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IO44\Desktop\Data Analytics\"/>
    </mc:Choice>
  </mc:AlternateContent>
  <xr:revisionPtr revIDLastSave="0" documentId="13_ncr:1_{BC81F975-D648-442D-ABD8-E70118F40D85}" xr6:coauthVersionLast="47" xr6:coauthVersionMax="47" xr10:uidLastSave="{00000000-0000-0000-0000-000000000000}"/>
  <bookViews>
    <workbookView xWindow="-28920" yWindow="-105" windowWidth="29040" windowHeight="15720" activeTab="1" xr2:uid="{998046CD-82E8-47CA-8E89-B80362F4E39E}"/>
  </bookViews>
  <sheets>
    <sheet name="Planilha1" sheetId="7" r:id="rId1"/>
    <sheet name="BEBIDAS" sheetId="2" r:id="rId2"/>
    <sheet name="ALIMENTOS" sheetId="1" r:id="rId3"/>
  </sheets>
  <definedNames>
    <definedName name="_xlnm._FilterDatabase" localSheetId="2" hidden="1">ALIMENTOS!$B$1:$K$2351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78" i="1" l="1"/>
  <c r="K2176" i="1"/>
  <c r="K2139" i="1"/>
  <c r="K2138" i="1"/>
  <c r="K2136" i="1"/>
  <c r="K2135" i="1"/>
  <c r="K2131" i="1"/>
  <c r="K2127" i="1"/>
  <c r="K2126" i="1"/>
  <c r="K2119" i="1"/>
  <c r="K1820" i="1" l="1"/>
  <c r="K1819" i="1"/>
  <c r="G1871" i="1"/>
  <c r="G1856" i="1"/>
  <c r="G1853" i="1"/>
  <c r="K166" i="1" l="1"/>
  <c r="K165" i="1"/>
  <c r="K164" i="1"/>
  <c r="K163" i="1"/>
  <c r="K160" i="1"/>
  <c r="K159" i="1"/>
  <c r="K153" i="1"/>
  <c r="G219" i="1"/>
  <c r="G207" i="1"/>
  <c r="G206" i="1"/>
  <c r="G202" i="1"/>
  <c r="G197" i="1"/>
  <c r="G195" i="1"/>
  <c r="H83" i="2" l="1"/>
  <c r="H82" i="2"/>
  <c r="H81" i="2"/>
  <c r="H80" i="2"/>
  <c r="H79" i="2"/>
  <c r="H78" i="2"/>
  <c r="H77" i="2"/>
  <c r="H76" i="2"/>
  <c r="H75" i="2"/>
  <c r="H74" i="2"/>
  <c r="H73" i="2"/>
</calcChain>
</file>

<file path=xl/sharedStrings.xml><?xml version="1.0" encoding="utf-8"?>
<sst xmlns="http://schemas.openxmlformats.org/spreadsheetml/2006/main" count="7720" uniqueCount="945">
  <si>
    <t>EVENTO</t>
  </si>
  <si>
    <t>Item</t>
  </si>
  <si>
    <t>Consumo por cliente</t>
  </si>
  <si>
    <t>Consumo por cliente teorico</t>
  </si>
  <si>
    <t>Ervilha congelada</t>
  </si>
  <si>
    <t xml:space="preserve">Pão de queijo tradicional </t>
  </si>
  <si>
    <t>amaranto roxo</t>
  </si>
  <si>
    <t>broto de rucula</t>
  </si>
  <si>
    <t>cerefolio</t>
  </si>
  <si>
    <t xml:space="preserve">flores comestiveis </t>
  </si>
  <si>
    <t>mini abobrinha</t>
  </si>
  <si>
    <t>mini berinjela</t>
  </si>
  <si>
    <t>mini cenoura</t>
  </si>
  <si>
    <t xml:space="preserve">Achocolatado em pó </t>
  </si>
  <si>
    <t>açucar cristal</t>
  </si>
  <si>
    <t>açúcar refinado</t>
  </si>
  <si>
    <t>açúcar sache</t>
  </si>
  <si>
    <t>adoçante sache</t>
  </si>
  <si>
    <t>Alcaparra em conserva</t>
  </si>
  <si>
    <t>azeite</t>
  </si>
  <si>
    <t>Azeite de dende</t>
  </si>
  <si>
    <t>balde de gordura</t>
  </si>
  <si>
    <t>base vol au vent</t>
  </si>
  <si>
    <t xml:space="preserve">batata palha </t>
  </si>
  <si>
    <t>café em pó pilão</t>
  </si>
  <si>
    <t xml:space="preserve">capsulas nespresso </t>
  </si>
  <si>
    <t>castanha do pará</t>
  </si>
  <si>
    <t>chás variados</t>
  </si>
  <si>
    <t>Damasco</t>
  </si>
  <si>
    <t>extrato de tomate</t>
  </si>
  <si>
    <t xml:space="preserve">Farinha panko </t>
  </si>
  <si>
    <t>goiabada cremosa</t>
  </si>
  <si>
    <t xml:space="preserve">Leite de coco </t>
  </si>
  <si>
    <t>Maionese</t>
  </si>
  <si>
    <t>melaço de romã</t>
  </si>
  <si>
    <t>molho tarê</t>
  </si>
  <si>
    <t>Mostarda djon</t>
  </si>
  <si>
    <t>nozes mariposa</t>
  </si>
  <si>
    <t>Pimenta de bico em conversa</t>
  </si>
  <si>
    <t>Pimenta do reino preta</t>
  </si>
  <si>
    <t>Polentina</t>
  </si>
  <si>
    <t>sal Refinado</t>
  </si>
  <si>
    <t>Tamara seca</t>
  </si>
  <si>
    <t>Trigo para kibe</t>
  </si>
  <si>
    <t>abacaxi pérola</t>
  </si>
  <si>
    <t>Alecrim</t>
  </si>
  <si>
    <t>alho poro</t>
  </si>
  <si>
    <t>alho descascado</t>
  </si>
  <si>
    <t>banana da terra</t>
  </si>
  <si>
    <t>cebola branca</t>
  </si>
  <si>
    <t>cebola roxa</t>
  </si>
  <si>
    <t>ceboleti</t>
  </si>
  <si>
    <t>cenoura</t>
  </si>
  <si>
    <t xml:space="preserve">coentro </t>
  </si>
  <si>
    <t>Couve manteiga</t>
  </si>
  <si>
    <t>hortelã</t>
  </si>
  <si>
    <t>kiwi</t>
  </si>
  <si>
    <t xml:space="preserve">laranja bahia </t>
  </si>
  <si>
    <t>Limao siciliano</t>
  </si>
  <si>
    <t>limão tahiti</t>
  </si>
  <si>
    <t>manga palmer</t>
  </si>
  <si>
    <t>manjericão</t>
  </si>
  <si>
    <t>melão orange</t>
  </si>
  <si>
    <t xml:space="preserve">mix de folhas </t>
  </si>
  <si>
    <t>morango</t>
  </si>
  <si>
    <t>Physalis</t>
  </si>
  <si>
    <t xml:space="preserve">pimenta de cheiro verde </t>
  </si>
  <si>
    <t>Romã</t>
  </si>
  <si>
    <t xml:space="preserve">salsão </t>
  </si>
  <si>
    <t>tomate cereja em rama</t>
  </si>
  <si>
    <t>tomate holandes</t>
  </si>
  <si>
    <t>tomate italiano</t>
  </si>
  <si>
    <t>tomate italiano verde</t>
  </si>
  <si>
    <t>tomate sweet amarelo</t>
  </si>
  <si>
    <t xml:space="preserve">tomate sweet vermelho </t>
  </si>
  <si>
    <t>uva roxa sem semente</t>
  </si>
  <si>
    <t>uva verde sem semente</t>
  </si>
  <si>
    <t>coalhada seca</t>
  </si>
  <si>
    <t>leite integral</t>
  </si>
  <si>
    <t>Manteiga</t>
  </si>
  <si>
    <t>margarina</t>
  </si>
  <si>
    <t>queijo brie</t>
  </si>
  <si>
    <t xml:space="preserve">queijo gorgonzola </t>
  </si>
  <si>
    <t>queijo gouda</t>
  </si>
  <si>
    <t>queijo mussarela de bufala</t>
  </si>
  <si>
    <t>baguete simples italiana</t>
  </si>
  <si>
    <t xml:space="preserve">Filão </t>
  </si>
  <si>
    <t xml:space="preserve">Focaccia de alecrim </t>
  </si>
  <si>
    <t xml:space="preserve">grissins  </t>
  </si>
  <si>
    <t>grissins com gergelim</t>
  </si>
  <si>
    <t xml:space="preserve">Pão de agua e sal redondo </t>
  </si>
  <si>
    <t>Pão de forma</t>
  </si>
  <si>
    <t>Carpaccio</t>
  </si>
  <si>
    <t>Peixe branco curado</t>
  </si>
  <si>
    <t>Ceviche</t>
  </si>
  <si>
    <t>Picadinho</t>
  </si>
  <si>
    <t xml:space="preserve">strogonoff de frango </t>
  </si>
  <si>
    <t>Croqueta de camarao</t>
  </si>
  <si>
    <t>Croqueta de carne</t>
  </si>
  <si>
    <t>Caponata</t>
  </si>
  <si>
    <t>Pure de abobora</t>
  </si>
  <si>
    <t>Mini ravioli de mussarela</t>
  </si>
  <si>
    <t>Pesto</t>
  </si>
  <si>
    <t>Azeite verde</t>
  </si>
  <si>
    <t>Recheio de cogumelos</t>
  </si>
  <si>
    <t>Ragu de costela</t>
  </si>
  <si>
    <t>Fonduta de parmesao</t>
  </si>
  <si>
    <t>Molho pomodoro</t>
  </si>
  <si>
    <t>Finger de peito de peru com miga</t>
  </si>
  <si>
    <t>Toast</t>
  </si>
  <si>
    <t>Parmesao fracionado</t>
  </si>
  <si>
    <t>Creme de bufala</t>
  </si>
  <si>
    <t>Passata de tomate</t>
  </si>
  <si>
    <t>Homus de ervilha</t>
  </si>
  <si>
    <t>Homus de beterraba</t>
  </si>
  <si>
    <t>Homus de grao de bico</t>
  </si>
  <si>
    <t>Pipoca de grao de bico</t>
  </si>
  <si>
    <t xml:space="preserve">Salame </t>
  </si>
  <si>
    <t>Lombo canadense</t>
  </si>
  <si>
    <t>Pastrame</t>
  </si>
  <si>
    <t>telha de sagu</t>
  </si>
  <si>
    <t>Terrine de Legumes</t>
  </si>
  <si>
    <t>finger royale</t>
  </si>
  <si>
    <t>misto frio</t>
  </si>
  <si>
    <t>mix nuts</t>
  </si>
  <si>
    <t>Mini bolo de laranja</t>
  </si>
  <si>
    <t>calda citrica</t>
  </si>
  <si>
    <t>Brigadeiro de colher</t>
  </si>
  <si>
    <t>Transfer</t>
  </si>
  <si>
    <t>Mini bolo de fuba</t>
  </si>
  <si>
    <t>petit four</t>
  </si>
  <si>
    <t>Terra de funghy</t>
  </si>
  <si>
    <t>Telha de polvilho</t>
  </si>
  <si>
    <t xml:space="preserve">creme brulle de doce de leite </t>
  </si>
  <si>
    <t>mousse de chocolate</t>
  </si>
  <si>
    <t xml:space="preserve">placa de pipoca com chocolate branco </t>
  </si>
  <si>
    <t xml:space="preserve">terra de chocolate </t>
  </si>
  <si>
    <t>calda de especiarias</t>
  </si>
  <si>
    <t>brownie</t>
  </si>
  <si>
    <t xml:space="preserve">pudim </t>
  </si>
  <si>
    <t>arroz</t>
  </si>
  <si>
    <t xml:space="preserve">feijão </t>
  </si>
  <si>
    <t>proteina</t>
  </si>
  <si>
    <t xml:space="preserve">arroz </t>
  </si>
  <si>
    <t>Descarte</t>
  </si>
  <si>
    <t>redbelt</t>
  </si>
  <si>
    <t>Menu/Serviço</t>
  </si>
  <si>
    <t>Volta</t>
  </si>
  <si>
    <t>Produto</t>
  </si>
  <si>
    <t>Coca Cola 2lts</t>
  </si>
  <si>
    <t xml:space="preserve">Coca cola Zero 2lts </t>
  </si>
  <si>
    <t xml:space="preserve">Guarana 2lts </t>
  </si>
  <si>
    <t xml:space="preserve">Guaraná zero 2lts </t>
  </si>
  <si>
    <t xml:space="preserve">Coca Cola 350ml lata </t>
  </si>
  <si>
    <t xml:space="preserve">Coca cola Zero 350ml lata </t>
  </si>
  <si>
    <t xml:space="preserve">Guarana 350ml lata </t>
  </si>
  <si>
    <t>Guaraná zero 350ml lata</t>
  </si>
  <si>
    <t xml:space="preserve">Club soda </t>
  </si>
  <si>
    <t>Água galão</t>
  </si>
  <si>
    <t>Gelo - 5kilos</t>
  </si>
  <si>
    <t>Suco Bag de Abacaxi 5lts</t>
  </si>
  <si>
    <t>Suco Bag de Caju 5lts</t>
  </si>
  <si>
    <t>Suco Bag de Goiaba 5lts</t>
  </si>
  <si>
    <t>Suco Bag de Laranja 5lts</t>
  </si>
  <si>
    <t xml:space="preserve">Suco Laranja garrafa 300ml </t>
  </si>
  <si>
    <t>Agua com gás 310ml</t>
  </si>
  <si>
    <t>Agua sem gás 310ml</t>
  </si>
  <si>
    <t xml:space="preserve">Cerveja Heineken 330ml </t>
  </si>
  <si>
    <t xml:space="preserve">Cerveja Stella Artois 330ml </t>
  </si>
  <si>
    <t>Espumante Jaume Serra 750ml</t>
  </si>
  <si>
    <t xml:space="preserve">Evento </t>
  </si>
  <si>
    <t>Redbelt</t>
  </si>
  <si>
    <t>Welcome Coffe Break Ipê, Coffe Break Gardênia, Menu Volante com Ilha Gardênia, Serviço de sala I, , Alimentação Staff</t>
  </si>
  <si>
    <t xml:space="preserve">Cerveja Stella Artois serviçon 2 a 4 horas </t>
  </si>
  <si>
    <t>alcaparras</t>
  </si>
  <si>
    <t xml:space="preserve">alecrim </t>
  </si>
  <si>
    <t xml:space="preserve">alho sem casca </t>
  </si>
  <si>
    <t>arroz shari</t>
  </si>
  <si>
    <t>azeite de dende</t>
  </si>
  <si>
    <t>azeite verde</t>
  </si>
  <si>
    <t>base tartelette</t>
  </si>
  <si>
    <t>calda de chocolate</t>
  </si>
  <si>
    <t>carpaccio</t>
  </si>
  <si>
    <t>chimichuri seco</t>
  </si>
  <si>
    <t>choripan</t>
  </si>
  <si>
    <t xml:space="preserve">coalhada seca </t>
  </si>
  <si>
    <t>creme de bufala</t>
  </si>
  <si>
    <t>farofinha de dende</t>
  </si>
  <si>
    <t xml:space="preserve">fonduta de parmesão </t>
  </si>
  <si>
    <t xml:space="preserve">maisena </t>
  </si>
  <si>
    <t>manjerição</t>
  </si>
  <si>
    <t>manteiga</t>
  </si>
  <si>
    <t>marmita</t>
  </si>
  <si>
    <t>mini bolo de cenoura</t>
  </si>
  <si>
    <t>mini torta ganache</t>
  </si>
  <si>
    <t xml:space="preserve">molho pesto </t>
  </si>
  <si>
    <t>parmesão fracionado</t>
  </si>
  <si>
    <t>passata de tomate</t>
  </si>
  <si>
    <t>ragu de costela</t>
  </si>
  <si>
    <t>recheio de cogumelos</t>
  </si>
  <si>
    <t xml:space="preserve">recheio de siri cremoso </t>
  </si>
  <si>
    <t>suchicup</t>
  </si>
  <si>
    <t>toast</t>
  </si>
  <si>
    <t>veloute de ervilha</t>
  </si>
  <si>
    <t>cio net</t>
  </si>
  <si>
    <t xml:space="preserve">Serviço de Sala, Welcome – Coffe Break Ipê, Menu Coquetel Gardênia, </t>
  </si>
  <si>
    <t>Vinho Branco St. Ema Blocks Reserva Sauvignon Blanc</t>
  </si>
  <si>
    <t>Vinho Tinto Zuccardi-St Julia Pinot Noir</t>
  </si>
  <si>
    <t xml:space="preserve">Pacote de bebida acoolica </t>
  </si>
  <si>
    <t xml:space="preserve">cio net </t>
  </si>
  <si>
    <t>huawei</t>
  </si>
  <si>
    <t xml:space="preserve">carpaccio </t>
  </si>
  <si>
    <t>ceviche</t>
  </si>
  <si>
    <t xml:space="preserve">picadinho </t>
  </si>
  <si>
    <t>molho pesto</t>
  </si>
  <si>
    <t>ragu de linguiças</t>
  </si>
  <si>
    <t xml:space="preserve">molho pomodoro </t>
  </si>
  <si>
    <t xml:space="preserve">dadinho de tapioca </t>
  </si>
  <si>
    <t xml:space="preserve">mini croqueta de carne de panela </t>
  </si>
  <si>
    <t xml:space="preserve">receio de siri </t>
  </si>
  <si>
    <t xml:space="preserve">pure de abobora </t>
  </si>
  <si>
    <t>nhoque de batata</t>
  </si>
  <si>
    <t xml:space="preserve">toast </t>
  </si>
  <si>
    <t xml:space="preserve">batata asterix laminada </t>
  </si>
  <si>
    <t xml:space="preserve">misto frio </t>
  </si>
  <si>
    <t>finger de peito de peru</t>
  </si>
  <si>
    <t xml:space="preserve">proteina </t>
  </si>
  <si>
    <t xml:space="preserve">mini bolo de laranja </t>
  </si>
  <si>
    <t>mini creme brulee de doce de leite</t>
  </si>
  <si>
    <t>placa de pipoca com chocolate</t>
  </si>
  <si>
    <t>mni brownie</t>
  </si>
  <si>
    <t xml:space="preserve">brigadeiro de colher </t>
  </si>
  <si>
    <t>transfer</t>
  </si>
  <si>
    <t xml:space="preserve">mini bolo fuba </t>
  </si>
  <si>
    <t xml:space="preserve"> decoração bolo de rolo</t>
  </si>
  <si>
    <t xml:space="preserve">folha de cenoura </t>
  </si>
  <si>
    <t xml:space="preserve">achocolatado em pó </t>
  </si>
  <si>
    <t>açúcar cristal</t>
  </si>
  <si>
    <t xml:space="preserve">açucar refinado </t>
  </si>
  <si>
    <t xml:space="preserve">alcaparras </t>
  </si>
  <si>
    <t>Catchup</t>
  </si>
  <si>
    <t xml:space="preserve">geleia de pimenta </t>
  </si>
  <si>
    <t xml:space="preserve">goiabada cremosa </t>
  </si>
  <si>
    <t>picles de pepino</t>
  </si>
  <si>
    <t>Sagu</t>
  </si>
  <si>
    <t>couve manteiga</t>
  </si>
  <si>
    <t xml:space="preserve">hortela </t>
  </si>
  <si>
    <t xml:space="preserve">limão siciliano </t>
  </si>
  <si>
    <t xml:space="preserve">Serviço de Sala I, Coffee Break Ipê, Welcome Coffee Break Ipê, Menu Volante Gardênia, </t>
  </si>
  <si>
    <t xml:space="preserve">Cerveja Heineken zero 330ml </t>
  </si>
  <si>
    <t xml:space="preserve">Lara e Renato </t>
  </si>
  <si>
    <t>boeufbouguinon</t>
  </si>
  <si>
    <t>croqueta al mare</t>
  </si>
  <si>
    <t xml:space="preserve">mine croqueta de carne </t>
  </si>
  <si>
    <t xml:space="preserve">tota folhada de cogumelos </t>
  </si>
  <si>
    <t>pure de batata</t>
  </si>
  <si>
    <t xml:space="preserve">cebola aperitivo </t>
  </si>
  <si>
    <t xml:space="preserve">bacon em cubos </t>
  </si>
  <si>
    <t xml:space="preserve">azeite verde </t>
  </si>
  <si>
    <t xml:space="preserve">bobo de camarão </t>
  </si>
  <si>
    <t xml:space="preserve">molho branco </t>
  </si>
  <si>
    <t xml:space="preserve">pastel de alho poro </t>
  </si>
  <si>
    <t>mini ravioli de abobora</t>
  </si>
  <si>
    <t>bombom de uva com chevre</t>
  </si>
  <si>
    <t xml:space="preserve">baterá de salmão </t>
  </si>
  <si>
    <t xml:space="preserve">esfera de cebola roxa </t>
  </si>
  <si>
    <t>batata asterix laminada</t>
  </si>
  <si>
    <t>homus de grão de bico + pipoca</t>
  </si>
  <si>
    <t>homus de beterraba</t>
  </si>
  <si>
    <t>homus de ervilha</t>
  </si>
  <si>
    <t>terrine de figo</t>
  </si>
  <si>
    <t>parmesão fracionasdo</t>
  </si>
  <si>
    <t>batata doce laranja (chips)</t>
  </si>
  <si>
    <t>batata doce roxa(chips)</t>
  </si>
  <si>
    <t>batata doce branca (chips)</t>
  </si>
  <si>
    <t>farofa de pistache</t>
  </si>
  <si>
    <t xml:space="preserve">telha de polvilho </t>
  </si>
  <si>
    <t>telha de polvilho redonda</t>
  </si>
  <si>
    <t>calda de frutas vermelhas</t>
  </si>
  <si>
    <t xml:space="preserve">cheskake </t>
  </si>
  <si>
    <t>creme brulee doce de leite</t>
  </si>
  <si>
    <t xml:space="preserve">torta gianduia </t>
  </si>
  <si>
    <t>ganache montada</t>
  </si>
  <si>
    <t>caramelo salgado</t>
  </si>
  <si>
    <t>placa de chocolate</t>
  </si>
  <si>
    <t xml:space="preserve">calda de chocolate </t>
  </si>
  <si>
    <t>moedas do trio</t>
  </si>
  <si>
    <t>torta ganache</t>
  </si>
  <si>
    <t>pipoca caramelisada</t>
  </si>
  <si>
    <t>mini brownie</t>
  </si>
  <si>
    <t>blinis</t>
  </si>
  <si>
    <t>bolinho de falafel</t>
  </si>
  <si>
    <t>ervilha congelada</t>
  </si>
  <si>
    <t>massa filo</t>
  </si>
  <si>
    <t xml:space="preserve">salmão saladinha </t>
  </si>
  <si>
    <t xml:space="preserve">presunto cru </t>
  </si>
  <si>
    <t>azedinha red mini</t>
  </si>
  <si>
    <t xml:space="preserve">Açucar cristal </t>
  </si>
  <si>
    <t>amendoim s/sal s/ pele</t>
  </si>
  <si>
    <t>arroz parboilizado</t>
  </si>
  <si>
    <t>Chantily Nestily ou Fleischmann</t>
  </si>
  <si>
    <t xml:space="preserve">chocolate ao leite </t>
  </si>
  <si>
    <t>chocolate branco</t>
  </si>
  <si>
    <t xml:space="preserve">damasco </t>
  </si>
  <si>
    <t>doce de leite</t>
  </si>
  <si>
    <t xml:space="preserve">favo de mel </t>
  </si>
  <si>
    <t xml:space="preserve">fungy seco </t>
  </si>
  <si>
    <t>lemon pepper</t>
  </si>
  <si>
    <t xml:space="preserve">mel </t>
  </si>
  <si>
    <t xml:space="preserve">picles de pepino em conserva </t>
  </si>
  <si>
    <t>quinoa branca</t>
  </si>
  <si>
    <t xml:space="preserve">quinoa preta </t>
  </si>
  <si>
    <t xml:space="preserve">quinoa vermelha </t>
  </si>
  <si>
    <t xml:space="preserve">semente de abobora </t>
  </si>
  <si>
    <t>tahine</t>
  </si>
  <si>
    <t>tamaras</t>
  </si>
  <si>
    <t xml:space="preserve">abacate avocado </t>
  </si>
  <si>
    <t>alecrim</t>
  </si>
  <si>
    <t>Banana nanica</t>
  </si>
  <si>
    <t xml:space="preserve">caju </t>
  </si>
  <si>
    <t>cogumelo shitake</t>
  </si>
  <si>
    <t>cogumelos paris</t>
  </si>
  <si>
    <t>endro dill</t>
  </si>
  <si>
    <t>figo</t>
  </si>
  <si>
    <t xml:space="preserve">framboesa </t>
  </si>
  <si>
    <t>gengibre</t>
  </si>
  <si>
    <t>limão siciliano</t>
  </si>
  <si>
    <t xml:space="preserve">mandioquinha </t>
  </si>
  <si>
    <t xml:space="preserve">maxixe </t>
  </si>
  <si>
    <t xml:space="preserve">mirtilo </t>
  </si>
  <si>
    <t xml:space="preserve">pera willians </t>
  </si>
  <si>
    <t>pitaya vermelha</t>
  </si>
  <si>
    <t xml:space="preserve">romã </t>
  </si>
  <si>
    <t xml:space="preserve">salvia </t>
  </si>
  <si>
    <t xml:space="preserve">cream cheese </t>
  </si>
  <si>
    <t xml:space="preserve">creme de leite </t>
  </si>
  <si>
    <t>iogurte natural</t>
  </si>
  <si>
    <t xml:space="preserve">queijo brie </t>
  </si>
  <si>
    <t>queijo mozzarela de bufala</t>
  </si>
  <si>
    <t xml:space="preserve">queijo parmesão peça </t>
  </si>
  <si>
    <t>Menu Volante com Ilha Manacá</t>
  </si>
  <si>
    <t>lara e renata</t>
  </si>
  <si>
    <t xml:space="preserve">maxim cimentos </t>
  </si>
  <si>
    <t>Welcome Coffe Break, Menu Volante Gardênia</t>
  </si>
  <si>
    <t>creme brulee de doce de leite</t>
  </si>
  <si>
    <t xml:space="preserve">creme de burrata </t>
  </si>
  <si>
    <t xml:space="preserve">croqueta de camarão </t>
  </si>
  <si>
    <t xml:space="preserve">decoração para o bolo </t>
  </si>
  <si>
    <t>escondidinho de carne seca</t>
  </si>
  <si>
    <t>mini bolo de chocolate</t>
  </si>
  <si>
    <t>mini croqueta de carne</t>
  </si>
  <si>
    <t>mini ravioli de mozzarela</t>
  </si>
  <si>
    <t>pao de queijo</t>
  </si>
  <si>
    <t>petit fours</t>
  </si>
  <si>
    <t>placa de pipoca</t>
  </si>
  <si>
    <t>pure de abobora</t>
  </si>
  <si>
    <t xml:space="preserve">ragu de costela </t>
  </si>
  <si>
    <t>sushicup</t>
  </si>
  <si>
    <t>terra de chocolate</t>
  </si>
  <si>
    <t>coentro</t>
  </si>
  <si>
    <t xml:space="preserve">manjericão </t>
  </si>
  <si>
    <t xml:space="preserve">cebola roxa </t>
  </si>
  <si>
    <t xml:space="preserve">alho descascado </t>
  </si>
  <si>
    <t xml:space="preserve">cenoura </t>
  </si>
  <si>
    <t>mix de folhas</t>
  </si>
  <si>
    <t>aniversario mara</t>
  </si>
  <si>
    <t>Menu Feijoada</t>
  </si>
  <si>
    <t>amora congelada</t>
  </si>
  <si>
    <t>fitas de coco congelada</t>
  </si>
  <si>
    <t>gelo seco</t>
  </si>
  <si>
    <t xml:space="preserve">Sorvete pote vanilla </t>
  </si>
  <si>
    <t>hortelã pimenta</t>
  </si>
  <si>
    <t>AZEITONA VERDE GRANDE SEM CAROÇO "GORDAL/RAIOLA"</t>
  </si>
  <si>
    <t>casquinha de sorvete</t>
  </si>
  <si>
    <t>farinha de trigo</t>
  </si>
  <si>
    <t xml:space="preserve">suco de caju concentrado </t>
  </si>
  <si>
    <t xml:space="preserve">zimbro seco </t>
  </si>
  <si>
    <t xml:space="preserve">coco seco </t>
  </si>
  <si>
    <t xml:space="preserve">couve manteiga </t>
  </si>
  <si>
    <t>hortela</t>
  </si>
  <si>
    <t xml:space="preserve">laranja pera </t>
  </si>
  <si>
    <t>salsa</t>
  </si>
  <si>
    <t>creme de leite (ECILA)</t>
  </si>
  <si>
    <t xml:space="preserve">manteiga </t>
  </si>
  <si>
    <t>gema pasteurizada</t>
  </si>
  <si>
    <t>barriga de porco</t>
  </si>
  <si>
    <t>cotoleta suina</t>
  </si>
  <si>
    <t xml:space="preserve">croquete de carne receita do anderson </t>
  </si>
  <si>
    <t>pastel de queijo</t>
  </si>
  <si>
    <t>pastel de carne</t>
  </si>
  <si>
    <t>nhoque de batata recheado com cogumelos</t>
  </si>
  <si>
    <t xml:space="preserve">caldinho de feijão </t>
  </si>
  <si>
    <t>feijão preto</t>
  </si>
  <si>
    <t>carne seca</t>
  </si>
  <si>
    <t>linguiça calabresa</t>
  </si>
  <si>
    <t>paio</t>
  </si>
  <si>
    <t>costelinha suina</t>
  </si>
  <si>
    <t xml:space="preserve">lombo defumado </t>
  </si>
  <si>
    <t xml:space="preserve">molho de pimenta com caldo de feijão </t>
  </si>
  <si>
    <t xml:space="preserve">passata de tomate </t>
  </si>
  <si>
    <t xml:space="preserve">bacon laminado </t>
  </si>
  <si>
    <t>sanduiche de focaccia mussarela de bufala tomate molho pesto e presunto cru</t>
  </si>
  <si>
    <t>sanduiche de focaccia salmão defumado creme azedo e dill</t>
  </si>
  <si>
    <t>xarope simples da casa (drinks garden)</t>
  </si>
  <si>
    <t>xarope de amora (drinks garden)</t>
  </si>
  <si>
    <t xml:space="preserve">base de ganache </t>
  </si>
  <si>
    <t xml:space="preserve">cocada cremosa </t>
  </si>
  <si>
    <t xml:space="preserve">bolo de chocolate quente </t>
  </si>
  <si>
    <t xml:space="preserve">base torta de limão </t>
  </si>
  <si>
    <t xml:space="preserve">curd de limao </t>
  </si>
  <si>
    <t>suspiros</t>
  </si>
  <si>
    <t xml:space="preserve">merengue </t>
  </si>
  <si>
    <t xml:space="preserve">macarrons de limão laranja </t>
  </si>
  <si>
    <t>limões recheado</t>
  </si>
  <si>
    <t>suspiros rosetas</t>
  </si>
  <si>
    <t>casquinha sovete com chocolate</t>
  </si>
  <si>
    <t>casquinha sorvete com chocolate branco</t>
  </si>
  <si>
    <t xml:space="preserve">placa de chocolate </t>
  </si>
  <si>
    <t>brigadeiro de colher</t>
  </si>
  <si>
    <t>transfer braco e amrelo ou azul se possivel</t>
  </si>
  <si>
    <t>bolachas trio</t>
  </si>
  <si>
    <t>arroz branco cliente</t>
  </si>
  <si>
    <t xml:space="preserve">arroz  </t>
  </si>
  <si>
    <t>carne de panela</t>
  </si>
  <si>
    <t xml:space="preserve">marmita </t>
  </si>
  <si>
    <t>Agua de coco 1lt</t>
  </si>
  <si>
    <t>Rótulos de Linha</t>
  </si>
  <si>
    <t>Total Geral</t>
  </si>
  <si>
    <t>valor Descarte</t>
  </si>
  <si>
    <t>descarte por cliente</t>
  </si>
  <si>
    <t xml:space="preserve">aniversario  alejandro 60 anos </t>
  </si>
  <si>
    <t xml:space="preserve">menu buffet gardenia + lanche da madrugada </t>
  </si>
  <si>
    <t xml:space="preserve">suchicup salmão </t>
  </si>
  <si>
    <t xml:space="preserve">peixe branco posta </t>
  </si>
  <si>
    <t xml:space="preserve">file bastão </t>
  </si>
  <si>
    <t xml:space="preserve">mini croqueta de carne </t>
  </si>
  <si>
    <t>babaganuch</t>
  </si>
  <si>
    <t>flor de batata</t>
  </si>
  <si>
    <t xml:space="preserve">gratin de batata </t>
  </si>
  <si>
    <t>legumes rusticos</t>
  </si>
  <si>
    <t>fonduta de parmesão</t>
  </si>
  <si>
    <t xml:space="preserve">molho de cogumelos </t>
  </si>
  <si>
    <t xml:space="preserve">molho de limão </t>
  </si>
  <si>
    <t>demi glace</t>
  </si>
  <si>
    <t xml:space="preserve">ragu de pernil </t>
  </si>
  <si>
    <t>sorrentino mozzarela bufala</t>
  </si>
  <si>
    <t>arroz gohan</t>
  </si>
  <si>
    <t xml:space="preserve">homus de grão de bico + pipoca </t>
  </si>
  <si>
    <t xml:space="preserve">homus de ervilha </t>
  </si>
  <si>
    <t>crutons</t>
  </si>
  <si>
    <t>placa de polvilho</t>
  </si>
  <si>
    <t>creme brulle doce de leite pequeno</t>
  </si>
  <si>
    <t>crumble de frutas vermlhas pequeno</t>
  </si>
  <si>
    <t>base de ganache</t>
  </si>
  <si>
    <t>casquinha sorvete com chocolate</t>
  </si>
  <si>
    <t xml:space="preserve">placa de pipoca com chocolate </t>
  </si>
  <si>
    <t xml:space="preserve">calda de furtas vermelhas </t>
  </si>
  <si>
    <t>calda gourmand</t>
  </si>
  <si>
    <t>farofa doce</t>
  </si>
  <si>
    <t>calda de brigadeiro</t>
  </si>
  <si>
    <t>feijão</t>
  </si>
  <si>
    <t>Sorvete bola chocolate (6kg)</t>
  </si>
  <si>
    <t xml:space="preserve">Sorvete pote chocolate </t>
  </si>
  <si>
    <t xml:space="preserve">amendoas laminadas </t>
  </si>
  <si>
    <t>casquinha sorvete</t>
  </si>
  <si>
    <t xml:space="preserve">castanha de caju </t>
  </si>
  <si>
    <t>fungy seco</t>
  </si>
  <si>
    <t>mel</t>
  </si>
  <si>
    <t>Pimenta de bico em conserva</t>
  </si>
  <si>
    <t>suco concentrado de maracuja</t>
  </si>
  <si>
    <t>caju</t>
  </si>
  <si>
    <t>cogumelo shimejji</t>
  </si>
  <si>
    <t>maça verde</t>
  </si>
  <si>
    <t>mirtilo</t>
  </si>
  <si>
    <t>româ</t>
  </si>
  <si>
    <t>tomilho</t>
  </si>
  <si>
    <t xml:space="preserve">mini pão frances </t>
  </si>
  <si>
    <t xml:space="preserve">aniversario alejandro 60 anos </t>
  </si>
  <si>
    <r>
      <t xml:space="preserve">Agua </t>
    </r>
    <r>
      <rPr>
        <b/>
        <sz val="12"/>
        <rFont val="Arial"/>
        <family val="2"/>
      </rPr>
      <t>com</t>
    </r>
    <r>
      <rPr>
        <sz val="12"/>
        <rFont val="Arial"/>
        <family val="2"/>
      </rPr>
      <t xml:space="preserve"> gás 310ml</t>
    </r>
  </si>
  <si>
    <r>
      <t xml:space="preserve">Agua </t>
    </r>
    <r>
      <rPr>
        <b/>
        <sz val="12"/>
        <rFont val="Arial"/>
        <family val="2"/>
      </rPr>
      <t>sem</t>
    </r>
    <r>
      <rPr>
        <sz val="12"/>
        <rFont val="Arial"/>
        <family val="2"/>
      </rPr>
      <t xml:space="preserve"> gás 310ml</t>
    </r>
  </si>
  <si>
    <t xml:space="preserve">casamento jasmine e ruy </t>
  </si>
  <si>
    <t xml:space="preserve">buffet gardenia + lanche da madrugada </t>
  </si>
  <si>
    <t xml:space="preserve">rosbide de carvão </t>
  </si>
  <si>
    <t xml:space="preserve">ceviche </t>
  </si>
  <si>
    <t>file mignon bastão</t>
  </si>
  <si>
    <t>mini hamburguer</t>
  </si>
  <si>
    <t>strogonoff frango</t>
  </si>
  <si>
    <t>file de frango</t>
  </si>
  <si>
    <t xml:space="preserve">croqueta de carne </t>
  </si>
  <si>
    <t xml:space="preserve">flor de batata </t>
  </si>
  <si>
    <t>gratin de batata</t>
  </si>
  <si>
    <t xml:space="preserve">mousseline de mandioquinha </t>
  </si>
  <si>
    <t>azeite de manjericão</t>
  </si>
  <si>
    <t>molho pomodoro</t>
  </si>
  <si>
    <t>molho de mostarda</t>
  </si>
  <si>
    <t>sorrentini de mozzarela</t>
  </si>
  <si>
    <t>parmesão</t>
  </si>
  <si>
    <t>cebola caramelisada</t>
  </si>
  <si>
    <t>tostex 2 queijos</t>
  </si>
  <si>
    <t>misto frio 18/07</t>
  </si>
  <si>
    <t>arroz pabolisado</t>
  </si>
  <si>
    <t xml:space="preserve">proteina frango </t>
  </si>
  <si>
    <t>proteina carne</t>
  </si>
  <si>
    <t>big cookie</t>
  </si>
  <si>
    <t>merengue</t>
  </si>
  <si>
    <t>cocada cremosa</t>
  </si>
  <si>
    <t xml:space="preserve">rosetas </t>
  </si>
  <si>
    <t>mini suspiros</t>
  </si>
  <si>
    <t xml:space="preserve">casquinha com chocolate </t>
  </si>
  <si>
    <t>casquinha com chocolate branco</t>
  </si>
  <si>
    <t xml:space="preserve">calda de brigadeiro </t>
  </si>
  <si>
    <t xml:space="preserve">farofa doce </t>
  </si>
  <si>
    <t>petiti four</t>
  </si>
  <si>
    <t>batata palito</t>
  </si>
  <si>
    <t>fitas de coco</t>
  </si>
  <si>
    <t>Sorvete bola vanilla (6kg)</t>
  </si>
  <si>
    <t>caixinha de batata frita</t>
  </si>
  <si>
    <t>amendoas laminadas</t>
  </si>
  <si>
    <t>arroz arborio</t>
  </si>
  <si>
    <t xml:space="preserve">casquinha de sorvete </t>
  </si>
  <si>
    <t xml:space="preserve">farinha de trigo </t>
  </si>
  <si>
    <t>marshmalow branco</t>
  </si>
  <si>
    <t>quiona vermelha</t>
  </si>
  <si>
    <t>suco maguary de maracuja</t>
  </si>
  <si>
    <t xml:space="preserve">tamaras </t>
  </si>
  <si>
    <t>vinho branco</t>
  </si>
  <si>
    <t>alface americana higienizada</t>
  </si>
  <si>
    <t xml:space="preserve">alface romana baby </t>
  </si>
  <si>
    <t xml:space="preserve">coco seco in natura </t>
  </si>
  <si>
    <t>estragão</t>
  </si>
  <si>
    <t>romã</t>
  </si>
  <si>
    <t xml:space="preserve">queijo cheddar vigor fatiado </t>
  </si>
  <si>
    <t xml:space="preserve">Pão brioche redondo 40gr </t>
  </si>
  <si>
    <t xml:space="preserve">JANTAR OMN </t>
  </si>
  <si>
    <t>MENU EMPRATADO</t>
  </si>
  <si>
    <t xml:space="preserve">aceto balsamico </t>
  </si>
  <si>
    <t>geleia de pimenta</t>
  </si>
  <si>
    <t>semente de abobora</t>
  </si>
  <si>
    <t xml:space="preserve">tabasco </t>
  </si>
  <si>
    <t xml:space="preserve">agrião higienizado </t>
  </si>
  <si>
    <t>pimenta cambucci</t>
  </si>
  <si>
    <t xml:space="preserve">queijo de cabra boursin </t>
  </si>
  <si>
    <t>dadinho de tapioca</t>
  </si>
  <si>
    <t xml:space="preserve">croqueta de abobora </t>
  </si>
  <si>
    <t>cebola roxa laminada</t>
  </si>
  <si>
    <t xml:space="preserve">abobora laminada </t>
  </si>
  <si>
    <t>batata roxa laminada</t>
  </si>
  <si>
    <t>tomate laminado</t>
  </si>
  <si>
    <t xml:space="preserve">polenta de corte </t>
  </si>
  <si>
    <t xml:space="preserve">rosbife de carvão de ervas </t>
  </si>
  <si>
    <t>ceviche de peixe branco</t>
  </si>
  <si>
    <t>medalhão de duroc</t>
  </si>
  <si>
    <t xml:space="preserve">petit four </t>
  </si>
  <si>
    <t xml:space="preserve">ganache de chocolate </t>
  </si>
  <si>
    <t xml:space="preserve">torta ganache </t>
  </si>
  <si>
    <t>creme de burrata</t>
  </si>
  <si>
    <t>lasanha de berinjela com queijo de castanha</t>
  </si>
  <si>
    <t xml:space="preserve">demi glace </t>
  </si>
  <si>
    <t xml:space="preserve">NOVARTIS </t>
  </si>
  <si>
    <t xml:space="preserve">COFFE BREACK+ WORCK LUNCH GARDENIA </t>
  </si>
  <si>
    <t>missanga rosa pedido cliente</t>
  </si>
  <si>
    <t>missanga roxa pedido cliente</t>
  </si>
  <si>
    <t>coco seco</t>
  </si>
  <si>
    <t>cebola aperitivo</t>
  </si>
  <si>
    <t>bacon em cubos</t>
  </si>
  <si>
    <t xml:space="preserve">coq au vin </t>
  </si>
  <si>
    <t>stracotto</t>
  </si>
  <si>
    <t xml:space="preserve">brigadeiro de capim santo </t>
  </si>
  <si>
    <t>casquinha de chocolate branco</t>
  </si>
  <si>
    <t xml:space="preserve">casquinha chocolate </t>
  </si>
  <si>
    <t>transfer de chocolate</t>
  </si>
  <si>
    <t xml:space="preserve">mini bolo de fubá </t>
  </si>
  <si>
    <t xml:space="preserve">mini bolo de cenoura </t>
  </si>
  <si>
    <t>finger peito de peru com queijo branco</t>
  </si>
  <si>
    <t xml:space="preserve">sorrentino de mozzarela </t>
  </si>
  <si>
    <t>molho de vinho</t>
  </si>
  <si>
    <t>MOB</t>
  </si>
  <si>
    <t>mini brownie sem gluten</t>
  </si>
  <si>
    <t xml:space="preserve">farofa de pistache </t>
  </si>
  <si>
    <t xml:space="preserve">mini bolo de banana ,sem gluten </t>
  </si>
  <si>
    <t>presunto laminado</t>
  </si>
  <si>
    <t>queijo prato laminado</t>
  </si>
  <si>
    <t>roond caprese</t>
  </si>
  <si>
    <t>mini sanduiche peito de peru</t>
  </si>
  <si>
    <t xml:space="preserve">mini croissant de presunto e queijo </t>
  </si>
  <si>
    <t>kone crafft</t>
  </si>
  <si>
    <t xml:space="preserve">ovos </t>
  </si>
  <si>
    <t xml:space="preserve">leite integral </t>
  </si>
  <si>
    <t>MENU COFFEE BREACK MANACA</t>
  </si>
  <si>
    <t>(vazio)</t>
  </si>
  <si>
    <t>ume</t>
  </si>
  <si>
    <t>bombom de chevre com uva</t>
  </si>
  <si>
    <t>mil folhas de batata</t>
  </si>
  <si>
    <t>croqueta de abobora</t>
  </si>
  <si>
    <t>croqueta de polenta com ragu de linguiça</t>
  </si>
  <si>
    <t>terrine blanc em crosta de pistache</t>
  </si>
  <si>
    <t>terrine de queijo de cabra com beterraba</t>
  </si>
  <si>
    <t>mandioquinha empratado</t>
  </si>
  <si>
    <t>rosbife de carvão de ervas</t>
  </si>
  <si>
    <t>polvo confitado</t>
  </si>
  <si>
    <t xml:space="preserve">sushicup de salmão </t>
  </si>
  <si>
    <t xml:space="preserve">mousse de foie </t>
  </si>
  <si>
    <t xml:space="preserve">gavilax de salmão </t>
  </si>
  <si>
    <t>atum curado</t>
  </si>
  <si>
    <t>stracotto empratado</t>
  </si>
  <si>
    <t xml:space="preserve">paleta de cordeiro pensada </t>
  </si>
  <si>
    <t>mini ganache empratado</t>
  </si>
  <si>
    <t>mini creme brulee doce de leite</t>
  </si>
  <si>
    <t>maracarrons de chocolate</t>
  </si>
  <si>
    <t>torta gianduia empratado</t>
  </si>
  <si>
    <t>dolmo de chocolate com tiramissu</t>
  </si>
  <si>
    <t xml:space="preserve">calda de frutas vermelhas </t>
  </si>
  <si>
    <t>calda de creme ingles</t>
  </si>
  <si>
    <t>caviar de cebola roxa</t>
  </si>
  <si>
    <t xml:space="preserve">parmesão </t>
  </si>
  <si>
    <t>recheio cogumelos</t>
  </si>
  <si>
    <t>creme de couve flor</t>
  </si>
  <si>
    <t>cafe goumant</t>
  </si>
  <si>
    <t>Strogonoff de frango</t>
  </si>
  <si>
    <t xml:space="preserve">mousse de chocolate </t>
  </si>
  <si>
    <t>alcaparrones</t>
  </si>
  <si>
    <t xml:space="preserve">amendoim s/ pele s/ sal </t>
  </si>
  <si>
    <t>avelã</t>
  </si>
  <si>
    <t xml:space="preserve">azeite trufado </t>
  </si>
  <si>
    <t>flor de sal</t>
  </si>
  <si>
    <t>oleo de gergelim</t>
  </si>
  <si>
    <t>sementes de abobora</t>
  </si>
  <si>
    <t xml:space="preserve">wasabi em pó </t>
  </si>
  <si>
    <t xml:space="preserve">abacate comum </t>
  </si>
  <si>
    <t>alface romana baby</t>
  </si>
  <si>
    <t xml:space="preserve">alface crespa </t>
  </si>
  <si>
    <t xml:space="preserve">alface crespa roxa </t>
  </si>
  <si>
    <t xml:space="preserve">alface freeze </t>
  </si>
  <si>
    <t xml:space="preserve">alface americana </t>
  </si>
  <si>
    <t>beterraba</t>
  </si>
  <si>
    <t>cogumelo paris</t>
  </si>
  <si>
    <t>framboesa</t>
  </si>
  <si>
    <t>pimenta cambuci</t>
  </si>
  <si>
    <t>tangerina</t>
  </si>
  <si>
    <t xml:space="preserve">uva roxa sem semente </t>
  </si>
  <si>
    <t>cream cheese</t>
  </si>
  <si>
    <t>menu empratado</t>
  </si>
  <si>
    <t xml:space="preserve">menu volante com ilha </t>
  </si>
  <si>
    <t>torta folhada de palmito</t>
  </si>
  <si>
    <t>croqueta de carne</t>
  </si>
  <si>
    <t>rosbife laminado</t>
  </si>
  <si>
    <t>boeuf bourguinon</t>
  </si>
  <si>
    <t>ragu de pernil</t>
  </si>
  <si>
    <t>geleia de tomate</t>
  </si>
  <si>
    <t>palha italiana</t>
  </si>
  <si>
    <t>madaleine</t>
  </si>
  <si>
    <t>salame laminado</t>
  </si>
  <si>
    <t>pastrame</t>
  </si>
  <si>
    <t>lombo suino</t>
  </si>
  <si>
    <t>homus de grão de bico</t>
  </si>
  <si>
    <t>pipoca de grão de bico</t>
  </si>
  <si>
    <t>batata doce roxa</t>
  </si>
  <si>
    <t>batata laranja</t>
  </si>
  <si>
    <t>batata doce branca</t>
  </si>
  <si>
    <t>terrini de figo</t>
  </si>
  <si>
    <t>mini ravioli carbonara</t>
  </si>
  <si>
    <t>crispy de bacon</t>
  </si>
  <si>
    <t>fonduta parmesão</t>
  </si>
  <si>
    <t xml:space="preserve">redução de vinho </t>
  </si>
  <si>
    <t>arroz branco</t>
  </si>
  <si>
    <t>rosetas suspiros</t>
  </si>
  <si>
    <t xml:space="preserve">calda de especiarias </t>
  </si>
  <si>
    <t>calda gourmant</t>
  </si>
  <si>
    <t>casquinha de sorvete chocolate ao leite</t>
  </si>
  <si>
    <t>casquinha de sorvete chocolate branco</t>
  </si>
  <si>
    <t xml:space="preserve">polpa de avocado </t>
  </si>
  <si>
    <t>presunto cru</t>
  </si>
  <si>
    <t xml:space="preserve">salsicha hot dog </t>
  </si>
  <si>
    <t xml:space="preserve">açucar cristal </t>
  </si>
  <si>
    <t>batata palha</t>
  </si>
  <si>
    <t>cesta filo</t>
  </si>
  <si>
    <t>folha de arroz horiental</t>
  </si>
  <si>
    <t>quinoa preta</t>
  </si>
  <si>
    <t xml:space="preserve">uva passas preta </t>
  </si>
  <si>
    <t xml:space="preserve">capim santo </t>
  </si>
  <si>
    <t xml:space="preserve">figo </t>
  </si>
  <si>
    <t>queijo de cabra boursin</t>
  </si>
  <si>
    <t>queijo gorgonzola peça</t>
  </si>
  <si>
    <t>queijo parmesão peça</t>
  </si>
  <si>
    <t>mini pão de hot dog</t>
  </si>
  <si>
    <t>mini pão francês (formato baguete)</t>
  </si>
  <si>
    <t xml:space="preserve"> anos alessandra </t>
  </si>
  <si>
    <t xml:space="preserve">buffet gardenia e lanche da madrugada </t>
  </si>
  <si>
    <t xml:space="preserve">anos helena </t>
  </si>
  <si>
    <t xml:space="preserve">geleia de tomate </t>
  </si>
  <si>
    <t>Mil folhas de batata</t>
  </si>
  <si>
    <t>cabeça mignon tartar</t>
  </si>
  <si>
    <t>Sushicup</t>
  </si>
  <si>
    <t xml:space="preserve">molho thay </t>
  </si>
  <si>
    <t xml:space="preserve">bastao de atum </t>
  </si>
  <si>
    <t>molho ponzu</t>
  </si>
  <si>
    <t>Croqueta de mandioca</t>
  </si>
  <si>
    <t xml:space="preserve">fonduta de parmessão </t>
  </si>
  <si>
    <t xml:space="preserve">parmessão fracionado </t>
  </si>
  <si>
    <t>Focaccia artesanal de cebola caramelizada e alecrim</t>
  </si>
  <si>
    <t xml:space="preserve">homus de grão de bico </t>
  </si>
  <si>
    <t xml:space="preserve">pipoca de grao de bico </t>
  </si>
  <si>
    <t>babaganush</t>
  </si>
  <si>
    <t>croutons</t>
  </si>
  <si>
    <t>Sorrentini de mussarela de búfala</t>
  </si>
  <si>
    <t>azeiete verde</t>
  </si>
  <si>
    <t>Salmão grelhado</t>
  </si>
  <si>
    <t xml:space="preserve">molho oriental </t>
  </si>
  <si>
    <t xml:space="preserve"> File mignon</t>
  </si>
  <si>
    <t>Batatas ao murro</t>
  </si>
  <si>
    <t>Legumes rústicos</t>
  </si>
  <si>
    <t>Cocada quente</t>
  </si>
  <si>
    <t>suspiro roseta</t>
  </si>
  <si>
    <t>mini suspiro</t>
  </si>
  <si>
    <t>Big cookie</t>
  </si>
  <si>
    <t>Mousse de chocolate amargo</t>
  </si>
  <si>
    <t>tuile de amêndoas com laranja</t>
  </si>
  <si>
    <t xml:space="preserve">base d torta de limão </t>
  </si>
  <si>
    <t xml:space="preserve">curd d limão </t>
  </si>
  <si>
    <t xml:space="preserve">limoes recheados </t>
  </si>
  <si>
    <t xml:space="preserve">macarrao de limão cravo </t>
  </si>
  <si>
    <t xml:space="preserve">casquinha de sorvete com chocolate branco </t>
  </si>
  <si>
    <t xml:space="preserve">casquinha de sorvete com chocolate ao leite </t>
  </si>
  <si>
    <t xml:space="preserve"> pastel de carne </t>
  </si>
  <si>
    <t xml:space="preserve">pastel de queijo </t>
  </si>
  <si>
    <t>hamburguer</t>
  </si>
  <si>
    <t xml:space="preserve">cebolas caramelizadas </t>
  </si>
  <si>
    <t>madeleine</t>
  </si>
  <si>
    <t>paglia italiana</t>
  </si>
  <si>
    <t xml:space="preserve">finger royali </t>
  </si>
  <si>
    <t xml:space="preserve">mix de nuts </t>
  </si>
  <si>
    <t xml:space="preserve">feijao </t>
  </si>
  <si>
    <t>arroz parbolizado</t>
  </si>
  <si>
    <t xml:space="preserve">mouse de chocolate </t>
  </si>
  <si>
    <t xml:space="preserve">placa de pipoca </t>
  </si>
  <si>
    <t xml:space="preserve">batata palito congelada </t>
  </si>
  <si>
    <t xml:space="preserve">ervilha congelada </t>
  </si>
  <si>
    <t xml:space="preserve">fita de coco congelada </t>
  </si>
  <si>
    <t xml:space="preserve">caixinha de batata frita </t>
  </si>
  <si>
    <t xml:space="preserve">aceto balsamicio </t>
  </si>
  <si>
    <t>alga nori</t>
  </si>
  <si>
    <t xml:space="preserve">amido de milho </t>
  </si>
  <si>
    <t>cestinha fillo</t>
  </si>
  <si>
    <t xml:space="preserve">cominho </t>
  </si>
  <si>
    <t xml:space="preserve">folha de arroz horiental </t>
  </si>
  <si>
    <t xml:space="preserve">gergelim preto </t>
  </si>
  <si>
    <t>marshmallow branco</t>
  </si>
  <si>
    <t>molho ingles</t>
  </si>
  <si>
    <t>mostarda</t>
  </si>
  <si>
    <t>paprica defumada</t>
  </si>
  <si>
    <t>pepino em conserva</t>
  </si>
  <si>
    <t>pimenta tabasco</t>
  </si>
  <si>
    <t>polentina</t>
  </si>
  <si>
    <t xml:space="preserve">trigo para kibe </t>
  </si>
  <si>
    <t xml:space="preserve">vinho branco </t>
  </si>
  <si>
    <t xml:space="preserve">zatar </t>
  </si>
  <si>
    <t>capim santo</t>
  </si>
  <si>
    <t xml:space="preserve">estragão </t>
  </si>
  <si>
    <t xml:space="preserve">pepino japones </t>
  </si>
  <si>
    <t>pera willians</t>
  </si>
  <si>
    <t>Pão baguete simples italiana</t>
  </si>
  <si>
    <t xml:space="preserve">Pão filão </t>
  </si>
  <si>
    <t>camarão rosa medio eviscerado</t>
  </si>
  <si>
    <t>NIC</t>
  </si>
  <si>
    <t>MENU VOLANTE GARDENIA</t>
  </si>
  <si>
    <t xml:space="preserve">peixe branco curado </t>
  </si>
  <si>
    <t xml:space="preserve">rosbife de carvão </t>
  </si>
  <si>
    <t xml:space="preserve">cebola caramelizada </t>
  </si>
  <si>
    <t>chips de batata asterix</t>
  </si>
  <si>
    <t xml:space="preserve">recheio de cogumelos </t>
  </si>
  <si>
    <t>Dadinho de tapioca</t>
  </si>
  <si>
    <t>Croqueta de abóbora</t>
  </si>
  <si>
    <t>Velouté de ervilhas</t>
  </si>
  <si>
    <t xml:space="preserve">azesite verde </t>
  </si>
  <si>
    <t>Picadinho do Trio</t>
  </si>
  <si>
    <t>Creme brûlée de doce de leite</t>
  </si>
  <si>
    <t>Mousse de chocolate</t>
  </si>
  <si>
    <t xml:space="preserve">placa de pipica com chocolate </t>
  </si>
  <si>
    <t xml:space="preserve">petit fours </t>
  </si>
  <si>
    <t>finger roialy</t>
  </si>
  <si>
    <t>feijao</t>
  </si>
  <si>
    <t xml:space="preserve">proteina jantar </t>
  </si>
  <si>
    <t xml:space="preserve">açúcar cristal </t>
  </si>
  <si>
    <t xml:space="preserve">castanha de cajú </t>
  </si>
  <si>
    <t xml:space="preserve">pepino em conserva </t>
  </si>
  <si>
    <t xml:space="preserve">pimenta cambuci </t>
  </si>
  <si>
    <t xml:space="preserve">tomate italiano vermelho </t>
  </si>
  <si>
    <t>mcdonald</t>
  </si>
  <si>
    <t>peixe branco curado</t>
  </si>
  <si>
    <t xml:space="preserve">carne seca desfiada </t>
  </si>
  <si>
    <t>Spring Roll de queijo de canastra</t>
  </si>
  <si>
    <t>Croqueta de carne de panela</t>
  </si>
  <si>
    <t>Caldinho de feijão</t>
  </si>
  <si>
    <t>crisp de bacaon</t>
  </si>
  <si>
    <t>Salame</t>
  </si>
  <si>
    <t xml:space="preserve">pastrame </t>
  </si>
  <si>
    <t xml:space="preserve">lombo </t>
  </si>
  <si>
    <t>Rosbife artesanal</t>
  </si>
  <si>
    <t>Torta folhada de palmito</t>
  </si>
  <si>
    <t xml:space="preserve">homus de grao de bico </t>
  </si>
  <si>
    <t xml:space="preserve">homus de beterraba </t>
  </si>
  <si>
    <t xml:space="preserve">pipoca de grão de bico </t>
  </si>
  <si>
    <t>chips de batata doce roxa</t>
  </si>
  <si>
    <t>chips de batata doc laranja</t>
  </si>
  <si>
    <t xml:space="preserve">chips de batata doce </t>
  </si>
  <si>
    <t>Mini ravioli de abóbora</t>
  </si>
  <si>
    <t>Bombom de alcatra em cubos</t>
  </si>
  <si>
    <t xml:space="preserve">molho de vinho </t>
  </si>
  <si>
    <t>musseline de mandioquinha</t>
  </si>
  <si>
    <t xml:space="preserve">ganache do trio </t>
  </si>
  <si>
    <t>palha italian</t>
  </si>
  <si>
    <t>mix de nuts</t>
  </si>
  <si>
    <t>proteina jantar</t>
  </si>
  <si>
    <t xml:space="preserve">Finger Sanduiche de lombo suíno </t>
  </si>
  <si>
    <t>• Light Sandwich (</t>
  </si>
  <si>
    <t>carne seca desfiada desalgada</t>
  </si>
  <si>
    <t xml:space="preserve">cestinha filo </t>
  </si>
  <si>
    <t>cominho</t>
  </si>
  <si>
    <t xml:space="preserve">feijão fradinho </t>
  </si>
  <si>
    <t xml:space="preserve">quinoa branca </t>
  </si>
  <si>
    <t xml:space="preserve">uva passa preta </t>
  </si>
  <si>
    <t>figo fresco</t>
  </si>
  <si>
    <t>tomate cereja</t>
  </si>
  <si>
    <t xml:space="preserve">tomate cereja em rama </t>
  </si>
  <si>
    <t xml:space="preserve">tomate sweet grape amarelo </t>
  </si>
  <si>
    <t xml:space="preserve">tomate sweet grape vermelho </t>
  </si>
  <si>
    <t>mussarela de bufala</t>
  </si>
  <si>
    <t>queijo coalho</t>
  </si>
  <si>
    <t xml:space="preserve">queijo parmesão </t>
  </si>
  <si>
    <t xml:space="preserve">massa de pastel </t>
  </si>
  <si>
    <t>Coli shipping</t>
  </si>
  <si>
    <t xml:space="preserve">frise </t>
  </si>
  <si>
    <t xml:space="preserve">americana </t>
  </si>
  <si>
    <t xml:space="preserve">cebolinha </t>
  </si>
  <si>
    <t xml:space="preserve">creme de bufala </t>
  </si>
  <si>
    <t xml:space="preserve">telha de pao de queijo </t>
  </si>
  <si>
    <t>peixe branco (ceviche )</t>
  </si>
  <si>
    <t xml:space="preserve">nhoque de batata </t>
  </si>
  <si>
    <t>ragu de linguiça</t>
  </si>
  <si>
    <t xml:space="preserve">cocada quente </t>
  </si>
  <si>
    <t>petit four personalisado</t>
  </si>
  <si>
    <t>finger royali</t>
  </si>
  <si>
    <t>feilão</t>
  </si>
  <si>
    <t>10 anos Asas</t>
  </si>
  <si>
    <t>cajú</t>
  </si>
  <si>
    <t xml:space="preserve">cogumelo paris </t>
  </si>
  <si>
    <t xml:space="preserve">cogumelo shitake </t>
  </si>
  <si>
    <t>mini pão frances (formato baguete)</t>
  </si>
  <si>
    <t>dadinho tapioca</t>
  </si>
  <si>
    <t>casquinha de siri</t>
  </si>
  <si>
    <t>escondidinho de carne seca com pure de aipim</t>
  </si>
  <si>
    <t>peixe branco</t>
  </si>
  <si>
    <t>peito de frango souvid</t>
  </si>
  <si>
    <t>crocante de pão de queijo</t>
  </si>
  <si>
    <t>pudim no copo</t>
  </si>
  <si>
    <t>ganache de banana</t>
  </si>
  <si>
    <t xml:space="preserve">terra de caramelo </t>
  </si>
  <si>
    <t>raizes chocolate</t>
  </si>
  <si>
    <t>pudim de leite grande</t>
  </si>
  <si>
    <t xml:space="preserve">mini ravioli de abobora </t>
  </si>
  <si>
    <t>Orentt</t>
  </si>
  <si>
    <t xml:space="preserve">Pão de queijo recheado de requeijao </t>
  </si>
  <si>
    <t>Sorvete pote vanilla</t>
  </si>
  <si>
    <t>frango souvid</t>
  </si>
  <si>
    <t>strogonoff de frango</t>
  </si>
  <si>
    <t xml:space="preserve">escondidinho de carne seca </t>
  </si>
  <si>
    <t xml:space="preserve">pure de batata </t>
  </si>
  <si>
    <t>molho caesar</t>
  </si>
  <si>
    <t xml:space="preserve">mini ravioli de mozzarela </t>
  </si>
  <si>
    <t xml:space="preserve">curtons </t>
  </si>
  <si>
    <t xml:space="preserve">finger sanduiche de frango cremoso com azeitona </t>
  </si>
  <si>
    <t>raizes de chocolate</t>
  </si>
  <si>
    <t xml:space="preserve">mini bolo de chocolate </t>
  </si>
  <si>
    <t xml:space="preserve">petit four  amanteigado </t>
  </si>
  <si>
    <t>chocolate meio amargo fracionado</t>
  </si>
  <si>
    <t>MENU VOLANTE GARDENIA + Lanche da madrugada</t>
  </si>
  <si>
    <t>Welcome Coffee Break Ipê, Coffee Break Ipê, Worklunch Volante Gardênia, Garrafa Térmica de café, Bandeja de bolo, Pão de Queijo, Mini sanduiches</t>
  </si>
  <si>
    <t xml:space="preserve">azedinha red mini </t>
  </si>
  <si>
    <t xml:space="preserve">castanha e cajú </t>
  </si>
  <si>
    <t xml:space="preserve">pimenta tabasco </t>
  </si>
  <si>
    <t>zatar</t>
  </si>
  <si>
    <t>abobora kabotian</t>
  </si>
  <si>
    <t xml:space="preserve">agrião </t>
  </si>
  <si>
    <t xml:space="preserve">limão tahiti </t>
  </si>
  <si>
    <t>abobora laminada</t>
  </si>
  <si>
    <t xml:space="preserve">batata doce laminada </t>
  </si>
  <si>
    <t xml:space="preserve">cebola roxa laminada </t>
  </si>
  <si>
    <t xml:space="preserve">tomate laminado </t>
  </si>
  <si>
    <t>Stracotto</t>
  </si>
  <si>
    <t>Torta de gianduia</t>
  </si>
  <si>
    <t xml:space="preserve">finger roialy </t>
  </si>
  <si>
    <t>sagu tapioca pegar no pergola</t>
  </si>
  <si>
    <t>Lasanha de berinjela com queijo de castanhas</t>
  </si>
  <si>
    <t xml:space="preserve">molho demi glace </t>
  </si>
  <si>
    <t>SP2B</t>
  </si>
  <si>
    <t>Menu empratado Gardênia</t>
  </si>
  <si>
    <t xml:space="preserve">menu volante manaca </t>
  </si>
  <si>
    <t>GT FOODS</t>
  </si>
  <si>
    <t>Atum curado</t>
  </si>
  <si>
    <t xml:space="preserve">toast de brioche </t>
  </si>
  <si>
    <t>Mini choux</t>
  </si>
  <si>
    <t xml:space="preserve">creme de gorgozola </t>
  </si>
  <si>
    <t>Batera de salmão</t>
  </si>
  <si>
    <t xml:space="preserve">caviar de cebola </t>
  </si>
  <si>
    <t>creme de cogumelos</t>
  </si>
  <si>
    <t xml:space="preserve">parmesão fracionado </t>
  </si>
  <si>
    <t>Croqueta “Al mare</t>
  </si>
  <si>
    <t>Croqueta de polenta</t>
  </si>
  <si>
    <t xml:space="preserve">camarao thay </t>
  </si>
  <si>
    <t>molho thay</t>
  </si>
  <si>
    <t>Mini croquete de carne</t>
  </si>
  <si>
    <t xml:space="preserve">tartere de salmão </t>
  </si>
  <si>
    <t>Atum posta</t>
  </si>
  <si>
    <t>pure de ervilhas</t>
  </si>
  <si>
    <t>furikake</t>
  </si>
  <si>
    <t>Cheesecake</t>
  </si>
  <si>
    <t xml:space="preserve">ganache encatamento </t>
  </si>
  <si>
    <t>edamame</t>
  </si>
  <si>
    <t xml:space="preserve">curry em pó </t>
  </si>
  <si>
    <t xml:space="preserve">molho tarê </t>
  </si>
  <si>
    <t xml:space="preserve">cream chesse </t>
  </si>
  <si>
    <t>PRODUTO UNITARIO</t>
  </si>
  <si>
    <t>SHURE</t>
  </si>
  <si>
    <t xml:space="preserve">MENU VOLANTE GARDENIA </t>
  </si>
  <si>
    <t>parmessão fracionado</t>
  </si>
  <si>
    <t>recheio de cogumelo</t>
  </si>
  <si>
    <t>fonduta de parmessão</t>
  </si>
  <si>
    <t>peito de frango grelhado</t>
  </si>
  <si>
    <t xml:space="preserve">legumes rustico </t>
  </si>
  <si>
    <t>pudim</t>
  </si>
  <si>
    <t xml:space="preserve">tomate cereja </t>
  </si>
  <si>
    <t>DATA</t>
  </si>
  <si>
    <t>OBS</t>
  </si>
  <si>
    <t>&lt;21/05/2025</t>
  </si>
  <si>
    <t>mai</t>
  </si>
  <si>
    <t>jun</t>
  </si>
  <si>
    <t>jul</t>
  </si>
  <si>
    <t>ago</t>
  </si>
  <si>
    <t>21/mai</t>
  </si>
  <si>
    <t>Soma de Consumo por cliente</t>
  </si>
  <si>
    <t>Soma de Descarte</t>
  </si>
  <si>
    <t xml:space="preserve">Bebidas Não Alcoolicas </t>
  </si>
  <si>
    <t>Bebidas Alcoolicas</t>
  </si>
  <si>
    <t>Categoria</t>
  </si>
  <si>
    <t>Gelo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</si>
</sst>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"/>
    <numFmt numFmtId="165" formatCode="0.0000"/>
    <numFmt numFmtId="166" formatCode="_-&quot;R$&quot;* #,##0.00_-;\-&quot;R$&quot;* #,##0.00_-;_-&quot;R$&quot;* &quot;-&quot;??_-;_-@_-"/>
    <numFmt numFmtId="167" formatCode="_(* #,##0.00_);_(* \(#,##0.00\);_(* \-??_);_(@_)"/>
    <numFmt numFmtId="168" formatCode="[$R$]\ #,##0.00\ ;\-[$R$]\ #,##0.00\ ;[$R$]&quot; -&quot;00\ ;@\ "/>
    <numFmt numFmtId="169" formatCode="[$-416]General"/>
    <numFmt numFmtId="170" formatCode="_(&quot;R$ &quot;* #,##0.00_);_(&quot;R$ &quot;* \(#,##0.00\);_(&quot;R$ &quot;* \-??_);_(@_)"/>
    <numFmt numFmtId="171" formatCode="_(&quot;R$ &quot;* #,##0.00_);_(&quot;R$ &quot;* \(#,##0.00\);_(&quot;R$ &quot;* &quot;-&quot;??_);_(@_)"/>
    <numFmt numFmtId="172" formatCode="_-&quot;R$ &quot;* #,##0.00_-;&quot;-R$ &quot;* #,##0.00_-;_-&quot;R$ &quot;* \-??_-;_-@_-"/>
  </numFmts>
  <fonts count="4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11"/>
      <name val="Aptos Narrow"/>
      <family val="2"/>
    </font>
    <font>
      <sz val="8"/>
      <color theme="1"/>
      <name val="Aptos Narrow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1.5"/>
      <color theme="1"/>
      <name val="Arial Nova"/>
      <family val="2"/>
    </font>
    <font>
      <sz val="12"/>
      <color theme="1"/>
      <name val="Aptos"/>
      <family val="2"/>
    </font>
    <font>
      <sz val="8"/>
      <name val="Aptos Narrow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8"/>
      <name val="Arial1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i/>
      <sz val="16"/>
      <color indexed="8"/>
      <name val="Arial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u/>
      <sz val="10"/>
      <color indexed="39"/>
      <name val="Arial"/>
      <family val="2"/>
    </font>
    <font>
      <u/>
      <sz val="10"/>
      <color indexed="12"/>
      <name val="Arial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color indexed="8"/>
      <name val="Calibri"/>
      <family val="2"/>
    </font>
    <font>
      <sz val="12"/>
      <color theme="1"/>
      <name val="Aptos Narrow"/>
      <family val="2"/>
      <scheme val="minor"/>
    </font>
    <font>
      <sz val="11"/>
      <color rgb="FF000000"/>
      <name val="Arial1"/>
    </font>
    <font>
      <b/>
      <sz val="11"/>
      <color indexed="63"/>
      <name val="Calibri"/>
      <family val="2"/>
    </font>
    <font>
      <b/>
      <i/>
      <u/>
      <sz val="11"/>
      <color indexed="8"/>
      <name val="Arial1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289">
    <xf numFmtId="0" fontId="0" fillId="0" borderId="0"/>
    <xf numFmtId="0" fontId="2" fillId="0" borderId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9" borderId="0" applyNumberFormat="0" applyBorder="0" applyAlignment="0" applyProtection="0"/>
    <xf numFmtId="0" fontId="15" fillId="12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23" borderId="0" applyNumberFormat="0" applyBorder="0" applyAlignment="0" applyProtection="0"/>
    <xf numFmtId="0" fontId="17" fillId="7" borderId="0" applyNumberFormat="0" applyBorder="0" applyAlignment="0" applyProtection="0"/>
    <xf numFmtId="0" fontId="18" fillId="24" borderId="7" applyNumberFormat="0" applyAlignment="0" applyProtection="0"/>
    <xf numFmtId="0" fontId="19" fillId="25" borderId="8" applyNumberFormat="0" applyAlignment="0" applyProtection="0"/>
    <xf numFmtId="167" fontId="2" fillId="0" borderId="0" applyFill="0" applyBorder="0" applyAlignment="0" applyProtection="0"/>
    <xf numFmtId="167" fontId="2" fillId="0" borderId="0" applyFill="0" applyBorder="0" applyAlignment="0" applyProtection="0"/>
    <xf numFmtId="168" fontId="20" fillId="0" borderId="0"/>
    <xf numFmtId="169" fontId="21" fillId="0" borderId="0" applyBorder="0" applyProtection="0"/>
    <xf numFmtId="0" fontId="22" fillId="0" borderId="0" applyNumberFormat="0" applyFill="0" applyBorder="0" applyAlignment="0" applyProtection="0"/>
    <xf numFmtId="0" fontId="23" fillId="8" borderId="0" applyNumberFormat="0" applyBorder="0" applyAlignment="0" applyProtection="0"/>
    <xf numFmtId="0" fontId="24" fillId="0" borderId="0">
      <alignment horizontal="center"/>
    </xf>
    <xf numFmtId="0" fontId="25" fillId="0" borderId="9" applyNumberFormat="0" applyFill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7" fillId="0" borderId="0" applyNumberFormat="0" applyFill="0" applyBorder="0" applyAlignment="0" applyProtection="0"/>
    <xf numFmtId="0" fontId="24" fillId="0" borderId="0">
      <alignment horizontal="center" textRotation="90"/>
    </xf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31" fillId="0" borderId="12" applyNumberFormat="0" applyFill="0" applyAlignment="0" applyProtection="0"/>
    <xf numFmtId="170" fontId="2" fillId="0" borderId="0" applyFill="0" applyBorder="0" applyAlignment="0" applyProtection="0"/>
    <xf numFmtId="171" fontId="2" fillId="0" borderId="0" applyFont="0" applyFill="0" applyBorder="0" applyAlignment="0" applyProtection="0"/>
    <xf numFmtId="172" fontId="2" fillId="0" borderId="0" applyFill="0" applyBorder="0" applyAlignment="0" applyProtection="0"/>
    <xf numFmtId="172" fontId="2" fillId="0" borderId="0" applyFill="0" applyBorder="0" applyAlignment="0" applyProtection="0"/>
    <xf numFmtId="172" fontId="2" fillId="0" borderId="0" applyFill="0" applyBorder="0" applyAlignment="0" applyProtection="0"/>
    <xf numFmtId="170" fontId="2" fillId="0" borderId="0" applyFill="0" applyBorder="0" applyAlignment="0" applyProtection="0"/>
    <xf numFmtId="44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32" fillId="26" borderId="0" applyNumberFormat="0" applyBorder="0" applyAlignment="0" applyProtection="0"/>
    <xf numFmtId="0" fontId="33" fillId="0" borderId="0"/>
    <xf numFmtId="0" fontId="33" fillId="0" borderId="0"/>
    <xf numFmtId="0" fontId="34" fillId="0" borderId="0"/>
    <xf numFmtId="0" fontId="2" fillId="0" borderId="0"/>
    <xf numFmtId="0" fontId="15" fillId="0" borderId="0"/>
    <xf numFmtId="0" fontId="15" fillId="0" borderId="0"/>
    <xf numFmtId="0" fontId="20" fillId="0" borderId="0"/>
    <xf numFmtId="0" fontId="20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5" borderId="13" applyNumberFormat="0" applyAlignment="0" applyProtection="0"/>
    <xf numFmtId="0" fontId="36" fillId="24" borderId="14" applyNumberFormat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7" fillId="0" borderId="0"/>
    <xf numFmtId="0" fontId="37" fillId="0" borderId="0"/>
    <xf numFmtId="167" fontId="2" fillId="0" borderId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ill="0" applyBorder="0" applyAlignment="0" applyProtection="0"/>
    <xf numFmtId="43" fontId="2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39" fillId="0" borderId="15" applyNumberFormat="0" applyFill="0" applyAlignment="0" applyProtection="0"/>
    <xf numFmtId="167" fontId="2" fillId="0" borderId="0" applyFill="0" applyBorder="0" applyAlignment="0" applyProtection="0"/>
    <xf numFmtId="167" fontId="2" fillId="0" borderId="0" applyFill="0" applyBorder="0" applyAlignment="0" applyProtection="0"/>
    <xf numFmtId="167" fontId="2" fillId="0" borderId="0" applyFill="0" applyBorder="0" applyAlignment="0" applyProtection="0"/>
    <xf numFmtId="167" fontId="2" fillId="0" borderId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0" fillId="0" borderId="0" applyNumberForma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44" fontId="2" fillId="0" borderId="0" applyFont="0" applyFill="0" applyBorder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44" fontId="2" fillId="0" borderId="0" applyFont="0" applyFill="0" applyBorder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9" fillId="0" borderId="15" applyNumberFormat="0" applyFill="0" applyAlignment="0" applyProtection="0"/>
    <xf numFmtId="44" fontId="3" fillId="0" borderId="0" applyFont="0" applyFill="0" applyBorder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44" fontId="2" fillId="0" borderId="0" applyFont="0" applyFill="0" applyBorder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44" fontId="3" fillId="0" borderId="0" applyFont="0" applyFill="0" applyBorder="0" applyAlignment="0" applyProtection="0"/>
    <xf numFmtId="0" fontId="39" fillId="0" borderId="15" applyNumberFormat="0" applyFill="0" applyAlignment="0" applyProtection="0"/>
    <xf numFmtId="44" fontId="3" fillId="0" borderId="0" applyFont="0" applyFill="0" applyBorder="0" applyAlignment="0" applyProtection="0"/>
    <xf numFmtId="0" fontId="39" fillId="0" borderId="15" applyNumberFormat="0" applyFill="0" applyAlignment="0" applyProtection="0"/>
    <xf numFmtId="44" fontId="2" fillId="0" borderId="0" applyFont="0" applyFill="0" applyBorder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44" fontId="2" fillId="0" borderId="0" applyFont="0" applyFill="0" applyBorder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44" fontId="2" fillId="0" borderId="0" applyFont="0" applyFill="0" applyBorder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44" fontId="2" fillId="0" borderId="0" applyFont="0" applyFill="0" applyBorder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44" fontId="2" fillId="0" borderId="0" applyFont="0" applyFill="0" applyBorder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44" fontId="2" fillId="0" borderId="0" applyFont="0" applyFill="0" applyBorder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8" fillId="24" borderId="7" applyNumberFormat="0" applyAlignment="0" applyProtection="0"/>
    <xf numFmtId="44" fontId="3" fillId="0" borderId="0" applyFont="0" applyFill="0" applyBorder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44" fontId="2" fillId="0" borderId="0" applyFont="0" applyFill="0" applyBorder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44" fontId="2" fillId="0" borderId="0" applyFont="0" applyFill="0" applyBorder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44" fontId="2" fillId="0" borderId="0" applyFont="0" applyFill="0" applyBorder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43" fontId="3" fillId="0" borderId="0" applyFont="0" applyFill="0" applyBorder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44" fontId="2" fillId="0" borderId="0" applyFont="0" applyFill="0" applyBorder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44" fontId="2" fillId="0" borderId="0" applyFont="0" applyFill="0" applyBorder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44" fontId="3" fillId="0" borderId="0" applyFont="0" applyFill="0" applyBorder="0" applyAlignment="0" applyProtection="0"/>
    <xf numFmtId="0" fontId="39" fillId="0" borderId="15" applyNumberFormat="0" applyFill="0" applyAlignment="0" applyProtection="0"/>
    <xf numFmtId="44" fontId="3" fillId="0" borderId="0" applyFont="0" applyFill="0" applyBorder="0" applyAlignment="0" applyProtection="0"/>
    <xf numFmtId="0" fontId="15" fillId="5" borderId="13" applyNumberFormat="0" applyAlignment="0" applyProtection="0"/>
    <xf numFmtId="44" fontId="2" fillId="0" borderId="0" applyFont="0" applyFill="0" applyBorder="0" applyAlignment="0" applyProtection="0"/>
    <xf numFmtId="0" fontId="15" fillId="5" borderId="13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5" fillId="5" borderId="13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6" fillId="24" borderId="14" applyNumberFormat="0" applyAlignment="0" applyProtection="0"/>
    <xf numFmtId="44" fontId="2" fillId="0" borderId="0" applyFont="0" applyFill="0" applyBorder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6" fillId="24" borderId="14" applyNumberFormat="0" applyAlignment="0" applyProtection="0"/>
    <xf numFmtId="44" fontId="3" fillId="0" borderId="0" applyFont="0" applyFill="0" applyBorder="0" applyAlignment="0" applyProtection="0"/>
    <xf numFmtId="0" fontId="15" fillId="5" borderId="13" applyNumberFormat="0" applyAlignment="0" applyProtection="0"/>
    <xf numFmtId="43" fontId="2" fillId="0" borderId="0" applyFont="0" applyFill="0" applyBorder="0" applyAlignment="0" applyProtection="0"/>
    <xf numFmtId="0" fontId="36" fillId="24" borderId="14" applyNumberFormat="0" applyAlignment="0" applyProtection="0"/>
    <xf numFmtId="44" fontId="2" fillId="0" borderId="0" applyFont="0" applyFill="0" applyBorder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44" fontId="2" fillId="0" borderId="0" applyFont="0" applyFill="0" applyBorder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44" fontId="2" fillId="0" borderId="0" applyFont="0" applyFill="0" applyBorder="0" applyAlignment="0" applyProtection="0"/>
    <xf numFmtId="0" fontId="15" fillId="5" borderId="13" applyNumberFormat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43" fontId="3" fillId="0" borderId="0" applyFont="0" applyFill="0" applyBorder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43" fontId="2" fillId="0" borderId="0" applyFont="0" applyFill="0" applyBorder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44" fontId="3" fillId="0" borderId="0" applyFont="0" applyFill="0" applyBorder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5" fillId="5" borderId="13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6" fillId="24" borderId="14" applyNumberFormat="0" applyAlignment="0" applyProtection="0"/>
    <xf numFmtId="44" fontId="2" fillId="0" borderId="0" applyFont="0" applyFill="0" applyBorder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5" fillId="5" borderId="13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44" fontId="3" fillId="0" borderId="0" applyFont="0" applyFill="0" applyBorder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5" fillId="5" borderId="13" applyNumberFormat="0" applyAlignment="0" applyProtection="0"/>
    <xf numFmtId="44" fontId="3" fillId="0" borderId="0" applyFont="0" applyFill="0" applyBorder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43" fontId="2" fillId="0" borderId="0" applyFont="0" applyFill="0" applyBorder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43" fontId="2" fillId="0" borderId="0" applyFont="0" applyFill="0" applyBorder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44" fontId="3" fillId="0" borderId="0" applyFont="0" applyFill="0" applyBorder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44" fontId="3" fillId="0" borderId="0" applyFont="0" applyFill="0" applyBorder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44" fontId="3" fillId="0" borderId="0" applyFont="0" applyFill="0" applyBorder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44" fontId="3" fillId="0" borderId="0" applyFont="0" applyFill="0" applyBorder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44" fontId="2" fillId="0" borderId="0" applyFont="0" applyFill="0" applyBorder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44" fontId="2" fillId="0" borderId="0" applyFont="0" applyFill="0" applyBorder="0" applyAlignment="0" applyProtection="0"/>
    <xf numFmtId="0" fontId="15" fillId="5" borderId="13" applyNumberFormat="0" applyAlignment="0" applyProtection="0"/>
    <xf numFmtId="44" fontId="3" fillId="0" borderId="0" applyFont="0" applyFill="0" applyBorder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43" fontId="2" fillId="0" borderId="0" applyFont="0" applyFill="0" applyBorder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44" fontId="3" fillId="0" borderId="0" applyFont="0" applyFill="0" applyBorder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43" fontId="2" fillId="0" borderId="0" applyFont="0" applyFill="0" applyBorder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0" fontId="36" fillId="24" borderId="14" applyNumberFormat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44" fontId="2" fillId="0" borderId="0" applyFont="0" applyFill="0" applyBorder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44" fontId="3" fillId="0" borderId="0" applyFont="0" applyFill="0" applyBorder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44" fontId="3" fillId="0" borderId="0" applyFont="0" applyFill="0" applyBorder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44" fontId="2" fillId="0" borderId="0" applyFont="0" applyFill="0" applyBorder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44" fontId="3" fillId="0" borderId="0" applyFont="0" applyFill="0" applyBorder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44" fontId="3" fillId="0" borderId="0" applyFont="0" applyFill="0" applyBorder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44" fontId="2" fillId="0" borderId="0" applyFont="0" applyFill="0" applyBorder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44" fontId="3" fillId="0" borderId="0" applyFont="0" applyFill="0" applyBorder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44" fontId="2" fillId="0" borderId="0" applyFont="0" applyFill="0" applyBorder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44" fontId="2" fillId="0" borderId="0" applyFont="0" applyFill="0" applyBorder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44" fontId="2" fillId="0" borderId="0" applyFont="0" applyFill="0" applyBorder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44" fontId="2" fillId="0" borderId="0" applyFont="0" applyFill="0" applyBorder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9" fillId="0" borderId="15" applyNumberFormat="0" applyFill="0" applyAlignment="0" applyProtection="0"/>
    <xf numFmtId="44" fontId="3" fillId="0" borderId="0" applyFont="0" applyFill="0" applyBorder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44" fontId="2" fillId="0" borderId="0" applyFont="0" applyFill="0" applyBorder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44" fontId="3" fillId="0" borderId="0" applyFont="0" applyFill="0" applyBorder="0" applyAlignment="0" applyProtection="0"/>
    <xf numFmtId="0" fontId="39" fillId="0" borderId="15" applyNumberFormat="0" applyFill="0" applyAlignment="0" applyProtection="0"/>
    <xf numFmtId="44" fontId="3" fillId="0" borderId="0" applyFont="0" applyFill="0" applyBorder="0" applyAlignment="0" applyProtection="0"/>
    <xf numFmtId="0" fontId="39" fillId="0" borderId="15" applyNumberFormat="0" applyFill="0" applyAlignment="0" applyProtection="0"/>
    <xf numFmtId="44" fontId="2" fillId="0" borderId="0" applyFont="0" applyFill="0" applyBorder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44" fontId="2" fillId="0" borderId="0" applyFont="0" applyFill="0" applyBorder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44" fontId="2" fillId="0" borderId="0" applyFont="0" applyFill="0" applyBorder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44" fontId="2" fillId="0" borderId="0" applyFont="0" applyFill="0" applyBorder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44" fontId="2" fillId="0" borderId="0" applyFont="0" applyFill="0" applyBorder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44" fontId="2" fillId="0" borderId="0" applyFont="0" applyFill="0" applyBorder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8" fillId="24" borderId="7" applyNumberFormat="0" applyAlignment="0" applyProtection="0"/>
    <xf numFmtId="44" fontId="3" fillId="0" borderId="0" applyFont="0" applyFill="0" applyBorder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44" fontId="2" fillId="0" borderId="0" applyFont="0" applyFill="0" applyBorder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44" fontId="2" fillId="0" borderId="0" applyFont="0" applyFill="0" applyBorder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44" fontId="2" fillId="0" borderId="0" applyFont="0" applyFill="0" applyBorder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43" fontId="3" fillId="0" borderId="0" applyFont="0" applyFill="0" applyBorder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44" fontId="2" fillId="0" borderId="0" applyFont="0" applyFill="0" applyBorder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44" fontId="2" fillId="0" borderId="0" applyFont="0" applyFill="0" applyBorder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44" fontId="3" fillId="0" borderId="0" applyFont="0" applyFill="0" applyBorder="0" applyAlignment="0" applyProtection="0"/>
    <xf numFmtId="0" fontId="39" fillId="0" borderId="15" applyNumberFormat="0" applyFill="0" applyAlignment="0" applyProtection="0"/>
    <xf numFmtId="44" fontId="3" fillId="0" borderId="0" applyFont="0" applyFill="0" applyBorder="0" applyAlignment="0" applyProtection="0"/>
    <xf numFmtId="0" fontId="15" fillId="5" borderId="13" applyNumberFormat="0" applyAlignment="0" applyProtection="0"/>
    <xf numFmtId="44" fontId="2" fillId="0" borderId="0" applyFont="0" applyFill="0" applyBorder="0" applyAlignment="0" applyProtection="0"/>
    <xf numFmtId="0" fontId="15" fillId="5" borderId="13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5" fillId="5" borderId="13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6" fillId="24" borderId="14" applyNumberFormat="0" applyAlignment="0" applyProtection="0"/>
    <xf numFmtId="44" fontId="2" fillId="0" borderId="0" applyFont="0" applyFill="0" applyBorder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6" fillId="24" borderId="14" applyNumberFormat="0" applyAlignment="0" applyProtection="0"/>
    <xf numFmtId="44" fontId="3" fillId="0" borderId="0" applyFont="0" applyFill="0" applyBorder="0" applyAlignment="0" applyProtection="0"/>
    <xf numFmtId="0" fontId="15" fillId="5" borderId="13" applyNumberFormat="0" applyAlignment="0" applyProtection="0"/>
    <xf numFmtId="43" fontId="2" fillId="0" borderId="0" applyFont="0" applyFill="0" applyBorder="0" applyAlignment="0" applyProtection="0"/>
    <xf numFmtId="0" fontId="36" fillId="24" borderId="14" applyNumberFormat="0" applyAlignment="0" applyProtection="0"/>
    <xf numFmtId="44" fontId="2" fillId="0" borderId="0" applyFont="0" applyFill="0" applyBorder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44" fontId="2" fillId="0" borderId="0" applyFont="0" applyFill="0" applyBorder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44" fontId="2" fillId="0" borderId="0" applyFont="0" applyFill="0" applyBorder="0" applyAlignment="0" applyProtection="0"/>
    <xf numFmtId="0" fontId="15" fillId="5" borderId="13" applyNumberFormat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43" fontId="3" fillId="0" borderId="0" applyFont="0" applyFill="0" applyBorder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43" fontId="2" fillId="0" borderId="0" applyFont="0" applyFill="0" applyBorder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44" fontId="3" fillId="0" borderId="0" applyFont="0" applyFill="0" applyBorder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5" fillId="5" borderId="13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6" fillId="24" borderId="14" applyNumberFormat="0" applyAlignment="0" applyProtection="0"/>
    <xf numFmtId="44" fontId="2" fillId="0" borderId="0" applyFont="0" applyFill="0" applyBorder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5" fillId="5" borderId="13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44" fontId="3" fillId="0" borderId="0" applyFont="0" applyFill="0" applyBorder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5" fillId="5" borderId="13" applyNumberFormat="0" applyAlignment="0" applyProtection="0"/>
    <xf numFmtId="44" fontId="3" fillId="0" borderId="0" applyFont="0" applyFill="0" applyBorder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43" fontId="2" fillId="0" borderId="0" applyFont="0" applyFill="0" applyBorder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43" fontId="2" fillId="0" borderId="0" applyFont="0" applyFill="0" applyBorder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44" fontId="3" fillId="0" borderId="0" applyFont="0" applyFill="0" applyBorder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44" fontId="3" fillId="0" borderId="0" applyFont="0" applyFill="0" applyBorder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44" fontId="3" fillId="0" borderId="0" applyFont="0" applyFill="0" applyBorder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44" fontId="3" fillId="0" borderId="0" applyFont="0" applyFill="0" applyBorder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44" fontId="2" fillId="0" borderId="0" applyFont="0" applyFill="0" applyBorder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44" fontId="2" fillId="0" borderId="0" applyFont="0" applyFill="0" applyBorder="0" applyAlignment="0" applyProtection="0"/>
    <xf numFmtId="0" fontId="15" fillId="5" borderId="13" applyNumberFormat="0" applyAlignment="0" applyProtection="0"/>
    <xf numFmtId="44" fontId="3" fillId="0" borderId="0" applyFont="0" applyFill="0" applyBorder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43" fontId="2" fillId="0" borderId="0" applyFont="0" applyFill="0" applyBorder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44" fontId="3" fillId="0" borderId="0" applyFont="0" applyFill="0" applyBorder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43" fontId="2" fillId="0" borderId="0" applyFont="0" applyFill="0" applyBorder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0" fontId="36" fillId="24" borderId="14" applyNumberFormat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44" fontId="2" fillId="0" borderId="0" applyFont="0" applyFill="0" applyBorder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44" fontId="3" fillId="0" borderId="0" applyFont="0" applyFill="0" applyBorder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44" fontId="3" fillId="0" borderId="0" applyFont="0" applyFill="0" applyBorder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44" fontId="2" fillId="0" borderId="0" applyFont="0" applyFill="0" applyBorder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44" fontId="3" fillId="0" borderId="0" applyFont="0" applyFill="0" applyBorder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44" fontId="3" fillId="0" borderId="0" applyFont="0" applyFill="0" applyBorder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44" fontId="2" fillId="0" borderId="0" applyFont="0" applyFill="0" applyBorder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44" fontId="3" fillId="0" borderId="0" applyFont="0" applyFill="0" applyBorder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44" fontId="2" fillId="0" borderId="0" applyFont="0" applyFill="0" applyBorder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44" fontId="2" fillId="0" borderId="0" applyFont="0" applyFill="0" applyBorder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9" fillId="0" borderId="15" applyNumberFormat="0" applyFill="0" applyAlignment="0" applyProtection="0"/>
    <xf numFmtId="44" fontId="3" fillId="0" borderId="0" applyFont="0" applyFill="0" applyBorder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44" fontId="2" fillId="0" borderId="0" applyFont="0" applyFill="0" applyBorder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44" fontId="3" fillId="0" borderId="0" applyFont="0" applyFill="0" applyBorder="0" applyAlignment="0" applyProtection="0"/>
    <xf numFmtId="0" fontId="39" fillId="0" borderId="15" applyNumberFormat="0" applyFill="0" applyAlignment="0" applyProtection="0"/>
    <xf numFmtId="44" fontId="3" fillId="0" borderId="0" applyFont="0" applyFill="0" applyBorder="0" applyAlignment="0" applyProtection="0"/>
    <xf numFmtId="0" fontId="39" fillId="0" borderId="15" applyNumberFormat="0" applyFill="0" applyAlignment="0" applyProtection="0"/>
    <xf numFmtId="44" fontId="2" fillId="0" borderId="0" applyFont="0" applyFill="0" applyBorder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44" fontId="2" fillId="0" borderId="0" applyFont="0" applyFill="0" applyBorder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44" fontId="2" fillId="0" borderId="0" applyFont="0" applyFill="0" applyBorder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44" fontId="2" fillId="0" borderId="0" applyFont="0" applyFill="0" applyBorder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44" fontId="2" fillId="0" borderId="0" applyFont="0" applyFill="0" applyBorder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44" fontId="2" fillId="0" borderId="0" applyFont="0" applyFill="0" applyBorder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8" fillId="24" borderId="7" applyNumberFormat="0" applyAlignment="0" applyProtection="0"/>
    <xf numFmtId="44" fontId="3" fillId="0" borderId="0" applyFont="0" applyFill="0" applyBorder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44" fontId="2" fillId="0" borderId="0" applyFont="0" applyFill="0" applyBorder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44" fontId="2" fillId="0" borderId="0" applyFont="0" applyFill="0" applyBorder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44" fontId="2" fillId="0" borderId="0" applyFont="0" applyFill="0" applyBorder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43" fontId="3" fillId="0" borderId="0" applyFont="0" applyFill="0" applyBorder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44" fontId="2" fillId="0" borderId="0" applyFont="0" applyFill="0" applyBorder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44" fontId="2" fillId="0" borderId="0" applyFont="0" applyFill="0" applyBorder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44" fontId="3" fillId="0" borderId="0" applyFont="0" applyFill="0" applyBorder="0" applyAlignment="0" applyProtection="0"/>
    <xf numFmtId="0" fontId="39" fillId="0" borderId="15" applyNumberFormat="0" applyFill="0" applyAlignment="0" applyProtection="0"/>
    <xf numFmtId="44" fontId="3" fillId="0" borderId="0" applyFont="0" applyFill="0" applyBorder="0" applyAlignment="0" applyProtection="0"/>
    <xf numFmtId="0" fontId="15" fillId="5" borderId="13" applyNumberFormat="0" applyAlignment="0" applyProtection="0"/>
    <xf numFmtId="44" fontId="2" fillId="0" borderId="0" applyFont="0" applyFill="0" applyBorder="0" applyAlignment="0" applyProtection="0"/>
    <xf numFmtId="0" fontId="15" fillId="5" borderId="13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5" fillId="5" borderId="13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6" fillId="24" borderId="14" applyNumberFormat="0" applyAlignment="0" applyProtection="0"/>
    <xf numFmtId="44" fontId="2" fillId="0" borderId="0" applyFont="0" applyFill="0" applyBorder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6" fillId="24" borderId="14" applyNumberFormat="0" applyAlignment="0" applyProtection="0"/>
    <xf numFmtId="44" fontId="3" fillId="0" borderId="0" applyFont="0" applyFill="0" applyBorder="0" applyAlignment="0" applyProtection="0"/>
    <xf numFmtId="0" fontId="15" fillId="5" borderId="13" applyNumberFormat="0" applyAlignment="0" applyProtection="0"/>
    <xf numFmtId="43" fontId="2" fillId="0" borderId="0" applyFont="0" applyFill="0" applyBorder="0" applyAlignment="0" applyProtection="0"/>
    <xf numFmtId="0" fontId="36" fillId="24" borderId="14" applyNumberFormat="0" applyAlignment="0" applyProtection="0"/>
    <xf numFmtId="44" fontId="2" fillId="0" borderId="0" applyFont="0" applyFill="0" applyBorder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44" fontId="2" fillId="0" borderId="0" applyFont="0" applyFill="0" applyBorder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44" fontId="2" fillId="0" borderId="0" applyFont="0" applyFill="0" applyBorder="0" applyAlignment="0" applyProtection="0"/>
    <xf numFmtId="0" fontId="15" fillId="5" borderId="13" applyNumberFormat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43" fontId="3" fillId="0" borderId="0" applyFont="0" applyFill="0" applyBorder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43" fontId="2" fillId="0" borderId="0" applyFont="0" applyFill="0" applyBorder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44" fontId="3" fillId="0" borderId="0" applyFont="0" applyFill="0" applyBorder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5" fillId="5" borderId="13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6" fillId="24" borderId="14" applyNumberFormat="0" applyAlignment="0" applyProtection="0"/>
    <xf numFmtId="44" fontId="2" fillId="0" borderId="0" applyFont="0" applyFill="0" applyBorder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5" fillId="5" borderId="13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44" fontId="3" fillId="0" borderId="0" applyFont="0" applyFill="0" applyBorder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5" fillId="5" borderId="13" applyNumberFormat="0" applyAlignment="0" applyProtection="0"/>
    <xf numFmtId="44" fontId="3" fillId="0" borderId="0" applyFont="0" applyFill="0" applyBorder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43" fontId="2" fillId="0" borderId="0" applyFont="0" applyFill="0" applyBorder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43" fontId="2" fillId="0" borderId="0" applyFont="0" applyFill="0" applyBorder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44" fontId="3" fillId="0" borderId="0" applyFont="0" applyFill="0" applyBorder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44" fontId="3" fillId="0" borderId="0" applyFont="0" applyFill="0" applyBorder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44" fontId="3" fillId="0" borderId="0" applyFont="0" applyFill="0" applyBorder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44" fontId="3" fillId="0" borderId="0" applyFont="0" applyFill="0" applyBorder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44" fontId="2" fillId="0" borderId="0" applyFont="0" applyFill="0" applyBorder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44" fontId="2" fillId="0" borderId="0" applyFont="0" applyFill="0" applyBorder="0" applyAlignment="0" applyProtection="0"/>
    <xf numFmtId="0" fontId="15" fillId="5" borderId="13" applyNumberFormat="0" applyAlignment="0" applyProtection="0"/>
    <xf numFmtId="44" fontId="3" fillId="0" borderId="0" applyFont="0" applyFill="0" applyBorder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43" fontId="2" fillId="0" borderId="0" applyFont="0" applyFill="0" applyBorder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44" fontId="3" fillId="0" borderId="0" applyFont="0" applyFill="0" applyBorder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43" fontId="2" fillId="0" borderId="0" applyFont="0" applyFill="0" applyBorder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0" fontId="36" fillId="24" borderId="14" applyNumberFormat="0" applyAlignment="0" applyProtection="0"/>
    <xf numFmtId="44" fontId="3" fillId="0" borderId="0" applyFont="0" applyFill="0" applyBorder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44" fontId="2" fillId="0" borderId="0" applyFont="0" applyFill="0" applyBorder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44" fontId="3" fillId="0" borderId="0" applyFont="0" applyFill="0" applyBorder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44" fontId="3" fillId="0" borderId="0" applyFont="0" applyFill="0" applyBorder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44" fontId="2" fillId="0" borderId="0" applyFont="0" applyFill="0" applyBorder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44" fontId="3" fillId="0" borderId="0" applyFont="0" applyFill="0" applyBorder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44" fontId="3" fillId="0" borderId="0" applyFont="0" applyFill="0" applyBorder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44" fontId="2" fillId="0" borderId="0" applyFont="0" applyFill="0" applyBorder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44" fontId="3" fillId="0" borderId="0" applyFont="0" applyFill="0" applyBorder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44" fontId="2" fillId="0" borderId="0" applyFont="0" applyFill="0" applyBorder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43" fontId="2" fillId="0" borderId="0" applyFont="0" applyFill="0" applyBorder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43" fontId="2" fillId="0" borderId="0" applyFont="0" applyFill="0" applyBorder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9" fillId="0" borderId="15" applyNumberFormat="0" applyFill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39" fillId="0" borderId="15" applyNumberFormat="0" applyFill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0" fontId="18" fillId="24" borderId="7" applyNumberFormat="0" applyAlignment="0" applyProtection="0"/>
    <xf numFmtId="0" fontId="36" fillId="24" borderId="14" applyNumberFormat="0" applyAlignment="0" applyProtection="0"/>
    <xf numFmtId="0" fontId="15" fillId="5" borderId="13" applyNumberFormat="0" applyAlignment="0" applyProtection="0"/>
    <xf numFmtId="0" fontId="15" fillId="5" borderId="13" applyNumberFormat="0" applyAlignment="0" applyProtection="0"/>
    <xf numFmtId="0" fontId="18" fillId="24" borderId="7" applyNumberFormat="0" applyAlignment="0" applyProtection="0"/>
    <xf numFmtId="0" fontId="15" fillId="5" borderId="13" applyNumberFormat="0" applyAlignment="0" applyProtection="0"/>
    <xf numFmtId="0" fontId="36" fillId="24" borderId="14" applyNumberFormat="0" applyAlignment="0" applyProtection="0"/>
    <xf numFmtId="0" fontId="36" fillId="24" borderId="14" applyNumberFormat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44" fontId="0" fillId="0" borderId="1" xfId="2" applyFont="1" applyBorder="1"/>
    <xf numFmtId="0" fontId="0" fillId="0" borderId="2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4" fontId="0" fillId="0" borderId="2" xfId="2" applyFont="1" applyBorder="1"/>
    <xf numFmtId="44" fontId="0" fillId="0" borderId="2" xfId="2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4" fontId="0" fillId="0" borderId="1" xfId="2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5" xfId="0" applyBorder="1"/>
    <xf numFmtId="0" fontId="9" fillId="3" borderId="1" xfId="1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9" fillId="3" borderId="6" xfId="1" applyFont="1" applyFill="1" applyBorder="1" applyAlignment="1">
      <alignment horizontal="left" vertical="center" wrapText="1"/>
    </xf>
    <xf numFmtId="0" fontId="0" fillId="0" borderId="6" xfId="0" applyBorder="1"/>
    <xf numFmtId="0" fontId="0" fillId="0" borderId="6" xfId="0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/>
    </xf>
    <xf numFmtId="44" fontId="0" fillId="0" borderId="6" xfId="2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9" fillId="3" borderId="1" xfId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left"/>
    </xf>
    <xf numFmtId="0" fontId="10" fillId="3" borderId="1" xfId="0" applyFont="1" applyFill="1" applyBorder="1"/>
    <xf numFmtId="0" fontId="10" fillId="0" borderId="1" xfId="0" applyFont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0" borderId="1" xfId="0" applyFont="1" applyBorder="1"/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0" fillId="4" borderId="1" xfId="0" applyFont="1" applyFill="1" applyBorder="1"/>
    <xf numFmtId="44" fontId="0" fillId="0" borderId="6" xfId="2" applyFont="1" applyBorder="1"/>
    <xf numFmtId="0" fontId="10" fillId="3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44" fontId="0" fillId="0" borderId="1" xfId="2" applyFont="1" applyFill="1" applyBorder="1" applyAlignment="1">
      <alignment horizontal="center" vertical="center"/>
    </xf>
    <xf numFmtId="44" fontId="0" fillId="0" borderId="1" xfId="0" applyNumberFormat="1" applyBorder="1"/>
    <xf numFmtId="44" fontId="7" fillId="0" borderId="1" xfId="19990" applyFont="1" applyFill="1" applyBorder="1" applyAlignment="1">
      <alignment horizontal="center" vertical="center"/>
    </xf>
    <xf numFmtId="44" fontId="0" fillId="0" borderId="1" xfId="2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44" fontId="10" fillId="0" borderId="1" xfId="11352" applyFont="1" applyFill="1" applyBorder="1" applyAlignment="1">
      <alignment horizontal="center" vertical="center" wrapText="1"/>
    </xf>
    <xf numFmtId="44" fontId="10" fillId="0" borderId="1" xfId="3" applyFont="1" applyFill="1" applyBorder="1" applyAlignment="1">
      <alignment horizontal="center" vertical="center" wrapText="1"/>
    </xf>
    <xf numFmtId="44" fontId="7" fillId="0" borderId="1" xfId="3" applyFont="1" applyFill="1" applyBorder="1" applyAlignment="1">
      <alignment horizontal="center" vertical="center"/>
    </xf>
    <xf numFmtId="44" fontId="9" fillId="0" borderId="1" xfId="3" applyFont="1" applyFill="1" applyBorder="1" applyAlignment="1">
      <alignment horizontal="center" vertical="center" wrapText="1"/>
    </xf>
    <xf numFmtId="44" fontId="9" fillId="0" borderId="1" xfId="19990" applyFont="1" applyFill="1" applyBorder="1" applyAlignment="1">
      <alignment horizontal="center" vertical="center" wrapText="1"/>
    </xf>
    <xf numFmtId="44" fontId="9" fillId="3" borderId="1" xfId="3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164" fontId="0" fillId="0" borderId="6" xfId="0" applyNumberFormat="1" applyBorder="1" applyAlignment="1">
      <alignment horizontal="center"/>
    </xf>
    <xf numFmtId="44" fontId="0" fillId="0" borderId="6" xfId="2" applyFont="1" applyBorder="1" applyAlignment="1">
      <alignment horizontal="center"/>
    </xf>
    <xf numFmtId="44" fontId="7" fillId="0" borderId="6" xfId="3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/>
    <xf numFmtId="0" fontId="1" fillId="3" borderId="1" xfId="0" applyFont="1" applyFill="1" applyBorder="1" applyAlignment="1">
      <alignment horizontal="center" vertical="center"/>
    </xf>
    <xf numFmtId="14" fontId="0" fillId="0" borderId="1" xfId="0" applyNumberFormat="1" applyBorder="1"/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164" fontId="0" fillId="3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/>
    </xf>
    <xf numFmtId="0" fontId="0" fillId="0" borderId="2" xfId="0" applyBorder="1"/>
    <xf numFmtId="165" fontId="0" fillId="0" borderId="6" xfId="0" applyNumberFormat="1" applyBorder="1" applyAlignment="1">
      <alignment horizontal="center" vertical="center"/>
    </xf>
    <xf numFmtId="44" fontId="0" fillId="0" borderId="2" xfId="2" applyFont="1" applyBorder="1" applyAlignment="1">
      <alignment horizontal="center"/>
    </xf>
    <xf numFmtId="44" fontId="0" fillId="0" borderId="2" xfId="2" applyFont="1" applyFill="1" applyBorder="1" applyAlignment="1">
      <alignment horizontal="center"/>
    </xf>
  </cellXfs>
  <cellStyles count="21289">
    <cellStyle name="20% - Accent1" xfId="9" xr:uid="{CFE66DAB-E1EE-421E-8EDC-50A5DDEEE430}"/>
    <cellStyle name="20% - Accent2" xfId="10" xr:uid="{8011105F-BB44-4A3D-953B-653AB66CDA1E}"/>
    <cellStyle name="20% - Accent3" xfId="11" xr:uid="{0CD60F6E-4091-490E-86CE-50AD5D93F565}"/>
    <cellStyle name="20% - Accent4" xfId="12" xr:uid="{A1753C04-4DE6-4D88-81A0-BDD72CC90EB7}"/>
    <cellStyle name="20% - Accent5" xfId="13" xr:uid="{93E28A95-DCAD-4695-B2E9-891C0691F253}"/>
    <cellStyle name="20% - Accent6" xfId="14" xr:uid="{E5F71841-EE2F-4512-829F-0F92A8EFEC06}"/>
    <cellStyle name="40% - Accent1" xfId="15" xr:uid="{1D011D1C-7C09-4F88-8FF2-5C23C295A35B}"/>
    <cellStyle name="40% - Accent2" xfId="16" xr:uid="{CEE15DC1-A573-4B31-8F54-6A14AA2815EF}"/>
    <cellStyle name="40% - Accent3" xfId="17" xr:uid="{BB47A397-22ED-4295-B1C9-3AB41B300C80}"/>
    <cellStyle name="40% - Accent4" xfId="18" xr:uid="{A322AB2A-BD85-4670-9099-50D86826EBD0}"/>
    <cellStyle name="40% - Accent5" xfId="19" xr:uid="{E34DCC15-5817-447E-8F3E-C5D99A73D61F}"/>
    <cellStyle name="40% - Accent6" xfId="20" xr:uid="{0FA001C3-3BD2-489D-BB70-4D53D9080A4D}"/>
    <cellStyle name="60% - Accent1" xfId="21" xr:uid="{D26C4869-C05E-4411-9C49-3986C527C15F}"/>
    <cellStyle name="60% - Accent2" xfId="22" xr:uid="{69245C9C-B7D6-4BA7-8959-C7233F1DD95E}"/>
    <cellStyle name="60% - Accent3" xfId="23" xr:uid="{C0080F66-CBBC-47F5-B794-6A566307DEBA}"/>
    <cellStyle name="60% - Accent4" xfId="24" xr:uid="{02837D13-E649-4ECC-80C7-D761BC856018}"/>
    <cellStyle name="60% - Accent5" xfId="25" xr:uid="{17AA9CC9-7EA9-4D92-BC50-ABAE6135DD0F}"/>
    <cellStyle name="60% - Accent6" xfId="26" xr:uid="{2A3BD03B-CA31-4E0C-931C-7A6656CC91CE}"/>
    <cellStyle name="Accent1" xfId="27" xr:uid="{F42C92C8-6ECD-4612-9650-D19D964FCE14}"/>
    <cellStyle name="Accent2" xfId="28" xr:uid="{7BAAE5D0-24F1-4D5C-9343-7CDE725DA1E5}"/>
    <cellStyle name="Accent3" xfId="29" xr:uid="{723E1365-DF31-460A-BF0D-CB5FC38C6B2C}"/>
    <cellStyle name="Accent4" xfId="30" xr:uid="{9FCC31F8-00B5-4E86-86BE-43755A9C15A1}"/>
    <cellStyle name="Accent5" xfId="31" xr:uid="{660C4DEA-0727-4EB4-AAEA-910E9628DF30}"/>
    <cellStyle name="Accent6" xfId="32" xr:uid="{6B782A3E-1EDC-4DDA-A765-0DD58AB0F9BD}"/>
    <cellStyle name="Bad" xfId="33" xr:uid="{E98D798F-9E90-4EF0-8827-503126178CDF}"/>
    <cellStyle name="Calculation" xfId="34" xr:uid="{135A993D-73DA-41B3-A8F9-DFA72325972D}"/>
    <cellStyle name="Calculation 2" xfId="102" xr:uid="{DFF22B4B-23E9-4B05-9C1C-FFE159B1300E}"/>
    <cellStyle name="Calculation 2 10" xfId="396" xr:uid="{84FC649C-25D4-4973-9BA4-9F01A7260856}"/>
    <cellStyle name="Calculation 2 10 2" xfId="3975" xr:uid="{BAD2C324-B3AD-48ED-B51E-AD0735585379}"/>
    <cellStyle name="Calculation 2 10 2 2" xfId="9604" xr:uid="{9D13B6D0-DC05-48C2-96D2-84F97D17C710}"/>
    <cellStyle name="Calculation 2 10 2 3" xfId="18239" xr:uid="{A91E9DA5-4886-4F79-AAB5-553F776668BC}"/>
    <cellStyle name="Calculation 2 10 3" xfId="6025" xr:uid="{78885966-823A-4D24-8B6F-DA00EC4382AF}"/>
    <cellStyle name="Calculation 2 10 4" xfId="14660" xr:uid="{D3559D2A-BD2C-4759-8652-3A7F8788E88B}"/>
    <cellStyle name="Calculation 2 11" xfId="1654" xr:uid="{1217DA0C-6F51-4E4D-A5DB-182CC7398A2C}"/>
    <cellStyle name="Calculation 2 11 2" xfId="4826" xr:uid="{5199CAF1-5169-4BFC-B383-029C8051A54F}"/>
    <cellStyle name="Calculation 2 11 2 2" xfId="10455" xr:uid="{D33ADC8D-0D0F-4058-9A5F-272C2FAFB073}"/>
    <cellStyle name="Calculation 2 11 2 3" xfId="19090" xr:uid="{FE57E276-C8D1-42E6-A328-6FCB912E21BC}"/>
    <cellStyle name="Calculation 2 11 3" xfId="7283" xr:uid="{E1DCCC03-5FCB-4C1A-8FCD-C2B0E351562D}"/>
    <cellStyle name="Calculation 2 11 4" xfId="15918" xr:uid="{8C9F6288-43B4-4539-B70A-107416F82C99}"/>
    <cellStyle name="Calculation 2 12" xfId="340" xr:uid="{9E5D7A3A-1CEF-4F3F-94EB-78BD42B0BFEA}"/>
    <cellStyle name="Calculation 2 12 2" xfId="3812" xr:uid="{8AF4A5F4-BAB7-474B-B582-BBDBAB346C4D}"/>
    <cellStyle name="Calculation 2 12 2 2" xfId="9441" xr:uid="{CE69AC38-7103-493E-A936-CF87EC5E238C}"/>
    <cellStyle name="Calculation 2 12 2 3" xfId="18076" xr:uid="{5EFE3B57-602F-4C50-897D-88B3813C3637}"/>
    <cellStyle name="Calculation 2 12 3" xfId="5969" xr:uid="{DAEA854B-29D2-4B3B-B0A5-A962710304C1}"/>
    <cellStyle name="Calculation 2 12 4" xfId="14604" xr:uid="{25FD1B8F-EBD4-4499-8130-E127F22A00F6}"/>
    <cellStyle name="Calculation 2 13" xfId="2583" xr:uid="{794F627B-3E04-41F0-AD80-0F4FA8BE1247}"/>
    <cellStyle name="Calculation 2 13 2" xfId="8212" xr:uid="{0D7BB19E-03AB-4F19-BDD5-B4F326057A02}"/>
    <cellStyle name="Calculation 2 13 3" xfId="16847" xr:uid="{3B53A9D1-3474-4E92-A264-7CDEC089D7E1}"/>
    <cellStyle name="Calculation 2 14" xfId="4345" xr:uid="{CCF30EEC-230A-4489-8F0E-4677391BFA18}"/>
    <cellStyle name="Calculation 2 14 2" xfId="9974" xr:uid="{0858F102-D949-4B8A-8EE2-CDE952250838}"/>
    <cellStyle name="Calculation 2 14 3" xfId="18609" xr:uid="{03C2F987-2E4D-4924-8211-C08010109A93}"/>
    <cellStyle name="Calculation 2 15" xfId="5713" xr:uid="{C8F34797-381C-4610-96A7-638B6FD16496}"/>
    <cellStyle name="Calculation 2 2" xfId="112" xr:uid="{7596EE11-A982-45B8-BE33-0B97C786CE4E}"/>
    <cellStyle name="Calculation 2 2 10" xfId="1656" xr:uid="{252A8CAB-E219-4A7F-A80B-55B668B7DD6C}"/>
    <cellStyle name="Calculation 2 2 10 2" xfId="4828" xr:uid="{62A170F2-2C5B-4A63-B45D-8D19AD624A5E}"/>
    <cellStyle name="Calculation 2 2 10 2 2" xfId="10457" xr:uid="{1E8F2A29-D6DA-4D89-8F18-F7BE31F90A78}"/>
    <cellStyle name="Calculation 2 2 10 2 3" xfId="19092" xr:uid="{1B47F221-0EA3-4A3C-8017-F9B8E035D573}"/>
    <cellStyle name="Calculation 2 2 10 3" xfId="7285" xr:uid="{8F97031B-394F-42DD-A015-8E04BB10BB95}"/>
    <cellStyle name="Calculation 2 2 10 4" xfId="15920" xr:uid="{44D2E815-B4AE-400E-9E60-A9328A6F16FE}"/>
    <cellStyle name="Calculation 2 2 11" xfId="350" xr:uid="{514325D2-A8E2-4063-BAD5-E76C3D3E4EA8}"/>
    <cellStyle name="Calculation 2 2 11 2" xfId="3887" xr:uid="{ECA7E584-2872-4C0E-94FE-81F2447905F8}"/>
    <cellStyle name="Calculation 2 2 11 2 2" xfId="9516" xr:uid="{2F1C34F3-5683-49A1-ABB5-8830250719C2}"/>
    <cellStyle name="Calculation 2 2 11 2 3" xfId="18151" xr:uid="{160E59F1-8464-425D-9B4B-128F4DAEFD45}"/>
    <cellStyle name="Calculation 2 2 11 3" xfId="5979" xr:uid="{97CA9DDD-9A7F-42F8-8E61-C01234B87393}"/>
    <cellStyle name="Calculation 2 2 11 4" xfId="14614" xr:uid="{2B5407B9-1400-49E8-B659-F947EF9FAD81}"/>
    <cellStyle name="Calculation 2 2 12" xfId="2947" xr:uid="{9DAFCD68-B9E2-49A5-BF0A-B6EC64CC1FE5}"/>
    <cellStyle name="Calculation 2 2 12 2" xfId="8576" xr:uid="{760BE96F-860E-4E5A-9E6F-1CED6490FA50}"/>
    <cellStyle name="Calculation 2 2 12 3" xfId="17211" xr:uid="{D401E627-81CB-4C83-9574-F2EB16699919}"/>
    <cellStyle name="Calculation 2 2 13" xfId="4501" xr:uid="{C4E4B2BA-CEDD-4F79-8435-962070E032CB}"/>
    <cellStyle name="Calculation 2 2 13 2" xfId="10130" xr:uid="{2A63CBC0-8337-4C1E-988F-1A8F87E5A96D}"/>
    <cellStyle name="Calculation 2 2 13 3" xfId="18765" xr:uid="{E46ABCCB-7051-4BB2-807A-F2CC0E25E6BA}"/>
    <cellStyle name="Calculation 2 2 14" xfId="5723" xr:uid="{120FE4E4-CAAB-4841-B64D-243FCA7700C6}"/>
    <cellStyle name="Calculation 2 2 2" xfId="150" xr:uid="{9536FB21-3F5A-4918-B5FC-CE2652D1DF79}"/>
    <cellStyle name="Calculation 2 2 2 10" xfId="1095" xr:uid="{83A16022-BEBC-4C3C-B358-F4A7A4599B8F}"/>
    <cellStyle name="Calculation 2 2 2 10 2" xfId="1974" xr:uid="{55A382C2-191D-40A7-9554-1814BEBAD3D4}"/>
    <cellStyle name="Calculation 2 2 2 10 2 2" xfId="5146" xr:uid="{7E87BE5E-D2DC-4979-AA57-B27E1956870C}"/>
    <cellStyle name="Calculation 2 2 2 10 2 2 2" xfId="10775" xr:uid="{059C9211-1FAB-4CB6-BDF2-505DC627CE30}"/>
    <cellStyle name="Calculation 2 2 2 10 2 2 3" xfId="19410" xr:uid="{C8C8E7CC-E173-491E-BA36-09B2E0DB9ADC}"/>
    <cellStyle name="Calculation 2 2 2 10 2 3" xfId="7603" xr:uid="{61973166-A86B-40E7-8C61-C5F1EB393332}"/>
    <cellStyle name="Calculation 2 2 2 10 2 4" xfId="16238" xr:uid="{89CC7795-56C9-4CAE-AE8A-0B68157C7BCB}"/>
    <cellStyle name="Calculation 2 2 2 10 3" xfId="2780" xr:uid="{284CDBCC-779F-4774-AEEC-F15E4C8B138B}"/>
    <cellStyle name="Calculation 2 2 2 10 3 2" xfId="8409" xr:uid="{E23ECE54-1E23-40C8-8491-412BD9329151}"/>
    <cellStyle name="Calculation 2 2 2 10 3 3" xfId="17044" xr:uid="{F77EF2DF-406D-4FC7-949D-7BFEE8964FFD}"/>
    <cellStyle name="Calculation 2 2 2 10 4" xfId="4131" xr:uid="{432DCC2B-C199-4ABA-876E-D087FCA9491C}"/>
    <cellStyle name="Calculation 2 2 2 10 4 2" xfId="9760" xr:uid="{3545229A-8921-49BB-B099-068BC651032C}"/>
    <cellStyle name="Calculation 2 2 2 10 4 3" xfId="18395" xr:uid="{A935BFC6-B85B-4B07-84B2-6677982982F5}"/>
    <cellStyle name="Calculation 2 2 2 10 5" xfId="6724" xr:uid="{C3B8106B-053B-4C00-9A70-7B83F1798A53}"/>
    <cellStyle name="Calculation 2 2 2 10 6" xfId="15359" xr:uid="{8E24A449-0112-4166-AD2A-AACBD1C9685D}"/>
    <cellStyle name="Calculation 2 2 2 11" xfId="462" xr:uid="{3B8A85AB-26E1-4033-97AE-4EF6B8AC64F7}"/>
    <cellStyle name="Calculation 2 2 2 11 2" xfId="4384" xr:uid="{6B4EF8D7-9C63-4E64-A884-D137C053B394}"/>
    <cellStyle name="Calculation 2 2 2 11 2 2" xfId="10013" xr:uid="{FF0CDC29-7019-4736-941E-C764BDDF0835}"/>
    <cellStyle name="Calculation 2 2 2 11 2 3" xfId="18648" xr:uid="{6A9F891B-37ED-403D-B0D4-1B6E083A7CD6}"/>
    <cellStyle name="Calculation 2 2 2 11 3" xfId="6091" xr:uid="{3F83C887-0D32-4214-99F8-10CF4C0A2FAB}"/>
    <cellStyle name="Calculation 2 2 2 11 4" xfId="14726" xr:uid="{ACE5A46E-BF97-4543-B5C1-9B6B266875F0}"/>
    <cellStyle name="Calculation 2 2 2 12" xfId="1671" xr:uid="{470E173E-FDA2-418D-BAB3-432A3358B16F}"/>
    <cellStyle name="Calculation 2 2 2 12 2" xfId="4843" xr:uid="{51472AD6-9FE3-4FF9-9B43-027176906E37}"/>
    <cellStyle name="Calculation 2 2 2 12 2 2" xfId="10472" xr:uid="{9EAE2D2C-CDC4-4E23-9D4F-583AB96D1DDA}"/>
    <cellStyle name="Calculation 2 2 2 12 2 3" xfId="19107" xr:uid="{D4E2F899-F795-46F9-81DD-8C1585BBDAA9}"/>
    <cellStyle name="Calculation 2 2 2 12 3" xfId="7300" xr:uid="{9E52D131-4BEB-4FEE-BAB6-83614A92C6BD}"/>
    <cellStyle name="Calculation 2 2 2 12 4" xfId="15935" xr:uid="{AF0EC1C9-8300-4FFF-9371-403C9FDDA302}"/>
    <cellStyle name="Calculation 2 2 2 13" xfId="3498" xr:uid="{DCA52D34-A4DA-44CD-9E74-4F86E961B950}"/>
    <cellStyle name="Calculation 2 2 2 13 2" xfId="9127" xr:uid="{1E674EF1-CA80-4BDA-9C6E-BD214F79BAFE}"/>
    <cellStyle name="Calculation 2 2 2 13 3" xfId="17762" xr:uid="{7AA96B4B-DB54-4192-9A41-A031A1D3A9A0}"/>
    <cellStyle name="Calculation 2 2 2 14" xfId="4543" xr:uid="{54E46A49-636D-4847-8419-101ECC7943FD}"/>
    <cellStyle name="Calculation 2 2 2 14 2" xfId="10172" xr:uid="{A64CDF85-855B-4920-93A1-24B851A7C775}"/>
    <cellStyle name="Calculation 2 2 2 14 3" xfId="18807" xr:uid="{98375507-235C-497C-BEBC-F3CDCB78495C}"/>
    <cellStyle name="Calculation 2 2 2 15" xfId="5779" xr:uid="{D1ABCC29-CA80-405F-9F7E-EFE6C08B040B}"/>
    <cellStyle name="Calculation 2 2 2 16" xfId="14414" xr:uid="{27C1EECF-7856-43B1-9A1C-FB04BB444A1A}"/>
    <cellStyle name="Calculation 2 2 2 2" xfId="169" xr:uid="{2B5163CC-86BB-47E5-8581-9CB546F68843}"/>
    <cellStyle name="Calculation 2 2 2 2 10" xfId="591" xr:uid="{FC053270-0A74-4F96-9792-64D18F9E5726}"/>
    <cellStyle name="Calculation 2 2 2 2 10 2" xfId="6220" xr:uid="{8CFBDEF2-3B24-4EE4-99AB-49750983370F}"/>
    <cellStyle name="Calculation 2 2 2 2 10 3" xfId="14855" xr:uid="{8B874D2A-040B-465F-9295-B7150A636F74}"/>
    <cellStyle name="Calculation 2 2 2 2 11" xfId="5798" xr:uid="{6A7382D2-9973-40CB-A9D8-77AE655A29E0}"/>
    <cellStyle name="Calculation 2 2 2 2 12" xfId="14433" xr:uid="{9A5CDCBD-B8EF-4876-84CD-CB27927C660F}"/>
    <cellStyle name="Calculation 2 2 2 2 2" xfId="915" xr:uid="{F3DBC138-398A-4225-9DA3-9071B1B03DCB}"/>
    <cellStyle name="Calculation 2 2 2 2 2 2" xfId="1499" xr:uid="{C208DD50-C29F-424D-B9F7-163F2D3EFFA5}"/>
    <cellStyle name="Calculation 2 2 2 2 2 2 2" xfId="2378" xr:uid="{862664B2-DAD7-4F70-BFF0-9B145E3DDEA7}"/>
    <cellStyle name="Calculation 2 2 2 2 2 2 2 2" xfId="5550" xr:uid="{3B6237C6-B2FD-4617-A086-EF8A89369B3E}"/>
    <cellStyle name="Calculation 2 2 2 2 2 2 2 2 2" xfId="11179" xr:uid="{AEC51C47-1021-43B4-B4CF-BF15689F6DDE}"/>
    <cellStyle name="Calculation 2 2 2 2 2 2 2 2 3" xfId="19814" xr:uid="{D72BE887-E8BD-477B-9A24-BB365461BA92}"/>
    <cellStyle name="Calculation 2 2 2 2 2 2 2 3" xfId="8007" xr:uid="{452243D9-828F-4235-9939-9DD5D28556CF}"/>
    <cellStyle name="Calculation 2 2 2 2 2 2 2 4" xfId="16642" xr:uid="{0423D4F4-7440-4193-BE4D-31DC142B6C97}"/>
    <cellStyle name="Calculation 2 2 2 2 2 2 3" xfId="2559" xr:uid="{45CAAC00-D1D7-4626-A5C9-F15413E93D7D}"/>
    <cellStyle name="Calculation 2 2 2 2 2 2 3 2" xfId="8188" xr:uid="{A86BF610-4888-4197-AE0A-97C246F4EE2C}"/>
    <cellStyle name="Calculation 2 2 2 2 2 2 3 3" xfId="16823" xr:uid="{B916EC98-AFA2-45F6-B84E-EBF92DBBB10B}"/>
    <cellStyle name="Calculation 2 2 2 2 2 2 4" xfId="4671" xr:uid="{E02C02BC-360E-47F8-8295-144B4A5C0F71}"/>
    <cellStyle name="Calculation 2 2 2 2 2 2 4 2" xfId="10300" xr:uid="{C4BB6B42-534D-4424-AEED-5B70A88C1C32}"/>
    <cellStyle name="Calculation 2 2 2 2 2 2 4 3" xfId="18935" xr:uid="{EF7F536A-51BC-4431-9826-07BC98F8F654}"/>
    <cellStyle name="Calculation 2 2 2 2 2 2 5" xfId="7128" xr:uid="{2A12C3F4-8578-48BE-854D-0B7746589AD7}"/>
    <cellStyle name="Calculation 2 2 2 2 2 2 6" xfId="15763" xr:uid="{C9A61409-7CC7-45D4-9582-FA540C79F2E4}"/>
    <cellStyle name="Calculation 2 2 2 2 2 3" xfId="1871" xr:uid="{7FAB2853-1DE0-4884-907F-FF68CD6AF087}"/>
    <cellStyle name="Calculation 2 2 2 2 2 3 2" xfId="5043" xr:uid="{3B17CD2A-142D-4EA4-B2F0-3AF56C68298D}"/>
    <cellStyle name="Calculation 2 2 2 2 2 3 2 2" xfId="10672" xr:uid="{50B06ECD-4CFB-4C12-B80D-3D41FD716CB8}"/>
    <cellStyle name="Calculation 2 2 2 2 2 3 2 3" xfId="19307" xr:uid="{E5F52B36-6E01-4B6A-99A4-859E37168401}"/>
    <cellStyle name="Calculation 2 2 2 2 2 3 3" xfId="7500" xr:uid="{68354F72-1D9D-4B86-B91F-27428BC397DD}"/>
    <cellStyle name="Calculation 2 2 2 2 2 3 4" xfId="16135" xr:uid="{AC2FA24C-BB74-4E4F-9319-72510B0CC0B3}"/>
    <cellStyle name="Calculation 2 2 2 2 2 4" xfId="3429" xr:uid="{53F77B6B-C869-4EE3-87C2-9498071E451D}"/>
    <cellStyle name="Calculation 2 2 2 2 2 4 2" xfId="9058" xr:uid="{AF75ABDF-F678-4DCE-B315-950AD8CCB475}"/>
    <cellStyle name="Calculation 2 2 2 2 2 4 3" xfId="17693" xr:uid="{845E6504-BB6E-4C37-BF24-5FD7B85BCBCA}"/>
    <cellStyle name="Calculation 2 2 2 2 2 5" xfId="3987" xr:uid="{FFF13F42-2DCA-44FF-9E9E-FDDE4AD6D73E}"/>
    <cellStyle name="Calculation 2 2 2 2 2 5 2" xfId="9616" xr:uid="{706513A0-63A0-439D-8274-65E5C972860A}"/>
    <cellStyle name="Calculation 2 2 2 2 2 5 3" xfId="18251" xr:uid="{E70DAEA2-119F-4CAE-87A5-4FEC9421465E}"/>
    <cellStyle name="Calculation 2 2 2 2 2 6" xfId="6544" xr:uid="{4B80FFB5-BFEE-41F2-A1E0-11D36498CA79}"/>
    <cellStyle name="Calculation 2 2 2 2 2 7" xfId="15179" xr:uid="{0F09584E-D9FD-441B-AD54-AB9DAEC9BBD4}"/>
    <cellStyle name="Calculation 2 2 2 2 3" xfId="705" xr:uid="{4A801D9D-0A37-46E7-B0B7-7C03B5E9BEF1}"/>
    <cellStyle name="Calculation 2 2 2 2 3 2" xfId="1289" xr:uid="{A7043DF3-C5E3-4CD1-980E-27703DD7BF7C}"/>
    <cellStyle name="Calculation 2 2 2 2 3 2 2" xfId="2168" xr:uid="{092BB971-B4CB-4FF9-8C06-B123DC772647}"/>
    <cellStyle name="Calculation 2 2 2 2 3 2 2 2" xfId="5340" xr:uid="{D1286933-97FF-4105-9D63-0EE537425997}"/>
    <cellStyle name="Calculation 2 2 2 2 3 2 2 2 2" xfId="10969" xr:uid="{7E87CD56-CC23-4015-AF9E-D39A87C7EE1A}"/>
    <cellStyle name="Calculation 2 2 2 2 3 2 2 2 3" xfId="19604" xr:uid="{1087D2E9-2CFB-492C-804F-C4CA410886EB}"/>
    <cellStyle name="Calculation 2 2 2 2 3 2 2 3" xfId="7797" xr:uid="{3DD8B7BB-C4A3-4510-A981-F5CA74390FB7}"/>
    <cellStyle name="Calculation 2 2 2 2 3 2 2 4" xfId="16432" xr:uid="{0BADD741-51A7-467B-A1AF-F16C8D55F2F8}"/>
    <cellStyle name="Calculation 2 2 2 2 3 2 3" xfId="2540" xr:uid="{65CE8B55-DA97-46D5-8DAB-AB67EC4242FE}"/>
    <cellStyle name="Calculation 2 2 2 2 3 2 3 2" xfId="8169" xr:uid="{C53531BF-C278-42FA-94D5-9DEAE722D6F3}"/>
    <cellStyle name="Calculation 2 2 2 2 3 2 3 3" xfId="16804" xr:uid="{8CB38C88-777C-4460-8FD1-7407931A71BE}"/>
    <cellStyle name="Calculation 2 2 2 2 3 2 4" xfId="4407" xr:uid="{C702D827-AB03-49AC-A468-C0070E9C1F3B}"/>
    <cellStyle name="Calculation 2 2 2 2 3 2 4 2" xfId="10036" xr:uid="{091C9EF6-A4E9-4811-BFE3-5B87B59F57E4}"/>
    <cellStyle name="Calculation 2 2 2 2 3 2 4 3" xfId="18671" xr:uid="{3AD95D5C-18B9-472E-85BE-6CB780A8FA6D}"/>
    <cellStyle name="Calculation 2 2 2 2 3 2 5" xfId="6918" xr:uid="{8696AE06-83D0-4417-B0B0-10B2F6A47140}"/>
    <cellStyle name="Calculation 2 2 2 2 3 2 6" xfId="15553" xr:uid="{30310C13-6EB8-428E-9057-D0F32981E1B4}"/>
    <cellStyle name="Calculation 2 2 2 2 3 3" xfId="1767" xr:uid="{8C057FBD-A156-4956-9BDF-A6C0D495957B}"/>
    <cellStyle name="Calculation 2 2 2 2 3 3 2" xfId="4939" xr:uid="{6ACEE48A-607D-4259-99BA-B0DED0AA1A61}"/>
    <cellStyle name="Calculation 2 2 2 2 3 3 2 2" xfId="10568" xr:uid="{98327AE1-FF81-4222-B84F-95540C0E8EE8}"/>
    <cellStyle name="Calculation 2 2 2 2 3 3 2 3" xfId="19203" xr:uid="{E9E58766-5B83-49B9-8674-83EC3CAE229B}"/>
    <cellStyle name="Calculation 2 2 2 2 3 3 3" xfId="7396" xr:uid="{9397D019-B257-4709-B85E-13E44AEFF622}"/>
    <cellStyle name="Calculation 2 2 2 2 3 3 4" xfId="16031" xr:uid="{978E5234-F886-4415-ADFC-10E8EBC49C77}"/>
    <cellStyle name="Calculation 2 2 2 2 3 4" xfId="3559" xr:uid="{8C66DF78-4B4F-4656-A4F3-63FA62BBCC22}"/>
    <cellStyle name="Calculation 2 2 2 2 3 4 2" xfId="9188" xr:uid="{A27BEE6C-00F5-4A39-8AC5-52A54B28AD74}"/>
    <cellStyle name="Calculation 2 2 2 2 3 4 3" xfId="17823" xr:uid="{FB8A99A6-39AE-4B50-AEE4-8215779015B6}"/>
    <cellStyle name="Calculation 2 2 2 2 3 5" xfId="4116" xr:uid="{A4706BD4-7E82-48B8-935E-8B3D900BFE61}"/>
    <cellStyle name="Calculation 2 2 2 2 3 5 2" xfId="9745" xr:uid="{6D04AB03-C502-4493-95EE-116FE8227B45}"/>
    <cellStyle name="Calculation 2 2 2 2 3 5 3" xfId="18380" xr:uid="{832805FB-2183-4FD8-B1A9-22A8265C4185}"/>
    <cellStyle name="Calculation 2 2 2 2 3 6" xfId="6334" xr:uid="{E47FAEF0-970B-4F14-AB92-4C71D16E4556}"/>
    <cellStyle name="Calculation 2 2 2 2 3 7" xfId="14969" xr:uid="{F6BFDF37-ED68-4FB2-B392-B98D614D0DDC}"/>
    <cellStyle name="Calculation 2 2 2 2 4" xfId="888" xr:uid="{8661F600-177E-4103-84BB-2C8643F92B48}"/>
    <cellStyle name="Calculation 2 2 2 2 4 2" xfId="1472" xr:uid="{6BAD8F48-7472-469E-8961-94E1179FFB6F}"/>
    <cellStyle name="Calculation 2 2 2 2 4 2 2" xfId="2351" xr:uid="{7998A133-A038-4EBB-8547-6732512A9363}"/>
    <cellStyle name="Calculation 2 2 2 2 4 2 2 2" xfId="5523" xr:uid="{417F3244-B2D4-45B1-8B59-4AA1998EB997}"/>
    <cellStyle name="Calculation 2 2 2 2 4 2 2 2 2" xfId="11152" xr:uid="{39BC9A43-4FE5-4E2E-B89C-8B8114B3CF00}"/>
    <cellStyle name="Calculation 2 2 2 2 4 2 2 2 3" xfId="19787" xr:uid="{55C6E12D-74E9-43AD-ABA8-80E3245EFA50}"/>
    <cellStyle name="Calculation 2 2 2 2 4 2 2 3" xfId="7980" xr:uid="{3C48148E-ABC0-47AC-85D8-86667F3B4D56}"/>
    <cellStyle name="Calculation 2 2 2 2 4 2 2 4" xfId="16615" xr:uid="{F7E6FE1C-92E6-4666-9E65-F3F79B2AB3F6}"/>
    <cellStyle name="Calculation 2 2 2 2 4 2 3" xfId="3032" xr:uid="{61412C36-2F73-4641-9AB4-13B2386568A9}"/>
    <cellStyle name="Calculation 2 2 2 2 4 2 3 2" xfId="8661" xr:uid="{0C84550F-6D93-4F72-B92C-77E21999C16F}"/>
    <cellStyle name="Calculation 2 2 2 2 4 2 3 3" xfId="17296" xr:uid="{359D381A-034B-47A3-9E36-6D3BD6E87B7D}"/>
    <cellStyle name="Calculation 2 2 2 2 4 2 4" xfId="4644" xr:uid="{C3A8B552-E0CC-48B6-B666-E53F4239F9A3}"/>
    <cellStyle name="Calculation 2 2 2 2 4 2 4 2" xfId="10273" xr:uid="{922BD517-724B-446F-ADB1-37D796B0047D}"/>
    <cellStyle name="Calculation 2 2 2 2 4 2 4 3" xfId="18908" xr:uid="{FE2A7032-65EE-4E56-8804-CD97E053DD0F}"/>
    <cellStyle name="Calculation 2 2 2 2 4 2 5" xfId="7101" xr:uid="{E6BD4E81-8868-4DBF-A784-3E1F83308CAF}"/>
    <cellStyle name="Calculation 2 2 2 2 4 2 6" xfId="15736" xr:uid="{288E1653-FDAB-4A33-A36B-BCE4E6862890}"/>
    <cellStyle name="Calculation 2 2 2 2 4 3" xfId="1856" xr:uid="{01B0C256-FAE2-4EFF-9A5E-A56DC60A09B0}"/>
    <cellStyle name="Calculation 2 2 2 2 4 3 2" xfId="5028" xr:uid="{59C9EE72-BC3C-4B40-A60B-109C61A6E55B}"/>
    <cellStyle name="Calculation 2 2 2 2 4 3 2 2" xfId="10657" xr:uid="{AC5A1AAB-2CA1-4984-BC6C-DDC4222CDFCF}"/>
    <cellStyle name="Calculation 2 2 2 2 4 3 2 3" xfId="19292" xr:uid="{4FA600C1-5CD5-4922-84B6-4165951CED0E}"/>
    <cellStyle name="Calculation 2 2 2 2 4 3 3" xfId="7485" xr:uid="{D69C4A12-8416-4A2A-8862-468D53B01E86}"/>
    <cellStyle name="Calculation 2 2 2 2 4 3 4" xfId="16120" xr:uid="{EF13DC30-9F8E-4B8D-A0FF-43EC4B431496}"/>
    <cellStyle name="Calculation 2 2 2 2 4 4" xfId="3373" xr:uid="{9D52A81B-FF3B-495E-B8FB-1ADC53EE001B}"/>
    <cellStyle name="Calculation 2 2 2 2 4 4 2" xfId="9002" xr:uid="{57EE17FF-0A7E-4B9A-BF48-C29360FC15CE}"/>
    <cellStyle name="Calculation 2 2 2 2 4 4 3" xfId="17637" xr:uid="{14B68329-1038-4D0A-8FBB-64DD20861717}"/>
    <cellStyle name="Calculation 2 2 2 2 4 5" xfId="4498" xr:uid="{AE9BA23E-D7DA-4646-95C8-19DBB658CF36}"/>
    <cellStyle name="Calculation 2 2 2 2 4 5 2" xfId="10127" xr:uid="{0ABEC276-FBBD-466A-8E91-7D6B1DE39D43}"/>
    <cellStyle name="Calculation 2 2 2 2 4 5 3" xfId="18762" xr:uid="{22B47DBC-499D-481A-97C3-A690A2E535DB}"/>
    <cellStyle name="Calculation 2 2 2 2 4 6" xfId="6517" xr:uid="{E8E6ED90-BB6F-4704-9451-A7B226B7198D}"/>
    <cellStyle name="Calculation 2 2 2 2 4 7" xfId="15152" xr:uid="{C10D767B-BB1D-4015-A917-5AE23CE9E119}"/>
    <cellStyle name="Calculation 2 2 2 2 5" xfId="770" xr:uid="{C51E495B-AF73-4B63-BD2B-52E1B50DE4CD}"/>
    <cellStyle name="Calculation 2 2 2 2 5 2" xfId="1354" xr:uid="{23C99229-089D-4584-9022-408AFFCCBA13}"/>
    <cellStyle name="Calculation 2 2 2 2 5 2 2" xfId="2233" xr:uid="{9679AC12-450F-45C4-A8E4-7669154E4F19}"/>
    <cellStyle name="Calculation 2 2 2 2 5 2 2 2" xfId="5405" xr:uid="{472EED8F-5E35-4F08-BA33-3648AE5D47BC}"/>
    <cellStyle name="Calculation 2 2 2 2 5 2 2 2 2" xfId="11034" xr:uid="{CE941364-4FDA-47B8-B6B3-8E64BB9665B8}"/>
    <cellStyle name="Calculation 2 2 2 2 5 2 2 2 3" xfId="19669" xr:uid="{19917D9A-BFCB-4D03-8843-2F74CF58152D}"/>
    <cellStyle name="Calculation 2 2 2 2 5 2 2 3" xfId="7862" xr:uid="{7F58CC36-711C-4682-AD7A-81A05948CEB6}"/>
    <cellStyle name="Calculation 2 2 2 2 5 2 2 4" xfId="16497" xr:uid="{527A2301-DA50-4BDC-AAFD-D9A1D248A3FF}"/>
    <cellStyle name="Calculation 2 2 2 2 5 2 3" xfId="2924" xr:uid="{F00C9701-51BF-46D8-9A56-320A664E03A1}"/>
    <cellStyle name="Calculation 2 2 2 2 5 2 3 2" xfId="8553" xr:uid="{C631E797-142D-4769-A909-1EA5FE311C85}"/>
    <cellStyle name="Calculation 2 2 2 2 5 2 3 3" xfId="17188" xr:uid="{2849D690-9E92-46C2-A859-42F6756B928D}"/>
    <cellStyle name="Calculation 2 2 2 2 5 2 4" xfId="4568" xr:uid="{91FE13DE-1678-4A1D-9EF5-EA723F863AA3}"/>
    <cellStyle name="Calculation 2 2 2 2 5 2 4 2" xfId="10197" xr:uid="{2F5460A0-F249-4655-BCE4-D3A395EF53AD}"/>
    <cellStyle name="Calculation 2 2 2 2 5 2 4 3" xfId="18832" xr:uid="{F87D2CC4-1B27-48D9-8893-E0FF40C19773}"/>
    <cellStyle name="Calculation 2 2 2 2 5 2 5" xfId="6983" xr:uid="{19FEA06C-704C-4A86-8FD9-180C20D0E747}"/>
    <cellStyle name="Calculation 2 2 2 2 5 2 6" xfId="15618" xr:uid="{A777B2D1-1055-401F-AC6C-7398547A9D2F}"/>
    <cellStyle name="Calculation 2 2 2 2 5 3" xfId="1798" xr:uid="{EF23FDC6-C221-4465-9097-381FBB7153D5}"/>
    <cellStyle name="Calculation 2 2 2 2 5 3 2" xfId="4970" xr:uid="{8FD8869E-3C71-47AE-98E6-EE2273B4F0E1}"/>
    <cellStyle name="Calculation 2 2 2 2 5 3 2 2" xfId="10599" xr:uid="{70BD05FF-CAF9-400C-995C-E6949AF920DA}"/>
    <cellStyle name="Calculation 2 2 2 2 5 3 2 3" xfId="19234" xr:uid="{4A96B147-772B-4D9C-AC63-6F1BE583EDB5}"/>
    <cellStyle name="Calculation 2 2 2 2 5 3 3" xfId="7427" xr:uid="{D34B5D53-4542-442F-872C-C6377D3A4A4B}"/>
    <cellStyle name="Calculation 2 2 2 2 5 3 4" xfId="16062" xr:uid="{CD048FC4-8EEE-4616-92F4-2641E15F890E}"/>
    <cellStyle name="Calculation 2 2 2 2 5 4" xfId="2989" xr:uid="{E7BAF998-8B2A-4D43-BC45-D4CCB11F2F8D}"/>
    <cellStyle name="Calculation 2 2 2 2 5 4 2" xfId="8618" xr:uid="{5F7354C2-0252-4B1F-896E-C21194FD52CE}"/>
    <cellStyle name="Calculation 2 2 2 2 5 4 3" xfId="17253" xr:uid="{7546BE4C-8A9C-450F-B004-00631BF40B7F}"/>
    <cellStyle name="Calculation 2 2 2 2 5 5" xfId="3892" xr:uid="{922D8FA0-00E1-4A28-BAAA-FEADC9AEE9A5}"/>
    <cellStyle name="Calculation 2 2 2 2 5 5 2" xfId="9521" xr:uid="{50007D4C-4F02-482B-BF8B-85F64FEE9068}"/>
    <cellStyle name="Calculation 2 2 2 2 5 5 3" xfId="18156" xr:uid="{1284D860-CEF3-4556-A1CE-8895CBCB77EC}"/>
    <cellStyle name="Calculation 2 2 2 2 5 6" xfId="6399" xr:uid="{B284FC67-42A0-4C79-B132-F9179B52A141}"/>
    <cellStyle name="Calculation 2 2 2 2 5 7" xfId="15034" xr:uid="{EF146CFB-AF0E-4B02-8171-A86F2D6A71EE}"/>
    <cellStyle name="Calculation 2 2 2 2 6" xfId="1168" xr:uid="{70D0B364-AE33-4EF5-A586-20AD25DD0F52}"/>
    <cellStyle name="Calculation 2 2 2 2 6 2" xfId="2047" xr:uid="{5B1A3CA3-3276-41DB-8A73-D3743F53E82B}"/>
    <cellStyle name="Calculation 2 2 2 2 6 2 2" xfId="5219" xr:uid="{9A8A8DD2-348D-4A62-8A30-CF2B10ECD5DA}"/>
    <cellStyle name="Calculation 2 2 2 2 6 2 2 2" xfId="10848" xr:uid="{0F22FE51-575A-4FB3-A941-F22673E4E403}"/>
    <cellStyle name="Calculation 2 2 2 2 6 2 2 3" xfId="19483" xr:uid="{D5FE5169-AC48-44F9-96BD-454FE010BF19}"/>
    <cellStyle name="Calculation 2 2 2 2 6 2 3" xfId="7676" xr:uid="{9B93A262-CA27-4444-81FC-95EAB0B09771}"/>
    <cellStyle name="Calculation 2 2 2 2 6 2 4" xfId="16311" xr:uid="{7F339C67-B955-4A5A-A333-6AB74BF4C193}"/>
    <cellStyle name="Calculation 2 2 2 2 6 3" xfId="3263" xr:uid="{7ED6092B-4BC2-4E72-99A2-44A181844E60}"/>
    <cellStyle name="Calculation 2 2 2 2 6 3 2" xfId="8892" xr:uid="{6D628966-69D8-43E8-A648-33B0A32FCF42}"/>
    <cellStyle name="Calculation 2 2 2 2 6 3 3" xfId="17527" xr:uid="{82525D8F-BB16-4B70-88B7-D8EFADC2BFD8}"/>
    <cellStyle name="Calculation 2 2 2 2 6 4" xfId="3976" xr:uid="{F1062509-8CC9-4262-93CC-FAF57EF2EC2B}"/>
    <cellStyle name="Calculation 2 2 2 2 6 4 2" xfId="9605" xr:uid="{1E3CA08C-BA54-436C-88F7-E598C705A15D}"/>
    <cellStyle name="Calculation 2 2 2 2 6 4 3" xfId="18240" xr:uid="{047E3AFA-532A-44EE-84C3-547C0FACB691}"/>
    <cellStyle name="Calculation 2 2 2 2 6 5" xfId="6797" xr:uid="{4C54DA3F-4055-408F-8D19-5476103B42FF}"/>
    <cellStyle name="Calculation 2 2 2 2 6 6" xfId="15432" xr:uid="{A7C24A6B-2AE6-436D-85A1-A031370E1A62}"/>
    <cellStyle name="Calculation 2 2 2 2 7" xfId="1706" xr:uid="{C3B9AE1C-C141-4FF5-9529-1A4D788645EB}"/>
    <cellStyle name="Calculation 2 2 2 2 7 2" xfId="4878" xr:uid="{0BED8A40-3AFD-4CE3-BDF5-28A956445C60}"/>
    <cellStyle name="Calculation 2 2 2 2 7 2 2" xfId="10507" xr:uid="{BB10A5B1-B2B7-4B48-B646-F57A55097242}"/>
    <cellStyle name="Calculation 2 2 2 2 7 2 3" xfId="19142" xr:uid="{C476DE0B-9C4A-49C2-B1BD-334FBFA380C8}"/>
    <cellStyle name="Calculation 2 2 2 2 7 3" xfId="7335" xr:uid="{912E5C0D-6FF1-4F9B-A12C-887B5EBC5745}"/>
    <cellStyle name="Calculation 2 2 2 2 7 4" xfId="15970" xr:uid="{CE9E1624-EAC3-48B6-B87D-760EF4322A9D}"/>
    <cellStyle name="Calculation 2 2 2 2 8" xfId="3043" xr:uid="{ABC4368F-44FB-4C53-88E7-44E7CCD672F0}"/>
    <cellStyle name="Calculation 2 2 2 2 8 2" xfId="8672" xr:uid="{1C3C8751-5A45-40EA-B8B5-988D8D1BF16D}"/>
    <cellStyle name="Calculation 2 2 2 2 8 3" xfId="17307" xr:uid="{6C4A6AD6-21ED-4861-951B-91FC1C43C443}"/>
    <cellStyle name="Calculation 2 2 2 2 9" xfId="3993" xr:uid="{2AE62ED9-4C21-4825-800C-FE7997337C24}"/>
    <cellStyle name="Calculation 2 2 2 2 9 2" xfId="9622" xr:uid="{7F9FC28C-10EF-4F12-98A8-F7498770EAAD}"/>
    <cellStyle name="Calculation 2 2 2 2 9 3" xfId="18257" xr:uid="{66C84370-F7F8-4CA8-9526-7415170C8CEA}"/>
    <cellStyle name="Calculation 2 2 2 3" xfId="177" xr:uid="{D50781D7-1C12-4085-A3F8-87DEEE730DEC}"/>
    <cellStyle name="Calculation 2 2 2 3 10" xfId="5806" xr:uid="{0B55E4EB-123C-44A9-9F3A-259E355B1E86}"/>
    <cellStyle name="Calculation 2 2 2 3 11" xfId="14441" xr:uid="{75FA74B6-B21D-446F-8187-EA7FF645C479}"/>
    <cellStyle name="Calculation 2 2 2 3 2" xfId="939" xr:uid="{D9F14C5B-1BB5-4ECD-98D8-804CB084B1C4}"/>
    <cellStyle name="Calculation 2 2 2 3 2 2" xfId="1523" xr:uid="{F22CEBA0-8395-4FD7-A546-BEBCAA7D9508}"/>
    <cellStyle name="Calculation 2 2 2 3 2 2 2" xfId="2402" xr:uid="{E927110F-C37F-4FF2-837F-48D8F801E80A}"/>
    <cellStyle name="Calculation 2 2 2 3 2 2 2 2" xfId="5574" xr:uid="{872948E6-7A8A-444E-B131-38DFB8DE62C6}"/>
    <cellStyle name="Calculation 2 2 2 3 2 2 2 2 2" xfId="11203" xr:uid="{B32328B6-B452-4A73-9549-EB79AE273465}"/>
    <cellStyle name="Calculation 2 2 2 3 2 2 2 2 3" xfId="19838" xr:uid="{0AACF91D-DE52-46AB-B304-16A649A2B053}"/>
    <cellStyle name="Calculation 2 2 2 3 2 2 2 3" xfId="8031" xr:uid="{F492D2ED-32E2-4353-86F5-BC02F8A5BA67}"/>
    <cellStyle name="Calculation 2 2 2 3 2 2 2 4" xfId="16666" xr:uid="{4C30C8A6-B40E-4676-8931-7DFFFEFDFF48}"/>
    <cellStyle name="Calculation 2 2 2 3 2 2 3" xfId="2757" xr:uid="{33B8B01C-FA80-456C-A435-304A9C191AA6}"/>
    <cellStyle name="Calculation 2 2 2 3 2 2 3 2" xfId="8386" xr:uid="{2D5F8DD2-AFB0-4359-A765-181E44728315}"/>
    <cellStyle name="Calculation 2 2 2 3 2 2 3 3" xfId="17021" xr:uid="{0A3A8A41-9555-4AB8-95A4-B19B466EC743}"/>
    <cellStyle name="Calculation 2 2 2 3 2 2 4" xfId="4695" xr:uid="{546F8857-8398-4F76-A9A4-50774BF19C4A}"/>
    <cellStyle name="Calculation 2 2 2 3 2 2 4 2" xfId="10324" xr:uid="{E5B3296E-3D8F-4989-A0B3-7993DF449E5B}"/>
    <cellStyle name="Calculation 2 2 2 3 2 2 4 3" xfId="18959" xr:uid="{D5ADC944-4D89-466D-AD26-5A4684A95CBA}"/>
    <cellStyle name="Calculation 2 2 2 3 2 2 5" xfId="7152" xr:uid="{A4255E4C-4E2B-4A6A-8D6A-BD61883EFE35}"/>
    <cellStyle name="Calculation 2 2 2 3 2 2 6" xfId="15787" xr:uid="{3B4A80E9-B9D8-4069-A7C1-710118CB3E1A}"/>
    <cellStyle name="Calculation 2 2 2 3 2 3" xfId="1884" xr:uid="{5E9FC302-67B2-4C64-93DE-FF289D84F487}"/>
    <cellStyle name="Calculation 2 2 2 3 2 3 2" xfId="5056" xr:uid="{D04EBB0B-F581-48C4-B3D5-D43A11D33172}"/>
    <cellStyle name="Calculation 2 2 2 3 2 3 2 2" xfId="10685" xr:uid="{2C1A0FBE-502A-4907-A1C7-09AB3BEB9297}"/>
    <cellStyle name="Calculation 2 2 2 3 2 3 2 3" xfId="19320" xr:uid="{79558C71-698F-453A-809F-0F2803CF6D0F}"/>
    <cellStyle name="Calculation 2 2 2 3 2 3 3" xfId="7513" xr:uid="{58CEA34D-933F-4EDB-81E3-21C192A5A295}"/>
    <cellStyle name="Calculation 2 2 2 3 2 3 4" xfId="16148" xr:uid="{1CCE7158-7EED-4985-A6F6-70100B18F3A1}"/>
    <cellStyle name="Calculation 2 2 2 3 2 4" xfId="3348" xr:uid="{CB7D006C-4645-4839-A417-9AF22AAE33BB}"/>
    <cellStyle name="Calculation 2 2 2 3 2 4 2" xfId="8977" xr:uid="{698D9F92-CBBE-42FA-BB66-F7595466D259}"/>
    <cellStyle name="Calculation 2 2 2 3 2 4 3" xfId="17612" xr:uid="{B07D6BDA-57FD-4AA3-90EA-ECF67068C27B}"/>
    <cellStyle name="Calculation 2 2 2 3 2 5" xfId="4187" xr:uid="{BAC3AE9F-2BEF-409A-9E71-72E5799429E5}"/>
    <cellStyle name="Calculation 2 2 2 3 2 5 2" xfId="9816" xr:uid="{E84FDD91-ABC9-407A-8A95-885C15A2FC30}"/>
    <cellStyle name="Calculation 2 2 2 3 2 5 3" xfId="18451" xr:uid="{E516CF9B-4224-4FD3-8388-ABFB0FF04461}"/>
    <cellStyle name="Calculation 2 2 2 3 2 6" xfId="6568" xr:uid="{1D1A577A-8372-4B88-9BD9-578AE8BE1CB6}"/>
    <cellStyle name="Calculation 2 2 2 3 2 7" xfId="15203" xr:uid="{C167984B-0C1B-4AC7-85B9-ABDB26D7AE35}"/>
    <cellStyle name="Calculation 2 2 2 3 3" xfId="699" xr:uid="{A0B9A89E-89C3-4482-B27A-9EB3B36A360C}"/>
    <cellStyle name="Calculation 2 2 2 3 3 2" xfId="1283" xr:uid="{8E49FDE0-6521-444C-BEC6-F790F6A4C465}"/>
    <cellStyle name="Calculation 2 2 2 3 3 2 2" xfId="2162" xr:uid="{81BA65E5-C76C-49FF-8FEC-D3D50412CE1F}"/>
    <cellStyle name="Calculation 2 2 2 3 3 2 2 2" xfId="5334" xr:uid="{C0A0A26B-2B32-4838-961B-E5529B04E96D}"/>
    <cellStyle name="Calculation 2 2 2 3 3 2 2 2 2" xfId="10963" xr:uid="{B5C7D867-AD3F-4B51-8A07-9A9E2BF14733}"/>
    <cellStyle name="Calculation 2 2 2 3 3 2 2 2 3" xfId="19598" xr:uid="{8D49E4A6-8194-42D0-99C1-8FB17B91D118}"/>
    <cellStyle name="Calculation 2 2 2 3 3 2 2 3" xfId="7791" xr:uid="{69900274-5BFC-4006-B8EC-AC9FEF9F868D}"/>
    <cellStyle name="Calculation 2 2 2 3 3 2 2 4" xfId="16426" xr:uid="{41688F1A-00BE-4079-8593-5CB5A638BBD2}"/>
    <cellStyle name="Calculation 2 2 2 3 3 2 3" xfId="2686" xr:uid="{55F11293-EE38-490F-BDD3-7D255151D1CB}"/>
    <cellStyle name="Calculation 2 2 2 3 3 2 3 2" xfId="8315" xr:uid="{DF08CA84-490E-4188-9AA9-426535C1B3FD}"/>
    <cellStyle name="Calculation 2 2 2 3 3 2 3 3" xfId="16950" xr:uid="{C6525C86-AF30-4321-9848-D9A0F19AC349}"/>
    <cellStyle name="Calculation 2 2 2 3 3 2 4" xfId="4525" xr:uid="{31E57067-220E-4999-9037-BA35333BA48C}"/>
    <cellStyle name="Calculation 2 2 2 3 3 2 4 2" xfId="10154" xr:uid="{0A171468-AE53-45A0-9349-0DEA068E3275}"/>
    <cellStyle name="Calculation 2 2 2 3 3 2 4 3" xfId="18789" xr:uid="{D1F856B0-182E-493E-9B18-6553AFBC692C}"/>
    <cellStyle name="Calculation 2 2 2 3 3 2 5" xfId="6912" xr:uid="{E0F0062C-7B4E-4FBB-9427-37D1B59F0992}"/>
    <cellStyle name="Calculation 2 2 2 3 3 2 6" xfId="15547" xr:uid="{D554EA9D-27A4-44B7-BC15-09AA6C6FF53D}"/>
    <cellStyle name="Calculation 2 2 2 3 3 3" xfId="1763" xr:uid="{ECC10620-54F3-4283-AD7A-BE4C44DECAE6}"/>
    <cellStyle name="Calculation 2 2 2 3 3 3 2" xfId="4935" xr:uid="{FD5BAEC8-AF4F-44A7-87D6-79AF423006F9}"/>
    <cellStyle name="Calculation 2 2 2 3 3 3 2 2" xfId="10564" xr:uid="{7BF304AA-E6F1-49ED-8397-9765C3F3E893}"/>
    <cellStyle name="Calculation 2 2 2 3 3 3 2 3" xfId="19199" xr:uid="{8727EAA7-620E-4A15-B0BD-4558D2DAD520}"/>
    <cellStyle name="Calculation 2 2 2 3 3 3 3" xfId="7392" xr:uid="{7AA2FF9F-AE1E-4F0B-8EA1-FE3E9CA6F7FC}"/>
    <cellStyle name="Calculation 2 2 2 3 3 3 4" xfId="16027" xr:uid="{8C36CF00-BE85-466C-96B8-3414BE6D815D}"/>
    <cellStyle name="Calculation 2 2 2 3 3 4" xfId="3486" xr:uid="{5D82B315-8741-4E1C-B3A0-75B175DC258B}"/>
    <cellStyle name="Calculation 2 2 2 3 3 4 2" xfId="9115" xr:uid="{2EC6E3BE-70E7-428A-9757-4C6436D50966}"/>
    <cellStyle name="Calculation 2 2 2 3 3 4 3" xfId="17750" xr:uid="{EB10771E-5782-4885-A42A-5F9E41AEFFEC}"/>
    <cellStyle name="Calculation 2 2 2 3 3 5" xfId="4008" xr:uid="{268C1CFB-6BD8-497A-94E6-EBD71A804BA6}"/>
    <cellStyle name="Calculation 2 2 2 3 3 5 2" xfId="9637" xr:uid="{28C1E15E-E8A5-4C35-A838-3D366054B401}"/>
    <cellStyle name="Calculation 2 2 2 3 3 5 3" xfId="18272" xr:uid="{BE65B610-2890-41CD-949E-98E29F4E9499}"/>
    <cellStyle name="Calculation 2 2 2 3 3 6" xfId="6328" xr:uid="{2BFB76F6-7ABC-4615-B1AA-09FF2BFEF75E}"/>
    <cellStyle name="Calculation 2 2 2 3 3 7" xfId="14963" xr:uid="{6548CB84-4CD9-4845-B534-3BB3A826A36C}"/>
    <cellStyle name="Calculation 2 2 2 3 4" xfId="840" xr:uid="{BC7FF1D7-76F3-4650-BF80-532FB7F644BC}"/>
    <cellStyle name="Calculation 2 2 2 3 4 2" xfId="1424" xr:uid="{E5B9144E-0CFC-450C-8D8A-986063A6C450}"/>
    <cellStyle name="Calculation 2 2 2 3 4 2 2" xfId="2303" xr:uid="{5C9D2CCB-60FB-48D1-B911-F38B7D18976B}"/>
    <cellStyle name="Calculation 2 2 2 3 4 2 2 2" xfId="5475" xr:uid="{FBD75F84-190C-44EB-B75F-CD8B1BA14847}"/>
    <cellStyle name="Calculation 2 2 2 3 4 2 2 2 2" xfId="11104" xr:uid="{AFE7A0FD-FEEF-4803-A448-AC138037B052}"/>
    <cellStyle name="Calculation 2 2 2 3 4 2 2 2 3" xfId="19739" xr:uid="{E5B9D491-9CA3-4489-87BC-C41BB1BA3A1A}"/>
    <cellStyle name="Calculation 2 2 2 3 4 2 2 3" xfId="7932" xr:uid="{F6CAF51E-17D2-4EDC-83CE-BA3928EA8680}"/>
    <cellStyle name="Calculation 2 2 2 3 4 2 2 4" xfId="16567" xr:uid="{E74151E3-D888-4E38-9618-E767E47FE891}"/>
    <cellStyle name="Calculation 2 2 2 3 4 2 3" xfId="3442" xr:uid="{5E13D87B-367B-406A-9658-3C815A0F91CA}"/>
    <cellStyle name="Calculation 2 2 2 3 4 2 3 2" xfId="9071" xr:uid="{6F0B8683-0956-400C-9DD6-70C37A890FBF}"/>
    <cellStyle name="Calculation 2 2 2 3 4 2 3 3" xfId="17706" xr:uid="{1A79D891-1342-467D-96D4-A733F87301A0}"/>
    <cellStyle name="Calculation 2 2 2 3 4 2 4" xfId="4470" xr:uid="{AD375723-6B6D-4554-891C-633D791D7DAB}"/>
    <cellStyle name="Calculation 2 2 2 3 4 2 4 2" xfId="10099" xr:uid="{DE8E9402-450D-4493-85F3-52F2B416ED22}"/>
    <cellStyle name="Calculation 2 2 2 3 4 2 4 3" xfId="18734" xr:uid="{4009AFAD-7546-4A03-BF6A-B7DA711061FB}"/>
    <cellStyle name="Calculation 2 2 2 3 4 2 5" xfId="7053" xr:uid="{5EDFEF0F-F48E-49E7-B0AA-D7B4BD2D9438}"/>
    <cellStyle name="Calculation 2 2 2 3 4 2 6" xfId="15688" xr:uid="{19C26DE0-11A5-47FD-86E1-A0CAE4A01A35}"/>
    <cellStyle name="Calculation 2 2 2 3 4 3" xfId="1832" xr:uid="{F78B3978-D2CC-465B-9068-DE8AF99AD191}"/>
    <cellStyle name="Calculation 2 2 2 3 4 3 2" xfId="5004" xr:uid="{C05F4CF2-CDBC-4531-9F7C-9121402900EC}"/>
    <cellStyle name="Calculation 2 2 2 3 4 3 2 2" xfId="10633" xr:uid="{90BAD8CB-3BE7-4BD0-90DD-ECAA876C88CA}"/>
    <cellStyle name="Calculation 2 2 2 3 4 3 2 3" xfId="19268" xr:uid="{7B9F9AA6-CDA9-4DCF-B89B-828427E0969C}"/>
    <cellStyle name="Calculation 2 2 2 3 4 3 3" xfId="7461" xr:uid="{8C6037BE-8EB0-45F0-99B2-D8F26BCE3EB1}"/>
    <cellStyle name="Calculation 2 2 2 3 4 3 4" xfId="16096" xr:uid="{35D7780A-67B4-449A-AB41-E8741CE574E1}"/>
    <cellStyle name="Calculation 2 2 2 3 4 4" xfId="3078" xr:uid="{AE4B12BD-03AA-4F6B-9041-B9730ADBBA56}"/>
    <cellStyle name="Calculation 2 2 2 3 4 4 2" xfId="8707" xr:uid="{16E93B35-2813-42E4-A169-2D75CB180E25}"/>
    <cellStyle name="Calculation 2 2 2 3 4 4 3" xfId="17342" xr:uid="{9BD94D37-14F6-44B4-8648-5A7389C76368}"/>
    <cellStyle name="Calculation 2 2 2 3 4 5" xfId="4150" xr:uid="{313BEFD9-05C7-458E-BB2C-F1D7459EA833}"/>
    <cellStyle name="Calculation 2 2 2 3 4 5 2" xfId="9779" xr:uid="{8FEA429A-E1D5-44D7-A091-8E47CD05D5DC}"/>
    <cellStyle name="Calculation 2 2 2 3 4 5 3" xfId="18414" xr:uid="{3E819C36-372B-4223-ADEA-135DE8BBAFCA}"/>
    <cellStyle name="Calculation 2 2 2 3 4 6" xfId="6469" xr:uid="{C7CD53AC-6E44-4D5D-8EB5-15DE462B2F45}"/>
    <cellStyle name="Calculation 2 2 2 3 4 7" xfId="15104" xr:uid="{EB8A4511-A96B-4788-9AEA-D21D8F6F0A6F}"/>
    <cellStyle name="Calculation 2 2 2 3 5" xfId="794" xr:uid="{060ECB11-4049-4C7E-9AEA-6B179887773F}"/>
    <cellStyle name="Calculation 2 2 2 3 5 2" xfId="1378" xr:uid="{9A076F52-FEEF-4481-8CB6-47FD3A639659}"/>
    <cellStyle name="Calculation 2 2 2 3 5 2 2" xfId="2257" xr:uid="{D73C71A2-DA10-4179-896F-F1A0FDE1D637}"/>
    <cellStyle name="Calculation 2 2 2 3 5 2 2 2" xfId="5429" xr:uid="{C63652AD-D060-4438-9ABD-F24EC41D78EA}"/>
    <cellStyle name="Calculation 2 2 2 3 5 2 2 2 2" xfId="11058" xr:uid="{9A1F9928-640F-4B8D-AB84-2C8F956F9823}"/>
    <cellStyle name="Calculation 2 2 2 3 5 2 2 2 3" xfId="19693" xr:uid="{AF35102C-0514-4328-B9B5-A203E2D097D8}"/>
    <cellStyle name="Calculation 2 2 2 3 5 2 2 3" xfId="7886" xr:uid="{C17D8428-0743-42A7-AB25-3C054CCB2D74}"/>
    <cellStyle name="Calculation 2 2 2 3 5 2 2 4" xfId="16521" xr:uid="{874F9367-7328-40CE-BF90-B8E84055D48E}"/>
    <cellStyle name="Calculation 2 2 2 3 5 2 3" xfId="3237" xr:uid="{36ACF19F-8293-4B2E-AFC6-A1CBD7F41D69}"/>
    <cellStyle name="Calculation 2 2 2 3 5 2 3 2" xfId="8866" xr:uid="{A93967FA-A971-4D1F-B9B7-FC0A069250B9}"/>
    <cellStyle name="Calculation 2 2 2 3 5 2 3 3" xfId="17501" xr:uid="{6716C148-4FE5-447D-9780-8DDAEBDA1965}"/>
    <cellStyle name="Calculation 2 2 2 3 5 2 4" xfId="4147" xr:uid="{FB450A04-58C6-4F40-A4AB-4FCD97E18772}"/>
    <cellStyle name="Calculation 2 2 2 3 5 2 4 2" xfId="9776" xr:uid="{C482C140-2286-462A-92A3-C3837FEFD462}"/>
    <cellStyle name="Calculation 2 2 2 3 5 2 4 3" xfId="18411" xr:uid="{DCB69B24-32F4-4641-8150-6AA666E5643D}"/>
    <cellStyle name="Calculation 2 2 2 3 5 2 5" xfId="7007" xr:uid="{FE6D8C38-0479-4053-B44D-793F33AE65CB}"/>
    <cellStyle name="Calculation 2 2 2 3 5 2 6" xfId="15642" xr:uid="{35897926-5CF6-47C3-AC72-971063438926}"/>
    <cellStyle name="Calculation 2 2 2 3 5 3" xfId="1811" xr:uid="{279AF2DA-900C-4D02-85D7-BA13DCB1F36A}"/>
    <cellStyle name="Calculation 2 2 2 3 5 3 2" xfId="4983" xr:uid="{C7ED45E9-FA74-458F-88A0-D11B34BB92CB}"/>
    <cellStyle name="Calculation 2 2 2 3 5 3 2 2" xfId="10612" xr:uid="{A02EC4EE-CFA9-46A9-A96F-5F2CA7CF1798}"/>
    <cellStyle name="Calculation 2 2 2 3 5 3 2 3" xfId="19247" xr:uid="{6C2EF597-FCDD-4B51-ADE3-3592A74E5D3D}"/>
    <cellStyle name="Calculation 2 2 2 3 5 3 3" xfId="7440" xr:uid="{81FA0A42-EDA4-44BD-9117-92960092E1F8}"/>
    <cellStyle name="Calculation 2 2 2 3 5 3 4" xfId="16075" xr:uid="{52169FE2-365A-49F1-8543-6CCB685D7F9E}"/>
    <cellStyle name="Calculation 2 2 2 3 5 4" xfId="3321" xr:uid="{F7F913C1-C6C1-4761-826A-171782CF2F27}"/>
    <cellStyle name="Calculation 2 2 2 3 5 4 2" xfId="8950" xr:uid="{AE3D5B9C-1541-4241-A257-A51C71DB3400}"/>
    <cellStyle name="Calculation 2 2 2 3 5 4 3" xfId="17585" xr:uid="{08B79B85-759B-4807-874E-EC94388571C1}"/>
    <cellStyle name="Calculation 2 2 2 3 5 5" xfId="4517" xr:uid="{CB80DC88-66B9-4294-87F9-2EE152CA656A}"/>
    <cellStyle name="Calculation 2 2 2 3 5 5 2" xfId="10146" xr:uid="{E9987831-5082-4112-9175-DCE705AF1489}"/>
    <cellStyle name="Calculation 2 2 2 3 5 5 3" xfId="18781" xr:uid="{0A1316CE-E5A9-429E-A562-9EBE56F179DA}"/>
    <cellStyle name="Calculation 2 2 2 3 5 6" xfId="6423" xr:uid="{5FDA5931-DEAC-4027-B0FC-FB10481570B2}"/>
    <cellStyle name="Calculation 2 2 2 3 5 7" xfId="15058" xr:uid="{C4F135E6-BEE5-4ECD-B271-07863ACF5564}"/>
    <cellStyle name="Calculation 2 2 2 3 6" xfId="1192" xr:uid="{33CCA8F2-3AC3-4A98-BA14-A5F19335B02F}"/>
    <cellStyle name="Calculation 2 2 2 3 6 2" xfId="2071" xr:uid="{70D878F1-1E43-4218-9986-CA8518276853}"/>
    <cellStyle name="Calculation 2 2 2 3 6 2 2" xfId="5243" xr:uid="{646CC351-1CB1-4D6A-8E85-DDC3D2F9BA14}"/>
    <cellStyle name="Calculation 2 2 2 3 6 2 2 2" xfId="10872" xr:uid="{EEA31111-86CF-49C7-AACC-12572A5B059E}"/>
    <cellStyle name="Calculation 2 2 2 3 6 2 2 3" xfId="19507" xr:uid="{9CE7E08F-EBC3-458F-9861-6AEA11905844}"/>
    <cellStyle name="Calculation 2 2 2 3 6 2 3" xfId="7700" xr:uid="{1CA95981-B36A-457B-9E1C-349ABEFD73CA}"/>
    <cellStyle name="Calculation 2 2 2 3 6 2 4" xfId="16335" xr:uid="{4A7A20CB-B2AA-4FE2-AD6E-5A43509F34EC}"/>
    <cellStyle name="Calculation 2 2 2 3 6 3" xfId="2656" xr:uid="{BFC5A4AA-6EC1-4334-8E6C-91F9B5C58840}"/>
    <cellStyle name="Calculation 2 2 2 3 6 3 2" xfId="8285" xr:uid="{86D9CCA0-36F0-45C1-86AE-ED6A6C140EF6}"/>
    <cellStyle name="Calculation 2 2 2 3 6 3 3" xfId="16920" xr:uid="{3E5720ED-FEDF-4830-AB86-992F4863E5A2}"/>
    <cellStyle name="Calculation 2 2 2 3 6 4" xfId="4190" xr:uid="{178616FC-5F5D-4655-8A1F-BD22C78D4CF7}"/>
    <cellStyle name="Calculation 2 2 2 3 6 4 2" xfId="9819" xr:uid="{8287030A-EB30-4479-913D-98D6C5192F9D}"/>
    <cellStyle name="Calculation 2 2 2 3 6 4 3" xfId="18454" xr:uid="{C14D8444-BC93-4C60-A9B0-FF04F2E49B91}"/>
    <cellStyle name="Calculation 2 2 2 3 6 5" xfId="6821" xr:uid="{FF006C85-F7C8-4972-8ACA-51523EF31865}"/>
    <cellStyle name="Calculation 2 2 2 3 6 6" xfId="15456" xr:uid="{A2DE45BF-D10F-419C-A165-02476193F733}"/>
    <cellStyle name="Calculation 2 2 2 3 7" xfId="1719" xr:uid="{79F511CA-C65E-4FC1-B74E-D67C5E636596}"/>
    <cellStyle name="Calculation 2 2 2 3 7 2" xfId="4891" xr:uid="{DFE30C41-CBD8-4FD9-AEDD-8FA2D1D22FFC}"/>
    <cellStyle name="Calculation 2 2 2 3 7 2 2" xfId="10520" xr:uid="{8383B9F4-3C68-41D0-A248-6D439060D5A0}"/>
    <cellStyle name="Calculation 2 2 2 3 7 2 3" xfId="19155" xr:uid="{62435ADD-8183-460E-AD16-9B281C4F6458}"/>
    <cellStyle name="Calculation 2 2 2 3 7 3" xfId="7348" xr:uid="{142E5D2B-D531-4FF1-808D-EDE6D1AFC18C}"/>
    <cellStyle name="Calculation 2 2 2 3 7 4" xfId="15983" xr:uid="{DFB88F3D-582A-4A36-A4E1-C9C203AC2065}"/>
    <cellStyle name="Calculation 2 2 2 3 8" xfId="3006" xr:uid="{CA780619-DF84-44D1-A053-0D1195A7B19A}"/>
    <cellStyle name="Calculation 2 2 2 3 8 2" xfId="8635" xr:uid="{D079A308-E8D2-4A8F-894C-FE55C4225790}"/>
    <cellStyle name="Calculation 2 2 2 3 8 3" xfId="17270" xr:uid="{C870C48B-B12C-4BCD-95FD-75E0C95ABFB6}"/>
    <cellStyle name="Calculation 2 2 2 3 9" xfId="4177" xr:uid="{B1E2285D-C425-44B7-9E43-756F85B22767}"/>
    <cellStyle name="Calculation 2 2 2 3 9 2" xfId="9806" xr:uid="{3E89E7A5-B7C1-4E51-B5AC-B67D45DCABC8}"/>
    <cellStyle name="Calculation 2 2 2 3 9 3" xfId="18441" xr:uid="{34CF9E01-9F31-4D33-B6A3-CB53CC084C95}"/>
    <cellStyle name="Calculation 2 2 2 4" xfId="623" xr:uid="{C8839DFB-A7D6-4BB5-BC3F-68678F7C5558}"/>
    <cellStyle name="Calculation 2 2 2 4 10" xfId="6252" xr:uid="{54E91157-7469-492B-A57C-924D7B68BBAA}"/>
    <cellStyle name="Calculation 2 2 2 4 11" xfId="14887" xr:uid="{BB164495-2A81-4942-A28D-5E2210DAA559}"/>
    <cellStyle name="Calculation 2 2 2 4 2" xfId="954" xr:uid="{8652D002-4A33-46AC-B593-BEACF494E4B0}"/>
    <cellStyle name="Calculation 2 2 2 4 2 2" xfId="1538" xr:uid="{3F88529B-E605-4447-B016-9DF097487272}"/>
    <cellStyle name="Calculation 2 2 2 4 2 2 2" xfId="2417" xr:uid="{BC4F7B3C-387E-4619-9EA1-542960BB32A0}"/>
    <cellStyle name="Calculation 2 2 2 4 2 2 2 2" xfId="5589" xr:uid="{01112DDB-2964-43E2-8264-804AD35DA896}"/>
    <cellStyle name="Calculation 2 2 2 4 2 2 2 2 2" xfId="11218" xr:uid="{D9DEECBA-98DE-42DA-A1F8-CD3F01D92796}"/>
    <cellStyle name="Calculation 2 2 2 4 2 2 2 2 3" xfId="19853" xr:uid="{A1F2DB0D-C42D-490B-91E9-D1E1FCEA60EB}"/>
    <cellStyle name="Calculation 2 2 2 4 2 2 2 3" xfId="8046" xr:uid="{571CBE6A-5091-4E79-ABFA-6BE046C3FA66}"/>
    <cellStyle name="Calculation 2 2 2 4 2 2 2 4" xfId="16681" xr:uid="{D6D2C5E3-52B6-4B99-A47A-6964EE9E8794}"/>
    <cellStyle name="Calculation 2 2 2 4 2 2 3" xfId="2977" xr:uid="{34C721F9-79E7-484C-B0DD-B8C688EE656A}"/>
    <cellStyle name="Calculation 2 2 2 4 2 2 3 2" xfId="8606" xr:uid="{F09E1EB5-C032-45DA-B4C1-5CD28217AE58}"/>
    <cellStyle name="Calculation 2 2 2 4 2 2 3 3" xfId="17241" xr:uid="{D489A3A3-8B7D-48E7-8AFF-3B889A419682}"/>
    <cellStyle name="Calculation 2 2 2 4 2 2 4" xfId="4710" xr:uid="{9ACD10F7-0863-444B-BF76-F44C16424DD2}"/>
    <cellStyle name="Calculation 2 2 2 4 2 2 4 2" xfId="10339" xr:uid="{3E6889BC-0FFF-4C77-BF43-16B3D48C8175}"/>
    <cellStyle name="Calculation 2 2 2 4 2 2 4 3" xfId="18974" xr:uid="{448C6016-E092-45F6-9D39-1FEEEE93C6C0}"/>
    <cellStyle name="Calculation 2 2 2 4 2 2 5" xfId="7167" xr:uid="{39D4E6A1-1157-4BF3-ABA8-9EF6E0DAC3A1}"/>
    <cellStyle name="Calculation 2 2 2 4 2 2 6" xfId="15802" xr:uid="{D1CF8F3B-0DEF-4CD8-9820-E41C36A03E8E}"/>
    <cellStyle name="Calculation 2 2 2 4 2 3" xfId="1890" xr:uid="{49A6C06E-E564-464A-A27C-5AF5661350E8}"/>
    <cellStyle name="Calculation 2 2 2 4 2 3 2" xfId="5062" xr:uid="{C420DBF0-FE63-4621-A044-E896B212B443}"/>
    <cellStyle name="Calculation 2 2 2 4 2 3 2 2" xfId="10691" xr:uid="{093C4720-A75D-4541-B053-700DD3CF2F14}"/>
    <cellStyle name="Calculation 2 2 2 4 2 3 2 3" xfId="19326" xr:uid="{FB77E942-0C8E-473F-B1A5-DCC3FECBC90F}"/>
    <cellStyle name="Calculation 2 2 2 4 2 3 3" xfId="7519" xr:uid="{272DE7A3-F5B0-49E9-9FCE-7DE222117F7C}"/>
    <cellStyle name="Calculation 2 2 2 4 2 3 4" xfId="16154" xr:uid="{1142099E-AABC-4AAD-A643-E795BC62E90D}"/>
    <cellStyle name="Calculation 2 2 2 4 2 4" xfId="233" xr:uid="{11983E0F-4044-4304-BBA7-32A65172161E}"/>
    <cellStyle name="Calculation 2 2 2 4 2 4 2" xfId="5862" xr:uid="{07D1DADF-F045-4426-A082-75E9B080B1DC}"/>
    <cellStyle name="Calculation 2 2 2 4 2 4 3" xfId="14497" xr:uid="{6AD41CFA-225F-4A28-81F9-9C3F29A34E84}"/>
    <cellStyle name="Calculation 2 2 2 4 2 5" xfId="4277" xr:uid="{FE457629-C979-438E-A49E-CDB8382B1DB2}"/>
    <cellStyle name="Calculation 2 2 2 4 2 5 2" xfId="9906" xr:uid="{3121F822-3EA5-436F-B115-DF99584C3EFF}"/>
    <cellStyle name="Calculation 2 2 2 4 2 5 3" xfId="18541" xr:uid="{E4630622-5CBB-4837-B8FB-1F992F048F20}"/>
    <cellStyle name="Calculation 2 2 2 4 2 6" xfId="6583" xr:uid="{93530990-A748-4529-A20C-0377CC313558}"/>
    <cellStyle name="Calculation 2 2 2 4 2 7" xfId="15218" xr:uid="{D01BB503-1228-4AA1-97D9-FB32F7BA0BFF}"/>
    <cellStyle name="Calculation 2 2 2 4 3" xfId="852" xr:uid="{FD9CD239-8948-41A2-B24C-FBBDA986F0AF}"/>
    <cellStyle name="Calculation 2 2 2 4 3 2" xfId="1436" xr:uid="{61A82536-6194-4350-9F3C-AFA91ECD030B}"/>
    <cellStyle name="Calculation 2 2 2 4 3 2 2" xfId="2315" xr:uid="{F6E3931F-DED5-499A-8E81-D29852FDA480}"/>
    <cellStyle name="Calculation 2 2 2 4 3 2 2 2" xfId="5487" xr:uid="{1A1C7C84-D80A-4D02-BE5C-0F61ACCA0106}"/>
    <cellStyle name="Calculation 2 2 2 4 3 2 2 2 2" xfId="11116" xr:uid="{B132555B-1677-4360-8C7C-EC532657BFD8}"/>
    <cellStyle name="Calculation 2 2 2 4 3 2 2 2 3" xfId="19751" xr:uid="{3FF1394A-4109-48CE-ACA4-8945F5B99CCC}"/>
    <cellStyle name="Calculation 2 2 2 4 3 2 2 3" xfId="7944" xr:uid="{E4C976D3-6A9F-429C-ADEF-9A8DAE76D1D7}"/>
    <cellStyle name="Calculation 2 2 2 4 3 2 2 4" xfId="16579" xr:uid="{60986DE3-89FE-47FB-9A70-D88B85EFF53C}"/>
    <cellStyle name="Calculation 2 2 2 4 3 2 3" xfId="2659" xr:uid="{C89AD749-05D5-4DF6-A837-E7C2C857507B}"/>
    <cellStyle name="Calculation 2 2 2 4 3 2 3 2" xfId="8288" xr:uid="{95A3F025-7B21-4A0E-AE0D-A3C2E7356B26}"/>
    <cellStyle name="Calculation 2 2 2 4 3 2 3 3" xfId="16923" xr:uid="{482B18B6-1889-40E7-A73F-53DF0E3AB9AC}"/>
    <cellStyle name="Calculation 2 2 2 4 3 2 4" xfId="4382" xr:uid="{C3DB97E9-D13C-4E6D-905D-0D70D862CB22}"/>
    <cellStyle name="Calculation 2 2 2 4 3 2 4 2" xfId="10011" xr:uid="{B5F17BDF-97FA-46E4-8E81-273C73110A8E}"/>
    <cellStyle name="Calculation 2 2 2 4 3 2 4 3" xfId="18646" xr:uid="{C6BC322B-D641-4A2D-BE04-7FE543839A40}"/>
    <cellStyle name="Calculation 2 2 2 4 3 2 5" xfId="7065" xr:uid="{3A1FBD8E-E4D0-4347-8F78-50704432345F}"/>
    <cellStyle name="Calculation 2 2 2 4 3 2 6" xfId="15700" xr:uid="{13BBD970-AF1B-4778-9C25-CECA789D4D0E}"/>
    <cellStyle name="Calculation 2 2 2 4 3 3" xfId="1839" xr:uid="{61832739-A642-426E-9FF7-F69C965E45A5}"/>
    <cellStyle name="Calculation 2 2 2 4 3 3 2" xfId="5011" xr:uid="{F103A41A-AAC1-4C99-A979-657F1462409D}"/>
    <cellStyle name="Calculation 2 2 2 4 3 3 2 2" xfId="10640" xr:uid="{F1372368-7A5B-473E-AABA-A9C904E6F561}"/>
    <cellStyle name="Calculation 2 2 2 4 3 3 2 3" xfId="19275" xr:uid="{EA74D1F8-CD34-4671-A327-DABDFFAE91AD}"/>
    <cellStyle name="Calculation 2 2 2 4 3 3 3" xfId="7468" xr:uid="{6560B4E3-3E3C-4535-A9A5-5C29EC7A7B8D}"/>
    <cellStyle name="Calculation 2 2 2 4 3 3 4" xfId="16103" xr:uid="{13DF2956-35FC-448A-8ACC-8F706BFB7BA4}"/>
    <cellStyle name="Calculation 2 2 2 4 3 4" xfId="3452" xr:uid="{4934BE90-A7A9-4834-90EB-A80767747174}"/>
    <cellStyle name="Calculation 2 2 2 4 3 4 2" xfId="9081" xr:uid="{36BF156E-CA17-4893-80D5-BC6BE2078E8E}"/>
    <cellStyle name="Calculation 2 2 2 4 3 4 3" xfId="17716" xr:uid="{B9D92988-CB78-4CBA-9C35-E6E33BD0172A}"/>
    <cellStyle name="Calculation 2 2 2 4 3 5" xfId="4307" xr:uid="{B55F399C-4CA8-4824-9D8A-F755BDF6A13D}"/>
    <cellStyle name="Calculation 2 2 2 4 3 5 2" xfId="9936" xr:uid="{F6BCBE60-DDC3-4E84-AE75-174758D696A8}"/>
    <cellStyle name="Calculation 2 2 2 4 3 5 3" xfId="18571" xr:uid="{AB82A285-0562-4104-95D3-AE1643C6B364}"/>
    <cellStyle name="Calculation 2 2 2 4 3 6" xfId="6481" xr:uid="{1B3EC1C1-C25C-4FB4-BD11-47A0E67952E3}"/>
    <cellStyle name="Calculation 2 2 2 4 3 7" xfId="15116" xr:uid="{FDB6B614-784E-4696-872D-30680D87EB1E}"/>
    <cellStyle name="Calculation 2 2 2 4 4" xfId="1030" xr:uid="{11ADA633-67D5-4147-8D1F-E7951DCF2FD7}"/>
    <cellStyle name="Calculation 2 2 2 4 4 2" xfId="1614" xr:uid="{AAB0F1C3-8923-4EC7-A913-CBC64A499812}"/>
    <cellStyle name="Calculation 2 2 2 4 4 2 2" xfId="2493" xr:uid="{BA6CF223-8CDA-47DC-861E-8D207FBA7541}"/>
    <cellStyle name="Calculation 2 2 2 4 4 2 2 2" xfId="5665" xr:uid="{9D7181A3-9E19-468F-B17A-C662154CFC04}"/>
    <cellStyle name="Calculation 2 2 2 4 4 2 2 2 2" xfId="11294" xr:uid="{E9F60D13-BDD7-4FC0-815E-118B182990E9}"/>
    <cellStyle name="Calculation 2 2 2 4 4 2 2 2 3" xfId="19929" xr:uid="{F0F6DFE8-E118-42AE-B78F-9960994FFD28}"/>
    <cellStyle name="Calculation 2 2 2 4 4 2 2 3" xfId="8122" xr:uid="{1EBF9D02-78A7-4E4A-9193-8729C3C2EAB0}"/>
    <cellStyle name="Calculation 2 2 2 4 4 2 2 4" xfId="16757" xr:uid="{50B74E3E-9E78-45E9-BBBB-74621BDB1CE3}"/>
    <cellStyle name="Calculation 2 2 2 4 4 2 3" xfId="3449" xr:uid="{246ECB0A-A5E1-4F53-808E-11C9377E95FB}"/>
    <cellStyle name="Calculation 2 2 2 4 4 2 3 2" xfId="9078" xr:uid="{CCE40E77-C55C-46AC-A627-F2D1D134FDA1}"/>
    <cellStyle name="Calculation 2 2 2 4 4 2 3 3" xfId="17713" xr:uid="{9AD6D95C-7B0E-4733-98E4-6D20A703D754}"/>
    <cellStyle name="Calculation 2 2 2 4 4 2 4" xfId="4786" xr:uid="{96D27B7E-686C-460A-9DF3-5F727E8FAAE5}"/>
    <cellStyle name="Calculation 2 2 2 4 4 2 4 2" xfId="10415" xr:uid="{88FDB991-92D1-4E74-83F8-F3BCF942AE7D}"/>
    <cellStyle name="Calculation 2 2 2 4 4 2 4 3" xfId="19050" xr:uid="{DF812393-A9B0-44CD-88B3-84B5F22DED2A}"/>
    <cellStyle name="Calculation 2 2 2 4 4 2 5" xfId="7243" xr:uid="{13FC587F-33E6-4860-9682-3F2CF9B2D166}"/>
    <cellStyle name="Calculation 2 2 2 4 4 2 6" xfId="15878" xr:uid="{99327D2B-1E33-4427-B68C-AD37587B974A}"/>
    <cellStyle name="Calculation 2 2 2 4 4 3" xfId="1930" xr:uid="{776E4916-D89C-4A2F-848A-1CBE80A1539B}"/>
    <cellStyle name="Calculation 2 2 2 4 4 3 2" xfId="5102" xr:uid="{071572C9-C1C6-4FD4-A9A8-F901515E9F88}"/>
    <cellStyle name="Calculation 2 2 2 4 4 3 2 2" xfId="10731" xr:uid="{0ECE905A-7A64-439C-B09D-D2074AB6B5EC}"/>
    <cellStyle name="Calculation 2 2 2 4 4 3 2 3" xfId="19366" xr:uid="{B7E0E394-E90E-4B1B-BF77-6F600323F125}"/>
    <cellStyle name="Calculation 2 2 2 4 4 3 3" xfId="7559" xr:uid="{7DDDDC5B-BADE-44FB-9D07-8B69962E4950}"/>
    <cellStyle name="Calculation 2 2 2 4 4 3 4" xfId="16194" xr:uid="{C3EC1796-037F-4EDA-8F48-0AFD01EA50D0}"/>
    <cellStyle name="Calculation 2 2 2 4 4 4" xfId="3342" xr:uid="{54CAF38C-FDE7-4A67-8674-C1187ED4AD31}"/>
    <cellStyle name="Calculation 2 2 2 4 4 4 2" xfId="8971" xr:uid="{0D9D9487-CA3B-4335-97F3-DA56B9E8CCA6}"/>
    <cellStyle name="Calculation 2 2 2 4 4 4 3" xfId="17606" xr:uid="{8029EB98-FF1C-47D4-9F5D-0D709155429A}"/>
    <cellStyle name="Calculation 2 2 2 4 4 5" xfId="4158" xr:uid="{925397B5-E48A-47A3-9260-7AC519C4829D}"/>
    <cellStyle name="Calculation 2 2 2 4 4 5 2" xfId="9787" xr:uid="{70FD1D39-658A-4ECF-83C4-26C47415826C}"/>
    <cellStyle name="Calculation 2 2 2 4 4 5 3" xfId="18422" xr:uid="{486BB62A-9D77-4C4B-B412-E248AEED8B27}"/>
    <cellStyle name="Calculation 2 2 2 4 4 6" xfId="6659" xr:uid="{0E2A6A67-7AD4-4FEE-961B-7313668E55B4}"/>
    <cellStyle name="Calculation 2 2 2 4 4 7" xfId="15294" xr:uid="{7EB4791C-59AF-453A-80CF-0509E64099E3}"/>
    <cellStyle name="Calculation 2 2 2 4 5" xfId="809" xr:uid="{6ABA8D2D-290B-4266-94BC-CE6628490F9B}"/>
    <cellStyle name="Calculation 2 2 2 4 5 2" xfId="1393" xr:uid="{98925F99-506E-4A06-8685-26144E953FB4}"/>
    <cellStyle name="Calculation 2 2 2 4 5 2 2" xfId="2272" xr:uid="{C06D5AA3-80DB-4CD9-B059-CA722E84FD86}"/>
    <cellStyle name="Calculation 2 2 2 4 5 2 2 2" xfId="5444" xr:uid="{A60ECE0F-A6D3-4CD7-A22A-BF956ACA653D}"/>
    <cellStyle name="Calculation 2 2 2 4 5 2 2 2 2" xfId="11073" xr:uid="{7D1C6C0A-4A70-445E-A6FA-8D8358083EB1}"/>
    <cellStyle name="Calculation 2 2 2 4 5 2 2 2 3" xfId="19708" xr:uid="{EDBA9318-4311-4C38-986F-438A9DE31B03}"/>
    <cellStyle name="Calculation 2 2 2 4 5 2 2 3" xfId="7901" xr:uid="{423D7532-1056-4431-A642-FBE351EA6989}"/>
    <cellStyle name="Calculation 2 2 2 4 5 2 2 4" xfId="16536" xr:uid="{F4DDD4FD-8886-45A9-A68E-7862EDAD5621}"/>
    <cellStyle name="Calculation 2 2 2 4 5 2 3" xfId="2646" xr:uid="{5C2D7A4F-E771-4E3F-A866-141F936DD606}"/>
    <cellStyle name="Calculation 2 2 2 4 5 2 3 2" xfId="8275" xr:uid="{3A2A0AC2-B9D4-4D4C-A0EF-6DCEE6F20F6C}"/>
    <cellStyle name="Calculation 2 2 2 4 5 2 3 3" xfId="16910" xr:uid="{14335106-5145-4755-880F-7D553608A171}"/>
    <cellStyle name="Calculation 2 2 2 4 5 2 4" xfId="4624" xr:uid="{55ECE268-C4E6-4104-A722-6039472DD863}"/>
    <cellStyle name="Calculation 2 2 2 4 5 2 4 2" xfId="10253" xr:uid="{421203C1-DBE0-4895-A1BB-6A741F7C0326}"/>
    <cellStyle name="Calculation 2 2 2 4 5 2 4 3" xfId="18888" xr:uid="{874C629B-5682-48EF-8E40-0EDD4235A875}"/>
    <cellStyle name="Calculation 2 2 2 4 5 2 5" xfId="7022" xr:uid="{E652C6BB-D3ED-4C26-AAB3-37FEF014CEE4}"/>
    <cellStyle name="Calculation 2 2 2 4 5 2 6" xfId="15657" xr:uid="{D00D6DBF-CA43-4796-A1BE-40830028AC19}"/>
    <cellStyle name="Calculation 2 2 2 4 5 3" xfId="1817" xr:uid="{690103E0-93C5-41D3-B185-F569A1804939}"/>
    <cellStyle name="Calculation 2 2 2 4 5 3 2" xfId="4989" xr:uid="{AC5B9CDE-F9A5-4C18-9CF2-8BB26C78DDB7}"/>
    <cellStyle name="Calculation 2 2 2 4 5 3 2 2" xfId="10618" xr:uid="{C34B5B14-DDB5-42A5-A50E-2F3945A00733}"/>
    <cellStyle name="Calculation 2 2 2 4 5 3 2 3" xfId="19253" xr:uid="{14EABAF9-6932-420E-AC54-33DACE259F6F}"/>
    <cellStyle name="Calculation 2 2 2 4 5 3 3" xfId="7446" xr:uid="{42D16319-1178-4412-A8AF-F849F6E7EC56}"/>
    <cellStyle name="Calculation 2 2 2 4 5 3 4" xfId="16081" xr:uid="{E42FC1DC-E8C1-4ADF-A724-67988677495E}"/>
    <cellStyle name="Calculation 2 2 2 4 5 4" xfId="2794" xr:uid="{927F8E82-96AF-4CE1-AF27-D64306CDEBF2}"/>
    <cellStyle name="Calculation 2 2 2 4 5 4 2" xfId="8423" xr:uid="{7618BAD6-04CA-4C9D-8428-E966E3B4E333}"/>
    <cellStyle name="Calculation 2 2 2 4 5 4 3" xfId="17058" xr:uid="{F952806C-E36E-4C7B-B52D-CA32E54D11EE}"/>
    <cellStyle name="Calculation 2 2 2 4 5 5" xfId="4112" xr:uid="{3675C9BA-E378-4E00-9E36-E45B5025157B}"/>
    <cellStyle name="Calculation 2 2 2 4 5 5 2" xfId="9741" xr:uid="{58287EE0-7E8C-493B-83DF-CA5BF3D88F06}"/>
    <cellStyle name="Calculation 2 2 2 4 5 5 3" xfId="18376" xr:uid="{E1B13F60-D986-4D8F-8204-D3A9DFB9A331}"/>
    <cellStyle name="Calculation 2 2 2 4 5 6" xfId="6438" xr:uid="{5B8C474C-DB93-4B60-A08A-EE471FD96E34}"/>
    <cellStyle name="Calculation 2 2 2 4 5 7" xfId="15073" xr:uid="{8C165297-233B-4C10-BCF6-B0F115D8CB1F}"/>
    <cellStyle name="Calculation 2 2 2 4 6" xfId="1207" xr:uid="{A3944D98-DD91-42AF-A699-E90687D63A54}"/>
    <cellStyle name="Calculation 2 2 2 4 6 2" xfId="2086" xr:uid="{2665C9BC-F3DF-44BA-8C31-570D11B000A2}"/>
    <cellStyle name="Calculation 2 2 2 4 6 2 2" xfId="5258" xr:uid="{0CF466C6-248F-4D87-85B3-281A3752EB7D}"/>
    <cellStyle name="Calculation 2 2 2 4 6 2 2 2" xfId="10887" xr:uid="{AE2CF150-BF81-474A-B1E5-91FC66AB561C}"/>
    <cellStyle name="Calculation 2 2 2 4 6 2 2 3" xfId="19522" xr:uid="{B8916750-DD4A-4030-8460-E636CF80A80D}"/>
    <cellStyle name="Calculation 2 2 2 4 6 2 3" xfId="7715" xr:uid="{EF9ED409-9679-4F14-A459-A1A29075DAF4}"/>
    <cellStyle name="Calculation 2 2 2 4 6 2 4" xfId="16350" xr:uid="{173A9A37-DB67-421D-8750-0E7916E7542F}"/>
    <cellStyle name="Calculation 2 2 2 4 6 3" xfId="3277" xr:uid="{7E8F5606-9CCF-4B50-BED9-8A844750A631}"/>
    <cellStyle name="Calculation 2 2 2 4 6 3 2" xfId="8906" xr:uid="{10E84308-C75A-44B0-8464-A20103D5624D}"/>
    <cellStyle name="Calculation 2 2 2 4 6 3 3" xfId="17541" xr:uid="{69B04A36-CF14-4F50-9ACD-86191EDC8876}"/>
    <cellStyle name="Calculation 2 2 2 4 6 4" xfId="4631" xr:uid="{66035450-8858-429F-A3B7-E189BBC9AC1C}"/>
    <cellStyle name="Calculation 2 2 2 4 6 4 2" xfId="10260" xr:uid="{EC24B853-DD10-4551-B5CC-0A96EE05843D}"/>
    <cellStyle name="Calculation 2 2 2 4 6 4 3" xfId="18895" xr:uid="{450502A2-3CB5-4CEF-B0F2-E958502B3FB2}"/>
    <cellStyle name="Calculation 2 2 2 4 6 5" xfId="6836" xr:uid="{AB1EE875-10D4-483D-B5CC-CD711B9A9743}"/>
    <cellStyle name="Calculation 2 2 2 4 6 6" xfId="15471" xr:uid="{CE0A6CB3-CA5E-4E19-9398-C3054197272B}"/>
    <cellStyle name="Calculation 2 2 2 4 7" xfId="1725" xr:uid="{2DD9D9E1-CF0B-46A7-B409-185F0F00C1ED}"/>
    <cellStyle name="Calculation 2 2 2 4 7 2" xfId="4897" xr:uid="{2E636826-0D8D-48A0-A8D4-7BBA4ED08575}"/>
    <cellStyle name="Calculation 2 2 2 4 7 2 2" xfId="10526" xr:uid="{FFEB5720-D9DF-42F8-9972-8C84EFDD8D23}"/>
    <cellStyle name="Calculation 2 2 2 4 7 2 3" xfId="19161" xr:uid="{4EDE5704-056D-4151-AC85-A81E7081F520}"/>
    <cellStyle name="Calculation 2 2 2 4 7 3" xfId="7354" xr:uid="{0375DEC3-AF03-4BC4-BA4D-E072D51CC4B5}"/>
    <cellStyle name="Calculation 2 2 2 4 7 4" xfId="15989" xr:uid="{551B5D21-17BE-4985-B167-C648B2E48CFA}"/>
    <cellStyle name="Calculation 2 2 2 4 8" xfId="3563" xr:uid="{DF9F8F44-DE95-412B-A434-CC2ACA7B636D}"/>
    <cellStyle name="Calculation 2 2 2 4 8 2" xfId="9192" xr:uid="{6874354E-ECA1-42A4-8FFE-68F004E397D2}"/>
    <cellStyle name="Calculation 2 2 2 4 8 3" xfId="17827" xr:uid="{15633ABB-EBC0-48F0-AFED-C2C8D4A7F5F5}"/>
    <cellStyle name="Calculation 2 2 2 4 9" xfId="3766" xr:uid="{2C824F00-B8BD-469F-86D1-604B1AD9844C}"/>
    <cellStyle name="Calculation 2 2 2 4 9 2" xfId="9395" xr:uid="{D91B885D-FB7F-44B3-BDB1-FAD8E4DB7AEB}"/>
    <cellStyle name="Calculation 2 2 2 4 9 3" xfId="18030" xr:uid="{C16C08C1-0584-4B81-BFA7-A69FC59A9F78}"/>
    <cellStyle name="Calculation 2 2 2 5" xfId="520" xr:uid="{F63C8168-EC84-4ABC-94F4-3446DBBF828B}"/>
    <cellStyle name="Calculation 2 2 2 5 10" xfId="6149" xr:uid="{7B5F922E-887F-46E3-99BE-479E5BFC361D}"/>
    <cellStyle name="Calculation 2 2 2 5 11" xfId="14784" xr:uid="{BDC2A006-6E60-4127-91C3-D4EE534B8CFF}"/>
    <cellStyle name="Calculation 2 2 2 5 2" xfId="854" xr:uid="{B0C32E3C-185F-4A25-8783-22FA3F6FB648}"/>
    <cellStyle name="Calculation 2 2 2 5 2 2" xfId="1438" xr:uid="{FBD4F64F-052D-4514-9F44-3ADC3B6AB357}"/>
    <cellStyle name="Calculation 2 2 2 5 2 2 2" xfId="2317" xr:uid="{83D201AC-5D4F-4F29-B9F6-35BB6BB013F6}"/>
    <cellStyle name="Calculation 2 2 2 5 2 2 2 2" xfId="5489" xr:uid="{E596365F-1A2E-4CDE-8257-40BAAAAFE59E}"/>
    <cellStyle name="Calculation 2 2 2 5 2 2 2 2 2" xfId="11118" xr:uid="{866A3F00-6D94-446E-A98A-CA3103C4F80F}"/>
    <cellStyle name="Calculation 2 2 2 5 2 2 2 2 3" xfId="19753" xr:uid="{21EBDE95-D9AF-4CC5-B528-84AA4BB571A8}"/>
    <cellStyle name="Calculation 2 2 2 5 2 2 2 3" xfId="7946" xr:uid="{B2CDBCC3-1538-4E46-B070-078BB099C84C}"/>
    <cellStyle name="Calculation 2 2 2 5 2 2 2 4" xfId="16581" xr:uid="{C751AF6B-B410-4B5E-AEB1-2B6358841669}"/>
    <cellStyle name="Calculation 2 2 2 5 2 2 3" xfId="3365" xr:uid="{31AC38A1-4417-4E11-9AA8-B779937AC365}"/>
    <cellStyle name="Calculation 2 2 2 5 2 2 3 2" xfId="8994" xr:uid="{0C3792D7-2221-412E-A229-0F37ABFBD019}"/>
    <cellStyle name="Calculation 2 2 2 5 2 2 3 3" xfId="17629" xr:uid="{6BFF3904-32B4-4402-B132-31D0DF16A598}"/>
    <cellStyle name="Calculation 2 2 2 5 2 2 4" xfId="4526" xr:uid="{2B51F590-61B6-49B9-B883-04656B5B4CC3}"/>
    <cellStyle name="Calculation 2 2 2 5 2 2 4 2" xfId="10155" xr:uid="{9887786C-D677-4B95-BE3B-7653FA741D29}"/>
    <cellStyle name="Calculation 2 2 2 5 2 2 4 3" xfId="18790" xr:uid="{232FB2AC-260F-4E53-AC30-F0142BB9B972}"/>
    <cellStyle name="Calculation 2 2 2 5 2 2 5" xfId="7067" xr:uid="{1A958AF1-2DAF-4233-983B-E2D12B9B5509}"/>
    <cellStyle name="Calculation 2 2 2 5 2 2 6" xfId="15702" xr:uid="{52D3BAB0-69F4-42C0-8132-BD12F0DEA6EF}"/>
    <cellStyle name="Calculation 2 2 2 5 2 3" xfId="1840" xr:uid="{7C5211D2-2E4F-4625-A44B-CE795ACE0ADB}"/>
    <cellStyle name="Calculation 2 2 2 5 2 3 2" xfId="5012" xr:uid="{A335D8C7-EC6D-4754-829F-45295920F392}"/>
    <cellStyle name="Calculation 2 2 2 5 2 3 2 2" xfId="10641" xr:uid="{8FAEE3FB-A807-4616-9354-0C16FEAFA061}"/>
    <cellStyle name="Calculation 2 2 2 5 2 3 2 3" xfId="19276" xr:uid="{B19B5E51-41AD-45AA-B362-E46E3B5FE605}"/>
    <cellStyle name="Calculation 2 2 2 5 2 3 3" xfId="7469" xr:uid="{A30A4E98-016E-4380-B38D-6255E4DF5CBB}"/>
    <cellStyle name="Calculation 2 2 2 5 2 3 4" xfId="16104" xr:uid="{3C0A3A4F-C455-4226-B47D-5995915C5A07}"/>
    <cellStyle name="Calculation 2 2 2 5 2 4" xfId="2723" xr:uid="{FE30C048-39A4-47AB-95D3-3E134E0419F2}"/>
    <cellStyle name="Calculation 2 2 2 5 2 4 2" xfId="8352" xr:uid="{E1401A17-F8EA-42CE-90FD-A56ABA8E0CB8}"/>
    <cellStyle name="Calculation 2 2 2 5 2 4 3" xfId="16987" xr:uid="{36FED99E-90AF-490D-A492-AFC54E6DF9C6}"/>
    <cellStyle name="Calculation 2 2 2 5 2 5" xfId="4013" xr:uid="{CB78EA1E-6AB9-4287-B58D-525648AE0008}"/>
    <cellStyle name="Calculation 2 2 2 5 2 5 2" xfId="9642" xr:uid="{0391968C-4E49-4DC8-9F16-5FFF6000A47E}"/>
    <cellStyle name="Calculation 2 2 2 5 2 5 3" xfId="18277" xr:uid="{ABAB2AB0-C37A-4B5F-B9BF-832625917F57}"/>
    <cellStyle name="Calculation 2 2 2 5 2 6" xfId="6483" xr:uid="{BCD23466-D40E-4129-851E-5FB77B62469E}"/>
    <cellStyle name="Calculation 2 2 2 5 2 7" xfId="15118" xr:uid="{393F891B-0ACF-409F-812F-578CB02F540A}"/>
    <cellStyle name="Calculation 2 2 2 5 3" xfId="1004" xr:uid="{0F2A6617-BC21-4DB1-900F-AB05642704B8}"/>
    <cellStyle name="Calculation 2 2 2 5 3 2" xfId="1588" xr:uid="{4D0CA2BA-33C4-41AE-A8B6-0FF5519CFCB1}"/>
    <cellStyle name="Calculation 2 2 2 5 3 2 2" xfId="2467" xr:uid="{F4854F6D-B89D-4404-8D8F-D781187650C1}"/>
    <cellStyle name="Calculation 2 2 2 5 3 2 2 2" xfId="5639" xr:uid="{5A946902-EF68-4C99-825E-92302B88C81B}"/>
    <cellStyle name="Calculation 2 2 2 5 3 2 2 2 2" xfId="11268" xr:uid="{9CE6424A-A4D0-47E7-843B-635E83092AE1}"/>
    <cellStyle name="Calculation 2 2 2 5 3 2 2 2 3" xfId="19903" xr:uid="{6EB4EA1E-B720-410A-AAE1-92F9AE96E863}"/>
    <cellStyle name="Calculation 2 2 2 5 3 2 2 3" xfId="8096" xr:uid="{3C4EBE96-B84D-4F86-8D7B-12CF85A67539}"/>
    <cellStyle name="Calculation 2 2 2 5 3 2 2 4" xfId="16731" xr:uid="{F4C775A5-E6B6-4DC5-8EC6-9C345134BD7B}"/>
    <cellStyle name="Calculation 2 2 2 5 3 2 3" xfId="3421" xr:uid="{19F3DBD4-AAE3-4DFF-B203-0EFA595A26F2}"/>
    <cellStyle name="Calculation 2 2 2 5 3 2 3 2" xfId="9050" xr:uid="{E6288A87-673E-4806-8201-59BEAAAAD30C}"/>
    <cellStyle name="Calculation 2 2 2 5 3 2 3 3" xfId="17685" xr:uid="{C2090244-E6AF-4638-BD98-5FA2CE42A58E}"/>
    <cellStyle name="Calculation 2 2 2 5 3 2 4" xfId="4760" xr:uid="{2F2BD369-A7BB-43B5-80BE-CD4CE1F8E350}"/>
    <cellStyle name="Calculation 2 2 2 5 3 2 4 2" xfId="10389" xr:uid="{A757B8FA-1488-491E-B938-735E00559C0E}"/>
    <cellStyle name="Calculation 2 2 2 5 3 2 4 3" xfId="19024" xr:uid="{C606D876-F884-45D4-9F5A-435C91808D8B}"/>
    <cellStyle name="Calculation 2 2 2 5 3 2 5" xfId="7217" xr:uid="{88B210DD-64E0-456C-AF20-D9DC61F640D4}"/>
    <cellStyle name="Calculation 2 2 2 5 3 2 6" xfId="15852" xr:uid="{D38EA783-2857-4E29-A0B0-94DEDA98BB89}"/>
    <cellStyle name="Calculation 2 2 2 5 3 3" xfId="1918" xr:uid="{2912B242-2145-47EB-AF71-25259B6F3D9B}"/>
    <cellStyle name="Calculation 2 2 2 5 3 3 2" xfId="5090" xr:uid="{F4FC2F7C-FFB1-45A5-BA30-35524168DA3F}"/>
    <cellStyle name="Calculation 2 2 2 5 3 3 2 2" xfId="10719" xr:uid="{D7BF419A-BAAD-469F-92B9-DC6563505724}"/>
    <cellStyle name="Calculation 2 2 2 5 3 3 2 3" xfId="19354" xr:uid="{3CF97F16-5956-42C8-B2B7-73E08D419DBA}"/>
    <cellStyle name="Calculation 2 2 2 5 3 3 3" xfId="7547" xr:uid="{85F17242-B904-42E0-9D86-7E3391B30197}"/>
    <cellStyle name="Calculation 2 2 2 5 3 3 4" xfId="16182" xr:uid="{B535462B-E0CC-4205-A289-DA6FB1E65902}"/>
    <cellStyle name="Calculation 2 2 2 5 3 4" xfId="3282" xr:uid="{4F0AE9C2-62BD-4D48-B4F9-BBAE16EBC308}"/>
    <cellStyle name="Calculation 2 2 2 5 3 4 2" xfId="8911" xr:uid="{696CF9C4-AD38-43B3-97D2-83ACFFE54CB6}"/>
    <cellStyle name="Calculation 2 2 2 5 3 4 3" xfId="17546" xr:uid="{8FC1AF20-33A3-4FF3-B26A-79F1A71AE61C}"/>
    <cellStyle name="Calculation 2 2 2 5 3 5" xfId="4416" xr:uid="{62AA1FA9-B265-4763-A23E-BB0DA8D8D5F2}"/>
    <cellStyle name="Calculation 2 2 2 5 3 5 2" xfId="10045" xr:uid="{122B2152-6A04-463B-A92F-AE9F73D7BD1B}"/>
    <cellStyle name="Calculation 2 2 2 5 3 5 3" xfId="18680" xr:uid="{E3A2D321-F19C-4023-8152-D6AE85757B90}"/>
    <cellStyle name="Calculation 2 2 2 5 3 6" xfId="6633" xr:uid="{165892F3-A497-47A1-AABC-C305ECE653E5}"/>
    <cellStyle name="Calculation 2 2 2 5 3 7" xfId="15268" xr:uid="{5DC91D87-523E-4BE3-9129-98EE4ECD0D84}"/>
    <cellStyle name="Calculation 2 2 2 5 4" xfId="1054" xr:uid="{02B1A092-283F-47EC-BFD3-6AAA84899275}"/>
    <cellStyle name="Calculation 2 2 2 5 4 2" xfId="1638" xr:uid="{3E38F395-A803-4F62-8724-0F98D5E77605}"/>
    <cellStyle name="Calculation 2 2 2 5 4 2 2" xfId="2517" xr:uid="{6E0182A3-5F91-4ECC-B9CD-8883B8F6D1EE}"/>
    <cellStyle name="Calculation 2 2 2 5 4 2 2 2" xfId="5689" xr:uid="{B2F0351F-B5FC-4755-8D4A-D45D5BD3CEE2}"/>
    <cellStyle name="Calculation 2 2 2 5 4 2 2 2 2" xfId="11318" xr:uid="{738BD851-096F-4FFA-A992-EC8E43F9EC6B}"/>
    <cellStyle name="Calculation 2 2 2 5 4 2 2 2 3" xfId="19953" xr:uid="{8BBDB6A0-234F-4EBB-8233-7A9E0CD57754}"/>
    <cellStyle name="Calculation 2 2 2 5 4 2 2 3" xfId="8146" xr:uid="{3892D0DC-5955-4BBE-90A5-F57D64DF8232}"/>
    <cellStyle name="Calculation 2 2 2 5 4 2 2 4" xfId="16781" xr:uid="{090866B6-7C44-41F5-A4F4-DA91022B1140}"/>
    <cellStyle name="Calculation 2 2 2 5 4 2 3" xfId="298" xr:uid="{B8BFD99E-296D-46CC-AF47-A0D5B06FED98}"/>
    <cellStyle name="Calculation 2 2 2 5 4 2 3 2" xfId="5927" xr:uid="{EFFE7A8E-85F0-4193-8BA0-2CB4D8A1A482}"/>
    <cellStyle name="Calculation 2 2 2 5 4 2 3 3" xfId="14562" xr:uid="{81BEAA15-3A71-4776-A09A-5AB39950C026}"/>
    <cellStyle name="Calculation 2 2 2 5 4 2 4" xfId="4810" xr:uid="{93751CE9-04F3-480D-84F8-8C267B109377}"/>
    <cellStyle name="Calculation 2 2 2 5 4 2 4 2" xfId="10439" xr:uid="{3F45A121-6E59-495B-9942-379D128AA1E0}"/>
    <cellStyle name="Calculation 2 2 2 5 4 2 4 3" xfId="19074" xr:uid="{BF149D22-DBFA-4250-A498-F6F47F91930B}"/>
    <cellStyle name="Calculation 2 2 2 5 4 2 5" xfId="7267" xr:uid="{5FC5CF54-5FEC-4866-92BF-ADE1DE3DE795}"/>
    <cellStyle name="Calculation 2 2 2 5 4 2 6" xfId="15902" xr:uid="{4E47B7E9-532A-441C-A0D6-ED6AB9187012}"/>
    <cellStyle name="Calculation 2 2 2 5 4 3" xfId="1940" xr:uid="{F349F6FC-FF14-4D91-AC89-096F3BD447ED}"/>
    <cellStyle name="Calculation 2 2 2 5 4 3 2" xfId="5112" xr:uid="{2CE9D145-D6F3-459F-9872-08CDAB4B5B15}"/>
    <cellStyle name="Calculation 2 2 2 5 4 3 2 2" xfId="10741" xr:uid="{72A373F1-FBF2-4996-A62E-0BBB5D6EC883}"/>
    <cellStyle name="Calculation 2 2 2 5 4 3 2 3" xfId="19376" xr:uid="{2D98C54B-10A2-4C03-ADBE-E9DBDD7B3126}"/>
    <cellStyle name="Calculation 2 2 2 5 4 3 3" xfId="7569" xr:uid="{5D374ABC-DD25-41DD-9104-FC15ED3D9A7D}"/>
    <cellStyle name="Calculation 2 2 2 5 4 3 4" xfId="16204" xr:uid="{A5128591-18E8-4E45-B848-8B6ACC2EB2D6}"/>
    <cellStyle name="Calculation 2 2 2 5 4 4" xfId="3033" xr:uid="{AEBA4BD3-7E71-4E65-A45F-2B0D3D2646BB}"/>
    <cellStyle name="Calculation 2 2 2 5 4 4 2" xfId="8662" xr:uid="{EE0F2A33-2B54-4D4C-B8B2-9DB5F1D77384}"/>
    <cellStyle name="Calculation 2 2 2 5 4 4 3" xfId="17297" xr:uid="{C1A0AB79-C696-4A1F-8468-DCF96B67DAF2}"/>
    <cellStyle name="Calculation 2 2 2 5 4 5" xfId="4135" xr:uid="{00118100-DCFE-4465-B018-11832F9E8EC0}"/>
    <cellStyle name="Calculation 2 2 2 5 4 5 2" xfId="9764" xr:uid="{C3DC4A73-BC3F-4488-9D92-931BE0DB34E9}"/>
    <cellStyle name="Calculation 2 2 2 5 4 5 3" xfId="18399" xr:uid="{DF8BE098-2CC3-47F2-8D21-CE4222BF97D1}"/>
    <cellStyle name="Calculation 2 2 2 5 4 6" xfId="6683" xr:uid="{91099E1D-2F2F-4130-A9FD-6032B3531B41}"/>
    <cellStyle name="Calculation 2 2 2 5 4 7" xfId="15318" xr:uid="{8F1CA486-53A1-429C-A435-A638E3A5751A}"/>
    <cellStyle name="Calculation 2 2 2 5 5" xfId="727" xr:uid="{7E64A613-8CF9-4574-93F9-4097F6355837}"/>
    <cellStyle name="Calculation 2 2 2 5 5 2" xfId="1311" xr:uid="{9EC9810E-1C4F-44BC-A077-4367A0E5D5DF}"/>
    <cellStyle name="Calculation 2 2 2 5 5 2 2" xfId="2190" xr:uid="{2C400E7C-320B-4321-AB19-3E03304330F8}"/>
    <cellStyle name="Calculation 2 2 2 5 5 2 2 2" xfId="5362" xr:uid="{34EB3937-84DC-4308-937A-60688A7FB4D8}"/>
    <cellStyle name="Calculation 2 2 2 5 5 2 2 2 2" xfId="10991" xr:uid="{39A5BF26-B32E-4BA1-9E32-D2E3EC4E7788}"/>
    <cellStyle name="Calculation 2 2 2 5 5 2 2 2 3" xfId="19626" xr:uid="{1AF277D1-BF5F-4066-A6B5-3A61BA9514A0}"/>
    <cellStyle name="Calculation 2 2 2 5 5 2 2 3" xfId="7819" xr:uid="{A4C45F60-381C-43AD-A07F-4D28F2D07A7E}"/>
    <cellStyle name="Calculation 2 2 2 5 5 2 2 4" xfId="16454" xr:uid="{2D32B037-A5D3-4034-8175-05F6DD36E950}"/>
    <cellStyle name="Calculation 2 2 2 5 5 2 3" xfId="274" xr:uid="{AA3A6F82-79D7-4571-B3C0-18A0B6175092}"/>
    <cellStyle name="Calculation 2 2 2 5 5 2 3 2" xfId="5903" xr:uid="{31894914-FE2C-4F9F-ABBA-7D087CD1D47F}"/>
    <cellStyle name="Calculation 2 2 2 5 5 2 3 3" xfId="14538" xr:uid="{B38DE095-5C43-4382-A3BD-B4FF7EDB3555}"/>
    <cellStyle name="Calculation 2 2 2 5 5 2 4" xfId="4363" xr:uid="{462247E0-8495-4B41-8D90-EDBA5B7F45C7}"/>
    <cellStyle name="Calculation 2 2 2 5 5 2 4 2" xfId="9992" xr:uid="{A268E813-31A8-4C90-BD72-469C17F716F9}"/>
    <cellStyle name="Calculation 2 2 2 5 5 2 4 3" xfId="18627" xr:uid="{6771861C-F237-4047-8345-BFE64F7D43FA}"/>
    <cellStyle name="Calculation 2 2 2 5 5 2 5" xfId="6940" xr:uid="{FB5732E1-0C35-4621-8D1B-B448B0D00B71}"/>
    <cellStyle name="Calculation 2 2 2 5 5 2 6" xfId="15575" xr:uid="{ABB27CD5-02D0-4602-97B8-B54EA4044AA4}"/>
    <cellStyle name="Calculation 2 2 2 5 5 3" xfId="1777" xr:uid="{C970641C-B1DC-4EB2-8B5E-18D38A59FDF0}"/>
    <cellStyle name="Calculation 2 2 2 5 5 3 2" xfId="4949" xr:uid="{C7D33575-CF58-4053-8D13-04AABA2B2388}"/>
    <cellStyle name="Calculation 2 2 2 5 5 3 2 2" xfId="10578" xr:uid="{19A90108-CA27-4DB5-8CD3-5603F9EF6D2D}"/>
    <cellStyle name="Calculation 2 2 2 5 5 3 2 3" xfId="19213" xr:uid="{A09E0D47-1EDF-4524-ADD2-8F82922FC68D}"/>
    <cellStyle name="Calculation 2 2 2 5 5 3 3" xfId="7406" xr:uid="{2D4C0705-A6FE-4B7A-BEB9-E168691859B6}"/>
    <cellStyle name="Calculation 2 2 2 5 5 3 4" xfId="16041" xr:uid="{44C51B6A-FDA8-46AD-9F8F-FDCF4ACD22B2}"/>
    <cellStyle name="Calculation 2 2 2 5 5 4" xfId="3446" xr:uid="{EDB6EDD8-5F56-4C03-A9A8-F3A8813D5F0B}"/>
    <cellStyle name="Calculation 2 2 2 5 5 4 2" xfId="9075" xr:uid="{8FA3EF94-5727-4A21-B7E4-B76C93602435}"/>
    <cellStyle name="Calculation 2 2 2 5 5 4 3" xfId="17710" xr:uid="{68FA3DED-5A87-48D5-9D60-8D4E80EC7AC4}"/>
    <cellStyle name="Calculation 2 2 2 5 5 5" xfId="4530" xr:uid="{66A3E8B6-A07C-42FA-923B-7856B1CF6DE0}"/>
    <cellStyle name="Calculation 2 2 2 5 5 5 2" xfId="10159" xr:uid="{9217D210-F598-442E-9629-4400D063FEDB}"/>
    <cellStyle name="Calculation 2 2 2 5 5 5 3" xfId="18794" xr:uid="{B4C3B654-6F81-4A0C-96C4-1F21728D798F}"/>
    <cellStyle name="Calculation 2 2 2 5 5 6" xfId="6356" xr:uid="{6BCB8C17-D866-4C96-B829-2383690CC20A}"/>
    <cellStyle name="Calculation 2 2 2 5 5 7" xfId="14991" xr:uid="{43EDA511-3A0F-4D87-8804-1B206027017D}"/>
    <cellStyle name="Calculation 2 2 2 5 6" xfId="1125" xr:uid="{A7A1ED26-BBDD-44DE-A9B7-16EF15063587}"/>
    <cellStyle name="Calculation 2 2 2 5 6 2" xfId="2004" xr:uid="{78E45C26-EAA9-4B67-A4E3-4958B32205EE}"/>
    <cellStyle name="Calculation 2 2 2 5 6 2 2" xfId="5176" xr:uid="{C0A9F861-9C0E-484F-BB59-DBD370228ACD}"/>
    <cellStyle name="Calculation 2 2 2 5 6 2 2 2" xfId="10805" xr:uid="{2AD60FA7-614D-469F-8935-054BC40D1BFF}"/>
    <cellStyle name="Calculation 2 2 2 5 6 2 2 3" xfId="19440" xr:uid="{8BE31ECC-E12C-4494-93D1-6FE98D8F807A}"/>
    <cellStyle name="Calculation 2 2 2 5 6 2 3" xfId="7633" xr:uid="{5BD3AA5A-ECA9-43F6-B3C1-E971050B54AF}"/>
    <cellStyle name="Calculation 2 2 2 5 6 2 4" xfId="16268" xr:uid="{21391F4F-431B-4B07-B07D-4BD998EE119E}"/>
    <cellStyle name="Calculation 2 2 2 5 6 3" xfId="2738" xr:uid="{67C24BB3-5F94-478C-997F-18A085DF1CE7}"/>
    <cellStyle name="Calculation 2 2 2 5 6 3 2" xfId="8367" xr:uid="{79180A44-34CA-443F-823B-435762FB86E6}"/>
    <cellStyle name="Calculation 2 2 2 5 6 3 3" xfId="17002" xr:uid="{97F45994-B236-463D-B71F-59F2D90BDCC5}"/>
    <cellStyle name="Calculation 2 2 2 5 6 4" xfId="3671" xr:uid="{166FC0EA-24EF-4CC0-8205-D9F8CE0B1ACC}"/>
    <cellStyle name="Calculation 2 2 2 5 6 4 2" xfId="9300" xr:uid="{2667E2CD-54D4-4173-BCC2-18B29000B980}"/>
    <cellStyle name="Calculation 2 2 2 5 6 4 3" xfId="17935" xr:uid="{5A241053-4BC9-41BC-8499-7F21F372343B}"/>
    <cellStyle name="Calculation 2 2 2 5 6 5" xfId="6754" xr:uid="{9422C824-4B28-4EF3-B4C2-AAE697052D3D}"/>
    <cellStyle name="Calculation 2 2 2 5 6 6" xfId="15389" xr:uid="{70C473C0-3E19-4D28-8E21-0AC929F40CC7}"/>
    <cellStyle name="Calculation 2 2 2 5 7" xfId="1685" xr:uid="{99E58357-C383-4BFB-94B7-D587A8D827AF}"/>
    <cellStyle name="Calculation 2 2 2 5 7 2" xfId="4857" xr:uid="{D8F1EB2F-21DD-4388-BECE-80A37B925495}"/>
    <cellStyle name="Calculation 2 2 2 5 7 2 2" xfId="10486" xr:uid="{84CA3D7F-41BC-4DB8-BFF1-2F3A520AC905}"/>
    <cellStyle name="Calculation 2 2 2 5 7 2 3" xfId="19121" xr:uid="{A065765A-7CA8-4446-897D-2A4A74B895CE}"/>
    <cellStyle name="Calculation 2 2 2 5 7 3" xfId="7314" xr:uid="{C5B46ECD-7D81-41C5-9D40-F4CF0B6883A9}"/>
    <cellStyle name="Calculation 2 2 2 5 7 4" xfId="15949" xr:uid="{34A9A350-DBBA-4D9D-ACCB-8EB684F0B355}"/>
    <cellStyle name="Calculation 2 2 2 5 8" xfId="3561" xr:uid="{8B1DF758-DA19-4DF0-938B-190EB978E468}"/>
    <cellStyle name="Calculation 2 2 2 5 8 2" xfId="9190" xr:uid="{2836CA8B-26BA-4C19-BA8D-FEFE1C5999AC}"/>
    <cellStyle name="Calculation 2 2 2 5 8 3" xfId="17825" xr:uid="{C8B79F57-FC1B-4F67-9333-CCC0EC82F8C5}"/>
    <cellStyle name="Calculation 2 2 2 5 9" xfId="3692" xr:uid="{03DDF59D-C3F8-4892-9984-F9D652ECE986}"/>
    <cellStyle name="Calculation 2 2 2 5 9 2" xfId="9321" xr:uid="{1926D24E-29B1-40E6-B3A6-3971F721E63D}"/>
    <cellStyle name="Calculation 2 2 2 5 9 3" xfId="17956" xr:uid="{2CCAEBB4-FBF2-49D2-91B4-D877282A616D}"/>
    <cellStyle name="Calculation 2 2 2 6" xfId="512" xr:uid="{F6C2B196-DA8A-47BD-9D03-054D9A5A986E}"/>
    <cellStyle name="Calculation 2 2 2 6 2" xfId="847" xr:uid="{FA4A25A6-7A11-408B-83CB-54A4CA27377D}"/>
    <cellStyle name="Calculation 2 2 2 6 2 2" xfId="1431" xr:uid="{A8804F38-817F-4904-A257-B17D16AC7BDC}"/>
    <cellStyle name="Calculation 2 2 2 6 2 2 2" xfId="2310" xr:uid="{F56C1826-9107-406A-8E23-AA5D7AC30FA1}"/>
    <cellStyle name="Calculation 2 2 2 6 2 2 2 2" xfId="5482" xr:uid="{1ED112F8-631E-4EB5-A353-1DB8054E56D3}"/>
    <cellStyle name="Calculation 2 2 2 6 2 2 2 2 2" xfId="11111" xr:uid="{A2A435DE-8B3A-4952-925F-5B0FEC39F2D6}"/>
    <cellStyle name="Calculation 2 2 2 6 2 2 2 2 3" xfId="19746" xr:uid="{6E65FF0D-ABEF-4DB3-B735-1F95E6ADE74D}"/>
    <cellStyle name="Calculation 2 2 2 6 2 2 2 3" xfId="7939" xr:uid="{00A6F339-9411-4BAA-990F-4B926F10E2AD}"/>
    <cellStyle name="Calculation 2 2 2 6 2 2 2 4" xfId="16574" xr:uid="{0B340ADD-D511-4C14-8742-691211FBF855}"/>
    <cellStyle name="Calculation 2 2 2 6 2 2 3" xfId="3038" xr:uid="{03550834-4EAB-4B9A-B36B-E120D0AB6A4E}"/>
    <cellStyle name="Calculation 2 2 2 6 2 2 3 2" xfId="8667" xr:uid="{8FEEDA95-855A-4CA1-AD90-38EDE05FA90E}"/>
    <cellStyle name="Calculation 2 2 2 6 2 2 3 3" xfId="17302" xr:uid="{A4C28BB6-A84B-4C9D-913A-F043B9DEC535}"/>
    <cellStyle name="Calculation 2 2 2 6 2 2 4" xfId="4298" xr:uid="{1725426D-957A-4F3E-9E74-29F86BE7B618}"/>
    <cellStyle name="Calculation 2 2 2 6 2 2 4 2" xfId="9927" xr:uid="{48F6CE85-B73F-40D6-82AC-455B1C6DCDB8}"/>
    <cellStyle name="Calculation 2 2 2 6 2 2 4 3" xfId="18562" xr:uid="{7110326C-0D0D-4AC7-AB13-73F69EC74968}"/>
    <cellStyle name="Calculation 2 2 2 6 2 2 5" xfId="7060" xr:uid="{A391441B-4B4F-47AF-B31F-414489C28942}"/>
    <cellStyle name="Calculation 2 2 2 6 2 2 6" xfId="15695" xr:uid="{4FBFD882-0199-48A6-8C79-093173FB1F30}"/>
    <cellStyle name="Calculation 2 2 2 6 2 3" xfId="1836" xr:uid="{5548B397-67E5-4684-A2B3-CEE1DC0ACAE9}"/>
    <cellStyle name="Calculation 2 2 2 6 2 3 2" xfId="5008" xr:uid="{DCEE737F-4E37-406C-BE5B-B91DC509BF70}"/>
    <cellStyle name="Calculation 2 2 2 6 2 3 2 2" xfId="10637" xr:uid="{02EBACD5-4126-4881-89AD-6D0E2003922A}"/>
    <cellStyle name="Calculation 2 2 2 6 2 3 2 3" xfId="19272" xr:uid="{BE151A04-BB63-4F1C-879D-7E801D1874A7}"/>
    <cellStyle name="Calculation 2 2 2 6 2 3 3" xfId="7465" xr:uid="{B8F0A1A1-877B-4B50-91AA-3C930250BA4B}"/>
    <cellStyle name="Calculation 2 2 2 6 2 3 4" xfId="16100" xr:uid="{915E5373-B157-4D61-9811-DE8F80FE61BC}"/>
    <cellStyle name="Calculation 2 2 2 6 2 4" xfId="3593" xr:uid="{858CE106-7C8C-4CED-9DD0-58AE3E204E54}"/>
    <cellStyle name="Calculation 2 2 2 6 2 4 2" xfId="9222" xr:uid="{9DCCE211-A3B2-4532-AB4A-4393467CEF98}"/>
    <cellStyle name="Calculation 2 2 2 6 2 4 3" xfId="17857" xr:uid="{8B46514B-6E0E-4538-B24B-7FECA0402816}"/>
    <cellStyle name="Calculation 2 2 2 6 2 5" xfId="4355" xr:uid="{268AE9D0-20E6-45F7-A891-5E37534DC3DA}"/>
    <cellStyle name="Calculation 2 2 2 6 2 5 2" xfId="9984" xr:uid="{214A26E0-2608-4044-BF3E-6C9CC6CF1E1F}"/>
    <cellStyle name="Calculation 2 2 2 6 2 5 3" xfId="18619" xr:uid="{14B188A7-3742-4A18-A513-23F6AC368787}"/>
    <cellStyle name="Calculation 2 2 2 6 2 6" xfId="6476" xr:uid="{856AD6A9-DB3E-407C-BF4E-8EDF1A0F5502}"/>
    <cellStyle name="Calculation 2 2 2 6 2 7" xfId="15111" xr:uid="{0725BF0A-0888-4412-82D8-46136C2019EE}"/>
    <cellStyle name="Calculation 2 2 2 6 3" xfId="1121" xr:uid="{EDA1D9AC-A767-4382-91ED-10A93F36B539}"/>
    <cellStyle name="Calculation 2 2 2 6 3 2" xfId="2000" xr:uid="{C94E84EC-418E-4772-B4B6-21EE690BA572}"/>
    <cellStyle name="Calculation 2 2 2 6 3 2 2" xfId="5172" xr:uid="{FE55B231-E728-4F59-9B88-9E6A1B3A1828}"/>
    <cellStyle name="Calculation 2 2 2 6 3 2 2 2" xfId="10801" xr:uid="{3FAE8C0B-7A02-41F6-8C62-78614F94F315}"/>
    <cellStyle name="Calculation 2 2 2 6 3 2 2 3" xfId="19436" xr:uid="{74D2A392-76C4-474E-9AE4-E23F9DF87355}"/>
    <cellStyle name="Calculation 2 2 2 6 3 2 3" xfId="7629" xr:uid="{8AB3A0FE-1A16-44F6-8268-7D73C952CE6B}"/>
    <cellStyle name="Calculation 2 2 2 6 3 2 4" xfId="16264" xr:uid="{4CB07CEE-4823-4DAE-B499-2F30333726F4}"/>
    <cellStyle name="Calculation 2 2 2 6 3 3" xfId="3116" xr:uid="{198E3A65-406C-4543-8501-6677A0B57653}"/>
    <cellStyle name="Calculation 2 2 2 6 3 3 2" xfId="8745" xr:uid="{78C4729F-9CF5-47C8-AD49-B0BCD94B84B9}"/>
    <cellStyle name="Calculation 2 2 2 6 3 3 3" xfId="17380" xr:uid="{896C1406-4BD1-4FBF-9C64-B2C24A364E28}"/>
    <cellStyle name="Calculation 2 2 2 6 3 4" xfId="3675" xr:uid="{11F1343D-EFFD-4B27-9B53-87AC4DB8A61C}"/>
    <cellStyle name="Calculation 2 2 2 6 3 4 2" xfId="9304" xr:uid="{F64AB2CA-41C7-476E-B360-27306C360413}"/>
    <cellStyle name="Calculation 2 2 2 6 3 4 3" xfId="17939" xr:uid="{46EE0A3D-A00F-410B-8FFA-60F4653FA127}"/>
    <cellStyle name="Calculation 2 2 2 6 3 5" xfId="6750" xr:uid="{97B14A41-3627-432C-BB24-52FFC6930FEC}"/>
    <cellStyle name="Calculation 2 2 2 6 3 6" xfId="15385" xr:uid="{0BCEB9C0-0EA0-45CF-8010-D2B04AA1D58F}"/>
    <cellStyle name="Calculation 2 2 2 6 4" xfId="1683" xr:uid="{526536AB-7478-4EF6-AF88-E1E90F971E28}"/>
    <cellStyle name="Calculation 2 2 2 6 4 2" xfId="4855" xr:uid="{41FA0049-AAD3-4125-8874-CA6A0B0E5C50}"/>
    <cellStyle name="Calculation 2 2 2 6 4 2 2" xfId="10484" xr:uid="{01721F59-A94E-4132-8A62-5B186136E900}"/>
    <cellStyle name="Calculation 2 2 2 6 4 2 3" xfId="19119" xr:uid="{63E98FCF-06EE-44E1-80BD-6D9AA161E043}"/>
    <cellStyle name="Calculation 2 2 2 6 4 3" xfId="7312" xr:uid="{C4E342B9-E905-4792-A764-AC5BEDFA60D7}"/>
    <cellStyle name="Calculation 2 2 2 6 4 4" xfId="15947" xr:uid="{78D8CB66-03D5-4EA6-A620-52E5F3032F2E}"/>
    <cellStyle name="Calculation 2 2 2 6 5" xfId="2976" xr:uid="{FEE64B35-EC66-4771-BE9D-1AA175EFA59E}"/>
    <cellStyle name="Calculation 2 2 2 6 5 2" xfId="8605" xr:uid="{4E059A97-AD16-48CD-A4C5-6673A48C2318}"/>
    <cellStyle name="Calculation 2 2 2 6 5 3" xfId="17240" xr:uid="{124C7B28-FD9B-4FEF-958D-FEED443B7F2A}"/>
    <cellStyle name="Calculation 2 2 2 6 6" xfId="3695" xr:uid="{C3FA45CE-944D-4835-97E0-0B02DD6775E8}"/>
    <cellStyle name="Calculation 2 2 2 6 6 2" xfId="9324" xr:uid="{187014B7-D733-4D79-81C8-4D9777387636}"/>
    <cellStyle name="Calculation 2 2 2 6 6 3" xfId="17959" xr:uid="{D0F25A0A-A0D1-49A5-A00D-DE2382777210}"/>
    <cellStyle name="Calculation 2 2 2 6 7" xfId="6141" xr:uid="{38E3F693-9925-470A-922D-A2894312F5F9}"/>
    <cellStyle name="Calculation 2 2 2 6 8" xfId="14776" xr:uid="{1ECF5E1A-C548-4649-9DA1-9C87AF159F23}"/>
    <cellStyle name="Calculation 2 2 2 7" xfId="979" xr:uid="{B7B66C4E-D0AE-4202-A895-502A8BF086AE}"/>
    <cellStyle name="Calculation 2 2 2 7 2" xfId="1563" xr:uid="{F4D2BCD2-49A3-4198-87F9-768A7302B5AA}"/>
    <cellStyle name="Calculation 2 2 2 7 2 2" xfId="2442" xr:uid="{DF4A2B64-09CA-43CC-BEF5-377C65E50714}"/>
    <cellStyle name="Calculation 2 2 2 7 2 2 2" xfId="5614" xr:uid="{2EDAA1D9-C9BA-40E0-BE20-CE381A502D46}"/>
    <cellStyle name="Calculation 2 2 2 7 2 2 2 2" xfId="11243" xr:uid="{D11AF612-159C-4687-AD0F-EC4081F67281}"/>
    <cellStyle name="Calculation 2 2 2 7 2 2 2 3" xfId="19878" xr:uid="{2D851FFD-70A1-483D-81DB-F255C818AAC9}"/>
    <cellStyle name="Calculation 2 2 2 7 2 2 3" xfId="8071" xr:uid="{894AEB0B-990F-41CE-932D-E116A428C430}"/>
    <cellStyle name="Calculation 2 2 2 7 2 2 4" xfId="16706" xr:uid="{F7B3DE52-B43A-447A-9503-E9EB61CC04EE}"/>
    <cellStyle name="Calculation 2 2 2 7 2 3" xfId="3266" xr:uid="{36A61AD3-818A-4BF0-97E2-E506FF5C5DCB}"/>
    <cellStyle name="Calculation 2 2 2 7 2 3 2" xfId="8895" xr:uid="{DC16ED13-A0FA-4984-A261-4A424336BDE0}"/>
    <cellStyle name="Calculation 2 2 2 7 2 3 3" xfId="17530" xr:uid="{19BDB7C4-417A-4B8D-915F-53B8F4BB6934}"/>
    <cellStyle name="Calculation 2 2 2 7 2 4" xfId="4735" xr:uid="{D89507CF-D21A-4D3E-BF30-557883DF6AB6}"/>
    <cellStyle name="Calculation 2 2 2 7 2 4 2" xfId="10364" xr:uid="{7B5863B2-F29F-431A-9084-923F74293893}"/>
    <cellStyle name="Calculation 2 2 2 7 2 4 3" xfId="18999" xr:uid="{1ABDA8A1-B02E-4B12-803D-7AFE8F58226E}"/>
    <cellStyle name="Calculation 2 2 2 7 2 5" xfId="7192" xr:uid="{88A775EB-1E8A-4A36-B896-F1A593CEF940}"/>
    <cellStyle name="Calculation 2 2 2 7 2 6" xfId="15827" xr:uid="{33F78460-D034-4ADC-AF6D-D46E82C329D3}"/>
    <cellStyle name="Calculation 2 2 2 7 3" xfId="1906" xr:uid="{491235A9-5A82-4A50-BDC4-4929A8BA1B6A}"/>
    <cellStyle name="Calculation 2 2 2 7 3 2" xfId="5078" xr:uid="{A7ADFDFF-A96C-42D0-A482-865E5ABE9316}"/>
    <cellStyle name="Calculation 2 2 2 7 3 2 2" xfId="10707" xr:uid="{7EA18327-E922-4C81-91E1-EF83ECF09312}"/>
    <cellStyle name="Calculation 2 2 2 7 3 2 3" xfId="19342" xr:uid="{B6ED98B5-86FC-4ACB-AEBF-0DF4ED90F4F4}"/>
    <cellStyle name="Calculation 2 2 2 7 3 3" xfId="7535" xr:uid="{7C06E79A-52CD-469A-979E-6F3D789B2280}"/>
    <cellStyle name="Calculation 2 2 2 7 3 4" xfId="16170" xr:uid="{4A972813-BF8C-4E0E-95C4-A04C516A3FFE}"/>
    <cellStyle name="Calculation 2 2 2 7 4" xfId="3170" xr:uid="{47A45654-B538-4F1A-BBCA-3A08F7DBFE3C}"/>
    <cellStyle name="Calculation 2 2 2 7 4 2" xfId="8799" xr:uid="{A6D31260-5FE1-46E2-A19E-B10FCC802F72}"/>
    <cellStyle name="Calculation 2 2 2 7 4 3" xfId="17434" xr:uid="{2876310F-E0F2-471C-8C38-B4AE7C0885EA}"/>
    <cellStyle name="Calculation 2 2 2 7 5" xfId="4352" xr:uid="{C4005E43-9DEF-4288-ADB1-7B1BC4D90321}"/>
    <cellStyle name="Calculation 2 2 2 7 5 2" xfId="9981" xr:uid="{C0E0BF5B-7289-4378-89C5-7C7F1E1E43D9}"/>
    <cellStyle name="Calculation 2 2 2 7 5 3" xfId="18616" xr:uid="{4D597E9A-AC7B-4371-96C4-CCC4AA05B049}"/>
    <cellStyle name="Calculation 2 2 2 7 6" xfId="6608" xr:uid="{D047A632-38A4-448B-B3F7-9DCBEDF6796A}"/>
    <cellStyle name="Calculation 2 2 2 7 7" xfId="15243" xr:uid="{F867787A-3C82-4FA0-A886-EDD0733095F2}"/>
    <cellStyle name="Calculation 2 2 2 8" xfId="1043" xr:uid="{DE4D41F0-89E7-4405-B623-B91EFD9252E3}"/>
    <cellStyle name="Calculation 2 2 2 8 2" xfId="1627" xr:uid="{1C18E6E5-887C-4F5E-A5C8-4C09BB612B14}"/>
    <cellStyle name="Calculation 2 2 2 8 2 2" xfId="2506" xr:uid="{13EA48FC-0F78-4C62-B120-3E350215FFD1}"/>
    <cellStyle name="Calculation 2 2 2 8 2 2 2" xfId="5678" xr:uid="{15319C02-292D-4EAE-998A-909B00C08CC6}"/>
    <cellStyle name="Calculation 2 2 2 8 2 2 2 2" xfId="11307" xr:uid="{059E048D-1647-4710-927C-BCA42E04BC69}"/>
    <cellStyle name="Calculation 2 2 2 8 2 2 2 3" xfId="19942" xr:uid="{571FD669-D76B-4DAE-8F9C-E005C8DE6379}"/>
    <cellStyle name="Calculation 2 2 2 8 2 2 3" xfId="8135" xr:uid="{05593652-A3A0-4D42-871D-AFE544E0F5F7}"/>
    <cellStyle name="Calculation 2 2 2 8 2 2 4" xfId="16770" xr:uid="{39EB5028-0521-458D-BF57-520E5D25DA4F}"/>
    <cellStyle name="Calculation 2 2 2 8 2 3" xfId="369" xr:uid="{62E462FC-A883-4FDC-BC5B-22C11E8A4089}"/>
    <cellStyle name="Calculation 2 2 2 8 2 3 2" xfId="5998" xr:uid="{D6647584-33E7-46AA-B2F4-9786E09DD31E}"/>
    <cellStyle name="Calculation 2 2 2 8 2 3 3" xfId="14633" xr:uid="{1AF1064F-6B4B-474D-B7B6-B9CD533F441C}"/>
    <cellStyle name="Calculation 2 2 2 8 2 4" xfId="4799" xr:uid="{A2042298-899D-4B11-B94D-824DA6FA3DEB}"/>
    <cellStyle name="Calculation 2 2 2 8 2 4 2" xfId="10428" xr:uid="{4D3627D1-3B6B-4654-97FF-EB6E39F4D5D9}"/>
    <cellStyle name="Calculation 2 2 2 8 2 4 3" xfId="19063" xr:uid="{70A34E5A-EF51-4DE5-A0C0-3701FFA19DFF}"/>
    <cellStyle name="Calculation 2 2 2 8 2 5" xfId="7256" xr:uid="{D4F95D5A-3A81-4F5E-AF57-722419FFA6AA}"/>
    <cellStyle name="Calculation 2 2 2 8 2 6" xfId="15891" xr:uid="{4329F2DD-B3BF-4791-9DA3-C319D0F6D5AD}"/>
    <cellStyle name="Calculation 2 2 2 8 3" xfId="1937" xr:uid="{39B2D66A-66DB-4CCC-A4B8-6F193A0C0DAA}"/>
    <cellStyle name="Calculation 2 2 2 8 3 2" xfId="5109" xr:uid="{04CF0721-B8CA-4DCA-B5C0-5749A2DFC7F0}"/>
    <cellStyle name="Calculation 2 2 2 8 3 2 2" xfId="10738" xr:uid="{1A397756-0E29-43EB-B021-AAA4E7DED52C}"/>
    <cellStyle name="Calculation 2 2 2 8 3 2 3" xfId="19373" xr:uid="{7263BAAB-B266-4224-AD5B-837A18E60485}"/>
    <cellStyle name="Calculation 2 2 2 8 3 3" xfId="7566" xr:uid="{FBE0E1D2-1045-411D-AC50-13DC0218032A}"/>
    <cellStyle name="Calculation 2 2 2 8 3 4" xfId="16201" xr:uid="{C61D9750-9F66-4305-A372-64315F053DE2}"/>
    <cellStyle name="Calculation 2 2 2 8 4" xfId="3536" xr:uid="{283BB3CE-6B55-4F88-9C48-6C294DB685D8}"/>
    <cellStyle name="Calculation 2 2 2 8 4 2" xfId="9165" xr:uid="{C4D579CB-EE25-4548-911B-BCE04FC42894}"/>
    <cellStyle name="Calculation 2 2 2 8 4 3" xfId="17800" xr:uid="{A2575C18-6C17-489A-B21B-8D06649715D6}"/>
    <cellStyle name="Calculation 2 2 2 8 5" xfId="4561" xr:uid="{A50FECB5-F85F-4206-B18C-7780EA2230F4}"/>
    <cellStyle name="Calculation 2 2 2 8 5 2" xfId="10190" xr:uid="{A00C8319-2CA4-486F-8685-0BFAC5B3752A}"/>
    <cellStyle name="Calculation 2 2 2 8 5 3" xfId="18825" xr:uid="{9E557465-46EF-416D-88ED-9E28062D878D}"/>
    <cellStyle name="Calculation 2 2 2 8 6" xfId="6672" xr:uid="{B1160CC7-44C7-4BCA-A35F-36DEECE25002}"/>
    <cellStyle name="Calculation 2 2 2 8 7" xfId="15307" xr:uid="{557DE902-26B6-492C-9CFF-16F9CC69A95B}"/>
    <cellStyle name="Calculation 2 2 2 9" xfId="723" xr:uid="{0DD564FE-1300-446B-851E-ECCB37BEA6C3}"/>
    <cellStyle name="Calculation 2 2 2 9 2" xfId="1307" xr:uid="{ABFACB76-7552-406E-9F0A-D4259CE63B84}"/>
    <cellStyle name="Calculation 2 2 2 9 2 2" xfId="2186" xr:uid="{979C1E56-28C6-488A-8007-0F069E459004}"/>
    <cellStyle name="Calculation 2 2 2 9 2 2 2" xfId="5358" xr:uid="{000C368A-8C1B-4DDC-8059-1634156A09F5}"/>
    <cellStyle name="Calculation 2 2 2 9 2 2 2 2" xfId="10987" xr:uid="{F26E9A1F-667C-4CBB-B7DC-54F3C685B873}"/>
    <cellStyle name="Calculation 2 2 2 9 2 2 2 3" xfId="19622" xr:uid="{7A71B821-BB4C-4CF1-8EE7-79EAD7AB6F15}"/>
    <cellStyle name="Calculation 2 2 2 9 2 2 3" xfId="7815" xr:uid="{8110FBDF-141A-4342-8885-1BDD6AEFC194}"/>
    <cellStyle name="Calculation 2 2 2 9 2 2 4" xfId="16450" xr:uid="{38F24491-B3B7-42D1-91FC-A4A29DE34180}"/>
    <cellStyle name="Calculation 2 2 2 9 2 3" xfId="270" xr:uid="{D086E305-59C7-492F-AE7B-B85888B0CC72}"/>
    <cellStyle name="Calculation 2 2 2 9 2 3 2" xfId="5899" xr:uid="{305F75B6-D7C6-46C7-9359-F6C2CF416B5E}"/>
    <cellStyle name="Calculation 2 2 2 9 2 3 3" xfId="14534" xr:uid="{2DF5EC4F-8662-4674-B0CC-BA238F377EAD}"/>
    <cellStyle name="Calculation 2 2 2 9 2 4" xfId="3820" xr:uid="{880F8AC4-5FB0-4318-925D-37410220B340}"/>
    <cellStyle name="Calculation 2 2 2 9 2 4 2" xfId="9449" xr:uid="{DFDD718C-0575-426E-979F-22BD61648D17}"/>
    <cellStyle name="Calculation 2 2 2 9 2 4 3" xfId="18084" xr:uid="{E0682BE7-8AB7-4885-8464-9AC9F99063A7}"/>
    <cellStyle name="Calculation 2 2 2 9 2 5" xfId="6936" xr:uid="{14D91DB1-C3B1-4929-BB48-C0D374BA7EC6}"/>
    <cellStyle name="Calculation 2 2 2 9 2 6" xfId="15571" xr:uid="{9665CF98-B3A3-4516-841B-D37B001EE6BA}"/>
    <cellStyle name="Calculation 2 2 2 9 3" xfId="1775" xr:uid="{AC54AE8B-7F42-4172-989F-8D2E689B4A8D}"/>
    <cellStyle name="Calculation 2 2 2 9 3 2" xfId="4947" xr:uid="{F1A45C6E-29FB-4AD5-81E8-30D93078E0ED}"/>
    <cellStyle name="Calculation 2 2 2 9 3 2 2" xfId="10576" xr:uid="{80411B4D-683A-4498-BE7F-93868CC5ABDC}"/>
    <cellStyle name="Calculation 2 2 2 9 3 2 3" xfId="19211" xr:uid="{76747A4B-06E8-4EDB-91D1-4970AF22CFA1}"/>
    <cellStyle name="Calculation 2 2 2 9 3 3" xfId="7404" xr:uid="{DE62922F-6C02-4B16-9268-3A80B8BF298D}"/>
    <cellStyle name="Calculation 2 2 2 9 3 4" xfId="16039" xr:uid="{BD4CE542-9D66-4E49-B165-86CD24644A87}"/>
    <cellStyle name="Calculation 2 2 2 9 4" xfId="3072" xr:uid="{FC0670C7-90AD-4F7B-9B4B-7DE522B91201}"/>
    <cellStyle name="Calculation 2 2 2 9 4 2" xfId="8701" xr:uid="{825DD062-9F67-4D81-9C58-341C985FB920}"/>
    <cellStyle name="Calculation 2 2 2 9 4 3" xfId="17336" xr:uid="{6B925C1B-616E-471F-B56D-6B11BCE1A442}"/>
    <cellStyle name="Calculation 2 2 2 9 5" xfId="4222" xr:uid="{C6A323F4-39E6-40B2-979F-F14E3F8E61E4}"/>
    <cellStyle name="Calculation 2 2 2 9 5 2" xfId="9851" xr:uid="{60612944-CBF8-44DD-B487-3D13938E0EC9}"/>
    <cellStyle name="Calculation 2 2 2 9 5 3" xfId="18486" xr:uid="{79275C71-BE88-452B-9C0A-3E971086F514}"/>
    <cellStyle name="Calculation 2 2 2 9 6" xfId="6352" xr:uid="{D8792D86-F3F7-4728-AA46-6BA8624907E1}"/>
    <cellStyle name="Calculation 2 2 2 9 7" xfId="14987" xr:uid="{AA0B3E7A-A3FA-47F6-A858-816F8D173646}"/>
    <cellStyle name="Calculation 2 2 3" xfId="161" xr:uid="{BC65736F-CA49-4524-881F-76C35014FC7B}"/>
    <cellStyle name="Calculation 2 2 3 10" xfId="1673" xr:uid="{A356DAA7-1F90-4901-84A6-524C70E9E305}"/>
    <cellStyle name="Calculation 2 2 3 10 2" xfId="4845" xr:uid="{7D0F8C7F-22C7-4F25-96E0-9B894B641748}"/>
    <cellStyle name="Calculation 2 2 3 10 2 2" xfId="10474" xr:uid="{EFB405BC-1532-404F-9930-CD269BE61CC4}"/>
    <cellStyle name="Calculation 2 2 3 10 2 3" xfId="19109" xr:uid="{029B6A7B-0754-4C84-84EB-49B3846B9378}"/>
    <cellStyle name="Calculation 2 2 3 10 3" xfId="7302" xr:uid="{34FBC510-BD69-47A8-A834-7AB2B211D3D1}"/>
    <cellStyle name="Calculation 2 2 3 10 4" xfId="15937" xr:uid="{B115C454-893E-412B-80FD-11F0098B007D}"/>
    <cellStyle name="Calculation 2 2 3 11" xfId="3136" xr:uid="{2C9D3EC3-0CA6-4486-82C3-EB97AC511C33}"/>
    <cellStyle name="Calculation 2 2 3 11 2" xfId="8765" xr:uid="{F5590F9F-C708-4C75-BABF-D43E2F56DFFE}"/>
    <cellStyle name="Calculation 2 2 3 11 3" xfId="17400" xr:uid="{543B5334-ADCA-4E44-BB3D-A86C8EB7861C}"/>
    <cellStyle name="Calculation 2 2 3 12" xfId="4060" xr:uid="{BF50034A-9D8A-49CE-96C2-B7FD81749200}"/>
    <cellStyle name="Calculation 2 2 3 12 2" xfId="9689" xr:uid="{E6D352D3-0FD4-4252-863B-4D097B411854}"/>
    <cellStyle name="Calculation 2 2 3 12 3" xfId="18324" xr:uid="{70536188-D30C-4330-A9F0-FAF63C9E2514}"/>
    <cellStyle name="Calculation 2 2 3 13" xfId="466" xr:uid="{5937AC78-3E05-4F08-87DB-69CC4C0EF4DD}"/>
    <cellStyle name="Calculation 2 2 3 13 2" xfId="6095" xr:uid="{2D990D53-6873-4B23-9091-A6E1AA7BED83}"/>
    <cellStyle name="Calculation 2 2 3 13 3" xfId="14730" xr:uid="{D75878B0-A077-4D4C-8BCF-EE125F385F61}"/>
    <cellStyle name="Calculation 2 2 3 14" xfId="5790" xr:uid="{59DADEC5-67F7-40DD-B9BA-6776D853AC06}"/>
    <cellStyle name="Calculation 2 2 3 15" xfId="14425" xr:uid="{79E622B4-33A7-4BC1-85EF-60576F414D2D}"/>
    <cellStyle name="Calculation 2 2 3 2" xfId="613" xr:uid="{454D499D-CFB9-4E5F-9F76-A3DDA8390624}"/>
    <cellStyle name="Calculation 2 2 3 2 10" xfId="6242" xr:uid="{3D143DCA-7CAB-48A6-8A09-C13498128101}"/>
    <cellStyle name="Calculation 2 2 3 2 11" xfId="14877" xr:uid="{413DE35D-564A-4EFF-81E8-4D608E2E66E6}"/>
    <cellStyle name="Calculation 2 2 3 2 2" xfId="944" xr:uid="{0256AE18-C88A-4242-8BDB-0E05227114CC}"/>
    <cellStyle name="Calculation 2 2 3 2 2 2" xfId="1528" xr:uid="{B41F4A11-F95B-420B-B04B-6FD0B1793233}"/>
    <cellStyle name="Calculation 2 2 3 2 2 2 2" xfId="2407" xr:uid="{D11B27F1-5FCA-4ECA-BFBB-96C6D163BAC4}"/>
    <cellStyle name="Calculation 2 2 3 2 2 2 2 2" xfId="5579" xr:uid="{42920255-A9F4-4434-874F-DECA0EBAB101}"/>
    <cellStyle name="Calculation 2 2 3 2 2 2 2 2 2" xfId="11208" xr:uid="{559AA960-3FFF-4070-8EF5-3B271FAD7C87}"/>
    <cellStyle name="Calculation 2 2 3 2 2 2 2 2 3" xfId="19843" xr:uid="{C6FD291F-9A40-42EE-A333-C91CE029DB4C}"/>
    <cellStyle name="Calculation 2 2 3 2 2 2 2 3" xfId="8036" xr:uid="{F0C3F980-8225-4E0C-8750-115DB22A6057}"/>
    <cellStyle name="Calculation 2 2 3 2 2 2 2 4" xfId="16671" xr:uid="{5550C796-8F02-4806-AA61-4AC1EC3231F8}"/>
    <cellStyle name="Calculation 2 2 3 2 2 2 3" xfId="2604" xr:uid="{05050787-70F9-4ADF-9A97-DF03146BA65D}"/>
    <cellStyle name="Calculation 2 2 3 2 2 2 3 2" xfId="8233" xr:uid="{E3643524-D41A-4200-AD25-5D466F3DBAD2}"/>
    <cellStyle name="Calculation 2 2 3 2 2 2 3 3" xfId="16868" xr:uid="{F0D84E55-C8F7-4D5E-8700-3501F3AEA147}"/>
    <cellStyle name="Calculation 2 2 3 2 2 2 4" xfId="4700" xr:uid="{5E2D0DE0-C798-4D20-99BB-B3E0CA87F119}"/>
    <cellStyle name="Calculation 2 2 3 2 2 2 4 2" xfId="10329" xr:uid="{DBF4483D-1EA3-4AA3-AEC6-62E04A38A105}"/>
    <cellStyle name="Calculation 2 2 3 2 2 2 4 3" xfId="18964" xr:uid="{52E45800-F289-440B-8616-9921281A2FC7}"/>
    <cellStyle name="Calculation 2 2 3 2 2 2 5" xfId="7157" xr:uid="{6F8ED8F9-22CE-4661-A449-AA0EB511FFD9}"/>
    <cellStyle name="Calculation 2 2 3 2 2 2 6" xfId="15792" xr:uid="{B6A56DFB-2678-410F-B5C9-0E51B4FE52F1}"/>
    <cellStyle name="Calculation 2 2 3 2 2 3" xfId="1886" xr:uid="{5A634B64-DB68-4162-8AA0-8D47DA332650}"/>
    <cellStyle name="Calculation 2 2 3 2 2 3 2" xfId="5058" xr:uid="{3BBCDC51-9107-4315-9AA3-F74F2ECE4E14}"/>
    <cellStyle name="Calculation 2 2 3 2 2 3 2 2" xfId="10687" xr:uid="{1BE11E54-137B-4161-B6A9-DC73ABAE3900}"/>
    <cellStyle name="Calculation 2 2 3 2 2 3 2 3" xfId="19322" xr:uid="{C4326507-BC37-4406-AA89-2B0A06FF7ACD}"/>
    <cellStyle name="Calculation 2 2 3 2 2 3 3" xfId="7515" xr:uid="{EE398197-0794-40FB-A0C7-947F1CDF1D58}"/>
    <cellStyle name="Calculation 2 2 3 2 2 3 4" xfId="16150" xr:uid="{604BE349-494E-44CA-8EAF-3172252AE102}"/>
    <cellStyle name="Calculation 2 2 3 2 2 4" xfId="3063" xr:uid="{97747F25-F179-414F-A83B-A9087BA24442}"/>
    <cellStyle name="Calculation 2 2 3 2 2 4 2" xfId="8692" xr:uid="{AA446C3C-930E-49E2-A89F-090047B56D87}"/>
    <cellStyle name="Calculation 2 2 3 2 2 4 3" xfId="17327" xr:uid="{F62E3715-F7E8-4757-9C54-CE6C3DA2DCF4}"/>
    <cellStyle name="Calculation 2 2 3 2 2 5" xfId="4330" xr:uid="{F854FFFE-7589-4B86-91F9-B28E8D5605BD}"/>
    <cellStyle name="Calculation 2 2 3 2 2 5 2" xfId="9959" xr:uid="{65397E39-AD32-4212-B2A0-8F288A766612}"/>
    <cellStyle name="Calculation 2 2 3 2 2 5 3" xfId="18594" xr:uid="{FB9217A4-A7BA-4B7D-BF5F-E5AC139F8BDC}"/>
    <cellStyle name="Calculation 2 2 3 2 2 6" xfId="6573" xr:uid="{D722AF31-72E5-4E50-B956-BAEC00B0CDEC}"/>
    <cellStyle name="Calculation 2 2 3 2 2 7" xfId="15208" xr:uid="{509AD6AC-EFEF-4A7E-BF43-D53A25B918F7}"/>
    <cellStyle name="Calculation 2 2 3 2 3" xfId="656" xr:uid="{628AF47F-3751-4D26-A42E-433A410A3E1E}"/>
    <cellStyle name="Calculation 2 2 3 2 3 2" xfId="1240" xr:uid="{26592340-8145-4A4B-89C0-426E56FDDE01}"/>
    <cellStyle name="Calculation 2 2 3 2 3 2 2" xfId="2119" xr:uid="{F6ADD50C-3A2C-46BA-9E7B-241ED4856005}"/>
    <cellStyle name="Calculation 2 2 3 2 3 2 2 2" xfId="5291" xr:uid="{C325DE07-A5D5-4BBE-9674-573EEC96CE84}"/>
    <cellStyle name="Calculation 2 2 3 2 3 2 2 2 2" xfId="10920" xr:uid="{B5A344EF-8A87-42C6-8025-106409264304}"/>
    <cellStyle name="Calculation 2 2 3 2 3 2 2 2 3" xfId="19555" xr:uid="{F58F0C84-E289-4F19-AA72-DC6F09EBF233}"/>
    <cellStyle name="Calculation 2 2 3 2 3 2 2 3" xfId="7748" xr:uid="{95FAB086-DBA4-43AA-B32B-56616EFC4E2C}"/>
    <cellStyle name="Calculation 2 2 3 2 3 2 2 4" xfId="16383" xr:uid="{53609CB0-F01E-4E28-8BF9-AD40AE51105A}"/>
    <cellStyle name="Calculation 2 2 3 2 3 2 3" xfId="3070" xr:uid="{B296C195-203F-4856-8591-190BCB4F70EE}"/>
    <cellStyle name="Calculation 2 2 3 2 3 2 3 2" xfId="8699" xr:uid="{67D82018-7531-4637-9A49-08D532DB689A}"/>
    <cellStyle name="Calculation 2 2 3 2 3 2 3 3" xfId="17334" xr:uid="{2DCA4A6D-8B36-4073-BDE6-660F3435184C}"/>
    <cellStyle name="Calculation 2 2 3 2 3 2 4" xfId="4623" xr:uid="{0463C95C-D3DD-4FB3-BBA0-F3C80B215C9C}"/>
    <cellStyle name="Calculation 2 2 3 2 3 2 4 2" xfId="10252" xr:uid="{E4432BC1-C6C4-4310-8D42-C480BFB80707}"/>
    <cellStyle name="Calculation 2 2 3 2 3 2 4 3" xfId="18887" xr:uid="{C29E7F23-D356-47EE-88FB-151542CFFDCC}"/>
    <cellStyle name="Calculation 2 2 3 2 3 2 5" xfId="6869" xr:uid="{D536B44E-A63C-41A5-B9B2-C7ABB9B9F6E1}"/>
    <cellStyle name="Calculation 2 2 3 2 3 2 6" xfId="15504" xr:uid="{E0476502-2E35-43FE-A97A-D6FFEE58DE9F}"/>
    <cellStyle name="Calculation 2 2 3 2 3 3" xfId="1741" xr:uid="{8EF8677D-F7A5-47EF-B8D6-2DC6D6B73C80}"/>
    <cellStyle name="Calculation 2 2 3 2 3 3 2" xfId="4913" xr:uid="{72F95AD4-CAA9-465D-9215-8E03CB8569FB}"/>
    <cellStyle name="Calculation 2 2 3 2 3 3 2 2" xfId="10542" xr:uid="{BF147A0F-31B7-4CC3-BF44-B527D381BFB8}"/>
    <cellStyle name="Calculation 2 2 3 2 3 3 2 3" xfId="19177" xr:uid="{88510406-955E-4A51-A2D4-C716DA26DAF5}"/>
    <cellStyle name="Calculation 2 2 3 2 3 3 3" xfId="7370" xr:uid="{BF1EE20C-8BED-483A-A7F1-BA3CC4016E9C}"/>
    <cellStyle name="Calculation 2 2 3 2 3 3 4" xfId="16005" xr:uid="{7215357E-B01E-46A8-A104-56C532DB01B8}"/>
    <cellStyle name="Calculation 2 2 3 2 3 4" xfId="249" xr:uid="{CA8957FD-03E9-40B0-99C9-CCB5F052699B}"/>
    <cellStyle name="Calculation 2 2 3 2 3 4 2" xfId="5878" xr:uid="{791ECF70-577B-458E-AEF0-F7AFA3C9333E}"/>
    <cellStyle name="Calculation 2 2 3 2 3 4 3" xfId="14513" xr:uid="{9ECFF1C4-BC5A-4EBC-AAD3-1D6B7C23EF89}"/>
    <cellStyle name="Calculation 2 2 3 2 3 5" xfId="4405" xr:uid="{F157BF3F-DDA5-45EE-8C36-ABE2B93B6881}"/>
    <cellStyle name="Calculation 2 2 3 2 3 5 2" xfId="10034" xr:uid="{FCC83650-7C61-47FB-9392-A235F9AEF01F}"/>
    <cellStyle name="Calculation 2 2 3 2 3 5 3" xfId="18669" xr:uid="{6BB105D4-9341-4EAA-97F3-697715AA16C2}"/>
    <cellStyle name="Calculation 2 2 3 2 3 6" xfId="6285" xr:uid="{B0A5F38F-B978-4338-91E4-59F3A9C06BA8}"/>
    <cellStyle name="Calculation 2 2 3 2 3 7" xfId="14920" xr:uid="{36B6B863-E506-486D-A3D3-FB2792F6035B}"/>
    <cellStyle name="Calculation 2 2 3 2 4" xfId="674" xr:uid="{E2E8FA4A-9313-431C-B4AB-FBF8912834EA}"/>
    <cellStyle name="Calculation 2 2 3 2 4 2" xfId="1258" xr:uid="{51EFE7B4-1614-44F4-B47E-8ADD20FFA97A}"/>
    <cellStyle name="Calculation 2 2 3 2 4 2 2" xfId="2137" xr:uid="{E250B60A-CB4C-4FAB-B29F-77768E4A55CC}"/>
    <cellStyle name="Calculation 2 2 3 2 4 2 2 2" xfId="5309" xr:uid="{9ACDDFA8-9C0D-48BE-9EB2-BEE65720A663}"/>
    <cellStyle name="Calculation 2 2 3 2 4 2 2 2 2" xfId="10938" xr:uid="{93500915-EE5F-4AB4-8210-8E84FEE779A9}"/>
    <cellStyle name="Calculation 2 2 3 2 4 2 2 2 3" xfId="19573" xr:uid="{38EF9854-A4BA-4ACD-9D57-5908BE3BDABF}"/>
    <cellStyle name="Calculation 2 2 3 2 4 2 2 3" xfId="7766" xr:uid="{05B0C6C0-6307-46C0-A075-E8050D3E379C}"/>
    <cellStyle name="Calculation 2 2 3 2 4 2 2 4" xfId="16401" xr:uid="{FB8B73AC-2ADF-4B90-B335-B36AC4BB307A}"/>
    <cellStyle name="Calculation 2 2 3 2 4 2 3" xfId="261" xr:uid="{1488877F-FE47-4BF2-8EB6-F016EA3991FD}"/>
    <cellStyle name="Calculation 2 2 3 2 4 2 3 2" xfId="5890" xr:uid="{E2E05BBA-0F3E-47E3-8843-EEAA1A4630A1}"/>
    <cellStyle name="Calculation 2 2 3 2 4 2 3 3" xfId="14525" xr:uid="{F528A21C-A7A2-442A-B4B6-B3639CF5F439}"/>
    <cellStyle name="Calculation 2 2 3 2 4 2 4" xfId="4439" xr:uid="{D8B5AE92-BBC0-4C21-94DF-220CDF64E255}"/>
    <cellStyle name="Calculation 2 2 3 2 4 2 4 2" xfId="10068" xr:uid="{6DDBABF8-0A94-4152-97FE-3B0897E93823}"/>
    <cellStyle name="Calculation 2 2 3 2 4 2 4 3" xfId="18703" xr:uid="{E6508256-99B0-44F9-AE73-DB831A484A71}"/>
    <cellStyle name="Calculation 2 2 3 2 4 2 5" xfId="6887" xr:uid="{D2F0BACB-FC6F-47B9-B943-738BA37C1CCD}"/>
    <cellStyle name="Calculation 2 2 3 2 4 2 6" xfId="15522" xr:uid="{96B2BFD3-FD15-4BDE-9465-EAE748166506}"/>
    <cellStyle name="Calculation 2 2 3 2 4 3" xfId="1750" xr:uid="{D10D055C-FA83-4254-A39C-2167163C3DC5}"/>
    <cellStyle name="Calculation 2 2 3 2 4 3 2" xfId="4922" xr:uid="{28DD0781-CD5B-43D8-92C1-11FCEFED5CE4}"/>
    <cellStyle name="Calculation 2 2 3 2 4 3 2 2" xfId="10551" xr:uid="{CB1E5C9C-3566-4FC8-8463-B3B2D14FBEF2}"/>
    <cellStyle name="Calculation 2 2 3 2 4 3 2 3" xfId="19186" xr:uid="{1148B712-762E-4733-9DBE-0FA1DB9B6D86}"/>
    <cellStyle name="Calculation 2 2 3 2 4 3 3" xfId="7379" xr:uid="{A5766C18-6B29-40CB-B0DF-C701F71FB437}"/>
    <cellStyle name="Calculation 2 2 3 2 4 3 4" xfId="16014" xr:uid="{3A0910C9-4801-4B8E-A9B5-3B41EA80A869}"/>
    <cellStyle name="Calculation 2 2 3 2 4 4" xfId="2892" xr:uid="{C9784288-5765-41EF-A5CF-83E1545E31DE}"/>
    <cellStyle name="Calculation 2 2 3 2 4 4 2" xfId="8521" xr:uid="{E26AB93A-CC53-4A89-AA25-39C679521119}"/>
    <cellStyle name="Calculation 2 2 3 2 4 4 3" xfId="17156" xr:uid="{AAC882AB-042C-4843-BDB0-73B54BEB1033}"/>
    <cellStyle name="Calculation 2 2 3 2 4 5" xfId="3818" xr:uid="{3FE3BB1C-2590-4DCF-8257-9C594F1F28D8}"/>
    <cellStyle name="Calculation 2 2 3 2 4 5 2" xfId="9447" xr:uid="{4965600D-F9D5-4EA2-9D26-7AD747310A24}"/>
    <cellStyle name="Calculation 2 2 3 2 4 5 3" xfId="18082" xr:uid="{D7A3E05C-7882-4AAD-B010-F8DAB9921000}"/>
    <cellStyle name="Calculation 2 2 3 2 4 6" xfId="6303" xr:uid="{AB48081B-57EF-4386-A0B0-B242DED5E4CA}"/>
    <cellStyle name="Calculation 2 2 3 2 4 7" xfId="14938" xr:uid="{07EA2F35-61C0-407D-9820-0F70ABDB50F4}"/>
    <cellStyle name="Calculation 2 2 3 2 5" xfId="799" xr:uid="{90F8B7E5-4959-43DC-B6BA-6C5EB07E98DF}"/>
    <cellStyle name="Calculation 2 2 3 2 5 2" xfId="1383" xr:uid="{BD47AB18-1BEB-4265-9B71-0EE85F8860C6}"/>
    <cellStyle name="Calculation 2 2 3 2 5 2 2" xfId="2262" xr:uid="{4D62C1EE-A061-4AF8-AF7C-FFF5498C30A1}"/>
    <cellStyle name="Calculation 2 2 3 2 5 2 2 2" xfId="5434" xr:uid="{C65415C8-A830-4944-A89F-C15C50E48E76}"/>
    <cellStyle name="Calculation 2 2 3 2 5 2 2 2 2" xfId="11063" xr:uid="{BA6C4269-2A01-41BA-8278-F985306B64CF}"/>
    <cellStyle name="Calculation 2 2 3 2 5 2 2 2 3" xfId="19698" xr:uid="{19AA0359-DDD2-4808-A5BE-44857520F721}"/>
    <cellStyle name="Calculation 2 2 3 2 5 2 2 3" xfId="7891" xr:uid="{05FF6CE5-45D6-482B-862B-79DA6F73395A}"/>
    <cellStyle name="Calculation 2 2 3 2 5 2 2 4" xfId="16526" xr:uid="{AD52AD27-945C-46D5-9905-7F68CF460D2B}"/>
    <cellStyle name="Calculation 2 2 3 2 5 2 3" xfId="2694" xr:uid="{C6C0BC83-35BB-4DA9-AD41-341756AAC857}"/>
    <cellStyle name="Calculation 2 2 3 2 5 2 3 2" xfId="8323" xr:uid="{C7A315DB-415A-4AB6-AE3D-3A3BE90DE0D2}"/>
    <cellStyle name="Calculation 2 2 3 2 5 2 3 3" xfId="16958" xr:uid="{E4DBCE64-D99F-48A3-B43B-571025E26A5D}"/>
    <cellStyle name="Calculation 2 2 3 2 5 2 4" xfId="4361" xr:uid="{90FF0D10-EA72-4166-B0B3-415B5AFD8887}"/>
    <cellStyle name="Calculation 2 2 3 2 5 2 4 2" xfId="9990" xr:uid="{D5F0873F-420C-436D-87CB-0ADA08E22AA7}"/>
    <cellStyle name="Calculation 2 2 3 2 5 2 4 3" xfId="18625" xr:uid="{F5F9B238-A24B-4C86-9793-C1381271DD42}"/>
    <cellStyle name="Calculation 2 2 3 2 5 2 5" xfId="7012" xr:uid="{66E8B187-2366-4C3B-8695-1BDCF0D11C43}"/>
    <cellStyle name="Calculation 2 2 3 2 5 2 6" xfId="15647" xr:uid="{610BBA78-5943-44DC-9E57-17433287F231}"/>
    <cellStyle name="Calculation 2 2 3 2 5 3" xfId="1813" xr:uid="{B7BB63D4-9723-4FEB-BCD9-D97C9BDFA166}"/>
    <cellStyle name="Calculation 2 2 3 2 5 3 2" xfId="4985" xr:uid="{A975BC48-8C22-4F7C-841D-568ACDC6621D}"/>
    <cellStyle name="Calculation 2 2 3 2 5 3 2 2" xfId="10614" xr:uid="{B1CD4BA9-3656-4122-BA80-543484FD2644}"/>
    <cellStyle name="Calculation 2 2 3 2 5 3 2 3" xfId="19249" xr:uid="{7B3D1643-24A0-4D50-837F-3C96DCF9385D}"/>
    <cellStyle name="Calculation 2 2 3 2 5 3 3" xfId="7442" xr:uid="{E3C02683-FF4D-40E3-9711-6E112467416A}"/>
    <cellStyle name="Calculation 2 2 3 2 5 3 4" xfId="16077" xr:uid="{A3E1543B-5168-43F0-9BB0-DB8ED11DBF2D}"/>
    <cellStyle name="Calculation 2 2 3 2 5 4" xfId="2902" xr:uid="{72241FB2-1DF1-4197-ABAC-F05969826CF7}"/>
    <cellStyle name="Calculation 2 2 3 2 5 4 2" xfId="8531" xr:uid="{B33C8890-0A9C-4386-85A3-75F8BBBE411B}"/>
    <cellStyle name="Calculation 2 2 3 2 5 4 3" xfId="17166" xr:uid="{0AC705E8-435F-44F0-9C66-573543A29B3E}"/>
    <cellStyle name="Calculation 2 2 3 2 5 5" xfId="4132" xr:uid="{5846927A-9907-4745-A7E9-A6A942033672}"/>
    <cellStyle name="Calculation 2 2 3 2 5 5 2" xfId="9761" xr:uid="{E02C025E-63FD-4D96-B478-56F75F60942A}"/>
    <cellStyle name="Calculation 2 2 3 2 5 5 3" xfId="18396" xr:uid="{C3C0915A-D2A2-4330-9853-470F8D7031C8}"/>
    <cellStyle name="Calculation 2 2 3 2 5 6" xfId="6428" xr:uid="{24B8A637-D57F-48B7-B4B7-CA6CC4009692}"/>
    <cellStyle name="Calculation 2 2 3 2 5 7" xfId="15063" xr:uid="{EF2580E2-DDB4-43B9-8EF9-FA5EF04322D4}"/>
    <cellStyle name="Calculation 2 2 3 2 6" xfId="1197" xr:uid="{7A7BB002-80E9-45A1-8011-5219F0300841}"/>
    <cellStyle name="Calculation 2 2 3 2 6 2" xfId="2076" xr:uid="{65662748-56C6-46D6-B4A6-AD2FAE310A92}"/>
    <cellStyle name="Calculation 2 2 3 2 6 2 2" xfId="5248" xr:uid="{DFEC7D44-B741-4AAB-A917-3E39F184A468}"/>
    <cellStyle name="Calculation 2 2 3 2 6 2 2 2" xfId="10877" xr:uid="{CBCA3A86-8A10-4BAA-9FA3-34616FBFFD8F}"/>
    <cellStyle name="Calculation 2 2 3 2 6 2 2 3" xfId="19512" xr:uid="{2D0023BA-7D7B-4909-BED1-CDA3F30984C8}"/>
    <cellStyle name="Calculation 2 2 3 2 6 2 3" xfId="7705" xr:uid="{E47D12E1-6E73-4ECF-BF66-CF7BDD2A271A}"/>
    <cellStyle name="Calculation 2 2 3 2 6 2 4" xfId="16340" xr:uid="{F77EF3F0-B07D-4AED-9B77-59EF21CBA040}"/>
    <cellStyle name="Calculation 2 2 3 2 6 3" xfId="2781" xr:uid="{B02175CC-90CE-46A3-BB8E-774D3C702A47}"/>
    <cellStyle name="Calculation 2 2 3 2 6 3 2" xfId="8410" xr:uid="{2CE38357-C9BA-4C32-8A32-82B0033E7C73}"/>
    <cellStyle name="Calculation 2 2 3 2 6 3 3" xfId="17045" xr:uid="{A936F6ED-7412-4EC1-9897-F7BF771287ED}"/>
    <cellStyle name="Calculation 2 2 3 2 6 4" xfId="3852" xr:uid="{DC32F5B9-4E00-4BA6-B100-48E4338A106D}"/>
    <cellStyle name="Calculation 2 2 3 2 6 4 2" xfId="9481" xr:uid="{1BE74F1E-2CD3-44F3-9816-39CD3FAED05A}"/>
    <cellStyle name="Calculation 2 2 3 2 6 4 3" xfId="18116" xr:uid="{0F6C1E1B-2915-438D-BF75-54BA292C247B}"/>
    <cellStyle name="Calculation 2 2 3 2 6 5" xfId="6826" xr:uid="{AD5FAF72-3247-447F-B120-A49559245443}"/>
    <cellStyle name="Calculation 2 2 3 2 6 6" xfId="15461" xr:uid="{CC27F410-E743-4194-BABB-2C63E8480199}"/>
    <cellStyle name="Calculation 2 2 3 2 7" xfId="1721" xr:uid="{8335EB11-840E-4206-A922-595623B07246}"/>
    <cellStyle name="Calculation 2 2 3 2 7 2" xfId="4893" xr:uid="{9DBEC1DF-4FA6-480A-B383-19361904B9AA}"/>
    <cellStyle name="Calculation 2 2 3 2 7 2 2" xfId="10522" xr:uid="{F571CE1C-C38E-481F-B763-EADDD63B07C8}"/>
    <cellStyle name="Calculation 2 2 3 2 7 2 3" xfId="19157" xr:uid="{7F3EA9CD-7E3C-4230-9706-07C35D7DE417}"/>
    <cellStyle name="Calculation 2 2 3 2 7 3" xfId="7350" xr:uid="{DCA29CEF-7D5E-41F7-843C-E711A446C3C0}"/>
    <cellStyle name="Calculation 2 2 3 2 7 4" xfId="15985" xr:uid="{6B78CA5C-D827-4F48-AE98-B9516E7A70D5}"/>
    <cellStyle name="Calculation 2 2 3 2 8" xfId="3570" xr:uid="{446BA1A1-7271-4114-92FA-C8EC4B93ABB5}"/>
    <cellStyle name="Calculation 2 2 3 2 8 2" xfId="9199" xr:uid="{A4488103-7722-4E3A-A583-046AA8BD2C09}"/>
    <cellStyle name="Calculation 2 2 3 2 8 3" xfId="17834" xr:uid="{D0090D9C-63B9-4C26-802D-6E2C5801EA84}"/>
    <cellStyle name="Calculation 2 2 3 2 9" xfId="3767" xr:uid="{3338451B-0DB6-409F-BA00-BF45A7A48E5E}"/>
    <cellStyle name="Calculation 2 2 3 2 9 2" xfId="9396" xr:uid="{AA8CB143-6BB7-4DAC-A78A-34F95190C0CC}"/>
    <cellStyle name="Calculation 2 2 3 2 9 3" xfId="18031" xr:uid="{2E96367C-3C5E-41E0-ADD7-8E1969A3D6B7}"/>
    <cellStyle name="Calculation 2 2 3 3" xfId="629" xr:uid="{0AAE4123-B55B-4366-93CC-00789CDD318B}"/>
    <cellStyle name="Calculation 2 2 3 3 10" xfId="6258" xr:uid="{DF00D9CC-BA2C-4A99-B9E3-D6CDFD8BAA29}"/>
    <cellStyle name="Calculation 2 2 3 3 11" xfId="14893" xr:uid="{E17DB992-3725-4009-8BC9-B69ADE025E81}"/>
    <cellStyle name="Calculation 2 2 3 3 2" xfId="960" xr:uid="{2E8B03BE-69C3-4CCA-AB64-215C3CF80D30}"/>
    <cellStyle name="Calculation 2 2 3 3 2 2" xfId="1544" xr:uid="{2FFA29CF-613B-4F82-A4CD-A9A891882E0A}"/>
    <cellStyle name="Calculation 2 2 3 3 2 2 2" xfId="2423" xr:uid="{972C5A14-EFBC-43D4-A558-D1DF11EF3A40}"/>
    <cellStyle name="Calculation 2 2 3 3 2 2 2 2" xfId="5595" xr:uid="{28CFD611-907B-4A5A-96B4-939DD10BFC4D}"/>
    <cellStyle name="Calculation 2 2 3 3 2 2 2 2 2" xfId="11224" xr:uid="{9E7B5D34-C1C4-4FD8-827B-7D7AB6EABB96}"/>
    <cellStyle name="Calculation 2 2 3 3 2 2 2 2 3" xfId="19859" xr:uid="{77DC5ADC-DC83-414F-9C8E-38A7745EBED5}"/>
    <cellStyle name="Calculation 2 2 3 3 2 2 2 3" xfId="8052" xr:uid="{64D98844-E6FB-49FD-BFC6-62016EF356E6}"/>
    <cellStyle name="Calculation 2 2 3 3 2 2 2 4" xfId="16687" xr:uid="{483FD258-36F1-4993-8A38-FE0F1D20B655}"/>
    <cellStyle name="Calculation 2 2 3 3 2 2 3" xfId="2943" xr:uid="{34A13E8D-91C8-4240-B53B-755D607C57FC}"/>
    <cellStyle name="Calculation 2 2 3 3 2 2 3 2" xfId="8572" xr:uid="{DEF89E36-85AE-432F-AC08-E3F8DCE07A65}"/>
    <cellStyle name="Calculation 2 2 3 3 2 2 3 3" xfId="17207" xr:uid="{4D1EBBA3-1B71-4E86-9991-8DA5FF9EEE1E}"/>
    <cellStyle name="Calculation 2 2 3 3 2 2 4" xfId="4716" xr:uid="{7C0D7A8C-CD50-4A5B-83D6-DC8288A46280}"/>
    <cellStyle name="Calculation 2 2 3 3 2 2 4 2" xfId="10345" xr:uid="{399E035E-49DD-4DA2-9845-84D71B1AADF2}"/>
    <cellStyle name="Calculation 2 2 3 3 2 2 4 3" xfId="18980" xr:uid="{E4C5FCF5-58D7-4B3D-9240-C27B8D55ADA3}"/>
    <cellStyle name="Calculation 2 2 3 3 2 2 5" xfId="7173" xr:uid="{084C5B0B-E67B-4BA5-AFEC-58E134AB6391}"/>
    <cellStyle name="Calculation 2 2 3 3 2 2 6" xfId="15808" xr:uid="{112A71DE-BDD5-46BE-9CA4-6D8082B67559}"/>
    <cellStyle name="Calculation 2 2 3 3 2 3" xfId="1893" xr:uid="{F0273A23-B3E1-4D29-BAF6-CAC0B7416882}"/>
    <cellStyle name="Calculation 2 2 3 3 2 3 2" xfId="5065" xr:uid="{7E2A4032-5384-4C63-9E63-5C6182847C24}"/>
    <cellStyle name="Calculation 2 2 3 3 2 3 2 2" xfId="10694" xr:uid="{2F88DE4F-805A-4291-9923-4C945B447475}"/>
    <cellStyle name="Calculation 2 2 3 3 2 3 2 3" xfId="19329" xr:uid="{E702B525-6876-4D31-B900-B217458511E9}"/>
    <cellStyle name="Calculation 2 2 3 3 2 3 3" xfId="7522" xr:uid="{E0A14104-9F84-4EA7-874A-8226F6E1E61B}"/>
    <cellStyle name="Calculation 2 2 3 3 2 3 4" xfId="16157" xr:uid="{F035BA80-AB60-4662-B244-CB2CDB09B4B3}"/>
    <cellStyle name="Calculation 2 2 3 3 2 4" xfId="2838" xr:uid="{A917DBE0-93DD-45FC-AED7-0EBBA81CEC66}"/>
    <cellStyle name="Calculation 2 2 3 3 2 4 2" xfId="8467" xr:uid="{F3CB48AF-5EAF-481F-9652-B555779FF8A0}"/>
    <cellStyle name="Calculation 2 2 3 3 2 4 3" xfId="17102" xr:uid="{7850482D-35EA-430E-A779-5C89A274014A}"/>
    <cellStyle name="Calculation 2 2 3 3 2 5" xfId="3965" xr:uid="{6F11A5B7-C9C6-4A76-9AB4-89CBA2A887D9}"/>
    <cellStyle name="Calculation 2 2 3 3 2 5 2" xfId="9594" xr:uid="{C4B327AA-1932-4816-ABB5-6A770CA3EB27}"/>
    <cellStyle name="Calculation 2 2 3 3 2 5 3" xfId="18229" xr:uid="{33D4D3BA-EF43-4C34-AC2C-DF6BBD6892E7}"/>
    <cellStyle name="Calculation 2 2 3 3 2 6" xfId="6589" xr:uid="{59FE52A4-CB70-4D4F-9AC1-6F01CE3730CE}"/>
    <cellStyle name="Calculation 2 2 3 3 2 7" xfId="15224" xr:uid="{F76EA17F-9938-4109-9E8E-E2252272838B}"/>
    <cellStyle name="Calculation 2 2 3 3 3" xfId="650" xr:uid="{E75826F8-1011-47A9-A167-0905042B60AD}"/>
    <cellStyle name="Calculation 2 2 3 3 3 2" xfId="1234" xr:uid="{C194F03D-2CC5-47B7-B6F4-E2A06B2070C0}"/>
    <cellStyle name="Calculation 2 2 3 3 3 2 2" xfId="2113" xr:uid="{285C678A-8B3C-4F85-9002-FFD4B2B66202}"/>
    <cellStyle name="Calculation 2 2 3 3 3 2 2 2" xfId="5285" xr:uid="{7CF7A000-B5AA-4634-A7FA-E3EAF5042B62}"/>
    <cellStyle name="Calculation 2 2 3 3 3 2 2 2 2" xfId="10914" xr:uid="{A43A0A70-6224-4AFA-ADA5-B4C799DFB569}"/>
    <cellStyle name="Calculation 2 2 3 3 3 2 2 2 3" xfId="19549" xr:uid="{AA908BA8-C072-4739-9C40-767AB4129D2E}"/>
    <cellStyle name="Calculation 2 2 3 3 3 2 2 3" xfId="7742" xr:uid="{0743FBCF-0303-440E-9EBF-6990A798B207}"/>
    <cellStyle name="Calculation 2 2 3 3 3 2 2 4" xfId="16377" xr:uid="{83628BCF-67FA-479C-8B43-F2BF7D56B424}"/>
    <cellStyle name="Calculation 2 2 3 3 3 2 3" xfId="3192" xr:uid="{E87627FF-1A17-4859-B414-722FA2484246}"/>
    <cellStyle name="Calculation 2 2 3 3 3 2 3 2" xfId="8821" xr:uid="{8F9C3A31-DCF7-4E3F-A3B4-2695F1C09D83}"/>
    <cellStyle name="Calculation 2 2 3 3 3 2 3 3" xfId="17456" xr:uid="{B98CB764-7B43-48D9-B7DD-898B0D7CE28E}"/>
    <cellStyle name="Calculation 2 2 3 3 3 2 4" xfId="4519" xr:uid="{C4EB6496-74F0-4405-A399-D692C3819009}"/>
    <cellStyle name="Calculation 2 2 3 3 3 2 4 2" xfId="10148" xr:uid="{017ADE9F-D8B4-41C5-B9CD-E253A8C5050A}"/>
    <cellStyle name="Calculation 2 2 3 3 3 2 4 3" xfId="18783" xr:uid="{B554080B-9A8C-4C59-B84E-3DF0BABFFFFC}"/>
    <cellStyle name="Calculation 2 2 3 3 3 2 5" xfId="6863" xr:uid="{22C77B4E-7191-4905-A50E-3C1430D25F07}"/>
    <cellStyle name="Calculation 2 2 3 3 3 2 6" xfId="15498" xr:uid="{CC883DDA-7124-4F96-B822-F0D5E14058AB}"/>
    <cellStyle name="Calculation 2 2 3 3 3 3" xfId="1738" xr:uid="{FC491DD6-C958-4C12-9771-5B2D1B49C590}"/>
    <cellStyle name="Calculation 2 2 3 3 3 3 2" xfId="4910" xr:uid="{7EEADA2E-0DAB-4097-A2C5-406059F306DA}"/>
    <cellStyle name="Calculation 2 2 3 3 3 3 2 2" xfId="10539" xr:uid="{53339702-F8EE-4BC9-9679-2A4CFF842176}"/>
    <cellStyle name="Calculation 2 2 3 3 3 3 2 3" xfId="19174" xr:uid="{9FEA067C-66A5-4869-B369-4256CD3F5B1D}"/>
    <cellStyle name="Calculation 2 2 3 3 3 3 3" xfId="7367" xr:uid="{5644F13C-6A93-4B77-87C2-5FE7BFD271D4}"/>
    <cellStyle name="Calculation 2 2 3 3 3 3 4" xfId="16002" xr:uid="{B567F8BF-8019-4E2F-B4ED-33DC69CB2044}"/>
    <cellStyle name="Calculation 2 2 3 3 3 4" xfId="245" xr:uid="{9F66F9AD-74E0-4A2F-A20D-D4FDA93D5186}"/>
    <cellStyle name="Calculation 2 2 3 3 3 4 2" xfId="5874" xr:uid="{B1CF7E75-005E-4665-9E84-6BF6BBEB44FD}"/>
    <cellStyle name="Calculation 2 2 3 3 3 4 3" xfId="14509" xr:uid="{BDD19A06-6650-4138-B439-FF99719CE669}"/>
    <cellStyle name="Calculation 2 2 3 3 3 5" xfId="4343" xr:uid="{BC28DC50-CEBB-430F-81B8-DF96707350E9}"/>
    <cellStyle name="Calculation 2 2 3 3 3 5 2" xfId="9972" xr:uid="{8FF82335-B8E1-4CCF-A1E3-9F5C71886CF0}"/>
    <cellStyle name="Calculation 2 2 3 3 3 5 3" xfId="18607" xr:uid="{DC6C5933-12F1-4BDB-801B-ECD9192D8C98}"/>
    <cellStyle name="Calculation 2 2 3 3 3 6" xfId="6279" xr:uid="{1746ECBC-482F-4DF0-8146-25795B3319E5}"/>
    <cellStyle name="Calculation 2 2 3 3 3 7" xfId="14914" xr:uid="{4D5F4BE3-3886-44E6-BE98-5333AE2BAFB8}"/>
    <cellStyle name="Calculation 2 2 3 3 4" xfId="968" xr:uid="{49BA83A4-F134-460B-A604-B164D25105DB}"/>
    <cellStyle name="Calculation 2 2 3 3 4 2" xfId="1552" xr:uid="{0653BDF8-9214-4181-9E86-CA32B38636D3}"/>
    <cellStyle name="Calculation 2 2 3 3 4 2 2" xfId="2431" xr:uid="{2DB49B5E-839B-41EE-B8AA-5CD3BB2DBA37}"/>
    <cellStyle name="Calculation 2 2 3 3 4 2 2 2" xfId="5603" xr:uid="{8E90D738-5527-4DFA-91D8-C4F037801ACD}"/>
    <cellStyle name="Calculation 2 2 3 3 4 2 2 2 2" xfId="11232" xr:uid="{BB224D09-1860-44D9-98DE-C3792F823A30}"/>
    <cellStyle name="Calculation 2 2 3 3 4 2 2 2 3" xfId="19867" xr:uid="{45952E6A-73BD-45A2-A47C-3B7E690A881A}"/>
    <cellStyle name="Calculation 2 2 3 3 4 2 2 3" xfId="8060" xr:uid="{0B74FF6B-65E5-4721-B5B1-6B3DAEA08442}"/>
    <cellStyle name="Calculation 2 2 3 3 4 2 2 4" xfId="16695" xr:uid="{75271163-9BF3-41BB-A076-01F0841958E1}"/>
    <cellStyle name="Calculation 2 2 3 3 4 2 3" xfId="2885" xr:uid="{6E17A6EF-FF3E-4F12-81FB-0E3C19BAC81F}"/>
    <cellStyle name="Calculation 2 2 3 3 4 2 3 2" xfId="8514" xr:uid="{0A5C6686-95D5-498A-92C2-C7C971DDF14C}"/>
    <cellStyle name="Calculation 2 2 3 3 4 2 3 3" xfId="17149" xr:uid="{B6F7064A-D90B-4816-B561-4772256A2CE9}"/>
    <cellStyle name="Calculation 2 2 3 3 4 2 4" xfId="4724" xr:uid="{44F0704B-C836-4DA3-9D67-8CABAE9EF1D3}"/>
    <cellStyle name="Calculation 2 2 3 3 4 2 4 2" xfId="10353" xr:uid="{37FBB11B-B85B-464A-81E7-70FB399CAC26}"/>
    <cellStyle name="Calculation 2 2 3 3 4 2 4 3" xfId="18988" xr:uid="{9605F083-933D-4420-803E-2887DF73FE05}"/>
    <cellStyle name="Calculation 2 2 3 3 4 2 5" xfId="7181" xr:uid="{85C08865-289C-4D7D-AD05-F5B44EAD21B7}"/>
    <cellStyle name="Calculation 2 2 3 3 4 2 6" xfId="15816" xr:uid="{AC166E9E-E84D-4C98-BA4A-97D426955D78}"/>
    <cellStyle name="Calculation 2 2 3 3 4 3" xfId="1898" xr:uid="{0144CFAF-88AE-4B38-A5C8-831F1A8A6888}"/>
    <cellStyle name="Calculation 2 2 3 3 4 3 2" xfId="5070" xr:uid="{AF868DF1-F7D5-4035-B012-6A95D7D29445}"/>
    <cellStyle name="Calculation 2 2 3 3 4 3 2 2" xfId="10699" xr:uid="{45152916-9407-45F8-B48D-62B860760A28}"/>
    <cellStyle name="Calculation 2 2 3 3 4 3 2 3" xfId="19334" xr:uid="{873F48DE-F466-4A15-B337-854AA18628EC}"/>
    <cellStyle name="Calculation 2 2 3 3 4 3 3" xfId="7527" xr:uid="{7D894433-4DD1-4295-935E-E5C781147DC6}"/>
    <cellStyle name="Calculation 2 2 3 3 4 3 4" xfId="16162" xr:uid="{6D902C6E-29E3-4E82-9D15-611E5E34C5DB}"/>
    <cellStyle name="Calculation 2 2 3 3 4 4" xfId="2725" xr:uid="{A769AE20-B5D5-43A9-8DFD-06B273E510B8}"/>
    <cellStyle name="Calculation 2 2 3 3 4 4 2" xfId="8354" xr:uid="{612A5ED2-53B9-487E-8965-405F65FA91E5}"/>
    <cellStyle name="Calculation 2 2 3 3 4 4 3" xfId="16989" xr:uid="{90604D94-0EC5-45A8-A2E5-0432C13101CD}"/>
    <cellStyle name="Calculation 2 2 3 3 4 5" xfId="4219" xr:uid="{5D1E16F0-CC35-42AD-90AF-5D53B00DC151}"/>
    <cellStyle name="Calculation 2 2 3 3 4 5 2" xfId="9848" xr:uid="{81BDCE38-A0BC-4DC9-B2FE-B7022FA9736B}"/>
    <cellStyle name="Calculation 2 2 3 3 4 5 3" xfId="18483" xr:uid="{6D1A8BB6-64C5-4EAA-9BF2-69C6CB386309}"/>
    <cellStyle name="Calculation 2 2 3 3 4 6" xfId="6597" xr:uid="{BC1F6942-D453-49D9-AE0C-FFD500B57A43}"/>
    <cellStyle name="Calculation 2 2 3 3 4 7" xfId="15232" xr:uid="{29D0D995-3D6C-4D9D-B83D-14F12C1F89BF}"/>
    <cellStyle name="Calculation 2 2 3 3 5" xfId="815" xr:uid="{FA550789-E12C-4BD8-919E-E8F76D21CFCE}"/>
    <cellStyle name="Calculation 2 2 3 3 5 2" xfId="1399" xr:uid="{25988913-FC11-4FD6-99EF-803771C0603E}"/>
    <cellStyle name="Calculation 2 2 3 3 5 2 2" xfId="2278" xr:uid="{A29A3B65-E96B-4612-AF67-4386464F2FC4}"/>
    <cellStyle name="Calculation 2 2 3 3 5 2 2 2" xfId="5450" xr:uid="{ECEB9DAD-5C47-4616-895D-C2874EA1AC15}"/>
    <cellStyle name="Calculation 2 2 3 3 5 2 2 2 2" xfId="11079" xr:uid="{9B95C4B2-ACE8-4A66-A925-37DD6ECC0E67}"/>
    <cellStyle name="Calculation 2 2 3 3 5 2 2 2 3" xfId="19714" xr:uid="{ED313B29-B328-4D19-A0CA-4210A1E7D12C}"/>
    <cellStyle name="Calculation 2 2 3 3 5 2 2 3" xfId="7907" xr:uid="{EC47B361-723C-4413-93D1-459A1E5CCF71}"/>
    <cellStyle name="Calculation 2 2 3 3 5 2 2 4" xfId="16542" xr:uid="{5BAB7E9C-A098-4EEE-A8F7-ED597851B7EB}"/>
    <cellStyle name="Calculation 2 2 3 3 5 2 3" xfId="3400" xr:uid="{9B49903A-EC34-4FBE-9C8F-2D87AFB9CC22}"/>
    <cellStyle name="Calculation 2 2 3 3 5 2 3 2" xfId="9029" xr:uid="{43A081E2-8503-49C0-A021-CF82E82DCC08}"/>
    <cellStyle name="Calculation 2 2 3 3 5 2 3 3" xfId="17664" xr:uid="{022EF36F-049A-4357-AC63-922BACEFC345}"/>
    <cellStyle name="Calculation 2 2 3 3 5 2 4" xfId="4056" xr:uid="{E9A53272-4395-4830-A861-527BF7F0AACB}"/>
    <cellStyle name="Calculation 2 2 3 3 5 2 4 2" xfId="9685" xr:uid="{E944C49F-3C1B-4BE1-AA75-D1DF26C7F300}"/>
    <cellStyle name="Calculation 2 2 3 3 5 2 4 3" xfId="18320" xr:uid="{28079180-6494-4614-90D0-A52578A5DC4D}"/>
    <cellStyle name="Calculation 2 2 3 3 5 2 5" xfId="7028" xr:uid="{5DB0D3A2-6904-428E-9BC2-32657AC6B936}"/>
    <cellStyle name="Calculation 2 2 3 3 5 2 6" xfId="15663" xr:uid="{DFC3F513-38DA-4A1D-A4B2-E3AFBBEA6889}"/>
    <cellStyle name="Calculation 2 2 3 3 5 3" xfId="1820" xr:uid="{E6380CA0-00CA-494E-9EBC-2ED239D67E60}"/>
    <cellStyle name="Calculation 2 2 3 3 5 3 2" xfId="4992" xr:uid="{E6BF5716-A088-4087-81E8-C03AC2BC8716}"/>
    <cellStyle name="Calculation 2 2 3 3 5 3 2 2" xfId="10621" xr:uid="{34EB7E05-0434-4811-879E-3A6B569F0509}"/>
    <cellStyle name="Calculation 2 2 3 3 5 3 2 3" xfId="19256" xr:uid="{26A913DC-9A85-461F-A720-EE677FDE327C}"/>
    <cellStyle name="Calculation 2 2 3 3 5 3 3" xfId="7449" xr:uid="{F1D0E49B-40FE-4E05-BFDD-BAB8A6E55FF6}"/>
    <cellStyle name="Calculation 2 2 3 3 5 3 4" xfId="16084" xr:uid="{6059A064-36E2-47F3-9DCC-260441B949FF}"/>
    <cellStyle name="Calculation 2 2 3 3 5 4" xfId="2834" xr:uid="{18696A01-238E-4544-9DFE-047EA91B8C93}"/>
    <cellStyle name="Calculation 2 2 3 3 5 4 2" xfId="8463" xr:uid="{A0448362-13FA-40FC-8414-C2C07A56ADEF}"/>
    <cellStyle name="Calculation 2 2 3 3 5 4 3" xfId="17098" xr:uid="{68ECD235-948C-4EE4-A270-FC9F201B00C0}"/>
    <cellStyle name="Calculation 2 2 3 3 5 5" xfId="4232" xr:uid="{339F8B97-4989-4753-AF77-9B6C26653CFB}"/>
    <cellStyle name="Calculation 2 2 3 3 5 5 2" xfId="9861" xr:uid="{AC28AAFA-D3AD-4F5C-9CE3-C56F713C87F1}"/>
    <cellStyle name="Calculation 2 2 3 3 5 5 3" xfId="18496" xr:uid="{16578522-9AB8-4B6D-BBD0-E2F785918740}"/>
    <cellStyle name="Calculation 2 2 3 3 5 6" xfId="6444" xr:uid="{18F870E3-1B6B-495B-BA40-1600CE252C90}"/>
    <cellStyle name="Calculation 2 2 3 3 5 7" xfId="15079" xr:uid="{8156722B-0A3E-4A21-BD9F-AC023A92E0DD}"/>
    <cellStyle name="Calculation 2 2 3 3 6" xfId="1213" xr:uid="{DC1C61FF-05A2-41AA-9F65-3584AFEAEDC7}"/>
    <cellStyle name="Calculation 2 2 3 3 6 2" xfId="2092" xr:uid="{7AC229B5-2423-4633-B21F-0BAF6448D3EE}"/>
    <cellStyle name="Calculation 2 2 3 3 6 2 2" xfId="5264" xr:uid="{9FFB05FC-11B6-43BE-BB1F-134EA6408409}"/>
    <cellStyle name="Calculation 2 2 3 3 6 2 2 2" xfId="10893" xr:uid="{8EFE4EA3-84FF-445F-B351-98822470068D}"/>
    <cellStyle name="Calculation 2 2 3 3 6 2 2 3" xfId="19528" xr:uid="{DA7932FE-1CDD-43BD-B038-F3B32D8681B6}"/>
    <cellStyle name="Calculation 2 2 3 3 6 2 3" xfId="7721" xr:uid="{D54879D9-EA83-4365-9B9F-D4DCC5799419}"/>
    <cellStyle name="Calculation 2 2 3 3 6 2 4" xfId="16356" xr:uid="{C34A88C6-8D0C-47AD-8205-5AAB3B235408}"/>
    <cellStyle name="Calculation 2 2 3 3 6 3" xfId="2578" xr:uid="{D7D1951B-C02C-4C5B-BDFE-FF7353231979}"/>
    <cellStyle name="Calculation 2 2 3 3 6 3 2" xfId="8207" xr:uid="{4AEE898F-3AA3-4657-B20E-B022278C42C8}"/>
    <cellStyle name="Calculation 2 2 3 3 6 3 3" xfId="16842" xr:uid="{41D77834-7096-4437-BD21-F21BE9F046D5}"/>
    <cellStyle name="Calculation 2 2 3 3 6 4" xfId="3826" xr:uid="{3B407DFE-A3D6-4949-B8C2-638DED7F0553}"/>
    <cellStyle name="Calculation 2 2 3 3 6 4 2" xfId="9455" xr:uid="{378F676A-789E-4A14-BCA6-FEE05D098832}"/>
    <cellStyle name="Calculation 2 2 3 3 6 4 3" xfId="18090" xr:uid="{9789B175-AED3-4CD7-89B9-18AD79699A62}"/>
    <cellStyle name="Calculation 2 2 3 3 6 5" xfId="6842" xr:uid="{14CB558A-78E9-43E9-A83B-0AE92BA7A378}"/>
    <cellStyle name="Calculation 2 2 3 3 6 6" xfId="15477" xr:uid="{5F5A746A-A2ED-44DA-B3C3-41D0DB7CD3EC}"/>
    <cellStyle name="Calculation 2 2 3 3 7" xfId="1728" xr:uid="{5A254347-7B74-4E2D-83D5-E7C591D35C13}"/>
    <cellStyle name="Calculation 2 2 3 3 7 2" xfId="4900" xr:uid="{420215DC-3B3C-47C9-993F-687DE451B62C}"/>
    <cellStyle name="Calculation 2 2 3 3 7 2 2" xfId="10529" xr:uid="{9C6960B8-C439-4350-8025-D56CBE92443A}"/>
    <cellStyle name="Calculation 2 2 3 3 7 2 3" xfId="19164" xr:uid="{3D36406E-B1D0-4A64-ACE0-175C66DD4A55}"/>
    <cellStyle name="Calculation 2 2 3 3 7 3" xfId="7357" xr:uid="{A7FB5EB5-0A38-4FE7-ABCA-05189E19ECF3}"/>
    <cellStyle name="Calculation 2 2 3 3 7 4" xfId="15992" xr:uid="{4CFC1306-DA11-437B-8D3C-1C1DB81FF95F}"/>
    <cellStyle name="Calculation 2 2 3 3 8" xfId="2658" xr:uid="{0DAC7E63-BB76-4D35-A7C0-DD90DD8B0FD7}"/>
    <cellStyle name="Calculation 2 2 3 3 8 2" xfId="8287" xr:uid="{95DD842A-CA61-488A-967F-9ED9EB337D4B}"/>
    <cellStyle name="Calculation 2 2 3 3 8 3" xfId="16922" xr:uid="{E27B42BD-DA45-4DC3-AA9C-450FF44BD613}"/>
    <cellStyle name="Calculation 2 2 3 3 9" xfId="4608" xr:uid="{CAAFD5F6-2199-4D87-9524-0A55E24E7311}"/>
    <cellStyle name="Calculation 2 2 3 3 9 2" xfId="10237" xr:uid="{2011B33C-B3C0-4AD6-9383-79F7CEB42FBC}"/>
    <cellStyle name="Calculation 2 2 3 3 9 3" xfId="18872" xr:uid="{4DBB6815-4AB5-4B58-B0B2-FE221049386C}"/>
    <cellStyle name="Calculation 2 2 3 4" xfId="529" xr:uid="{CE2CDDF2-BBA9-485D-A3F4-F6C6BCFC61D3}"/>
    <cellStyle name="Calculation 2 2 3 4 10" xfId="6158" xr:uid="{4973195F-9050-4981-B63D-E1DC388C59E2}"/>
    <cellStyle name="Calculation 2 2 3 4 11" xfId="14793" xr:uid="{E243F6A4-9B55-4708-A19F-0ADF535DCDE4}"/>
    <cellStyle name="Calculation 2 2 3 4 2" xfId="863" xr:uid="{1839AE25-10E7-43B3-BCDA-0AB1C8309699}"/>
    <cellStyle name="Calculation 2 2 3 4 2 2" xfId="1447" xr:uid="{64362DFB-742E-404B-B4A3-C46CC27E89D7}"/>
    <cellStyle name="Calculation 2 2 3 4 2 2 2" xfId="2326" xr:uid="{CE19574E-0ED1-4A46-8723-E62EC412A900}"/>
    <cellStyle name="Calculation 2 2 3 4 2 2 2 2" xfId="5498" xr:uid="{4257B082-5FF3-442C-B860-52D06CD47DA9}"/>
    <cellStyle name="Calculation 2 2 3 4 2 2 2 2 2" xfId="11127" xr:uid="{34D136B0-82D8-476D-A794-ACD2C3C89D40}"/>
    <cellStyle name="Calculation 2 2 3 4 2 2 2 2 3" xfId="19762" xr:uid="{7886E96A-1AEA-40BB-846B-6D4FABB7223A}"/>
    <cellStyle name="Calculation 2 2 3 4 2 2 2 3" xfId="7955" xr:uid="{E017DAEF-B617-4464-8B8E-48D351B0AF16}"/>
    <cellStyle name="Calculation 2 2 3 4 2 2 2 4" xfId="16590" xr:uid="{54A9D6AA-970A-4CB5-BA79-3322E3C7C388}"/>
    <cellStyle name="Calculation 2 2 3 4 2 2 3" xfId="2624" xr:uid="{A2896790-D61D-4B84-B03C-214CA47E76FB}"/>
    <cellStyle name="Calculation 2 2 3 4 2 2 3 2" xfId="8253" xr:uid="{D32C6E72-1DB6-41D2-A8BE-C1716ED44333}"/>
    <cellStyle name="Calculation 2 2 3 4 2 2 3 3" xfId="16888" xr:uid="{E673C26E-C711-4248-AE33-44CE12461DA9}"/>
    <cellStyle name="Calculation 2 2 3 4 2 2 4" xfId="3641" xr:uid="{31E74C7F-8BD4-40CF-8B34-59AF6577AC8A}"/>
    <cellStyle name="Calculation 2 2 3 4 2 2 4 2" xfId="9270" xr:uid="{609432A2-33D0-4CC3-8B46-E9454F2C1898}"/>
    <cellStyle name="Calculation 2 2 3 4 2 2 4 3" xfId="17905" xr:uid="{1EB81BD5-8F25-453E-975A-EA1A8ED269D4}"/>
    <cellStyle name="Calculation 2 2 3 4 2 2 5" xfId="7076" xr:uid="{9E26E65D-00DE-43E1-BA15-6117C79B38B1}"/>
    <cellStyle name="Calculation 2 2 3 4 2 2 6" xfId="15711" xr:uid="{74C26FD5-AAA1-4BA5-AFFC-FE941ABBF13C}"/>
    <cellStyle name="Calculation 2 2 3 4 2 3" xfId="1845" xr:uid="{1A96A669-F44F-4D65-B9F9-1275754565DC}"/>
    <cellStyle name="Calculation 2 2 3 4 2 3 2" xfId="5017" xr:uid="{0663703D-F5DE-42C3-94DD-406527BD579D}"/>
    <cellStyle name="Calculation 2 2 3 4 2 3 2 2" xfId="10646" xr:uid="{7088B7FA-C810-4331-867F-8B91A31FE100}"/>
    <cellStyle name="Calculation 2 2 3 4 2 3 2 3" xfId="19281" xr:uid="{40A72C15-D3E9-494B-99C1-E5E53649754F}"/>
    <cellStyle name="Calculation 2 2 3 4 2 3 3" xfId="7474" xr:uid="{0DB38A49-6B25-4F53-A0F2-38685A96261D}"/>
    <cellStyle name="Calculation 2 2 3 4 2 3 4" xfId="16109" xr:uid="{64058C0C-8FDC-41BE-A19D-CD2B076E2451}"/>
    <cellStyle name="Calculation 2 2 3 4 2 4" xfId="3196" xr:uid="{3F8C41D1-8394-480D-9D47-E3CD3DD45FC0}"/>
    <cellStyle name="Calculation 2 2 3 4 2 4 2" xfId="8825" xr:uid="{0D69641D-5DFD-4B99-ADAB-1F3ADE652B85}"/>
    <cellStyle name="Calculation 2 2 3 4 2 4 3" xfId="17460" xr:uid="{7DBF55F9-2716-45CD-BFD2-854FCF99354C}"/>
    <cellStyle name="Calculation 2 2 3 4 2 5" xfId="4231" xr:uid="{B75EB8C7-F976-49FB-AA67-04CD7A1F4E50}"/>
    <cellStyle name="Calculation 2 2 3 4 2 5 2" xfId="9860" xr:uid="{417EB342-6078-46A6-ABE8-11FFBE29388A}"/>
    <cellStyle name="Calculation 2 2 3 4 2 5 3" xfId="18495" xr:uid="{F4F2F879-84A0-4520-AB0E-3309AA34AEDC}"/>
    <cellStyle name="Calculation 2 2 3 4 2 6" xfId="6492" xr:uid="{DEF6A66B-BB2C-4214-87E7-4C55C9D5930D}"/>
    <cellStyle name="Calculation 2 2 3 4 2 7" xfId="15127" xr:uid="{FC87BC4B-5497-42A5-B77C-A6E06FB49A07}"/>
    <cellStyle name="Calculation 2 2 3 4 3" xfId="647" xr:uid="{E252B1F5-A71E-48BC-8EB9-261DB5549617}"/>
    <cellStyle name="Calculation 2 2 3 4 3 2" xfId="1231" xr:uid="{674145EE-049B-4AC4-8959-BCBD543034FB}"/>
    <cellStyle name="Calculation 2 2 3 4 3 2 2" xfId="2110" xr:uid="{E5059FCA-0F53-4780-ACEE-1DFF379D87FB}"/>
    <cellStyle name="Calculation 2 2 3 4 3 2 2 2" xfId="5282" xr:uid="{C2099C8D-0455-4A59-B5F8-62BBFA954879}"/>
    <cellStyle name="Calculation 2 2 3 4 3 2 2 2 2" xfId="10911" xr:uid="{0D1D926D-8809-42BD-A216-EC4F4C65A1C7}"/>
    <cellStyle name="Calculation 2 2 3 4 3 2 2 2 3" xfId="19546" xr:uid="{D15A4B1F-C4CF-4E77-B294-E66F70016DCC}"/>
    <cellStyle name="Calculation 2 2 3 4 3 2 2 3" xfId="7739" xr:uid="{28D46829-22C9-48B1-8101-7CAE73E4CE05}"/>
    <cellStyle name="Calculation 2 2 3 4 3 2 2 4" xfId="16374" xr:uid="{1117360E-C151-4FE5-82B3-61FE97C5DB44}"/>
    <cellStyle name="Calculation 2 2 3 4 3 2 3" xfId="3496" xr:uid="{61CAC822-F035-466A-A4A7-5220E2C0FFA3}"/>
    <cellStyle name="Calculation 2 2 3 4 3 2 3 2" xfId="9125" xr:uid="{BAE0282F-A9FA-4478-BFDF-79D433D1EE66}"/>
    <cellStyle name="Calculation 2 2 3 4 3 2 3 3" xfId="17760" xr:uid="{7C9629C9-C0DA-4EC1-B5EB-C276C2EC65AE}"/>
    <cellStyle name="Calculation 2 2 3 4 3 2 4" xfId="4350" xr:uid="{C06B7F83-84DC-48C0-95A2-215844550144}"/>
    <cellStyle name="Calculation 2 2 3 4 3 2 4 2" xfId="9979" xr:uid="{C2CC350D-3E7A-4C3C-AFE9-38F213442DE4}"/>
    <cellStyle name="Calculation 2 2 3 4 3 2 4 3" xfId="18614" xr:uid="{0225328C-EF04-4434-8176-BE906A1C31AF}"/>
    <cellStyle name="Calculation 2 2 3 4 3 2 5" xfId="6860" xr:uid="{A6F18885-236A-468B-B3BD-F0728531973B}"/>
    <cellStyle name="Calculation 2 2 3 4 3 2 6" xfId="15495" xr:uid="{21F9FDE7-3C3B-41E5-B8D4-D46928F0E663}"/>
    <cellStyle name="Calculation 2 2 3 4 3 3" xfId="1737" xr:uid="{0C8E3765-090D-4C74-B28F-31B00DFD659F}"/>
    <cellStyle name="Calculation 2 2 3 4 3 3 2" xfId="4909" xr:uid="{48822C73-E6F6-45DE-BD0F-61440E24E3BB}"/>
    <cellStyle name="Calculation 2 2 3 4 3 3 2 2" xfId="10538" xr:uid="{C1859159-109C-4FC1-A1D2-E2887222719C}"/>
    <cellStyle name="Calculation 2 2 3 4 3 3 2 3" xfId="19173" xr:uid="{4E5A6A4C-9CBB-42D9-AA98-4CF4BA7C65D8}"/>
    <cellStyle name="Calculation 2 2 3 4 3 3 3" xfId="7366" xr:uid="{938C2DAF-C5FE-46B2-AB86-6A77A8ABEB48}"/>
    <cellStyle name="Calculation 2 2 3 4 3 3 4" xfId="16001" xr:uid="{8C37B5D4-E846-4682-B7B2-2C4039C13CC3}"/>
    <cellStyle name="Calculation 2 2 3 4 3 4" xfId="2538" xr:uid="{9CA0E651-60EF-4D2A-AE1B-4332F3591B42}"/>
    <cellStyle name="Calculation 2 2 3 4 3 4 2" xfId="8167" xr:uid="{EC53CA5E-5AB1-44CC-BB67-E75D17053C2F}"/>
    <cellStyle name="Calculation 2 2 3 4 3 4 3" xfId="16802" xr:uid="{BC57C6BF-7E88-4171-A8E9-4C7AD652B8CF}"/>
    <cellStyle name="Calculation 2 2 3 4 3 5" xfId="4030" xr:uid="{418DF9F2-0F55-4BAE-A25D-698C613E6DDA}"/>
    <cellStyle name="Calculation 2 2 3 4 3 5 2" xfId="9659" xr:uid="{C54ABCDF-C055-49EF-B4E0-C34FB0B91A67}"/>
    <cellStyle name="Calculation 2 2 3 4 3 5 3" xfId="18294" xr:uid="{142BDB4E-D2EF-4715-B768-00B6DA637E29}"/>
    <cellStyle name="Calculation 2 2 3 4 3 6" xfId="6276" xr:uid="{31DF1D6A-AC41-445E-B089-00FDC1C57764}"/>
    <cellStyle name="Calculation 2 2 3 4 3 7" xfId="14911" xr:uid="{0F6B4E96-B0E7-4006-95A1-80D0A0FC6C00}"/>
    <cellStyle name="Calculation 2 2 3 4 4" xfId="881" xr:uid="{6CE0AAF0-469D-43EB-B895-6F0BA3041BAF}"/>
    <cellStyle name="Calculation 2 2 3 4 4 2" xfId="1465" xr:uid="{75D1365B-D763-4CF8-894B-1C0779C3CA73}"/>
    <cellStyle name="Calculation 2 2 3 4 4 2 2" xfId="2344" xr:uid="{1463D564-F4AC-4991-889E-8CC0F2852A4E}"/>
    <cellStyle name="Calculation 2 2 3 4 4 2 2 2" xfId="5516" xr:uid="{03C4DAFE-5020-4A76-849A-5C0CE3BD4436}"/>
    <cellStyle name="Calculation 2 2 3 4 4 2 2 2 2" xfId="11145" xr:uid="{FB5D189F-C0F8-4D68-AA46-A30D2394823F}"/>
    <cellStyle name="Calculation 2 2 3 4 4 2 2 2 3" xfId="19780" xr:uid="{1C1CD0D2-BB1E-4FF1-940C-4D2F047FC9C9}"/>
    <cellStyle name="Calculation 2 2 3 4 4 2 2 3" xfId="7973" xr:uid="{DC523F6F-B696-433C-B489-F7B8B0418DAB}"/>
    <cellStyle name="Calculation 2 2 3 4 4 2 2 4" xfId="16608" xr:uid="{9E985BF8-3D43-4F77-97E5-5B9988DA4C63}"/>
    <cellStyle name="Calculation 2 2 3 4 4 2 3" xfId="3518" xr:uid="{C4069D0E-BAE4-47C5-8453-33E62410D778}"/>
    <cellStyle name="Calculation 2 2 3 4 4 2 3 2" xfId="9147" xr:uid="{E12BFC2C-EF9F-40A3-9554-0067B799AC48}"/>
    <cellStyle name="Calculation 2 2 3 4 4 2 3 3" xfId="17782" xr:uid="{A450FAFC-4444-4384-9F00-DBF99BA512B2}"/>
    <cellStyle name="Calculation 2 2 3 4 4 2 4" xfId="3623" xr:uid="{12438BB6-79FF-49C3-B52B-48A817A4A966}"/>
    <cellStyle name="Calculation 2 2 3 4 4 2 4 2" xfId="9252" xr:uid="{CC48342B-DC36-4244-81C7-78709A01D5F4}"/>
    <cellStyle name="Calculation 2 2 3 4 4 2 4 3" xfId="17887" xr:uid="{2B4270D3-6023-4984-AA37-E14399D725CE}"/>
    <cellStyle name="Calculation 2 2 3 4 4 2 5" xfId="7094" xr:uid="{3B3CE4BA-0D83-462B-8389-A6ADAE3376B9}"/>
    <cellStyle name="Calculation 2 2 3 4 4 2 6" xfId="15729" xr:uid="{3518E0DF-BC91-4C6A-9746-FC2C54D621F9}"/>
    <cellStyle name="Calculation 2 2 3 4 4 3" xfId="1853" xr:uid="{A2A89266-B05E-4360-9390-3B0B9A9C7D08}"/>
    <cellStyle name="Calculation 2 2 3 4 4 3 2" xfId="5025" xr:uid="{DDA14AF6-FB8A-4EC1-BCDC-A8D257397A87}"/>
    <cellStyle name="Calculation 2 2 3 4 4 3 2 2" xfId="10654" xr:uid="{DFD3D708-1BF7-4E3C-BEF1-D6B2FE7AC038}"/>
    <cellStyle name="Calculation 2 2 3 4 4 3 2 3" xfId="19289" xr:uid="{9FDE178B-9138-4F3C-9616-A544F87862E1}"/>
    <cellStyle name="Calculation 2 2 3 4 4 3 3" xfId="7482" xr:uid="{13C6991D-ADFA-431C-B00A-9457F20A5F10}"/>
    <cellStyle name="Calculation 2 2 3 4 4 3 4" xfId="16117" xr:uid="{622AE9EB-891A-4C11-B1BA-2FC9E73D55F6}"/>
    <cellStyle name="Calculation 2 2 3 4 4 4" xfId="3079" xr:uid="{1B8CAEBE-8B86-4324-93BD-E9EC2764F2E9}"/>
    <cellStyle name="Calculation 2 2 3 4 4 4 2" xfId="8708" xr:uid="{D23C607F-8A75-41EB-8A11-05819622948D}"/>
    <cellStyle name="Calculation 2 2 3 4 4 4 3" xfId="17343" xr:uid="{15791962-2700-41A5-A3B1-ECCBC1CB051D}"/>
    <cellStyle name="Calculation 2 2 3 4 4 5" xfId="4413" xr:uid="{DAC3C76B-AEF4-47BB-AE34-A7B8A41B562D}"/>
    <cellStyle name="Calculation 2 2 3 4 4 5 2" xfId="10042" xr:uid="{0FC7F1D4-B0E8-43E4-9679-7D659423113C}"/>
    <cellStyle name="Calculation 2 2 3 4 4 5 3" xfId="18677" xr:uid="{C2827253-0A96-4530-AC8F-B8C526E9B030}"/>
    <cellStyle name="Calculation 2 2 3 4 4 6" xfId="6510" xr:uid="{EC0A02AD-B2F0-49F4-BB86-46A0ECE2DBC3}"/>
    <cellStyle name="Calculation 2 2 3 4 4 7" xfId="15145" xr:uid="{B51B27B0-2D52-4ADF-A28E-C8E7AB1EF852}"/>
    <cellStyle name="Calculation 2 2 3 4 5" xfId="734" xr:uid="{FA1B2979-6E82-464E-9C5D-8DCFA13F25BA}"/>
    <cellStyle name="Calculation 2 2 3 4 5 2" xfId="1318" xr:uid="{0D306A2D-AF2E-4A56-9A01-0DA5314329C9}"/>
    <cellStyle name="Calculation 2 2 3 4 5 2 2" xfId="2197" xr:uid="{FA55DA67-8D80-496E-8891-58A0EDF2C4CE}"/>
    <cellStyle name="Calculation 2 2 3 4 5 2 2 2" xfId="5369" xr:uid="{0AE0F3D4-C7B0-4B18-AB68-D53FC37708E0}"/>
    <cellStyle name="Calculation 2 2 3 4 5 2 2 2 2" xfId="10998" xr:uid="{EC15E5BF-7467-48FA-8AF5-E078ADE050C8}"/>
    <cellStyle name="Calculation 2 2 3 4 5 2 2 2 3" xfId="19633" xr:uid="{FF7264AE-D1A9-45B2-9992-12ACF2579D4A}"/>
    <cellStyle name="Calculation 2 2 3 4 5 2 2 3" xfId="7826" xr:uid="{C3BB2668-BDED-49ED-880C-D408F92DDAE3}"/>
    <cellStyle name="Calculation 2 2 3 4 5 2 2 4" xfId="16461" xr:uid="{9B95A95F-4518-4455-92C6-C19FE0577BC1}"/>
    <cellStyle name="Calculation 2 2 3 4 5 2 3" xfId="278" xr:uid="{8A285874-2B72-4627-A954-3E60BD2EB5E8}"/>
    <cellStyle name="Calculation 2 2 3 4 5 2 3 2" xfId="5907" xr:uid="{18BE015C-D964-4436-BAB6-9958FC18B6C0}"/>
    <cellStyle name="Calculation 2 2 3 4 5 2 3 3" xfId="14542" xr:uid="{AAF3D7DB-C9CE-4CDD-BD14-3BF81FCA5822}"/>
    <cellStyle name="Calculation 2 2 3 4 5 2 4" xfId="4238" xr:uid="{FD18D1D5-7B05-41EF-A95C-5DCF14D85E0B}"/>
    <cellStyle name="Calculation 2 2 3 4 5 2 4 2" xfId="9867" xr:uid="{D5638653-9522-40B4-90C5-AF3DEB979AE6}"/>
    <cellStyle name="Calculation 2 2 3 4 5 2 4 3" xfId="18502" xr:uid="{17F02C8B-8B03-4056-8B0D-18AB82BD0A03}"/>
    <cellStyle name="Calculation 2 2 3 4 5 2 5" xfId="6947" xr:uid="{F2B2B944-6CDB-4A08-9AB3-B83A02E1AFF7}"/>
    <cellStyle name="Calculation 2 2 3 4 5 2 6" xfId="15582" xr:uid="{090C687F-1ECF-4747-AA6B-7F8D728C7ED6}"/>
    <cellStyle name="Calculation 2 2 3 4 5 3" xfId="1781" xr:uid="{FD1ECCCD-FDC8-4DE6-94DB-0805BF83725B}"/>
    <cellStyle name="Calculation 2 2 3 4 5 3 2" xfId="4953" xr:uid="{650E9230-D5AC-438A-83F1-5D9394AB7066}"/>
    <cellStyle name="Calculation 2 2 3 4 5 3 2 2" xfId="10582" xr:uid="{B4DFBEC0-E082-4E20-A924-B75064A0B8FC}"/>
    <cellStyle name="Calculation 2 2 3 4 5 3 2 3" xfId="19217" xr:uid="{21D1EC9F-DFFC-4CB7-B649-D44CF1E1C069}"/>
    <cellStyle name="Calculation 2 2 3 4 5 3 3" xfId="7410" xr:uid="{F631E309-95A1-4EE4-8F5E-7961F9F69831}"/>
    <cellStyle name="Calculation 2 2 3 4 5 3 4" xfId="16045" xr:uid="{F2A56588-D1B3-41C5-8A74-7B8C11ABFB33}"/>
    <cellStyle name="Calculation 2 2 3 4 5 4" xfId="3245" xr:uid="{ADC43F68-80D0-45F1-9F2C-B081410C2C06}"/>
    <cellStyle name="Calculation 2 2 3 4 5 4 2" xfId="8874" xr:uid="{E8C1F9F0-2EF4-4BC9-B707-76305C37BBB0}"/>
    <cellStyle name="Calculation 2 2 3 4 5 4 3" xfId="17509" xr:uid="{DC4B9769-8843-419B-8728-65B0658AF3EB}"/>
    <cellStyle name="Calculation 2 2 3 4 5 5" xfId="4172" xr:uid="{E8B89FAF-D6C8-4DEC-BB16-AA557AFFB543}"/>
    <cellStyle name="Calculation 2 2 3 4 5 5 2" xfId="9801" xr:uid="{88AB56C3-19BD-42D9-BF51-887B62FC9686}"/>
    <cellStyle name="Calculation 2 2 3 4 5 5 3" xfId="18436" xr:uid="{2FE933DD-8E50-470F-8559-B7484FEBDFCF}"/>
    <cellStyle name="Calculation 2 2 3 4 5 6" xfId="6363" xr:uid="{EEE0DBC3-EBC0-4F7F-9CB5-370BAB874ABB}"/>
    <cellStyle name="Calculation 2 2 3 4 5 7" xfId="14998" xr:uid="{C9853704-57B8-4D0B-B7AC-E7E687EDDE35}"/>
    <cellStyle name="Calculation 2 2 3 4 6" xfId="1132" xr:uid="{C28716B4-176C-40EB-9F40-80BD8755F32C}"/>
    <cellStyle name="Calculation 2 2 3 4 6 2" xfId="2011" xr:uid="{D53DDD98-0E67-4622-9082-98C47826FF6B}"/>
    <cellStyle name="Calculation 2 2 3 4 6 2 2" xfId="5183" xr:uid="{2231CE98-F253-4AD0-9254-F4F11680077E}"/>
    <cellStyle name="Calculation 2 2 3 4 6 2 2 2" xfId="10812" xr:uid="{0E378C72-5D39-4AEB-AC95-22AABD238353}"/>
    <cellStyle name="Calculation 2 2 3 4 6 2 2 3" xfId="19447" xr:uid="{5C236956-D3AD-45D7-825F-7A46D758642F}"/>
    <cellStyle name="Calculation 2 2 3 4 6 2 3" xfId="7640" xr:uid="{7FC42806-7C2D-40EF-821E-02E4CB86552F}"/>
    <cellStyle name="Calculation 2 2 3 4 6 2 4" xfId="16275" xr:uid="{834D5637-E20E-41D2-8A45-CF072C2788D8}"/>
    <cellStyle name="Calculation 2 2 3 4 6 3" xfId="2863" xr:uid="{733DB409-6EB5-43C0-ACB9-94C44055DD98}"/>
    <cellStyle name="Calculation 2 2 3 4 6 3 2" xfId="8492" xr:uid="{C68EABD8-1B07-4C07-BB79-4AEDCD0E7678}"/>
    <cellStyle name="Calculation 2 2 3 4 6 3 3" xfId="17127" xr:uid="{33E4D4F9-4F24-4284-B0BE-1EC98775921C}"/>
    <cellStyle name="Calculation 2 2 3 4 6 4" xfId="3664" xr:uid="{8AD54E7E-7343-4279-A262-112C847F6AC6}"/>
    <cellStyle name="Calculation 2 2 3 4 6 4 2" xfId="9293" xr:uid="{97140E85-6BBD-4F7A-8F99-7F312736A0E2}"/>
    <cellStyle name="Calculation 2 2 3 4 6 4 3" xfId="17928" xr:uid="{61C8FA41-CE79-443D-B7E9-8CA6F4B5E939}"/>
    <cellStyle name="Calculation 2 2 3 4 6 5" xfId="6761" xr:uid="{A578CF9C-BA8D-4A50-A75A-87A6E078254B}"/>
    <cellStyle name="Calculation 2 2 3 4 6 6" xfId="15396" xr:uid="{50C1A935-EF2F-4C30-AA4A-E5047C20FE91}"/>
    <cellStyle name="Calculation 2 2 3 4 7" xfId="1689" xr:uid="{54C178BC-2186-442D-AEFA-DF54B69DE1E3}"/>
    <cellStyle name="Calculation 2 2 3 4 7 2" xfId="4861" xr:uid="{D2E0BCC1-FAF8-4DAC-BCB1-0C0695DA6374}"/>
    <cellStyle name="Calculation 2 2 3 4 7 2 2" xfId="10490" xr:uid="{8D853ED4-D4EE-44D5-AF5B-48320B4D13D1}"/>
    <cellStyle name="Calculation 2 2 3 4 7 2 3" xfId="19125" xr:uid="{85B159AE-6A9C-4C07-8E76-9EA18CC3B479}"/>
    <cellStyle name="Calculation 2 2 3 4 7 3" xfId="7318" xr:uid="{FD90F79F-C9AD-4570-9BE9-61F8A59BF9FA}"/>
    <cellStyle name="Calculation 2 2 3 4 7 4" xfId="15953" xr:uid="{21A7C696-8889-48FD-9B80-CAFE8728DFB9}"/>
    <cellStyle name="Calculation 2 2 3 4 8" xfId="3287" xr:uid="{E038BBFE-23A7-489E-A94A-7DA5AB801C63}"/>
    <cellStyle name="Calculation 2 2 3 4 8 2" xfId="8916" xr:uid="{4F335E80-D3D6-4B95-94BB-B4924EA4EF74}"/>
    <cellStyle name="Calculation 2 2 3 4 8 3" xfId="17551" xr:uid="{5D99FF4C-3DEC-40AC-A18C-3B419EE2F99F}"/>
    <cellStyle name="Calculation 2 2 3 4 9" xfId="3868" xr:uid="{9562DF3A-7CEB-4368-B918-986159891CC8}"/>
    <cellStyle name="Calculation 2 2 3 4 9 2" xfId="9497" xr:uid="{F3F5A0F5-87D2-40A9-BD19-D5FF12C4DFBD}"/>
    <cellStyle name="Calculation 2 2 3 4 9 3" xfId="18132" xr:uid="{FEEE641E-BFA3-4691-8594-8682F22F1260}"/>
    <cellStyle name="Calculation 2 2 3 5" xfId="597" xr:uid="{F7867B5F-8B43-4187-ADEA-2861C7A16F36}"/>
    <cellStyle name="Calculation 2 2 3 5 2" xfId="920" xr:uid="{C6D807B6-50DC-4D52-96C4-D17E090873E8}"/>
    <cellStyle name="Calculation 2 2 3 5 2 2" xfId="1504" xr:uid="{268C6488-E0A8-4FAB-BE07-71FF405930C6}"/>
    <cellStyle name="Calculation 2 2 3 5 2 2 2" xfId="2383" xr:uid="{02C9B711-D28B-48DA-B9FE-CA672BCCD714}"/>
    <cellStyle name="Calculation 2 2 3 5 2 2 2 2" xfId="5555" xr:uid="{A37FF59B-FF2C-4C61-9C39-09E1D42D7E06}"/>
    <cellStyle name="Calculation 2 2 3 5 2 2 2 2 2" xfId="11184" xr:uid="{7D9D27E2-91DF-46C5-9091-142DCD8369BD}"/>
    <cellStyle name="Calculation 2 2 3 5 2 2 2 2 3" xfId="19819" xr:uid="{420C3C10-7169-4CDC-94C4-178076BD86D6}"/>
    <cellStyle name="Calculation 2 2 3 5 2 2 2 3" xfId="8012" xr:uid="{AB6D4801-CA42-4C0C-ACC0-4C5AA6E50263}"/>
    <cellStyle name="Calculation 2 2 3 5 2 2 2 4" xfId="16647" xr:uid="{FEBF1C37-BF87-42D0-9084-129535CF6724}"/>
    <cellStyle name="Calculation 2 2 3 5 2 2 3" xfId="3580" xr:uid="{5C1707DF-9ED4-4FFE-9DD6-2BBF88522DC2}"/>
    <cellStyle name="Calculation 2 2 3 5 2 2 3 2" xfId="9209" xr:uid="{7A908B4A-B59A-4F68-81ED-4746E15A86ED}"/>
    <cellStyle name="Calculation 2 2 3 5 2 2 3 3" xfId="17844" xr:uid="{A2E607FA-57CC-4DEA-BA67-9435597FE3C1}"/>
    <cellStyle name="Calculation 2 2 3 5 2 2 4" xfId="4676" xr:uid="{FB4FD9CC-B7AC-4415-9604-D16AED8A0581}"/>
    <cellStyle name="Calculation 2 2 3 5 2 2 4 2" xfId="10305" xr:uid="{7560AFE2-84A6-46A2-BD64-6115B48FD408}"/>
    <cellStyle name="Calculation 2 2 3 5 2 2 4 3" xfId="18940" xr:uid="{8DBEB4AB-148C-4B55-B3DE-40DE7B803B48}"/>
    <cellStyle name="Calculation 2 2 3 5 2 2 5" xfId="7133" xr:uid="{EBCC5D43-31F1-4939-A97B-CC7D196E7E46}"/>
    <cellStyle name="Calculation 2 2 3 5 2 2 6" xfId="15768" xr:uid="{2AC8C1B1-C224-4F18-AF5D-55FF271E7C63}"/>
    <cellStyle name="Calculation 2 2 3 5 2 3" xfId="1873" xr:uid="{AF6E0296-85F8-4E46-B865-F81160990CA1}"/>
    <cellStyle name="Calculation 2 2 3 5 2 3 2" xfId="5045" xr:uid="{DE734377-8013-47CA-AABA-2E0B283A30FA}"/>
    <cellStyle name="Calculation 2 2 3 5 2 3 2 2" xfId="10674" xr:uid="{9358CF36-F8C4-4010-B278-EE8C52F63BB7}"/>
    <cellStyle name="Calculation 2 2 3 5 2 3 2 3" xfId="19309" xr:uid="{50389F77-0D55-4A2A-A8E8-54305326CAB0}"/>
    <cellStyle name="Calculation 2 2 3 5 2 3 3" xfId="7502" xr:uid="{505EDFFC-92D2-4979-98DB-79015C3C1FB5}"/>
    <cellStyle name="Calculation 2 2 3 5 2 3 4" xfId="16137" xr:uid="{275D8B2D-2E7C-463D-9BC9-EB1B25B8EC6B}"/>
    <cellStyle name="Calculation 2 2 3 5 2 4" xfId="2882" xr:uid="{47032EAB-BC4A-40BC-BCCA-372F390637A9}"/>
    <cellStyle name="Calculation 2 2 3 5 2 4 2" xfId="8511" xr:uid="{285B88BD-825C-4A8A-AB78-81E822C2B158}"/>
    <cellStyle name="Calculation 2 2 3 5 2 4 3" xfId="17146" xr:uid="{957003C4-B005-4E1F-9C77-99AE8079E92E}"/>
    <cellStyle name="Calculation 2 2 3 5 2 5" xfId="4492" xr:uid="{E37C1CE8-F9F7-4B29-8E61-FACF8C4C1404}"/>
    <cellStyle name="Calculation 2 2 3 5 2 5 2" xfId="10121" xr:uid="{3F875645-4BF5-4F4B-9C18-9597905518CE}"/>
    <cellStyle name="Calculation 2 2 3 5 2 5 3" xfId="18756" xr:uid="{2527D87E-6E12-4401-B329-F905928BD362}"/>
    <cellStyle name="Calculation 2 2 3 5 2 6" xfId="6549" xr:uid="{11FC8925-5A0D-4CD1-9E85-DF1F6CE053E6}"/>
    <cellStyle name="Calculation 2 2 3 5 2 7" xfId="15184" xr:uid="{0E9D9F11-F1D8-45B6-898C-B4E930C69725}"/>
    <cellStyle name="Calculation 2 2 3 5 3" xfId="1173" xr:uid="{A93113F8-DEBF-4E4A-BA47-821D60FD9120}"/>
    <cellStyle name="Calculation 2 2 3 5 3 2" xfId="2052" xr:uid="{E445A2EA-025B-4446-9394-648C42FF0993}"/>
    <cellStyle name="Calculation 2 2 3 5 3 2 2" xfId="5224" xr:uid="{6B9ADFFC-D7F0-44E4-AF0D-95D00B83CDD1}"/>
    <cellStyle name="Calculation 2 2 3 5 3 2 2 2" xfId="10853" xr:uid="{30CA35F8-C272-4AE2-B341-BEEF2E85E534}"/>
    <cellStyle name="Calculation 2 2 3 5 3 2 2 3" xfId="19488" xr:uid="{35F581B1-FB3F-4342-A538-2598D4104C80}"/>
    <cellStyle name="Calculation 2 2 3 5 3 2 3" xfId="7681" xr:uid="{37A7E0A9-9086-4722-9224-82F0978CAFAE}"/>
    <cellStyle name="Calculation 2 2 3 5 3 2 4" xfId="16316" xr:uid="{48288F53-BB1D-4719-8F61-1EC5E72FE225}"/>
    <cellStyle name="Calculation 2 2 3 5 3 3" xfId="3230" xr:uid="{C431F042-5B2E-4035-BF5A-65EFCA9B7212}"/>
    <cellStyle name="Calculation 2 2 3 5 3 3 2" xfId="8859" xr:uid="{E2FC6D06-5432-48A3-BFD7-DE75AC7509C4}"/>
    <cellStyle name="Calculation 2 2 3 5 3 3 3" xfId="17494" xr:uid="{662D0662-6F89-45C9-8518-A1ACD601D496}"/>
    <cellStyle name="Calculation 2 2 3 5 3 4" xfId="4484" xr:uid="{0E2FB570-E4E8-476E-A2F7-506CD2CD6B3B}"/>
    <cellStyle name="Calculation 2 2 3 5 3 4 2" xfId="10113" xr:uid="{C44102BA-559A-4C02-851F-3C0F12812C54}"/>
    <cellStyle name="Calculation 2 2 3 5 3 4 3" xfId="18748" xr:uid="{E2B1D144-FABD-473F-8C59-A5EA9D64355D}"/>
    <cellStyle name="Calculation 2 2 3 5 3 5" xfId="6802" xr:uid="{EDAB67A0-B60B-44C5-B536-9F0CD406BA8F}"/>
    <cellStyle name="Calculation 2 2 3 5 3 6" xfId="15437" xr:uid="{FB2E6EEC-573E-48EA-8E55-A125E28FF164}"/>
    <cellStyle name="Calculation 2 2 3 5 4" xfId="1708" xr:uid="{566F2C84-2503-4010-817F-83947B05F023}"/>
    <cellStyle name="Calculation 2 2 3 5 4 2" xfId="4880" xr:uid="{BFB5404E-3A95-4C3D-8246-D5698BAD7A44}"/>
    <cellStyle name="Calculation 2 2 3 5 4 2 2" xfId="10509" xr:uid="{5A7F6E15-D241-46E6-B52E-ED843B0FFD86}"/>
    <cellStyle name="Calculation 2 2 3 5 4 2 3" xfId="19144" xr:uid="{BFD46291-081C-4D41-88EE-FB3DFE504727}"/>
    <cellStyle name="Calculation 2 2 3 5 4 3" xfId="7337" xr:uid="{A271CCE7-8CF4-4794-8D03-0C3341A9C217}"/>
    <cellStyle name="Calculation 2 2 3 5 4 4" xfId="15972" xr:uid="{49C5995E-D590-477F-B326-BA73B1287608}"/>
    <cellStyle name="Calculation 2 2 3 5 5" xfId="242" xr:uid="{584CF75B-AD17-474C-A2E3-5253453A8A3D}"/>
    <cellStyle name="Calculation 2 2 3 5 5 2" xfId="5871" xr:uid="{9DC81B6D-5C84-40E1-A72C-EBBB40DB9AB0}"/>
    <cellStyle name="Calculation 2 2 3 5 5 3" xfId="14506" xr:uid="{DBFC3960-91C7-4565-892A-09B580BC92D0}"/>
    <cellStyle name="Calculation 2 2 3 5 6" xfId="4499" xr:uid="{117D0115-E11A-4398-A830-3BE04E4EEF6B}"/>
    <cellStyle name="Calculation 2 2 3 5 6 2" xfId="10128" xr:uid="{C1EA7EF8-A365-4B47-8BE3-C6DA89E2FE1A}"/>
    <cellStyle name="Calculation 2 2 3 5 6 3" xfId="18763" xr:uid="{4E19189B-65C5-4046-97E8-BCE0D41035BC}"/>
    <cellStyle name="Calculation 2 2 3 5 7" xfId="6226" xr:uid="{7CDBAFBB-34D7-4D82-8012-2D97D9B150E2}"/>
    <cellStyle name="Calculation 2 2 3 5 8" xfId="14861" xr:uid="{AAF6D604-2029-4CEC-AE91-472BC7121AF5}"/>
    <cellStyle name="Calculation 2 2 3 6" xfId="970" xr:uid="{DBBF1D5E-C1B4-471F-A18E-C312CE8CAF26}"/>
    <cellStyle name="Calculation 2 2 3 6 2" xfId="1554" xr:uid="{E9DDA072-6DD0-4223-BBE4-D18270764D77}"/>
    <cellStyle name="Calculation 2 2 3 6 2 2" xfId="2433" xr:uid="{FB8E4216-2496-4D9B-9433-C7980CD2D541}"/>
    <cellStyle name="Calculation 2 2 3 6 2 2 2" xfId="5605" xr:uid="{22FFDF5D-134A-41DE-97B2-60306A582B57}"/>
    <cellStyle name="Calculation 2 2 3 6 2 2 2 2" xfId="11234" xr:uid="{79CDBC3D-6192-41E8-A590-9D03B948D05D}"/>
    <cellStyle name="Calculation 2 2 3 6 2 2 2 3" xfId="19869" xr:uid="{FA682ACF-D5E8-4A8E-955A-4929E929C0AA}"/>
    <cellStyle name="Calculation 2 2 3 6 2 2 3" xfId="8062" xr:uid="{15BC819D-F048-4571-A750-24841B0E7A5E}"/>
    <cellStyle name="Calculation 2 2 3 6 2 2 4" xfId="16697" xr:uid="{D778D074-F600-4C48-B261-3AB0B2224462}"/>
    <cellStyle name="Calculation 2 2 3 6 2 3" xfId="3021" xr:uid="{B09016D4-B61F-4051-8AE3-739B79C9E263}"/>
    <cellStyle name="Calculation 2 2 3 6 2 3 2" xfId="8650" xr:uid="{296EE0DD-718A-4E79-B9D5-78E148B3CCC9}"/>
    <cellStyle name="Calculation 2 2 3 6 2 3 3" xfId="17285" xr:uid="{64A0EE88-BE53-4332-B302-CC164505A53D}"/>
    <cellStyle name="Calculation 2 2 3 6 2 4" xfId="4726" xr:uid="{09605E8A-A864-4DBD-A7DC-54216C9209E2}"/>
    <cellStyle name="Calculation 2 2 3 6 2 4 2" xfId="10355" xr:uid="{49373BAE-91F6-4068-9AE4-341AEE81CEB5}"/>
    <cellStyle name="Calculation 2 2 3 6 2 4 3" xfId="18990" xr:uid="{3EC48C2D-28B3-4ADB-A28E-0EE5438B77B3}"/>
    <cellStyle name="Calculation 2 2 3 6 2 5" xfId="7183" xr:uid="{891021AD-B1A1-4436-8591-5E4AECD27604}"/>
    <cellStyle name="Calculation 2 2 3 6 2 6" xfId="15818" xr:uid="{1C1BEEFE-C307-42BB-99FC-26BBF6580AB5}"/>
    <cellStyle name="Calculation 2 2 3 6 3" xfId="1899" xr:uid="{356B973E-8A9B-4345-8DE4-FB3DDF9E446B}"/>
    <cellStyle name="Calculation 2 2 3 6 3 2" xfId="5071" xr:uid="{869B6D75-F4AA-4057-9E10-79C03F2FB1BE}"/>
    <cellStyle name="Calculation 2 2 3 6 3 2 2" xfId="10700" xr:uid="{F4D37E44-BEB2-47A9-8836-FD3B5C1550EA}"/>
    <cellStyle name="Calculation 2 2 3 6 3 2 3" xfId="19335" xr:uid="{CFE46DA0-0CA2-4771-BF19-3079AB953788}"/>
    <cellStyle name="Calculation 2 2 3 6 3 3" xfId="7528" xr:uid="{8FEB0953-71BE-4DA5-8947-ECD727B6ACC0}"/>
    <cellStyle name="Calculation 2 2 3 6 3 4" xfId="16163" xr:uid="{AC4D5645-A894-428E-BB8D-706C966BB4A0}"/>
    <cellStyle name="Calculation 2 2 3 6 4" xfId="3390" xr:uid="{CC5C855B-B3A2-4C01-ADCC-A0CCC5DADD8A}"/>
    <cellStyle name="Calculation 2 2 3 6 4 2" xfId="9019" xr:uid="{627FF1F7-8354-4CBE-ABB3-C547F7C2E18C}"/>
    <cellStyle name="Calculation 2 2 3 6 4 3" xfId="17654" xr:uid="{BEF4C99A-0254-4F67-B76C-5E4748C1DAEA}"/>
    <cellStyle name="Calculation 2 2 3 6 5" xfId="4185" xr:uid="{95D65BA1-3F95-4559-A6E9-202A84FD2637}"/>
    <cellStyle name="Calculation 2 2 3 6 5 2" xfId="9814" xr:uid="{1FEB397A-3248-440F-BCAB-A421DBE41072}"/>
    <cellStyle name="Calculation 2 2 3 6 5 3" xfId="18449" xr:uid="{4446FC0F-A418-4342-9C33-0E2900CBD77C}"/>
    <cellStyle name="Calculation 2 2 3 6 6" xfId="6599" xr:uid="{226CE413-30A8-4B85-BEB8-DC7ACC43BE4D}"/>
    <cellStyle name="Calculation 2 2 3 6 7" xfId="15234" xr:uid="{278AFDA2-195A-4BE2-8794-414FFCBE0DB0}"/>
    <cellStyle name="Calculation 2 2 3 7" xfId="1039" xr:uid="{C2DC9C9A-0E10-42BE-AD47-CB7F39A803CF}"/>
    <cellStyle name="Calculation 2 2 3 7 2" xfId="1623" xr:uid="{E7812EF8-50E3-4A51-BFE2-58BB4BFF7219}"/>
    <cellStyle name="Calculation 2 2 3 7 2 2" xfId="2502" xr:uid="{52175873-08D0-4D4D-A10B-0DCCE6111ACB}"/>
    <cellStyle name="Calculation 2 2 3 7 2 2 2" xfId="5674" xr:uid="{6B22947A-4BB9-4A73-9C23-D61087D02EC4}"/>
    <cellStyle name="Calculation 2 2 3 7 2 2 2 2" xfId="11303" xr:uid="{15F4E242-D62F-45BB-98A8-7A049B28D35B}"/>
    <cellStyle name="Calculation 2 2 3 7 2 2 2 3" xfId="19938" xr:uid="{F6750008-EFE9-47D0-9A74-ACA72A0692F3}"/>
    <cellStyle name="Calculation 2 2 3 7 2 2 3" xfId="8131" xr:uid="{B4F28C77-9F5F-4A22-830F-012CCFD09E72}"/>
    <cellStyle name="Calculation 2 2 3 7 2 2 4" xfId="16766" xr:uid="{CFD44B8D-DB89-4EC2-9D27-49810D2E1DAA}"/>
    <cellStyle name="Calculation 2 2 3 7 2 3" xfId="2535" xr:uid="{8FD91A79-3087-4E96-94F4-C6BBF0902E69}"/>
    <cellStyle name="Calculation 2 2 3 7 2 3 2" xfId="8164" xr:uid="{AA9A29A1-14CD-4995-BAEE-BF872E427E4E}"/>
    <cellStyle name="Calculation 2 2 3 7 2 3 3" xfId="16799" xr:uid="{5AF007D9-24EC-4314-8212-36A865D570F7}"/>
    <cellStyle name="Calculation 2 2 3 7 2 4" xfId="4795" xr:uid="{8D305C03-2AE4-44DB-B9C0-8F84A67AFDA3}"/>
    <cellStyle name="Calculation 2 2 3 7 2 4 2" xfId="10424" xr:uid="{1894CA7E-FA30-4F3A-BEED-E08DD4DAAD8B}"/>
    <cellStyle name="Calculation 2 2 3 7 2 4 3" xfId="19059" xr:uid="{1D0478A2-56DE-483A-B6AA-F761E63F7842}"/>
    <cellStyle name="Calculation 2 2 3 7 2 5" xfId="7252" xr:uid="{81A341B8-D7A9-4E28-BE39-431F39651BBF}"/>
    <cellStyle name="Calculation 2 2 3 7 2 6" xfId="15887" xr:uid="{C5FB7898-3DFF-4F72-9379-A1676ACF0296}"/>
    <cellStyle name="Calculation 2 2 3 7 3" xfId="1934" xr:uid="{646E2BB0-3D25-41DE-8002-16DF2CAFF8A7}"/>
    <cellStyle name="Calculation 2 2 3 7 3 2" xfId="5106" xr:uid="{0AEB3CAB-2D87-4C17-883C-687325C29EB9}"/>
    <cellStyle name="Calculation 2 2 3 7 3 2 2" xfId="10735" xr:uid="{A486E956-3AAD-4B73-A525-7CBF92CBB67E}"/>
    <cellStyle name="Calculation 2 2 3 7 3 2 3" xfId="19370" xr:uid="{F98C0DDD-14C9-455F-871E-20AF224E13EF}"/>
    <cellStyle name="Calculation 2 2 3 7 3 3" xfId="7563" xr:uid="{EA9FE8EA-F64E-4F51-AE2F-6C3D4AF5B18A}"/>
    <cellStyle name="Calculation 2 2 3 7 3 4" xfId="16198" xr:uid="{831F6F5B-D801-42A1-B17F-065268394B4C}"/>
    <cellStyle name="Calculation 2 2 3 7 4" xfId="2726" xr:uid="{4C5F4064-F315-43FC-A723-C365AA696A66}"/>
    <cellStyle name="Calculation 2 2 3 7 4 2" xfId="8355" xr:uid="{B11CB6C2-D570-4326-B5ED-F3270830F9D9}"/>
    <cellStyle name="Calculation 2 2 3 7 4 3" xfId="16990" xr:uid="{21660CF9-C9A6-48E8-907C-A8B9045F0219}"/>
    <cellStyle name="Calculation 2 2 3 7 5" xfId="4598" xr:uid="{7172BC42-A9F0-4492-AF4E-3319A4E1F833}"/>
    <cellStyle name="Calculation 2 2 3 7 5 2" xfId="10227" xr:uid="{0847EEBE-FBBD-4951-81C8-C1861C37F09B}"/>
    <cellStyle name="Calculation 2 2 3 7 5 3" xfId="18862" xr:uid="{4955F303-6B58-4F06-9CFB-639114D8BA6B}"/>
    <cellStyle name="Calculation 2 2 3 7 6" xfId="6668" xr:uid="{CFD1D933-6410-467D-A84A-D78A1A5CB808}"/>
    <cellStyle name="Calculation 2 2 3 7 7" xfId="15303" xr:uid="{2698DD18-032D-4F3E-A2C7-4A369C1EB751}"/>
    <cellStyle name="Calculation 2 2 3 8" xfId="775" xr:uid="{6B8833ED-71B8-4E90-8B85-FB2BC1FAA5C4}"/>
    <cellStyle name="Calculation 2 2 3 8 2" xfId="1359" xr:uid="{052EED00-9512-4289-B364-C29F8F252B76}"/>
    <cellStyle name="Calculation 2 2 3 8 2 2" xfId="2238" xr:uid="{5DC0D8A7-3007-46A6-8A9C-492B7DEA827B}"/>
    <cellStyle name="Calculation 2 2 3 8 2 2 2" xfId="5410" xr:uid="{8A9BE450-B021-418D-9514-2B2FBA8EC591}"/>
    <cellStyle name="Calculation 2 2 3 8 2 2 2 2" xfId="11039" xr:uid="{06B448C1-CDDE-4DC8-A571-AC61516A569B}"/>
    <cellStyle name="Calculation 2 2 3 8 2 2 2 3" xfId="19674" xr:uid="{2460C925-A3C1-4C4B-A1DE-EDB68256D552}"/>
    <cellStyle name="Calculation 2 2 3 8 2 2 3" xfId="7867" xr:uid="{2314817A-CB6D-4708-96FB-6771FB9FF93D}"/>
    <cellStyle name="Calculation 2 2 3 8 2 2 4" xfId="16502" xr:uid="{801129BE-1E75-4966-BE35-4C767E12334A}"/>
    <cellStyle name="Calculation 2 2 3 8 2 3" xfId="3527" xr:uid="{3BCA2E9A-82C9-4867-A4CB-ED45D732A5CC}"/>
    <cellStyle name="Calculation 2 2 3 8 2 3 2" xfId="9156" xr:uid="{19549EBE-082B-480B-88C3-565414D39697}"/>
    <cellStyle name="Calculation 2 2 3 8 2 3 3" xfId="17791" xr:uid="{581253C2-EFCE-4F35-99EB-53DE966F3E30}"/>
    <cellStyle name="Calculation 2 2 3 8 2 4" xfId="3908" xr:uid="{48712562-28E8-46A3-B32E-0F186E0C9440}"/>
    <cellStyle name="Calculation 2 2 3 8 2 4 2" xfId="9537" xr:uid="{E3D6F517-F96C-4FEF-B638-5676E6CB1240}"/>
    <cellStyle name="Calculation 2 2 3 8 2 4 3" xfId="18172" xr:uid="{DD9600A7-17C3-4C32-A2DE-DA704F050201}"/>
    <cellStyle name="Calculation 2 2 3 8 2 5" xfId="6988" xr:uid="{EBF52B30-6A35-40B4-BE4D-BF800E623B52}"/>
    <cellStyle name="Calculation 2 2 3 8 2 6" xfId="15623" xr:uid="{B0D57242-C18D-48EB-A711-0604F8F45DF0}"/>
    <cellStyle name="Calculation 2 2 3 8 3" xfId="1800" xr:uid="{62AE839A-ABAE-4A1D-ABE7-35436732D86F}"/>
    <cellStyle name="Calculation 2 2 3 8 3 2" xfId="4972" xr:uid="{D02C8FDE-436D-48CE-9B1A-776E097B69AA}"/>
    <cellStyle name="Calculation 2 2 3 8 3 2 2" xfId="10601" xr:uid="{9185E020-F7C8-41BF-99EC-6F313EBA582C}"/>
    <cellStyle name="Calculation 2 2 3 8 3 2 3" xfId="19236" xr:uid="{5F77DEA2-BE33-413E-A978-FACF064E6101}"/>
    <cellStyle name="Calculation 2 2 3 8 3 3" xfId="7429" xr:uid="{E023B5B6-E855-4B66-9A5A-2B12ACF8477A}"/>
    <cellStyle name="Calculation 2 2 3 8 3 4" xfId="16064" xr:uid="{A33EFBB7-FDD8-47A0-AF81-E60FC66D8E1C}"/>
    <cellStyle name="Calculation 2 2 3 8 4" xfId="3594" xr:uid="{C1221720-00A5-4BFA-8FB2-6936C62EEC39}"/>
    <cellStyle name="Calculation 2 2 3 8 4 2" xfId="9223" xr:uid="{DB5BCFD2-41D0-4B81-B669-4E2615BABA00}"/>
    <cellStyle name="Calculation 2 2 3 8 4 3" xfId="17858" xr:uid="{BDB555C0-86DC-45A1-B2FD-80D88CDAF88A}"/>
    <cellStyle name="Calculation 2 2 3 8 5" xfId="3942" xr:uid="{89F0D48D-C6BE-44ED-8079-95E8C95E27FE}"/>
    <cellStyle name="Calculation 2 2 3 8 5 2" xfId="9571" xr:uid="{3CB0304D-89E2-4215-A220-0E20C62D129E}"/>
    <cellStyle name="Calculation 2 2 3 8 5 3" xfId="18206" xr:uid="{E1D2BA9D-91D2-4347-A203-2C23B05160E1}"/>
    <cellStyle name="Calculation 2 2 3 8 6" xfId="6404" xr:uid="{42D624D8-1C18-4498-A3B3-7DEC365260B1}"/>
    <cellStyle name="Calculation 2 2 3 8 7" xfId="15039" xr:uid="{91867DD6-1250-4292-965F-3F6EEBE86ADF}"/>
    <cellStyle name="Calculation 2 2 3 9" xfId="1100" xr:uid="{E1E40A10-6BA7-4336-9AFE-A59E83C9D2FB}"/>
    <cellStyle name="Calculation 2 2 3 9 2" xfId="1979" xr:uid="{8EF08009-5D4E-42AD-B425-F24E894858A2}"/>
    <cellStyle name="Calculation 2 2 3 9 2 2" xfId="5151" xr:uid="{C09ECBEE-3E50-4161-8654-A0E5CE98B897}"/>
    <cellStyle name="Calculation 2 2 3 9 2 2 2" xfId="10780" xr:uid="{F1DE1AEC-7DC4-4495-8369-5B7A989563FF}"/>
    <cellStyle name="Calculation 2 2 3 9 2 2 3" xfId="19415" xr:uid="{EBBF95F4-7290-48F8-9E9F-989569BDF3E2}"/>
    <cellStyle name="Calculation 2 2 3 9 2 3" xfId="7608" xr:uid="{F5E1E742-15E2-439A-883C-A00B2A6B62C4}"/>
    <cellStyle name="Calculation 2 2 3 9 2 4" xfId="16243" xr:uid="{B0F65AAB-A6C6-49FE-8518-AC2B11BF9D63}"/>
    <cellStyle name="Calculation 2 2 3 9 3" xfId="2586" xr:uid="{3898E0C3-D027-4886-AC39-B23C9391CC04}"/>
    <cellStyle name="Calculation 2 2 3 9 3 2" xfId="8215" xr:uid="{3AE8AEFA-75A9-44F7-AADE-AFE781D74DCB}"/>
    <cellStyle name="Calculation 2 2 3 9 3 3" xfId="16850" xr:uid="{C2AD092E-E1E0-46CC-9170-CC0C41C205AD}"/>
    <cellStyle name="Calculation 2 2 3 9 4" xfId="4639" xr:uid="{B5647874-4D86-4C74-B8EE-C965D8CEE4FB}"/>
    <cellStyle name="Calculation 2 2 3 9 4 2" xfId="10268" xr:uid="{15B84DF4-4B40-4D38-ACC0-E6ED83E22A04}"/>
    <cellStyle name="Calculation 2 2 3 9 4 3" xfId="18903" xr:uid="{0627CB6D-713E-4BFE-B5E8-294034463154}"/>
    <cellStyle name="Calculation 2 2 3 9 5" xfId="6729" xr:uid="{309D41C3-93AD-4748-8497-4281F163EDC5}"/>
    <cellStyle name="Calculation 2 2 3 9 6" xfId="15364" xr:uid="{D4485B5A-202B-42EB-9450-C101D53A3683}"/>
    <cellStyle name="Calculation 2 2 4" xfId="471" xr:uid="{3230D900-7D46-4C3B-B939-D8A81AD4FFF9}"/>
    <cellStyle name="Calculation 2 2 4 10" xfId="6100" xr:uid="{E306025B-57C0-4647-A5C3-7CD5D331EE61}"/>
    <cellStyle name="Calculation 2 2 4 11" xfId="14735" xr:uid="{88274BE9-2935-48B1-8C57-180C6AC85BE1}"/>
    <cellStyle name="Calculation 2 2 4 2" xfId="558" xr:uid="{265FD09C-BA8C-4F59-A40B-16DE01F105C8}"/>
    <cellStyle name="Calculation 2 2 4 2 2" xfId="889" xr:uid="{C52174C4-30DD-40A2-9DC0-B170114C39D8}"/>
    <cellStyle name="Calculation 2 2 4 2 2 2" xfId="1473" xr:uid="{D3CC389F-2FB0-4C8F-AED6-4455E6DE3E31}"/>
    <cellStyle name="Calculation 2 2 4 2 2 2 2" xfId="2352" xr:uid="{708F121B-BE75-4018-B39D-EF13EA640C93}"/>
    <cellStyle name="Calculation 2 2 4 2 2 2 2 2" xfId="5524" xr:uid="{69BE32D4-1613-49F4-9125-6B0459047AFA}"/>
    <cellStyle name="Calculation 2 2 4 2 2 2 2 2 2" xfId="11153" xr:uid="{BF59F3C2-A707-422E-A2D4-D9C5EB05C69A}"/>
    <cellStyle name="Calculation 2 2 4 2 2 2 2 2 3" xfId="19788" xr:uid="{EF800F11-5856-4E2B-89F7-3F31866B88B2}"/>
    <cellStyle name="Calculation 2 2 4 2 2 2 2 3" xfId="7981" xr:uid="{F831DBA8-4ADD-4783-9827-9BFE2ADE8EDD}"/>
    <cellStyle name="Calculation 2 2 4 2 2 2 2 4" xfId="16616" xr:uid="{8E33CF2F-64C2-42F4-A2AD-C26C3ACC2716}"/>
    <cellStyle name="Calculation 2 2 4 2 2 2 3" xfId="3262" xr:uid="{329AF7C0-63DF-47EA-B866-25245959B077}"/>
    <cellStyle name="Calculation 2 2 4 2 2 2 3 2" xfId="8891" xr:uid="{DE60962F-90ED-455D-A13B-A15EB7DC6D79}"/>
    <cellStyle name="Calculation 2 2 4 2 2 2 3 3" xfId="17526" xr:uid="{E024C4C4-41AE-45F1-ADE9-9A4770B21763}"/>
    <cellStyle name="Calculation 2 2 4 2 2 2 4" xfId="4645" xr:uid="{D67BFF93-EB90-4C79-8890-56938184BB3C}"/>
    <cellStyle name="Calculation 2 2 4 2 2 2 4 2" xfId="10274" xr:uid="{D078D102-018E-4161-A2F9-B6BECEADB882}"/>
    <cellStyle name="Calculation 2 2 4 2 2 2 4 3" xfId="18909" xr:uid="{4F59D339-A7D1-4BFF-B705-8FF46631BF9D}"/>
    <cellStyle name="Calculation 2 2 4 2 2 2 5" xfId="7102" xr:uid="{8DFC288C-63A4-45D1-9F44-1BFD838B6C7F}"/>
    <cellStyle name="Calculation 2 2 4 2 2 2 6" xfId="15737" xr:uid="{5977E97B-C7C3-4A55-92FF-8C49E0139B9D}"/>
    <cellStyle name="Calculation 2 2 4 2 2 3" xfId="1857" xr:uid="{8C9E700F-A8EF-4106-8C3F-C173E8119E53}"/>
    <cellStyle name="Calculation 2 2 4 2 2 3 2" xfId="5029" xr:uid="{08C83331-9D08-4A3C-9E26-0332AC51F53F}"/>
    <cellStyle name="Calculation 2 2 4 2 2 3 2 2" xfId="10658" xr:uid="{3F3EB15D-C1D5-4016-8965-4DA7BCECFCEF}"/>
    <cellStyle name="Calculation 2 2 4 2 2 3 2 3" xfId="19293" xr:uid="{2F481357-6A0A-49E5-8D30-15B802DE75F3}"/>
    <cellStyle name="Calculation 2 2 4 2 2 3 3" xfId="7486" xr:uid="{19409DBC-1372-441A-9170-AE9B4CED5C0E}"/>
    <cellStyle name="Calculation 2 2 4 2 2 3 4" xfId="16121" xr:uid="{64727035-7A36-42B4-A06B-67EA3411D6DA}"/>
    <cellStyle name="Calculation 2 2 4 2 2 4" xfId="2873" xr:uid="{EB5312A5-CC6C-4F7E-8B01-078E1F402963}"/>
    <cellStyle name="Calculation 2 2 4 2 2 4 2" xfId="8502" xr:uid="{E85D782D-448F-4313-A546-5FEF44B76F31}"/>
    <cellStyle name="Calculation 2 2 4 2 2 4 3" xfId="17137" xr:uid="{F63E8C3B-84E9-4B41-8729-2200BE96D184}"/>
    <cellStyle name="Calculation 2 2 4 2 2 5" xfId="4083" xr:uid="{3FD9C229-8FB1-4698-B0B9-E9439094923D}"/>
    <cellStyle name="Calculation 2 2 4 2 2 5 2" xfId="9712" xr:uid="{86CBD3F8-7363-4797-811A-228DF8C14F3A}"/>
    <cellStyle name="Calculation 2 2 4 2 2 5 3" xfId="18347" xr:uid="{D1280FE0-E251-476C-9B83-5406F14B3478}"/>
    <cellStyle name="Calculation 2 2 4 2 2 6" xfId="6518" xr:uid="{B7F0764F-C05C-4CF9-846E-761CCD329630}"/>
    <cellStyle name="Calculation 2 2 4 2 2 7" xfId="15153" xr:uid="{DD9BF5A4-7F95-4D12-BA9A-3D1F3F10AA1B}"/>
    <cellStyle name="Calculation 2 2 4 2 3" xfId="1153" xr:uid="{DD1EB7FB-AB5D-4D67-92AE-1A8B2D957351}"/>
    <cellStyle name="Calculation 2 2 4 2 3 2" xfId="2032" xr:uid="{398305C6-F338-45E7-849B-F2A657C44EA1}"/>
    <cellStyle name="Calculation 2 2 4 2 3 2 2" xfId="5204" xr:uid="{C08DA942-8DE7-4E72-97F3-A0339328D41D}"/>
    <cellStyle name="Calculation 2 2 4 2 3 2 2 2" xfId="10833" xr:uid="{0DFF6D22-2EE9-42B7-95F8-909B94889E3E}"/>
    <cellStyle name="Calculation 2 2 4 2 3 2 2 3" xfId="19468" xr:uid="{B4270CC2-86B7-428D-B380-875F2A05C936}"/>
    <cellStyle name="Calculation 2 2 4 2 3 2 3" xfId="7661" xr:uid="{9811AF10-D956-43B3-A33C-86BE075D4116}"/>
    <cellStyle name="Calculation 2 2 4 2 3 2 4" xfId="16296" xr:uid="{A6D7772C-2272-459C-86A3-3D32B17F2A34}"/>
    <cellStyle name="Calculation 2 2 4 2 3 3" xfId="3351" xr:uid="{DA92F628-3AFB-455A-9535-8163D317E614}"/>
    <cellStyle name="Calculation 2 2 4 2 3 3 2" xfId="8980" xr:uid="{F3AA8F3D-033D-4CCF-9955-230B1CBEDBE2}"/>
    <cellStyle name="Calculation 2 2 4 2 3 3 3" xfId="17615" xr:uid="{C8FAD4B0-9D33-4006-A426-68836BD8D6E7}"/>
    <cellStyle name="Calculation 2 2 4 2 3 4" xfId="4241" xr:uid="{9C96DF9C-BCF1-4695-BFBF-B70E931A4549}"/>
    <cellStyle name="Calculation 2 2 4 2 3 4 2" xfId="9870" xr:uid="{7DF7FF00-3F80-41FE-BEE8-BF934D6F8B31}"/>
    <cellStyle name="Calculation 2 2 4 2 3 4 3" xfId="18505" xr:uid="{695BFCBB-06C7-4B22-BC1E-EB9BA2FFE8D1}"/>
    <cellStyle name="Calculation 2 2 4 2 3 5" xfId="6782" xr:uid="{253DDFEB-BD07-486E-B3D6-847C28331310}"/>
    <cellStyle name="Calculation 2 2 4 2 3 6" xfId="15417" xr:uid="{21B81B79-31DA-41D0-8A88-F9C1816EBE36}"/>
    <cellStyle name="Calculation 2 2 4 2 4" xfId="1698" xr:uid="{56A1B9AD-E99F-46CF-BEA6-7AC3B496A663}"/>
    <cellStyle name="Calculation 2 2 4 2 4 2" xfId="4870" xr:uid="{16009C46-1A60-44CC-B32F-8280AFD87363}"/>
    <cellStyle name="Calculation 2 2 4 2 4 2 2" xfId="10499" xr:uid="{683A8E25-9152-4C7B-A680-A47191392993}"/>
    <cellStyle name="Calculation 2 2 4 2 4 2 3" xfId="19134" xr:uid="{90EDFD9F-AB3D-4084-988A-4E21A141AB3B}"/>
    <cellStyle name="Calculation 2 2 4 2 4 3" xfId="7327" xr:uid="{F2475B8C-F992-4A58-B727-D3E6C669CB5F}"/>
    <cellStyle name="Calculation 2 2 4 2 4 4" xfId="15962" xr:uid="{F2E401A4-5A9E-403E-8FFF-CE64A9BBABBD}"/>
    <cellStyle name="Calculation 2 2 4 2 5" xfId="2601" xr:uid="{D469D95E-615B-4F16-8F0A-DEEC7BC08D95}"/>
    <cellStyle name="Calculation 2 2 4 2 5 2" xfId="8230" xr:uid="{23786553-0517-4B05-932F-80D906FA2DE8}"/>
    <cellStyle name="Calculation 2 2 4 2 5 3" xfId="16865" xr:uid="{00A82B98-3569-4C6C-81A1-D253E30C34A9}"/>
    <cellStyle name="Calculation 2 2 4 2 6" xfId="4491" xr:uid="{C729F285-0082-4354-8868-674F4B05E7BF}"/>
    <cellStyle name="Calculation 2 2 4 2 6 2" xfId="10120" xr:uid="{AC0E0FED-7911-41AC-91D1-8DA7A21575FA}"/>
    <cellStyle name="Calculation 2 2 4 2 6 3" xfId="18755" xr:uid="{93123886-9F77-425A-98BB-63A1C568136A}"/>
    <cellStyle name="Calculation 2 2 4 2 7" xfId="6187" xr:uid="{F948C40B-A129-44AA-81F9-8A54B93CD224}"/>
    <cellStyle name="Calculation 2 2 4 2 8" xfId="14822" xr:uid="{46511F1E-C99A-4697-9220-0B5EBDC94696}"/>
    <cellStyle name="Calculation 2 2 4 3" xfId="666" xr:uid="{970A366C-5060-41D0-A77C-FEDF6EC0397B}"/>
    <cellStyle name="Calculation 2 2 4 3 2" xfId="1250" xr:uid="{7E9B4795-EC72-4A78-8D5A-EA4C4CAC7706}"/>
    <cellStyle name="Calculation 2 2 4 3 2 2" xfId="2129" xr:uid="{BBBA52BF-D3BF-49B2-9D2B-EF883A9BAA7B}"/>
    <cellStyle name="Calculation 2 2 4 3 2 2 2" xfId="5301" xr:uid="{7958DD2C-2B64-416E-868E-E66C19A377E3}"/>
    <cellStyle name="Calculation 2 2 4 3 2 2 2 2" xfId="10930" xr:uid="{13839CC0-F0F0-44B6-8E84-1341A1E86044}"/>
    <cellStyle name="Calculation 2 2 4 3 2 2 2 3" xfId="19565" xr:uid="{0868993E-B965-4550-B820-D0DA70B4BBA6}"/>
    <cellStyle name="Calculation 2 2 4 3 2 2 3" xfId="7758" xr:uid="{73799F4A-C419-4990-BC13-548052464C59}"/>
    <cellStyle name="Calculation 2 2 4 3 2 2 4" xfId="16393" xr:uid="{36FB8749-33E6-4886-BD9E-9B99C768C187}"/>
    <cellStyle name="Calculation 2 2 4 3 2 3" xfId="254" xr:uid="{84E0843D-D5BC-48DE-BE44-E6A7AC125768}"/>
    <cellStyle name="Calculation 2 2 4 3 2 3 2" xfId="5883" xr:uid="{4F0D48E5-5BD4-458D-88CC-DE765748E94C}"/>
    <cellStyle name="Calculation 2 2 4 3 2 3 3" xfId="14518" xr:uid="{FCEDB569-CE26-4BE2-A26B-418FB2D717CD}"/>
    <cellStyle name="Calculation 2 2 4 3 2 4" xfId="4584" xr:uid="{335D29C2-654D-4087-89FA-89F786A11859}"/>
    <cellStyle name="Calculation 2 2 4 3 2 4 2" xfId="10213" xr:uid="{54BC71CC-C3F3-479B-84B2-2E62A9253842}"/>
    <cellStyle name="Calculation 2 2 4 3 2 4 3" xfId="18848" xr:uid="{6C3230D1-D316-42EB-AAD6-6BB2A82C06AB}"/>
    <cellStyle name="Calculation 2 2 4 3 2 5" xfId="6879" xr:uid="{86AA760B-4CEF-415C-83DC-05D2F9C979B7}"/>
    <cellStyle name="Calculation 2 2 4 3 2 6" xfId="15514" xr:uid="{77082BAC-A16D-47F2-A9D9-C45827FFC884}"/>
    <cellStyle name="Calculation 2 2 4 3 3" xfId="1745" xr:uid="{0C330520-CF59-4133-84E8-D8AF012BAB53}"/>
    <cellStyle name="Calculation 2 2 4 3 3 2" xfId="4917" xr:uid="{985704AB-1542-4B46-9C3F-9A7A799588A7}"/>
    <cellStyle name="Calculation 2 2 4 3 3 2 2" xfId="10546" xr:uid="{5A271083-8920-4C11-86BE-5FB4E3A8B85D}"/>
    <cellStyle name="Calculation 2 2 4 3 3 2 3" xfId="19181" xr:uid="{F8490731-DB87-4F24-99CF-37E295414F83}"/>
    <cellStyle name="Calculation 2 2 4 3 3 3" xfId="7374" xr:uid="{A82FD606-A8AC-4F3C-A7B6-AC4A65F0147C}"/>
    <cellStyle name="Calculation 2 2 4 3 3 4" xfId="16009" xr:uid="{E8D02075-67BF-4E7D-AFC4-6E5708525B07}"/>
    <cellStyle name="Calculation 2 2 4 3 4" xfId="3395" xr:uid="{34C4F51A-55C7-47D6-B9A8-DEBC688F5B23}"/>
    <cellStyle name="Calculation 2 2 4 3 4 2" xfId="9024" xr:uid="{0C23D895-6833-4FE9-BF03-7194BAD4592B}"/>
    <cellStyle name="Calculation 2 2 4 3 4 3" xfId="17659" xr:uid="{1B4FCE69-69FC-4D17-B6FE-4AF92A52ED40}"/>
    <cellStyle name="Calculation 2 2 4 3 5" xfId="4432" xr:uid="{009F79D3-170C-4FE6-9F23-90C960B08902}"/>
    <cellStyle name="Calculation 2 2 4 3 5 2" xfId="10061" xr:uid="{39F96956-1BFB-401C-A5FF-A2E4152087BF}"/>
    <cellStyle name="Calculation 2 2 4 3 5 3" xfId="18696" xr:uid="{0940ADF7-2CBB-4879-BCBA-EA314C6A499C}"/>
    <cellStyle name="Calculation 2 2 4 3 6" xfId="6295" xr:uid="{B261C805-2C4F-4608-8448-3C97EC6382A6}"/>
    <cellStyle name="Calculation 2 2 4 3 7" xfId="14930" xr:uid="{57D8FBA9-1FBC-4DBB-9C60-42387D6EE90B}"/>
    <cellStyle name="Calculation 2 2 4 4" xfId="687" xr:uid="{BE11C9E6-CA7F-4278-967F-E1D0D109D194}"/>
    <cellStyle name="Calculation 2 2 4 4 2" xfId="1271" xr:uid="{671341BD-F10A-4F43-8A38-E520408FBC06}"/>
    <cellStyle name="Calculation 2 2 4 4 2 2" xfId="2150" xr:uid="{33882750-6DEF-4FED-8647-99E6B91126F9}"/>
    <cellStyle name="Calculation 2 2 4 4 2 2 2" xfId="5322" xr:uid="{33077DEA-EEAF-4F54-B090-D633D8511154}"/>
    <cellStyle name="Calculation 2 2 4 4 2 2 2 2" xfId="10951" xr:uid="{B0968A76-6C8D-493C-B395-C3AE13AFCA95}"/>
    <cellStyle name="Calculation 2 2 4 4 2 2 2 3" xfId="19586" xr:uid="{53842C2E-A77C-48AD-946F-46152D9FFCE9}"/>
    <cellStyle name="Calculation 2 2 4 4 2 2 3" xfId="7779" xr:uid="{D3C10DB3-D47B-4472-AD67-530D3EAEC05C}"/>
    <cellStyle name="Calculation 2 2 4 4 2 2 4" xfId="16414" xr:uid="{566ADFC0-870A-49A5-AE1F-01F22653FDEE}"/>
    <cellStyle name="Calculation 2 2 4 4 2 3" xfId="2545" xr:uid="{BF12A444-4294-4C4D-BF3C-891115C21C54}"/>
    <cellStyle name="Calculation 2 2 4 4 2 3 2" xfId="8174" xr:uid="{BB24C246-B0B8-4482-8F6A-1FF662609A09}"/>
    <cellStyle name="Calculation 2 2 4 4 2 3 3" xfId="16809" xr:uid="{1A6FC384-2AC6-46B8-8D2C-571503CAF6A7}"/>
    <cellStyle name="Calculation 2 2 4 4 2 4" xfId="4173" xr:uid="{6FB7BD0F-ACB6-4A9B-9BE8-ED6F807219FE}"/>
    <cellStyle name="Calculation 2 2 4 4 2 4 2" xfId="9802" xr:uid="{10A2189B-0D42-4EAD-9A3F-A529D65951FA}"/>
    <cellStyle name="Calculation 2 2 4 4 2 4 3" xfId="18437" xr:uid="{91C8E4AB-4C75-448F-BBB5-C3C40DE9FD01}"/>
    <cellStyle name="Calculation 2 2 4 4 2 5" xfId="6900" xr:uid="{91B0A7E2-515B-4232-BAD9-5A03A58D1071}"/>
    <cellStyle name="Calculation 2 2 4 4 2 6" xfId="15535" xr:uid="{76EF9677-D76B-461D-B642-FA8BDD722761}"/>
    <cellStyle name="Calculation 2 2 4 4 3" xfId="1757" xr:uid="{7FE7A2FD-D275-4B2E-A84E-2D43E7A82F9F}"/>
    <cellStyle name="Calculation 2 2 4 4 3 2" xfId="4929" xr:uid="{6A8E2DBE-F245-49C2-BEB9-9EBC66772804}"/>
    <cellStyle name="Calculation 2 2 4 4 3 2 2" xfId="10558" xr:uid="{CBF5F7F1-BA22-4F7B-BA24-F3287E257179}"/>
    <cellStyle name="Calculation 2 2 4 4 3 2 3" xfId="19193" xr:uid="{46521912-ED12-4C8C-AC44-864DBF426E6A}"/>
    <cellStyle name="Calculation 2 2 4 4 3 3" xfId="7386" xr:uid="{56B61115-8D57-4B64-AEBD-3EA2DADAB836}"/>
    <cellStyle name="Calculation 2 2 4 4 3 4" xfId="16021" xr:uid="{95B51C01-1FAF-4A88-82B0-1D8560DE5691}"/>
    <cellStyle name="Calculation 2 2 4 4 4" xfId="3248" xr:uid="{5554641C-F3CD-4ACF-B860-694ABDFBA827}"/>
    <cellStyle name="Calculation 2 2 4 4 4 2" xfId="8877" xr:uid="{8DCC7319-02A8-4E07-887C-C9D19E34D15B}"/>
    <cellStyle name="Calculation 2 2 4 4 4 3" xfId="17512" xr:uid="{7A458267-697C-4D09-80EC-FD8D4EB91533}"/>
    <cellStyle name="Calculation 2 2 4 4 5" xfId="3863" xr:uid="{9493BE96-DF1C-4B83-A5D1-8FE74C65C372}"/>
    <cellStyle name="Calculation 2 2 4 4 5 2" xfId="9492" xr:uid="{A3FE1675-DE18-4947-88B8-6D58D3895F62}"/>
    <cellStyle name="Calculation 2 2 4 4 5 3" xfId="18127" xr:uid="{CE88C5EC-BFA7-493C-94E2-F39257AA6754}"/>
    <cellStyle name="Calculation 2 2 4 4 6" xfId="6316" xr:uid="{50BF8641-90C7-46C4-8906-3AB4179A6BEC}"/>
    <cellStyle name="Calculation 2 2 4 4 7" xfId="14951" xr:uid="{D6A1216C-DE1F-4535-BA77-8F7605B569AF}"/>
    <cellStyle name="Calculation 2 2 4 5" xfId="755" xr:uid="{F857188B-2622-4B78-88E2-967C97D53235}"/>
    <cellStyle name="Calculation 2 2 4 5 2" xfId="1339" xr:uid="{69A36E64-62D7-43F2-8C48-50F3060D94B4}"/>
    <cellStyle name="Calculation 2 2 4 5 2 2" xfId="2218" xr:uid="{ECA07F43-7138-4C71-9B1F-62A2E5669C0C}"/>
    <cellStyle name="Calculation 2 2 4 5 2 2 2" xfId="5390" xr:uid="{71F807F2-BA2E-49A6-BEB9-6B184EAC651D}"/>
    <cellStyle name="Calculation 2 2 4 5 2 2 2 2" xfId="11019" xr:uid="{2456E8E4-9D0D-455D-923E-B83540E03E74}"/>
    <cellStyle name="Calculation 2 2 4 5 2 2 2 3" xfId="19654" xr:uid="{D7ECB837-552E-4612-8312-763022772644}"/>
    <cellStyle name="Calculation 2 2 4 5 2 2 3" xfId="7847" xr:uid="{21EC5914-C4AE-4295-858D-B8728886A817}"/>
    <cellStyle name="Calculation 2 2 4 5 2 2 4" xfId="16482" xr:uid="{208B74CF-9C58-4DA0-AABB-0E7D1BB26029}"/>
    <cellStyle name="Calculation 2 2 4 5 2 3" xfId="2772" xr:uid="{E1ED1D8B-CC66-435C-BE8A-90723C555748}"/>
    <cellStyle name="Calculation 2 2 4 5 2 3 2" xfId="8401" xr:uid="{CFE0E414-FCB3-48C5-903A-9D15DF0E459F}"/>
    <cellStyle name="Calculation 2 2 4 5 2 3 3" xfId="17036" xr:uid="{A09756FB-E743-4BBF-8BCD-B193CD539993}"/>
    <cellStyle name="Calculation 2 2 4 5 2 4" xfId="3994" xr:uid="{30527656-6F73-46D5-A1DB-0E4326997B28}"/>
    <cellStyle name="Calculation 2 2 4 5 2 4 2" xfId="9623" xr:uid="{C8A58E1C-A840-438A-B9F9-DDD49A3C029D}"/>
    <cellStyle name="Calculation 2 2 4 5 2 4 3" xfId="18258" xr:uid="{09328D34-A27C-4CF5-83A7-BE8E844B6B4B}"/>
    <cellStyle name="Calculation 2 2 4 5 2 5" xfId="6968" xr:uid="{BB236770-6BA3-4F70-A9C7-161ED16C70E0}"/>
    <cellStyle name="Calculation 2 2 4 5 2 6" xfId="15603" xr:uid="{A8260BD7-0514-4308-A2EA-6F6907E823C3}"/>
    <cellStyle name="Calculation 2 2 4 5 3" xfId="1790" xr:uid="{C2384511-236C-4DE1-B8CE-146E0CFF7A43}"/>
    <cellStyle name="Calculation 2 2 4 5 3 2" xfId="4962" xr:uid="{15A2B07A-CC62-4B55-A6FF-A2AE1C63E04D}"/>
    <cellStyle name="Calculation 2 2 4 5 3 2 2" xfId="10591" xr:uid="{ECC86C4D-8081-43D3-83C4-F5C797466F2F}"/>
    <cellStyle name="Calculation 2 2 4 5 3 2 3" xfId="19226" xr:uid="{BF6CF7D2-D209-4A5E-87A7-784434AEEFEB}"/>
    <cellStyle name="Calculation 2 2 4 5 3 3" xfId="7419" xr:uid="{DB91D72A-C34B-4903-94D0-F2A7F1CF5C6F}"/>
    <cellStyle name="Calculation 2 2 4 5 3 4" xfId="16054" xr:uid="{6F6A770E-4511-4C3E-BE69-F01DC88535BC}"/>
    <cellStyle name="Calculation 2 2 4 5 4" xfId="3591" xr:uid="{8BAF9D06-7D9D-4362-8D7A-A49249133607}"/>
    <cellStyle name="Calculation 2 2 4 5 4 2" xfId="9220" xr:uid="{BE458734-A241-41DE-8AEE-939339C47C8E}"/>
    <cellStyle name="Calculation 2 2 4 5 4 3" xfId="17855" xr:uid="{1E8A8A91-2DE2-4A62-897B-97FD6F12BCD2}"/>
    <cellStyle name="Calculation 2 2 4 5 5" xfId="4468" xr:uid="{8BA074BE-7865-4933-ADB7-F6A38E3880D6}"/>
    <cellStyle name="Calculation 2 2 4 5 5 2" xfId="10097" xr:uid="{796A8CC5-7B85-4AA3-AAE4-E0941AB13BCB}"/>
    <cellStyle name="Calculation 2 2 4 5 5 3" xfId="18732" xr:uid="{9A0484CE-DD56-45E3-B07D-60875EC90750}"/>
    <cellStyle name="Calculation 2 2 4 5 6" xfId="6384" xr:uid="{10B875BB-0F3A-4271-AAB3-307565E94571}"/>
    <cellStyle name="Calculation 2 2 4 5 7" xfId="15019" xr:uid="{BC3C3414-DE35-4E2C-914A-692FA8FFA047}"/>
    <cellStyle name="Calculation 2 2 4 6" xfId="1105" xr:uid="{D9FB2AD7-3E77-4A52-A47A-E40F4690D301}"/>
    <cellStyle name="Calculation 2 2 4 6 2" xfId="1984" xr:uid="{422A11EC-9D26-4847-B22B-803653AC8D5C}"/>
    <cellStyle name="Calculation 2 2 4 6 2 2" xfId="5156" xr:uid="{6A78372E-5CF8-48EA-A037-6AE0975208A4}"/>
    <cellStyle name="Calculation 2 2 4 6 2 2 2" xfId="10785" xr:uid="{E1A111C8-CC0C-478E-A280-9CDE3F8D8714}"/>
    <cellStyle name="Calculation 2 2 4 6 2 2 3" xfId="19420" xr:uid="{22D9034C-5272-45BD-B374-A4CC990F65C9}"/>
    <cellStyle name="Calculation 2 2 4 6 2 3" xfId="7613" xr:uid="{D00EC113-B87D-4354-AF59-05158B8190BB}"/>
    <cellStyle name="Calculation 2 2 4 6 2 4" xfId="16248" xr:uid="{25B36B4C-DEA6-4E5B-8872-11D9AC905E0D}"/>
    <cellStyle name="Calculation 2 2 4 6 3" xfId="3095" xr:uid="{948287FE-4983-43E4-8257-79EED92E2193}"/>
    <cellStyle name="Calculation 2 2 4 6 3 2" xfId="8724" xr:uid="{8BB8A5B7-A760-44BC-8865-EB0E06AAD5A5}"/>
    <cellStyle name="Calculation 2 2 4 6 3 3" xfId="17359" xr:uid="{3A7B4CCF-7EE2-4BE5-8EDF-CD630DCE2C33}"/>
    <cellStyle name="Calculation 2 2 4 6 4" xfId="4111" xr:uid="{949B3219-F272-4757-855F-2807E2CB61A7}"/>
    <cellStyle name="Calculation 2 2 4 6 4 2" xfId="9740" xr:uid="{0D423722-639D-43E9-914C-DF9145EF667E}"/>
    <cellStyle name="Calculation 2 2 4 6 4 3" xfId="18375" xr:uid="{D8A7320E-24F0-41FA-A72C-3743B2C95714}"/>
    <cellStyle name="Calculation 2 2 4 6 5" xfId="6734" xr:uid="{D5AF6FB7-A9E5-4A02-992B-6E5465B0D6A5}"/>
    <cellStyle name="Calculation 2 2 4 6 6" xfId="15369" xr:uid="{2E6E5F25-9357-4DF3-97ED-CA544F09AD48}"/>
    <cellStyle name="Calculation 2 2 4 7" xfId="1675" xr:uid="{86A7FC3E-C692-4841-99D5-B04E2ED5041F}"/>
    <cellStyle name="Calculation 2 2 4 7 2" xfId="4847" xr:uid="{1698B479-73D0-4254-81B4-889F28855C24}"/>
    <cellStyle name="Calculation 2 2 4 7 2 2" xfId="10476" xr:uid="{8123AC3F-28E3-4DA4-94AC-5F76E4512B8A}"/>
    <cellStyle name="Calculation 2 2 4 7 2 3" xfId="19111" xr:uid="{50D8EF22-A72C-4CF1-A275-A2440EC093B9}"/>
    <cellStyle name="Calculation 2 2 4 7 3" xfId="7304" xr:uid="{02ECF10D-F7B5-4A1C-B6E9-339F58960287}"/>
    <cellStyle name="Calculation 2 2 4 7 4" xfId="15939" xr:uid="{E641D9BD-F14E-4ADD-8100-B6FEDDF91333}"/>
    <cellStyle name="Calculation 2 2 4 8" xfId="2843" xr:uid="{F20B7FE4-2184-4853-AC7A-FA50C09ADA15}"/>
    <cellStyle name="Calculation 2 2 4 8 2" xfId="8472" xr:uid="{378FE2E5-35D5-4C8C-A853-F2C84808E83C}"/>
    <cellStyle name="Calculation 2 2 4 8 3" xfId="17107" xr:uid="{FE533148-586D-46E3-A1F8-8B636552BE26}"/>
    <cellStyle name="Calculation 2 2 4 9" xfId="4572" xr:uid="{F2F627DD-665E-44CC-9FC3-55763C7F2623}"/>
    <cellStyle name="Calculation 2 2 4 9 2" xfId="10201" xr:uid="{96FDA8C8-96DA-42A9-8BE1-0C82059B2B2F}"/>
    <cellStyle name="Calculation 2 2 4 9 3" xfId="18836" xr:uid="{35CD8535-8DD4-413A-810D-5A2934891DED}"/>
    <cellStyle name="Calculation 2 2 5" xfId="605" xr:uid="{5F38C159-4764-445B-A2DF-E911D0B3C656}"/>
    <cellStyle name="Calculation 2 2 5 10" xfId="6234" xr:uid="{7ED5634D-B9D9-4A85-8A12-9BB9F3340824}"/>
    <cellStyle name="Calculation 2 2 5 11" xfId="14869" xr:uid="{DEEBA06B-6EE4-4072-BE48-5A1D2851BF18}"/>
    <cellStyle name="Calculation 2 2 5 2" xfId="931" xr:uid="{5AB65740-6A4E-4580-B060-5DF845C8BC42}"/>
    <cellStyle name="Calculation 2 2 5 2 2" xfId="1515" xr:uid="{CDD15860-FC2B-486E-80F4-B7D3A9A0C000}"/>
    <cellStyle name="Calculation 2 2 5 2 2 2" xfId="2394" xr:uid="{A4B831B0-5FC6-42AF-B3F4-55FF2B5A39EC}"/>
    <cellStyle name="Calculation 2 2 5 2 2 2 2" xfId="5566" xr:uid="{A788E9DF-E484-4EFA-A7E2-1A15AC050EE8}"/>
    <cellStyle name="Calculation 2 2 5 2 2 2 2 2" xfId="11195" xr:uid="{D7330391-1AB4-430D-932C-F2501AD9F254}"/>
    <cellStyle name="Calculation 2 2 5 2 2 2 2 3" xfId="19830" xr:uid="{BC29950E-DF4D-41CF-B7B5-A9411AE2F16B}"/>
    <cellStyle name="Calculation 2 2 5 2 2 2 3" xfId="8023" xr:uid="{BA6E14E7-1FBD-425D-85D4-92250DA583CE}"/>
    <cellStyle name="Calculation 2 2 5 2 2 2 4" xfId="16658" xr:uid="{43A18360-CC31-4147-87FB-30E866B7BC3A}"/>
    <cellStyle name="Calculation 2 2 5 2 2 3" xfId="2987" xr:uid="{39394FC0-564F-4A63-BC60-EF39223BC64D}"/>
    <cellStyle name="Calculation 2 2 5 2 2 3 2" xfId="8616" xr:uid="{A755E3E3-8348-4869-B2BE-C1779386CF86}"/>
    <cellStyle name="Calculation 2 2 5 2 2 3 3" xfId="17251" xr:uid="{E15018A7-D6C1-4C8D-8315-0426E87ED837}"/>
    <cellStyle name="Calculation 2 2 5 2 2 4" xfId="4687" xr:uid="{E4A685A1-F1B9-4691-8747-6D1C037AB147}"/>
    <cellStyle name="Calculation 2 2 5 2 2 4 2" xfId="10316" xr:uid="{278E30C5-6A43-4E92-B8E7-89362BDA3AFB}"/>
    <cellStyle name="Calculation 2 2 5 2 2 4 3" xfId="18951" xr:uid="{404D18DE-FE74-44AE-A37D-ACB63C0371EF}"/>
    <cellStyle name="Calculation 2 2 5 2 2 5" xfId="7144" xr:uid="{5BC0B630-4AE1-460A-A456-65A55186402A}"/>
    <cellStyle name="Calculation 2 2 5 2 2 6" xfId="15779" xr:uid="{315BCDEE-1B4A-4D02-8838-D22C86995BFE}"/>
    <cellStyle name="Calculation 2 2 5 2 3" xfId="1878" xr:uid="{EB01D2EC-1C68-4678-AEF9-64593F76DE5E}"/>
    <cellStyle name="Calculation 2 2 5 2 3 2" xfId="5050" xr:uid="{52475A6B-79B0-4B3A-AFB3-638BC8D1B67D}"/>
    <cellStyle name="Calculation 2 2 5 2 3 2 2" xfId="10679" xr:uid="{4E7C2472-1C1A-4F56-AD7A-73C1386A24CE}"/>
    <cellStyle name="Calculation 2 2 5 2 3 2 3" xfId="19314" xr:uid="{55EA2009-D810-4B13-B856-FE8822B6185D}"/>
    <cellStyle name="Calculation 2 2 5 2 3 3" xfId="7507" xr:uid="{89B15C7C-04C2-46B5-A51B-013A5EDCBAFB}"/>
    <cellStyle name="Calculation 2 2 5 2 3 4" xfId="16142" xr:uid="{A31E0702-A6E9-4C9A-8718-E8D51F128D46}"/>
    <cellStyle name="Calculation 2 2 5 2 4" xfId="3464" xr:uid="{9C95E894-BBBF-4A1D-A578-7C7A42969755}"/>
    <cellStyle name="Calculation 2 2 5 2 4 2" xfId="9093" xr:uid="{42A22805-002A-49B3-B372-ADB0CB9BD427}"/>
    <cellStyle name="Calculation 2 2 5 2 4 3" xfId="17728" xr:uid="{7F659FD8-503C-4147-A36E-F9E06605AFBC}"/>
    <cellStyle name="Calculation 2 2 5 2 5" xfId="4123" xr:uid="{BD048311-DA55-47D3-908A-D5BC32F57CC7}"/>
    <cellStyle name="Calculation 2 2 5 2 5 2" xfId="9752" xr:uid="{0A39E810-AEEA-48AE-B701-AEC617BF488F}"/>
    <cellStyle name="Calculation 2 2 5 2 5 3" xfId="18387" xr:uid="{A542E4DA-053A-4B65-88EB-A42FF6E5A6A6}"/>
    <cellStyle name="Calculation 2 2 5 2 6" xfId="6560" xr:uid="{B25A4185-F9FF-40F1-B7FC-241E2171C4EA}"/>
    <cellStyle name="Calculation 2 2 5 2 7" xfId="15195" xr:uid="{642DBBDD-C81B-4E14-B02B-48157421362B}"/>
    <cellStyle name="Calculation 2 2 5 3" xfId="708" xr:uid="{44A68545-E03E-474E-A43F-D964A0006A0A}"/>
    <cellStyle name="Calculation 2 2 5 3 2" xfId="1292" xr:uid="{CAAEBE8C-C104-4579-8004-7688B009196E}"/>
    <cellStyle name="Calculation 2 2 5 3 2 2" xfId="2171" xr:uid="{FF915555-2A33-4F74-85D5-76ECA3853B2E}"/>
    <cellStyle name="Calculation 2 2 5 3 2 2 2" xfId="5343" xr:uid="{CFCC812D-77F4-4CD4-8284-124925F0FCAC}"/>
    <cellStyle name="Calculation 2 2 5 3 2 2 2 2" xfId="10972" xr:uid="{B18BAD7A-AE6C-42B7-A026-BB9A7595276F}"/>
    <cellStyle name="Calculation 2 2 5 3 2 2 2 3" xfId="19607" xr:uid="{D430BFCA-D092-46CD-93D2-626158592897}"/>
    <cellStyle name="Calculation 2 2 5 3 2 2 3" xfId="7800" xr:uid="{C7AFE1B6-CD31-460F-B174-4999EC54F134}"/>
    <cellStyle name="Calculation 2 2 5 3 2 2 4" xfId="16435" xr:uid="{6D481D9E-A411-4B69-BB6E-B9A9D121CD23}"/>
    <cellStyle name="Calculation 2 2 5 3 2 3" xfId="268" xr:uid="{3AAE193B-4309-4E19-AC98-1E5D15C2CEEA}"/>
    <cellStyle name="Calculation 2 2 5 3 2 3 2" xfId="5897" xr:uid="{222E681B-F221-4E06-843D-E79D5C401A0E}"/>
    <cellStyle name="Calculation 2 2 5 3 2 3 3" xfId="14532" xr:uid="{4611ABD6-EFE6-4A28-A25C-F5BC524D989C}"/>
    <cellStyle name="Calculation 2 2 5 3 2 4" xfId="4163" xr:uid="{553C01DC-A5EA-4ED3-B81D-07606C8727E2}"/>
    <cellStyle name="Calculation 2 2 5 3 2 4 2" xfId="9792" xr:uid="{EDC3E01D-DCD0-45C9-A58A-CD9F68E70AB3}"/>
    <cellStyle name="Calculation 2 2 5 3 2 4 3" xfId="18427" xr:uid="{3EB30BB5-24E9-474D-9AD0-5BD62093E402}"/>
    <cellStyle name="Calculation 2 2 5 3 2 5" xfId="6921" xr:uid="{EEA93F0C-59AF-4672-A897-AB5BEE5F4AEC}"/>
    <cellStyle name="Calculation 2 2 5 3 2 6" xfId="15556" xr:uid="{8F37F89F-7088-4A69-B355-1CCEB5C4BDCE}"/>
    <cellStyle name="Calculation 2 2 5 3 3" xfId="1769" xr:uid="{523FCA66-D5EB-4877-8081-9FD10C1EFCC0}"/>
    <cellStyle name="Calculation 2 2 5 3 3 2" xfId="4941" xr:uid="{C73A0111-C5D5-4A2A-9A37-D0E5B1DB1BBF}"/>
    <cellStyle name="Calculation 2 2 5 3 3 2 2" xfId="10570" xr:uid="{53E414B4-F15A-49E7-8A89-B1213A086EDE}"/>
    <cellStyle name="Calculation 2 2 5 3 3 2 3" xfId="19205" xr:uid="{814A9424-108E-4CD8-9BD9-01B258272031}"/>
    <cellStyle name="Calculation 2 2 5 3 3 3" xfId="7398" xr:uid="{21C68559-4DEA-4364-8F67-C83B8BDEE72C}"/>
    <cellStyle name="Calculation 2 2 5 3 3 4" xfId="16033" xr:uid="{7982FCD8-6FC7-4F7B-A8AF-F72807E6319A}"/>
    <cellStyle name="Calculation 2 2 5 3 4" xfId="2547" xr:uid="{7BB55270-CF92-4073-990B-7B9D00C0D612}"/>
    <cellStyle name="Calculation 2 2 5 3 4 2" xfId="8176" xr:uid="{449B53D3-B467-49E6-82AB-FE86815B4770}"/>
    <cellStyle name="Calculation 2 2 5 3 4 3" xfId="16811" xr:uid="{EE24D991-5360-4F29-AD9E-6B019CB4B587}"/>
    <cellStyle name="Calculation 2 2 5 3 5" xfId="4417" xr:uid="{E827B88B-4D4C-4244-8E03-A561437B4EEF}"/>
    <cellStyle name="Calculation 2 2 5 3 5 2" xfId="10046" xr:uid="{9A047092-F12A-4BBA-8E7D-66B36462A181}"/>
    <cellStyle name="Calculation 2 2 5 3 5 3" xfId="18681" xr:uid="{B0775A67-CF1C-44FB-B6DB-5EA9D6FCAD6A}"/>
    <cellStyle name="Calculation 2 2 5 3 6" xfId="6337" xr:uid="{0D5F0E88-BD7F-463B-85F1-61A34D976F87}"/>
    <cellStyle name="Calculation 2 2 5 3 7" xfId="14972" xr:uid="{13E03B70-8F29-4A25-829F-EF76BD2008E1}"/>
    <cellStyle name="Calculation 2 2 5 4" xfId="1001" xr:uid="{CC71BAC3-FC7E-4172-BBC5-D776124A0409}"/>
    <cellStyle name="Calculation 2 2 5 4 2" xfId="1585" xr:uid="{25C991FB-073E-4A02-96E5-A0B88EB53A45}"/>
    <cellStyle name="Calculation 2 2 5 4 2 2" xfId="2464" xr:uid="{D328D139-16B0-476F-83E9-540721E09442}"/>
    <cellStyle name="Calculation 2 2 5 4 2 2 2" xfId="5636" xr:uid="{981F0170-8050-4FD4-B4A3-00AEBC0C2C6F}"/>
    <cellStyle name="Calculation 2 2 5 4 2 2 2 2" xfId="11265" xr:uid="{4824A5D3-A79D-4635-BC4B-120F4E411D99}"/>
    <cellStyle name="Calculation 2 2 5 4 2 2 2 3" xfId="19900" xr:uid="{F21DC785-7A71-4334-8A9A-18BCF1064B55}"/>
    <cellStyle name="Calculation 2 2 5 4 2 2 3" xfId="8093" xr:uid="{7EA1A94F-EA57-46D0-82A7-644CF69C0F66}"/>
    <cellStyle name="Calculation 2 2 5 4 2 2 4" xfId="16728" xr:uid="{0C8DDA9D-2CC0-452C-851B-E74C44A26F22}"/>
    <cellStyle name="Calculation 2 2 5 4 2 3" xfId="3093" xr:uid="{A6D40165-D48E-4691-8580-E25CF577C662}"/>
    <cellStyle name="Calculation 2 2 5 4 2 3 2" xfId="8722" xr:uid="{8D6894A6-3FB8-44F0-8F9C-D0D371142D48}"/>
    <cellStyle name="Calculation 2 2 5 4 2 3 3" xfId="17357" xr:uid="{DF7E5C8D-33EC-4374-B18C-42B49F24AA08}"/>
    <cellStyle name="Calculation 2 2 5 4 2 4" xfId="4757" xr:uid="{8CBD0F25-9AF9-4428-B4E2-4EFBCBE0B57B}"/>
    <cellStyle name="Calculation 2 2 5 4 2 4 2" xfId="10386" xr:uid="{A887D52A-AB07-4034-9FB7-8CBE01B190A1}"/>
    <cellStyle name="Calculation 2 2 5 4 2 4 3" xfId="19021" xr:uid="{0AD4308D-A676-4679-A48E-CEF2F2A66432}"/>
    <cellStyle name="Calculation 2 2 5 4 2 5" xfId="7214" xr:uid="{92EC8F4F-4CBA-4538-9FB9-7B4723BA945A}"/>
    <cellStyle name="Calculation 2 2 5 4 2 6" xfId="15849" xr:uid="{16A594F9-7FB0-474D-BC3A-F00E8518B2E0}"/>
    <cellStyle name="Calculation 2 2 5 4 3" xfId="1917" xr:uid="{F89AE62E-1624-46BC-AE85-129F484AA4F1}"/>
    <cellStyle name="Calculation 2 2 5 4 3 2" xfId="5089" xr:uid="{480A8CD7-027D-4B13-8CDF-E39E12244C47}"/>
    <cellStyle name="Calculation 2 2 5 4 3 2 2" xfId="10718" xr:uid="{0B2FC363-5FD2-4E84-8FF0-AB652277F20C}"/>
    <cellStyle name="Calculation 2 2 5 4 3 2 3" xfId="19353" xr:uid="{F3ED0638-FC6D-4560-A65F-AA417E56709E}"/>
    <cellStyle name="Calculation 2 2 5 4 3 3" xfId="7546" xr:uid="{EB2A91A4-BFE4-40F1-84BB-F388927327D6}"/>
    <cellStyle name="Calculation 2 2 5 4 3 4" xfId="16181" xr:uid="{3B6BE765-772E-4232-B664-98E6203BC7D0}"/>
    <cellStyle name="Calculation 2 2 5 4 4" xfId="3238" xr:uid="{135490E0-FD11-403F-8995-A58335F0E848}"/>
    <cellStyle name="Calculation 2 2 5 4 4 2" xfId="8867" xr:uid="{A72C29E2-62E4-4B9D-AE3D-5483A3A484BF}"/>
    <cellStyle name="Calculation 2 2 5 4 4 3" xfId="17502" xr:uid="{C7DE8D87-11E8-4677-B95E-62363DE5CC9F}"/>
    <cellStyle name="Calculation 2 2 5 4 5" xfId="4126" xr:uid="{8F0054CB-2C37-4707-A09D-BF50C10A50AD}"/>
    <cellStyle name="Calculation 2 2 5 4 5 2" xfId="9755" xr:uid="{49026D93-3EFF-467E-A8A2-48C64B75C5C8}"/>
    <cellStyle name="Calculation 2 2 5 4 5 3" xfId="18390" xr:uid="{BD7D97F0-694E-459F-861B-4127F234C95A}"/>
    <cellStyle name="Calculation 2 2 5 4 6" xfId="6630" xr:uid="{DCFAFA37-9151-4F7B-8A66-6C3213D46899}"/>
    <cellStyle name="Calculation 2 2 5 4 7" xfId="15265" xr:uid="{6B27DE10-FD1C-4643-B38C-841EB283A638}"/>
    <cellStyle name="Calculation 2 2 5 5" xfId="786" xr:uid="{7E521965-F8A7-409C-A2A6-F0B8C00868F0}"/>
    <cellStyle name="Calculation 2 2 5 5 2" xfId="1370" xr:uid="{89AD89E1-0BFC-40CD-AA9A-EBBDA6F2A19D}"/>
    <cellStyle name="Calculation 2 2 5 5 2 2" xfId="2249" xr:uid="{0343DED7-31CC-43A2-B129-412319C282AF}"/>
    <cellStyle name="Calculation 2 2 5 5 2 2 2" xfId="5421" xr:uid="{64FB6B5A-2312-4B3F-9A9C-B7E6885DC080}"/>
    <cellStyle name="Calculation 2 2 5 5 2 2 2 2" xfId="11050" xr:uid="{E4FBD911-2FDF-4CDD-987D-0384F9FF45B6}"/>
    <cellStyle name="Calculation 2 2 5 5 2 2 2 3" xfId="19685" xr:uid="{08E34D48-3292-4EDC-B99C-611ACB60FCA7}"/>
    <cellStyle name="Calculation 2 2 5 5 2 2 3" xfId="7878" xr:uid="{A866F277-59D0-4D22-8587-8B8F576535FA}"/>
    <cellStyle name="Calculation 2 2 5 5 2 2 4" xfId="16513" xr:uid="{34160FDB-A1B6-47CB-970F-D6554CDBF85A}"/>
    <cellStyle name="Calculation 2 2 5 5 2 3" xfId="3100" xr:uid="{07D9CE64-29E9-464D-8AD2-FCEFFB0896AF}"/>
    <cellStyle name="Calculation 2 2 5 5 2 3 2" xfId="8729" xr:uid="{6EFCFEAD-2B7C-486F-B008-4F1E8934D546}"/>
    <cellStyle name="Calculation 2 2 5 5 2 3 3" xfId="17364" xr:uid="{944ECB65-6041-4135-AB62-BA3BF5A09945}"/>
    <cellStyle name="Calculation 2 2 5 5 2 4" xfId="4327" xr:uid="{2219AD2A-5583-4509-BE2B-1B641B71A252}"/>
    <cellStyle name="Calculation 2 2 5 5 2 4 2" xfId="9956" xr:uid="{E9744A87-06E7-4425-B946-AD7D69468C5C}"/>
    <cellStyle name="Calculation 2 2 5 5 2 4 3" xfId="18591" xr:uid="{33D64A79-2906-4A2A-9931-767757444E81}"/>
    <cellStyle name="Calculation 2 2 5 5 2 5" xfId="6999" xr:uid="{9BF9D75F-C777-4DCC-8066-8C1B99BF69AC}"/>
    <cellStyle name="Calculation 2 2 5 5 2 6" xfId="15634" xr:uid="{DAD9DCAE-9BA9-41B9-9B09-CFA4E1F65593}"/>
    <cellStyle name="Calculation 2 2 5 5 3" xfId="1805" xr:uid="{25B68F5F-F9CD-46E2-9578-13389F8B2613}"/>
    <cellStyle name="Calculation 2 2 5 5 3 2" xfId="4977" xr:uid="{BE9D4868-E3A7-40B5-BC3B-9958930EC269}"/>
    <cellStyle name="Calculation 2 2 5 5 3 2 2" xfId="10606" xr:uid="{0C8C6E02-991F-47E6-95C6-11BC1DE7368F}"/>
    <cellStyle name="Calculation 2 2 5 5 3 2 3" xfId="19241" xr:uid="{99540946-1867-47F5-B5BE-31C17CE06D02}"/>
    <cellStyle name="Calculation 2 2 5 5 3 3" xfId="7434" xr:uid="{CA82539F-53D1-4014-B1C7-0D9CBCF81FEF}"/>
    <cellStyle name="Calculation 2 2 5 5 3 4" xfId="16069" xr:uid="{3B46F189-1DAF-4E5A-9EF6-060348C22449}"/>
    <cellStyle name="Calculation 2 2 5 5 4" xfId="3523" xr:uid="{6498FA82-9340-4FBF-AE28-41FC95C7302B}"/>
    <cellStyle name="Calculation 2 2 5 5 4 2" xfId="9152" xr:uid="{03F3E729-CCC6-44F9-802F-AEE3601A28FB}"/>
    <cellStyle name="Calculation 2 2 5 5 4 3" xfId="17787" xr:uid="{266ECFC8-4E5C-4FC3-B9B9-694E576BE49A}"/>
    <cellStyle name="Calculation 2 2 5 5 5" xfId="4507" xr:uid="{09C1CBAE-6D72-4B61-B284-4C6723DD9E5D}"/>
    <cellStyle name="Calculation 2 2 5 5 5 2" xfId="10136" xr:uid="{85382CF3-D3C5-40FE-9676-2554D2C2FE7A}"/>
    <cellStyle name="Calculation 2 2 5 5 5 3" xfId="18771" xr:uid="{4C89AB76-166C-4FBB-BB5A-A188F16200DA}"/>
    <cellStyle name="Calculation 2 2 5 5 6" xfId="6415" xr:uid="{269D1386-93F2-4C06-91C9-2BED6802345C}"/>
    <cellStyle name="Calculation 2 2 5 5 7" xfId="15050" xr:uid="{F2B3002A-E8AC-457A-AC00-439CEA6B8E78}"/>
    <cellStyle name="Calculation 2 2 5 6" xfId="1184" xr:uid="{68AA78F2-16DD-46E3-9CFC-13014240F111}"/>
    <cellStyle name="Calculation 2 2 5 6 2" xfId="2063" xr:uid="{84F4EFA2-177D-4F10-815C-9FB5803ED9AA}"/>
    <cellStyle name="Calculation 2 2 5 6 2 2" xfId="5235" xr:uid="{5C07F54D-3B30-4D9C-AA03-0BB54D16F0F2}"/>
    <cellStyle name="Calculation 2 2 5 6 2 2 2" xfId="10864" xr:uid="{4714E5ED-C174-47F9-9C24-1A04819F643F}"/>
    <cellStyle name="Calculation 2 2 5 6 2 2 3" xfId="19499" xr:uid="{103710D8-D780-49D2-A843-35C535A07530}"/>
    <cellStyle name="Calculation 2 2 5 6 2 3" xfId="7692" xr:uid="{E2947534-9126-40E0-9BC8-97E42CD05C3C}"/>
    <cellStyle name="Calculation 2 2 5 6 2 4" xfId="16327" xr:uid="{EA6E8B14-09D6-47E1-9307-F8DBCEE02530}"/>
    <cellStyle name="Calculation 2 2 5 6 3" xfId="3372" xr:uid="{90AEB01B-CF97-40D4-BCAE-D5B38446B97D}"/>
    <cellStyle name="Calculation 2 2 5 6 3 2" xfId="9001" xr:uid="{D7C10D2B-7C01-40D2-8E8E-E1D6FE516D72}"/>
    <cellStyle name="Calculation 2 2 5 6 3 3" xfId="17636" xr:uid="{F3FDFBA4-108C-4C2D-AAE7-A920AF663032}"/>
    <cellStyle name="Calculation 2 2 5 6 4" xfId="4140" xr:uid="{7D15B516-AE24-404A-83A5-F59A3113C74D}"/>
    <cellStyle name="Calculation 2 2 5 6 4 2" xfId="9769" xr:uid="{517F0E0A-AED2-4D49-B528-C208C3F220A7}"/>
    <cellStyle name="Calculation 2 2 5 6 4 3" xfId="18404" xr:uid="{1E4EB725-BFAE-4B98-881C-8DE420C63DAE}"/>
    <cellStyle name="Calculation 2 2 5 6 5" xfId="6813" xr:uid="{BF4A296F-A820-46F2-96E3-F0BECEF3DCF9}"/>
    <cellStyle name="Calculation 2 2 5 6 6" xfId="15448" xr:uid="{F6D1C963-3EA5-4574-B133-270386DFB07A}"/>
    <cellStyle name="Calculation 2 2 5 7" xfId="1713" xr:uid="{5012498A-D749-4357-B440-D063EAF5F6BF}"/>
    <cellStyle name="Calculation 2 2 5 7 2" xfId="4885" xr:uid="{AB018C6F-38A8-407D-B1C0-7955490083BD}"/>
    <cellStyle name="Calculation 2 2 5 7 2 2" xfId="10514" xr:uid="{3174DC58-BBAD-461A-B02E-18FC11CA2B2D}"/>
    <cellStyle name="Calculation 2 2 5 7 2 3" xfId="19149" xr:uid="{C63FF43C-1F48-4A51-A4BC-89352960F413}"/>
    <cellStyle name="Calculation 2 2 5 7 3" xfId="7342" xr:uid="{871AB896-816C-466D-8DFB-F7B4EB56197E}"/>
    <cellStyle name="Calculation 2 2 5 7 4" xfId="15977" xr:uid="{BB96F00A-DAB9-46F2-9458-5906A29E4BB2}"/>
    <cellStyle name="Calculation 2 2 5 8" xfId="3223" xr:uid="{A5E7374D-3106-459A-B4DC-8383B14795DB}"/>
    <cellStyle name="Calculation 2 2 5 8 2" xfId="8852" xr:uid="{7876E795-DCA8-42A4-9D03-B2BB558C3693}"/>
    <cellStyle name="Calculation 2 2 5 8 3" xfId="17487" xr:uid="{B29EF4BE-C5A1-4757-9139-47F440CAA9DF}"/>
    <cellStyle name="Calculation 2 2 5 9" xfId="4294" xr:uid="{53C48B1E-CF8D-4CA2-B70D-D1ED89DEF2A0}"/>
    <cellStyle name="Calculation 2 2 5 9 2" xfId="9923" xr:uid="{B1F60262-7E1A-465A-884A-6F18A7FBE893}"/>
    <cellStyle name="Calculation 2 2 5 9 3" xfId="18558" xr:uid="{F3E5DDC0-5F63-4CF4-A1C5-F7B722E4EF24}"/>
    <cellStyle name="Calculation 2 2 6" xfId="489" xr:uid="{F4997EAA-B930-4A48-A83C-6EC767911025}"/>
    <cellStyle name="Calculation 2 2 6 2" xfId="1031" xr:uid="{D5DD2600-3C1B-4E63-933D-4126CA4E7F14}"/>
    <cellStyle name="Calculation 2 2 6 2 2" xfId="1615" xr:uid="{968D6BBC-FFB8-4DCA-B6C5-05083FB08268}"/>
    <cellStyle name="Calculation 2 2 6 2 2 2" xfId="2494" xr:uid="{67CE9F59-2B8D-4DC9-8A2E-8670A078EEBC}"/>
    <cellStyle name="Calculation 2 2 6 2 2 2 2" xfId="5666" xr:uid="{1CBFB726-2956-49DA-A783-71CB892DB5A3}"/>
    <cellStyle name="Calculation 2 2 6 2 2 2 2 2" xfId="11295" xr:uid="{EE4F6C65-58C0-48B8-B883-07F29D6E557E}"/>
    <cellStyle name="Calculation 2 2 6 2 2 2 2 3" xfId="19930" xr:uid="{D1A0A5FA-1CC2-4FC3-867C-BCD953F26EE8}"/>
    <cellStyle name="Calculation 2 2 6 2 2 2 3" xfId="8123" xr:uid="{E0994226-B60C-409B-A485-AF310CA7CA8C}"/>
    <cellStyle name="Calculation 2 2 6 2 2 2 4" xfId="16758" xr:uid="{33F2169F-EBD1-4474-AF8D-A6F7B5C2BC90}"/>
    <cellStyle name="Calculation 2 2 6 2 2 3" xfId="2949" xr:uid="{E9F66C01-7FD4-46D2-AA6D-F8AE62E20470}"/>
    <cellStyle name="Calculation 2 2 6 2 2 3 2" xfId="8578" xr:uid="{35749FD9-DE68-4DF0-9025-5EC4F8F40230}"/>
    <cellStyle name="Calculation 2 2 6 2 2 3 3" xfId="17213" xr:uid="{4594FA5F-498A-4EE4-84F7-78BD419E4461}"/>
    <cellStyle name="Calculation 2 2 6 2 2 4" xfId="4787" xr:uid="{D6CB6949-C340-4D7A-9861-CB13C0A8584F}"/>
    <cellStyle name="Calculation 2 2 6 2 2 4 2" xfId="10416" xr:uid="{9EB47AC6-99E9-4E7F-8054-4DD44DE2FDEA}"/>
    <cellStyle name="Calculation 2 2 6 2 2 4 3" xfId="19051" xr:uid="{CF16AAE1-828A-407E-8890-147B67050C57}"/>
    <cellStyle name="Calculation 2 2 6 2 2 5" xfId="7244" xr:uid="{E72B8D61-626D-45C4-9BBA-C393469E5E8C}"/>
    <cellStyle name="Calculation 2 2 6 2 2 6" xfId="15879" xr:uid="{10E0D298-BF7E-4D02-946B-F1E29B3C1FC6}"/>
    <cellStyle name="Calculation 2 2 6 2 3" xfId="1931" xr:uid="{B29D929A-3325-4F7C-8E13-B4C8D7AA4720}"/>
    <cellStyle name="Calculation 2 2 6 2 3 2" xfId="5103" xr:uid="{D10D720C-3757-4F9A-907F-7D259481F8FC}"/>
    <cellStyle name="Calculation 2 2 6 2 3 2 2" xfId="10732" xr:uid="{B96272C3-8402-43FB-9F79-0DF5888FF6E0}"/>
    <cellStyle name="Calculation 2 2 6 2 3 2 3" xfId="19367" xr:uid="{7658BBAC-6875-4BDC-817A-666F70357D66}"/>
    <cellStyle name="Calculation 2 2 6 2 3 3" xfId="7560" xr:uid="{69A4B878-758E-4B74-9F53-9FAB4CB2FBB9}"/>
    <cellStyle name="Calculation 2 2 6 2 3 4" xfId="16195" xr:uid="{DFB58342-DFC2-479E-BF87-91F3AD97F9FE}"/>
    <cellStyle name="Calculation 2 2 6 2 4" xfId="2839" xr:uid="{9CEC54EC-DF9F-485A-A5F6-6CD3CF1E7075}"/>
    <cellStyle name="Calculation 2 2 6 2 4 2" xfId="8468" xr:uid="{69EB096A-23C9-4290-901A-57E7914DC6F6}"/>
    <cellStyle name="Calculation 2 2 6 2 4 3" xfId="17103" xr:uid="{1856EAE6-6FD0-43C4-88BF-7B3ED3B723C3}"/>
    <cellStyle name="Calculation 2 2 6 2 5" xfId="4357" xr:uid="{ED856B16-DDD4-427A-A588-F525877B2471}"/>
    <cellStyle name="Calculation 2 2 6 2 5 2" xfId="9986" xr:uid="{FEC47A56-FB1D-4509-85E4-23FFFDF55632}"/>
    <cellStyle name="Calculation 2 2 6 2 5 3" xfId="18621" xr:uid="{358CA1CE-FDAB-48C8-B5C1-9151D10E2E18}"/>
    <cellStyle name="Calculation 2 2 6 2 6" xfId="6660" xr:uid="{1FF6E0DF-776E-4979-9D91-B6A65D82784B}"/>
    <cellStyle name="Calculation 2 2 6 2 7" xfId="15295" xr:uid="{DCDF1E5D-28A1-4FA3-8BDF-FD458AE54739}"/>
    <cellStyle name="Calculation 2 2 6 3" xfId="1113" xr:uid="{A486DCB4-ACE8-4213-814A-DAD3E6C2BABF}"/>
    <cellStyle name="Calculation 2 2 6 3 2" xfId="1992" xr:uid="{18DD00AA-2C12-4A99-B021-43178F934078}"/>
    <cellStyle name="Calculation 2 2 6 3 2 2" xfId="5164" xr:uid="{B241C6DC-3D48-4DBE-B604-2649214B53FA}"/>
    <cellStyle name="Calculation 2 2 6 3 2 2 2" xfId="10793" xr:uid="{0863964B-9B6F-454E-990F-D76773392B8E}"/>
    <cellStyle name="Calculation 2 2 6 3 2 2 3" xfId="19428" xr:uid="{8BB31456-C863-45BA-B1B9-AABF26AF95E2}"/>
    <cellStyle name="Calculation 2 2 6 3 2 3" xfId="7621" xr:uid="{5A0D6397-AF10-4DA4-825D-7529512FE096}"/>
    <cellStyle name="Calculation 2 2 6 3 2 4" xfId="16256" xr:uid="{3B81B49B-4453-4ECA-B04C-783F721198CA}"/>
    <cellStyle name="Calculation 2 2 6 3 3" xfId="2835" xr:uid="{89813012-5E66-4239-B260-6041DF65C4AA}"/>
    <cellStyle name="Calculation 2 2 6 3 3 2" xfId="8464" xr:uid="{F421AD85-D199-4B77-ABBD-3E66A1A3AC9B}"/>
    <cellStyle name="Calculation 2 2 6 3 3 3" xfId="17099" xr:uid="{CCA0E43F-8637-47A2-BF0B-23B9383AB284}"/>
    <cellStyle name="Calculation 2 2 6 3 4" xfId="3682" xr:uid="{902ADA55-8718-4E37-8CAE-1773B5F8E5E6}"/>
    <cellStyle name="Calculation 2 2 6 3 4 2" xfId="9311" xr:uid="{BC63E723-E012-4A29-9D11-1BEB5CAAA6AD}"/>
    <cellStyle name="Calculation 2 2 6 3 4 3" xfId="17946" xr:uid="{9EED9E8E-FAAD-48E2-9F40-39B9E10DC617}"/>
    <cellStyle name="Calculation 2 2 6 3 5" xfId="6742" xr:uid="{20DA03A3-BE10-4600-A77B-90F085C2CAE4}"/>
    <cellStyle name="Calculation 2 2 6 3 6" xfId="15377" xr:uid="{90AF8FED-5542-472D-81B4-9A865F016F6E}"/>
    <cellStyle name="Calculation 2 2 6 4" xfId="1679" xr:uid="{9B4B05D8-DC9C-4E17-9796-374432DB00AB}"/>
    <cellStyle name="Calculation 2 2 6 4 2" xfId="4851" xr:uid="{7841D564-E7BF-44C6-A590-F77B38CB7525}"/>
    <cellStyle name="Calculation 2 2 6 4 2 2" xfId="10480" xr:uid="{52B75232-8047-4437-A456-5F8A85FAB227}"/>
    <cellStyle name="Calculation 2 2 6 4 2 3" xfId="19115" xr:uid="{C7C89783-7256-4F99-BBB9-664734E98C89}"/>
    <cellStyle name="Calculation 2 2 6 4 3" xfId="7308" xr:uid="{4CE3F439-EDF1-4A0C-9FE2-7D1CB33A4AE9}"/>
    <cellStyle name="Calculation 2 2 6 4 4" xfId="15943" xr:uid="{A8A69F36-4E0F-4ED7-9CBF-5215784EDF37}"/>
    <cellStyle name="Calculation 2 2 6 5" xfId="3370" xr:uid="{3DE43999-1AB4-4ABC-A5EB-4C38F3329142}"/>
    <cellStyle name="Calculation 2 2 6 5 2" xfId="8999" xr:uid="{98DA2583-DBB2-4433-B56E-5E2F22AEA100}"/>
    <cellStyle name="Calculation 2 2 6 5 3" xfId="17634" xr:uid="{F5EB486F-940B-4266-BEBF-8337ECAD337C}"/>
    <cellStyle name="Calculation 2 2 6 6" xfId="4444" xr:uid="{ABA81C18-4780-4A2B-86CF-0F06642EDE5A}"/>
    <cellStyle name="Calculation 2 2 6 6 2" xfId="10073" xr:uid="{ACA53093-3A4A-47F4-A0E4-13DE2F47F525}"/>
    <cellStyle name="Calculation 2 2 6 6 3" xfId="18708" xr:uid="{5C7BAA69-7073-4B4F-BC48-ACC16E755C82}"/>
    <cellStyle name="Calculation 2 2 6 7" xfId="6118" xr:uid="{2FB55227-1C39-43CD-9B0D-63B550AB1B8E}"/>
    <cellStyle name="Calculation 2 2 6 8" xfId="14753" xr:uid="{E1FB954B-B682-4319-85E3-E1D9880F706F}"/>
    <cellStyle name="Calculation 2 2 7" xfId="641" xr:uid="{7FA62ACE-F0A5-42EB-93E8-91CF51D4DE9D}"/>
    <cellStyle name="Calculation 2 2 7 2" xfId="1225" xr:uid="{373322FD-A349-4442-B238-3660ABEDBFA9}"/>
    <cellStyle name="Calculation 2 2 7 2 2" xfId="2104" xr:uid="{ED568D20-DDE8-408F-982C-7F0E5A7F39E0}"/>
    <cellStyle name="Calculation 2 2 7 2 2 2" xfId="5276" xr:uid="{A1C24792-57CA-4CE8-9069-707632B40882}"/>
    <cellStyle name="Calculation 2 2 7 2 2 2 2" xfId="10905" xr:uid="{4FD0B3EE-F7C8-41EE-8926-36ECF533CCFF}"/>
    <cellStyle name="Calculation 2 2 7 2 2 2 3" xfId="19540" xr:uid="{B280A39C-AAA0-4D56-A269-C8BA40BE7F42}"/>
    <cellStyle name="Calculation 2 2 7 2 2 3" xfId="7733" xr:uid="{E77CB8ED-D7EF-4E97-B8C5-299F016D8CF9}"/>
    <cellStyle name="Calculation 2 2 7 2 2 4" xfId="16368" xr:uid="{E3EC0A82-CE75-41CF-850F-215079D00687}"/>
    <cellStyle name="Calculation 2 2 7 2 3" xfId="3368" xr:uid="{97F9E76D-C790-4CDB-8EE5-7AC50FBC064B}"/>
    <cellStyle name="Calculation 2 2 7 2 3 2" xfId="8997" xr:uid="{22A4ABB8-41AE-4DA0-8008-05275346B2BC}"/>
    <cellStyle name="Calculation 2 2 7 2 3 3" xfId="17632" xr:uid="{38FB73B5-4E5C-4034-A7F0-43BDE66BAA23}"/>
    <cellStyle name="Calculation 2 2 7 2 4" xfId="3771" xr:uid="{85E1C8E4-74BD-40DE-B172-9E846FC31247}"/>
    <cellStyle name="Calculation 2 2 7 2 4 2" xfId="9400" xr:uid="{7A2CAA70-B564-404E-950A-EA87668170C6}"/>
    <cellStyle name="Calculation 2 2 7 2 4 3" xfId="18035" xr:uid="{2316EA04-2D82-417D-B007-A78B50A63790}"/>
    <cellStyle name="Calculation 2 2 7 2 5" xfId="6854" xr:uid="{48742A54-ED96-417B-BAD9-9F7FA8B4A014}"/>
    <cellStyle name="Calculation 2 2 7 2 6" xfId="15489" xr:uid="{B49B546D-362B-4618-9A2D-B67D313B2BF3}"/>
    <cellStyle name="Calculation 2 2 7 3" xfId="1735" xr:uid="{6C270625-B449-41A7-B91A-29C4638C1552}"/>
    <cellStyle name="Calculation 2 2 7 3 2" xfId="4907" xr:uid="{1FCA718E-1675-4730-A573-B2110654EED5}"/>
    <cellStyle name="Calculation 2 2 7 3 2 2" xfId="10536" xr:uid="{DC043706-77E0-4427-8591-9992BF5AF9BD}"/>
    <cellStyle name="Calculation 2 2 7 3 2 3" xfId="19171" xr:uid="{DEC04F3B-DD9B-4F54-A4D8-3861879351FA}"/>
    <cellStyle name="Calculation 2 2 7 3 3" xfId="7364" xr:uid="{CBF33334-18D5-4BC2-BC72-1BC352FD3585}"/>
    <cellStyle name="Calculation 2 2 7 3 4" xfId="15999" xr:uid="{21CE98E8-7E41-4C46-B285-11DBE8283ADF}"/>
    <cellStyle name="Calculation 2 2 7 4" xfId="2688" xr:uid="{058B3F2D-394D-435F-8F84-D7920C35601D}"/>
    <cellStyle name="Calculation 2 2 7 4 2" xfId="8317" xr:uid="{2AAA401A-CE86-429B-9505-86D26B9BFC96}"/>
    <cellStyle name="Calculation 2 2 7 4 3" xfId="16952" xr:uid="{33A38084-31F7-4155-A8C3-0C41C424EB60}"/>
    <cellStyle name="Calculation 2 2 7 5" xfId="4262" xr:uid="{A8A803D5-A05C-4E17-9D20-58F818FBB527}"/>
    <cellStyle name="Calculation 2 2 7 5 2" xfId="9891" xr:uid="{4E2A1C1A-AD43-4F4C-82E3-C3E1917B8FE2}"/>
    <cellStyle name="Calculation 2 2 7 5 3" xfId="18526" xr:uid="{710FA8AE-E90D-4F9E-93F5-3C1FEF983AFD}"/>
    <cellStyle name="Calculation 2 2 7 6" xfId="6270" xr:uid="{EFF372E2-49D6-4D50-81E8-1A01C632D81A}"/>
    <cellStyle name="Calculation 2 2 7 7" xfId="14905" xr:uid="{CFC550DF-4D46-4273-9331-1094F48A7DE2}"/>
    <cellStyle name="Calculation 2 2 8" xfId="1073" xr:uid="{3D0E1E2A-BB81-48AF-82FE-6A69D77FA05F}"/>
    <cellStyle name="Calculation 2 2 8 2" xfId="1952" xr:uid="{6C5F328C-B174-4828-917C-215F41B22C59}"/>
    <cellStyle name="Calculation 2 2 8 2 2" xfId="5124" xr:uid="{F059EA93-1521-4476-BAE7-68DF8C2AA0C1}"/>
    <cellStyle name="Calculation 2 2 8 2 2 2" xfId="10753" xr:uid="{4BD2710A-8CA9-4289-8840-03BE1F8E341B}"/>
    <cellStyle name="Calculation 2 2 8 2 2 3" xfId="19388" xr:uid="{AA45BA9C-69D0-46A8-8CFB-D8A49E6A3184}"/>
    <cellStyle name="Calculation 2 2 8 2 3" xfId="7581" xr:uid="{E5C0FFFE-90D2-4DFB-9C2D-02A0A38A0BFF}"/>
    <cellStyle name="Calculation 2 2 8 2 4" xfId="16216" xr:uid="{83BD3FBD-E163-4615-AB68-0CCFC408157F}"/>
    <cellStyle name="Calculation 2 2 8 3" xfId="3601" xr:uid="{F63E675B-ECE9-43F0-8E9F-93FEEB2B3406}"/>
    <cellStyle name="Calculation 2 2 8 3 2" xfId="9230" xr:uid="{3C1490E6-9461-4049-B342-967E049C5859}"/>
    <cellStyle name="Calculation 2 2 8 3 3" xfId="17865" xr:uid="{0BAFA904-535C-453F-977F-4F9E258A8F91}"/>
    <cellStyle name="Calculation 2 2 8 4" xfId="3933" xr:uid="{C52EDEF4-36AA-4D05-83B2-71BEFA209FC8}"/>
    <cellStyle name="Calculation 2 2 8 4 2" xfId="9562" xr:uid="{F45AF5C3-CB70-48EE-BECA-98E9EC3B64B9}"/>
    <cellStyle name="Calculation 2 2 8 4 3" xfId="18197" xr:uid="{72199D7B-6BE2-4B8F-879F-AA9DD8B363F8}"/>
    <cellStyle name="Calculation 2 2 8 5" xfId="6702" xr:uid="{31255235-39AB-438C-8233-6450E8E64158}"/>
    <cellStyle name="Calculation 2 2 8 6" xfId="15337" xr:uid="{866B6A2C-03EE-4A0E-9B7A-48BA9310931D}"/>
    <cellStyle name="Calculation 2 2 9" xfId="406" xr:uid="{82BE408B-390C-4967-97F1-CA0E223A92E6}"/>
    <cellStyle name="Calculation 2 2 9 2" xfId="3996" xr:uid="{AF4FDBD2-E2E8-43D6-9F33-E4503D338378}"/>
    <cellStyle name="Calculation 2 2 9 2 2" xfId="9625" xr:uid="{CED5C1B6-7954-475E-9619-BADD18017E4F}"/>
    <cellStyle name="Calculation 2 2 9 2 3" xfId="18260" xr:uid="{A82F4320-7D4E-4F72-90CB-E8B2A7F6839D}"/>
    <cellStyle name="Calculation 2 2 9 3" xfId="6035" xr:uid="{44D4A446-C7D5-4133-ABB7-12D92E53C616}"/>
    <cellStyle name="Calculation 2 2 9 4" xfId="14670" xr:uid="{BE99A735-7BEB-440A-A0D7-5D8206DBDDA3}"/>
    <cellStyle name="Calculation 2 3" xfId="140" xr:uid="{C62B4457-0076-480B-804D-823AB7D60CA0}"/>
    <cellStyle name="Calculation 2 3 10" xfId="1080" xr:uid="{907EB68A-EFD2-452B-A596-CA8B4DBBE652}"/>
    <cellStyle name="Calculation 2 3 10 2" xfId="1959" xr:uid="{63F79536-2A5B-4981-85CA-1680CB44047E}"/>
    <cellStyle name="Calculation 2 3 10 2 2" xfId="5131" xr:uid="{40DB3CF5-7400-4A1E-98F8-91A72C22D6AB}"/>
    <cellStyle name="Calculation 2 3 10 2 2 2" xfId="10760" xr:uid="{DC57F4D2-AD70-40BA-AE57-64F7812EC8C0}"/>
    <cellStyle name="Calculation 2 3 10 2 2 3" xfId="19395" xr:uid="{B42FA650-8EE4-45C3-998B-EF5F4E16C8AB}"/>
    <cellStyle name="Calculation 2 3 10 2 3" xfId="7588" xr:uid="{AE1E8038-60C9-41CF-B5F1-83A559682678}"/>
    <cellStyle name="Calculation 2 3 10 2 4" xfId="16223" xr:uid="{303293A1-C45A-49BF-98DB-E9AF535A3918}"/>
    <cellStyle name="Calculation 2 3 10 3" xfId="2707" xr:uid="{F9EE1F76-AE76-4F54-AC9E-AEBE01499AA0}"/>
    <cellStyle name="Calculation 2 3 10 3 2" xfId="8336" xr:uid="{104D37FF-D4FF-49A5-9A0A-E32A088D7A08}"/>
    <cellStyle name="Calculation 2 3 10 3 3" xfId="16971" xr:uid="{61E665C4-90DA-4D17-B764-B53F46EA7C73}"/>
    <cellStyle name="Calculation 2 3 10 4" xfId="4518" xr:uid="{796C6088-D6E8-4621-9BCA-BB6198EF390C}"/>
    <cellStyle name="Calculation 2 3 10 4 2" xfId="10147" xr:uid="{4E111245-FBA2-4E49-B168-2BB97E33CA91}"/>
    <cellStyle name="Calculation 2 3 10 4 3" xfId="18782" xr:uid="{FCFF7AD0-9311-4045-B4DA-104E6FF5E4B5}"/>
    <cellStyle name="Calculation 2 3 10 5" xfId="6709" xr:uid="{F7A40246-6CC5-4694-9297-6B92BAC361EC}"/>
    <cellStyle name="Calculation 2 3 10 6" xfId="15344" xr:uid="{37C482D1-B0BB-4742-B4C6-2F53D1956521}"/>
    <cellStyle name="Calculation 2 3 11" xfId="434" xr:uid="{CA65E0A1-F1AF-41AA-95A0-C523B72C6B14}"/>
    <cellStyle name="Calculation 2 3 11 2" xfId="4555" xr:uid="{AEF3FBDA-B346-4D19-B630-C9B84B010483}"/>
    <cellStyle name="Calculation 2 3 11 2 2" xfId="10184" xr:uid="{CFA79FDE-A1BE-407D-A414-23FFEED3B8C6}"/>
    <cellStyle name="Calculation 2 3 11 2 3" xfId="18819" xr:uid="{3FF6BC59-DEA3-4E35-BE65-B930FFD5357A}"/>
    <cellStyle name="Calculation 2 3 11 3" xfId="6063" xr:uid="{A806D4D9-F66F-4640-81AA-E001BAC4948E}"/>
    <cellStyle name="Calculation 2 3 11 4" xfId="14698" xr:uid="{C44C0CAB-C834-4D2B-A0C6-F640070BF9C8}"/>
    <cellStyle name="Calculation 2 3 12" xfId="1662" xr:uid="{8A117F61-D49E-4921-9ACA-37AED2C95370}"/>
    <cellStyle name="Calculation 2 3 12 2" xfId="4834" xr:uid="{199C939C-3F85-4B32-882C-FB5E82771BA4}"/>
    <cellStyle name="Calculation 2 3 12 2 2" xfId="10463" xr:uid="{2ED33818-F495-4828-8650-1BADD4A56F29}"/>
    <cellStyle name="Calculation 2 3 12 2 3" xfId="19098" xr:uid="{7303A21B-B5CF-4678-B724-3D09C89D307B}"/>
    <cellStyle name="Calculation 2 3 12 3" xfId="7291" xr:uid="{18A2AF2A-9713-4FA6-85AB-B47C2158CA17}"/>
    <cellStyle name="Calculation 2 3 12 4" xfId="15926" xr:uid="{2FE1EC1B-B169-489C-B448-5505ACB7700D}"/>
    <cellStyle name="Calculation 2 3 13" xfId="3513" xr:uid="{32EC9004-EF2C-4C84-9877-E0ECC208C103}"/>
    <cellStyle name="Calculation 2 3 13 2" xfId="9142" xr:uid="{3EA6E1A1-DD5A-4C2F-AC3B-015426071CFA}"/>
    <cellStyle name="Calculation 2 3 13 3" xfId="17777" xr:uid="{C9C7415D-2B18-4EA9-9048-3FD7D45BBF28}"/>
    <cellStyle name="Calculation 2 3 14" xfId="4068" xr:uid="{016191D9-F37B-40F5-ACC3-B3615C7C21CC}"/>
    <cellStyle name="Calculation 2 3 14 2" xfId="9697" xr:uid="{24E717E7-B60A-4F92-8C61-F0C223FBF27C}"/>
    <cellStyle name="Calculation 2 3 14 3" xfId="18332" xr:uid="{7551F467-CCA2-4418-86B7-0DBAA1D16898}"/>
    <cellStyle name="Calculation 2 3 15" xfId="5769" xr:uid="{7692D937-A8DD-4BAB-BC93-26CE624B8D66}"/>
    <cellStyle name="Calculation 2 3 16" xfId="14404" xr:uid="{24BE1247-EFFC-4790-A2B4-2231F3C1F1B7}"/>
    <cellStyle name="Calculation 2 3 2" xfId="165" xr:uid="{842067D8-7C46-4FF0-97DF-8A3190D8C206}"/>
    <cellStyle name="Calculation 2 3 2 10" xfId="569" xr:uid="{DD97CB56-EBF8-4CF7-8D68-CEA3E1B90A3F}"/>
    <cellStyle name="Calculation 2 3 2 10 2" xfId="6198" xr:uid="{E2EE6291-D231-4D42-92FE-A520EFA46B5A}"/>
    <cellStyle name="Calculation 2 3 2 10 3" xfId="14833" xr:uid="{0E83B6BC-F868-4927-99BD-8F72DC14548A}"/>
    <cellStyle name="Calculation 2 3 2 11" xfId="5794" xr:uid="{D1172DE6-82AB-4359-BE67-69E3A630C279}"/>
    <cellStyle name="Calculation 2 3 2 12" xfId="14429" xr:uid="{4D51FCF7-1EBD-4CF0-8878-E07EFFCAD2B2}"/>
    <cellStyle name="Calculation 2 3 2 2" xfId="897" xr:uid="{ACFA6764-7130-4FC7-9337-868BA25CE178}"/>
    <cellStyle name="Calculation 2 3 2 2 2" xfId="1481" xr:uid="{692C8B93-ADF0-46DD-96DA-A3712928124C}"/>
    <cellStyle name="Calculation 2 3 2 2 2 2" xfId="2360" xr:uid="{38B154FE-AAC4-4887-89E1-4CF0B5D27150}"/>
    <cellStyle name="Calculation 2 3 2 2 2 2 2" xfId="5532" xr:uid="{532E13CB-755C-4B4C-B9AA-0A5F6A5B9AFF}"/>
    <cellStyle name="Calculation 2 3 2 2 2 2 2 2" xfId="11161" xr:uid="{7B9E3040-2531-4544-B1EF-3F713EF86F21}"/>
    <cellStyle name="Calculation 2 3 2 2 2 2 2 3" xfId="19796" xr:uid="{735F06CA-748F-41C6-862C-6C2803562CD7}"/>
    <cellStyle name="Calculation 2 3 2 2 2 2 3" xfId="7989" xr:uid="{3BB6FA8A-355A-4A44-A7CC-7A6625B87E38}"/>
    <cellStyle name="Calculation 2 3 2 2 2 2 4" xfId="16624" xr:uid="{3C26D6A9-3245-4B23-A39B-8A4EA4F5A690}"/>
    <cellStyle name="Calculation 2 3 2 2 2 3" xfId="3592" xr:uid="{08FFED71-926D-4A1C-9620-349BADDEA08B}"/>
    <cellStyle name="Calculation 2 3 2 2 2 3 2" xfId="9221" xr:uid="{56F2F18E-D8C5-4CAD-B50C-851DA995317E}"/>
    <cellStyle name="Calculation 2 3 2 2 2 3 3" xfId="17856" xr:uid="{D80CEE8D-047C-49E9-B046-1AEC04ECA810}"/>
    <cellStyle name="Calculation 2 3 2 2 2 4" xfId="4653" xr:uid="{D49E2E21-3C87-4836-B74C-ACA92A6DB5E7}"/>
    <cellStyle name="Calculation 2 3 2 2 2 4 2" xfId="10282" xr:uid="{ADECE0F9-D1FA-42C0-A1DA-397BDD032D1C}"/>
    <cellStyle name="Calculation 2 3 2 2 2 4 3" xfId="18917" xr:uid="{2C6DD73D-DCDF-47D9-8FFA-BBC8A088F463}"/>
    <cellStyle name="Calculation 2 3 2 2 2 5" xfId="7110" xr:uid="{9C631D07-8F50-4911-AF00-5D77295C217A}"/>
    <cellStyle name="Calculation 2 3 2 2 2 6" xfId="15745" xr:uid="{542BB635-EE10-4327-B620-972F7AF0754B}"/>
    <cellStyle name="Calculation 2 3 2 2 3" xfId="1861" xr:uid="{DA19CB5D-4499-4D8D-9FAA-62B36E879C26}"/>
    <cellStyle name="Calculation 2 3 2 2 3 2" xfId="5033" xr:uid="{E4765037-2BDC-4C74-AAB3-426C98A24A78}"/>
    <cellStyle name="Calculation 2 3 2 2 3 2 2" xfId="10662" xr:uid="{B5C3FA44-85DE-475D-9C81-809D1050067D}"/>
    <cellStyle name="Calculation 2 3 2 2 3 2 3" xfId="19297" xr:uid="{E9AC872C-A7EF-40BD-89C1-83299CFAA61F}"/>
    <cellStyle name="Calculation 2 3 2 2 3 3" xfId="7490" xr:uid="{B4296DF5-9E90-46FF-A8DE-BB16395D6E5C}"/>
    <cellStyle name="Calculation 2 3 2 2 3 4" xfId="16125" xr:uid="{C934F8F5-3EA7-48FB-AA3C-0BD6D0C5D158}"/>
    <cellStyle name="Calculation 2 3 2 2 4" xfId="2635" xr:uid="{1CBB649F-D86E-4DA1-A136-3B548D30BEB3}"/>
    <cellStyle name="Calculation 2 3 2 2 4 2" xfId="8264" xr:uid="{C1AEC9B1-252C-471B-81B4-62C4B7792AD2}"/>
    <cellStyle name="Calculation 2 3 2 2 4 3" xfId="16899" xr:uid="{BDD95274-A9BD-4A41-882B-64A072F87259}"/>
    <cellStyle name="Calculation 2 3 2 2 5" xfId="4478" xr:uid="{D2492FC0-E22D-49D2-9D7E-60553B64EE3A}"/>
    <cellStyle name="Calculation 2 3 2 2 5 2" xfId="10107" xr:uid="{1658B9B2-A9D0-422B-AD09-02515E1E6461}"/>
    <cellStyle name="Calculation 2 3 2 2 5 3" xfId="18742" xr:uid="{D3DB5D61-72DE-4FC2-813D-FBF1C9AAA184}"/>
    <cellStyle name="Calculation 2 3 2 2 6" xfId="6526" xr:uid="{7C9D1BE7-9ECB-40DA-895F-33B34ED7A360}"/>
    <cellStyle name="Calculation 2 3 2 2 7" xfId="15161" xr:uid="{C54C6241-9F45-40AF-BED5-80D8419B3E3B}"/>
    <cellStyle name="Calculation 2 3 2 3" xfId="663" xr:uid="{0BFD206E-60FE-4AF6-9532-B4145BE5701F}"/>
    <cellStyle name="Calculation 2 3 2 3 2" xfId="1247" xr:uid="{77B9D635-22B2-47CF-9483-1B61B4AF2519}"/>
    <cellStyle name="Calculation 2 3 2 3 2 2" xfId="2126" xr:uid="{DA7B7AE8-8529-406C-B304-CD73384A04E2}"/>
    <cellStyle name="Calculation 2 3 2 3 2 2 2" xfId="5298" xr:uid="{3663B8FC-06FA-4A70-B6E0-E298E44A15D0}"/>
    <cellStyle name="Calculation 2 3 2 3 2 2 2 2" xfId="10927" xr:uid="{DAAD324E-C122-4B63-A465-8379E0C26895}"/>
    <cellStyle name="Calculation 2 3 2 3 2 2 2 3" xfId="19562" xr:uid="{45191AFE-96B3-4703-B771-8B107084DE3D}"/>
    <cellStyle name="Calculation 2 3 2 3 2 2 3" xfId="7755" xr:uid="{EBD8572C-0403-4DF6-8B93-AA87E3335483}"/>
    <cellStyle name="Calculation 2 3 2 3 2 2 4" xfId="16390" xr:uid="{3E133B58-0F59-4F5F-9770-D9DE34A93EA2}"/>
    <cellStyle name="Calculation 2 3 2 3 2 3" xfId="234" xr:uid="{1D088677-F475-4A42-96BB-4C28F2746D79}"/>
    <cellStyle name="Calculation 2 3 2 3 2 3 2" xfId="5863" xr:uid="{DC4792F8-5FFC-4A40-A3B4-487926DAE58C}"/>
    <cellStyle name="Calculation 2 3 2 3 2 3 3" xfId="14498" xr:uid="{F5F01027-411B-4A66-A9F6-F5EB75738139}"/>
    <cellStyle name="Calculation 2 3 2 3 2 4" xfId="4322" xr:uid="{22C0D5B4-1203-4478-817A-A909DAD02987}"/>
    <cellStyle name="Calculation 2 3 2 3 2 4 2" xfId="9951" xr:uid="{26BAABDD-65EA-4FCA-8CA2-ACF6E430CF7D}"/>
    <cellStyle name="Calculation 2 3 2 3 2 4 3" xfId="18586" xr:uid="{475C0EC9-4887-44E3-9B46-33879BF06450}"/>
    <cellStyle name="Calculation 2 3 2 3 2 5" xfId="6876" xr:uid="{330EB096-5041-4A05-8E72-D81FFE79C3B3}"/>
    <cellStyle name="Calculation 2 3 2 3 2 6" xfId="15511" xr:uid="{6AFFAEE4-33A4-4528-8955-555BC456F5CC}"/>
    <cellStyle name="Calculation 2 3 2 3 3" xfId="1743" xr:uid="{85A13227-355F-48AF-ADA9-916BF7539D45}"/>
    <cellStyle name="Calculation 2 3 2 3 3 2" xfId="4915" xr:uid="{C7552BCC-FFE7-4D8D-9C0D-B8DF64DA2BB6}"/>
    <cellStyle name="Calculation 2 3 2 3 3 2 2" xfId="10544" xr:uid="{738C1026-69F1-4792-904C-9E6314FAE9A4}"/>
    <cellStyle name="Calculation 2 3 2 3 3 2 3" xfId="19179" xr:uid="{803AE873-3D1F-4B93-8A27-3D0FE744DBD3}"/>
    <cellStyle name="Calculation 2 3 2 3 3 3" xfId="7372" xr:uid="{B25EF94B-93CD-403B-B8BD-84198B636606}"/>
    <cellStyle name="Calculation 2 3 2 3 3 4" xfId="16007" xr:uid="{007EDC01-AFBA-44CE-A2BE-6D6165DB5C88}"/>
    <cellStyle name="Calculation 2 3 2 3 4" xfId="2837" xr:uid="{F8D5980C-DE3E-4735-96ED-48F43B0D02CE}"/>
    <cellStyle name="Calculation 2 3 2 3 4 2" xfId="8466" xr:uid="{0EF3D489-D347-4156-8E8D-54557F2BA9E1}"/>
    <cellStyle name="Calculation 2 3 2 3 4 3" xfId="17101" xr:uid="{B35E4685-DED0-4E2D-B642-15DB48C34A8A}"/>
    <cellStyle name="Calculation 2 3 2 3 5" xfId="4073" xr:uid="{B3E8C510-DE10-4624-B2BA-021185A307F2}"/>
    <cellStyle name="Calculation 2 3 2 3 5 2" xfId="9702" xr:uid="{CAA9817B-BBD2-4D64-9CCC-9EFD805B7CE8}"/>
    <cellStyle name="Calculation 2 3 2 3 5 3" xfId="18337" xr:uid="{5775D099-3DBC-42D2-A198-566C0AC456EA}"/>
    <cellStyle name="Calculation 2 3 2 3 6" xfId="6292" xr:uid="{B8AD5BF1-DB6F-4CA5-85A8-34E481DF202C}"/>
    <cellStyle name="Calculation 2 3 2 3 7" xfId="14927" xr:uid="{C181109A-DCC5-4B92-8EFD-70824BD77A40}"/>
    <cellStyle name="Calculation 2 3 2 4" xfId="679" xr:uid="{02206041-F903-4EA3-A93D-B05E6DD981A9}"/>
    <cellStyle name="Calculation 2 3 2 4 2" xfId="1263" xr:uid="{9B8353CD-7655-4AC1-9052-E56CFAE7F4C9}"/>
    <cellStyle name="Calculation 2 3 2 4 2 2" xfId="2142" xr:uid="{6179A73B-E6CA-4AF5-A726-1305553B0290}"/>
    <cellStyle name="Calculation 2 3 2 4 2 2 2" xfId="5314" xr:uid="{A6ACACD9-6CDD-4531-82A8-9759E6514D4B}"/>
    <cellStyle name="Calculation 2 3 2 4 2 2 2 2" xfId="10943" xr:uid="{0927994B-55DD-4F05-AD16-B67DAB5341E3}"/>
    <cellStyle name="Calculation 2 3 2 4 2 2 2 3" xfId="19578" xr:uid="{2CDFEA00-209B-46A7-93DF-6C19F2BCD46A}"/>
    <cellStyle name="Calculation 2 3 2 4 2 2 3" xfId="7771" xr:uid="{8CB81448-1122-4425-9406-F465F1A5A905}"/>
    <cellStyle name="Calculation 2 3 2 4 2 2 4" xfId="16406" xr:uid="{6AE609D9-E2D3-4F0C-BB25-CC7D4BEBBDAA}"/>
    <cellStyle name="Calculation 2 3 2 4 2 3" xfId="266" xr:uid="{98229CD6-FDAA-4A9C-8C39-E6E0F7F71AD7}"/>
    <cellStyle name="Calculation 2 3 2 4 2 3 2" xfId="5895" xr:uid="{BE42684E-CC1D-43DA-AC31-B2544AFC3A52}"/>
    <cellStyle name="Calculation 2 3 2 4 2 3 3" xfId="14530" xr:uid="{8CE156A5-9FBF-43BF-8A56-5305C373516A}"/>
    <cellStyle name="Calculation 2 3 2 4 2 4" xfId="4197" xr:uid="{9FFFD7D8-41EB-4C09-9472-0B0BBB231166}"/>
    <cellStyle name="Calculation 2 3 2 4 2 4 2" xfId="9826" xr:uid="{3C264547-4AAD-4F2F-9D9D-F1B35598824B}"/>
    <cellStyle name="Calculation 2 3 2 4 2 4 3" xfId="18461" xr:uid="{576C7672-BAF1-4249-91DB-910F45057C8F}"/>
    <cellStyle name="Calculation 2 3 2 4 2 5" xfId="6892" xr:uid="{8E6E66A6-1452-4A4F-B212-F44B77CC0825}"/>
    <cellStyle name="Calculation 2 3 2 4 2 6" xfId="15527" xr:uid="{3DE088E3-B1D9-4C79-A8C5-CD70C64D651C}"/>
    <cellStyle name="Calculation 2 3 2 4 3" xfId="1752" xr:uid="{262609FD-6B43-4964-BC23-D0B1BCD763B2}"/>
    <cellStyle name="Calculation 2 3 2 4 3 2" xfId="4924" xr:uid="{B198EA27-07E3-4124-9A5E-FC265047C94C}"/>
    <cellStyle name="Calculation 2 3 2 4 3 2 2" xfId="10553" xr:uid="{EDBA839F-ACDB-4606-B990-A26E6ACCFDCA}"/>
    <cellStyle name="Calculation 2 3 2 4 3 2 3" xfId="19188" xr:uid="{5AC11B04-A337-424D-BAC8-0CD6916566EF}"/>
    <cellStyle name="Calculation 2 3 2 4 3 3" xfId="7381" xr:uid="{3B76E3D3-6CFD-4158-87BC-7C2E0F2043B1}"/>
    <cellStyle name="Calculation 2 3 2 4 3 4" xfId="16016" xr:uid="{72882800-02FF-43EE-A053-E01DDFF0D3BA}"/>
    <cellStyle name="Calculation 2 3 2 4 4" xfId="3521" xr:uid="{AC45F5C9-CA13-426B-B17F-7302E753C5D7}"/>
    <cellStyle name="Calculation 2 3 2 4 4 2" xfId="9150" xr:uid="{55D56EEC-D7FA-4E95-928C-EB83AA3E1331}"/>
    <cellStyle name="Calculation 2 3 2 4 4 3" xfId="17785" xr:uid="{66ADA3F8-01A1-4CD3-95D8-8BDDCFE4CEB2}"/>
    <cellStyle name="Calculation 2 3 2 4 5" xfId="3963" xr:uid="{F7CCBE16-37E4-4DEE-9D01-F7DEA8ED3D65}"/>
    <cellStyle name="Calculation 2 3 2 4 5 2" xfId="9592" xr:uid="{A23B08E2-FFF9-4AA3-9725-09A77730720D}"/>
    <cellStyle name="Calculation 2 3 2 4 5 3" xfId="18227" xr:uid="{AE60EACB-F8D2-4549-B80A-AE7C203EFA6E}"/>
    <cellStyle name="Calculation 2 3 2 4 6" xfId="6308" xr:uid="{640D0C74-7B3E-4962-B942-3FA2849565DE}"/>
    <cellStyle name="Calculation 2 3 2 4 7" xfId="14943" xr:uid="{CC6AA97E-1157-48DE-BA71-1C1DF793DF62}"/>
    <cellStyle name="Calculation 2 3 2 5" xfId="761" xr:uid="{72199EEB-DA39-451D-84AC-D2E168B58A50}"/>
    <cellStyle name="Calculation 2 3 2 5 2" xfId="1345" xr:uid="{10A83C18-BCE2-4655-9232-CF813814575A}"/>
    <cellStyle name="Calculation 2 3 2 5 2 2" xfId="2224" xr:uid="{DDCAE357-2A08-4518-BC77-B6AF39EBBF6A}"/>
    <cellStyle name="Calculation 2 3 2 5 2 2 2" xfId="5396" xr:uid="{15941BFC-2966-4699-8EF4-65615275BEA7}"/>
    <cellStyle name="Calculation 2 3 2 5 2 2 2 2" xfId="11025" xr:uid="{B823144A-6F93-4972-88B6-107A70C51BB3}"/>
    <cellStyle name="Calculation 2 3 2 5 2 2 2 3" xfId="19660" xr:uid="{77135B64-71DF-4C2C-A373-315240DE2EB5}"/>
    <cellStyle name="Calculation 2 3 2 5 2 2 3" xfId="7853" xr:uid="{2A56281D-ED9E-4249-9146-69F980A618EF}"/>
    <cellStyle name="Calculation 2 3 2 5 2 2 4" xfId="16488" xr:uid="{E86A65DD-81F2-45C3-99E9-2544EC0051D5}"/>
    <cellStyle name="Calculation 2 3 2 5 2 3" xfId="2729" xr:uid="{5CC9DC48-1AD3-4486-803B-441C684CBDF4}"/>
    <cellStyle name="Calculation 2 3 2 5 2 3 2" xfId="8358" xr:uid="{D3FE830B-600F-4E40-BDB5-8AB440B5C243}"/>
    <cellStyle name="Calculation 2 3 2 5 2 3 3" xfId="16993" xr:uid="{BEBFFD77-F85C-45EB-B189-FBDBB5FA575F}"/>
    <cellStyle name="Calculation 2 3 2 5 2 4" xfId="4504" xr:uid="{E56DCA96-BD67-4C34-ACD9-9E801C266803}"/>
    <cellStyle name="Calculation 2 3 2 5 2 4 2" xfId="10133" xr:uid="{C660DB90-FB96-43B1-99A6-EF48FC02A293}"/>
    <cellStyle name="Calculation 2 3 2 5 2 4 3" xfId="18768" xr:uid="{D3C20C29-6567-48C1-A960-2513E9E7133E}"/>
    <cellStyle name="Calculation 2 3 2 5 2 5" xfId="6974" xr:uid="{441C5341-A590-4B9C-929D-BE2FA03713E6}"/>
    <cellStyle name="Calculation 2 3 2 5 2 6" xfId="15609" xr:uid="{8DACBC40-3A95-449D-A350-462ED04E65B6}"/>
    <cellStyle name="Calculation 2 3 2 5 3" xfId="1793" xr:uid="{05AC37EA-3F2A-4DDA-AF35-A0D81F0B5AB5}"/>
    <cellStyle name="Calculation 2 3 2 5 3 2" xfId="4965" xr:uid="{29B108C0-DC9B-49C8-8690-97DC62BDF3F0}"/>
    <cellStyle name="Calculation 2 3 2 5 3 2 2" xfId="10594" xr:uid="{341E92B0-750A-43C4-9F9A-D5BD387A96F4}"/>
    <cellStyle name="Calculation 2 3 2 5 3 2 3" xfId="19229" xr:uid="{9FF7305A-41CB-48E2-8C85-2F1429FC5BE1}"/>
    <cellStyle name="Calculation 2 3 2 5 3 3" xfId="7422" xr:uid="{E343406B-F34A-46B6-91FE-6242858183B1}"/>
    <cellStyle name="Calculation 2 3 2 5 3 4" xfId="16057" xr:uid="{9956AF8E-6F5A-4DBC-95AE-D6B1EFCB1B84}"/>
    <cellStyle name="Calculation 2 3 2 5 4" xfId="2591" xr:uid="{563583D2-5161-4DF8-9564-33E281D21BC0}"/>
    <cellStyle name="Calculation 2 3 2 5 4 2" xfId="8220" xr:uid="{03A13962-1B1B-41FD-8634-40EEA9D78FF3}"/>
    <cellStyle name="Calculation 2 3 2 5 4 3" xfId="16855" xr:uid="{6F23CA49-753F-4148-AE46-380D582BA94B}"/>
    <cellStyle name="Calculation 2 3 2 5 5" xfId="4396" xr:uid="{EBCEB0D0-D1F7-4812-BB4E-4D997A66FE8C}"/>
    <cellStyle name="Calculation 2 3 2 5 5 2" xfId="10025" xr:uid="{0FF9385E-E95D-4A0D-B4F1-EFF425A8D916}"/>
    <cellStyle name="Calculation 2 3 2 5 5 3" xfId="18660" xr:uid="{4AEC5A68-BE4B-49CB-A40E-8D400672D804}"/>
    <cellStyle name="Calculation 2 3 2 5 6" xfId="6390" xr:uid="{1C265C93-0CEF-483A-895C-553D666646BB}"/>
    <cellStyle name="Calculation 2 3 2 5 7" xfId="15025" xr:uid="{71F05B18-3F50-4F3F-8C7F-092CA92A7F09}"/>
    <cellStyle name="Calculation 2 3 2 6" xfId="1159" xr:uid="{CD825FDF-CF25-4E0D-AFBD-6A3AFE9423DC}"/>
    <cellStyle name="Calculation 2 3 2 6 2" xfId="2038" xr:uid="{40F401D5-5688-42D3-AB18-DFC7CF061DA8}"/>
    <cellStyle name="Calculation 2 3 2 6 2 2" xfId="5210" xr:uid="{738C50B4-BD55-4852-851B-44794CA66DAF}"/>
    <cellStyle name="Calculation 2 3 2 6 2 2 2" xfId="10839" xr:uid="{2D294055-03B0-439D-8F8D-94BD28DFDA3D}"/>
    <cellStyle name="Calculation 2 3 2 6 2 2 3" xfId="19474" xr:uid="{E97FEE16-9409-4EEE-B0A5-628CCFE0A83F}"/>
    <cellStyle name="Calculation 2 3 2 6 2 3" xfId="7667" xr:uid="{6464B634-A28F-40C4-8F42-CA5D5A6EF687}"/>
    <cellStyle name="Calculation 2 3 2 6 2 4" xfId="16302" xr:uid="{CA1AF3D1-C498-4AD5-AF9F-DF7640200BD1}"/>
    <cellStyle name="Calculation 2 3 2 6 3" xfId="3195" xr:uid="{CF0A8423-3578-4097-954B-2D345357E786}"/>
    <cellStyle name="Calculation 2 3 2 6 3 2" xfId="8824" xr:uid="{2E5100CE-F60A-4F45-B33E-907106443163}"/>
    <cellStyle name="Calculation 2 3 2 6 3 3" xfId="17459" xr:uid="{A286714B-784D-4555-959A-2E86357D8E3C}"/>
    <cellStyle name="Calculation 2 3 2 6 4" xfId="3944" xr:uid="{A2DC5D80-4625-4CFB-A423-A65649B743A5}"/>
    <cellStyle name="Calculation 2 3 2 6 4 2" xfId="9573" xr:uid="{72A2E76E-3E7F-44CB-8282-C579BE3173BF}"/>
    <cellStyle name="Calculation 2 3 2 6 4 3" xfId="18208" xr:uid="{ABB7157C-201E-48D0-88E6-53D6C12CA7F4}"/>
    <cellStyle name="Calculation 2 3 2 6 5" xfId="6788" xr:uid="{CB104CB0-0E5A-4410-9813-08BB0F8AA933}"/>
    <cellStyle name="Calculation 2 3 2 6 6" xfId="15423" xr:uid="{6E7981BD-C23B-4980-8E1F-3C12E5958BE7}"/>
    <cellStyle name="Calculation 2 3 2 7" xfId="1701" xr:uid="{093750D4-0969-4B36-BE7F-977DE1B4670F}"/>
    <cellStyle name="Calculation 2 3 2 7 2" xfId="4873" xr:uid="{3325130E-7A66-4F3B-80F4-1A97D9EF6048}"/>
    <cellStyle name="Calculation 2 3 2 7 2 2" xfId="10502" xr:uid="{4494B856-9226-457D-9003-3E7E4FD3C078}"/>
    <cellStyle name="Calculation 2 3 2 7 2 3" xfId="19137" xr:uid="{11F5E942-0BC5-47DD-A44D-CBAD005863BF}"/>
    <cellStyle name="Calculation 2 3 2 7 3" xfId="7330" xr:uid="{7A5DB485-76BC-476C-AD8C-740AF6F4106A}"/>
    <cellStyle name="Calculation 2 3 2 7 4" xfId="15965" xr:uid="{7AFD6C22-03AD-43E8-BC8F-D7670B7CF106}"/>
    <cellStyle name="Calculation 2 3 2 8" xfId="3243" xr:uid="{2C3AF39B-C250-4A9E-8E9A-6B076B2CB06C}"/>
    <cellStyle name="Calculation 2 3 2 8 2" xfId="8872" xr:uid="{EAE45400-40F6-4E45-90D0-7FEC0FCE89B8}"/>
    <cellStyle name="Calculation 2 3 2 8 3" xfId="17507" xr:uid="{90794C0E-EB19-478D-9BC6-C659F58DB6CD}"/>
    <cellStyle name="Calculation 2 3 2 9" xfId="4120" xr:uid="{76E98117-C523-477E-A57B-E61A737ADBCA}"/>
    <cellStyle name="Calculation 2 3 2 9 2" xfId="9749" xr:uid="{079C84C4-A712-48FF-8F57-EDCD75F374A4}"/>
    <cellStyle name="Calculation 2 3 2 9 3" xfId="18384" xr:uid="{D745F1D8-7CD2-4DD9-BAD0-FA39762B0204}"/>
    <cellStyle name="Calculation 2 3 3" xfId="173" xr:uid="{42E870D5-8485-4D24-9EE2-47C6D6BE8A2B}"/>
    <cellStyle name="Calculation 2 3 3 10" xfId="5802" xr:uid="{20B3D0DE-C3D1-4972-9E2A-57BDF24CD627}"/>
    <cellStyle name="Calculation 2 3 3 11" xfId="14437" xr:uid="{B5F2FBAE-63F3-4987-81A7-92428EDADF0D}"/>
    <cellStyle name="Calculation 2 3 3 2" xfId="927" xr:uid="{DFBF0EF3-C8C8-4D9B-9C05-CF652D22678B}"/>
    <cellStyle name="Calculation 2 3 3 2 2" xfId="1511" xr:uid="{1D111263-E97B-433A-BBB0-9BF3231F3CB5}"/>
    <cellStyle name="Calculation 2 3 3 2 2 2" xfId="2390" xr:uid="{5DB87E1F-92EC-4FBC-8E74-3028654CEFCA}"/>
    <cellStyle name="Calculation 2 3 3 2 2 2 2" xfId="5562" xr:uid="{7759278D-2693-43FA-B108-4898F373D54A}"/>
    <cellStyle name="Calculation 2 3 3 2 2 2 2 2" xfId="11191" xr:uid="{5CC5495C-4E42-4256-B8C5-F540869B90BF}"/>
    <cellStyle name="Calculation 2 3 3 2 2 2 2 3" xfId="19826" xr:uid="{E36884C3-D282-4BC0-927D-0DEF9F4EB99E}"/>
    <cellStyle name="Calculation 2 3 3 2 2 2 3" xfId="8019" xr:uid="{66158E02-FAF7-4B15-A3C1-B498E59124EE}"/>
    <cellStyle name="Calculation 2 3 3 2 2 2 4" xfId="16654" xr:uid="{FCDD75E2-EA13-4A3B-9A68-4153D4AFCD9E}"/>
    <cellStyle name="Calculation 2 3 3 2 2 3" xfId="3048" xr:uid="{A9522AA4-20B4-426A-884D-F3C22B7BE8E6}"/>
    <cellStyle name="Calculation 2 3 3 2 2 3 2" xfId="8677" xr:uid="{6C3A56EF-9BF7-4A8E-9B02-B899CB15F4C2}"/>
    <cellStyle name="Calculation 2 3 3 2 2 3 3" xfId="17312" xr:uid="{1731E135-CCB1-460D-A5E6-DD3A5155334E}"/>
    <cellStyle name="Calculation 2 3 3 2 2 4" xfId="4683" xr:uid="{DB3745C0-7EB7-4A60-8199-D6E43F92BF19}"/>
    <cellStyle name="Calculation 2 3 3 2 2 4 2" xfId="10312" xr:uid="{02067A70-0A79-4625-8B3C-BC1018077330}"/>
    <cellStyle name="Calculation 2 3 3 2 2 4 3" xfId="18947" xr:uid="{8EA4A4EC-6599-4E69-B404-A67995ABACF3}"/>
    <cellStyle name="Calculation 2 3 3 2 2 5" xfId="7140" xr:uid="{0677676B-FC80-401A-AEFB-FE733E0613D5}"/>
    <cellStyle name="Calculation 2 3 3 2 2 6" xfId="15775" xr:uid="{C6FF5EFC-50C5-47A2-B70F-F69407D4988C}"/>
    <cellStyle name="Calculation 2 3 3 2 3" xfId="1876" xr:uid="{37461499-E5F8-4FBA-A1A2-85E53750A04D}"/>
    <cellStyle name="Calculation 2 3 3 2 3 2" xfId="5048" xr:uid="{1EDE985E-FECF-4C7F-8ECF-DFEB6EACE309}"/>
    <cellStyle name="Calculation 2 3 3 2 3 2 2" xfId="10677" xr:uid="{AF14182D-C808-40D0-BAB5-CD66F23CD736}"/>
    <cellStyle name="Calculation 2 3 3 2 3 2 3" xfId="19312" xr:uid="{7904B458-6816-4EB5-A952-EBEBDF16021D}"/>
    <cellStyle name="Calculation 2 3 3 2 3 3" xfId="7505" xr:uid="{684C8415-4C61-45E4-B144-A5590A835864}"/>
    <cellStyle name="Calculation 2 3 3 2 3 4" xfId="16140" xr:uid="{04CBBB74-95E3-4C09-B232-C058730F19B1}"/>
    <cellStyle name="Calculation 2 3 3 2 4" xfId="2666" xr:uid="{31DA67C6-D895-4B1E-A114-154F2F1B7141}"/>
    <cellStyle name="Calculation 2 3 3 2 4 2" xfId="8295" xr:uid="{806E0AE6-9A87-46EE-A8D9-0C4C757B3037}"/>
    <cellStyle name="Calculation 2 3 3 2 4 3" xfId="16930" xr:uid="{E5AD3E1A-9856-45BC-9A73-9833070C396C}"/>
    <cellStyle name="Calculation 2 3 3 2 5" xfId="4228" xr:uid="{BE2C3708-1F16-4882-A0CD-D2B51E27A503}"/>
    <cellStyle name="Calculation 2 3 3 2 5 2" xfId="9857" xr:uid="{FF453759-CF82-44EB-ABB5-F679CEE35A8F}"/>
    <cellStyle name="Calculation 2 3 3 2 5 3" xfId="18492" xr:uid="{034F888B-B6A9-4179-A14B-4A7A1D18A9CD}"/>
    <cellStyle name="Calculation 2 3 3 2 6" xfId="6556" xr:uid="{69C8F41B-F4C4-409E-AD5E-14AF4229935F}"/>
    <cellStyle name="Calculation 2 3 3 2 7" xfId="15191" xr:uid="{53C14CE8-5CF3-4E77-9B8F-31A9EACC8F59}"/>
    <cellStyle name="Calculation 2 3 3 3" xfId="987" xr:uid="{1F5E4655-AD88-4619-818E-EBD7F474C012}"/>
    <cellStyle name="Calculation 2 3 3 3 2" xfId="1571" xr:uid="{62E1D5F1-4E45-4D03-80AD-5F1CB1DF09D6}"/>
    <cellStyle name="Calculation 2 3 3 3 2 2" xfId="2450" xr:uid="{458AC061-780B-420E-9FAA-7BC252BCF849}"/>
    <cellStyle name="Calculation 2 3 3 3 2 2 2" xfId="5622" xr:uid="{CD7772A6-6337-4F27-AC80-AAE69D7E1A57}"/>
    <cellStyle name="Calculation 2 3 3 3 2 2 2 2" xfId="11251" xr:uid="{480B9380-0EC7-4CDB-8C4B-930FC4CB9B3F}"/>
    <cellStyle name="Calculation 2 3 3 3 2 2 2 3" xfId="19886" xr:uid="{E5F81C03-27BA-4CB7-AFCB-8602BDDF239D}"/>
    <cellStyle name="Calculation 2 3 3 3 2 2 3" xfId="8079" xr:uid="{23152E64-16B2-4212-9F3C-53E57DF2BE6E}"/>
    <cellStyle name="Calculation 2 3 3 3 2 2 4" xfId="16714" xr:uid="{B6FF68E4-6145-4555-B2B5-5C4AEA8687F2}"/>
    <cellStyle name="Calculation 2 3 3 3 2 3" xfId="3306" xr:uid="{19C5C693-E4CC-4ACC-B47E-8E5D1D4552EF}"/>
    <cellStyle name="Calculation 2 3 3 3 2 3 2" xfId="8935" xr:uid="{82B58DFE-3ECA-4777-BD78-EF6228E42DE9}"/>
    <cellStyle name="Calculation 2 3 3 3 2 3 3" xfId="17570" xr:uid="{496943EE-999A-43CB-8A64-27E9B21B144B}"/>
    <cellStyle name="Calculation 2 3 3 3 2 4" xfId="4743" xr:uid="{CCB4E85E-02D1-47E4-B4C9-77902E2B353A}"/>
    <cellStyle name="Calculation 2 3 3 3 2 4 2" xfId="10372" xr:uid="{F71D808A-C305-4747-BBBC-25A5035D6BCF}"/>
    <cellStyle name="Calculation 2 3 3 3 2 4 3" xfId="19007" xr:uid="{415613AD-70DB-42D8-9A7F-BED855BB2D88}"/>
    <cellStyle name="Calculation 2 3 3 3 2 5" xfId="7200" xr:uid="{7D7F7AA0-A9A4-4E1E-A0EF-7A63E6BF37BB}"/>
    <cellStyle name="Calculation 2 3 3 3 2 6" xfId="15835" xr:uid="{5CEA8554-E5E5-4A35-8055-F381D4969B8E}"/>
    <cellStyle name="Calculation 2 3 3 3 3" xfId="1911" xr:uid="{2938520D-0DFD-40F3-A9D6-A07ED63F0EAC}"/>
    <cellStyle name="Calculation 2 3 3 3 3 2" xfId="5083" xr:uid="{C2731474-9FD9-4799-8E04-A67EEAB3AE39}"/>
    <cellStyle name="Calculation 2 3 3 3 3 2 2" xfId="10712" xr:uid="{9F14C799-6771-4EEC-8F55-14956978F382}"/>
    <cellStyle name="Calculation 2 3 3 3 3 2 3" xfId="19347" xr:uid="{DCF002FE-9CB7-43D0-BE8D-4AE7F494E2FA}"/>
    <cellStyle name="Calculation 2 3 3 3 3 3" xfId="7540" xr:uid="{6C00288E-F6D5-48A1-887D-4419E650A4F2}"/>
    <cellStyle name="Calculation 2 3 3 3 3 4" xfId="16175" xr:uid="{710FB27F-BBED-4501-ACAC-3D477EE2949C}"/>
    <cellStyle name="Calculation 2 3 3 3 4" xfId="2937" xr:uid="{07484FDE-ACB0-4848-BDC6-47FD69CF4270}"/>
    <cellStyle name="Calculation 2 3 3 3 4 2" xfId="8566" xr:uid="{D8B2A851-5444-4126-BDDF-8D27BFE29EE9}"/>
    <cellStyle name="Calculation 2 3 3 3 4 3" xfId="17201" xr:uid="{EE5CE6F8-1716-408C-B58B-0C44DCF5C0CE}"/>
    <cellStyle name="Calculation 2 3 3 3 5" xfId="4336" xr:uid="{F6250499-CB4A-4EC5-958F-1BFAD69232A8}"/>
    <cellStyle name="Calculation 2 3 3 3 5 2" xfId="9965" xr:uid="{800AADC9-FA52-400B-821F-0B7BAE0D935C}"/>
    <cellStyle name="Calculation 2 3 3 3 5 3" xfId="18600" xr:uid="{D585AFB3-8261-4831-8188-239412C365B6}"/>
    <cellStyle name="Calculation 2 3 3 3 6" xfId="6616" xr:uid="{BD7B0CE1-3843-481A-A8F6-7C46F5E34A38}"/>
    <cellStyle name="Calculation 2 3 3 3 7" xfId="15251" xr:uid="{7CB8C9B7-9B36-46BE-8A65-80AE38BA8070}"/>
    <cellStyle name="Calculation 2 3 3 4" xfId="1045" xr:uid="{6D2065E0-00BB-42B4-B80D-AA6E870E768A}"/>
    <cellStyle name="Calculation 2 3 3 4 2" xfId="1629" xr:uid="{F0EBB8CA-BF1E-441A-819C-3E9A5FB0453B}"/>
    <cellStyle name="Calculation 2 3 3 4 2 2" xfId="2508" xr:uid="{2B31633C-2B5C-4F16-8545-E5340D975C15}"/>
    <cellStyle name="Calculation 2 3 3 4 2 2 2" xfId="5680" xr:uid="{FA36A2FA-190C-43D7-909D-37703765AFA6}"/>
    <cellStyle name="Calculation 2 3 3 4 2 2 2 2" xfId="11309" xr:uid="{3599CB6B-A361-45C3-AE4E-D8C88B3C5CBC}"/>
    <cellStyle name="Calculation 2 3 3 4 2 2 2 3" xfId="19944" xr:uid="{67F68F74-8950-4212-AA80-51E754E0BEA8}"/>
    <cellStyle name="Calculation 2 3 3 4 2 2 3" xfId="8137" xr:uid="{636D180F-05C3-4148-B268-21EEE07555C2}"/>
    <cellStyle name="Calculation 2 3 3 4 2 2 4" xfId="16772" xr:uid="{8F93BBEB-C744-4D08-BC28-115457EEADDD}"/>
    <cellStyle name="Calculation 2 3 3 4 2 3" xfId="289" xr:uid="{C46F863C-188D-446F-AA0E-FCC76E636BB7}"/>
    <cellStyle name="Calculation 2 3 3 4 2 3 2" xfId="5918" xr:uid="{3680172D-BFFE-4799-A790-07042691BD63}"/>
    <cellStyle name="Calculation 2 3 3 4 2 3 3" xfId="14553" xr:uid="{EAE7D6CF-B83D-4835-B6D3-32D67160D941}"/>
    <cellStyle name="Calculation 2 3 3 4 2 4" xfId="4801" xr:uid="{91BF67B0-D0CA-4E78-959E-6BEE7DF5C4DC}"/>
    <cellStyle name="Calculation 2 3 3 4 2 4 2" xfId="10430" xr:uid="{A5C5CFF1-3054-4D01-8A2A-F9467F3E7F06}"/>
    <cellStyle name="Calculation 2 3 3 4 2 4 3" xfId="19065" xr:uid="{82766B96-1156-4B05-B49A-D25D7FA4852A}"/>
    <cellStyle name="Calculation 2 3 3 4 2 5" xfId="7258" xr:uid="{C117F58F-BC67-4522-8BB8-3FD6BA02E113}"/>
    <cellStyle name="Calculation 2 3 3 4 2 6" xfId="15893" xr:uid="{92217F73-F56A-4001-BC91-B4C71978D926}"/>
    <cellStyle name="Calculation 2 3 3 4 3" xfId="1938" xr:uid="{A6A77BA3-FBB7-4BB4-A2A8-A7DBD18A5E71}"/>
    <cellStyle name="Calculation 2 3 3 4 3 2" xfId="5110" xr:uid="{A78D56C8-3C79-41C7-97D8-578354842FA3}"/>
    <cellStyle name="Calculation 2 3 3 4 3 2 2" xfId="10739" xr:uid="{AB18E5EE-1339-4C1F-AE97-59BC0045343D}"/>
    <cellStyle name="Calculation 2 3 3 4 3 2 3" xfId="19374" xr:uid="{B26FC54B-97F7-4067-B36C-5A0A0E51B993}"/>
    <cellStyle name="Calculation 2 3 3 4 3 3" xfId="7567" xr:uid="{C998FF1E-1559-4FE7-8286-AFAE64036877}"/>
    <cellStyle name="Calculation 2 3 3 4 3 4" xfId="16202" xr:uid="{9255D027-3957-4A48-AFA1-B3794EBF06C8}"/>
    <cellStyle name="Calculation 2 3 3 4 4" xfId="3425" xr:uid="{735F8448-8B72-4B9F-AE01-4B196BF1FB74}"/>
    <cellStyle name="Calculation 2 3 3 4 4 2" xfId="9054" xr:uid="{8CCDF790-D665-4E15-9696-1DA55BFEE010}"/>
    <cellStyle name="Calculation 2 3 3 4 4 3" xfId="17689" xr:uid="{1B334F7A-E495-446F-A05B-40BECF26AF46}"/>
    <cellStyle name="Calculation 2 3 3 4 5" xfId="3846" xr:uid="{374C81A2-8777-4BB4-9E23-5F97D8A27B64}"/>
    <cellStyle name="Calculation 2 3 3 4 5 2" xfId="9475" xr:uid="{8A5068F2-63B7-473D-93C3-141878F911DA}"/>
    <cellStyle name="Calculation 2 3 3 4 5 3" xfId="18110" xr:uid="{BFC0D8A4-333B-4875-8FD3-9FA1BA67DE13}"/>
    <cellStyle name="Calculation 2 3 3 4 6" xfId="6674" xr:uid="{818135B0-0EC3-4874-997F-02890429A6F1}"/>
    <cellStyle name="Calculation 2 3 3 4 7" xfId="15309" xr:uid="{9314C33A-3A0E-40FE-A1F0-D2F8C6BF9E88}"/>
    <cellStyle name="Calculation 2 3 3 5" xfId="782" xr:uid="{4D1D2A50-3CDF-4D7C-BFBA-51706C6B7920}"/>
    <cellStyle name="Calculation 2 3 3 5 2" xfId="1366" xr:uid="{16119142-C91B-41FF-A8DB-661D2720E57C}"/>
    <cellStyle name="Calculation 2 3 3 5 2 2" xfId="2245" xr:uid="{21BEE0DD-DF06-4A1E-BE8B-323F87686A5D}"/>
    <cellStyle name="Calculation 2 3 3 5 2 2 2" xfId="5417" xr:uid="{73D8963B-0C2F-45B2-B2D8-6154E4C9A3B5}"/>
    <cellStyle name="Calculation 2 3 3 5 2 2 2 2" xfId="11046" xr:uid="{3469B62B-B6EC-4371-BD6C-7FF40DA7C35A}"/>
    <cellStyle name="Calculation 2 3 3 5 2 2 2 3" xfId="19681" xr:uid="{2F4CD7F0-0B7A-447F-A823-780416366D1E}"/>
    <cellStyle name="Calculation 2 3 3 5 2 2 3" xfId="7874" xr:uid="{3209142C-1817-4DA5-BD2D-C79979B4F334}"/>
    <cellStyle name="Calculation 2 3 3 5 2 2 4" xfId="16509" xr:uid="{99338E6E-9978-4551-992E-99DB785D6E1B}"/>
    <cellStyle name="Calculation 2 3 3 5 2 3" xfId="3210" xr:uid="{4E94E1E5-A248-417B-8AA6-81BD0AD344E9}"/>
    <cellStyle name="Calculation 2 3 3 5 2 3 2" xfId="8839" xr:uid="{C72813AB-C801-4F5F-9634-9E51950A94CB}"/>
    <cellStyle name="Calculation 2 3 3 5 2 3 3" xfId="17474" xr:uid="{1E1DBF3E-F594-4B24-BA12-3752E0193FCF}"/>
    <cellStyle name="Calculation 2 3 3 5 2 4" xfId="3916" xr:uid="{F2231308-6369-46BF-8E88-062B92E85B58}"/>
    <cellStyle name="Calculation 2 3 3 5 2 4 2" xfId="9545" xr:uid="{7CE31D14-379A-4A43-B5D4-1207553C1A3D}"/>
    <cellStyle name="Calculation 2 3 3 5 2 4 3" xfId="18180" xr:uid="{C325DCD7-B1CF-48FA-B29E-C2518FACE3E2}"/>
    <cellStyle name="Calculation 2 3 3 5 2 5" xfId="6995" xr:uid="{2F576290-75B7-493E-88D8-9A044D28E84A}"/>
    <cellStyle name="Calculation 2 3 3 5 2 6" xfId="15630" xr:uid="{45ECA336-5F8E-45C9-91AD-4FAE417F1741}"/>
    <cellStyle name="Calculation 2 3 3 5 3" xfId="1803" xr:uid="{32DC7718-5337-40FE-A08D-C1151860F060}"/>
    <cellStyle name="Calculation 2 3 3 5 3 2" xfId="4975" xr:uid="{AD9DEB6E-A486-41C2-A81D-970D345AC869}"/>
    <cellStyle name="Calculation 2 3 3 5 3 2 2" xfId="10604" xr:uid="{72157F8D-B5E7-42DB-ADCF-954AA3B7F222}"/>
    <cellStyle name="Calculation 2 3 3 5 3 2 3" xfId="19239" xr:uid="{24B9C4C7-B61E-4F2F-A735-91082563B4CB}"/>
    <cellStyle name="Calculation 2 3 3 5 3 3" xfId="7432" xr:uid="{11453568-0FAB-431E-B76F-B18D5A596B42}"/>
    <cellStyle name="Calculation 2 3 3 5 3 4" xfId="16067" xr:uid="{33B7A86E-AE51-4DD4-9324-C669F488AD80}"/>
    <cellStyle name="Calculation 2 3 3 5 4" xfId="2708" xr:uid="{5BC0184F-169D-43F1-902E-5B764E09FC6C}"/>
    <cellStyle name="Calculation 2 3 3 5 4 2" xfId="8337" xr:uid="{B3F2BC33-91CF-467E-871F-5FB2AD92B1C9}"/>
    <cellStyle name="Calculation 2 3 3 5 4 3" xfId="16972" xr:uid="{8A0DF50F-D092-4ADE-8704-742B7F9CF7F3}"/>
    <cellStyle name="Calculation 2 3 3 5 5" xfId="4452" xr:uid="{F8826BEF-B690-4B1F-A1CC-ED17241D8EA7}"/>
    <cellStyle name="Calculation 2 3 3 5 5 2" xfId="10081" xr:uid="{8A224AC1-671B-413A-A091-061F0B6FEFD2}"/>
    <cellStyle name="Calculation 2 3 3 5 5 3" xfId="18716" xr:uid="{14D7399A-E6FD-4BA6-84E7-6BEEE7123702}"/>
    <cellStyle name="Calculation 2 3 3 5 6" xfId="6411" xr:uid="{1A4A9049-2828-4486-97A5-C6CA9AF015DE}"/>
    <cellStyle name="Calculation 2 3 3 5 7" xfId="15046" xr:uid="{C275616B-7519-4B9B-8241-3EE7BC43F1B7}"/>
    <cellStyle name="Calculation 2 3 3 6" xfId="1180" xr:uid="{CF8B9CFF-921A-4FFC-9C07-E8F53A3DDD6D}"/>
    <cellStyle name="Calculation 2 3 3 6 2" xfId="2059" xr:uid="{9C6E180B-C0C4-4541-8C11-681E706A16B2}"/>
    <cellStyle name="Calculation 2 3 3 6 2 2" xfId="5231" xr:uid="{8D52E6A8-53EB-4A77-B59E-52BBB4BE2C69}"/>
    <cellStyle name="Calculation 2 3 3 6 2 2 2" xfId="10860" xr:uid="{7057AE76-5C92-4A30-B16A-40FF5014658B}"/>
    <cellStyle name="Calculation 2 3 3 6 2 2 3" xfId="19495" xr:uid="{3AC0540B-9B4C-4755-AAB0-D69615F2121B}"/>
    <cellStyle name="Calculation 2 3 3 6 2 3" xfId="7688" xr:uid="{0653C478-383A-4F90-806A-040B2A951F12}"/>
    <cellStyle name="Calculation 2 3 3 6 2 4" xfId="16323" xr:uid="{B7AC44B5-358C-4705-ACD7-85333681FBF0}"/>
    <cellStyle name="Calculation 2 3 3 6 3" xfId="3515" xr:uid="{3C89D3E0-066F-4796-8A53-E38657FE10EF}"/>
    <cellStyle name="Calculation 2 3 3 6 3 2" xfId="9144" xr:uid="{AA46F7BF-970F-4D02-BDD5-87D784364285}"/>
    <cellStyle name="Calculation 2 3 3 6 3 3" xfId="17779" xr:uid="{7D43DCE1-C579-43A4-B566-596DE33A5553}"/>
    <cellStyle name="Calculation 2 3 3 6 4" xfId="4156" xr:uid="{1E921DA5-FFCC-46D7-849F-0336B615F2FA}"/>
    <cellStyle name="Calculation 2 3 3 6 4 2" xfId="9785" xr:uid="{169E53E1-732F-4D2E-AF1A-A2355029083D}"/>
    <cellStyle name="Calculation 2 3 3 6 4 3" xfId="18420" xr:uid="{E1F1FA5B-DE7C-44F9-932D-97384079BD07}"/>
    <cellStyle name="Calculation 2 3 3 6 5" xfId="6809" xr:uid="{A2999B34-62CE-459A-B8DD-BEEAFE208F30}"/>
    <cellStyle name="Calculation 2 3 3 6 6" xfId="15444" xr:uid="{B0B03088-5A10-46C5-97BE-B245829079A8}"/>
    <cellStyle name="Calculation 2 3 3 7" xfId="1711" xr:uid="{19D1DF92-7172-4E05-888B-F91C4224CC9B}"/>
    <cellStyle name="Calculation 2 3 3 7 2" xfId="4883" xr:uid="{FF234704-053B-4D8F-A92B-51C10179C1AA}"/>
    <cellStyle name="Calculation 2 3 3 7 2 2" xfId="10512" xr:uid="{11F2070D-B63F-43BA-9738-31B50947DA7D}"/>
    <cellStyle name="Calculation 2 3 3 7 2 3" xfId="19147" xr:uid="{C0B4E7E9-965D-4575-9B5D-5DD021C4BAE6}"/>
    <cellStyle name="Calculation 2 3 3 7 3" xfId="7340" xr:uid="{6A43B89E-C3EB-4FFD-A441-E6BAA85E9221}"/>
    <cellStyle name="Calculation 2 3 3 7 4" xfId="15975" xr:uid="{D153A89E-62BB-44BE-8BED-D9CEB28B5322}"/>
    <cellStyle name="Calculation 2 3 3 8" xfId="3197" xr:uid="{EA4386BA-C1DB-49B8-A82D-C35DC9B1AAC7}"/>
    <cellStyle name="Calculation 2 3 3 8 2" xfId="8826" xr:uid="{A85DF1ED-7C06-4751-BA1E-C64294D5094F}"/>
    <cellStyle name="Calculation 2 3 3 8 3" xfId="17461" xr:uid="{143C1BD5-7ED5-4A6E-99E3-05E2A6B80673}"/>
    <cellStyle name="Calculation 2 3 3 9" xfId="4339" xr:uid="{8223A2AA-28CF-4C5F-A08B-16676407CAA8}"/>
    <cellStyle name="Calculation 2 3 3 9 2" xfId="9968" xr:uid="{284EEAE1-0F2C-4649-9977-E0A60661BB40}"/>
    <cellStyle name="Calculation 2 3 3 9 3" xfId="18603" xr:uid="{BEC97FCA-D55D-4B83-BEFF-5B5C4FBF8C8E}"/>
    <cellStyle name="Calculation 2 3 4" xfId="538" xr:uid="{2EFE45E3-18FC-4625-A952-05D4DC830D7E}"/>
    <cellStyle name="Calculation 2 3 4 10" xfId="6167" xr:uid="{06BD29D2-4867-446B-B9CB-6A006BFB89B7}"/>
    <cellStyle name="Calculation 2 3 4 11" xfId="14802" xr:uid="{5FFF90D8-9FCA-427C-BCBD-54666A9BC986}"/>
    <cellStyle name="Calculation 2 3 4 2" xfId="872" xr:uid="{AA5A3362-CBC2-4549-980C-9F3C43AE328F}"/>
    <cellStyle name="Calculation 2 3 4 2 2" xfId="1456" xr:uid="{15FB61B1-2FDE-4DBF-973B-33F4D056FC61}"/>
    <cellStyle name="Calculation 2 3 4 2 2 2" xfId="2335" xr:uid="{6613CDF5-8394-4108-B28C-4A461FF1A049}"/>
    <cellStyle name="Calculation 2 3 4 2 2 2 2" xfId="5507" xr:uid="{5DC321B2-7E70-46FA-879A-F362AF984BD2}"/>
    <cellStyle name="Calculation 2 3 4 2 2 2 2 2" xfId="11136" xr:uid="{4B6E9817-225A-414E-B057-70E02323A1D7}"/>
    <cellStyle name="Calculation 2 3 4 2 2 2 2 3" xfId="19771" xr:uid="{8BF034B4-CA53-4173-A651-EAC5CBA0F1F1}"/>
    <cellStyle name="Calculation 2 3 4 2 2 2 3" xfId="7964" xr:uid="{7D701269-CD1C-4464-8E1C-7BF9B605A46C}"/>
    <cellStyle name="Calculation 2 3 4 2 2 2 4" xfId="16599" xr:uid="{57C5B531-295A-4D0D-B366-BF5A95CAF16D}"/>
    <cellStyle name="Calculation 2 3 4 2 2 3" xfId="2910" xr:uid="{401AF92C-80B3-4792-959A-A9BCB6DDDC86}"/>
    <cellStyle name="Calculation 2 3 4 2 2 3 2" xfId="8539" xr:uid="{8A5724B8-3EE4-45FE-93F5-B9A2FBEAF70C}"/>
    <cellStyle name="Calculation 2 3 4 2 2 3 3" xfId="17174" xr:uid="{3B4779DC-5517-4506-A9AE-E2ACAE289713}"/>
    <cellStyle name="Calculation 2 3 4 2 2 4" xfId="3632" xr:uid="{B602B873-F371-453C-94DA-07CF8AA121C7}"/>
    <cellStyle name="Calculation 2 3 4 2 2 4 2" xfId="9261" xr:uid="{999DFCA4-83DF-43AB-A80B-3AFEEEA95176}"/>
    <cellStyle name="Calculation 2 3 4 2 2 4 3" xfId="17896" xr:uid="{3AC75714-8A48-4C31-84AB-FC0A5996E181}"/>
    <cellStyle name="Calculation 2 3 4 2 2 5" xfId="7085" xr:uid="{1056B350-1167-4687-8BD0-24E4DC4139DC}"/>
    <cellStyle name="Calculation 2 3 4 2 2 6" xfId="15720" xr:uid="{DD8E303B-199F-4571-9D67-CBD78800E33C}"/>
    <cellStyle name="Calculation 2 3 4 2 3" xfId="1848" xr:uid="{219F4445-168C-4A4E-848E-EF65E07FDF75}"/>
    <cellStyle name="Calculation 2 3 4 2 3 2" xfId="5020" xr:uid="{EDD94AC9-97DB-4D49-A9B9-F61F08E11BD7}"/>
    <cellStyle name="Calculation 2 3 4 2 3 2 2" xfId="10649" xr:uid="{C800D89C-3911-490C-AF39-B40B6447ED5C}"/>
    <cellStyle name="Calculation 2 3 4 2 3 2 3" xfId="19284" xr:uid="{647FBC3C-5242-4DB4-9D59-4B95FE7BA81F}"/>
    <cellStyle name="Calculation 2 3 4 2 3 3" xfId="7477" xr:uid="{521F254A-BACC-498E-B72A-4A685B958137}"/>
    <cellStyle name="Calculation 2 3 4 2 3 4" xfId="16112" xr:uid="{230D7A90-1C75-4DF5-B14F-34E10011B39A}"/>
    <cellStyle name="Calculation 2 3 4 2 4" xfId="3394" xr:uid="{CD858327-37BD-41FA-969B-4A83CFD3DA46}"/>
    <cellStyle name="Calculation 2 3 4 2 4 2" xfId="9023" xr:uid="{2E0AFE44-BB96-4980-9E2E-ADB4DD2D949F}"/>
    <cellStyle name="Calculation 2 3 4 2 4 3" xfId="17658" xr:uid="{5E90CBF3-3595-4981-8F8F-47CB9DDADE74}"/>
    <cellStyle name="Calculation 2 3 4 2 5" xfId="4034" xr:uid="{E0E5C5A6-EA40-4695-A4CA-544921AB4552}"/>
    <cellStyle name="Calculation 2 3 4 2 5 2" xfId="9663" xr:uid="{149F8DC6-8A0D-4B5E-8849-1853B6E48EB4}"/>
    <cellStyle name="Calculation 2 3 4 2 5 3" xfId="18298" xr:uid="{68560436-8B60-496F-9A1E-C2B89DEEBAB8}"/>
    <cellStyle name="Calculation 2 3 4 2 6" xfId="6501" xr:uid="{0D038143-3C9E-48FD-9E54-0694BDEA6624}"/>
    <cellStyle name="Calculation 2 3 4 2 7" xfId="15136" xr:uid="{606EC4FA-4928-4395-93CB-549EA92D66D4}"/>
    <cellStyle name="Calculation 2 3 4 3" xfId="669" xr:uid="{3C23A915-A4E6-4B42-B750-2C357211E184}"/>
    <cellStyle name="Calculation 2 3 4 3 2" xfId="1253" xr:uid="{8FBFC04A-8B9E-4F22-B492-50AAA94CD3EC}"/>
    <cellStyle name="Calculation 2 3 4 3 2 2" xfId="2132" xr:uid="{12CEE5AA-8869-4011-A221-0F5E8EE9EC9B}"/>
    <cellStyle name="Calculation 2 3 4 3 2 2 2" xfId="5304" xr:uid="{C98D1A3B-2034-43D8-94DE-D390004B4547}"/>
    <cellStyle name="Calculation 2 3 4 3 2 2 2 2" xfId="10933" xr:uid="{D36C70D1-9181-4F5F-B07E-8A46FDB37DAA}"/>
    <cellStyle name="Calculation 2 3 4 3 2 2 2 3" xfId="19568" xr:uid="{3CDD53C1-087F-4A7B-8A4F-4608D3CBFF05}"/>
    <cellStyle name="Calculation 2 3 4 3 2 2 3" xfId="7761" xr:uid="{F7B49353-07F6-48E9-9553-60D03610A0F5}"/>
    <cellStyle name="Calculation 2 3 4 3 2 2 4" xfId="16396" xr:uid="{4AB148C1-A919-46C0-BE73-8FFCD034AFDF}"/>
    <cellStyle name="Calculation 2 3 4 3 2 3" xfId="257" xr:uid="{AA89A872-8E94-456D-94AC-B47E67C0D8D7}"/>
    <cellStyle name="Calculation 2 3 4 3 2 3 2" xfId="5886" xr:uid="{44BB058E-F3DE-45D9-828F-ABC001AD3CE7}"/>
    <cellStyle name="Calculation 2 3 4 3 2 3 3" xfId="14521" xr:uid="{D0F4D9A4-9423-4186-B967-45CC1D657A37}"/>
    <cellStyle name="Calculation 2 3 4 3 2 4" xfId="3920" xr:uid="{2E74044F-2E35-4A69-821E-36F18C17BA95}"/>
    <cellStyle name="Calculation 2 3 4 3 2 4 2" xfId="9549" xr:uid="{C506F959-8512-47FE-9C92-CBAD258608A6}"/>
    <cellStyle name="Calculation 2 3 4 3 2 4 3" xfId="18184" xr:uid="{CF88D2F7-AC6A-42A2-B595-B338F59FDD07}"/>
    <cellStyle name="Calculation 2 3 4 3 2 5" xfId="6882" xr:uid="{BC8F2B73-9CA4-4770-8CC1-7F0E7BE4539F}"/>
    <cellStyle name="Calculation 2 3 4 3 2 6" xfId="15517" xr:uid="{214B4301-F5A7-491F-9CB8-56EC847F21CB}"/>
    <cellStyle name="Calculation 2 3 4 3 3" xfId="1747" xr:uid="{2C01812A-B8E8-48D0-8BD1-15A88E27EC18}"/>
    <cellStyle name="Calculation 2 3 4 3 3 2" xfId="4919" xr:uid="{A9433479-C471-4C91-BB89-9DEE4EED566D}"/>
    <cellStyle name="Calculation 2 3 4 3 3 2 2" xfId="10548" xr:uid="{9AA989EE-ABAD-4E5B-A2CA-B68CD0CD7055}"/>
    <cellStyle name="Calculation 2 3 4 3 3 2 3" xfId="19183" xr:uid="{8916480C-F02A-4A7D-B1E8-5A76E799551B}"/>
    <cellStyle name="Calculation 2 3 4 3 3 3" xfId="7376" xr:uid="{38C3AA99-F6F7-4F9C-80E9-ECD91E5A11E4}"/>
    <cellStyle name="Calculation 2 3 4 3 3 4" xfId="16011" xr:uid="{AFDD47AC-A9FC-41FF-B169-7EB947768FBA}"/>
    <cellStyle name="Calculation 2 3 4 3 4" xfId="3459" xr:uid="{7B3275F9-CAB9-4901-B896-B2D3AC4B0F36}"/>
    <cellStyle name="Calculation 2 3 4 3 4 2" xfId="9088" xr:uid="{D43529A9-D3E9-4083-A57C-CB290D6F10AA}"/>
    <cellStyle name="Calculation 2 3 4 3 4 3" xfId="17723" xr:uid="{D90ED71A-E27B-4F88-924E-614DD9544F9B}"/>
    <cellStyle name="Calculation 2 3 4 3 5" xfId="4203" xr:uid="{06BE97A6-38B7-45E6-BEE5-FEE8F5F88CFC}"/>
    <cellStyle name="Calculation 2 3 4 3 5 2" xfId="9832" xr:uid="{26EB0332-28F6-498D-BB88-5587C477103A}"/>
    <cellStyle name="Calculation 2 3 4 3 5 3" xfId="18467" xr:uid="{1007F377-3624-41DD-A85F-16F2D3B07C45}"/>
    <cellStyle name="Calculation 2 3 4 3 6" xfId="6298" xr:uid="{E6F7B7E0-DF89-4489-86ED-0C64B1C695A9}"/>
    <cellStyle name="Calculation 2 3 4 3 7" xfId="14933" xr:uid="{8C69A48C-4EE8-4CB9-BF4D-AEAD9F8F847E}"/>
    <cellStyle name="Calculation 2 3 4 4" xfId="981" xr:uid="{7FB9A9F9-C1F2-4573-A84C-0EA9DB183D36}"/>
    <cellStyle name="Calculation 2 3 4 4 2" xfId="1565" xr:uid="{C92CEB24-1112-4DBB-9D2B-7254EF17AA06}"/>
    <cellStyle name="Calculation 2 3 4 4 2 2" xfId="2444" xr:uid="{9E320E1B-C81B-4C9F-9468-4AF1AF9F4C11}"/>
    <cellStyle name="Calculation 2 3 4 4 2 2 2" xfId="5616" xr:uid="{604E0B27-FD91-4D68-8761-BD183E44B45F}"/>
    <cellStyle name="Calculation 2 3 4 4 2 2 2 2" xfId="11245" xr:uid="{3E401BB2-C04E-4951-89E1-5A2CE2356C90}"/>
    <cellStyle name="Calculation 2 3 4 4 2 2 2 3" xfId="19880" xr:uid="{046EDFBD-FFE3-46CE-B6ED-135777A76381}"/>
    <cellStyle name="Calculation 2 3 4 4 2 2 3" xfId="8073" xr:uid="{F43FAB51-BBD7-43CB-8F3A-5A586BD09469}"/>
    <cellStyle name="Calculation 2 3 4 4 2 2 4" xfId="16708" xr:uid="{8DDB944F-534B-49D6-9F24-20A61FE1A83A}"/>
    <cellStyle name="Calculation 2 3 4 4 2 3" xfId="3254" xr:uid="{B11E7776-F445-46D8-8FFC-AC68CBDA62A5}"/>
    <cellStyle name="Calculation 2 3 4 4 2 3 2" xfId="8883" xr:uid="{184611BD-A0A8-4366-A535-5C420D719072}"/>
    <cellStyle name="Calculation 2 3 4 4 2 3 3" xfId="17518" xr:uid="{6A139A70-1B88-4C3F-B48D-2803B58C50BB}"/>
    <cellStyle name="Calculation 2 3 4 4 2 4" xfId="4737" xr:uid="{18821689-9C0E-49E8-98F7-9BCB9AD08A8E}"/>
    <cellStyle name="Calculation 2 3 4 4 2 4 2" xfId="10366" xr:uid="{6369E0BB-6707-4C02-9AFB-D88F1433DEC6}"/>
    <cellStyle name="Calculation 2 3 4 4 2 4 3" xfId="19001" xr:uid="{AB90F861-4EBD-41AF-A43E-CCBE436CCCBB}"/>
    <cellStyle name="Calculation 2 3 4 4 2 5" xfId="7194" xr:uid="{4723B5F7-5166-4A97-90CC-7575320960B2}"/>
    <cellStyle name="Calculation 2 3 4 4 2 6" xfId="15829" xr:uid="{844725A3-B0DC-42A8-9CF7-C574883438A7}"/>
    <cellStyle name="Calculation 2 3 4 4 3" xfId="1908" xr:uid="{1B2C2F02-74E5-44CE-B22D-4CF74355599B}"/>
    <cellStyle name="Calculation 2 3 4 4 3 2" xfId="5080" xr:uid="{A91F53E1-1C6D-4293-B35F-AA22D6487EA2}"/>
    <cellStyle name="Calculation 2 3 4 4 3 2 2" xfId="10709" xr:uid="{54494B1F-168C-45EA-A372-13934C6EEE48}"/>
    <cellStyle name="Calculation 2 3 4 4 3 2 3" xfId="19344" xr:uid="{115B573C-5F48-46D5-969F-22815868B5C0}"/>
    <cellStyle name="Calculation 2 3 4 4 3 3" xfId="7537" xr:uid="{CEEA4750-E789-4A8B-920B-AF0CC9CFAA20}"/>
    <cellStyle name="Calculation 2 3 4 4 3 4" xfId="16172" xr:uid="{DB9BC1B4-6706-4CD2-812C-365FA1345963}"/>
    <cellStyle name="Calculation 2 3 4 4 4" xfId="2822" xr:uid="{32BEFA20-DEC6-41E0-8C78-3C6325B3CBFC}"/>
    <cellStyle name="Calculation 2 3 4 4 4 2" xfId="8451" xr:uid="{5AE8F40E-2B45-424F-A652-E88E663D0A26}"/>
    <cellStyle name="Calculation 2 3 4 4 4 3" xfId="17086" xr:uid="{84F10419-8D55-4219-8BA7-3006362158B6}"/>
    <cellStyle name="Calculation 2 3 4 4 5" xfId="4510" xr:uid="{B83B046F-E5E0-40FC-AADC-CCECC18D568A}"/>
    <cellStyle name="Calculation 2 3 4 4 5 2" xfId="10139" xr:uid="{7DCF570D-040B-497B-87F8-58AAB250EB0F}"/>
    <cellStyle name="Calculation 2 3 4 4 5 3" xfId="18774" xr:uid="{53D8973C-F3E6-4995-BFE0-950C2D49F7FA}"/>
    <cellStyle name="Calculation 2 3 4 4 6" xfId="6610" xr:uid="{16446223-CF28-450C-8BD6-68B8621D719D}"/>
    <cellStyle name="Calculation 2 3 4 4 7" xfId="15245" xr:uid="{37820213-1EA2-41AC-9890-B5DF0373CE1E}"/>
    <cellStyle name="Calculation 2 3 4 5" xfId="743" xr:uid="{4A98773F-2588-4570-BCB5-F37EFD4045C3}"/>
    <cellStyle name="Calculation 2 3 4 5 2" xfId="1327" xr:uid="{8193DD5F-3954-4DD7-9842-C4C1979C1280}"/>
    <cellStyle name="Calculation 2 3 4 5 2 2" xfId="2206" xr:uid="{12E9E8A9-6061-44CF-99E8-AB98367B2F56}"/>
    <cellStyle name="Calculation 2 3 4 5 2 2 2" xfId="5378" xr:uid="{7233D1E4-EC69-4915-AD12-D9E70F1DC907}"/>
    <cellStyle name="Calculation 2 3 4 5 2 2 2 2" xfId="11007" xr:uid="{01E48F80-BBCD-48BB-B80E-A1FEEBEB1B7E}"/>
    <cellStyle name="Calculation 2 3 4 5 2 2 2 3" xfId="19642" xr:uid="{ADE45FFD-9588-4A6D-ADF0-97EA8F01CAFA}"/>
    <cellStyle name="Calculation 2 3 4 5 2 2 3" xfId="7835" xr:uid="{12601DBC-1BC2-4D7E-BE5B-84E4A5F05963}"/>
    <cellStyle name="Calculation 2 3 4 5 2 2 4" xfId="16470" xr:uid="{23107A24-A15D-44AB-B782-C446CD8B9FFB}"/>
    <cellStyle name="Calculation 2 3 4 5 2 3" xfId="286" xr:uid="{814938D6-09FA-423E-8BAC-936B4CAB9137}"/>
    <cellStyle name="Calculation 2 3 4 5 2 3 2" xfId="5915" xr:uid="{85F443A6-F742-4AB6-8C64-943DD106F05B}"/>
    <cellStyle name="Calculation 2 3 4 5 2 3 3" xfId="14550" xr:uid="{CFA13D36-111E-4E56-9A12-480BD3ECF112}"/>
    <cellStyle name="Calculation 2 3 4 5 2 4" xfId="4308" xr:uid="{79EF498B-FBD7-497A-AABB-7F782C79DD66}"/>
    <cellStyle name="Calculation 2 3 4 5 2 4 2" xfId="9937" xr:uid="{D31935B2-F63D-478D-8DDB-58759BC9DEE4}"/>
    <cellStyle name="Calculation 2 3 4 5 2 4 3" xfId="18572" xr:uid="{97B89843-9DB8-4610-8BFC-5446E66BDAD5}"/>
    <cellStyle name="Calculation 2 3 4 5 2 5" xfId="6956" xr:uid="{20C3E18C-AA21-4870-9A97-9249067688FC}"/>
    <cellStyle name="Calculation 2 3 4 5 2 6" xfId="15591" xr:uid="{A74AB311-7DD8-462E-B1F0-B8918171C0DF}"/>
    <cellStyle name="Calculation 2 3 4 5 3" xfId="1784" xr:uid="{52199F05-00B9-4D26-9413-EF51A5637ABD}"/>
    <cellStyle name="Calculation 2 3 4 5 3 2" xfId="4956" xr:uid="{78C475B6-F0D6-4215-93A7-F739DDBDCF0A}"/>
    <cellStyle name="Calculation 2 3 4 5 3 2 2" xfId="10585" xr:uid="{179D597E-2341-4D22-80B6-8402E1190D04}"/>
    <cellStyle name="Calculation 2 3 4 5 3 2 3" xfId="19220" xr:uid="{40EE785B-F06E-47C2-B9D7-9250021F622C}"/>
    <cellStyle name="Calculation 2 3 4 5 3 3" xfId="7413" xr:uid="{3853EE4C-5E27-4C2B-8FB4-E8BA14C65761}"/>
    <cellStyle name="Calculation 2 3 4 5 3 4" xfId="16048" xr:uid="{2D21EACD-943F-4305-B55F-71C3083435C9}"/>
    <cellStyle name="Calculation 2 3 4 5 4" xfId="3328" xr:uid="{ECDF8437-6021-4122-A45E-9B356E7B67CE}"/>
    <cellStyle name="Calculation 2 3 4 5 4 2" xfId="8957" xr:uid="{5539BE09-BDDE-4D2F-B692-7AC32BFC5D79}"/>
    <cellStyle name="Calculation 2 3 4 5 4 3" xfId="17592" xr:uid="{5E212222-B140-4713-A804-A99249D4C9AF}"/>
    <cellStyle name="Calculation 2 3 4 5 5" xfId="4619" xr:uid="{D387F8D3-F618-41FE-8BE9-86D91B9A6E7F}"/>
    <cellStyle name="Calculation 2 3 4 5 5 2" xfId="10248" xr:uid="{40E40A41-0C2E-4B81-8746-2D4768AE423B}"/>
    <cellStyle name="Calculation 2 3 4 5 5 3" xfId="18883" xr:uid="{AEFB4D4B-EEB3-468B-8F2F-ADC66C88149B}"/>
    <cellStyle name="Calculation 2 3 4 5 6" xfId="6372" xr:uid="{25807CB4-4E3A-42B7-AF96-57D03C267F95}"/>
    <cellStyle name="Calculation 2 3 4 5 7" xfId="15007" xr:uid="{8086115F-5DCE-4981-AF75-27305FCF4309}"/>
    <cellStyle name="Calculation 2 3 4 6" xfId="1141" xr:uid="{65E88F94-8E14-404D-B5E8-DC0B91004F43}"/>
    <cellStyle name="Calculation 2 3 4 6 2" xfId="2020" xr:uid="{F66AEF43-B138-477E-8BE8-A06F06FB0994}"/>
    <cellStyle name="Calculation 2 3 4 6 2 2" xfId="5192" xr:uid="{2F1A4CFC-5108-47EC-8BF9-AA7B40CA334C}"/>
    <cellStyle name="Calculation 2 3 4 6 2 2 2" xfId="10821" xr:uid="{6846BE39-43B4-47EF-A221-E957F06F73E9}"/>
    <cellStyle name="Calculation 2 3 4 6 2 2 3" xfId="19456" xr:uid="{2B5B1224-B545-4D3A-80EA-1FB621D69351}"/>
    <cellStyle name="Calculation 2 3 4 6 2 3" xfId="7649" xr:uid="{16CAAD53-F62F-4E41-A719-15C09A9FBBFC}"/>
    <cellStyle name="Calculation 2 3 4 6 2 4" xfId="16284" xr:uid="{2CABEAAC-79C1-418F-987D-8C1DEB7BD78D}"/>
    <cellStyle name="Calculation 2 3 4 6 3" xfId="3335" xr:uid="{95189C52-1AD6-4DCE-9074-AFC84EBE6872}"/>
    <cellStyle name="Calculation 2 3 4 6 3 2" xfId="8964" xr:uid="{2384675E-6298-4455-9A89-0E5DC4BB0F62}"/>
    <cellStyle name="Calculation 2 3 4 6 3 3" xfId="17599" xr:uid="{76E74FA4-56B2-4603-8E69-5D7876A51419}"/>
    <cellStyle name="Calculation 2 3 4 6 4" xfId="3655" xr:uid="{5F45BDF6-5843-4BE9-B772-601DAE84B395}"/>
    <cellStyle name="Calculation 2 3 4 6 4 2" xfId="9284" xr:uid="{37BDAAE0-5CE5-4264-B754-388AC231594C}"/>
    <cellStyle name="Calculation 2 3 4 6 4 3" xfId="17919" xr:uid="{E18FF9A3-6BDB-4763-AF71-C77B82EDD228}"/>
    <cellStyle name="Calculation 2 3 4 6 5" xfId="6770" xr:uid="{16137321-0E1A-4E08-9EE7-762BD3703AC6}"/>
    <cellStyle name="Calculation 2 3 4 6 6" xfId="15405" xr:uid="{EB09AE95-5966-49BD-A667-7549D4E9BDE2}"/>
    <cellStyle name="Calculation 2 3 4 7" xfId="1692" xr:uid="{A481C07F-1B4C-468A-B4C4-FBDB8702CB17}"/>
    <cellStyle name="Calculation 2 3 4 7 2" xfId="4864" xr:uid="{B304FF0F-491C-4712-A635-934279167447}"/>
    <cellStyle name="Calculation 2 3 4 7 2 2" xfId="10493" xr:uid="{EE092064-BE4B-4861-B940-C03067CCE411}"/>
    <cellStyle name="Calculation 2 3 4 7 2 3" xfId="19128" xr:uid="{879F1F28-736B-4511-BD66-2EA0847D852E}"/>
    <cellStyle name="Calculation 2 3 4 7 3" xfId="7321" xr:uid="{A88A422D-0660-4B30-AF28-15420395B73B}"/>
    <cellStyle name="Calculation 2 3 4 7 4" xfId="15956" xr:uid="{01BB3883-196D-4786-B742-0006628756D7}"/>
    <cellStyle name="Calculation 2 3 4 8" xfId="2879" xr:uid="{DD5A201F-D7F0-4872-A71E-866BFC616A12}"/>
    <cellStyle name="Calculation 2 3 4 8 2" xfId="8508" xr:uid="{4CF9261C-A207-4BEB-B479-9ED4959C1730}"/>
    <cellStyle name="Calculation 2 3 4 8 3" xfId="17143" xr:uid="{B305C23D-3E5B-4562-940C-3E002E60471D}"/>
    <cellStyle name="Calculation 2 3 4 9" xfId="4512" xr:uid="{58011786-2F0B-4F68-AE2C-70936C85373C}"/>
    <cellStyle name="Calculation 2 3 4 9 2" xfId="10141" xr:uid="{C9918728-F287-4921-B3F8-4225B8D60A2E}"/>
    <cellStyle name="Calculation 2 3 4 9 3" xfId="18776" xr:uid="{9EBD4004-F742-481E-B57C-8A7BEB64820F}"/>
    <cellStyle name="Calculation 2 3 5" xfId="633" xr:uid="{63FC21A2-E3BC-4E8B-B81F-225346FA5DA8}"/>
    <cellStyle name="Calculation 2 3 5 10" xfId="6262" xr:uid="{BF452A0F-0A99-4B79-A931-1AAF8D3F4122}"/>
    <cellStyle name="Calculation 2 3 5 11" xfId="14897" xr:uid="{CD6696FF-D7F8-4DCC-A246-27C1B1282FBD}"/>
    <cellStyle name="Calculation 2 3 5 2" xfId="964" xr:uid="{CBD8CA92-4B29-47FE-8A79-B24A996C0659}"/>
    <cellStyle name="Calculation 2 3 5 2 2" xfId="1548" xr:uid="{5AFEC65A-685A-44FD-8E25-2CABB53E6414}"/>
    <cellStyle name="Calculation 2 3 5 2 2 2" xfId="2427" xr:uid="{EA8C77F6-B143-49AB-B1F6-A11FC7A33580}"/>
    <cellStyle name="Calculation 2 3 5 2 2 2 2" xfId="5599" xr:uid="{043EDCA8-1D04-4A92-93A7-DD22EEC4B43A}"/>
    <cellStyle name="Calculation 2 3 5 2 2 2 2 2" xfId="11228" xr:uid="{8C561AA1-E017-45C4-B769-B2C6C1021F62}"/>
    <cellStyle name="Calculation 2 3 5 2 2 2 2 3" xfId="19863" xr:uid="{05963D13-208B-401A-AC36-00213DE9BD3E}"/>
    <cellStyle name="Calculation 2 3 5 2 2 2 3" xfId="8056" xr:uid="{F882412B-853A-413E-AEA5-708550DF8656}"/>
    <cellStyle name="Calculation 2 3 5 2 2 2 4" xfId="16691" xr:uid="{F7570C6B-06D7-46B8-BD98-8D001B872125}"/>
    <cellStyle name="Calculation 2 3 5 2 2 3" xfId="2928" xr:uid="{BA20334C-2A59-42C8-98DD-BAC845FA471E}"/>
    <cellStyle name="Calculation 2 3 5 2 2 3 2" xfId="8557" xr:uid="{D23B6474-E08D-422D-B49C-691AFE024A1F}"/>
    <cellStyle name="Calculation 2 3 5 2 2 3 3" xfId="17192" xr:uid="{99923162-DB62-4400-9825-7030AEA16FF2}"/>
    <cellStyle name="Calculation 2 3 5 2 2 4" xfId="4720" xr:uid="{7F683103-C153-487A-99E1-B1F000945DD6}"/>
    <cellStyle name="Calculation 2 3 5 2 2 4 2" xfId="10349" xr:uid="{D5502971-413A-4E05-8205-ACA5320480A0}"/>
    <cellStyle name="Calculation 2 3 5 2 2 4 3" xfId="18984" xr:uid="{93D6F488-E2ED-4C4C-9A43-B5B1DBFC3286}"/>
    <cellStyle name="Calculation 2 3 5 2 2 5" xfId="7177" xr:uid="{E80A1D32-9703-46F3-BEEF-9F7733689F1A}"/>
    <cellStyle name="Calculation 2 3 5 2 2 6" xfId="15812" xr:uid="{EB88590F-2F2D-46C9-A92D-4D48BA0F3109}"/>
    <cellStyle name="Calculation 2 3 5 2 3" xfId="1895" xr:uid="{0A3D56AA-5BAF-4DBB-88DB-A9C191C71290}"/>
    <cellStyle name="Calculation 2 3 5 2 3 2" xfId="5067" xr:uid="{FEAD281F-3CE5-401C-94F9-4176D769FE74}"/>
    <cellStyle name="Calculation 2 3 5 2 3 2 2" xfId="10696" xr:uid="{E0EFAF6E-431A-4F65-9DED-CC0E71571087}"/>
    <cellStyle name="Calculation 2 3 5 2 3 2 3" xfId="19331" xr:uid="{83904AF6-D81C-4045-B32F-5125475F9F9B}"/>
    <cellStyle name="Calculation 2 3 5 2 3 3" xfId="7524" xr:uid="{0688EDDB-166D-4DF6-A0CA-E52BFB07660F}"/>
    <cellStyle name="Calculation 2 3 5 2 3 4" xfId="16159" xr:uid="{A3C9F14C-279A-4A8B-997A-D6DCE21005AA}"/>
    <cellStyle name="Calculation 2 3 5 2 4" xfId="2903" xr:uid="{889AB7BD-C379-41B0-8ED6-2D70937D32BC}"/>
    <cellStyle name="Calculation 2 3 5 2 4 2" xfId="8532" xr:uid="{26205F72-ECCB-4C6D-A020-511E57808352}"/>
    <cellStyle name="Calculation 2 3 5 2 4 3" xfId="17167" xr:uid="{0C1C8F21-9E6D-4798-90C3-F6C25978183C}"/>
    <cellStyle name="Calculation 2 3 5 2 5" xfId="4304" xr:uid="{374DEE8A-8080-4DFD-A5F7-1275666FA08C}"/>
    <cellStyle name="Calculation 2 3 5 2 5 2" xfId="9933" xr:uid="{17CBE366-CFC4-4AC3-A248-F2ABF9B8FF52}"/>
    <cellStyle name="Calculation 2 3 5 2 5 3" xfId="18568" xr:uid="{2EA9980A-D7D6-4DBF-B0A7-1B892F2F6149}"/>
    <cellStyle name="Calculation 2 3 5 2 6" xfId="6593" xr:uid="{FD94D5B1-AAD2-46E6-9F68-C166B82F9481}"/>
    <cellStyle name="Calculation 2 3 5 2 7" xfId="15228" xr:uid="{2785193F-DD87-4932-AF37-AEA433261968}"/>
    <cellStyle name="Calculation 2 3 5 3" xfId="913" xr:uid="{511BFF95-DB88-4603-A8A5-E28D6B3F5BA6}"/>
    <cellStyle name="Calculation 2 3 5 3 2" xfId="1497" xr:uid="{81432232-647D-483A-90C3-C78FEF94FE87}"/>
    <cellStyle name="Calculation 2 3 5 3 2 2" xfId="2376" xr:uid="{364647CB-3EDF-41F0-AD3B-B8395D778E65}"/>
    <cellStyle name="Calculation 2 3 5 3 2 2 2" xfId="5548" xr:uid="{A3F5688D-7053-4208-9E1D-A8F97D53301E}"/>
    <cellStyle name="Calculation 2 3 5 3 2 2 2 2" xfId="11177" xr:uid="{FC5451DE-C3C3-4F56-811D-89D6AEB6FC7E}"/>
    <cellStyle name="Calculation 2 3 5 3 2 2 2 3" xfId="19812" xr:uid="{48597B1F-2DB5-42D0-BEA9-36BCF59CBADD}"/>
    <cellStyle name="Calculation 2 3 5 3 2 2 3" xfId="8005" xr:uid="{DB5BF81C-2677-407D-B108-3DE51654D5FF}"/>
    <cellStyle name="Calculation 2 3 5 3 2 2 4" xfId="16640" xr:uid="{8D37BA01-E5F6-4628-85E7-E0156590C993}"/>
    <cellStyle name="Calculation 2 3 5 3 2 3" xfId="2613" xr:uid="{96269017-8780-4487-BF9C-03A9FEED5228}"/>
    <cellStyle name="Calculation 2 3 5 3 2 3 2" xfId="8242" xr:uid="{9BEDCEF2-FA47-462E-9FE9-D12B6384AA9F}"/>
    <cellStyle name="Calculation 2 3 5 3 2 3 3" xfId="16877" xr:uid="{03394AB7-0E96-4E59-9A83-50EC3F4E7764}"/>
    <cellStyle name="Calculation 2 3 5 3 2 4" xfId="4669" xr:uid="{06D91054-5E2F-4549-BB32-08001DCF7F04}"/>
    <cellStyle name="Calculation 2 3 5 3 2 4 2" xfId="10298" xr:uid="{10480A3A-3DA6-4B42-B884-F9D685E4499A}"/>
    <cellStyle name="Calculation 2 3 5 3 2 4 3" xfId="18933" xr:uid="{6DD5A0FC-BA49-4317-8310-53E73259FB95}"/>
    <cellStyle name="Calculation 2 3 5 3 2 5" xfId="7126" xr:uid="{EF3B81F1-D04B-4EE9-BF5E-FCE4AFBECF9F}"/>
    <cellStyle name="Calculation 2 3 5 3 2 6" xfId="15761" xr:uid="{0429C1DA-3482-44B6-B7B1-E05696F75820}"/>
    <cellStyle name="Calculation 2 3 5 3 3" xfId="1870" xr:uid="{71EF850C-239C-4844-8A7D-6B231784D0E6}"/>
    <cellStyle name="Calculation 2 3 5 3 3 2" xfId="5042" xr:uid="{11ED5136-0DF7-41C7-BB96-F40AAFA2FCE5}"/>
    <cellStyle name="Calculation 2 3 5 3 3 2 2" xfId="10671" xr:uid="{02CF5C43-AC89-4C1B-845C-58BF420AF544}"/>
    <cellStyle name="Calculation 2 3 5 3 3 2 3" xfId="19306" xr:uid="{333EE217-DB90-4FA5-8083-095E1CABB948}"/>
    <cellStyle name="Calculation 2 3 5 3 3 3" xfId="7499" xr:uid="{FF970CD3-A073-4715-AAA1-A60528AB11BD}"/>
    <cellStyle name="Calculation 2 3 5 3 3 4" xfId="16134" xr:uid="{CD1BD0E6-0CB6-4BC6-ACCE-0DB96CD25389}"/>
    <cellStyle name="Calculation 2 3 5 3 4" xfId="3448" xr:uid="{4573B63F-7892-43AF-B260-2EB56B1E420E}"/>
    <cellStyle name="Calculation 2 3 5 3 4 2" xfId="9077" xr:uid="{5B49436C-AEFD-4B2F-8767-078CFC513AAA}"/>
    <cellStyle name="Calculation 2 3 5 3 4 3" xfId="17712" xr:uid="{73CC4939-4DC8-4C37-BE94-8798575DD654}"/>
    <cellStyle name="Calculation 2 3 5 3 5" xfId="4280" xr:uid="{237BB267-4F60-4958-AC38-715CCA615B9A}"/>
    <cellStyle name="Calculation 2 3 5 3 5 2" xfId="9909" xr:uid="{B0B48B0E-2401-42AF-9391-A26029091776}"/>
    <cellStyle name="Calculation 2 3 5 3 5 3" xfId="18544" xr:uid="{13B24C59-E8FD-43C3-98A1-3B1B27A225F2}"/>
    <cellStyle name="Calculation 2 3 5 3 6" xfId="6542" xr:uid="{2BC08345-F188-4558-A273-AD69F96C3108}"/>
    <cellStyle name="Calculation 2 3 5 3 7" xfId="15177" xr:uid="{8357EB6B-A961-47A5-8E3E-6DD8508793AD}"/>
    <cellStyle name="Calculation 2 3 5 4" xfId="884" xr:uid="{6F7DBDC8-509F-4343-B732-6B6C6FA38FD8}"/>
    <cellStyle name="Calculation 2 3 5 4 2" xfId="1468" xr:uid="{ECE31056-807E-4F2A-AA02-344EF4F1B573}"/>
    <cellStyle name="Calculation 2 3 5 4 2 2" xfId="2347" xr:uid="{1A3C1E61-DFF5-4EA5-8609-16229FB94DD1}"/>
    <cellStyle name="Calculation 2 3 5 4 2 2 2" xfId="5519" xr:uid="{D498FD57-BA13-45C6-AB88-55A257DD7908}"/>
    <cellStyle name="Calculation 2 3 5 4 2 2 2 2" xfId="11148" xr:uid="{F847E072-2F1B-4DB4-BABE-0B8D9580371A}"/>
    <cellStyle name="Calculation 2 3 5 4 2 2 2 3" xfId="19783" xr:uid="{E4989623-3772-4A10-AF21-4E2F3507E34A}"/>
    <cellStyle name="Calculation 2 3 5 4 2 2 3" xfId="7976" xr:uid="{F5BADE79-36F4-419A-8FB2-FCF62CCA83B4}"/>
    <cellStyle name="Calculation 2 3 5 4 2 2 4" xfId="16611" xr:uid="{9084BB20-116F-413B-8514-28354D4948C2}"/>
    <cellStyle name="Calculation 2 3 5 4 2 3" xfId="3168" xr:uid="{1D7858C4-F964-4330-B22C-EFB75FCC866E}"/>
    <cellStyle name="Calculation 2 3 5 4 2 3 2" xfId="8797" xr:uid="{F75BC5DD-0328-4D66-8532-47BD49D7F221}"/>
    <cellStyle name="Calculation 2 3 5 4 2 3 3" xfId="17432" xr:uid="{6A34CE22-A8F8-430D-9DC1-05C51F72706C}"/>
    <cellStyle name="Calculation 2 3 5 4 2 4" xfId="3620" xr:uid="{2EE9AB87-657E-4702-8C4E-CA0C96F102F5}"/>
    <cellStyle name="Calculation 2 3 5 4 2 4 2" xfId="9249" xr:uid="{D235647B-810A-436E-8D24-A9E0098732FC}"/>
    <cellStyle name="Calculation 2 3 5 4 2 4 3" xfId="17884" xr:uid="{93035EB6-DC8C-4D8B-8395-95657AE1EC1E}"/>
    <cellStyle name="Calculation 2 3 5 4 2 5" xfId="7097" xr:uid="{A95EC17E-F3A5-4428-BDC4-44B4A8F062DE}"/>
    <cellStyle name="Calculation 2 3 5 4 2 6" xfId="15732" xr:uid="{45B365B1-25F0-43BC-863B-97CB9FF7603C}"/>
    <cellStyle name="Calculation 2 3 5 4 3" xfId="1855" xr:uid="{E186A682-9B89-4BD6-8403-7B4D6BB19B39}"/>
    <cellStyle name="Calculation 2 3 5 4 3 2" xfId="5027" xr:uid="{54B25647-3962-429D-824C-8CD79305F095}"/>
    <cellStyle name="Calculation 2 3 5 4 3 2 2" xfId="10656" xr:uid="{F74BE8F1-CE80-40A1-A6D4-3B68C1A3204B}"/>
    <cellStyle name="Calculation 2 3 5 4 3 2 3" xfId="19291" xr:uid="{AC7C16CD-F19D-44BB-9A72-569B91701F9C}"/>
    <cellStyle name="Calculation 2 3 5 4 3 3" xfId="7484" xr:uid="{96334CA7-200B-4924-A60E-0984AB6762B6}"/>
    <cellStyle name="Calculation 2 3 5 4 3 4" xfId="16119" xr:uid="{6DF4F2B5-349F-4CB3-911A-E0F88D7F82BA}"/>
    <cellStyle name="Calculation 2 3 5 4 4" xfId="3516" xr:uid="{5361E0CC-4066-40CC-9FE6-0F2919CC197A}"/>
    <cellStyle name="Calculation 2 3 5 4 4 2" xfId="9145" xr:uid="{99BF8DEB-A0B5-4A8E-897E-2E643A9DBF20}"/>
    <cellStyle name="Calculation 2 3 5 4 4 3" xfId="17780" xr:uid="{6F80C809-A0D5-4F0E-9747-201EA2CB5101}"/>
    <cellStyle name="Calculation 2 3 5 4 5" xfId="4212" xr:uid="{4E4ECCF9-0AC3-450E-947E-284A11B3FB8C}"/>
    <cellStyle name="Calculation 2 3 5 4 5 2" xfId="9841" xr:uid="{EFCF5BBB-FD4E-4FF1-BFF6-390F8037E2D4}"/>
    <cellStyle name="Calculation 2 3 5 4 5 3" xfId="18476" xr:uid="{8FC836A6-A95D-476F-AEFD-3D0C7EBEC856}"/>
    <cellStyle name="Calculation 2 3 5 4 6" xfId="6513" xr:uid="{84DA5C12-0818-421C-8424-1A45C31BCC66}"/>
    <cellStyle name="Calculation 2 3 5 4 7" xfId="15148" xr:uid="{0E9AF956-0102-45C6-BA06-B109D57B8197}"/>
    <cellStyle name="Calculation 2 3 5 5" xfId="819" xr:uid="{0A54A887-64D2-4AF0-88A4-469930F42D36}"/>
    <cellStyle name="Calculation 2 3 5 5 2" xfId="1403" xr:uid="{0A2C6331-FA7F-4FF1-879E-D966CDFF39D0}"/>
    <cellStyle name="Calculation 2 3 5 5 2 2" xfId="2282" xr:uid="{A09B00AE-D101-4604-9557-9A19D8EA2C66}"/>
    <cellStyle name="Calculation 2 3 5 5 2 2 2" xfId="5454" xr:uid="{C79F591E-C7C3-4730-96AB-9520C5672091}"/>
    <cellStyle name="Calculation 2 3 5 5 2 2 2 2" xfId="11083" xr:uid="{622F3BA0-016C-416D-99E0-DC31DCC0D07E}"/>
    <cellStyle name="Calculation 2 3 5 5 2 2 2 3" xfId="19718" xr:uid="{6C599C02-486E-4383-97F9-DAEB1CD563EA}"/>
    <cellStyle name="Calculation 2 3 5 5 2 2 3" xfId="7911" xr:uid="{33DD4E01-EC53-420A-8E63-3EC4D8B93E91}"/>
    <cellStyle name="Calculation 2 3 5 5 2 2 4" xfId="16546" xr:uid="{5C6C0B02-0BE3-4A55-B915-232543BF165D}"/>
    <cellStyle name="Calculation 2 3 5 5 2 3" xfId="2942" xr:uid="{E5B8085A-2B79-486F-A973-5A078D3025A8}"/>
    <cellStyle name="Calculation 2 3 5 5 2 3 2" xfId="8571" xr:uid="{0B51BE49-88D4-4DCE-8FC7-21A28F9F21DF}"/>
    <cellStyle name="Calculation 2 3 5 5 2 3 3" xfId="17206" xr:uid="{24E3729C-DAEE-445D-A720-BEC80473256D}"/>
    <cellStyle name="Calculation 2 3 5 5 2 4" xfId="3973" xr:uid="{4283B301-3D34-45CA-8E69-74E250B73602}"/>
    <cellStyle name="Calculation 2 3 5 5 2 4 2" xfId="9602" xr:uid="{095F983C-CB7E-4A2E-B316-8AE07ED5E96D}"/>
    <cellStyle name="Calculation 2 3 5 5 2 4 3" xfId="18237" xr:uid="{063F28D9-2E7A-4B31-AA22-1D44DBA0E987}"/>
    <cellStyle name="Calculation 2 3 5 5 2 5" xfId="7032" xr:uid="{071A57D4-A198-400E-864C-BC9CB299151B}"/>
    <cellStyle name="Calculation 2 3 5 5 2 6" xfId="15667" xr:uid="{BA2B0A2B-1F8C-40AC-BEBC-BDC1F14664E3}"/>
    <cellStyle name="Calculation 2 3 5 5 3" xfId="1822" xr:uid="{2234839F-EA44-40D5-9E87-FF7DF4AEB85D}"/>
    <cellStyle name="Calculation 2 3 5 5 3 2" xfId="4994" xr:uid="{0BD9C29B-6887-4E6B-950B-AF57286687F4}"/>
    <cellStyle name="Calculation 2 3 5 5 3 2 2" xfId="10623" xr:uid="{58158BFF-3913-4168-8B3B-4FE3A2639AD0}"/>
    <cellStyle name="Calculation 2 3 5 5 3 2 3" xfId="19258" xr:uid="{948DF553-FB6D-47E4-BDB8-84F06A32F2BA}"/>
    <cellStyle name="Calculation 2 3 5 5 3 3" xfId="7451" xr:uid="{3D152125-BB58-4B02-87B9-2B902C43A81F}"/>
    <cellStyle name="Calculation 2 3 5 5 3 4" xfId="16086" xr:uid="{76054AD7-AE08-4E7C-9C22-D43FD3071451}"/>
    <cellStyle name="Calculation 2 3 5 5 4" xfId="2756" xr:uid="{00B249CD-C4D7-4C40-B83E-D9F3AA6A4FC1}"/>
    <cellStyle name="Calculation 2 3 5 5 4 2" xfId="8385" xr:uid="{0C9DABDE-E280-4736-8BD3-2D1B608FBD29}"/>
    <cellStyle name="Calculation 2 3 5 5 4 3" xfId="17020" xr:uid="{58E9E9B1-0DF7-4153-B1BF-21C4AA1D211F}"/>
    <cellStyle name="Calculation 2 3 5 5 5" xfId="4243" xr:uid="{93D34C90-4F79-4793-89FE-9627948EF755}"/>
    <cellStyle name="Calculation 2 3 5 5 5 2" xfId="9872" xr:uid="{C7D23E45-5C0A-4186-A21B-F4C7A6ED8806}"/>
    <cellStyle name="Calculation 2 3 5 5 5 3" xfId="18507" xr:uid="{E71A43E6-1FD6-4D88-9780-CC39DB6E73FB}"/>
    <cellStyle name="Calculation 2 3 5 5 6" xfId="6448" xr:uid="{205844D5-FC8D-481B-AB52-FD5BD3917044}"/>
    <cellStyle name="Calculation 2 3 5 5 7" xfId="15083" xr:uid="{0C000651-BC19-4329-BE0A-D2CDF4BE50AF}"/>
    <cellStyle name="Calculation 2 3 5 6" xfId="1217" xr:uid="{6FE08DB4-46B5-4026-89CD-71D8DDCD5D25}"/>
    <cellStyle name="Calculation 2 3 5 6 2" xfId="2096" xr:uid="{AF85EACF-0D46-4C75-97A0-064863FA3F60}"/>
    <cellStyle name="Calculation 2 3 5 6 2 2" xfId="5268" xr:uid="{21D16BD5-1496-4CE6-8D0E-4FDA62E454BB}"/>
    <cellStyle name="Calculation 2 3 5 6 2 2 2" xfId="10897" xr:uid="{D3433F61-52EE-4DE0-A996-18AB65DC6860}"/>
    <cellStyle name="Calculation 2 3 5 6 2 2 3" xfId="19532" xr:uid="{F9502C71-DA09-42AB-9289-1AE220FC77B2}"/>
    <cellStyle name="Calculation 2 3 5 6 2 3" xfId="7725" xr:uid="{6971CDF3-F67A-482C-8752-B3F36097EF68}"/>
    <cellStyle name="Calculation 2 3 5 6 2 4" xfId="16360" xr:uid="{6FD2A00D-E348-4418-8D4E-0013C8581176}"/>
    <cellStyle name="Calculation 2 3 5 6 3" xfId="3465" xr:uid="{BAFE088F-D984-4423-A2D8-A757633D3545}"/>
    <cellStyle name="Calculation 2 3 5 6 3 2" xfId="9094" xr:uid="{3B43FD1D-2563-4BDC-A025-45C9673160FE}"/>
    <cellStyle name="Calculation 2 3 5 6 3 3" xfId="17729" xr:uid="{D2165F5C-76B0-4048-A18D-0006D3F37B5F}"/>
    <cellStyle name="Calculation 2 3 5 6 4" xfId="4569" xr:uid="{5562172F-3E09-4FCF-92F7-F0AFD6A7C204}"/>
    <cellStyle name="Calculation 2 3 5 6 4 2" xfId="10198" xr:uid="{995C666B-DB2D-46AE-803C-1F0C110993F5}"/>
    <cellStyle name="Calculation 2 3 5 6 4 3" xfId="18833" xr:uid="{403B9489-A8C0-4F0D-A44C-890E802C47A4}"/>
    <cellStyle name="Calculation 2 3 5 6 5" xfId="6846" xr:uid="{AA8ED72E-5E6E-4261-AE2E-386C202AF0D5}"/>
    <cellStyle name="Calculation 2 3 5 6 6" xfId="15481" xr:uid="{632F5C90-5359-4DFC-B0A7-99E7CF330D3A}"/>
    <cellStyle name="Calculation 2 3 5 7" xfId="1730" xr:uid="{82FAD1EA-C4D0-4029-8E10-3F70D0073878}"/>
    <cellStyle name="Calculation 2 3 5 7 2" xfId="4902" xr:uid="{86663CA5-B578-4168-AE26-BCB2214674E7}"/>
    <cellStyle name="Calculation 2 3 5 7 2 2" xfId="10531" xr:uid="{2395F861-8AE8-4F49-A77E-460C78FE05BB}"/>
    <cellStyle name="Calculation 2 3 5 7 2 3" xfId="19166" xr:uid="{29F3D2C8-73CC-4E73-8F92-1707AF70CC3C}"/>
    <cellStyle name="Calculation 2 3 5 7 3" xfId="7359" xr:uid="{E7AB62ED-ABF5-447E-B31A-57627D2F167D}"/>
    <cellStyle name="Calculation 2 3 5 7 4" xfId="15994" xr:uid="{2817F627-408E-493D-86D8-F7B5C5AA8C5B}"/>
    <cellStyle name="Calculation 2 3 5 8" xfId="3288" xr:uid="{303F7698-10DC-4AA9-B32D-3D2F70A9E7D5}"/>
    <cellStyle name="Calculation 2 3 5 8 2" xfId="8917" xr:uid="{D8D4A6C8-7C44-472D-ADD0-F80C36EC89B8}"/>
    <cellStyle name="Calculation 2 3 5 8 3" xfId="17552" xr:uid="{FA6BC01C-C032-4D1F-86ED-BDDFA63F051D}"/>
    <cellStyle name="Calculation 2 3 5 9" xfId="3825" xr:uid="{C64D666A-614A-4E55-A527-3ABF2FC0A5BB}"/>
    <cellStyle name="Calculation 2 3 5 9 2" xfId="9454" xr:uid="{0B0AF355-2119-4B48-A8BA-1E55B07F6669}"/>
    <cellStyle name="Calculation 2 3 5 9 3" xfId="18089" xr:uid="{59D1D5E7-5132-4929-96C3-1DEB79022414}"/>
    <cellStyle name="Calculation 2 3 6" xfId="502" xr:uid="{46A90578-7F5F-4721-8744-E1A81A3DB28D}"/>
    <cellStyle name="Calculation 2 3 6 2" xfId="841" xr:uid="{B596957E-8AAE-4694-87EE-A4805130F81F}"/>
    <cellStyle name="Calculation 2 3 6 2 2" xfId="1425" xr:uid="{92203285-4046-4BE7-B8AE-B13CE6FBB4F9}"/>
    <cellStyle name="Calculation 2 3 6 2 2 2" xfId="2304" xr:uid="{5EF045BA-CBCA-4CBE-A831-67054293B4E5}"/>
    <cellStyle name="Calculation 2 3 6 2 2 2 2" xfId="5476" xr:uid="{49541B5D-B160-46F1-8F2D-010DAD64C7CB}"/>
    <cellStyle name="Calculation 2 3 6 2 2 2 2 2" xfId="11105" xr:uid="{97D9D4AB-D0CE-4503-8816-B58C3F2393A8}"/>
    <cellStyle name="Calculation 2 3 6 2 2 2 2 3" xfId="19740" xr:uid="{0648BAA8-3BE2-42E6-BEBE-C2CE11C7FD3F}"/>
    <cellStyle name="Calculation 2 3 6 2 2 2 3" xfId="7933" xr:uid="{FB712CCD-6064-47F5-B52A-71D012A77482}"/>
    <cellStyle name="Calculation 2 3 6 2 2 2 4" xfId="16568" xr:uid="{C8157D63-7C88-4C5F-84F9-058DC1A71AA0}"/>
    <cellStyle name="Calculation 2 3 6 2 2 3" xfId="2941" xr:uid="{B87395CC-30F8-4C05-BDCF-9DF5552B0008}"/>
    <cellStyle name="Calculation 2 3 6 2 2 3 2" xfId="8570" xr:uid="{D9EC2C6C-137C-45DE-A18D-F4BE50AE29C4}"/>
    <cellStyle name="Calculation 2 3 6 2 2 3 3" xfId="17205" xr:uid="{F5B7C277-AEE1-4F36-9FD9-B1ACE60EBCD8}"/>
    <cellStyle name="Calculation 2 3 6 2 2 4" xfId="4052" xr:uid="{3D31708C-D7B5-4428-8AF2-A2F15FB31B8C}"/>
    <cellStyle name="Calculation 2 3 6 2 2 4 2" xfId="9681" xr:uid="{A9570AD4-EAC3-4EA8-9226-CE055CC38415}"/>
    <cellStyle name="Calculation 2 3 6 2 2 4 3" xfId="18316" xr:uid="{CEE1B8F5-4B14-4066-8E77-29923B94E3D2}"/>
    <cellStyle name="Calculation 2 3 6 2 2 5" xfId="7054" xr:uid="{6C3D610A-7E9A-40AA-BB86-46A62AEBC23A}"/>
    <cellStyle name="Calculation 2 3 6 2 2 6" xfId="15689" xr:uid="{9A973E35-E9A5-453B-AA0F-547FA7FA4CA6}"/>
    <cellStyle name="Calculation 2 3 6 2 3" xfId="1833" xr:uid="{D851ADAB-1AA0-4369-A847-2453206A4C36}"/>
    <cellStyle name="Calculation 2 3 6 2 3 2" xfId="5005" xr:uid="{B30AA1AF-6B29-42BE-914C-C29E56A94354}"/>
    <cellStyle name="Calculation 2 3 6 2 3 2 2" xfId="10634" xr:uid="{61306211-2F80-44A6-9215-D77AB56F00D1}"/>
    <cellStyle name="Calculation 2 3 6 2 3 2 3" xfId="19269" xr:uid="{3093059E-D3C5-4413-986F-BBC6A2F1AC06}"/>
    <cellStyle name="Calculation 2 3 6 2 3 3" xfId="7462" xr:uid="{FC3CE786-3371-47D5-A2F4-9C222891CF6F}"/>
    <cellStyle name="Calculation 2 3 6 2 3 4" xfId="16097" xr:uid="{FF780CCA-4EAB-4F5E-B454-5FFB5878D476}"/>
    <cellStyle name="Calculation 2 3 6 2 4" xfId="3482" xr:uid="{2A23139C-88EE-4B61-9C72-5F26D5AB32ED}"/>
    <cellStyle name="Calculation 2 3 6 2 4 2" xfId="9111" xr:uid="{1D46D5EE-E1CE-43CE-9E58-E64DBF918F38}"/>
    <cellStyle name="Calculation 2 3 6 2 4 3" xfId="17746" xr:uid="{C6DF9506-CEF1-42FE-991A-70F48672DBC0}"/>
    <cellStyle name="Calculation 2 3 6 2 5" xfId="3850" xr:uid="{4C435D33-37B9-4BEC-971E-3DCA58ADDAF1}"/>
    <cellStyle name="Calculation 2 3 6 2 5 2" xfId="9479" xr:uid="{65BF4E4E-32ED-42E4-93B5-E67DE5863F90}"/>
    <cellStyle name="Calculation 2 3 6 2 5 3" xfId="18114" xr:uid="{EACE2EB1-7388-4A16-B0F4-12B57607D083}"/>
    <cellStyle name="Calculation 2 3 6 2 6" xfId="6470" xr:uid="{3C8223B8-2285-4C58-BBC8-C1D912472F53}"/>
    <cellStyle name="Calculation 2 3 6 2 7" xfId="15105" xr:uid="{7CD8DCF1-81F0-4F34-B3FB-4DFDD9235684}"/>
    <cellStyle name="Calculation 2 3 6 3" xfId="1117" xr:uid="{EAC50315-3F89-4F72-B66D-030959051FDA}"/>
    <cellStyle name="Calculation 2 3 6 3 2" xfId="1996" xr:uid="{FB7EAC31-8C17-418D-9999-B11C6B6A2BE2}"/>
    <cellStyle name="Calculation 2 3 6 3 2 2" xfId="5168" xr:uid="{8725A7B4-9F82-4F2B-83A0-BB4FE2105407}"/>
    <cellStyle name="Calculation 2 3 6 3 2 2 2" xfId="10797" xr:uid="{355FD800-0C21-4C6A-ABEC-A2C101FD3D71}"/>
    <cellStyle name="Calculation 2 3 6 3 2 2 3" xfId="19432" xr:uid="{43466CB9-67A9-4388-B08D-E5E7BBC0863F}"/>
    <cellStyle name="Calculation 2 3 6 3 2 3" xfId="7625" xr:uid="{3B87E843-EDF5-464E-8CA9-965E9816F2CD}"/>
    <cellStyle name="Calculation 2 3 6 3 2 4" xfId="16260" xr:uid="{6CA0F50F-8822-4956-90DB-8A15CC8B35EB}"/>
    <cellStyle name="Calculation 2 3 6 3 3" xfId="2755" xr:uid="{9C2BAF8C-0729-4894-B916-22777A0FFFCB}"/>
    <cellStyle name="Calculation 2 3 6 3 3 2" xfId="8384" xr:uid="{CF1E1E50-E25E-448E-89D6-72E704B2BA7F}"/>
    <cellStyle name="Calculation 2 3 6 3 3 3" xfId="17019" xr:uid="{09BB50E1-E640-4099-9872-4E65DB2BCE2E}"/>
    <cellStyle name="Calculation 2 3 6 3 4" xfId="3617" xr:uid="{23231106-F07A-48AF-9F21-A52743C87E45}"/>
    <cellStyle name="Calculation 2 3 6 3 4 2" xfId="9246" xr:uid="{62DB7F60-AD82-4039-AD09-C5C68DDF3B56}"/>
    <cellStyle name="Calculation 2 3 6 3 4 3" xfId="17881" xr:uid="{36151303-538B-4330-82CC-DC68B7DAB24A}"/>
    <cellStyle name="Calculation 2 3 6 3 5" xfId="6746" xr:uid="{9CCB0B73-1862-4CDE-8AF7-E65FE2FE2EFD}"/>
    <cellStyle name="Calculation 2 3 6 3 6" xfId="15381" xr:uid="{5C3FC5D6-2C54-425E-9CBA-6924A04DB1FE}"/>
    <cellStyle name="Calculation 2 3 6 4" xfId="1681" xr:uid="{DB794CB5-28CD-4140-9AD9-3F15724DBA2B}"/>
    <cellStyle name="Calculation 2 3 6 4 2" xfId="4853" xr:uid="{156B9138-743C-478F-8C9B-C345719D488D}"/>
    <cellStyle name="Calculation 2 3 6 4 2 2" xfId="10482" xr:uid="{9A05CF2F-11D6-47DA-896F-E7E94252F3E3}"/>
    <cellStyle name="Calculation 2 3 6 4 2 3" xfId="19117" xr:uid="{3647EDA4-380A-4E2F-B24F-D7783C285620}"/>
    <cellStyle name="Calculation 2 3 6 4 3" xfId="7310" xr:uid="{1F7226BF-EADF-4D5F-92D0-67844229DD84}"/>
    <cellStyle name="Calculation 2 3 6 4 4" xfId="15945" xr:uid="{3E346B74-E2FF-481F-8AF9-DF382113FCFB}"/>
    <cellStyle name="Calculation 2 3 6 5" xfId="2653" xr:uid="{D7FE617F-DAF5-424F-80FB-538D87FBB5AE}"/>
    <cellStyle name="Calculation 2 3 6 5 2" xfId="8282" xr:uid="{F47EF1F9-48D7-456D-90A0-9AEDFCE2EFA0}"/>
    <cellStyle name="Calculation 2 3 6 5 3" xfId="16917" xr:uid="{D5CF0065-CC6F-487C-9437-E15C4B6D5BA1}"/>
    <cellStyle name="Calculation 2 3 6 6" xfId="4214" xr:uid="{3FCEF17E-B620-4728-BC44-35CA3D3AA6DE}"/>
    <cellStyle name="Calculation 2 3 6 6 2" xfId="9843" xr:uid="{53FF8A9B-26C0-40B7-B06F-D1FDEF008211}"/>
    <cellStyle name="Calculation 2 3 6 6 3" xfId="18478" xr:uid="{89FB462F-95C9-435D-A967-D37A969A6829}"/>
    <cellStyle name="Calculation 2 3 6 7" xfId="6131" xr:uid="{6C70E44C-D219-4C0B-8C83-169902A76D8C}"/>
    <cellStyle name="Calculation 2 3 6 8" xfId="14766" xr:uid="{27620434-F577-42DB-810E-609A8849441E}"/>
    <cellStyle name="Calculation 2 3 7" xfId="704" xr:uid="{1E6F3BFD-212A-404E-8BF1-2292CC37794F}"/>
    <cellStyle name="Calculation 2 3 7 2" xfId="1288" xr:uid="{D7B508E9-9043-43C9-A3EE-A5B2BA17C507}"/>
    <cellStyle name="Calculation 2 3 7 2 2" xfId="2167" xr:uid="{CD0F6271-CC9B-4837-BF1C-7F8E17FF6165}"/>
    <cellStyle name="Calculation 2 3 7 2 2 2" xfId="5339" xr:uid="{D755B632-FBAA-43B4-890A-B82928F6DA72}"/>
    <cellStyle name="Calculation 2 3 7 2 2 2 2" xfId="10968" xr:uid="{4A790A16-C5A7-4FF3-910B-68B86DFA9A29}"/>
    <cellStyle name="Calculation 2 3 7 2 2 2 3" xfId="19603" xr:uid="{9DA86A50-A7AA-4991-AC1A-C6194A28720D}"/>
    <cellStyle name="Calculation 2 3 7 2 2 3" xfId="7796" xr:uid="{12B8ED98-BA19-45E3-ACDC-5F89C3448A89}"/>
    <cellStyle name="Calculation 2 3 7 2 2 4" xfId="16431" xr:uid="{F12F93DB-5A36-4191-9BC3-71477A90F039}"/>
    <cellStyle name="Calculation 2 3 7 2 3" xfId="2625" xr:uid="{3EAA8DBA-D893-49E3-987E-04DD8049CE3A}"/>
    <cellStyle name="Calculation 2 3 7 2 3 2" xfId="8254" xr:uid="{744E6992-CBB7-4407-A435-99F59B6348A8}"/>
    <cellStyle name="Calculation 2 3 7 2 3 3" xfId="16889" xr:uid="{4587004E-849E-47A0-842E-026D7FCFDB3E}"/>
    <cellStyle name="Calculation 2 3 7 2 4" xfId="4278" xr:uid="{B5DA3CDF-8240-44A0-8D92-597FBB618213}"/>
    <cellStyle name="Calculation 2 3 7 2 4 2" xfId="9907" xr:uid="{495C2988-76B9-4B95-9B8E-8BDDF3947388}"/>
    <cellStyle name="Calculation 2 3 7 2 4 3" xfId="18542" xr:uid="{57AFD54D-17F6-485D-9309-4BA0516C0139}"/>
    <cellStyle name="Calculation 2 3 7 2 5" xfId="6917" xr:uid="{90BB3354-CA29-4A5C-A44F-D3B378A690C0}"/>
    <cellStyle name="Calculation 2 3 7 2 6" xfId="15552" xr:uid="{8792B44A-3C05-4705-8938-18E290D7F3EA}"/>
    <cellStyle name="Calculation 2 3 7 3" xfId="1766" xr:uid="{AE035DD3-E4E1-4660-B83E-F8EA1A69642E}"/>
    <cellStyle name="Calculation 2 3 7 3 2" xfId="4938" xr:uid="{A5FC5E9C-757E-4F2D-A024-D7D036511E24}"/>
    <cellStyle name="Calculation 2 3 7 3 2 2" xfId="10567" xr:uid="{E22BA50A-9F65-4441-96DC-AAD2CB22342D}"/>
    <cellStyle name="Calculation 2 3 7 3 2 3" xfId="19202" xr:uid="{0307F9E3-69CF-46E3-BAF6-DA79666E8A88}"/>
    <cellStyle name="Calculation 2 3 7 3 3" xfId="7395" xr:uid="{A549627A-7518-40FE-B915-003E91742A4E}"/>
    <cellStyle name="Calculation 2 3 7 3 4" xfId="16030" xr:uid="{17EA3EC3-0CDC-4915-9768-0DC180AA0E5B}"/>
    <cellStyle name="Calculation 2 3 7 4" xfId="2736" xr:uid="{376F3E9F-6B2C-4B82-B483-77C504FA65E5}"/>
    <cellStyle name="Calculation 2 3 7 4 2" xfId="8365" xr:uid="{65572758-89FE-4CC5-B74C-41FD2236D124}"/>
    <cellStyle name="Calculation 2 3 7 4 3" xfId="17000" xr:uid="{BE1811DC-B395-4590-B841-19A2B41B61C6}"/>
    <cellStyle name="Calculation 2 3 7 5" xfId="4531" xr:uid="{326D5C4A-ABA6-48C4-8B92-17BD0738D67F}"/>
    <cellStyle name="Calculation 2 3 7 5 2" xfId="10160" xr:uid="{C9353874-1A12-4A61-AF76-49D11D71C03B}"/>
    <cellStyle name="Calculation 2 3 7 5 3" xfId="18795" xr:uid="{00D9A98E-0FBC-436A-8F68-D86F4EB94DFC}"/>
    <cellStyle name="Calculation 2 3 7 6" xfId="6333" xr:uid="{25A8CF11-0A4F-47DA-94EB-2DE399DDE6C5}"/>
    <cellStyle name="Calculation 2 3 7 7" xfId="14968" xr:uid="{DB0A7FB8-1D51-40CA-A6E7-FE7E4EE36B20}"/>
    <cellStyle name="Calculation 2 3 8" xfId="996" xr:uid="{A3C4D88F-B950-4E9D-8705-529499E9391F}"/>
    <cellStyle name="Calculation 2 3 8 2" xfId="1580" xr:uid="{A13E04A4-D29C-4484-BE67-E97F9E7EFB39}"/>
    <cellStyle name="Calculation 2 3 8 2 2" xfId="2459" xr:uid="{5AFBF660-BCD0-4678-9B19-BCE5534491C0}"/>
    <cellStyle name="Calculation 2 3 8 2 2 2" xfId="5631" xr:uid="{3C96DAB5-05BF-4693-9818-1451B70A9CF5}"/>
    <cellStyle name="Calculation 2 3 8 2 2 2 2" xfId="11260" xr:uid="{946A05BD-F67B-4C8F-9CC8-DFA6B75CA3D0}"/>
    <cellStyle name="Calculation 2 3 8 2 2 2 3" xfId="19895" xr:uid="{13F3D0BF-341B-4C2E-9EEB-9F042859BF4C}"/>
    <cellStyle name="Calculation 2 3 8 2 2 3" xfId="8088" xr:uid="{0E4ABF87-6450-4CB9-B18A-F8EE37F869F0}"/>
    <cellStyle name="Calculation 2 3 8 2 2 4" xfId="16723" xr:uid="{0C6A954B-202F-478C-BA91-E6E0A74851F5}"/>
    <cellStyle name="Calculation 2 3 8 2 3" xfId="2712" xr:uid="{91EA3588-AB16-4E47-839B-77AD2480BBFA}"/>
    <cellStyle name="Calculation 2 3 8 2 3 2" xfId="8341" xr:uid="{B4CDB9B0-A470-4D7A-957A-F155A4FA6083}"/>
    <cellStyle name="Calculation 2 3 8 2 3 3" xfId="16976" xr:uid="{53B95A9E-CCC8-435C-B6A3-2DDCDCFB2541}"/>
    <cellStyle name="Calculation 2 3 8 2 4" xfId="4752" xr:uid="{8DD149CC-AEDB-49E0-B7D3-AB039EFE6DA8}"/>
    <cellStyle name="Calculation 2 3 8 2 4 2" xfId="10381" xr:uid="{5A62C3D9-0C6E-4E04-8A64-9281A46175A2}"/>
    <cellStyle name="Calculation 2 3 8 2 4 3" xfId="19016" xr:uid="{A8CCAC1E-5F0F-4D6A-A1F0-F388A98732CD}"/>
    <cellStyle name="Calculation 2 3 8 2 5" xfId="7209" xr:uid="{9A7541B0-9AE3-4EB7-AEB8-495526C6B4C4}"/>
    <cellStyle name="Calculation 2 3 8 2 6" xfId="15844" xr:uid="{0FB5D5EB-D483-4F9F-8681-472BFD33D57F}"/>
    <cellStyle name="Calculation 2 3 8 3" xfId="1915" xr:uid="{E69884DC-8A61-4485-959B-F8E7673B837E}"/>
    <cellStyle name="Calculation 2 3 8 3 2" xfId="5087" xr:uid="{4040A7B9-1FCD-4FFB-8C41-80C50F63CAE8}"/>
    <cellStyle name="Calculation 2 3 8 3 2 2" xfId="10716" xr:uid="{CA6E17E9-22E4-4EDB-AB94-3909A0FC1214}"/>
    <cellStyle name="Calculation 2 3 8 3 2 3" xfId="19351" xr:uid="{16C83AB6-8DFF-440E-8E00-D42BFFC549ED}"/>
    <cellStyle name="Calculation 2 3 8 3 3" xfId="7544" xr:uid="{F70DB32F-B13C-4992-BCE2-63557D8B5AA2}"/>
    <cellStyle name="Calculation 2 3 8 3 4" xfId="16179" xr:uid="{59241DAF-B34D-4ABE-A0B0-366418B00006}"/>
    <cellStyle name="Calculation 2 3 8 4" xfId="3487" xr:uid="{4639BA60-168D-4E33-9742-DFE6069F52BF}"/>
    <cellStyle name="Calculation 2 3 8 4 2" xfId="9116" xr:uid="{DFFFE529-FBD4-4248-9805-4FF6FBF99CF4}"/>
    <cellStyle name="Calculation 2 3 8 4 3" xfId="17751" xr:uid="{7831D6FF-DEB5-4C20-8E0C-B2A0FA77042A}"/>
    <cellStyle name="Calculation 2 3 8 5" xfId="4590" xr:uid="{28366BF4-6A16-45A2-8E2A-9CAB5A57CD20}"/>
    <cellStyle name="Calculation 2 3 8 5 2" xfId="10219" xr:uid="{0C94B516-B4A4-43FE-A152-883A313F4983}"/>
    <cellStyle name="Calculation 2 3 8 5 3" xfId="18854" xr:uid="{F3E907F7-3062-434D-822E-520B407F3B06}"/>
    <cellStyle name="Calculation 2 3 8 6" xfId="6625" xr:uid="{B2AC067D-DAF4-462C-A58E-99ADA27884F7}"/>
    <cellStyle name="Calculation 2 3 8 7" xfId="15260" xr:uid="{8389643A-7B90-443B-940B-0970F1B9F01E}"/>
    <cellStyle name="Calculation 2 3 9" xfId="719" xr:uid="{1F7A970A-5803-4064-854A-74549A8DB6A6}"/>
    <cellStyle name="Calculation 2 3 9 2" xfId="1303" xr:uid="{13CBA811-42B0-4529-82AF-B22D42B6E060}"/>
    <cellStyle name="Calculation 2 3 9 2 2" xfId="2182" xr:uid="{F8F5520D-74F0-4F3C-9296-516E9F01F8E4}"/>
    <cellStyle name="Calculation 2 3 9 2 2 2" xfId="5354" xr:uid="{7CB1EBEE-0D7D-4BDE-A427-658B58642B7F}"/>
    <cellStyle name="Calculation 2 3 9 2 2 2 2" xfId="10983" xr:uid="{CC041D0A-F25A-40A3-BA18-EA0C3B0F66F7}"/>
    <cellStyle name="Calculation 2 3 9 2 2 2 3" xfId="19618" xr:uid="{F474C8A8-DEC9-4812-8EFC-E36C334EB1AB}"/>
    <cellStyle name="Calculation 2 3 9 2 2 3" xfId="7811" xr:uid="{A6D0052D-89A1-4FBD-8576-DE238CE6DD8C}"/>
    <cellStyle name="Calculation 2 3 9 2 2 4" xfId="16446" xr:uid="{5C31201F-19B3-4973-96F2-9F8ED840AF5C}"/>
    <cellStyle name="Calculation 2 3 9 2 3" xfId="2621" xr:uid="{B7054FA5-BAD1-43B0-ACA7-69B8783205A9}"/>
    <cellStyle name="Calculation 2 3 9 2 3 2" xfId="8250" xr:uid="{8960B13D-CE85-4A77-B320-47E0F7671054}"/>
    <cellStyle name="Calculation 2 3 9 2 3 3" xfId="16885" xr:uid="{7977381B-1403-4B25-8D10-9313E860CBEC}"/>
    <cellStyle name="Calculation 2 3 9 2 4" xfId="4583" xr:uid="{40FB3739-B237-4E6A-A2BD-16D6D76A752A}"/>
    <cellStyle name="Calculation 2 3 9 2 4 2" xfId="10212" xr:uid="{AC1E93A8-675A-4419-B3BE-33B0CC8B011D}"/>
    <cellStyle name="Calculation 2 3 9 2 4 3" xfId="18847" xr:uid="{3DFA8B4B-03D3-45A1-9423-3E158B77B30A}"/>
    <cellStyle name="Calculation 2 3 9 2 5" xfId="6932" xr:uid="{FE46F014-82D8-4BB9-9BB8-F66158403B61}"/>
    <cellStyle name="Calculation 2 3 9 2 6" xfId="15567" xr:uid="{B160DD4E-9A64-446B-A87E-12BE351DBC85}"/>
    <cellStyle name="Calculation 2 3 9 3" xfId="1773" xr:uid="{DB0920CB-89F9-42D7-B715-F97EC390DDB5}"/>
    <cellStyle name="Calculation 2 3 9 3 2" xfId="4945" xr:uid="{B23BD939-C703-4F71-9748-CEDD72CF29A5}"/>
    <cellStyle name="Calculation 2 3 9 3 2 2" xfId="10574" xr:uid="{C0F3C4BF-ABFB-40CC-AE37-E493158FD6DA}"/>
    <cellStyle name="Calculation 2 3 9 3 2 3" xfId="19209" xr:uid="{B2510B37-2937-444E-B8C2-61A6CCBED639}"/>
    <cellStyle name="Calculation 2 3 9 3 3" xfId="7402" xr:uid="{352D187C-4DE0-4034-A5DB-3284BC235AB5}"/>
    <cellStyle name="Calculation 2 3 9 3 4" xfId="16037" xr:uid="{350807B1-49BB-440D-966C-E93F0DC2C6A3}"/>
    <cellStyle name="Calculation 2 3 9 4" xfId="3128" xr:uid="{E47E45A9-78F6-498B-BC49-4814F2C7A349}"/>
    <cellStyle name="Calculation 2 3 9 4 2" xfId="8757" xr:uid="{91769A1E-4A8C-4C48-AC4F-D70AED26E351}"/>
    <cellStyle name="Calculation 2 3 9 4 3" xfId="17392" xr:uid="{46C07906-A6FE-4708-9013-EF6DD869CFDF}"/>
    <cellStyle name="Calculation 2 3 9 5" xfId="4251" xr:uid="{43E751DC-12A6-4CA9-BEC6-E9680ACA9BCE}"/>
    <cellStyle name="Calculation 2 3 9 5 2" xfId="9880" xr:uid="{7EA56F86-E331-40EE-9471-CB69C16F175F}"/>
    <cellStyle name="Calculation 2 3 9 5 3" xfId="18515" xr:uid="{5135A9F3-6AB2-430D-8FD4-F5443135AF2E}"/>
    <cellStyle name="Calculation 2 3 9 6" xfId="6348" xr:uid="{FE096AB4-7546-40AC-861E-63062534A18F}"/>
    <cellStyle name="Calculation 2 3 9 7" xfId="14983" xr:uid="{1BB90404-AAFD-491E-8EB3-0C1F9C666A03}"/>
    <cellStyle name="Calculation 2 4" xfId="121" xr:uid="{906981DF-3421-4903-9099-8163CF5084E7}"/>
    <cellStyle name="Calculation 2 4 10" xfId="1669" xr:uid="{56083C80-C260-4E75-92C6-8A1204CD32FB}"/>
    <cellStyle name="Calculation 2 4 10 2" xfId="4841" xr:uid="{2611D3C9-EC69-421B-B95B-F0987663A008}"/>
    <cellStyle name="Calculation 2 4 10 2 2" xfId="10470" xr:uid="{AE5608B8-5FEA-4511-822D-9F33C599984F}"/>
    <cellStyle name="Calculation 2 4 10 2 3" xfId="19105" xr:uid="{89450E2C-F3CE-4050-9EF6-B8D9B8C9F9CD}"/>
    <cellStyle name="Calculation 2 4 10 3" xfId="7298" xr:uid="{42A4428D-70E5-4547-B4B5-0197A6ED2E3A}"/>
    <cellStyle name="Calculation 2 4 10 4" xfId="15933" xr:uid="{2AA99206-8211-4E15-B3AB-868A2DE6E580}"/>
    <cellStyle name="Calculation 2 4 11" xfId="2763" xr:uid="{7231CFB7-9EC6-4643-8567-B820631F408D}"/>
    <cellStyle name="Calculation 2 4 11 2" xfId="8392" xr:uid="{812015E7-05FF-4A77-A119-3FAB64745392}"/>
    <cellStyle name="Calculation 2 4 11 3" xfId="17027" xr:uid="{3DEF5F80-5A0F-4DD8-A6F4-1B3BFF356D67}"/>
    <cellStyle name="Calculation 2 4 12" xfId="4186" xr:uid="{3375E4A1-C670-4CDC-AFF9-3E4F4D8A2F89}"/>
    <cellStyle name="Calculation 2 4 12 2" xfId="9815" xr:uid="{6E114B79-8A5D-4807-8820-8241C044256F}"/>
    <cellStyle name="Calculation 2 4 12 3" xfId="18450" xr:uid="{A302D389-539D-4080-9092-ACCF6341F6A8}"/>
    <cellStyle name="Calculation 2 4 13" xfId="451" xr:uid="{864D0063-C6A1-465F-8050-40D618733646}"/>
    <cellStyle name="Calculation 2 4 13 2" xfId="6080" xr:uid="{0F1C8A29-E42D-43A1-A920-834433D3EAFE}"/>
    <cellStyle name="Calculation 2 4 13 3" xfId="14715" xr:uid="{89C52F02-F588-4001-9E25-8E7F314C2CEF}"/>
    <cellStyle name="Calculation 2 4 14" xfId="5750" xr:uid="{5049F832-6FA3-463D-B822-313116223FD5}"/>
    <cellStyle name="Calculation 2 4 15" xfId="14385" xr:uid="{56106E87-C10A-4712-883B-7BDFA4094858}"/>
    <cellStyle name="Calculation 2 4 2" xfId="610" xr:uid="{ABA20115-D043-4B98-A9DA-A2D130D77845}"/>
    <cellStyle name="Calculation 2 4 2 10" xfId="6239" xr:uid="{B030E7F6-6E05-43AE-A7B7-CFE3451FB0C7}"/>
    <cellStyle name="Calculation 2 4 2 11" xfId="14874" xr:uid="{DAF0596B-08CF-4A5F-8DA3-132683336AFF}"/>
    <cellStyle name="Calculation 2 4 2 2" xfId="936" xr:uid="{D8D0BCC2-C510-4B1A-9E89-C01B07756DF5}"/>
    <cellStyle name="Calculation 2 4 2 2 2" xfId="1520" xr:uid="{CBEF0E64-EA24-42D4-AC84-FCC91E88E16A}"/>
    <cellStyle name="Calculation 2 4 2 2 2 2" xfId="2399" xr:uid="{80B664F4-2CF0-40E7-9912-71401D682861}"/>
    <cellStyle name="Calculation 2 4 2 2 2 2 2" xfId="5571" xr:uid="{41AA01C1-0B8F-4E44-8819-0CEF8E1AF5CE}"/>
    <cellStyle name="Calculation 2 4 2 2 2 2 2 2" xfId="11200" xr:uid="{7D817F88-C790-4CDD-8877-6047091572E5}"/>
    <cellStyle name="Calculation 2 4 2 2 2 2 2 3" xfId="19835" xr:uid="{F34E29C0-FDEF-44C3-9CC5-1511E86B25ED}"/>
    <cellStyle name="Calculation 2 4 2 2 2 2 3" xfId="8028" xr:uid="{FCEEA5A7-9BE9-4DC8-8F71-52A8F553C95A}"/>
    <cellStyle name="Calculation 2 4 2 2 2 2 4" xfId="16663" xr:uid="{004A7C80-5411-4109-9C3E-CA59B9F431EB}"/>
    <cellStyle name="Calculation 2 4 2 2 2 3" xfId="3276" xr:uid="{333B4C29-4484-413F-8090-C6E2079FA58F}"/>
    <cellStyle name="Calculation 2 4 2 2 2 3 2" xfId="8905" xr:uid="{68AD83DE-9181-464B-8075-72601B3D09FE}"/>
    <cellStyle name="Calculation 2 4 2 2 2 3 3" xfId="17540" xr:uid="{2CA423B9-4A99-43B3-8D01-C8CEE89F4101}"/>
    <cellStyle name="Calculation 2 4 2 2 2 4" xfId="4692" xr:uid="{086DA1BD-8D66-435D-AB25-22E0747DDB4C}"/>
    <cellStyle name="Calculation 2 4 2 2 2 4 2" xfId="10321" xr:uid="{A33CF9A8-E4D3-4C31-8E3D-52994B486F00}"/>
    <cellStyle name="Calculation 2 4 2 2 2 4 3" xfId="18956" xr:uid="{B8E8C014-9C3D-4694-8281-4BDE06B9977E}"/>
    <cellStyle name="Calculation 2 4 2 2 2 5" xfId="7149" xr:uid="{18F82B59-9F26-480E-8C1D-4C4EFD783C2A}"/>
    <cellStyle name="Calculation 2 4 2 2 2 6" xfId="15784" xr:uid="{EB26DDCB-00F0-4245-B00F-9E6644DE6AC6}"/>
    <cellStyle name="Calculation 2 4 2 2 3" xfId="1882" xr:uid="{5D03711C-33E9-4745-A6A5-957EF7818533}"/>
    <cellStyle name="Calculation 2 4 2 2 3 2" xfId="5054" xr:uid="{6D6E596C-625E-4F00-8384-4C30AB1325B8}"/>
    <cellStyle name="Calculation 2 4 2 2 3 2 2" xfId="10683" xr:uid="{6C9184CA-EAFC-4171-A80E-09AE652FF0E8}"/>
    <cellStyle name="Calculation 2 4 2 2 3 2 3" xfId="19318" xr:uid="{B7D80246-6DCB-40C2-88CB-9944A8A422C9}"/>
    <cellStyle name="Calculation 2 4 2 2 3 3" xfId="7511" xr:uid="{0881DA72-A6A7-4639-82C7-74BAF7EA7733}"/>
    <cellStyle name="Calculation 2 4 2 2 3 4" xfId="16146" xr:uid="{AFB74529-6D6D-4959-ADA0-6F0AAA96F4D5}"/>
    <cellStyle name="Calculation 2 4 2 2 4" xfId="2997" xr:uid="{CD3F9331-90CB-4122-BF6F-8AA701EBCBD2}"/>
    <cellStyle name="Calculation 2 4 2 2 4 2" xfId="8626" xr:uid="{12D79F82-D62A-442C-8B04-A533A03CBA2D}"/>
    <cellStyle name="Calculation 2 4 2 2 4 3" xfId="17261" xr:uid="{E6806E12-6D59-4ECA-9446-AE7CAB8E198B}"/>
    <cellStyle name="Calculation 2 4 2 2 5" xfId="4634" xr:uid="{8AC95C6C-AF8F-4B94-ABFF-0505D16297B4}"/>
    <cellStyle name="Calculation 2 4 2 2 5 2" xfId="10263" xr:uid="{989DDBD8-2945-403D-BCB2-D70FEED58669}"/>
    <cellStyle name="Calculation 2 4 2 2 5 3" xfId="18898" xr:uid="{E1C34C06-900E-45E5-AC34-CAF0048CE275}"/>
    <cellStyle name="Calculation 2 4 2 2 6" xfId="6565" xr:uid="{C430387A-348D-4CCF-8C14-6B24A277EF55}"/>
    <cellStyle name="Calculation 2 4 2 2 7" xfId="15200" xr:uid="{BAD5CB41-B1ED-4186-82AD-CD1A9DBE9D18}"/>
    <cellStyle name="Calculation 2 4 2 3" xfId="1029" xr:uid="{80A3F838-DAB5-4CB6-BAA5-1530527ABD2F}"/>
    <cellStyle name="Calculation 2 4 2 3 2" xfId="1613" xr:uid="{F418109A-4539-4209-A478-864E2A055602}"/>
    <cellStyle name="Calculation 2 4 2 3 2 2" xfId="2492" xr:uid="{C2964287-AEE3-4191-821D-2BC66D8FD957}"/>
    <cellStyle name="Calculation 2 4 2 3 2 2 2" xfId="5664" xr:uid="{690D01F5-5C45-47CA-9B3F-6C1A8AC906B4}"/>
    <cellStyle name="Calculation 2 4 2 3 2 2 2 2" xfId="11293" xr:uid="{F5C2D7A5-C53E-4C72-A465-6B5E8A0DED5F}"/>
    <cellStyle name="Calculation 2 4 2 3 2 2 2 3" xfId="19928" xr:uid="{DDABBE51-922A-4E4C-BF85-745963BFFE7A}"/>
    <cellStyle name="Calculation 2 4 2 3 2 2 3" xfId="8121" xr:uid="{0011E55C-19C8-40D6-A748-6E4DF7600F26}"/>
    <cellStyle name="Calculation 2 4 2 3 2 2 4" xfId="16756" xr:uid="{69F23813-9C47-4291-A87C-DD4E2D8FFA1C}"/>
    <cellStyle name="Calculation 2 4 2 3 2 3" xfId="2844" xr:uid="{E6D792B0-D0ED-47CA-8D61-663A978E84BB}"/>
    <cellStyle name="Calculation 2 4 2 3 2 3 2" xfId="8473" xr:uid="{4C7D4A1E-9B19-4218-974C-595A128C19DC}"/>
    <cellStyle name="Calculation 2 4 2 3 2 3 3" xfId="17108" xr:uid="{B1254DE4-01C0-465C-BFC5-12479070383D}"/>
    <cellStyle name="Calculation 2 4 2 3 2 4" xfId="4785" xr:uid="{4FBC78D9-38B5-41D3-9F43-215D8B88CA8A}"/>
    <cellStyle name="Calculation 2 4 2 3 2 4 2" xfId="10414" xr:uid="{A86C77DD-3B9A-4298-8034-788385348B94}"/>
    <cellStyle name="Calculation 2 4 2 3 2 4 3" xfId="19049" xr:uid="{16E70B0C-32D8-496B-87B0-0A722752155B}"/>
    <cellStyle name="Calculation 2 4 2 3 2 5" xfId="7242" xr:uid="{7F2F05AB-6573-42B0-8211-89E0F626FDD4}"/>
    <cellStyle name="Calculation 2 4 2 3 2 6" xfId="15877" xr:uid="{E7CC03BA-E53C-4414-BF68-3B8E7C7BC71D}"/>
    <cellStyle name="Calculation 2 4 2 3 3" xfId="1929" xr:uid="{DCFC5BE5-0CCA-4A00-8C0E-88BCAC4EB61C}"/>
    <cellStyle name="Calculation 2 4 2 3 3 2" xfId="5101" xr:uid="{090EEB48-51B7-4D82-96A0-63081A7BCACA}"/>
    <cellStyle name="Calculation 2 4 2 3 3 2 2" xfId="10730" xr:uid="{0107F5AF-403F-4DA0-AA43-6ABA957D84B1}"/>
    <cellStyle name="Calculation 2 4 2 3 3 2 3" xfId="19365" xr:uid="{D195E27A-4906-4D05-B762-E2DF0A57721B}"/>
    <cellStyle name="Calculation 2 4 2 3 3 3" xfId="7558" xr:uid="{96597321-C4BA-44E3-AD18-D7C05EC7A391}"/>
    <cellStyle name="Calculation 2 4 2 3 3 4" xfId="16193" xr:uid="{EEB8D6A5-A14D-49C6-938E-33D415453BB6}"/>
    <cellStyle name="Calculation 2 4 2 3 4" xfId="3124" xr:uid="{8C8BC130-0828-47A9-8569-BDDE42FEEE82}"/>
    <cellStyle name="Calculation 2 4 2 3 4 2" xfId="8753" xr:uid="{D35FB116-CF36-4C17-AF74-6A1F9FFA2182}"/>
    <cellStyle name="Calculation 2 4 2 3 4 3" xfId="17388" xr:uid="{EE7EAE48-275F-4F57-9622-1BACDDA7AB81}"/>
    <cellStyle name="Calculation 2 4 2 3 5" xfId="4573" xr:uid="{5B7FF9A3-3E67-4388-82B9-6DA2D0749BBD}"/>
    <cellStyle name="Calculation 2 4 2 3 5 2" xfId="10202" xr:uid="{6BDC8125-C9BE-478D-AC8E-D83C189EA173}"/>
    <cellStyle name="Calculation 2 4 2 3 5 3" xfId="18837" xr:uid="{751E1556-2D1A-4554-9C23-9577B519C3B3}"/>
    <cellStyle name="Calculation 2 4 2 3 6" xfId="6658" xr:uid="{EFADD0BB-748C-4137-B2F0-27FDB1FD90C1}"/>
    <cellStyle name="Calculation 2 4 2 3 7" xfId="15293" xr:uid="{96E33D8F-E780-4414-8CE6-98D537371248}"/>
    <cellStyle name="Calculation 2 4 2 4" xfId="1066" xr:uid="{8045B608-8E9D-4D49-BD3A-D350F9869D2A}"/>
    <cellStyle name="Calculation 2 4 2 4 2" xfId="1650" xr:uid="{2B395EFF-3A3F-4FB1-96CB-16C372C69679}"/>
    <cellStyle name="Calculation 2 4 2 4 2 2" xfId="2529" xr:uid="{450FC4DB-8356-42EB-AD0C-F0AA78887234}"/>
    <cellStyle name="Calculation 2 4 2 4 2 2 2" xfId="5701" xr:uid="{082E82F7-0C73-45A9-81B0-DB0C44C55DE9}"/>
    <cellStyle name="Calculation 2 4 2 4 2 2 2 2" xfId="11330" xr:uid="{604BEE61-ADEC-4944-9F76-843ECB8461C3}"/>
    <cellStyle name="Calculation 2 4 2 4 2 2 2 3" xfId="19965" xr:uid="{94A0441F-0EC3-4FB0-B962-C798D936A849}"/>
    <cellStyle name="Calculation 2 4 2 4 2 2 3" xfId="8158" xr:uid="{15C9EAEE-9BE5-4F81-8F56-FCE43D4F5D35}"/>
    <cellStyle name="Calculation 2 4 2 4 2 2 4" xfId="16793" xr:uid="{E874FAA5-AD8D-42A5-95D3-86459053D7B3}"/>
    <cellStyle name="Calculation 2 4 2 4 2 3" xfId="308" xr:uid="{55490F08-D732-4478-B1F2-44984061098D}"/>
    <cellStyle name="Calculation 2 4 2 4 2 3 2" xfId="5937" xr:uid="{ACABEFDB-5411-4FBB-9BE5-A4D8CDD2BF04}"/>
    <cellStyle name="Calculation 2 4 2 4 2 3 3" xfId="14572" xr:uid="{5B7A9374-6B54-42C8-BE4C-5089E07382FA}"/>
    <cellStyle name="Calculation 2 4 2 4 2 4" xfId="4822" xr:uid="{2E1D18D1-83C7-4769-9575-67A38EB7C7EE}"/>
    <cellStyle name="Calculation 2 4 2 4 2 4 2" xfId="10451" xr:uid="{A1AAEA47-22D5-4D6B-BB0F-75930EF40850}"/>
    <cellStyle name="Calculation 2 4 2 4 2 4 3" xfId="19086" xr:uid="{27D242DC-C305-4D4A-A086-0DDC6BB8C07C}"/>
    <cellStyle name="Calculation 2 4 2 4 2 5" xfId="7279" xr:uid="{9BDC0CC2-2D1D-4880-8670-1A9061D44B00}"/>
    <cellStyle name="Calculation 2 4 2 4 2 6" xfId="15914" xr:uid="{B16D7515-CFB3-4AFC-B45A-DED23BA7F0F0}"/>
    <cellStyle name="Calculation 2 4 2 4 3" xfId="1947" xr:uid="{CB384F1E-BDD5-4BBD-AB29-86F7DACE32A1}"/>
    <cellStyle name="Calculation 2 4 2 4 3 2" xfId="5119" xr:uid="{1D09D768-3696-409A-B587-367729EED9F3}"/>
    <cellStyle name="Calculation 2 4 2 4 3 2 2" xfId="10748" xr:uid="{8EB908F8-FD6A-4D70-A335-3F2F040C6FB8}"/>
    <cellStyle name="Calculation 2 4 2 4 3 2 3" xfId="19383" xr:uid="{4BCA3E13-0F28-4899-8925-44EF9AF759AB}"/>
    <cellStyle name="Calculation 2 4 2 4 3 3" xfId="7576" xr:uid="{AF35E270-C353-46B0-AA89-C3EA28B1894A}"/>
    <cellStyle name="Calculation 2 4 2 4 3 4" xfId="16211" xr:uid="{7B8EF011-3B28-43FC-B9F0-42469B926A47}"/>
    <cellStyle name="Calculation 2 4 2 4 4" xfId="3076" xr:uid="{30B405F2-10A7-4CEB-8FDC-DA1E12B05A33}"/>
    <cellStyle name="Calculation 2 4 2 4 4 2" xfId="8705" xr:uid="{F3345DBD-9B3E-4275-A6E0-050DFB2E40BC}"/>
    <cellStyle name="Calculation 2 4 2 4 4 3" xfId="17340" xr:uid="{49EEA460-220E-44BA-9B4D-31059C48FD38}"/>
    <cellStyle name="Calculation 2 4 2 4 5" xfId="3891" xr:uid="{739BA039-F603-40B9-A484-84FC06F8DB47}"/>
    <cellStyle name="Calculation 2 4 2 4 5 2" xfId="9520" xr:uid="{70A6548A-C855-4B6F-BE63-2FA52B2B8253}"/>
    <cellStyle name="Calculation 2 4 2 4 5 3" xfId="18155" xr:uid="{97BD4734-AFF9-491D-ACFA-1E388EBB9AAB}"/>
    <cellStyle name="Calculation 2 4 2 4 6" xfId="6695" xr:uid="{4EE7840B-20FE-4752-8C24-5BE1C64F470B}"/>
    <cellStyle name="Calculation 2 4 2 4 7" xfId="15330" xr:uid="{FBFD9D8C-A858-4D8C-BB0E-660A04BD1322}"/>
    <cellStyle name="Calculation 2 4 2 5" xfId="791" xr:uid="{C912326B-A438-43D0-A9E4-64A6DDA4CA18}"/>
    <cellStyle name="Calculation 2 4 2 5 2" xfId="1375" xr:uid="{348B4A83-ABC8-441E-9249-F939EDA80FB3}"/>
    <cellStyle name="Calculation 2 4 2 5 2 2" xfId="2254" xr:uid="{F354B722-CE68-439B-B88B-B0B2CCE79330}"/>
    <cellStyle name="Calculation 2 4 2 5 2 2 2" xfId="5426" xr:uid="{0CE38C28-9701-48F3-B4E8-EB59030B1049}"/>
    <cellStyle name="Calculation 2 4 2 5 2 2 2 2" xfId="11055" xr:uid="{4FEAABB5-9593-4FC3-B1D9-DC0F8160E749}"/>
    <cellStyle name="Calculation 2 4 2 5 2 2 2 3" xfId="19690" xr:uid="{D22C8135-3D88-45A6-909D-7169D039524A}"/>
    <cellStyle name="Calculation 2 4 2 5 2 2 3" xfId="7883" xr:uid="{D728C7D1-001C-4510-95C0-9F14D18ED3A9}"/>
    <cellStyle name="Calculation 2 4 2 5 2 2 4" xfId="16518" xr:uid="{64A362B2-E680-401F-9106-54AC6A1D1A94}"/>
    <cellStyle name="Calculation 2 4 2 5 2 3" xfId="2649" xr:uid="{329F5878-CA42-4774-B305-96A1D48690AD}"/>
    <cellStyle name="Calculation 2 4 2 5 2 3 2" xfId="8278" xr:uid="{A45105B5-84A8-473E-BBFE-F7D3D0040989}"/>
    <cellStyle name="Calculation 2 4 2 5 2 3 3" xfId="16913" xr:uid="{A2B2EE3C-CEE8-463E-8DED-531068C4EC51}"/>
    <cellStyle name="Calculation 2 4 2 5 2 4" xfId="4342" xr:uid="{C08093F6-D3DA-4142-A6BD-25F4727EB593}"/>
    <cellStyle name="Calculation 2 4 2 5 2 4 2" xfId="9971" xr:uid="{3C2CDE4C-354A-4C3D-B773-BD8055A45B1C}"/>
    <cellStyle name="Calculation 2 4 2 5 2 4 3" xfId="18606" xr:uid="{0970B716-A674-452F-B193-69542D648212}"/>
    <cellStyle name="Calculation 2 4 2 5 2 5" xfId="7004" xr:uid="{26A0F17E-DEAF-418E-A862-25FA8F7C4DAB}"/>
    <cellStyle name="Calculation 2 4 2 5 2 6" xfId="15639" xr:uid="{5943161B-D6DA-45B9-AAC9-B3ACBBA96C50}"/>
    <cellStyle name="Calculation 2 4 2 5 3" xfId="1809" xr:uid="{90CE3B09-56DE-4CA9-A83D-563BD6F29AE4}"/>
    <cellStyle name="Calculation 2 4 2 5 3 2" xfId="4981" xr:uid="{87AB9138-459B-4FB3-9E3E-1751D1CA086B}"/>
    <cellStyle name="Calculation 2 4 2 5 3 2 2" xfId="10610" xr:uid="{9E913A1A-F31D-4DD8-A1F3-53F4860FE17B}"/>
    <cellStyle name="Calculation 2 4 2 5 3 2 3" xfId="19245" xr:uid="{B6EA6535-37A5-470C-ABB9-4C5F5131CB72}"/>
    <cellStyle name="Calculation 2 4 2 5 3 3" xfId="7438" xr:uid="{6A86F182-6797-49C6-97C2-7161D9CBFEB8}"/>
    <cellStyle name="Calculation 2 4 2 5 3 4" xfId="16073" xr:uid="{42206A2C-6EC8-4678-8627-6E8D791024AA}"/>
    <cellStyle name="Calculation 2 4 2 5 4" xfId="3005" xr:uid="{35F190A8-E0BC-4635-9C54-F9EB3FFCD59D}"/>
    <cellStyle name="Calculation 2 4 2 5 4 2" xfId="8634" xr:uid="{BBBC6623-249C-4CFF-8E71-BAC9E544643A}"/>
    <cellStyle name="Calculation 2 4 2 5 4 3" xfId="17269" xr:uid="{EB18F691-0DC7-4C81-8900-BC1448511D08}"/>
    <cellStyle name="Calculation 2 4 2 5 5" xfId="4317" xr:uid="{408E958D-B63D-4642-AAF9-0988BD2ECE06}"/>
    <cellStyle name="Calculation 2 4 2 5 5 2" xfId="9946" xr:uid="{51AC786C-55F8-4EED-BABE-4393F81BE845}"/>
    <cellStyle name="Calculation 2 4 2 5 5 3" xfId="18581" xr:uid="{600BBE45-69CB-4796-B03C-953FDBF76E20}"/>
    <cellStyle name="Calculation 2 4 2 5 6" xfId="6420" xr:uid="{08590601-528B-4F5F-9EAA-03CB7CCDBE90}"/>
    <cellStyle name="Calculation 2 4 2 5 7" xfId="15055" xr:uid="{767C07EE-61A0-4547-8E5A-40BCD3BB1969}"/>
    <cellStyle name="Calculation 2 4 2 6" xfId="1189" xr:uid="{0CBB11C3-B185-48CC-9330-F97C1AA51CEA}"/>
    <cellStyle name="Calculation 2 4 2 6 2" xfId="2068" xr:uid="{F619AAC9-9C47-4973-B477-57E7481F3E5B}"/>
    <cellStyle name="Calculation 2 4 2 6 2 2" xfId="5240" xr:uid="{72C05A6A-C389-4B17-8D1E-CED0C9D26D21}"/>
    <cellStyle name="Calculation 2 4 2 6 2 2 2" xfId="10869" xr:uid="{E4F15D59-0CA7-4242-B1F4-2DCBD0B58E47}"/>
    <cellStyle name="Calculation 2 4 2 6 2 2 3" xfId="19504" xr:uid="{4878D94B-FB18-408E-B1F3-7642DEC6EE52}"/>
    <cellStyle name="Calculation 2 4 2 6 2 3" xfId="7697" xr:uid="{A7743D09-42D6-4F72-929B-00BC46B26A20}"/>
    <cellStyle name="Calculation 2 4 2 6 2 4" xfId="16332" xr:uid="{C4BE8835-22DA-47EB-967D-FD9C0B1E0E20}"/>
    <cellStyle name="Calculation 2 4 2 6 3" xfId="2898" xr:uid="{C22FE8D1-BF0E-4E1D-A85E-532046D55870}"/>
    <cellStyle name="Calculation 2 4 2 6 3 2" xfId="8527" xr:uid="{A105ADFB-9C6A-4179-9E88-AD87989F66D1}"/>
    <cellStyle name="Calculation 2 4 2 6 3 3" xfId="17162" xr:uid="{699C25B3-F793-490A-80F3-781DE4A259BD}"/>
    <cellStyle name="Calculation 2 4 2 6 4" xfId="4637" xr:uid="{19A80766-6C6F-42BD-BE2A-8F4E6303CC00}"/>
    <cellStyle name="Calculation 2 4 2 6 4 2" xfId="10266" xr:uid="{C79FD5E5-1DF5-4BC2-B839-3875E7F26316}"/>
    <cellStyle name="Calculation 2 4 2 6 4 3" xfId="18901" xr:uid="{3B4EF57D-9B43-4BEE-8E7A-53B3EE17EB5A}"/>
    <cellStyle name="Calculation 2 4 2 6 5" xfId="6818" xr:uid="{5235B08E-12EB-4A4A-9B5D-52CFC7A4C177}"/>
    <cellStyle name="Calculation 2 4 2 6 6" xfId="15453" xr:uid="{48071BD6-D370-4898-847A-B8F7035D9177}"/>
    <cellStyle name="Calculation 2 4 2 7" xfId="1717" xr:uid="{A19D5AA6-E6B0-4C81-A19C-83307F8A1810}"/>
    <cellStyle name="Calculation 2 4 2 7 2" xfId="4889" xr:uid="{A0F0CFA7-0B65-455E-A683-2EFCF4785470}"/>
    <cellStyle name="Calculation 2 4 2 7 2 2" xfId="10518" xr:uid="{AAAB8407-94B0-4FEA-9BBB-8AA7D1356CC3}"/>
    <cellStyle name="Calculation 2 4 2 7 2 3" xfId="19153" xr:uid="{8B7AC618-DEA3-4EA7-ABAF-4CA3F6DEF7FD}"/>
    <cellStyle name="Calculation 2 4 2 7 3" xfId="7346" xr:uid="{64F589B2-1310-4E2C-82A6-11D12DACAA3A}"/>
    <cellStyle name="Calculation 2 4 2 7 4" xfId="15981" xr:uid="{4D9A69B7-B132-44EE-99BA-6E4AA0C87272}"/>
    <cellStyle name="Calculation 2 4 2 8" xfId="3398" xr:uid="{95D93D0B-A56F-4E4C-A5B0-FF422FC3DE6C}"/>
    <cellStyle name="Calculation 2 4 2 8 2" xfId="9027" xr:uid="{A6D0743E-19DA-4B1E-B27B-25DE2337CEDA}"/>
    <cellStyle name="Calculation 2 4 2 8 3" xfId="17662" xr:uid="{2EDC03FA-021D-4397-B668-83A4D4B383E8}"/>
    <cellStyle name="Calculation 2 4 2 9" xfId="4410" xr:uid="{83956C6C-9743-4A10-BE06-0A1C56BF4BA9}"/>
    <cellStyle name="Calculation 2 4 2 9 2" xfId="10039" xr:uid="{42651E43-D704-4123-9777-9E4F5A9B6A29}"/>
    <cellStyle name="Calculation 2 4 2 9 3" xfId="18674" xr:uid="{E8D9321D-2C4F-4263-A6B4-12A17FD40E66}"/>
    <cellStyle name="Calculation 2 4 3" xfId="617" xr:uid="{F79019F6-6F93-4A95-A7BF-8FA96D20D438}"/>
    <cellStyle name="Calculation 2 4 3 10" xfId="6246" xr:uid="{68FCAD2F-5F0E-402F-955C-A5681ABFD59B}"/>
    <cellStyle name="Calculation 2 4 3 11" xfId="14881" xr:uid="{0EB1E3C2-AB58-4329-AE24-4964C8B0B7AD}"/>
    <cellStyle name="Calculation 2 4 3 2" xfId="948" xr:uid="{1536D8C6-3920-4892-8173-103D7CBAE697}"/>
    <cellStyle name="Calculation 2 4 3 2 2" xfId="1532" xr:uid="{43C17FB9-B6B0-4786-9CC5-9BA75E4F9AD4}"/>
    <cellStyle name="Calculation 2 4 3 2 2 2" xfId="2411" xr:uid="{DE340FF0-F50E-4712-ADA3-5083ADC8E390}"/>
    <cellStyle name="Calculation 2 4 3 2 2 2 2" xfId="5583" xr:uid="{3C13B6B0-1D79-4A54-9F17-8BA579D95015}"/>
    <cellStyle name="Calculation 2 4 3 2 2 2 2 2" xfId="11212" xr:uid="{294085FE-C865-4780-9904-43796E3F3F92}"/>
    <cellStyle name="Calculation 2 4 3 2 2 2 2 3" xfId="19847" xr:uid="{4576E836-C032-468E-BA6D-DF4CF85523EE}"/>
    <cellStyle name="Calculation 2 4 3 2 2 2 3" xfId="8040" xr:uid="{C278C407-2A0F-40C5-A5B7-34C646DCFAA6}"/>
    <cellStyle name="Calculation 2 4 3 2 2 2 4" xfId="16675" xr:uid="{9FDA512C-D906-4DB5-BA54-783E78008F6E}"/>
    <cellStyle name="Calculation 2 4 3 2 2 3" xfId="3587" xr:uid="{E10CCD88-C566-4C99-B128-08CAC76CCA06}"/>
    <cellStyle name="Calculation 2 4 3 2 2 3 2" xfId="9216" xr:uid="{E3F7DFBF-EACB-4629-948D-F8559174405F}"/>
    <cellStyle name="Calculation 2 4 3 2 2 3 3" xfId="17851" xr:uid="{C0070C8C-205E-4CBC-8088-DE2DDA380144}"/>
    <cellStyle name="Calculation 2 4 3 2 2 4" xfId="4704" xr:uid="{79CFDFB2-CEDA-4AC4-9181-C2642F3135AE}"/>
    <cellStyle name="Calculation 2 4 3 2 2 4 2" xfId="10333" xr:uid="{8FD6BDEE-4467-404C-BC7E-567E3A7CF58E}"/>
    <cellStyle name="Calculation 2 4 3 2 2 4 3" xfId="18968" xr:uid="{F6C0E60D-C0A0-44AD-A4B8-B78DDD0B7414}"/>
    <cellStyle name="Calculation 2 4 3 2 2 5" xfId="7161" xr:uid="{B3D8B001-31B5-4270-AD7A-CEE66C59122E}"/>
    <cellStyle name="Calculation 2 4 3 2 2 6" xfId="15796" xr:uid="{06ED3D99-B299-4D4D-96DB-FE26A36F763C}"/>
    <cellStyle name="Calculation 2 4 3 2 3" xfId="1888" xr:uid="{8A62333F-4D2B-40F7-B5AA-F4B0F3C47E86}"/>
    <cellStyle name="Calculation 2 4 3 2 3 2" xfId="5060" xr:uid="{29901901-B722-4550-A780-8E7EBE9478C7}"/>
    <cellStyle name="Calculation 2 4 3 2 3 2 2" xfId="10689" xr:uid="{05585926-8D05-4D07-9C8F-BF02B09F362A}"/>
    <cellStyle name="Calculation 2 4 3 2 3 2 3" xfId="19324" xr:uid="{06F74F2A-C726-4B7B-81DF-360F834E6DD0}"/>
    <cellStyle name="Calculation 2 4 3 2 3 3" xfId="7517" xr:uid="{B304E47D-0C50-4EC3-9274-B4341A4ED4FF}"/>
    <cellStyle name="Calculation 2 4 3 2 3 4" xfId="16152" xr:uid="{4EA222F9-7DA6-4068-83AD-FC584620FFD0}"/>
    <cellStyle name="Calculation 2 4 3 2 4" xfId="3131" xr:uid="{306351C7-D55A-4199-AF95-27C2D1EF5A88}"/>
    <cellStyle name="Calculation 2 4 3 2 4 2" xfId="8760" xr:uid="{36D6D10D-1BE7-4896-AC29-F93E6C5622F2}"/>
    <cellStyle name="Calculation 2 4 3 2 4 3" xfId="17395" xr:uid="{C4CC28A1-6580-4398-98CB-E68111076BCC}"/>
    <cellStyle name="Calculation 2 4 3 2 5" xfId="3941" xr:uid="{799992B2-D625-4684-8DB0-DB5342271667}"/>
    <cellStyle name="Calculation 2 4 3 2 5 2" xfId="9570" xr:uid="{859193A3-34E8-4CF3-922E-77A644966D76}"/>
    <cellStyle name="Calculation 2 4 3 2 5 3" xfId="18205" xr:uid="{E3F98352-BEFE-4BA8-B0DB-F8BAC67540B5}"/>
    <cellStyle name="Calculation 2 4 3 2 6" xfId="6577" xr:uid="{6836424D-B726-47E2-8D67-8883D987ED69}"/>
    <cellStyle name="Calculation 2 4 3 2 7" xfId="15212" xr:uid="{1D97D5B7-729A-4953-A406-0A2C8F0DD4E3}"/>
    <cellStyle name="Calculation 2 4 3 3" xfId="654" xr:uid="{A702E24D-42A5-4D82-9679-40C961AB0B90}"/>
    <cellStyle name="Calculation 2 4 3 3 2" xfId="1238" xr:uid="{8B60027C-99D5-4266-865E-A78FF747F837}"/>
    <cellStyle name="Calculation 2 4 3 3 2 2" xfId="2117" xr:uid="{17759541-F5F7-4D76-9E47-64C1105B355E}"/>
    <cellStyle name="Calculation 2 4 3 3 2 2 2" xfId="5289" xr:uid="{717248E8-CDDC-4098-ABE1-99C2EF7ACAA2}"/>
    <cellStyle name="Calculation 2 4 3 3 2 2 2 2" xfId="10918" xr:uid="{97FDF0B5-0CCC-48A1-BC7F-1BC0C1D02E05}"/>
    <cellStyle name="Calculation 2 4 3 3 2 2 2 3" xfId="19553" xr:uid="{60069C16-684B-4135-ABAA-D05336BBC51F}"/>
    <cellStyle name="Calculation 2 4 3 3 2 2 3" xfId="7746" xr:uid="{B449EE5C-675F-43EA-B705-045C8E12E47B}"/>
    <cellStyle name="Calculation 2 4 3 3 2 2 4" xfId="16381" xr:uid="{A124142E-565F-4F85-A482-BAB79E77EA7E}"/>
    <cellStyle name="Calculation 2 4 3 3 2 3" xfId="3103" xr:uid="{AA5838C5-EB17-4AB9-9765-D72FBAA9090E}"/>
    <cellStyle name="Calculation 2 4 3 3 2 3 2" xfId="8732" xr:uid="{4E79C0D9-8851-4A9A-A060-B07F32BBB596}"/>
    <cellStyle name="Calculation 2 4 3 3 2 3 3" xfId="17367" xr:uid="{5996C5BE-D055-4E4F-B261-E6D6AB19AEA6}"/>
    <cellStyle name="Calculation 2 4 3 3 2 4" xfId="4411" xr:uid="{99E7FA48-975D-4F84-ACF3-B2B438D620B7}"/>
    <cellStyle name="Calculation 2 4 3 3 2 4 2" xfId="10040" xr:uid="{272576B0-2269-4AA6-BD5C-D8BD54E7D3E3}"/>
    <cellStyle name="Calculation 2 4 3 3 2 4 3" xfId="18675" xr:uid="{60586CD3-9048-4E43-B1A0-D958F31EBB56}"/>
    <cellStyle name="Calculation 2 4 3 3 2 5" xfId="6867" xr:uid="{A42BABCC-E4A7-4139-9471-DD1584B0FFD6}"/>
    <cellStyle name="Calculation 2 4 3 3 2 6" xfId="15502" xr:uid="{B8078FE4-B917-47A6-968E-19BAD8863977}"/>
    <cellStyle name="Calculation 2 4 3 3 3" xfId="1740" xr:uid="{BA5F619C-4361-4945-8158-CCC45A9F9207}"/>
    <cellStyle name="Calculation 2 4 3 3 3 2" xfId="4912" xr:uid="{3806D935-9FF4-4037-9943-333448D3D8A2}"/>
    <cellStyle name="Calculation 2 4 3 3 3 2 2" xfId="10541" xr:uid="{7CCC0BD9-295B-449F-AEC4-F8EDD7040875}"/>
    <cellStyle name="Calculation 2 4 3 3 3 2 3" xfId="19176" xr:uid="{172E6E12-4E26-4B20-93AC-5C639A3E3C74}"/>
    <cellStyle name="Calculation 2 4 3 3 3 3" xfId="7369" xr:uid="{6128A94B-BDA2-48DB-B744-84911A889E4C}"/>
    <cellStyle name="Calculation 2 4 3 3 3 4" xfId="16004" xr:uid="{4FD74946-CE47-44CF-BB33-29BC583CBFE2}"/>
    <cellStyle name="Calculation 2 4 3 3 4" xfId="325" xr:uid="{1D81F2A2-2CE1-45A3-A31D-A60B9BD788C3}"/>
    <cellStyle name="Calculation 2 4 3 3 4 2" xfId="5954" xr:uid="{8B56E7DF-324F-49A1-B6E3-0081B46FD128}"/>
    <cellStyle name="Calculation 2 4 3 3 4 3" xfId="14589" xr:uid="{6E09A220-24B6-49E8-A566-C3F6E873C7EB}"/>
    <cellStyle name="Calculation 2 4 3 3 5" xfId="3839" xr:uid="{D9F01ED7-5B55-45E8-860D-7BB8719E4CB3}"/>
    <cellStyle name="Calculation 2 4 3 3 5 2" xfId="9468" xr:uid="{13919964-5089-4FA1-BADC-5D7C9A76C4C4}"/>
    <cellStyle name="Calculation 2 4 3 3 5 3" xfId="18103" xr:uid="{C084D3A5-ED62-4BDC-867A-7686E2382C75}"/>
    <cellStyle name="Calculation 2 4 3 3 6" xfId="6283" xr:uid="{EF39C084-C677-41D7-B937-DB306C1FADA4}"/>
    <cellStyle name="Calculation 2 4 3 3 7" xfId="14918" xr:uid="{56D15887-5ABF-4A2F-9F26-988EE44DE472}"/>
    <cellStyle name="Calculation 2 4 3 4" xfId="988" xr:uid="{A1ABC6DD-C678-41D3-B60C-7F84986883A1}"/>
    <cellStyle name="Calculation 2 4 3 4 2" xfId="1572" xr:uid="{A394692A-7AD0-4908-B333-719ADE2F55AA}"/>
    <cellStyle name="Calculation 2 4 3 4 2 2" xfId="2451" xr:uid="{7AB78B84-5BF0-490C-8B91-BD50897B7AC8}"/>
    <cellStyle name="Calculation 2 4 3 4 2 2 2" xfId="5623" xr:uid="{A3BA1998-F194-4CE8-85C6-4A1909430B69}"/>
    <cellStyle name="Calculation 2 4 3 4 2 2 2 2" xfId="11252" xr:uid="{254D1651-84C4-4640-BC7E-787D0CBB9442}"/>
    <cellStyle name="Calculation 2 4 3 4 2 2 2 3" xfId="19887" xr:uid="{24330B21-B200-4348-8CA5-FD5435AFE6E9}"/>
    <cellStyle name="Calculation 2 4 3 4 2 2 3" xfId="8080" xr:uid="{E90C3806-871A-4693-8890-5BB22A6E5CFD}"/>
    <cellStyle name="Calculation 2 4 3 4 2 2 4" xfId="16715" xr:uid="{BC803115-A16C-4133-A1D0-59FC5D622DAD}"/>
    <cellStyle name="Calculation 2 4 3 4 2 3" xfId="2804" xr:uid="{628EEDA0-E3FD-4ECB-882B-E618AABFA2A5}"/>
    <cellStyle name="Calculation 2 4 3 4 2 3 2" xfId="8433" xr:uid="{576C56B5-8C60-4151-AAF5-06A3E2BB1EAE}"/>
    <cellStyle name="Calculation 2 4 3 4 2 3 3" xfId="17068" xr:uid="{2B00B339-D543-4A1E-A3B8-7A0C079544DB}"/>
    <cellStyle name="Calculation 2 4 3 4 2 4" xfId="4744" xr:uid="{51733373-D620-4B19-98C6-285765C70619}"/>
    <cellStyle name="Calculation 2 4 3 4 2 4 2" xfId="10373" xr:uid="{1C86C6B1-E3C5-4590-9FCF-5917C1702FCB}"/>
    <cellStyle name="Calculation 2 4 3 4 2 4 3" xfId="19008" xr:uid="{A8CD861D-72AF-4125-8C9D-E3E1EB528A5E}"/>
    <cellStyle name="Calculation 2 4 3 4 2 5" xfId="7201" xr:uid="{3DBEE798-AC07-41A0-8C28-A587C18175A6}"/>
    <cellStyle name="Calculation 2 4 3 4 2 6" xfId="15836" xr:uid="{679BEC37-6A82-4217-A76C-7037D5ACAD82}"/>
    <cellStyle name="Calculation 2 4 3 4 3" xfId="1912" xr:uid="{589004B4-5576-47C1-A24C-BC68DAED856D}"/>
    <cellStyle name="Calculation 2 4 3 4 3 2" xfId="5084" xr:uid="{C07690CC-3CED-404C-9B2E-1AA2C5725710}"/>
    <cellStyle name="Calculation 2 4 3 4 3 2 2" xfId="10713" xr:uid="{13373930-01C3-41A3-AFD1-7F840F14D5FA}"/>
    <cellStyle name="Calculation 2 4 3 4 3 2 3" xfId="19348" xr:uid="{ECD439DE-6A18-4000-8201-04BCBB855DDB}"/>
    <cellStyle name="Calculation 2 4 3 4 3 3" xfId="7541" xr:uid="{CF50C645-87B4-4E9E-8E86-7E32DE715699}"/>
    <cellStyle name="Calculation 2 4 3 4 3 4" xfId="16176" xr:uid="{C7EA10CC-D946-4B64-8857-9BD1AAC9A1B9}"/>
    <cellStyle name="Calculation 2 4 3 4 4" xfId="2589" xr:uid="{26B9D527-721B-4F9C-A13B-575A145EE2AC}"/>
    <cellStyle name="Calculation 2 4 3 4 4 2" xfId="8218" xr:uid="{90927594-DD39-4992-8DDB-572D0F68F3E1}"/>
    <cellStyle name="Calculation 2 4 3 4 4 3" xfId="16853" xr:uid="{B90DAEA8-1E4D-42A4-B259-B12A148D77CC}"/>
    <cellStyle name="Calculation 2 4 3 4 5" xfId="3914" xr:uid="{BB17C761-F372-4A62-BD76-47A66FBC374F}"/>
    <cellStyle name="Calculation 2 4 3 4 5 2" xfId="9543" xr:uid="{F344A524-668E-457C-AEEB-BA2C09850958}"/>
    <cellStyle name="Calculation 2 4 3 4 5 3" xfId="18178" xr:uid="{C0D4C8DD-1298-414C-9F4E-5F8FE7ABCD17}"/>
    <cellStyle name="Calculation 2 4 3 4 6" xfId="6617" xr:uid="{25761256-8412-4CD6-A50A-D305F3C66215}"/>
    <cellStyle name="Calculation 2 4 3 4 7" xfId="15252" xr:uid="{71504F90-EF1A-45B5-913F-EF97469BE7B0}"/>
    <cellStyle name="Calculation 2 4 3 5" xfId="803" xr:uid="{77B3F084-2DA8-45CB-8468-7335352B83A4}"/>
    <cellStyle name="Calculation 2 4 3 5 2" xfId="1387" xr:uid="{7212CC38-B7C8-4CAE-90AC-3AE3DCC760CD}"/>
    <cellStyle name="Calculation 2 4 3 5 2 2" xfId="2266" xr:uid="{A95629CE-ACAF-4C89-8C00-AFB42D46DE54}"/>
    <cellStyle name="Calculation 2 4 3 5 2 2 2" xfId="5438" xr:uid="{0073F11A-AFF4-49D8-A645-8116F1A822E9}"/>
    <cellStyle name="Calculation 2 4 3 5 2 2 2 2" xfId="11067" xr:uid="{E3F5E2F5-974F-466B-8877-6EA53D6CF3BF}"/>
    <cellStyle name="Calculation 2 4 3 5 2 2 2 3" xfId="19702" xr:uid="{991B45FB-35B7-469F-9811-1054FC180E8B}"/>
    <cellStyle name="Calculation 2 4 3 5 2 2 3" xfId="7895" xr:uid="{D7C04D1C-9DA6-4024-8E3A-D0D5110D4492}"/>
    <cellStyle name="Calculation 2 4 3 5 2 2 4" xfId="16530" xr:uid="{02212A08-0E43-49A9-B9FF-AC98C0E525EC}"/>
    <cellStyle name="Calculation 2 4 3 5 2 3" xfId="3598" xr:uid="{C9445699-CB29-4197-8A66-C808DC5DE2C1}"/>
    <cellStyle name="Calculation 2 4 3 5 2 3 2" xfId="9227" xr:uid="{DB58449C-5483-4854-9201-3E3F5CA22FDB}"/>
    <cellStyle name="Calculation 2 4 3 5 2 3 3" xfId="17862" xr:uid="{0E23713B-3D2B-4D37-B02A-E7F3857E9F29}"/>
    <cellStyle name="Calculation 2 4 3 5 2 4" xfId="4548" xr:uid="{C10DF9C2-6440-4B2C-B8C3-72D8B0BB89BD}"/>
    <cellStyle name="Calculation 2 4 3 5 2 4 2" xfId="10177" xr:uid="{F1359C30-18F5-442F-839B-5010D234FCFC}"/>
    <cellStyle name="Calculation 2 4 3 5 2 4 3" xfId="18812" xr:uid="{56A06A60-8FE9-494A-8CF5-A1BE74DDE003}"/>
    <cellStyle name="Calculation 2 4 3 5 2 5" xfId="7016" xr:uid="{00F6AE2E-2375-4CD5-9B07-15D3F10C38F8}"/>
    <cellStyle name="Calculation 2 4 3 5 2 6" xfId="15651" xr:uid="{78C0721B-2282-43B5-9443-B0A3FA70CD82}"/>
    <cellStyle name="Calculation 2 4 3 5 3" xfId="1815" xr:uid="{DA6E7D66-27D3-4266-8270-C8162D97C439}"/>
    <cellStyle name="Calculation 2 4 3 5 3 2" xfId="4987" xr:uid="{04F09471-0A79-4F46-85F0-7A58F1A25847}"/>
    <cellStyle name="Calculation 2 4 3 5 3 2 2" xfId="10616" xr:uid="{CC0F7891-9813-416F-9F39-13ECCB6964A5}"/>
    <cellStyle name="Calculation 2 4 3 5 3 2 3" xfId="19251" xr:uid="{8C164335-4034-4549-A89E-005E4847922E}"/>
    <cellStyle name="Calculation 2 4 3 5 3 3" xfId="7444" xr:uid="{6984E7A4-FF15-4F3D-A9F3-04DF9F52B5D5}"/>
    <cellStyle name="Calculation 2 4 3 5 3 4" xfId="16079" xr:uid="{B024FAD6-92E9-49BD-9064-72EA59C1EAC6}"/>
    <cellStyle name="Calculation 2 4 3 5 4" xfId="3199" xr:uid="{B8CC6A5F-C26E-440E-9378-D04511EE9038}"/>
    <cellStyle name="Calculation 2 4 3 5 4 2" xfId="8828" xr:uid="{E9CB4972-C8A0-4FAF-9BB8-6E4796C785DE}"/>
    <cellStyle name="Calculation 2 4 3 5 4 3" xfId="17463" xr:uid="{2A26F938-B364-4478-9271-A1D997695D5C}"/>
    <cellStyle name="Calculation 2 4 3 5 5" xfId="4006" xr:uid="{DC2A48F4-5C9E-4B64-857B-F02383216E26}"/>
    <cellStyle name="Calculation 2 4 3 5 5 2" xfId="9635" xr:uid="{FF30988C-E296-4AC1-A327-82FD0EF39FAB}"/>
    <cellStyle name="Calculation 2 4 3 5 5 3" xfId="18270" xr:uid="{F1B3111F-CEBE-4D3E-9E59-1A7BF8409174}"/>
    <cellStyle name="Calculation 2 4 3 5 6" xfId="6432" xr:uid="{B08F9CEE-2E4F-4FD2-BDC3-837D531C800B}"/>
    <cellStyle name="Calculation 2 4 3 5 7" xfId="15067" xr:uid="{24CEF20D-F502-40AB-8046-13B0BDB70208}"/>
    <cellStyle name="Calculation 2 4 3 6" xfId="1201" xr:uid="{4EA7EDF8-78F8-4994-BB37-40F7D309D6CD}"/>
    <cellStyle name="Calculation 2 4 3 6 2" xfId="2080" xr:uid="{843622DA-4496-4632-863A-D9D0E9A6B1F1}"/>
    <cellStyle name="Calculation 2 4 3 6 2 2" xfId="5252" xr:uid="{6D8D942D-A8CC-4F73-BF8C-9D915301F463}"/>
    <cellStyle name="Calculation 2 4 3 6 2 2 2" xfId="10881" xr:uid="{DC5D28C5-F997-4E62-935F-2E2AE0F7419A}"/>
    <cellStyle name="Calculation 2 4 3 6 2 2 3" xfId="19516" xr:uid="{55DA7117-2685-415A-852A-DEE8F0B1E0FB}"/>
    <cellStyle name="Calculation 2 4 3 6 2 3" xfId="7709" xr:uid="{98EAB585-CC2A-4170-8373-57DE075E0808}"/>
    <cellStyle name="Calculation 2 4 3 6 2 4" xfId="16344" xr:uid="{CA780EAC-AD40-4859-9575-929D46172448}"/>
    <cellStyle name="Calculation 2 4 3 6 3" xfId="3416" xr:uid="{F6358170-ADAD-4FEA-8574-A3330C124C42}"/>
    <cellStyle name="Calculation 2 4 3 6 3 2" xfId="9045" xr:uid="{EDD9E0E2-0C08-4C89-B2F7-C405F1C3C451}"/>
    <cellStyle name="Calculation 2 4 3 6 3 3" xfId="17680" xr:uid="{CB663E11-0872-4244-9BE2-56238D47E7D0}"/>
    <cellStyle name="Calculation 2 4 3 6 4" xfId="4600" xr:uid="{15761491-1A6F-4540-B891-ECD434EDB8EC}"/>
    <cellStyle name="Calculation 2 4 3 6 4 2" xfId="10229" xr:uid="{3658B7F0-CADF-48F8-AC24-1868A9E329CD}"/>
    <cellStyle name="Calculation 2 4 3 6 4 3" xfId="18864" xr:uid="{E5FF0460-EA72-47A4-844F-8538AEC79162}"/>
    <cellStyle name="Calculation 2 4 3 6 5" xfId="6830" xr:uid="{A9A96D7D-F15C-4018-A840-170EBE9F6516}"/>
    <cellStyle name="Calculation 2 4 3 6 6" xfId="15465" xr:uid="{100DF2DD-9934-4119-B5AB-E0D0C54B7614}"/>
    <cellStyle name="Calculation 2 4 3 7" xfId="1723" xr:uid="{ACEFF6C3-4A41-49DB-B0DB-ADAE49169568}"/>
    <cellStyle name="Calculation 2 4 3 7 2" xfId="4895" xr:uid="{3E9A1CF6-77BA-465C-9999-8945D6945A22}"/>
    <cellStyle name="Calculation 2 4 3 7 2 2" xfId="10524" xr:uid="{2349D1C8-3EF3-4C18-A7A4-E7ACCC3A516F}"/>
    <cellStyle name="Calculation 2 4 3 7 2 3" xfId="19159" xr:uid="{39472B5D-44D4-4289-A1E7-5D79EAB1C3DC}"/>
    <cellStyle name="Calculation 2 4 3 7 3" xfId="7352" xr:uid="{79A75310-76E2-4921-88F4-0B7329CE4082}"/>
    <cellStyle name="Calculation 2 4 3 7 4" xfId="15987" xr:uid="{D896BB1A-37AF-4F1D-AB23-189B733D5EBA}"/>
    <cellStyle name="Calculation 2 4 3 8" xfId="3517" xr:uid="{E55BEE2C-196C-4125-ACCC-68070C4B0C78}"/>
    <cellStyle name="Calculation 2 4 3 8 2" xfId="9146" xr:uid="{26B17CA6-ADDE-4791-8098-EBA05064095C}"/>
    <cellStyle name="Calculation 2 4 3 8 3" xfId="17781" xr:uid="{2703AF0D-213B-42E1-833E-FACA555188A9}"/>
    <cellStyle name="Calculation 2 4 3 9" xfId="4625" xr:uid="{E2542898-0CBD-4015-9E3D-B8EA62F0BECF}"/>
    <cellStyle name="Calculation 2 4 3 9 2" xfId="10254" xr:uid="{5C39B576-CBE7-4EA4-9AEA-C21187113205}"/>
    <cellStyle name="Calculation 2 4 3 9 3" xfId="18889" xr:uid="{B2B47296-1E7C-4EDA-9105-4511434319C0}"/>
    <cellStyle name="Calculation 2 4 4" xfId="545" xr:uid="{0453F385-24F4-4E37-B292-387AADF3CB50}"/>
    <cellStyle name="Calculation 2 4 4 10" xfId="6174" xr:uid="{C6B67F63-6473-49A3-9F91-D80357D13864}"/>
    <cellStyle name="Calculation 2 4 4 11" xfId="14809" xr:uid="{9E0E080E-FF9D-47F1-BC72-1080650F2203}"/>
    <cellStyle name="Calculation 2 4 4 2" xfId="879" xr:uid="{3CCE8A2E-E1E1-4DD8-B8BA-3893517D85F2}"/>
    <cellStyle name="Calculation 2 4 4 2 2" xfId="1463" xr:uid="{12E25D7E-75B9-430D-87F9-8D80F6BE3002}"/>
    <cellStyle name="Calculation 2 4 4 2 2 2" xfId="2342" xr:uid="{F9E874B8-6DA2-4899-A246-FB80E03C91EE}"/>
    <cellStyle name="Calculation 2 4 4 2 2 2 2" xfId="5514" xr:uid="{98260D56-A15F-457E-B8A5-796426CD3F76}"/>
    <cellStyle name="Calculation 2 4 4 2 2 2 2 2" xfId="11143" xr:uid="{9E6A9D11-D593-4064-BB98-67DB640E8ECB}"/>
    <cellStyle name="Calculation 2 4 4 2 2 2 2 3" xfId="19778" xr:uid="{E4D0B31A-3BAD-4B24-B3CA-4830BB713A39}"/>
    <cellStyle name="Calculation 2 4 4 2 2 2 3" xfId="7971" xr:uid="{A8481D43-294A-462D-A9D2-74FC0A1F0E59}"/>
    <cellStyle name="Calculation 2 4 4 2 2 2 4" xfId="16606" xr:uid="{24BB388D-F5FA-4C6C-A3EA-C65B461822EB}"/>
    <cellStyle name="Calculation 2 4 4 2 2 3" xfId="3473" xr:uid="{17839C48-DB93-4244-9D00-AF14BC545D0D}"/>
    <cellStyle name="Calculation 2 4 4 2 2 3 2" xfId="9102" xr:uid="{4FE25D1B-6132-45A1-B8D9-A3CB76F4C95F}"/>
    <cellStyle name="Calculation 2 4 4 2 2 3 3" xfId="17737" xr:uid="{97F5E9D7-C282-4A70-97D9-FA8660FAFCCE}"/>
    <cellStyle name="Calculation 2 4 4 2 2 4" xfId="3625" xr:uid="{5F41E9A2-B3E3-484D-B48F-2CE6E71B0C2E}"/>
    <cellStyle name="Calculation 2 4 4 2 2 4 2" xfId="9254" xr:uid="{65D4AAE2-ADE2-473F-AFCA-4B8EDF72CE51}"/>
    <cellStyle name="Calculation 2 4 4 2 2 4 3" xfId="17889" xr:uid="{FC4AC642-64F1-436D-B1AE-67C536356483}"/>
    <cellStyle name="Calculation 2 4 4 2 2 5" xfId="7092" xr:uid="{488C5782-0AA9-418D-8205-8E4256ED099B}"/>
    <cellStyle name="Calculation 2 4 4 2 2 6" xfId="15727" xr:uid="{C7AB1315-5633-46C7-A345-5BBE77C88A3E}"/>
    <cellStyle name="Calculation 2 4 4 2 3" xfId="1851" xr:uid="{02E3AFBC-8C37-4CAA-93C4-4C0678E89B60}"/>
    <cellStyle name="Calculation 2 4 4 2 3 2" xfId="5023" xr:uid="{F516807E-DF1C-4EFE-93B3-171BC21F7CA8}"/>
    <cellStyle name="Calculation 2 4 4 2 3 2 2" xfId="10652" xr:uid="{E42DF559-3B40-49D0-96BC-C9A942168E57}"/>
    <cellStyle name="Calculation 2 4 4 2 3 2 3" xfId="19287" xr:uid="{F163AB1C-2F9B-43B5-ACEA-331FBDEB3092}"/>
    <cellStyle name="Calculation 2 4 4 2 3 3" xfId="7480" xr:uid="{3AD1C876-71C4-45BA-A9F4-D202E86CDFA4}"/>
    <cellStyle name="Calculation 2 4 4 2 3 4" xfId="16115" xr:uid="{2AE47639-FA4C-4686-8ACF-17E79B4F5D7C}"/>
    <cellStyle name="Calculation 2 4 4 2 4" xfId="2887" xr:uid="{E1CFF782-3DD9-4DDD-9A56-B903494FFB0E}"/>
    <cellStyle name="Calculation 2 4 4 2 4 2" xfId="8516" xr:uid="{02CF4F50-093F-4047-B1D0-FEA5C693FC52}"/>
    <cellStyle name="Calculation 2 4 4 2 4 3" xfId="17151" xr:uid="{B90B5B68-16AC-484D-82AA-D4C9F9D3D35E}"/>
    <cellStyle name="Calculation 2 4 4 2 5" xfId="3844" xr:uid="{C36A3415-E383-48C4-963D-D0F4BC38F8B4}"/>
    <cellStyle name="Calculation 2 4 4 2 5 2" xfId="9473" xr:uid="{0E822D8E-1714-4350-9484-88E0C62CFAE5}"/>
    <cellStyle name="Calculation 2 4 4 2 5 3" xfId="18108" xr:uid="{5E19E7B1-A440-4AC9-99F8-9354BF3F2B10}"/>
    <cellStyle name="Calculation 2 4 4 2 6" xfId="6508" xr:uid="{46456762-062D-49FA-A3AB-2F6013D885A7}"/>
    <cellStyle name="Calculation 2 4 4 2 7" xfId="15143" xr:uid="{FD89A44D-01EF-4B3F-BB59-17F16D84C021}"/>
    <cellStyle name="Calculation 2 4 4 3" xfId="972" xr:uid="{CDCF8A8A-E7B7-4F77-9E6E-FCB18D77167A}"/>
    <cellStyle name="Calculation 2 4 4 3 2" xfId="1556" xr:uid="{DC47A1F2-A6DB-4AB2-885B-584140BD3F25}"/>
    <cellStyle name="Calculation 2 4 4 3 2 2" xfId="2435" xr:uid="{BC60D561-BD58-4157-BC7F-6628D0734891}"/>
    <cellStyle name="Calculation 2 4 4 3 2 2 2" xfId="5607" xr:uid="{5524DDAC-D5D7-4F29-B9E3-51CBD7AECDA7}"/>
    <cellStyle name="Calculation 2 4 4 3 2 2 2 2" xfId="11236" xr:uid="{20B386A2-3E10-48EE-83F3-23C45E185C40}"/>
    <cellStyle name="Calculation 2 4 4 3 2 2 2 3" xfId="19871" xr:uid="{05E2BFB6-7329-477D-A39B-4A65FD6F16A1}"/>
    <cellStyle name="Calculation 2 4 4 3 2 2 3" xfId="8064" xr:uid="{EF15EE9A-0303-452D-AEA7-B19142AF5D1F}"/>
    <cellStyle name="Calculation 2 4 4 3 2 2 4" xfId="16699" xr:uid="{B3D7D2EB-B68E-4931-A36D-834779FFAC1D}"/>
    <cellStyle name="Calculation 2 4 4 3 2 3" xfId="2746" xr:uid="{5F2AAA7E-17A4-4AA2-8AAF-46ED3799C871}"/>
    <cellStyle name="Calculation 2 4 4 3 2 3 2" xfId="8375" xr:uid="{2A9A0CAF-844C-4073-A0BC-A9CCF52EDB1C}"/>
    <cellStyle name="Calculation 2 4 4 3 2 3 3" xfId="17010" xr:uid="{888E0FC3-006B-4F9B-8758-0E25ABE30FB5}"/>
    <cellStyle name="Calculation 2 4 4 3 2 4" xfId="4728" xr:uid="{D9AD2D9B-A730-4BEB-9529-7241B5ADB4F5}"/>
    <cellStyle name="Calculation 2 4 4 3 2 4 2" xfId="10357" xr:uid="{B8F6AC48-D2CA-43DD-A9D4-0593CF396BD1}"/>
    <cellStyle name="Calculation 2 4 4 3 2 4 3" xfId="18992" xr:uid="{096CCE1E-4885-47F4-B72B-6B1A9E44A84B}"/>
    <cellStyle name="Calculation 2 4 4 3 2 5" xfId="7185" xr:uid="{CCE3BBDA-CD2B-43CF-930F-3FBDCB3C0E3E}"/>
    <cellStyle name="Calculation 2 4 4 3 2 6" xfId="15820" xr:uid="{05E76304-3A8D-4BB2-BB4B-056929865AB9}"/>
    <cellStyle name="Calculation 2 4 4 3 3" xfId="1901" xr:uid="{699D9384-31A8-48E4-B719-90DCEA4EE230}"/>
    <cellStyle name="Calculation 2 4 4 3 3 2" xfId="5073" xr:uid="{D07782FC-D99D-494A-9812-3AF85FFB7353}"/>
    <cellStyle name="Calculation 2 4 4 3 3 2 2" xfId="10702" xr:uid="{1B68E176-0F8E-4D43-AE9C-3BFECE1E79E2}"/>
    <cellStyle name="Calculation 2 4 4 3 3 2 3" xfId="19337" xr:uid="{5C4C8357-089F-4BF1-BD36-95BCE4E5CF89}"/>
    <cellStyle name="Calculation 2 4 4 3 3 3" xfId="7530" xr:uid="{8BA85C62-FB33-4FBF-B207-633A43F483B3}"/>
    <cellStyle name="Calculation 2 4 4 3 3 4" xfId="16165" xr:uid="{340B347A-7C63-4C0B-9D5A-546C11E294F0}"/>
    <cellStyle name="Calculation 2 4 4 3 4" xfId="3281" xr:uid="{7B7D1DBD-903D-4C13-9178-326C9A9DD55C}"/>
    <cellStyle name="Calculation 2 4 4 3 4 2" xfId="8910" xr:uid="{A76B16AD-A5BF-42EF-A231-23590ABD07AD}"/>
    <cellStyle name="Calculation 2 4 4 3 4 3" xfId="17545" xr:uid="{D77F525F-5431-409A-A08D-49EDA379A314}"/>
    <cellStyle name="Calculation 2 4 4 3 5" xfId="4118" xr:uid="{E5B87336-83A2-4B0C-BC3F-D48EDE125EB1}"/>
    <cellStyle name="Calculation 2 4 4 3 5 2" xfId="9747" xr:uid="{DD5C66CB-B8B2-4450-844E-FFCEEB2C1AD0}"/>
    <cellStyle name="Calculation 2 4 4 3 5 3" xfId="18382" xr:uid="{F2B38E0A-4EE3-41BF-97E6-506F63D780A1}"/>
    <cellStyle name="Calculation 2 4 4 3 6" xfId="6601" xr:uid="{45D42CE4-959C-4782-8873-3A314C258BDD}"/>
    <cellStyle name="Calculation 2 4 4 3 7" xfId="15236" xr:uid="{F35E7839-6A88-4A7A-9B06-6B8AD4BF0F41}"/>
    <cellStyle name="Calculation 2 4 4 4" xfId="1040" xr:uid="{0A92FDA8-2B03-4A0D-A585-B1D842A5EEEC}"/>
    <cellStyle name="Calculation 2 4 4 4 2" xfId="1624" xr:uid="{9028BB5D-0DAC-4CB5-99E8-BB57CB555C6B}"/>
    <cellStyle name="Calculation 2 4 4 4 2 2" xfId="2503" xr:uid="{720B0088-D18E-4771-B925-17696F9DE31C}"/>
    <cellStyle name="Calculation 2 4 4 4 2 2 2" xfId="5675" xr:uid="{9E73D85F-E9FF-4FD7-8116-77518D71A081}"/>
    <cellStyle name="Calculation 2 4 4 4 2 2 2 2" xfId="11304" xr:uid="{46F07C98-DDCE-4C16-B7B1-126539D0A2BC}"/>
    <cellStyle name="Calculation 2 4 4 4 2 2 2 3" xfId="19939" xr:uid="{869D32AC-9780-4D7B-B20F-6A75EE2169F6}"/>
    <cellStyle name="Calculation 2 4 4 4 2 2 3" xfId="8132" xr:uid="{462D7BE7-ABCB-436E-9F60-EC54496EA78A}"/>
    <cellStyle name="Calculation 2 4 4 4 2 2 4" xfId="16767" xr:uid="{10524FC7-A61A-456D-95E6-814338CA0448}"/>
    <cellStyle name="Calculation 2 4 4 4 2 3" xfId="236" xr:uid="{FF6703A9-5BCB-418D-AB6F-3DFD017D5E47}"/>
    <cellStyle name="Calculation 2 4 4 4 2 3 2" xfId="5865" xr:uid="{66ABEDAA-6325-4F7A-B90C-D13CF0AD5F8D}"/>
    <cellStyle name="Calculation 2 4 4 4 2 3 3" xfId="14500" xr:uid="{201984C4-E6B5-4BBA-87BE-82E3A46BF92F}"/>
    <cellStyle name="Calculation 2 4 4 4 2 4" xfId="4796" xr:uid="{E9740218-7BAA-4660-BCDF-3280F8A6E3E4}"/>
    <cellStyle name="Calculation 2 4 4 4 2 4 2" xfId="10425" xr:uid="{F764FF53-5CEE-40F9-B900-06E52E1370F7}"/>
    <cellStyle name="Calculation 2 4 4 4 2 4 3" xfId="19060" xr:uid="{237520A7-F764-4DFD-BEF8-62AF1944E831}"/>
    <cellStyle name="Calculation 2 4 4 4 2 5" xfId="7253" xr:uid="{93FD5F1D-29B6-423D-8B76-0F2C9DD44A20}"/>
    <cellStyle name="Calculation 2 4 4 4 2 6" xfId="15888" xr:uid="{A47A9A70-5B29-4287-8AB2-9F85C4EBF483}"/>
    <cellStyle name="Calculation 2 4 4 4 3" xfId="1935" xr:uid="{BEB36D49-3960-4682-B296-8E6AC0CF8F08}"/>
    <cellStyle name="Calculation 2 4 4 4 3 2" xfId="5107" xr:uid="{59A9BDFD-0AA7-46A4-92E9-A105DCA1819C}"/>
    <cellStyle name="Calculation 2 4 4 4 3 2 2" xfId="10736" xr:uid="{CD5D5FAC-C20D-4084-A8F4-E32A839D0A36}"/>
    <cellStyle name="Calculation 2 4 4 4 3 2 3" xfId="19371" xr:uid="{940CF9EB-20CC-4ADC-BD31-B34ACE895FFB}"/>
    <cellStyle name="Calculation 2 4 4 4 3 3" xfId="7564" xr:uid="{023A8D84-8407-4CA3-85EB-99E678CB30E3}"/>
    <cellStyle name="Calculation 2 4 4 4 3 4" xfId="16199" xr:uid="{335BB696-16F8-4FE4-A45A-DF2F7B0E782C}"/>
    <cellStyle name="Calculation 2 4 4 4 4" xfId="3157" xr:uid="{84D6AD5E-59DC-45AA-8A07-408B068A4A67}"/>
    <cellStyle name="Calculation 2 4 4 4 4 2" xfId="8786" xr:uid="{8E01BFD2-97B0-4D1F-8C59-7EA04203EA1D}"/>
    <cellStyle name="Calculation 2 4 4 4 4 3" xfId="17421" xr:uid="{A7D161FF-02B1-40CD-B78A-47BD557D3B13}"/>
    <cellStyle name="Calculation 2 4 4 4 5" xfId="4182" xr:uid="{C639A48C-41B8-4B8B-9950-BA3E82E3E6DA}"/>
    <cellStyle name="Calculation 2 4 4 4 5 2" xfId="9811" xr:uid="{18754882-6637-4EEA-B867-B938FBF8F048}"/>
    <cellStyle name="Calculation 2 4 4 4 5 3" xfId="18446" xr:uid="{D74597A8-E788-4167-9966-4B66A7E3FF38}"/>
    <cellStyle name="Calculation 2 4 4 4 6" xfId="6669" xr:uid="{05F28267-762E-4FBE-9E57-D5854FD7CB05}"/>
    <cellStyle name="Calculation 2 4 4 4 7" xfId="15304" xr:uid="{C69AEAD2-BBD3-408A-8EA8-7A178117CC1C}"/>
    <cellStyle name="Calculation 2 4 4 5" xfId="750" xr:uid="{350B2957-C798-4039-99CE-D0D6D807ED91}"/>
    <cellStyle name="Calculation 2 4 4 5 2" xfId="1334" xr:uid="{5D7BCCFE-B00F-4C60-AF9C-705399789B32}"/>
    <cellStyle name="Calculation 2 4 4 5 2 2" xfId="2213" xr:uid="{988D8982-A9A3-4768-BE48-868482932CAF}"/>
    <cellStyle name="Calculation 2 4 4 5 2 2 2" xfId="5385" xr:uid="{848E9101-BBAA-4339-AC0D-A2F630B6A1DE}"/>
    <cellStyle name="Calculation 2 4 4 5 2 2 2 2" xfId="11014" xr:uid="{5859BFBB-171C-4E1C-B20A-086F0364BEF3}"/>
    <cellStyle name="Calculation 2 4 4 5 2 2 2 3" xfId="19649" xr:uid="{2B64CE06-A2A8-4F63-A195-F8609B9949AB}"/>
    <cellStyle name="Calculation 2 4 4 5 2 2 3" xfId="7842" xr:uid="{CE3FDBCC-5576-4BF1-A730-4077CEE79D17}"/>
    <cellStyle name="Calculation 2 4 4 5 2 2 4" xfId="16477" xr:uid="{3A41F62C-633D-4E32-BDF5-43E7CAF6E400}"/>
    <cellStyle name="Calculation 2 4 4 5 2 3" xfId="2691" xr:uid="{74A7B30D-1EF4-47FB-8DA9-F9DB0E96A84D}"/>
    <cellStyle name="Calculation 2 4 4 5 2 3 2" xfId="8320" xr:uid="{218E5ECC-CC67-4D6C-9FBD-0BC051B39D50}"/>
    <cellStyle name="Calculation 2 4 4 5 2 3 3" xfId="16955" xr:uid="{2E5615B0-28CA-4945-8396-2FDE6B68E774}"/>
    <cellStyle name="Calculation 2 4 4 5 2 4" xfId="4537" xr:uid="{A26156D8-423F-4677-B893-AF2041D291BE}"/>
    <cellStyle name="Calculation 2 4 4 5 2 4 2" xfId="10166" xr:uid="{2A639C16-1863-4DEA-95EF-F7DCA076CA4A}"/>
    <cellStyle name="Calculation 2 4 4 5 2 4 3" xfId="18801" xr:uid="{222880F4-A45D-4DA8-A1D9-A2BDE7090F90}"/>
    <cellStyle name="Calculation 2 4 4 5 2 5" xfId="6963" xr:uid="{FC3A667B-015D-4A98-AB8D-CE913C114897}"/>
    <cellStyle name="Calculation 2 4 4 5 2 6" xfId="15598" xr:uid="{0095B32A-76AC-43A1-A2DA-A12C328A7449}"/>
    <cellStyle name="Calculation 2 4 4 5 3" xfId="1787" xr:uid="{3A0392A8-0C2C-4FD9-9886-216D48833A75}"/>
    <cellStyle name="Calculation 2 4 4 5 3 2" xfId="4959" xr:uid="{095793B3-703D-465A-86F2-E2A99F765ACC}"/>
    <cellStyle name="Calculation 2 4 4 5 3 2 2" xfId="10588" xr:uid="{FC734309-FC01-4E6D-83EA-E8681CB09A9F}"/>
    <cellStyle name="Calculation 2 4 4 5 3 2 3" xfId="19223" xr:uid="{3F239AC8-D668-4712-87EB-9C9727B05A57}"/>
    <cellStyle name="Calculation 2 4 4 5 3 3" xfId="7416" xr:uid="{D9238C5D-DBD9-42CC-A6FF-B9F6038F8436}"/>
    <cellStyle name="Calculation 2 4 4 5 3 4" xfId="16051" xr:uid="{0ED90232-54F7-4ABD-A038-3F3139A0CC88}"/>
    <cellStyle name="Calculation 2 4 4 5 4" xfId="2940" xr:uid="{6B429E37-F87E-4F56-A751-02039004CED1}"/>
    <cellStyle name="Calculation 2 4 4 5 4 2" xfId="8569" xr:uid="{83B312B7-243F-47FC-AD83-550E2D07AA26}"/>
    <cellStyle name="Calculation 2 4 4 5 4 3" xfId="17204" xr:uid="{2ABEA138-6FBE-4FF2-85BA-E859798C7A7B}"/>
    <cellStyle name="Calculation 2 4 4 5 5" xfId="4320" xr:uid="{35BD75A7-A0FC-4653-8387-629C09031882}"/>
    <cellStyle name="Calculation 2 4 4 5 5 2" xfId="9949" xr:uid="{2B2951CF-E69E-4A29-89F8-A880C8D023BE}"/>
    <cellStyle name="Calculation 2 4 4 5 5 3" xfId="18584" xr:uid="{FB3F8BD9-7D41-41CB-B6B5-2F86DE591B25}"/>
    <cellStyle name="Calculation 2 4 4 5 6" xfId="6379" xr:uid="{00CEA2A5-AC3C-4A7B-BFFE-54015D565D9F}"/>
    <cellStyle name="Calculation 2 4 4 5 7" xfId="15014" xr:uid="{2CB3A1C5-6066-48E1-BD50-8CCAF9293926}"/>
    <cellStyle name="Calculation 2 4 4 6" xfId="1148" xr:uid="{AF3DD1E0-8A7C-4DFE-AF54-A3EBF8BB6F57}"/>
    <cellStyle name="Calculation 2 4 4 6 2" xfId="2027" xr:uid="{0AF53327-AA84-4EC5-8366-5CD5CE498FC8}"/>
    <cellStyle name="Calculation 2 4 4 6 2 2" xfId="5199" xr:uid="{A9432B97-6ED1-4A3C-A844-B9B57CE1F3B4}"/>
    <cellStyle name="Calculation 2 4 4 6 2 2 2" xfId="10828" xr:uid="{FDFDA220-2B31-4DC1-9EB0-D64EC428DA7F}"/>
    <cellStyle name="Calculation 2 4 4 6 2 2 3" xfId="19463" xr:uid="{1B7EABBE-EB3B-47EB-9EAB-620AA3FC41CD}"/>
    <cellStyle name="Calculation 2 4 4 6 2 3" xfId="7656" xr:uid="{F858CA8F-5252-4BB3-B6C7-2899BBD06F8F}"/>
    <cellStyle name="Calculation 2 4 4 6 2 4" xfId="16291" xr:uid="{6195C92E-D46D-4F5B-8190-1419C3435C1C}"/>
    <cellStyle name="Calculation 2 4 4 6 3" xfId="3451" xr:uid="{C7B04B2F-A73E-47F1-8F0C-5D7F1737B10F}"/>
    <cellStyle name="Calculation 2 4 4 6 3 2" xfId="9080" xr:uid="{9501B3E9-B9CF-4C6D-8EAF-9FE548F57288}"/>
    <cellStyle name="Calculation 2 4 4 6 3 3" xfId="17715" xr:uid="{0D2886F8-8A4A-4A31-80F5-A5976CA339F1}"/>
    <cellStyle name="Calculation 2 4 4 6 4" xfId="3648" xr:uid="{BBF12A82-4C08-4885-B269-35AD710B0F17}"/>
    <cellStyle name="Calculation 2 4 4 6 4 2" xfId="9277" xr:uid="{EAE0F93C-147A-40F0-8104-E264B9F65268}"/>
    <cellStyle name="Calculation 2 4 4 6 4 3" xfId="17912" xr:uid="{4132C34C-BEE4-4C90-A3FF-A3D2650A5CCC}"/>
    <cellStyle name="Calculation 2 4 4 6 5" xfId="6777" xr:uid="{68E17956-074D-443B-B24E-E35AE1660126}"/>
    <cellStyle name="Calculation 2 4 4 6 6" xfId="15412" xr:uid="{6CD521A1-0BA5-458E-B438-A706B3DE1BEA}"/>
    <cellStyle name="Calculation 2 4 4 7" xfId="1695" xr:uid="{5EA56347-2D8F-4BC5-83E5-BFCA86643A1B}"/>
    <cellStyle name="Calculation 2 4 4 7 2" xfId="4867" xr:uid="{6D2DACCA-74E6-4E3F-9B10-A28C4FAA1A13}"/>
    <cellStyle name="Calculation 2 4 4 7 2 2" xfId="10496" xr:uid="{532BBACF-6178-4B21-9AD8-2E62D1FFE64D}"/>
    <cellStyle name="Calculation 2 4 4 7 2 3" xfId="19131" xr:uid="{0E3A36C0-F96A-4ECD-9ED4-B39344423534}"/>
    <cellStyle name="Calculation 2 4 4 7 3" xfId="7324" xr:uid="{65557549-F9E7-4A55-B4EF-A42F753C2D53}"/>
    <cellStyle name="Calculation 2 4 4 7 4" xfId="15959" xr:uid="{C7446760-4B6B-40E2-9168-A58F8A37890A}"/>
    <cellStyle name="Calculation 2 4 4 8" xfId="2663" xr:uid="{93AF29BC-6D29-4C07-9A99-ED42D597540E}"/>
    <cellStyle name="Calculation 2 4 4 8 2" xfId="8292" xr:uid="{7B7D5B59-8CF2-4A0A-905B-38AFADA68CFB}"/>
    <cellStyle name="Calculation 2 4 4 8 3" xfId="16927" xr:uid="{B38DDCFF-187F-4748-8900-829EA1A43130}"/>
    <cellStyle name="Calculation 2 4 4 9" xfId="4048" xr:uid="{213F9732-E050-46C6-B099-569829EE28F2}"/>
    <cellStyle name="Calculation 2 4 4 9 2" xfId="9677" xr:uid="{FB4FF174-4280-4880-A254-6605E088619E}"/>
    <cellStyle name="Calculation 2 4 4 9 3" xfId="18312" xr:uid="{2879DEC1-8082-4768-9279-C26A88BF248C}"/>
    <cellStyle name="Calculation 2 4 5" xfId="581" xr:uid="{11570701-B695-4D34-BA9A-4C01653B9968}"/>
    <cellStyle name="Calculation 2 4 5 2" xfId="906" xr:uid="{C005390B-7AC6-4963-9D48-1A3290D8BAE0}"/>
    <cellStyle name="Calculation 2 4 5 2 2" xfId="1490" xr:uid="{ECCB4F3C-E410-4054-97DC-97F9F98D1F8A}"/>
    <cellStyle name="Calculation 2 4 5 2 2 2" xfId="2369" xr:uid="{6FD06E97-7447-4718-B612-C3104BACAA84}"/>
    <cellStyle name="Calculation 2 4 5 2 2 2 2" xfId="5541" xr:uid="{B838AFDB-7F53-4D54-BDC3-8863BA94EB90}"/>
    <cellStyle name="Calculation 2 4 5 2 2 2 2 2" xfId="11170" xr:uid="{2B009AAC-9C75-4D95-A301-BAC17085DD36}"/>
    <cellStyle name="Calculation 2 4 5 2 2 2 2 3" xfId="19805" xr:uid="{8D8A963B-8827-4034-9A24-ADF1E6139210}"/>
    <cellStyle name="Calculation 2 4 5 2 2 2 3" xfId="7998" xr:uid="{5B2052DD-6C74-4BF8-86EF-69D18270DFA0}"/>
    <cellStyle name="Calculation 2 4 5 2 2 2 4" xfId="16633" xr:uid="{4CA78FEF-F703-415C-B8F0-52E7510978D9}"/>
    <cellStyle name="Calculation 2 4 5 2 2 3" xfId="2836" xr:uid="{26ABA345-C80B-47B0-9100-3D1B92D239DB}"/>
    <cellStyle name="Calculation 2 4 5 2 2 3 2" xfId="8465" xr:uid="{FF459207-9A79-4099-AC29-792D1FC1A917}"/>
    <cellStyle name="Calculation 2 4 5 2 2 3 3" xfId="17100" xr:uid="{98F19E26-3F34-407D-B04C-A1DABE3F6F55}"/>
    <cellStyle name="Calculation 2 4 5 2 2 4" xfId="4662" xr:uid="{3BDC90D7-3ABB-405F-8752-30D3F752E8FD}"/>
    <cellStyle name="Calculation 2 4 5 2 2 4 2" xfId="10291" xr:uid="{81C49D87-FC3D-440E-BBCC-1C9C98918D15}"/>
    <cellStyle name="Calculation 2 4 5 2 2 4 3" xfId="18926" xr:uid="{3FF4D177-E2A9-43CC-AB1C-6EC27F3D1587}"/>
    <cellStyle name="Calculation 2 4 5 2 2 5" xfId="7119" xr:uid="{EA2F211E-EBBF-4175-AB31-1ECACF8D085B}"/>
    <cellStyle name="Calculation 2 4 5 2 2 6" xfId="15754" xr:uid="{5F72C706-C3C7-4BC4-8090-FE8F181B2A9A}"/>
    <cellStyle name="Calculation 2 4 5 2 3" xfId="1865" xr:uid="{05681E24-3889-4A1A-87BD-0DF84B1ADB39}"/>
    <cellStyle name="Calculation 2 4 5 2 3 2" xfId="5037" xr:uid="{A55A2F47-DD53-49C4-8A6D-F8B5E535F970}"/>
    <cellStyle name="Calculation 2 4 5 2 3 2 2" xfId="10666" xr:uid="{DF416274-C97F-4AA9-88F2-F431D6A119A0}"/>
    <cellStyle name="Calculation 2 4 5 2 3 2 3" xfId="19301" xr:uid="{35089B20-B40C-4960-BF68-5E4AA6279573}"/>
    <cellStyle name="Calculation 2 4 5 2 3 3" xfId="7494" xr:uid="{77F54DE3-52B1-4149-AC77-4B5914617BB6}"/>
    <cellStyle name="Calculation 2 4 5 2 3 4" xfId="16129" xr:uid="{302AEECB-B879-40E2-BD6B-87BAD2038799}"/>
    <cellStyle name="Calculation 2 4 5 2 4" xfId="2917" xr:uid="{760FB068-54D7-4B56-ABC5-596D867A8841}"/>
    <cellStyle name="Calculation 2 4 5 2 4 2" xfId="8546" xr:uid="{0FED9441-2E16-4932-9551-3CEABF928468}"/>
    <cellStyle name="Calculation 2 4 5 2 4 3" xfId="17181" xr:uid="{0EEDFCFF-1786-44F8-ABB6-8F19CFC3A06F}"/>
    <cellStyle name="Calculation 2 4 5 2 5" xfId="4581" xr:uid="{264DDAE8-EA13-403D-A3D1-A0BC7DE20F24}"/>
    <cellStyle name="Calculation 2 4 5 2 5 2" xfId="10210" xr:uid="{27BA14CF-E4B8-4B06-BDDA-31D059160AAA}"/>
    <cellStyle name="Calculation 2 4 5 2 5 3" xfId="18845" xr:uid="{28DA3AF1-C691-4841-96CA-E34800C14D22}"/>
    <cellStyle name="Calculation 2 4 5 2 6" xfId="6535" xr:uid="{5AD99A7F-F2E5-4749-96B6-D54AC89515A8}"/>
    <cellStyle name="Calculation 2 4 5 2 7" xfId="15170" xr:uid="{A939A825-2A91-4775-830B-D467E72462FF}"/>
    <cellStyle name="Calculation 2 4 5 3" xfId="1165" xr:uid="{FF5497A4-4A4F-405D-A36C-FF0C32E56E38}"/>
    <cellStyle name="Calculation 2 4 5 3 2" xfId="2044" xr:uid="{881666B7-73F1-40F0-BA57-AB3BEDF4DB08}"/>
    <cellStyle name="Calculation 2 4 5 3 2 2" xfId="5216" xr:uid="{00A0B29C-6DA9-4E7E-840E-15E31CC8463C}"/>
    <cellStyle name="Calculation 2 4 5 3 2 2 2" xfId="10845" xr:uid="{E09EB66E-815C-40C5-B1A5-006470714D56}"/>
    <cellStyle name="Calculation 2 4 5 3 2 2 3" xfId="19480" xr:uid="{6F664859-2C31-4DAC-971A-A8E7F6C844C8}"/>
    <cellStyle name="Calculation 2 4 5 3 2 3" xfId="7673" xr:uid="{419EEFB5-7F27-41AC-9A36-8C83D3C91FBD}"/>
    <cellStyle name="Calculation 2 4 5 3 2 4" xfId="16308" xr:uid="{E3155EED-A4CB-426A-B53A-9878E9BFCC79}"/>
    <cellStyle name="Calculation 2 4 5 3 3" xfId="2815" xr:uid="{41DDEA29-CD94-42F9-A6FE-16F76800CB77}"/>
    <cellStyle name="Calculation 2 4 5 3 3 2" xfId="8444" xr:uid="{9CD0B02D-ECD3-45B4-9E9C-5E3B28E18A17}"/>
    <cellStyle name="Calculation 2 4 5 3 3 3" xfId="17079" xr:uid="{5A28FFB7-89A4-4067-983D-3C6AA2EE3F61}"/>
    <cellStyle name="Calculation 2 4 5 3 4" xfId="3907" xr:uid="{89C6FF93-2CE4-4EF6-A312-2A832938A114}"/>
    <cellStyle name="Calculation 2 4 5 3 4 2" xfId="9536" xr:uid="{E84EFADB-DC50-48EA-B489-1380C3DB4F71}"/>
    <cellStyle name="Calculation 2 4 5 3 4 3" xfId="18171" xr:uid="{FC5F7A7E-1B84-426C-AB46-1C67AB70617B}"/>
    <cellStyle name="Calculation 2 4 5 3 5" xfId="6794" xr:uid="{D60C874F-B52C-493B-AA52-A3922FE0CE23}"/>
    <cellStyle name="Calculation 2 4 5 3 6" xfId="15429" xr:uid="{F851DF7B-C4D6-4E4A-87B2-8A174759DBC8}"/>
    <cellStyle name="Calculation 2 4 5 4" xfId="1704" xr:uid="{9EC4C0E3-AD7E-4B08-B547-FCD7B78D0FFE}"/>
    <cellStyle name="Calculation 2 4 5 4 2" xfId="4876" xr:uid="{F8E2F9AE-8631-4062-8431-D66FADF0FBA5}"/>
    <cellStyle name="Calculation 2 4 5 4 2 2" xfId="10505" xr:uid="{F4B6E8C7-9A09-4E03-A2B2-DA5FDC6D8228}"/>
    <cellStyle name="Calculation 2 4 5 4 2 3" xfId="19140" xr:uid="{458DD675-3513-45FC-B70C-51769DC57CA7}"/>
    <cellStyle name="Calculation 2 4 5 4 3" xfId="7333" xr:uid="{7698BAF3-2A54-4275-88FA-4D0A1E61147C}"/>
    <cellStyle name="Calculation 2 4 5 4 4" xfId="15968" xr:uid="{5839990A-2D56-4602-A79A-B721561F7787}"/>
    <cellStyle name="Calculation 2 4 5 5" xfId="2571" xr:uid="{22BE1D1C-6239-4811-AF9C-16E6FB091847}"/>
    <cellStyle name="Calculation 2 4 5 5 2" xfId="8200" xr:uid="{19259B34-27AF-4938-B91C-64D7A05898BE}"/>
    <cellStyle name="Calculation 2 4 5 5 3" xfId="16835" xr:uid="{AE62539A-E2F5-46D7-90C4-3ADF8EA35CF6}"/>
    <cellStyle name="Calculation 2 4 5 6" xfId="3980" xr:uid="{77F1F63C-12BF-4032-A42C-1E6D22FAB95B}"/>
    <cellStyle name="Calculation 2 4 5 6 2" xfId="9609" xr:uid="{89A2B922-D896-4225-B207-F0A3839AECA3}"/>
    <cellStyle name="Calculation 2 4 5 6 3" xfId="18244" xr:uid="{B2CCED72-C881-4BAC-BA14-17AE74F975C1}"/>
    <cellStyle name="Calculation 2 4 5 7" xfId="6210" xr:uid="{73869F64-4086-4FDA-9844-4EF462E57ABB}"/>
    <cellStyle name="Calculation 2 4 5 8" xfId="14845" xr:uid="{DFBAEA4C-8E20-40BD-A448-4FAE741A9A19}"/>
    <cellStyle name="Calculation 2 4 6" xfId="660" xr:uid="{C8E3FEA3-1A2C-425D-83A6-78C5C13A0200}"/>
    <cellStyle name="Calculation 2 4 6 2" xfId="1244" xr:uid="{969EB066-F9E6-43AC-A013-8085E991A1FA}"/>
    <cellStyle name="Calculation 2 4 6 2 2" xfId="2123" xr:uid="{1D52B320-2E2F-4F84-AC7F-53C127F049B8}"/>
    <cellStyle name="Calculation 2 4 6 2 2 2" xfId="5295" xr:uid="{FC04267C-48FC-410D-AC29-3E4F4DE061E8}"/>
    <cellStyle name="Calculation 2 4 6 2 2 2 2" xfId="10924" xr:uid="{298171FA-645E-4707-B830-E560005F353C}"/>
    <cellStyle name="Calculation 2 4 6 2 2 2 3" xfId="19559" xr:uid="{60D58EFA-B86C-4008-AE17-C83CB7F7CC37}"/>
    <cellStyle name="Calculation 2 4 6 2 2 3" xfId="7752" xr:uid="{6E5595F0-2067-4F1A-9AB5-F6073BE06DBC}"/>
    <cellStyle name="Calculation 2 4 6 2 2 4" xfId="16387" xr:uid="{F5ED736A-BC07-45CB-85D6-68ED1705DE7C}"/>
    <cellStyle name="Calculation 2 4 6 2 3" xfId="3130" xr:uid="{F133E8C1-79ED-4719-882B-FFEC3553BDC2}"/>
    <cellStyle name="Calculation 2 4 6 2 3 2" xfId="8759" xr:uid="{A82D2FF2-1FB2-45B1-A63F-84644410D5C5}"/>
    <cellStyle name="Calculation 2 4 6 2 3 3" xfId="17394" xr:uid="{3567B776-8CC8-4BDB-B361-42E4BDDDAE80}"/>
    <cellStyle name="Calculation 2 4 6 2 4" xfId="4495" xr:uid="{66C728C9-2F3A-4FBC-AE4A-73D45B9146C5}"/>
    <cellStyle name="Calculation 2 4 6 2 4 2" xfId="10124" xr:uid="{F517D03C-4C03-4BD3-A4C2-84547D6156F6}"/>
    <cellStyle name="Calculation 2 4 6 2 4 3" xfId="18759" xr:uid="{6EF0EFB3-DF96-4B72-8128-873650DA470B}"/>
    <cellStyle name="Calculation 2 4 6 2 5" xfId="6873" xr:uid="{BFAB8F3C-4CBD-4A62-A9A9-840F4F9040E5}"/>
    <cellStyle name="Calculation 2 4 6 2 6" xfId="15508" xr:uid="{6641C0E0-D8FA-4837-ABC1-6B3D2B72E111}"/>
    <cellStyle name="Calculation 2 4 6 3" xfId="1742" xr:uid="{BA40C6F1-C54E-40A8-8B7A-0ADBD0F84ED2}"/>
    <cellStyle name="Calculation 2 4 6 3 2" xfId="4914" xr:uid="{F821A1B1-C057-4B84-854F-36BF1425E264}"/>
    <cellStyle name="Calculation 2 4 6 3 2 2" xfId="10543" xr:uid="{A4970D9F-D60B-4FFE-B4A1-CCB99A029B79}"/>
    <cellStyle name="Calculation 2 4 6 3 2 3" xfId="19178" xr:uid="{E789155E-0178-44BE-B49D-1A0D46DF790A}"/>
    <cellStyle name="Calculation 2 4 6 3 3" xfId="7371" xr:uid="{48EE0E87-CBCE-4300-85C6-397EBC0C2876}"/>
    <cellStyle name="Calculation 2 4 6 3 4" xfId="16006" xr:uid="{5BC031DA-6AFE-4985-9281-F0AA8E49E0A9}"/>
    <cellStyle name="Calculation 2 4 6 4" xfId="2690" xr:uid="{F9771AD0-3039-4D66-B74E-952AD6668B53}"/>
    <cellStyle name="Calculation 2 4 6 4 2" xfId="8319" xr:uid="{A7EC1F6D-3063-45FA-91E5-3BF079C10041}"/>
    <cellStyle name="Calculation 2 4 6 4 3" xfId="16954" xr:uid="{0A24E1AC-5527-4B19-A35D-1210AAE69C47}"/>
    <cellStyle name="Calculation 2 4 6 5" xfId="4467" xr:uid="{FE9C1F31-5BCA-45A1-8483-790D4F9C4EC2}"/>
    <cellStyle name="Calculation 2 4 6 5 2" xfId="10096" xr:uid="{0BD94685-E6E2-467D-A1AB-89899D63CDCE}"/>
    <cellStyle name="Calculation 2 4 6 5 3" xfId="18731" xr:uid="{3812484A-0C37-43E8-A636-16AD0B1912A1}"/>
    <cellStyle name="Calculation 2 4 6 6" xfId="6289" xr:uid="{C8B273DD-5FF6-477C-BA50-3D390B583E5E}"/>
    <cellStyle name="Calculation 2 4 6 7" xfId="14924" xr:uid="{55490A9A-94BC-4D10-B0C6-3C5B1EB34594}"/>
    <cellStyle name="Calculation 2 4 7" xfId="977" xr:uid="{46FC7A6B-308C-42A3-BD88-85BEBB8D0657}"/>
    <cellStyle name="Calculation 2 4 7 2" xfId="1561" xr:uid="{E75840FA-2DC0-4AC6-B90E-22221C9A3257}"/>
    <cellStyle name="Calculation 2 4 7 2 2" xfId="2440" xr:uid="{A925ABFA-FCF5-42E3-8C68-CD35C29804E3}"/>
    <cellStyle name="Calculation 2 4 7 2 2 2" xfId="5612" xr:uid="{A2E821B4-3BBC-4DA1-8040-7F064A566072}"/>
    <cellStyle name="Calculation 2 4 7 2 2 2 2" xfId="11241" xr:uid="{0D3F37DD-DA98-4786-A099-0059B7848E6D}"/>
    <cellStyle name="Calculation 2 4 7 2 2 2 3" xfId="19876" xr:uid="{FBCD94EC-FC5F-4B1D-8678-C6939FB02251}"/>
    <cellStyle name="Calculation 2 4 7 2 2 3" xfId="8069" xr:uid="{39E326CA-D9AE-4D8C-AC89-EDE009C64057}"/>
    <cellStyle name="Calculation 2 4 7 2 2 4" xfId="16704" xr:uid="{CBA70DA0-0843-46F5-BE88-96852344160C}"/>
    <cellStyle name="Calculation 2 4 7 2 3" xfId="3371" xr:uid="{374E622E-9F5B-4258-9C9F-9BB9D78DE4CF}"/>
    <cellStyle name="Calculation 2 4 7 2 3 2" xfId="9000" xr:uid="{F1B0D69C-91E3-4B17-ADA4-52FFEE6315CC}"/>
    <cellStyle name="Calculation 2 4 7 2 3 3" xfId="17635" xr:uid="{CD207A4F-2BD2-4BB2-BBD3-F0AC0A41CBDF}"/>
    <cellStyle name="Calculation 2 4 7 2 4" xfId="4733" xr:uid="{C47859A4-27DD-48CB-8F57-3508D8C39AA0}"/>
    <cellStyle name="Calculation 2 4 7 2 4 2" xfId="10362" xr:uid="{2B36AF73-C5F7-44A6-B901-49768EA9A590}"/>
    <cellStyle name="Calculation 2 4 7 2 4 3" xfId="18997" xr:uid="{7523EE93-0C8B-46B1-BBDA-2AE87D20275C}"/>
    <cellStyle name="Calculation 2 4 7 2 5" xfId="7190" xr:uid="{86999CC4-9743-4F41-805E-7EDBAF592394}"/>
    <cellStyle name="Calculation 2 4 7 2 6" xfId="15825" xr:uid="{95467800-32CD-42CC-9F7F-837EB41564FD}"/>
    <cellStyle name="Calculation 2 4 7 3" xfId="1904" xr:uid="{F0EB04FA-7D35-4ED7-8F5A-D1C3D3516933}"/>
    <cellStyle name="Calculation 2 4 7 3 2" xfId="5076" xr:uid="{E49AF70E-9CA9-4EDE-A419-B64298D5B109}"/>
    <cellStyle name="Calculation 2 4 7 3 2 2" xfId="10705" xr:uid="{16340538-98E0-48CB-A7D6-1DDDB78F752D}"/>
    <cellStyle name="Calculation 2 4 7 3 2 3" xfId="19340" xr:uid="{FE9A39D6-A7AE-499E-BD86-649F4439905F}"/>
    <cellStyle name="Calculation 2 4 7 3 3" xfId="7533" xr:uid="{BB0FAF31-C786-4B91-AD8C-BFDD3E8B82A9}"/>
    <cellStyle name="Calculation 2 4 7 3 4" xfId="16168" xr:uid="{96D62B24-23EC-474E-888A-E7E0D3DFF072}"/>
    <cellStyle name="Calculation 2 4 7 4" xfId="3019" xr:uid="{4CAFE00E-9533-4706-8D18-29C2052862B5}"/>
    <cellStyle name="Calculation 2 4 7 4 2" xfId="8648" xr:uid="{B09423CE-EA91-4C6D-81CF-AC0D58480EE1}"/>
    <cellStyle name="Calculation 2 4 7 4 3" xfId="17283" xr:uid="{E0B32AE7-5956-4B6C-9D0D-B8F8B01B975B}"/>
    <cellStyle name="Calculation 2 4 7 5" xfId="4364" xr:uid="{5D5D0A12-4867-49FA-912A-347E5BBCE3E1}"/>
    <cellStyle name="Calculation 2 4 7 5 2" xfId="9993" xr:uid="{286674F6-8909-4CA5-BF77-C0B5E7B9A435}"/>
    <cellStyle name="Calculation 2 4 7 5 3" xfId="18628" xr:uid="{F4490825-2EE6-40F3-B0BD-5BAC9DF21277}"/>
    <cellStyle name="Calculation 2 4 7 6" xfId="6606" xr:uid="{DCCA13E2-E786-4BF7-8C12-4A7CDEF33268}"/>
    <cellStyle name="Calculation 2 4 7 7" xfId="15241" xr:uid="{7A970CA8-9FC0-4019-A216-3F8EE2C52CD8}"/>
    <cellStyle name="Calculation 2 4 8" xfId="767" xr:uid="{DF38AFE2-AA4D-41B2-AC95-26D92BFDA8BA}"/>
    <cellStyle name="Calculation 2 4 8 2" xfId="1351" xr:uid="{B786EA46-4F9B-4167-AC1B-2DAC4D4EB1F3}"/>
    <cellStyle name="Calculation 2 4 8 2 2" xfId="2230" xr:uid="{B02E3716-A902-4E6F-BDBC-60DEF1305F99}"/>
    <cellStyle name="Calculation 2 4 8 2 2 2" xfId="5402" xr:uid="{1739CDD2-3287-414C-A096-67FC452E5ABA}"/>
    <cellStyle name="Calculation 2 4 8 2 2 2 2" xfId="11031" xr:uid="{8BB0072D-B8EC-4480-BAF3-1D8CDE995B8B}"/>
    <cellStyle name="Calculation 2 4 8 2 2 2 3" xfId="19666" xr:uid="{95BB34F5-4834-4D23-9E7F-C5CA23437534}"/>
    <cellStyle name="Calculation 2 4 8 2 2 3" xfId="7859" xr:uid="{3A22BBD0-1BC7-4F73-BBA4-E3D065A64301}"/>
    <cellStyle name="Calculation 2 4 8 2 2 4" xfId="16494" xr:uid="{4A6E3B88-78EC-414D-9E67-04DBDC624701}"/>
    <cellStyle name="Calculation 2 4 8 2 3" xfId="3407" xr:uid="{8023CB7D-FDC4-409E-9389-CE4CC1F8BD11}"/>
    <cellStyle name="Calculation 2 4 8 2 3 2" xfId="9036" xr:uid="{EB3D234A-5ECE-4422-AD15-FDA5B126CDF5}"/>
    <cellStyle name="Calculation 2 4 8 2 3 3" xfId="17671" xr:uid="{E2057005-128E-4A1E-B0E0-7A857378482E}"/>
    <cellStyle name="Calculation 2 4 8 2 4" xfId="4007" xr:uid="{3F13516E-65A0-4C9D-B5F5-752D63242D23}"/>
    <cellStyle name="Calculation 2 4 8 2 4 2" xfId="9636" xr:uid="{762F094C-5A6A-45AB-89B7-39AB0BA32CC9}"/>
    <cellStyle name="Calculation 2 4 8 2 4 3" xfId="18271" xr:uid="{280DA828-022D-4DFB-816A-E9AB8859B2D7}"/>
    <cellStyle name="Calculation 2 4 8 2 5" xfId="6980" xr:uid="{21049EFB-10D8-4E1B-B11B-65D203B2D981}"/>
    <cellStyle name="Calculation 2 4 8 2 6" xfId="15615" xr:uid="{A893DB56-DC0F-46B4-9E06-CF8DCD5A900D}"/>
    <cellStyle name="Calculation 2 4 8 3" xfId="1796" xr:uid="{7F037073-8324-4400-B965-C28EC393F0AB}"/>
    <cellStyle name="Calculation 2 4 8 3 2" xfId="4968" xr:uid="{A3BDFC2B-9627-4555-93A0-759A64460A15}"/>
    <cellStyle name="Calculation 2 4 8 3 2 2" xfId="10597" xr:uid="{E3F39307-26A6-4CA2-831F-01D081679F85}"/>
    <cellStyle name="Calculation 2 4 8 3 2 3" xfId="19232" xr:uid="{56D96B88-0E63-4615-965B-1370C787682F}"/>
    <cellStyle name="Calculation 2 4 8 3 3" xfId="7425" xr:uid="{84E5B10B-BD90-42CC-BBAC-ABB50E0087DE}"/>
    <cellStyle name="Calculation 2 4 8 3 4" xfId="16060" xr:uid="{782CD3F3-DBD4-4BA3-9C6B-A20F23D2ACA1}"/>
    <cellStyle name="Calculation 2 4 8 4" xfId="3572" xr:uid="{21426F83-2CFC-4629-9F37-E0A953ABB3C4}"/>
    <cellStyle name="Calculation 2 4 8 4 2" xfId="9201" xr:uid="{D5D5053A-2F72-464C-A46B-32E3B1BC20EE}"/>
    <cellStyle name="Calculation 2 4 8 4 3" xfId="17836" xr:uid="{640EE2BC-EA67-497B-B8E5-E24821FDF343}"/>
    <cellStyle name="Calculation 2 4 8 5" xfId="4265" xr:uid="{A9041451-9009-4389-8C38-4D15E8FE5E04}"/>
    <cellStyle name="Calculation 2 4 8 5 2" xfId="9894" xr:uid="{98A28C29-1384-4879-9431-AB04081CB039}"/>
    <cellStyle name="Calculation 2 4 8 5 3" xfId="18529" xr:uid="{5EC72EA8-5ABC-4DC8-BF2C-CC0C036944CD}"/>
    <cellStyle name="Calculation 2 4 8 6" xfId="6396" xr:uid="{E39576A7-D112-475C-BAAF-6D2690600FBB}"/>
    <cellStyle name="Calculation 2 4 8 7" xfId="15031" xr:uid="{E1B4945E-9975-4730-88AF-2299C4D7A7F5}"/>
    <cellStyle name="Calculation 2 4 9" xfId="1091" xr:uid="{9FAE4E6D-34DA-4CAD-BE01-52AD598F00D1}"/>
    <cellStyle name="Calculation 2 4 9 2" xfId="1970" xr:uid="{90923B35-1458-4C2C-BBFC-F33BBF3C90CF}"/>
    <cellStyle name="Calculation 2 4 9 2 2" xfId="5142" xr:uid="{C85D2DF5-7711-4574-B88E-53304672F9BE}"/>
    <cellStyle name="Calculation 2 4 9 2 2 2" xfId="10771" xr:uid="{E5C561E9-4D8D-45C5-B90D-59652C4D6CDC}"/>
    <cellStyle name="Calculation 2 4 9 2 2 3" xfId="19406" xr:uid="{C3D09AB8-8C51-40A9-884F-04CEEE9A6165}"/>
    <cellStyle name="Calculation 2 4 9 2 3" xfId="7599" xr:uid="{5A8DE260-E752-4605-BAEA-FEBE23502FC7}"/>
    <cellStyle name="Calculation 2 4 9 2 4" xfId="16234" xr:uid="{F4E8C483-1557-4641-AA42-F0200AE9DF65}"/>
    <cellStyle name="Calculation 2 4 9 3" xfId="3167" xr:uid="{13D4AC1C-B5E8-4031-9D4D-4C8DB127C879}"/>
    <cellStyle name="Calculation 2 4 9 3 2" xfId="8796" xr:uid="{C3184175-7897-45CA-A626-1BE7CBE891F1}"/>
    <cellStyle name="Calculation 2 4 9 3 3" xfId="17431" xr:uid="{59703A5B-7E35-46E8-AF32-CFFAE5AC3EE5}"/>
    <cellStyle name="Calculation 2 4 9 4" xfId="4180" xr:uid="{08187A4F-99E7-48E4-8240-43C1FD2775B9}"/>
    <cellStyle name="Calculation 2 4 9 4 2" xfId="9809" xr:uid="{84518ED0-2E15-478F-AA01-98EAC0DD187B}"/>
    <cellStyle name="Calculation 2 4 9 4 3" xfId="18444" xr:uid="{99601280-4064-4834-8EFC-328CA94D1AD2}"/>
    <cellStyle name="Calculation 2 4 9 5" xfId="6720" xr:uid="{19837243-07DF-4FF2-96AF-C3ECA6C4AF92}"/>
    <cellStyle name="Calculation 2 4 9 6" xfId="15355" xr:uid="{5DEC8FB6-51EE-46BA-813A-960724FFB2D8}"/>
    <cellStyle name="Calculation 2 5" xfId="436" xr:uid="{C7925D78-F719-46FD-99DD-587276EFD285}"/>
    <cellStyle name="Calculation 2 5 10" xfId="6065" xr:uid="{8FF44C09-E5E5-4981-8522-24CF8E8A86D2}"/>
    <cellStyle name="Calculation 2 5 11" xfId="14700" xr:uid="{9EC1FA5B-0534-42E3-9B03-609A69BB78B9}"/>
    <cellStyle name="Calculation 2 5 2" xfId="548" xr:uid="{CD2B6263-89C1-4A60-8B4B-55A0BFCED8EF}"/>
    <cellStyle name="Calculation 2 5 2 2" xfId="880" xr:uid="{CF6B2041-1443-4330-A1B6-FCAE524A6B5D}"/>
    <cellStyle name="Calculation 2 5 2 2 2" xfId="1464" xr:uid="{8F97B76F-224D-4C34-8332-F4CBD3BE3E17}"/>
    <cellStyle name="Calculation 2 5 2 2 2 2" xfId="2343" xr:uid="{C4971EFA-879B-4302-867A-4D59184EC939}"/>
    <cellStyle name="Calculation 2 5 2 2 2 2 2" xfId="5515" xr:uid="{ED581D20-E252-4856-936D-E1DD44D433B7}"/>
    <cellStyle name="Calculation 2 5 2 2 2 2 2 2" xfId="11144" xr:uid="{19CE024F-C9C8-4B62-A5F4-B86BCB262423}"/>
    <cellStyle name="Calculation 2 5 2 2 2 2 2 3" xfId="19779" xr:uid="{846CA903-86E8-4BA1-9AF4-7B5050B6B533}"/>
    <cellStyle name="Calculation 2 5 2 2 2 2 3" xfId="7972" xr:uid="{E3326463-BDEC-4768-87BC-C084F470032E}"/>
    <cellStyle name="Calculation 2 5 2 2 2 2 4" xfId="16607" xr:uid="{22162263-9B69-4AC8-99AA-48E384B0D4D2}"/>
    <cellStyle name="Calculation 2 5 2 2 2 3" xfId="2972" xr:uid="{2533DC04-577B-4042-A1C1-7A1C4A1FE9F4}"/>
    <cellStyle name="Calculation 2 5 2 2 2 3 2" xfId="8601" xr:uid="{D85B4DDA-0778-4C32-A723-FA1168A8FF84}"/>
    <cellStyle name="Calculation 2 5 2 2 2 3 3" xfId="17236" xr:uid="{361B21C5-C8AC-47BE-A9F0-93853DCFD184}"/>
    <cellStyle name="Calculation 2 5 2 2 2 4" xfId="3624" xr:uid="{19A92721-9666-45CF-9C2A-4C69DA13F927}"/>
    <cellStyle name="Calculation 2 5 2 2 2 4 2" xfId="9253" xr:uid="{7894A49D-DCBE-4470-AE84-DF72B694C9D5}"/>
    <cellStyle name="Calculation 2 5 2 2 2 4 3" xfId="17888" xr:uid="{711BAFFC-38F7-456F-AA4F-16B0818E9DF2}"/>
    <cellStyle name="Calculation 2 5 2 2 2 5" xfId="7093" xr:uid="{087EA123-D419-431B-9287-79916058C4AC}"/>
    <cellStyle name="Calculation 2 5 2 2 2 6" xfId="15728" xr:uid="{F809839F-C8C3-40BD-81D4-1C0E5CD9F68A}"/>
    <cellStyle name="Calculation 2 5 2 2 3" xfId="1852" xr:uid="{77971F98-D54B-47E7-AFE7-1A4910342880}"/>
    <cellStyle name="Calculation 2 5 2 2 3 2" xfId="5024" xr:uid="{2481EAB7-079F-4721-A0D0-1BC55A5C9AB6}"/>
    <cellStyle name="Calculation 2 5 2 2 3 2 2" xfId="10653" xr:uid="{2D82E09B-40D4-42C6-A676-ACF02DC4722C}"/>
    <cellStyle name="Calculation 2 5 2 2 3 2 3" xfId="19288" xr:uid="{0596C241-0C39-44E7-B141-B07AAAAB2F13}"/>
    <cellStyle name="Calculation 2 5 2 2 3 3" xfId="7481" xr:uid="{B1AF8A58-FC14-4362-8BAC-D4562EADDAD6}"/>
    <cellStyle name="Calculation 2 5 2 2 3 4" xfId="16116" xr:uid="{F30FB55F-3156-457E-B252-AD94BF96D6D7}"/>
    <cellStyle name="Calculation 2 5 2 2 4" xfId="3584" xr:uid="{C945E875-E46F-4927-BC56-7ED110D23005}"/>
    <cellStyle name="Calculation 2 5 2 2 4 2" xfId="9213" xr:uid="{0C40538B-337E-4A9F-AE7F-A005C3F108F2}"/>
    <cellStyle name="Calculation 2 5 2 2 4 3" xfId="17848" xr:uid="{BE41A7AD-B80B-44F4-AD62-6D23014693C3}"/>
    <cellStyle name="Calculation 2 5 2 2 5" xfId="4239" xr:uid="{1DA57189-212E-4200-A332-C440C0D125DA}"/>
    <cellStyle name="Calculation 2 5 2 2 5 2" xfId="9868" xr:uid="{651593C0-7F12-4885-B7DB-C592B800BDD1}"/>
    <cellStyle name="Calculation 2 5 2 2 5 3" xfId="18503" xr:uid="{5470971C-B511-4A35-A1D4-AF70A5F14730}"/>
    <cellStyle name="Calculation 2 5 2 2 6" xfId="6509" xr:uid="{FD68665C-7062-4F61-BF59-22E2BF8FAC16}"/>
    <cellStyle name="Calculation 2 5 2 2 7" xfId="15144" xr:uid="{C9663F3A-3DBD-4696-B5BB-AEC2D67E3AA3}"/>
    <cellStyle name="Calculation 2 5 2 3" xfId="1149" xr:uid="{BEA5C6BB-7F08-450D-9975-AC6315DA3750}"/>
    <cellStyle name="Calculation 2 5 2 3 2" xfId="2028" xr:uid="{9CF1B97C-8205-405B-B932-3F0F8BB8D304}"/>
    <cellStyle name="Calculation 2 5 2 3 2 2" xfId="5200" xr:uid="{893FFF21-B87E-4DA1-919F-00E0A3544518}"/>
    <cellStyle name="Calculation 2 5 2 3 2 2 2" xfId="10829" xr:uid="{5B6315C2-7026-4367-A40B-FE0C0B9E5FF3}"/>
    <cellStyle name="Calculation 2 5 2 3 2 2 3" xfId="19464" xr:uid="{21287B48-E394-400D-91AD-390F88A559D1}"/>
    <cellStyle name="Calculation 2 5 2 3 2 3" xfId="7657" xr:uid="{08BE22CE-00F9-44FA-89BC-22AA2814BDFC}"/>
    <cellStyle name="Calculation 2 5 2 3 2 4" xfId="16292" xr:uid="{BD4F20AB-8A9C-4538-85E2-B1BC9F67B3EF}"/>
    <cellStyle name="Calculation 2 5 2 3 3" xfId="2951" xr:uid="{95212531-5FF2-406A-A083-8DC35423717F}"/>
    <cellStyle name="Calculation 2 5 2 3 3 2" xfId="8580" xr:uid="{EC4179D5-0E17-4554-B820-8A04C749540C}"/>
    <cellStyle name="Calculation 2 5 2 3 3 3" xfId="17215" xr:uid="{A1380A43-A80D-404F-8BDB-02F4CDF974E3}"/>
    <cellStyle name="Calculation 2 5 2 3 4" xfId="3647" xr:uid="{CFCC2C5A-FFA3-433F-A815-028F2FE4CDE4}"/>
    <cellStyle name="Calculation 2 5 2 3 4 2" xfId="9276" xr:uid="{125EC984-D952-4D83-BD82-DB599B4F59A7}"/>
    <cellStyle name="Calculation 2 5 2 3 4 3" xfId="17911" xr:uid="{D4F615F7-85AE-4349-8AAF-3DCF36AE4285}"/>
    <cellStyle name="Calculation 2 5 2 3 5" xfId="6778" xr:uid="{399A44E9-2801-4098-A3FE-4CCF8B2673DE}"/>
    <cellStyle name="Calculation 2 5 2 3 6" xfId="15413" xr:uid="{810D9EB3-7DE0-47F8-BA12-A2F2C4DC1942}"/>
    <cellStyle name="Calculation 2 5 2 4" xfId="1696" xr:uid="{88EFFAAB-F96B-4643-8C14-7C3244012EEE}"/>
    <cellStyle name="Calculation 2 5 2 4 2" xfId="4868" xr:uid="{C49CE5B8-F8F7-4196-A897-8DF1FB4FC70C}"/>
    <cellStyle name="Calculation 2 5 2 4 2 2" xfId="10497" xr:uid="{DE34F810-DF01-4928-AA9B-A76BA5B21B6D}"/>
    <cellStyle name="Calculation 2 5 2 4 2 3" xfId="19132" xr:uid="{2D67E769-856C-45ED-97CA-3F981F2B0219}"/>
    <cellStyle name="Calculation 2 5 2 4 3" xfId="7325" xr:uid="{404E3836-7D5F-45AE-888E-B3AFE16EDEEF}"/>
    <cellStyle name="Calculation 2 5 2 4 4" xfId="15960" xr:uid="{39753C6F-31D9-49F9-93C0-DE4165ADC552}"/>
    <cellStyle name="Calculation 2 5 2 5" xfId="240" xr:uid="{14055D02-3953-4A58-8344-B5819CC9B14A}"/>
    <cellStyle name="Calculation 2 5 2 5 2" xfId="5869" xr:uid="{85A9A9B2-0EAF-43CC-BB59-C667DF0225F2}"/>
    <cellStyle name="Calculation 2 5 2 5 3" xfId="14504" xr:uid="{F7ADC29F-68DC-40B2-B7D7-B1A8488628CA}"/>
    <cellStyle name="Calculation 2 5 2 6" xfId="4566" xr:uid="{5EDE14A8-0D53-4B08-9697-3CDA1709D33B}"/>
    <cellStyle name="Calculation 2 5 2 6 2" xfId="10195" xr:uid="{EBFBF4D2-B0B0-46D4-AE48-C7B24C043E45}"/>
    <cellStyle name="Calculation 2 5 2 6 3" xfId="18830" xr:uid="{7F6D4DAC-0592-481C-B58A-5B31A2C02A2F}"/>
    <cellStyle name="Calculation 2 5 2 7" xfId="6177" xr:uid="{6FE6BA64-8AAC-4BCE-B371-81B53F51D32D}"/>
    <cellStyle name="Calculation 2 5 2 8" xfId="14812" xr:uid="{B50F49A3-79D6-4BFC-9255-82D0EA593051}"/>
    <cellStyle name="Calculation 2 5 3" xfId="831" xr:uid="{9F8140F8-4A64-4142-92E6-BF6A36DA4F84}"/>
    <cellStyle name="Calculation 2 5 3 2" xfId="1415" xr:uid="{6D750722-FA30-452E-B58C-F0389524D1B3}"/>
    <cellStyle name="Calculation 2 5 3 2 2" xfId="2294" xr:uid="{BEF99A94-B273-418B-905A-C87A2E17D141}"/>
    <cellStyle name="Calculation 2 5 3 2 2 2" xfId="5466" xr:uid="{759B22F8-DBFC-416D-BA9C-CDBB358BD5FB}"/>
    <cellStyle name="Calculation 2 5 3 2 2 2 2" xfId="11095" xr:uid="{796C4D87-5485-4ED7-801A-A90E64D2320D}"/>
    <cellStyle name="Calculation 2 5 3 2 2 2 3" xfId="19730" xr:uid="{16A94677-B0E0-42F6-9276-072CA389412C}"/>
    <cellStyle name="Calculation 2 5 3 2 2 3" xfId="7923" xr:uid="{DAE534F6-8021-4431-98E9-8B7EB79E7C4A}"/>
    <cellStyle name="Calculation 2 5 3 2 2 4" xfId="16558" xr:uid="{50F67E15-2C4B-481C-85A0-66BE9E680176}"/>
    <cellStyle name="Calculation 2 5 3 2 3" xfId="2965" xr:uid="{0CEA4ABD-DCAA-4FD5-9A5A-31132A261D5D}"/>
    <cellStyle name="Calculation 2 5 3 2 3 2" xfId="8594" xr:uid="{5E13AD55-3139-4534-A569-0A68BAE79A3B}"/>
    <cellStyle name="Calculation 2 5 3 2 3 3" xfId="17229" xr:uid="{6CD7C0AB-26C1-484F-A910-F33A4A23C545}"/>
    <cellStyle name="Calculation 2 5 3 2 4" xfId="4198" xr:uid="{78293221-AB3B-4F37-B69F-E4F79C5662E5}"/>
    <cellStyle name="Calculation 2 5 3 2 4 2" xfId="9827" xr:uid="{CC650A20-CA2E-4A87-86D8-4BBB91F3529A}"/>
    <cellStyle name="Calculation 2 5 3 2 4 3" xfId="18462" xr:uid="{EC03914E-EAA6-4D1A-86E5-704A7A80CF29}"/>
    <cellStyle name="Calculation 2 5 3 2 5" xfId="7044" xr:uid="{D298705E-3FD8-48C2-B99D-BE0BC2D8C44C}"/>
    <cellStyle name="Calculation 2 5 3 2 6" xfId="15679" xr:uid="{5382D705-6C88-4D73-BE34-9802FCB641C3}"/>
    <cellStyle name="Calculation 2 5 3 3" xfId="1829" xr:uid="{72D15AE5-163B-4D5A-8491-3942C89D1D24}"/>
    <cellStyle name="Calculation 2 5 3 3 2" xfId="5001" xr:uid="{68F9028C-4D67-4690-AD80-A3CD437780C3}"/>
    <cellStyle name="Calculation 2 5 3 3 2 2" xfId="10630" xr:uid="{BA62549E-E19E-4E30-9418-259FB226B5A8}"/>
    <cellStyle name="Calculation 2 5 3 3 2 3" xfId="19265" xr:uid="{3C0AD64D-0852-4177-9418-18241798D111}"/>
    <cellStyle name="Calculation 2 5 3 3 3" xfId="7458" xr:uid="{2233A6E6-5AC2-40BE-BCC9-0974C21A01F6}"/>
    <cellStyle name="Calculation 2 5 3 3 4" xfId="16093" xr:uid="{E7A327F5-AC1F-42C5-97F2-391F198E3CB9}"/>
    <cellStyle name="Calculation 2 5 3 4" xfId="3278" xr:uid="{3A930550-99C2-4FAA-B764-70141854C3A1}"/>
    <cellStyle name="Calculation 2 5 3 4 2" xfId="8907" xr:uid="{F5FC72E7-7B86-4CF2-868E-2AE4E2291E5A}"/>
    <cellStyle name="Calculation 2 5 3 4 3" xfId="17542" xr:uid="{9F4C2EB1-CE1D-45F9-9DE8-86DC745DBD4A}"/>
    <cellStyle name="Calculation 2 5 3 5" xfId="3903" xr:uid="{DF9E473E-3AF8-4DFE-9DC2-87979789DE2A}"/>
    <cellStyle name="Calculation 2 5 3 5 2" xfId="9532" xr:uid="{09ECA178-4A2A-4F36-AE65-C0651C63B7DC}"/>
    <cellStyle name="Calculation 2 5 3 5 3" xfId="18167" xr:uid="{5D903362-7B25-454D-BFA8-32AEA0D0A9A8}"/>
    <cellStyle name="Calculation 2 5 3 6" xfId="6460" xr:uid="{3B49D66B-3BED-415F-B5BC-84F00A0E8E7D}"/>
    <cellStyle name="Calculation 2 5 3 7" xfId="15095" xr:uid="{591AB1A2-92ED-484D-ADE0-6A2985B18F64}"/>
    <cellStyle name="Calculation 2 5 4" xfId="971" xr:uid="{CA57602E-D4C5-41F2-B194-A945B927C222}"/>
    <cellStyle name="Calculation 2 5 4 2" xfId="1555" xr:uid="{7BFB1200-B8EC-4803-95A5-A83A1DB77D0C}"/>
    <cellStyle name="Calculation 2 5 4 2 2" xfId="2434" xr:uid="{4C85B8A8-D9CD-42B8-A69F-1B992E3E21C9}"/>
    <cellStyle name="Calculation 2 5 4 2 2 2" xfId="5606" xr:uid="{2F4FE159-817F-4BD4-A5F4-ED7213C9C2CC}"/>
    <cellStyle name="Calculation 2 5 4 2 2 2 2" xfId="11235" xr:uid="{C9176BB4-66EC-406B-B6AC-7BD0650C2995}"/>
    <cellStyle name="Calculation 2 5 4 2 2 2 3" xfId="19870" xr:uid="{415EFCD8-3EFE-405B-A54C-2238F825B482}"/>
    <cellStyle name="Calculation 2 5 4 2 2 3" xfId="8063" xr:uid="{2F305DCF-7900-41C9-B5C5-1FF8C585AEA9}"/>
    <cellStyle name="Calculation 2 5 4 2 2 4" xfId="16698" xr:uid="{4278CDDF-ABAD-4C39-8B78-80B4ED34DB0E}"/>
    <cellStyle name="Calculation 2 5 4 2 3" xfId="3249" xr:uid="{BE936B30-0A8E-4BD0-AA92-BEFA57A54403}"/>
    <cellStyle name="Calculation 2 5 4 2 3 2" xfId="8878" xr:uid="{0973000E-5E45-4BF1-A188-AAFAAF4D18B5}"/>
    <cellStyle name="Calculation 2 5 4 2 3 3" xfId="17513" xr:uid="{97AA2128-4D41-4094-A3FC-FCBBE1BE0F4B}"/>
    <cellStyle name="Calculation 2 5 4 2 4" xfId="4727" xr:uid="{A9A56D35-7F42-4F09-83F5-80420915087F}"/>
    <cellStyle name="Calculation 2 5 4 2 4 2" xfId="10356" xr:uid="{64BA3F91-6B8A-4A79-8D8A-009AEA92A442}"/>
    <cellStyle name="Calculation 2 5 4 2 4 3" xfId="18991" xr:uid="{A898E272-2699-4B1E-B1D9-F53C040D4F59}"/>
    <cellStyle name="Calculation 2 5 4 2 5" xfId="7184" xr:uid="{2A5FE619-76D7-4F82-AB70-8EE8C97C4542}"/>
    <cellStyle name="Calculation 2 5 4 2 6" xfId="15819" xr:uid="{022B49E7-54F9-4963-A094-5A4BE0CAE75D}"/>
    <cellStyle name="Calculation 2 5 4 3" xfId="1900" xr:uid="{4545FE09-4CAB-4340-ABB5-3E75CF1B05CB}"/>
    <cellStyle name="Calculation 2 5 4 3 2" xfId="5072" xr:uid="{768F6BE9-9001-4FE7-B719-DF35E86AA2EB}"/>
    <cellStyle name="Calculation 2 5 4 3 2 2" xfId="10701" xr:uid="{ED94C0C4-2D08-4D03-8077-0D5B7BC4DB82}"/>
    <cellStyle name="Calculation 2 5 4 3 2 3" xfId="19336" xr:uid="{B3843B54-9F4F-40B3-8DB1-3344A3CCA9A6}"/>
    <cellStyle name="Calculation 2 5 4 3 3" xfId="7529" xr:uid="{58800DD0-77AE-4F52-BF58-F01D33555D1D}"/>
    <cellStyle name="Calculation 2 5 4 3 4" xfId="16164" xr:uid="{CBAE994E-339D-4789-A994-1AD29A9999E7}"/>
    <cellStyle name="Calculation 2 5 4 4" xfId="2891" xr:uid="{1135CFBB-46CE-449F-914E-A62DD145EE7D}"/>
    <cellStyle name="Calculation 2 5 4 4 2" xfId="8520" xr:uid="{27983B32-44A3-4C18-9483-C320987B487C}"/>
    <cellStyle name="Calculation 2 5 4 4 3" xfId="17155" xr:uid="{455ED19F-E034-439F-B844-D0E68B9DEBB2}"/>
    <cellStyle name="Calculation 2 5 4 5" xfId="4533" xr:uid="{CB260C06-F711-4B68-B882-7C8C21FF2C36}"/>
    <cellStyle name="Calculation 2 5 4 5 2" xfId="10162" xr:uid="{29624C96-BE5A-48BB-9CA1-A1962E548AE2}"/>
    <cellStyle name="Calculation 2 5 4 5 3" xfId="18797" xr:uid="{99B31D3A-F877-4972-9DA8-19E47D5F4FB4}"/>
    <cellStyle name="Calculation 2 5 4 6" xfId="6600" xr:uid="{68B9B900-C836-4C49-9B89-5B8D64BB7C92}"/>
    <cellStyle name="Calculation 2 5 4 7" xfId="15235" xr:uid="{DED15B13-CD3B-4D56-BEA5-09DB87C54EA2}"/>
    <cellStyle name="Calculation 2 5 5" xfId="751" xr:uid="{D0B84E32-A6F4-4192-9E1B-8CF3405E549B}"/>
    <cellStyle name="Calculation 2 5 5 2" xfId="1335" xr:uid="{54904EEF-34F0-48BE-87FB-A035AF76D6C3}"/>
    <cellStyle name="Calculation 2 5 5 2 2" xfId="2214" xr:uid="{649AB5A3-44E1-402D-898C-6702EFACDF7B}"/>
    <cellStyle name="Calculation 2 5 5 2 2 2" xfId="5386" xr:uid="{52DB0A9D-F765-4D2C-9880-A981E2057D37}"/>
    <cellStyle name="Calculation 2 5 5 2 2 2 2" xfId="11015" xr:uid="{464503B1-A04E-4A44-8BD5-7C1DF4E4BEB5}"/>
    <cellStyle name="Calculation 2 5 5 2 2 2 3" xfId="19650" xr:uid="{8E9E3DCB-B9F6-430D-A695-EB3D1C6262E6}"/>
    <cellStyle name="Calculation 2 5 5 2 2 3" xfId="7843" xr:uid="{E7AACD50-FE3E-4968-99E7-6A3CAEE2C5B9}"/>
    <cellStyle name="Calculation 2 5 5 2 2 4" xfId="16478" xr:uid="{7EB9E784-B502-435D-9BC6-589D94F67DFF}"/>
    <cellStyle name="Calculation 2 5 5 2 3" xfId="3127" xr:uid="{82AB4FFE-D431-421B-8DAE-4957D6608C88}"/>
    <cellStyle name="Calculation 2 5 5 2 3 2" xfId="8756" xr:uid="{601B5FCE-0EE0-44AE-88EF-12279B96702C}"/>
    <cellStyle name="Calculation 2 5 5 2 3 3" xfId="17391" xr:uid="{4394D7CA-59EF-4654-AA96-57865B5EA8ED}"/>
    <cellStyle name="Calculation 2 5 5 2 4" xfId="4122" xr:uid="{A8FAFAB6-5438-402A-9670-E2323944EF1A}"/>
    <cellStyle name="Calculation 2 5 5 2 4 2" xfId="9751" xr:uid="{38664BA0-04D0-461B-AC62-F21A68B2DF11}"/>
    <cellStyle name="Calculation 2 5 5 2 4 3" xfId="18386" xr:uid="{7E489B0D-2C92-4340-B998-F12352FB13F0}"/>
    <cellStyle name="Calculation 2 5 5 2 5" xfId="6964" xr:uid="{449B4E3E-5B89-4CEB-919A-E16E16401D52}"/>
    <cellStyle name="Calculation 2 5 5 2 6" xfId="15599" xr:uid="{9323A93F-ACD6-4CA2-A5B3-9BD4F8603D84}"/>
    <cellStyle name="Calculation 2 5 5 3" xfId="1788" xr:uid="{EDB8E1F9-A26F-455D-A80B-67D0FD24797D}"/>
    <cellStyle name="Calculation 2 5 5 3 2" xfId="4960" xr:uid="{8DCAD30D-AAE9-495C-B3A0-40947CB6DB64}"/>
    <cellStyle name="Calculation 2 5 5 3 2 2" xfId="10589" xr:uid="{DC97ECFF-C7DB-479F-AAB6-FACB1D78994A}"/>
    <cellStyle name="Calculation 2 5 5 3 2 3" xfId="19224" xr:uid="{9A853034-3D01-498A-B89A-0672EF54A684}"/>
    <cellStyle name="Calculation 2 5 5 3 3" xfId="7417" xr:uid="{C2423C47-291D-4EBD-BF95-F5A382B35934}"/>
    <cellStyle name="Calculation 2 5 5 3 4" xfId="16052" xr:uid="{1A5291E7-F547-4D97-B10D-FAB6F385BD90}"/>
    <cellStyle name="Calculation 2 5 5 4" xfId="2592" xr:uid="{C4E40563-5B1A-4073-A8D0-31455BAA51E1}"/>
    <cellStyle name="Calculation 2 5 5 4 2" xfId="8221" xr:uid="{E7EC027B-596A-41C4-BD19-681729802701}"/>
    <cellStyle name="Calculation 2 5 5 4 3" xfId="16856" xr:uid="{DF78AE84-25A3-42CB-B567-11C0C85376AE}"/>
    <cellStyle name="Calculation 2 5 5 5" xfId="4446" xr:uid="{7C2DAA1D-D0C3-49A5-985A-32F7A56A686A}"/>
    <cellStyle name="Calculation 2 5 5 5 2" xfId="10075" xr:uid="{F76C0425-B677-439A-9A82-8B8228EC67FB}"/>
    <cellStyle name="Calculation 2 5 5 5 3" xfId="18710" xr:uid="{E558EEE2-4F92-442A-A811-2D071AB88C1A}"/>
    <cellStyle name="Calculation 2 5 5 6" xfId="6380" xr:uid="{FAFB18CF-0A7C-44A9-B694-C1DF1964C486}"/>
    <cellStyle name="Calculation 2 5 5 7" xfId="15015" xr:uid="{6979BB4D-251A-4E66-B04B-AAEE89FE8C05}"/>
    <cellStyle name="Calculation 2 5 6" xfId="1082" xr:uid="{5D8977A1-CC4E-4187-B69A-56670B6537FB}"/>
    <cellStyle name="Calculation 2 5 6 2" xfId="1961" xr:uid="{39CC0752-6CA6-428C-B6DB-7DAC0F7F75B6}"/>
    <cellStyle name="Calculation 2 5 6 2 2" xfId="5133" xr:uid="{34854D8D-C406-4710-99F9-387A5B835772}"/>
    <cellStyle name="Calculation 2 5 6 2 2 2" xfId="10762" xr:uid="{B2784766-DA08-4F92-908B-2C0A62B1D32F}"/>
    <cellStyle name="Calculation 2 5 6 2 2 3" xfId="19397" xr:uid="{7FDE26DA-C7E8-4C86-BF30-5CECCE386A3A}"/>
    <cellStyle name="Calculation 2 5 6 2 3" xfId="7590" xr:uid="{C6ECC5A0-424D-4B46-835C-31DF66A49E61}"/>
    <cellStyle name="Calculation 2 5 6 2 4" xfId="16225" xr:uid="{91C6AA8B-42F3-44E2-8BC3-99336418B63B}"/>
    <cellStyle name="Calculation 2 5 6 3" xfId="3389" xr:uid="{3392FDDA-9C8D-4C1B-89ED-4B536E453C0F}"/>
    <cellStyle name="Calculation 2 5 6 3 2" xfId="9018" xr:uid="{F41CC5B6-AD2A-41A5-9B29-E8F98E283CB0}"/>
    <cellStyle name="Calculation 2 5 6 3 3" xfId="17653" xr:uid="{B15EB7BF-1995-4C91-93BA-71A3A9AB7E87}"/>
    <cellStyle name="Calculation 2 5 6 4" xfId="4524" xr:uid="{89B1B26A-28AA-4DA0-8327-BB1C8CCB67C8}"/>
    <cellStyle name="Calculation 2 5 6 4 2" xfId="10153" xr:uid="{D1436FEB-D1F9-4174-B8DF-2C46F94BA9CB}"/>
    <cellStyle name="Calculation 2 5 6 4 3" xfId="18788" xr:uid="{E3FE326A-41C2-4805-86BD-9C9561311AD1}"/>
    <cellStyle name="Calculation 2 5 6 5" xfId="6711" xr:uid="{6A17B0BF-77CC-4150-ADCC-55364AE03E77}"/>
    <cellStyle name="Calculation 2 5 6 6" xfId="15346" xr:uid="{2900130A-CB81-4DC5-B448-EEED4DFBAA43}"/>
    <cellStyle name="Calculation 2 5 7" xfId="1664" xr:uid="{848BECE4-065E-43FD-89ED-3AE644234A1C}"/>
    <cellStyle name="Calculation 2 5 7 2" xfId="4836" xr:uid="{C09DDAEE-112B-45EA-AC30-D0C63A2E1717}"/>
    <cellStyle name="Calculation 2 5 7 2 2" xfId="10465" xr:uid="{EB8DB9DC-12F6-4DDF-8293-681A4573C1D5}"/>
    <cellStyle name="Calculation 2 5 7 2 3" xfId="19100" xr:uid="{31922C86-A1BD-46C8-84AF-A6F61E437832}"/>
    <cellStyle name="Calculation 2 5 7 3" xfId="7293" xr:uid="{DBA299CD-51A8-44D8-AE5A-FCFD9ACB5FDB}"/>
    <cellStyle name="Calculation 2 5 7 4" xfId="15928" xr:uid="{1754E533-70E9-4505-85E3-D438BD08A56B}"/>
    <cellStyle name="Calculation 2 5 8" xfId="2866" xr:uid="{D434A423-2750-4C6F-8512-683CF8A97891}"/>
    <cellStyle name="Calculation 2 5 8 2" xfId="8495" xr:uid="{3CB29B42-B221-4DC6-8613-88075EABAC9E}"/>
    <cellStyle name="Calculation 2 5 8 3" xfId="17130" xr:uid="{FAA5414F-7F8A-49E9-86FA-B379FDD91FCD}"/>
    <cellStyle name="Calculation 2 5 9" xfId="3840" xr:uid="{354689F7-4FF4-4EF5-8FAD-B1B52F540725}"/>
    <cellStyle name="Calculation 2 5 9 2" xfId="9469" xr:uid="{5D4DC059-7FF6-4BFB-83DF-DD8DDB6FFD31}"/>
    <cellStyle name="Calculation 2 5 9 3" xfId="18104" xr:uid="{179596A8-9719-4D3D-B261-EA11B3E141DC}"/>
    <cellStyle name="Calculation 2 6" xfId="608" xr:uid="{1AFDE8E9-36CE-4252-89E7-604099AB8B15}"/>
    <cellStyle name="Calculation 2 6 10" xfId="6237" xr:uid="{D9C38B89-9CA1-4DF2-99B6-73A32143C7A5}"/>
    <cellStyle name="Calculation 2 6 11" xfId="14872" xr:uid="{EB19AB5A-D691-4CD7-B710-AFF600F46578}"/>
    <cellStyle name="Calculation 2 6 2" xfId="934" xr:uid="{70AEA963-4CCA-4242-9734-3B077B3AB28E}"/>
    <cellStyle name="Calculation 2 6 2 2" xfId="1518" xr:uid="{84021975-203E-440F-90F5-C15AEDB13177}"/>
    <cellStyle name="Calculation 2 6 2 2 2" xfId="2397" xr:uid="{6B5DF245-F095-48A1-8755-0A1A4118BB66}"/>
    <cellStyle name="Calculation 2 6 2 2 2 2" xfId="5569" xr:uid="{BD8D41E2-630A-4148-B9C5-1704770E9434}"/>
    <cellStyle name="Calculation 2 6 2 2 2 2 2" xfId="11198" xr:uid="{CCABCB00-3B89-4C65-A75A-FD19DF3B158D}"/>
    <cellStyle name="Calculation 2 6 2 2 2 2 3" xfId="19833" xr:uid="{E75705A7-B05A-420D-A0D5-2784789B66B8}"/>
    <cellStyle name="Calculation 2 6 2 2 2 3" xfId="8026" xr:uid="{7C5EBA52-3F39-4051-AD0F-F910C9DBDF8F}"/>
    <cellStyle name="Calculation 2 6 2 2 2 4" xfId="16661" xr:uid="{198983C1-7511-4543-8FCB-24056F6F3076}"/>
    <cellStyle name="Calculation 2 6 2 2 3" xfId="3334" xr:uid="{54155552-0231-4319-B272-DD9AE6839E21}"/>
    <cellStyle name="Calculation 2 6 2 2 3 2" xfId="8963" xr:uid="{E50AB002-AA21-4FDE-95B3-BE865F67CDFD}"/>
    <cellStyle name="Calculation 2 6 2 2 3 3" xfId="17598" xr:uid="{4E2B702B-578F-4E70-A888-9627EAFE146D}"/>
    <cellStyle name="Calculation 2 6 2 2 4" xfId="4690" xr:uid="{4251A498-A1D6-48DF-A5CE-7CA44722F19F}"/>
    <cellStyle name="Calculation 2 6 2 2 4 2" xfId="10319" xr:uid="{630C3A03-C792-4CC8-9FB6-B50092419299}"/>
    <cellStyle name="Calculation 2 6 2 2 4 3" xfId="18954" xr:uid="{22F634A5-CFB7-4AFF-B83E-AD00BE16C3A5}"/>
    <cellStyle name="Calculation 2 6 2 2 5" xfId="7147" xr:uid="{4902F1CE-25C1-410D-B3B8-295F80FF36B5}"/>
    <cellStyle name="Calculation 2 6 2 2 6" xfId="15782" xr:uid="{A9B5DECD-886F-4956-A1AB-2B21D0F2915B}"/>
    <cellStyle name="Calculation 2 6 2 3" xfId="1880" xr:uid="{5F7149EE-E389-49C9-A8EF-EA2D36C22562}"/>
    <cellStyle name="Calculation 2 6 2 3 2" xfId="5052" xr:uid="{FFD7FEAF-6267-4D24-A8CA-ECA043C9C744}"/>
    <cellStyle name="Calculation 2 6 2 3 2 2" xfId="10681" xr:uid="{F44A1132-4CF4-4F4C-A8ED-A20F089FBED7}"/>
    <cellStyle name="Calculation 2 6 2 3 2 3" xfId="19316" xr:uid="{ADB0DED2-FC6C-43CA-918E-C5AC18D42AE9}"/>
    <cellStyle name="Calculation 2 6 2 3 3" xfId="7509" xr:uid="{BC1E41B1-6853-4A30-8B8B-2BF10C2A9128}"/>
    <cellStyle name="Calculation 2 6 2 3 4" xfId="16144" xr:uid="{DECDA722-359F-4AB3-A109-72F70B773117}"/>
    <cellStyle name="Calculation 2 6 2 4" xfId="2744" xr:uid="{56BE9910-A9C3-4AF8-AD34-7877C5901554}"/>
    <cellStyle name="Calculation 2 6 2 4 2" xfId="8373" xr:uid="{46FB414E-DEE7-468F-A32E-F07F842FDD75}"/>
    <cellStyle name="Calculation 2 6 2 4 3" xfId="17008" xr:uid="{A5ED105C-316D-44C0-ACD4-29492EC72608}"/>
    <cellStyle name="Calculation 2 6 2 5" xfId="4391" xr:uid="{5F919785-47A5-49A0-84A1-7C510B64A468}"/>
    <cellStyle name="Calculation 2 6 2 5 2" xfId="10020" xr:uid="{78CA5B07-7AE4-433A-AD30-01E692CE4ECF}"/>
    <cellStyle name="Calculation 2 6 2 5 3" xfId="18655" xr:uid="{41253094-D6E7-45C1-81E2-1B0234B8E6BB}"/>
    <cellStyle name="Calculation 2 6 2 6" xfId="6563" xr:uid="{FF958924-84D8-4D87-A541-B0A95DB5CB25}"/>
    <cellStyle name="Calculation 2 6 2 7" xfId="15198" xr:uid="{CE8D4786-FA21-4B32-98E4-2748158CC47C}"/>
    <cellStyle name="Calculation 2 6 3" xfId="1008" xr:uid="{28EBCD56-D773-41BE-8F74-3FD3ABC8FF1C}"/>
    <cellStyle name="Calculation 2 6 3 2" xfId="1592" xr:uid="{041C20E1-164C-4780-B1FF-B0355C3003D7}"/>
    <cellStyle name="Calculation 2 6 3 2 2" xfId="2471" xr:uid="{396DE908-7BDA-47E5-B773-91AA9C72D353}"/>
    <cellStyle name="Calculation 2 6 3 2 2 2" xfId="5643" xr:uid="{826EC70C-E28D-4DD3-9A2C-38778BFB2EFD}"/>
    <cellStyle name="Calculation 2 6 3 2 2 2 2" xfId="11272" xr:uid="{36C36760-EF57-4ADE-B025-177BA506CE1F}"/>
    <cellStyle name="Calculation 2 6 3 2 2 2 3" xfId="19907" xr:uid="{5E42E6B4-401E-43A4-9CC2-A58F7F785E3A}"/>
    <cellStyle name="Calculation 2 6 3 2 2 3" xfId="8100" xr:uid="{29378FC4-3045-42D3-9EC1-7242B8F512BF}"/>
    <cellStyle name="Calculation 2 6 3 2 2 4" xfId="16735" xr:uid="{16DC70EF-E6C0-45EB-BC75-7DAEA618D59C}"/>
    <cellStyle name="Calculation 2 6 3 2 3" xfId="3380" xr:uid="{56F5E8AF-CD8D-413C-9BAA-AD131925F844}"/>
    <cellStyle name="Calculation 2 6 3 2 3 2" xfId="9009" xr:uid="{80C75D92-4A51-4743-A324-F1C9252DDC65}"/>
    <cellStyle name="Calculation 2 6 3 2 3 3" xfId="17644" xr:uid="{640D8706-BD7E-434F-A12A-C8BD4F3FB3D8}"/>
    <cellStyle name="Calculation 2 6 3 2 4" xfId="4764" xr:uid="{A87A0F90-ECD0-4F19-90A5-CFAEBF9369B1}"/>
    <cellStyle name="Calculation 2 6 3 2 4 2" xfId="10393" xr:uid="{534B389D-0B9A-41A9-AA6F-926CCF1B2ACE}"/>
    <cellStyle name="Calculation 2 6 3 2 4 3" xfId="19028" xr:uid="{D5A72EFD-9116-4F1B-AA75-988103007B7A}"/>
    <cellStyle name="Calculation 2 6 3 2 5" xfId="7221" xr:uid="{63E87532-E40B-426B-BB23-2EA0A65109F5}"/>
    <cellStyle name="Calculation 2 6 3 2 6" xfId="15856" xr:uid="{B8125210-83A9-4047-B497-AC858BDB2314}"/>
    <cellStyle name="Calculation 2 6 3 3" xfId="1920" xr:uid="{1F5D90FD-7C2F-45F3-9545-A2FF7E144CFE}"/>
    <cellStyle name="Calculation 2 6 3 3 2" xfId="5092" xr:uid="{B66DB56F-75EA-4C41-ACB6-366F3970C3BB}"/>
    <cellStyle name="Calculation 2 6 3 3 2 2" xfId="10721" xr:uid="{A5B6EB20-C4AF-4F2D-87E5-DB1C5D3F264F}"/>
    <cellStyle name="Calculation 2 6 3 3 2 3" xfId="19356" xr:uid="{0A616F5B-EB53-4EBF-8EAF-8E989DA63385}"/>
    <cellStyle name="Calculation 2 6 3 3 3" xfId="7549" xr:uid="{8C6ACBFB-0360-4CF7-B0EE-135B51BCD588}"/>
    <cellStyle name="Calculation 2 6 3 3 4" xfId="16184" xr:uid="{16255EC8-5C42-41F6-9F9A-0958E919AEB9}"/>
    <cellStyle name="Calculation 2 6 3 4" xfId="3383" xr:uid="{7D7941E9-9C68-42DA-BDD9-8F6B9E986F7E}"/>
    <cellStyle name="Calculation 2 6 3 4 2" xfId="9012" xr:uid="{A2D2B4E0-5854-4256-A37C-4A356EFB56FA}"/>
    <cellStyle name="Calculation 2 6 3 4 3" xfId="17647" xr:uid="{670FD19D-754A-4221-BBD9-2BCC6296742C}"/>
    <cellStyle name="Calculation 2 6 3 5" xfId="4383" xr:uid="{5F20A247-F016-4542-A1A0-30966DB97B9B}"/>
    <cellStyle name="Calculation 2 6 3 5 2" xfId="10012" xr:uid="{AC785018-9E5C-45CA-BFFA-40792BF59D83}"/>
    <cellStyle name="Calculation 2 6 3 5 3" xfId="18647" xr:uid="{E921FFA4-7C09-4DA2-8540-EEEF14D7C2BD}"/>
    <cellStyle name="Calculation 2 6 3 6" xfId="6637" xr:uid="{EAB4C88F-2DB3-4879-898A-531DF0CFDFB9}"/>
    <cellStyle name="Calculation 2 6 3 7" xfId="15272" xr:uid="{13BC9596-D18D-465C-9E53-9776E575526E}"/>
    <cellStyle name="Calculation 2 6 4" xfId="1055" xr:uid="{F40AE943-B750-4F96-A974-ADD6163FED30}"/>
    <cellStyle name="Calculation 2 6 4 2" xfId="1639" xr:uid="{A7BFE520-3ED5-479A-A30F-6AD109C8EAA8}"/>
    <cellStyle name="Calculation 2 6 4 2 2" xfId="2518" xr:uid="{101879BB-BC8D-45CD-A6A5-4D626753B809}"/>
    <cellStyle name="Calculation 2 6 4 2 2 2" xfId="5690" xr:uid="{9982601B-9907-4300-8D9F-05F2F33FCDD1}"/>
    <cellStyle name="Calculation 2 6 4 2 2 2 2" xfId="11319" xr:uid="{688ED54E-255C-4F4D-8C1A-2EAADD360A90}"/>
    <cellStyle name="Calculation 2 6 4 2 2 2 3" xfId="19954" xr:uid="{D30CBB3C-F14F-467E-A76E-6636143D8F54}"/>
    <cellStyle name="Calculation 2 6 4 2 2 3" xfId="8147" xr:uid="{E10E69EF-68C2-4C70-9656-27DE72C9CF93}"/>
    <cellStyle name="Calculation 2 6 4 2 2 4" xfId="16782" xr:uid="{805F9C6C-53F8-4E20-A156-BBA3F7DE2735}"/>
    <cellStyle name="Calculation 2 6 4 2 3" xfId="299" xr:uid="{FC305EBF-4C4F-40BA-998B-7C9577D224AF}"/>
    <cellStyle name="Calculation 2 6 4 2 3 2" xfId="5928" xr:uid="{DC1F4755-4D71-497D-BEA7-3A6E6060AEC5}"/>
    <cellStyle name="Calculation 2 6 4 2 3 3" xfId="14563" xr:uid="{F0B7AF6A-AFE9-4096-8FD1-800662E7D05B}"/>
    <cellStyle name="Calculation 2 6 4 2 4" xfId="4811" xr:uid="{D54322A0-2CE2-46D4-83AA-A9B874C8B732}"/>
    <cellStyle name="Calculation 2 6 4 2 4 2" xfId="10440" xr:uid="{624D8E6A-74EC-4364-AD2F-1298ADFA2A0E}"/>
    <cellStyle name="Calculation 2 6 4 2 4 3" xfId="19075" xr:uid="{D35DE32A-2B44-45AC-B360-2B59AD2523D1}"/>
    <cellStyle name="Calculation 2 6 4 2 5" xfId="7268" xr:uid="{7806BFE4-F0F0-4661-90ED-BFE4162BF9C4}"/>
    <cellStyle name="Calculation 2 6 4 2 6" xfId="15903" xr:uid="{B5358758-AA7B-4260-9EC5-B7B9AD588DB4}"/>
    <cellStyle name="Calculation 2 6 4 3" xfId="1941" xr:uid="{414266EE-EE17-4109-AB63-49ACE616BF52}"/>
    <cellStyle name="Calculation 2 6 4 3 2" xfId="5113" xr:uid="{0E5B00AE-3CE5-498D-9591-483863B58EAB}"/>
    <cellStyle name="Calculation 2 6 4 3 2 2" xfId="10742" xr:uid="{44B2925D-371E-4AA9-A41C-FA4AAF9B4BE6}"/>
    <cellStyle name="Calculation 2 6 4 3 2 3" xfId="19377" xr:uid="{C7831045-E1D6-4266-9AFC-70C436AA54D7}"/>
    <cellStyle name="Calculation 2 6 4 3 3" xfId="7570" xr:uid="{6C3533D7-F541-4B33-89AA-C62AE6CCC545}"/>
    <cellStyle name="Calculation 2 6 4 3 4" xfId="16205" xr:uid="{180BEFCF-CCC2-481A-9DE3-6C994307AC92}"/>
    <cellStyle name="Calculation 2 6 4 4" xfId="3290" xr:uid="{0CDB9AB2-EE5C-4756-8726-A071C296CF39}"/>
    <cellStyle name="Calculation 2 6 4 4 2" xfId="8919" xr:uid="{3029378E-DF71-4AF5-9CF2-6A7545E6256C}"/>
    <cellStyle name="Calculation 2 6 4 4 3" xfId="17554" xr:uid="{A6EE7510-9B43-41E2-A23F-7B7E7D28923D}"/>
    <cellStyle name="Calculation 2 6 4 5" xfId="3835" xr:uid="{46BDCD74-3D7F-40F9-B6AF-9B47B5415E8F}"/>
    <cellStyle name="Calculation 2 6 4 5 2" xfId="9464" xr:uid="{88341003-0BA7-4B02-BF80-6DF97708A946}"/>
    <cellStyle name="Calculation 2 6 4 5 3" xfId="18099" xr:uid="{85FC441D-60BF-403B-9200-3DFA7186DA95}"/>
    <cellStyle name="Calculation 2 6 4 6" xfId="6684" xr:uid="{047D95B8-63F6-437B-AFF2-EB4F2380135A}"/>
    <cellStyle name="Calculation 2 6 4 7" xfId="15319" xr:uid="{2E8BDE38-FD02-4D63-ACB7-AB88F5A9570D}"/>
    <cellStyle name="Calculation 2 6 5" xfId="789" xr:uid="{1AB47E94-3CBE-4DA8-9140-51B9DA3E2C54}"/>
    <cellStyle name="Calculation 2 6 5 2" xfId="1373" xr:uid="{D3AE929B-CF4C-41BE-8CE0-BF787247C14C}"/>
    <cellStyle name="Calculation 2 6 5 2 2" xfId="2252" xr:uid="{92DD8D9C-7B1F-4B25-80E4-D705E30E2E8F}"/>
    <cellStyle name="Calculation 2 6 5 2 2 2" xfId="5424" xr:uid="{8D39D86A-89FD-4C84-8305-2A739D4CC34B}"/>
    <cellStyle name="Calculation 2 6 5 2 2 2 2" xfId="11053" xr:uid="{4584F3EA-CCD2-4426-B30A-6C77288A7EEA}"/>
    <cellStyle name="Calculation 2 6 5 2 2 2 3" xfId="19688" xr:uid="{0D1EB5DB-3817-4D44-AD8E-8B88139850BB}"/>
    <cellStyle name="Calculation 2 6 5 2 2 3" xfId="7881" xr:uid="{0DFA1DAF-F9D8-491D-9BF2-2ABE636BF2D9}"/>
    <cellStyle name="Calculation 2 6 5 2 2 4" xfId="16516" xr:uid="{1064593B-29CA-47FE-95D8-157D6E991914}"/>
    <cellStyle name="Calculation 2 6 5 2 3" xfId="3494" xr:uid="{D68F907E-8D52-473C-A311-7E4C7A98950B}"/>
    <cellStyle name="Calculation 2 6 5 2 3 2" xfId="9123" xr:uid="{82ED712D-C6CD-4764-A4ED-06979072A37C}"/>
    <cellStyle name="Calculation 2 6 5 2 3 3" xfId="17758" xr:uid="{AE098B94-3A19-44BB-BA30-D574D9E9C3BB}"/>
    <cellStyle name="Calculation 2 6 5 2 4" xfId="4567" xr:uid="{DC757AE5-58E7-43A0-B808-0D694113F619}"/>
    <cellStyle name="Calculation 2 6 5 2 4 2" xfId="10196" xr:uid="{B0BD63A1-AC83-43EB-9AC5-B8CE2EF8EC14}"/>
    <cellStyle name="Calculation 2 6 5 2 4 3" xfId="18831" xr:uid="{52A76692-7734-4686-9409-2E8B0D048BE4}"/>
    <cellStyle name="Calculation 2 6 5 2 5" xfId="7002" xr:uid="{1D2BA8E7-CB94-4A4C-BDBC-4CF8EA3B6ECC}"/>
    <cellStyle name="Calculation 2 6 5 2 6" xfId="15637" xr:uid="{8F63453C-1A3D-4068-82D4-E380B796002F}"/>
    <cellStyle name="Calculation 2 6 5 3" xfId="1807" xr:uid="{28CB42CE-1462-433A-8C91-F547F49A4CCD}"/>
    <cellStyle name="Calculation 2 6 5 3 2" xfId="4979" xr:uid="{0BD98B49-4B96-4770-B098-ABA3B38E8767}"/>
    <cellStyle name="Calculation 2 6 5 3 2 2" xfId="10608" xr:uid="{E98092FA-5C0B-47F6-B5BA-559DBD5E7FE1}"/>
    <cellStyle name="Calculation 2 6 5 3 2 3" xfId="19243" xr:uid="{BD5ABB8F-BF35-42A7-AC69-D6254FD7BDA1}"/>
    <cellStyle name="Calculation 2 6 5 3 3" xfId="7436" xr:uid="{60F226A8-9CB1-44D6-8F2A-CF8D3EDE3EF4}"/>
    <cellStyle name="Calculation 2 6 5 3 4" xfId="16071" xr:uid="{846DB32C-CD1C-4E8A-A82A-E834221D36E4}"/>
    <cellStyle name="Calculation 2 6 5 4" xfId="2747" xr:uid="{87D1B7A8-4922-4BA9-A666-5495083D44CF}"/>
    <cellStyle name="Calculation 2 6 5 4 2" xfId="8376" xr:uid="{ED78B369-5B97-4FC2-9855-FD0B6795D85B}"/>
    <cellStyle name="Calculation 2 6 5 4 3" xfId="17011" xr:uid="{6FCA6776-9E23-434A-841D-F8942124C4EB}"/>
    <cellStyle name="Calculation 2 6 5 5" xfId="4146" xr:uid="{976C4ECA-E359-4813-AF23-FC1D791FB331}"/>
    <cellStyle name="Calculation 2 6 5 5 2" xfId="9775" xr:uid="{6439D661-3781-488A-ADFA-8D5EE54DBE75}"/>
    <cellStyle name="Calculation 2 6 5 5 3" xfId="18410" xr:uid="{80228AF7-FE61-4AB5-9287-8A5DF19EF99A}"/>
    <cellStyle name="Calculation 2 6 5 6" xfId="6418" xr:uid="{25171A45-F83F-41D4-A4F0-84536F595539}"/>
    <cellStyle name="Calculation 2 6 5 7" xfId="15053" xr:uid="{506608C6-11CE-4457-9F3F-1879E330131B}"/>
    <cellStyle name="Calculation 2 6 6" xfId="1187" xr:uid="{CE05B2BE-5839-4773-9155-607A17B922F5}"/>
    <cellStyle name="Calculation 2 6 6 2" xfId="2066" xr:uid="{B6E23DC9-ABB9-40CC-A037-40A11A86F4AA}"/>
    <cellStyle name="Calculation 2 6 6 2 2" xfId="5238" xr:uid="{85B72FC4-6C79-48AA-B667-692AC46648E3}"/>
    <cellStyle name="Calculation 2 6 6 2 2 2" xfId="10867" xr:uid="{8AA8FC9E-B677-463E-9193-E4AF3E2FC3DB}"/>
    <cellStyle name="Calculation 2 6 6 2 2 3" xfId="19502" xr:uid="{7246B223-F684-467D-B3DA-179D1838A72F}"/>
    <cellStyle name="Calculation 2 6 6 2 3" xfId="7695" xr:uid="{4DC430FC-F60C-46F5-8BF3-B38D90A0D377}"/>
    <cellStyle name="Calculation 2 6 6 2 4" xfId="16330" xr:uid="{FF0C7C09-6493-49FA-93AE-9E7DBA2F8387}"/>
    <cellStyle name="Calculation 2 6 6 3" xfId="3080" xr:uid="{3EB86EEB-0F44-40DC-B4E1-65514DB27486}"/>
    <cellStyle name="Calculation 2 6 6 3 2" xfId="8709" xr:uid="{659B3025-5504-4157-809D-39C1D64B2CBC}"/>
    <cellStyle name="Calculation 2 6 6 3 3" xfId="17344" xr:uid="{F3DCA5D8-C24C-428F-AF18-5F63135A4457}"/>
    <cellStyle name="Calculation 2 6 6 4" xfId="4440" xr:uid="{60D711D4-2D72-4714-8D85-7228D6EE0711}"/>
    <cellStyle name="Calculation 2 6 6 4 2" xfId="10069" xr:uid="{2648DC39-0415-467A-8CCB-8B2C4F8AA49D}"/>
    <cellStyle name="Calculation 2 6 6 4 3" xfId="18704" xr:uid="{FB04E0B4-5FC5-47B7-ACD7-A082A87059B8}"/>
    <cellStyle name="Calculation 2 6 6 5" xfId="6816" xr:uid="{1B1FB816-CEC1-4C0F-9AA3-9281C93E81B6}"/>
    <cellStyle name="Calculation 2 6 6 6" xfId="15451" xr:uid="{DAD2787B-0228-48AA-B951-D03D36DD7D51}"/>
    <cellStyle name="Calculation 2 6 7" xfId="1715" xr:uid="{307EC567-C712-414C-84EE-CB9218E04F50}"/>
    <cellStyle name="Calculation 2 6 7 2" xfId="4887" xr:uid="{419C49B5-7995-4E17-9FAC-F7261FD218B7}"/>
    <cellStyle name="Calculation 2 6 7 2 2" xfId="10516" xr:uid="{EFED49AA-EFB9-4B2E-8848-DD54DBE2BEB8}"/>
    <cellStyle name="Calculation 2 6 7 2 3" xfId="19151" xr:uid="{1BAA6686-CC4F-4A51-B1A8-AA03D9CBDE4D}"/>
    <cellStyle name="Calculation 2 6 7 3" xfId="7344" xr:uid="{31693112-C99A-4E10-A67F-B5F33E3CA39A}"/>
    <cellStyle name="Calculation 2 6 7 4" xfId="15979" xr:uid="{BFAA5672-FD49-4602-B47D-E700B14961D6}"/>
    <cellStyle name="Calculation 2 6 8" xfId="3573" xr:uid="{0D8B4DEA-E76A-4415-ADFD-63FEF7A426D5}"/>
    <cellStyle name="Calculation 2 6 8 2" xfId="9202" xr:uid="{CEE6F73D-366D-441C-99D6-A38F06EB4D9C}"/>
    <cellStyle name="Calculation 2 6 8 3" xfId="17837" xr:uid="{778780D7-E22F-4CDA-8A02-155AE553ECE5}"/>
    <cellStyle name="Calculation 2 6 9" xfId="3905" xr:uid="{A3B91B15-1117-40AC-82C0-5968EE51493B}"/>
    <cellStyle name="Calculation 2 6 9 2" xfId="9534" xr:uid="{08C45A82-C2CB-4705-AE5B-AC1B26644D2A}"/>
    <cellStyle name="Calculation 2 6 9 3" xfId="18169" xr:uid="{B1BB8B41-9C92-4E8D-B683-0600862F7BB6}"/>
    <cellStyle name="Calculation 2 7" xfId="479" xr:uid="{6C54BD21-C001-4206-A8B4-D125CE18A430}"/>
    <cellStyle name="Calculation 2 7 2" xfId="1011" xr:uid="{85C2BBF6-FEFA-4253-BB08-0CEA19DD6C08}"/>
    <cellStyle name="Calculation 2 7 2 2" xfId="1595" xr:uid="{37D9E7DE-D569-4DFB-93F8-EC6C1595DA67}"/>
    <cellStyle name="Calculation 2 7 2 2 2" xfId="2474" xr:uid="{28B62D87-68E2-410E-AB2E-93FDDDE6ABDE}"/>
    <cellStyle name="Calculation 2 7 2 2 2 2" xfId="5646" xr:uid="{35FBDB52-C99B-4E91-AABE-185443D877AB}"/>
    <cellStyle name="Calculation 2 7 2 2 2 2 2" xfId="11275" xr:uid="{353A9A44-7C10-4FBB-8597-CB21C1727D31}"/>
    <cellStyle name="Calculation 2 7 2 2 2 2 3" xfId="19910" xr:uid="{EBC19663-D5EB-4F31-A5A0-EB07DDFF6686}"/>
    <cellStyle name="Calculation 2 7 2 2 2 3" xfId="8103" xr:uid="{D288340C-AF62-4FA5-B98C-7663938E6E4B}"/>
    <cellStyle name="Calculation 2 7 2 2 2 4" xfId="16738" xr:uid="{B7FF24E3-0136-46D3-8364-D13D4B5EB689}"/>
    <cellStyle name="Calculation 2 7 2 2 3" xfId="3074" xr:uid="{9E681A81-15A4-4438-A824-881657894079}"/>
    <cellStyle name="Calculation 2 7 2 2 3 2" xfId="8703" xr:uid="{87F858AA-A260-4C65-B0AE-592E43EB9E51}"/>
    <cellStyle name="Calculation 2 7 2 2 3 3" xfId="17338" xr:uid="{3805EBFC-5DBC-4CC5-BCC5-82809C69D6DC}"/>
    <cellStyle name="Calculation 2 7 2 2 4" xfId="4767" xr:uid="{DB26A344-B2FC-4891-8186-E4B4AD8B3E82}"/>
    <cellStyle name="Calculation 2 7 2 2 4 2" xfId="10396" xr:uid="{339A622E-0603-4210-B480-E305EBD59372}"/>
    <cellStyle name="Calculation 2 7 2 2 4 3" xfId="19031" xr:uid="{A3FDAA0B-3F96-4CB1-B371-C75A0CD6A6D3}"/>
    <cellStyle name="Calculation 2 7 2 2 5" xfId="7224" xr:uid="{A9147B3C-049C-4F11-8398-58F006491AE6}"/>
    <cellStyle name="Calculation 2 7 2 2 6" xfId="15859" xr:uid="{D58CF3D6-FCB4-4680-87BC-A551ACCF6B2E}"/>
    <cellStyle name="Calculation 2 7 2 3" xfId="1922" xr:uid="{1E6528F2-8D17-4C62-891A-9A38656AD0DB}"/>
    <cellStyle name="Calculation 2 7 2 3 2" xfId="5094" xr:uid="{8B10EDBF-A5F2-4C20-A6C4-16C94A2C4467}"/>
    <cellStyle name="Calculation 2 7 2 3 2 2" xfId="10723" xr:uid="{32FE6F8E-9820-47E5-B7C6-2F98629C4E67}"/>
    <cellStyle name="Calculation 2 7 2 3 2 3" xfId="19358" xr:uid="{40040F07-7066-4913-BE91-537764142EB0}"/>
    <cellStyle name="Calculation 2 7 2 3 3" xfId="7551" xr:uid="{522E58A1-F552-4727-912B-D3E7A10A8816}"/>
    <cellStyle name="Calculation 2 7 2 3 4" xfId="16186" xr:uid="{CDCCF401-F4A9-4FA6-B147-90B6473D9E40}"/>
    <cellStyle name="Calculation 2 7 2 4" xfId="2897" xr:uid="{4A446776-DE38-4B67-9A4A-678539C5990A}"/>
    <cellStyle name="Calculation 2 7 2 4 2" xfId="8526" xr:uid="{A4CF7B8F-1BAD-4EA1-AA9F-496E4968CB03}"/>
    <cellStyle name="Calculation 2 7 2 4 3" xfId="17161" xr:uid="{EE16D6F9-6E6D-4B28-8C77-E5BB254260DE}"/>
    <cellStyle name="Calculation 2 7 2 5" xfId="4505" xr:uid="{784C30CF-89E8-40DF-9DB6-9D0DF1DBDF1B}"/>
    <cellStyle name="Calculation 2 7 2 5 2" xfId="10134" xr:uid="{AA7660C9-8374-4464-A465-C5918F00996B}"/>
    <cellStyle name="Calculation 2 7 2 5 3" xfId="18769" xr:uid="{C1115835-63CD-4F3F-A97D-72A383D94CC5}"/>
    <cellStyle name="Calculation 2 7 2 6" xfId="6640" xr:uid="{D92D89E4-5BBF-4A77-8FE1-28D32156E305}"/>
    <cellStyle name="Calculation 2 7 2 7" xfId="15275" xr:uid="{D2CAABDE-D8AE-477B-AA3B-3D4E2B1FF0BB}"/>
    <cellStyle name="Calculation 2 7 3" xfId="1109" xr:uid="{1196992A-63FB-43F2-905E-AD6AF8910662}"/>
    <cellStyle name="Calculation 2 7 3 2" xfId="1988" xr:uid="{B4AAF594-6453-4C58-9146-914BB2A8772A}"/>
    <cellStyle name="Calculation 2 7 3 2 2" xfId="5160" xr:uid="{9F53570D-1F29-4348-9CAA-9AEB7F4D230C}"/>
    <cellStyle name="Calculation 2 7 3 2 2 2" xfId="10789" xr:uid="{C592287B-433B-41C5-B228-A7FCDB0CE159}"/>
    <cellStyle name="Calculation 2 7 3 2 2 3" xfId="19424" xr:uid="{EB0E7F9E-9BA1-46EA-97CF-FBD71E23ED90}"/>
    <cellStyle name="Calculation 2 7 3 2 3" xfId="7617" xr:uid="{2FF94FCA-F41E-4F7D-A30F-66734660E068}"/>
    <cellStyle name="Calculation 2 7 3 2 4" xfId="16252" xr:uid="{E5640B12-E446-4F07-93D1-2C142EC23B0C}"/>
    <cellStyle name="Calculation 2 7 3 3" xfId="2983" xr:uid="{CEADEA0F-5D03-4A50-AC67-37C69C800D1B}"/>
    <cellStyle name="Calculation 2 7 3 3 2" xfId="8612" xr:uid="{93064DEA-F966-44FB-9E48-B313A0BCCB85}"/>
    <cellStyle name="Calculation 2 7 3 3 3" xfId="17247" xr:uid="{4BC912EF-FFB9-403C-AB28-31FD9DF28F9D}"/>
    <cellStyle name="Calculation 2 7 3 4" xfId="3709" xr:uid="{6049B7D7-BFD8-45D3-A70C-B98B00581790}"/>
    <cellStyle name="Calculation 2 7 3 4 2" xfId="9338" xr:uid="{D9568FAD-CF41-43F7-9D83-30AF861A065F}"/>
    <cellStyle name="Calculation 2 7 3 4 3" xfId="17973" xr:uid="{AD8ABF07-9CE4-4346-981D-08F14BAEF5F3}"/>
    <cellStyle name="Calculation 2 7 3 5" xfId="6738" xr:uid="{A4B991B6-19FF-40AF-BB30-FA30793C3D72}"/>
    <cellStyle name="Calculation 2 7 3 6" xfId="15373" xr:uid="{DCEE80F0-26F9-4589-B2CF-ACA0FD1F230B}"/>
    <cellStyle name="Calculation 2 7 4" xfId="1677" xr:uid="{5F25C478-910E-4FB1-AD0A-B34781B7094D}"/>
    <cellStyle name="Calculation 2 7 4 2" xfId="4849" xr:uid="{F7949C2C-4F57-43CB-BDCA-1E59D5AA2008}"/>
    <cellStyle name="Calculation 2 7 4 2 2" xfId="10478" xr:uid="{AF1844C3-E3F8-40BE-817A-D7AAD768ED70}"/>
    <cellStyle name="Calculation 2 7 4 2 3" xfId="19113" xr:uid="{59ECA5AF-102E-4236-AFDF-4BC4298B6370}"/>
    <cellStyle name="Calculation 2 7 4 3" xfId="7306" xr:uid="{1D8995A8-FD22-4B1F-8CB4-7B2466B27A12}"/>
    <cellStyle name="Calculation 2 7 4 4" xfId="15941" xr:uid="{6F1EADD0-E64B-4290-BF90-6FBDDF1323B9}"/>
    <cellStyle name="Calculation 2 7 5" xfId="3511" xr:uid="{9527FA21-CE39-4A20-81A8-BF4E9A019B38}"/>
    <cellStyle name="Calculation 2 7 5 2" xfId="9140" xr:uid="{115F04B5-1A55-40AE-BB16-F9B8C1FA7380}"/>
    <cellStyle name="Calculation 2 7 5 3" xfId="17775" xr:uid="{4FF4E839-041D-434B-B5DF-324CF92F357D}"/>
    <cellStyle name="Calculation 2 7 6" xfId="4453" xr:uid="{6CD63ADA-C6F1-499E-8956-AF8F5BF6D801}"/>
    <cellStyle name="Calculation 2 7 6 2" xfId="10082" xr:uid="{B389638F-6D4E-4DCE-863C-189EF27A4DDD}"/>
    <cellStyle name="Calculation 2 7 6 3" xfId="18717" xr:uid="{7061F647-BAE6-4F88-B743-AB3DA0A7D76B}"/>
    <cellStyle name="Calculation 2 7 7" xfId="6108" xr:uid="{9C1E3E27-CBCD-43BF-AFF0-DB62003FE0D0}"/>
    <cellStyle name="Calculation 2 7 8" xfId="14743" xr:uid="{427B5A12-53D0-4952-AC92-DC09627B4398}"/>
    <cellStyle name="Calculation 2 8" xfId="637" xr:uid="{C05F193F-74B3-486D-9873-9D3496131C18}"/>
    <cellStyle name="Calculation 2 8 2" xfId="1221" xr:uid="{D086E24B-0B41-4B42-A4A2-62FCE3185905}"/>
    <cellStyle name="Calculation 2 8 2 2" xfId="2100" xr:uid="{53ECBFEB-BB59-4191-928F-04084DFB2DB9}"/>
    <cellStyle name="Calculation 2 8 2 2 2" xfId="5272" xr:uid="{1FFF2808-2728-4814-B06D-A1A8201E5CD9}"/>
    <cellStyle name="Calculation 2 8 2 2 2 2" xfId="10901" xr:uid="{9FC561D6-DF85-4862-92EA-F6C4A6CB7618}"/>
    <cellStyle name="Calculation 2 8 2 2 2 3" xfId="19536" xr:uid="{839BE351-EB28-4EB4-AB44-2E6FE9FA791F}"/>
    <cellStyle name="Calculation 2 8 2 2 3" xfId="7729" xr:uid="{BB0582B1-5CD2-40EE-B54E-0F3F352171FA}"/>
    <cellStyle name="Calculation 2 8 2 2 4" xfId="16364" xr:uid="{EE95F46C-6B8C-4ECB-BB18-196ED1DC049F}"/>
    <cellStyle name="Calculation 2 8 2 3" xfId="3509" xr:uid="{4CD4BA0B-4513-49C2-897B-8D212A326A21}"/>
    <cellStyle name="Calculation 2 8 2 3 2" xfId="9138" xr:uid="{79615EF4-22FE-456B-890D-A6F42B187619}"/>
    <cellStyle name="Calculation 2 8 2 3 3" xfId="17773" xr:uid="{0F75C5C5-A8D2-445E-9EB5-494BEC755F41}"/>
    <cellStyle name="Calculation 2 8 2 4" xfId="4284" xr:uid="{7FDD658A-9C07-4534-B64A-ECB34F2E0920}"/>
    <cellStyle name="Calculation 2 8 2 4 2" xfId="9913" xr:uid="{77F4A586-5F93-42F5-93BF-438BF69BD6F2}"/>
    <cellStyle name="Calculation 2 8 2 4 3" xfId="18548" xr:uid="{C7282AE5-77E0-41B8-B088-CECB802A0D82}"/>
    <cellStyle name="Calculation 2 8 2 5" xfId="6850" xr:uid="{631399CA-E4F2-45A7-8F65-DD1BBE681B76}"/>
    <cellStyle name="Calculation 2 8 2 6" xfId="15485" xr:uid="{112ADD2B-94F5-4756-BC56-A44845B9B51F}"/>
    <cellStyle name="Calculation 2 8 3" xfId="1733" xr:uid="{493CF866-2095-45E1-A765-BE114820BB93}"/>
    <cellStyle name="Calculation 2 8 3 2" xfId="4905" xr:uid="{C2AFB2DA-B3A7-47FA-BBF6-2FAE25DAA1D0}"/>
    <cellStyle name="Calculation 2 8 3 2 2" xfId="10534" xr:uid="{861869F6-966B-4200-A987-AE1E93D6F85A}"/>
    <cellStyle name="Calculation 2 8 3 2 3" xfId="19169" xr:uid="{700A037D-EE4A-42EC-A65A-1425072918D4}"/>
    <cellStyle name="Calculation 2 8 3 3" xfId="7362" xr:uid="{9C042C97-2B37-4E8A-A0DF-BD7671606633}"/>
    <cellStyle name="Calculation 2 8 3 4" xfId="15997" xr:uid="{B0B3F4B1-0F89-4403-B09C-9FF9AFCFCD42}"/>
    <cellStyle name="Calculation 2 8 4" xfId="2600" xr:uid="{3BC142CF-CAEA-4FAB-9863-73F8D4091971}"/>
    <cellStyle name="Calculation 2 8 4 2" xfId="8229" xr:uid="{8013DE3B-A6D9-419B-95FA-FA5AC183E34C}"/>
    <cellStyle name="Calculation 2 8 4 3" xfId="16864" xr:uid="{2F76F433-A755-40AB-A05D-439963F3C892}"/>
    <cellStyle name="Calculation 2 8 5" xfId="4628" xr:uid="{CCBF1F0B-D51B-4BF6-85E9-1AD6CD217865}"/>
    <cellStyle name="Calculation 2 8 5 2" xfId="10257" xr:uid="{9C8A584F-4BFE-4285-902B-3C9A348923E8}"/>
    <cellStyle name="Calculation 2 8 5 3" xfId="18892" xr:uid="{A9BE1BA7-DFD6-4E86-AB3B-5B34D95B6F7C}"/>
    <cellStyle name="Calculation 2 8 6" xfId="6266" xr:uid="{8539CAFD-B7AE-4A6C-80E9-76BC85050ED0}"/>
    <cellStyle name="Calculation 2 8 7" xfId="14901" xr:uid="{E021CFED-E653-42A8-97FC-B72718891A5F}"/>
    <cellStyle name="Calculation 2 9" xfId="415" xr:uid="{535E1AAF-26A8-49ED-B648-144285320347}"/>
    <cellStyle name="Calculation 2 9 2" xfId="1658" xr:uid="{3D51FC0B-EB85-42D3-B967-4A84A84BB5B6}"/>
    <cellStyle name="Calculation 2 9 2 2" xfId="4830" xr:uid="{8E96D9F7-2D14-40D4-8299-54ADB38FFAE3}"/>
    <cellStyle name="Calculation 2 9 2 2 2" xfId="10459" xr:uid="{32EEBC82-5915-477B-A4A5-CA437DB4987B}"/>
    <cellStyle name="Calculation 2 9 2 2 3" xfId="19094" xr:uid="{7F6CE4C3-46A3-4F3C-A145-BCFF82B5A54F}"/>
    <cellStyle name="Calculation 2 9 2 3" xfId="7287" xr:uid="{29F9DDF1-D602-4AC0-8ADF-FA602C92E5BB}"/>
    <cellStyle name="Calculation 2 9 2 4" xfId="15922" xr:uid="{060DE12F-E61F-4125-B8CF-812401BECA87}"/>
    <cellStyle name="Calculation 2 9 3" xfId="3155" xr:uid="{5F1E38F4-11A9-48FF-BB6C-E25AD362078A}"/>
    <cellStyle name="Calculation 2 9 3 2" xfId="8784" xr:uid="{8F22FE5A-F285-48B2-AEC0-494CE5AC099F}"/>
    <cellStyle name="Calculation 2 9 3 3" xfId="17419" xr:uid="{175D534E-173F-46A2-A7E2-ECA27C1551A0}"/>
    <cellStyle name="Calculation 2 9 4" xfId="3784" xr:uid="{C06C0B2F-182D-49CE-89A0-E3CB4D989ECE}"/>
    <cellStyle name="Calculation 2 9 4 2" xfId="9413" xr:uid="{1BE47520-4506-40D7-A83A-53568F301284}"/>
    <cellStyle name="Calculation 2 9 4 3" xfId="18048" xr:uid="{9C98271C-00FD-4927-9C14-92049E11F6A5}"/>
    <cellStyle name="Calculation 2 9 5" xfId="6044" xr:uid="{7BA5D080-7D3C-4F56-AAAC-A4D598AECBB0}"/>
    <cellStyle name="Calculation 2 9 6" xfId="14679" xr:uid="{C52243A0-F348-4027-911E-557451276C13}"/>
    <cellStyle name="Calculation 3" xfId="455" xr:uid="{F90EE32C-B5EA-489C-97B7-AF85DD64E01F}"/>
    <cellStyle name="Calculation 3 10" xfId="1670" xr:uid="{CEA9082D-881D-4233-BA6A-8ADA2AFC2CA9}"/>
    <cellStyle name="Calculation 3 10 2" xfId="4842" xr:uid="{B019759A-74C8-4800-95C1-FAEAB96F0AE2}"/>
    <cellStyle name="Calculation 3 10 2 2" xfId="10471" xr:uid="{57D3C48D-B7A1-4F41-822A-A278EE6C696A}"/>
    <cellStyle name="Calculation 3 10 2 3" xfId="19106" xr:uid="{49459EE9-2AE4-494E-8A0E-6DC605C11E87}"/>
    <cellStyle name="Calculation 3 10 3" xfId="7299" xr:uid="{2EEF7478-028C-4760-8D5A-39D8876FDB71}"/>
    <cellStyle name="Calculation 3 10 4" xfId="15934" xr:uid="{75547006-0ED3-473A-9E09-81AD40124F37}"/>
    <cellStyle name="Calculation 3 11" xfId="3140" xr:uid="{1BE9C725-FA01-4270-9055-F94996B56F1D}"/>
    <cellStyle name="Calculation 3 11 2" xfId="8769" xr:uid="{A9C5017D-86CC-4C0C-9F92-E08DAFF6CF8E}"/>
    <cellStyle name="Calculation 3 11 3" xfId="17404" xr:uid="{F9709DF6-0643-425B-A91C-866211B7E050}"/>
    <cellStyle name="Calculation 3 12" xfId="4137" xr:uid="{C1DACD80-B9C6-4101-94F0-A8212604D9D4}"/>
    <cellStyle name="Calculation 3 12 2" xfId="9766" xr:uid="{8467566B-9158-439F-B5A0-4F22A0A675D6}"/>
    <cellStyle name="Calculation 3 12 3" xfId="18401" xr:uid="{372533EB-71A3-4AF4-8F0A-33BE749AB82B}"/>
    <cellStyle name="Calculation 3 13" xfId="6084" xr:uid="{A94216BA-D7AA-4401-9C2C-437BBD719F17}"/>
    <cellStyle name="Calculation 3 14" xfId="14719" xr:uid="{031DE52B-9E04-4112-8CED-2DB84E6FBA68}"/>
    <cellStyle name="Calculation 3 2" xfId="611" xr:uid="{54121428-9C27-411A-B2AD-331BC41BAEB4}"/>
    <cellStyle name="Calculation 3 2 10" xfId="6240" xr:uid="{D475DFFF-6B11-4465-AD56-2DD3A9D9FBA7}"/>
    <cellStyle name="Calculation 3 2 11" xfId="14875" xr:uid="{A60DAE01-9F9D-4A4F-A668-E74B32166E74}"/>
    <cellStyle name="Calculation 3 2 2" xfId="937" xr:uid="{275CB9EC-F935-467B-BA53-F90727ACC3D7}"/>
    <cellStyle name="Calculation 3 2 2 2" xfId="1521" xr:uid="{A41F62B4-C866-4224-8634-E5CA9432EC3D}"/>
    <cellStyle name="Calculation 3 2 2 2 2" xfId="2400" xr:uid="{3C75EB18-73C0-4C98-9255-03E7F35FEF81}"/>
    <cellStyle name="Calculation 3 2 2 2 2 2" xfId="5572" xr:uid="{44EE70F6-143F-4EF9-BE46-0850E8529F18}"/>
    <cellStyle name="Calculation 3 2 2 2 2 2 2" xfId="11201" xr:uid="{C28CDB09-3FA1-4744-8CBF-ED9325E9099F}"/>
    <cellStyle name="Calculation 3 2 2 2 2 2 3" xfId="19836" xr:uid="{D3B0D543-DBBA-4A81-B23A-F24DE7FFC72F}"/>
    <cellStyle name="Calculation 3 2 2 2 2 3" xfId="8029" xr:uid="{962351DB-151B-4247-8DA4-7EF3EAC32A8B}"/>
    <cellStyle name="Calculation 3 2 2 2 2 4" xfId="16664" xr:uid="{4D03CF13-53FF-4D1C-A88E-21B990881B0A}"/>
    <cellStyle name="Calculation 3 2 2 2 3" xfId="2773" xr:uid="{12BD1699-86B7-41B3-9D1C-9BF25289A77A}"/>
    <cellStyle name="Calculation 3 2 2 2 3 2" xfId="8402" xr:uid="{039B70BE-5814-4727-9A5B-5F6FDCC7C044}"/>
    <cellStyle name="Calculation 3 2 2 2 3 3" xfId="17037" xr:uid="{AE507D7D-1461-4BA9-BB67-4B08FCAE8CE2}"/>
    <cellStyle name="Calculation 3 2 2 2 4" xfId="4693" xr:uid="{0A71CECF-DD4F-4767-A531-C7F52B5AB53F}"/>
    <cellStyle name="Calculation 3 2 2 2 4 2" xfId="10322" xr:uid="{3B7237A7-425E-4370-A9FA-E32E68198E48}"/>
    <cellStyle name="Calculation 3 2 2 2 4 3" xfId="18957" xr:uid="{4807F6B4-825E-4DDB-A747-137B49927846}"/>
    <cellStyle name="Calculation 3 2 2 2 5" xfId="7150" xr:uid="{CB761E0B-D514-4B2D-86E0-D98263815D92}"/>
    <cellStyle name="Calculation 3 2 2 2 6" xfId="15785" xr:uid="{AA9217C4-1A58-4335-9361-095F130BD5A8}"/>
    <cellStyle name="Calculation 3 2 2 3" xfId="1883" xr:uid="{F2BFA792-4109-43A3-9CE5-0ECDB7434124}"/>
    <cellStyle name="Calculation 3 2 2 3 2" xfId="5055" xr:uid="{00B941AA-D070-46AF-BAF0-BA3F6FC5DADC}"/>
    <cellStyle name="Calculation 3 2 2 3 2 2" xfId="10684" xr:uid="{D46F7C8C-A8BE-4D5F-8AB2-C5D5A9053D3A}"/>
    <cellStyle name="Calculation 3 2 2 3 2 3" xfId="19319" xr:uid="{119F5224-CE19-471B-993E-DDAB99C75433}"/>
    <cellStyle name="Calculation 3 2 2 3 3" xfId="7512" xr:uid="{2C9982FF-1E0C-4B30-8E2E-3081D71693C8}"/>
    <cellStyle name="Calculation 3 2 2 3 4" xfId="16147" xr:uid="{E22070AE-300A-4937-9E9C-10D6518A1117}"/>
    <cellStyle name="Calculation 3 2 2 4" xfId="2652" xr:uid="{4511834F-ADF9-4D59-84E1-5EADE413EBAB}"/>
    <cellStyle name="Calculation 3 2 2 4 2" xfId="8281" xr:uid="{509F0F9E-7823-45E1-8E3A-FC05A2EC7A27}"/>
    <cellStyle name="Calculation 3 2 2 4 3" xfId="16916" xr:uid="{47CEC134-E021-4F6D-80F6-E8F526AD4FAA}"/>
    <cellStyle name="Calculation 3 2 2 5" xfId="4221" xr:uid="{51458908-C2E6-46FE-A6C4-761ABD415A2D}"/>
    <cellStyle name="Calculation 3 2 2 5 2" xfId="9850" xr:uid="{3077E0B1-422F-478A-A250-0C64F28010BF}"/>
    <cellStyle name="Calculation 3 2 2 5 3" xfId="18485" xr:uid="{6E520BFF-51CD-4409-BF68-760C352A6CE2}"/>
    <cellStyle name="Calculation 3 2 2 6" xfId="6566" xr:uid="{6D1782FB-2A37-4BBE-99E9-9964F1BAD9BF}"/>
    <cellStyle name="Calculation 3 2 2 7" xfId="15201" xr:uid="{8E934A52-8AE7-4C51-81A6-8E2BE547ECB8}"/>
    <cellStyle name="Calculation 3 2 3" xfId="1020" xr:uid="{833CA869-3974-4982-9B97-CC7BEEF69B81}"/>
    <cellStyle name="Calculation 3 2 3 2" xfId="1604" xr:uid="{873A2850-6BB8-4959-9435-B6FE79C6FDB5}"/>
    <cellStyle name="Calculation 3 2 3 2 2" xfId="2483" xr:uid="{CBB39872-CC62-44B8-8F68-C9A56CC1B8FF}"/>
    <cellStyle name="Calculation 3 2 3 2 2 2" xfId="5655" xr:uid="{8E92D191-771F-434A-AD63-88BE27672ECA}"/>
    <cellStyle name="Calculation 3 2 3 2 2 2 2" xfId="11284" xr:uid="{E5861CE9-29DF-441E-B3C2-A3FE7D170D03}"/>
    <cellStyle name="Calculation 3 2 3 2 2 2 3" xfId="19919" xr:uid="{4C04699D-FD51-481C-AC60-415A790678A8}"/>
    <cellStyle name="Calculation 3 2 3 2 2 3" xfId="8112" xr:uid="{D5196545-EDCE-452B-AE68-27EE6AE34623}"/>
    <cellStyle name="Calculation 3 2 3 2 2 4" xfId="16747" xr:uid="{A258BEBC-0076-4131-B835-17B4A821F58D}"/>
    <cellStyle name="Calculation 3 2 3 2 3" xfId="3408" xr:uid="{FC822740-A9EA-43F3-A3CD-48718CFE98A7}"/>
    <cellStyle name="Calculation 3 2 3 2 3 2" xfId="9037" xr:uid="{92F6255C-4828-4F77-A4C0-42B062AF9B6F}"/>
    <cellStyle name="Calculation 3 2 3 2 3 3" xfId="17672" xr:uid="{209BA51B-57BA-4525-80D4-C2B8B76FDDFB}"/>
    <cellStyle name="Calculation 3 2 3 2 4" xfId="4776" xr:uid="{EC5C662C-BA3E-4DEE-83A0-1F6CAEF0949D}"/>
    <cellStyle name="Calculation 3 2 3 2 4 2" xfId="10405" xr:uid="{506F661D-4A23-4A55-95EE-5EAFE7AB9C8A}"/>
    <cellStyle name="Calculation 3 2 3 2 4 3" xfId="19040" xr:uid="{4700C1BC-3D0E-4415-8198-376D646E47C3}"/>
    <cellStyle name="Calculation 3 2 3 2 5" xfId="7233" xr:uid="{4EDF55DE-EF6E-47E6-A9EB-BC4C6778118F}"/>
    <cellStyle name="Calculation 3 2 3 2 6" xfId="15868" xr:uid="{52CE2BC0-AE6F-4A68-B2A9-DF8DFC156858}"/>
    <cellStyle name="Calculation 3 2 3 3" xfId="1925" xr:uid="{798082AC-B235-4C64-840C-354DC4F66719}"/>
    <cellStyle name="Calculation 3 2 3 3 2" xfId="5097" xr:uid="{7B69969C-0611-490C-8A85-C469A7EAAF17}"/>
    <cellStyle name="Calculation 3 2 3 3 2 2" xfId="10726" xr:uid="{343C6356-B7C5-4E90-A3F5-A3BC9D46B549}"/>
    <cellStyle name="Calculation 3 2 3 3 2 3" xfId="19361" xr:uid="{54E2D3B5-7E06-4F08-B2DC-57FB50F49BCF}"/>
    <cellStyle name="Calculation 3 2 3 3 3" xfId="7554" xr:uid="{5A96884F-7D92-43A2-8290-C4C7C1AA0E36}"/>
    <cellStyle name="Calculation 3 2 3 3 4" xfId="16189" xr:uid="{6C6CD04A-13A8-48A3-857F-C4D206B0F498}"/>
    <cellStyle name="Calculation 3 2 3 4" xfId="3595" xr:uid="{55B4E404-8BC2-45A0-BD32-AC28A8006B0D}"/>
    <cellStyle name="Calculation 3 2 3 4 2" xfId="9224" xr:uid="{8E306790-A0BA-4754-8E05-3C5B4814A3D0}"/>
    <cellStyle name="Calculation 3 2 3 4 3" xfId="17859" xr:uid="{B5455D7F-0D74-479A-AE60-A5ACD4FE9C39}"/>
    <cellStyle name="Calculation 3 2 3 5" xfId="4609" xr:uid="{AB44B6AB-1766-43A3-A698-81DEB8B3022F}"/>
    <cellStyle name="Calculation 3 2 3 5 2" xfId="10238" xr:uid="{BB657AF1-2BEB-46B7-8301-8DB4C2AB2F12}"/>
    <cellStyle name="Calculation 3 2 3 5 3" xfId="18873" xr:uid="{DDDE3F8B-C1F2-48D5-983F-5A12B422FD5A}"/>
    <cellStyle name="Calculation 3 2 3 6" xfId="6649" xr:uid="{AA5CA317-AF3A-423C-B2E3-61A021903DBE}"/>
    <cellStyle name="Calculation 3 2 3 7" xfId="15284" xr:uid="{36A4590E-873A-4B76-8474-C835CD61F16A}"/>
    <cellStyle name="Calculation 3 2 4" xfId="1062" xr:uid="{158DA6C5-400E-42FE-930A-1D6CDAFF8C46}"/>
    <cellStyle name="Calculation 3 2 4 2" xfId="1646" xr:uid="{0D0ED472-E1C2-4B5E-86D2-6D7C9A455D9A}"/>
    <cellStyle name="Calculation 3 2 4 2 2" xfId="2525" xr:uid="{6552B6E6-1AA6-4C68-8D69-BC15785422D0}"/>
    <cellStyle name="Calculation 3 2 4 2 2 2" xfId="5697" xr:uid="{CD82786D-FB6B-445D-9EC1-A8D1EC881D95}"/>
    <cellStyle name="Calculation 3 2 4 2 2 2 2" xfId="11326" xr:uid="{5D459A1F-A9DD-468D-A3EC-293F8D2DF180}"/>
    <cellStyle name="Calculation 3 2 4 2 2 2 3" xfId="19961" xr:uid="{1E4CE647-0399-470A-A2E5-8E79FD6FE050}"/>
    <cellStyle name="Calculation 3 2 4 2 2 3" xfId="8154" xr:uid="{AC8A7CDD-80E0-4B9E-8EE1-53A40A733C6B}"/>
    <cellStyle name="Calculation 3 2 4 2 2 4" xfId="16789" xr:uid="{095D5356-105A-4931-B32E-3A780DC17752}"/>
    <cellStyle name="Calculation 3 2 4 2 3" xfId="330" xr:uid="{558151FE-D2E1-4E15-9791-25CEDDD54228}"/>
    <cellStyle name="Calculation 3 2 4 2 3 2" xfId="5959" xr:uid="{2A6B3F4B-D9E1-4878-AA51-70F07A30F1B4}"/>
    <cellStyle name="Calculation 3 2 4 2 3 3" xfId="14594" xr:uid="{E005257D-02D7-4973-B57F-E9E16D3D4530}"/>
    <cellStyle name="Calculation 3 2 4 2 4" xfId="4818" xr:uid="{CB48C768-AEBD-4C42-8926-FF29D04EE94C}"/>
    <cellStyle name="Calculation 3 2 4 2 4 2" xfId="10447" xr:uid="{A2FCE359-B363-4AE4-B88B-6A32CA261F66}"/>
    <cellStyle name="Calculation 3 2 4 2 4 3" xfId="19082" xr:uid="{9E1E711F-D17A-4736-B9CB-F00DED7F3398}"/>
    <cellStyle name="Calculation 3 2 4 2 5" xfId="7275" xr:uid="{14CCA04C-C3D1-4B36-BB31-407823481E63}"/>
    <cellStyle name="Calculation 3 2 4 2 6" xfId="15910" xr:uid="{ABA21A23-0233-4973-9668-8AFAEE1EF761}"/>
    <cellStyle name="Calculation 3 2 4 3" xfId="1944" xr:uid="{5AAE0635-E4FD-46EB-86AA-1E79F8CDAF08}"/>
    <cellStyle name="Calculation 3 2 4 3 2" xfId="5116" xr:uid="{50288F09-6AF7-4A73-9576-1E1D952164B2}"/>
    <cellStyle name="Calculation 3 2 4 3 2 2" xfId="10745" xr:uid="{4AEBB59B-80AA-4499-B7EF-AA9757F66D8D}"/>
    <cellStyle name="Calculation 3 2 4 3 2 3" xfId="19380" xr:uid="{C89CB16F-EBE9-412F-B50C-4F169BC88198}"/>
    <cellStyle name="Calculation 3 2 4 3 3" xfId="7573" xr:uid="{E02F56DD-4C25-49CE-81A7-1210073C7D68}"/>
    <cellStyle name="Calculation 3 2 4 3 4" xfId="16208" xr:uid="{B8EF9978-419E-4CCD-A91B-D7D56ABD0E65}"/>
    <cellStyle name="Calculation 3 2 4 4" xfId="2860" xr:uid="{700A9D25-4B17-4771-969E-72F9F0620F67}"/>
    <cellStyle name="Calculation 3 2 4 4 2" xfId="8489" xr:uid="{3F7C531C-F230-4473-A251-FBEF3736EF04}"/>
    <cellStyle name="Calculation 3 2 4 4 3" xfId="17124" xr:uid="{67E8693A-E500-4332-8301-B9CA7C962B73}"/>
    <cellStyle name="Calculation 3 2 4 5" xfId="3960" xr:uid="{971C5950-61E1-462F-9392-95C3D13FA056}"/>
    <cellStyle name="Calculation 3 2 4 5 2" xfId="9589" xr:uid="{D2CC7483-F880-4CA3-A0BC-9B5A24B78E95}"/>
    <cellStyle name="Calculation 3 2 4 5 3" xfId="18224" xr:uid="{D198A0BD-F164-48B3-B943-8380316FDAF6}"/>
    <cellStyle name="Calculation 3 2 4 6" xfId="6691" xr:uid="{777F5C01-DE74-4B14-BAAE-F913DA2F7163}"/>
    <cellStyle name="Calculation 3 2 4 7" xfId="15326" xr:uid="{AEF0EF8D-41F1-48E8-ACDA-82B82EAB6FAD}"/>
    <cellStyle name="Calculation 3 2 5" xfId="792" xr:uid="{2D43F625-A1AC-45C7-A9B7-69064C0C92B3}"/>
    <cellStyle name="Calculation 3 2 5 2" xfId="1376" xr:uid="{F74FECB6-4D23-48BD-AD89-E755BAF2D902}"/>
    <cellStyle name="Calculation 3 2 5 2 2" xfId="2255" xr:uid="{2B2F0C0B-961B-4670-860E-1E35D90F294E}"/>
    <cellStyle name="Calculation 3 2 5 2 2 2" xfId="5427" xr:uid="{3AF4D92A-F49E-4050-8FC6-EB3DE53603F9}"/>
    <cellStyle name="Calculation 3 2 5 2 2 2 2" xfId="11056" xr:uid="{30916556-6F87-4413-A6F6-18FDC95D4938}"/>
    <cellStyle name="Calculation 3 2 5 2 2 2 3" xfId="19691" xr:uid="{EBDA6B12-22D1-4C75-89D7-E67FC36022ED}"/>
    <cellStyle name="Calculation 3 2 5 2 2 3" xfId="7884" xr:uid="{5DBA83C4-4C06-4ADF-A598-4E84BC0A7D76}"/>
    <cellStyle name="Calculation 3 2 5 2 2 4" xfId="16519" xr:uid="{18D6F9D6-EB4B-4914-BE73-3C3EA3D7FA8D}"/>
    <cellStyle name="Calculation 3 2 5 2 3" xfId="2626" xr:uid="{08FB3E2B-B9CE-4FB5-94B2-4B9BACFB27A0}"/>
    <cellStyle name="Calculation 3 2 5 2 3 2" xfId="8255" xr:uid="{A3E31278-2218-4050-B03B-8EB03BDBE247}"/>
    <cellStyle name="Calculation 3 2 5 2 3 3" xfId="16890" xr:uid="{31E22D94-9CA0-4AB7-84FB-3FE689DDA206}"/>
    <cellStyle name="Calculation 3 2 5 2 4" xfId="3918" xr:uid="{997C3ABB-0CED-4897-A0DC-FEF02626C9A2}"/>
    <cellStyle name="Calculation 3 2 5 2 4 2" xfId="9547" xr:uid="{886E353C-BEA7-419F-A4F3-321A65A8EE06}"/>
    <cellStyle name="Calculation 3 2 5 2 4 3" xfId="18182" xr:uid="{F8710996-4399-4CDB-AC8D-7A924EBAEB3E}"/>
    <cellStyle name="Calculation 3 2 5 2 5" xfId="7005" xr:uid="{E1C9D2AB-9E6C-4399-A5B0-1D6ACBBFE7AF}"/>
    <cellStyle name="Calculation 3 2 5 2 6" xfId="15640" xr:uid="{2CB99809-5F88-47D4-9322-EBA7EA126B9F}"/>
    <cellStyle name="Calculation 3 2 5 3" xfId="1810" xr:uid="{C57447A9-FBC1-4B8C-A8EC-7DBB59A01260}"/>
    <cellStyle name="Calculation 3 2 5 3 2" xfId="4982" xr:uid="{1142C1E2-696D-4A00-B6E3-7FB53E77589D}"/>
    <cellStyle name="Calculation 3 2 5 3 2 2" xfId="10611" xr:uid="{67285BA4-01B9-4813-9E7C-D6D7666AC8BA}"/>
    <cellStyle name="Calculation 3 2 5 3 2 3" xfId="19246" xr:uid="{42E87887-4E84-4614-9DA5-6A2CD239406B}"/>
    <cellStyle name="Calculation 3 2 5 3 3" xfId="7439" xr:uid="{70C9659B-97FE-4423-8BD8-5034427DC718}"/>
    <cellStyle name="Calculation 3 2 5 3 4" xfId="16074" xr:uid="{5F5BEE7B-87BD-441F-9EA9-9164817E86A9}"/>
    <cellStyle name="Calculation 3 2 5 4" xfId="2661" xr:uid="{8E27F9D2-E00C-4222-8913-31D4C3639375}"/>
    <cellStyle name="Calculation 3 2 5 4 2" xfId="8290" xr:uid="{1E19ACC3-BA61-4566-A0DE-D11006F06D43}"/>
    <cellStyle name="Calculation 3 2 5 4 3" xfId="16925" xr:uid="{E5F3D794-9DE7-404D-838C-1B504F06BE26}"/>
    <cellStyle name="Calculation 3 2 5 5" xfId="4443" xr:uid="{51161F9E-0858-40B0-8AB7-8101A0DE64F3}"/>
    <cellStyle name="Calculation 3 2 5 5 2" xfId="10072" xr:uid="{999BC575-B348-4B78-B0A1-D37FC73BAC08}"/>
    <cellStyle name="Calculation 3 2 5 5 3" xfId="18707" xr:uid="{C768550B-BBAB-40FC-A5DD-4DE6DBF12541}"/>
    <cellStyle name="Calculation 3 2 5 6" xfId="6421" xr:uid="{48E2A20C-7443-442C-B189-76E2D04DB3CC}"/>
    <cellStyle name="Calculation 3 2 5 7" xfId="15056" xr:uid="{7897071E-D301-40A2-8736-DEB049F03DB4}"/>
    <cellStyle name="Calculation 3 2 6" xfId="1190" xr:uid="{93CD7631-ADB3-4650-871B-82BB0086BFF7}"/>
    <cellStyle name="Calculation 3 2 6 2" xfId="2069" xr:uid="{6DCA31B4-DCF0-4FC2-836F-1F698D19D04A}"/>
    <cellStyle name="Calculation 3 2 6 2 2" xfId="5241" xr:uid="{21AA7C09-4464-4F83-B929-946ED22EB52F}"/>
    <cellStyle name="Calculation 3 2 6 2 2 2" xfId="10870" xr:uid="{E92370D6-A6B1-4ACF-ADD6-47B745B73BE6}"/>
    <cellStyle name="Calculation 3 2 6 2 2 3" xfId="19505" xr:uid="{01CE733B-27CE-463D-BBDC-C46B8096DA29}"/>
    <cellStyle name="Calculation 3 2 6 2 3" xfId="7698" xr:uid="{98A45972-BD75-45FE-BF30-8DAE9618170A}"/>
    <cellStyle name="Calculation 3 2 6 2 4" xfId="16333" xr:uid="{2FD11F2F-78BA-4004-841E-0C5080178C75}"/>
    <cellStyle name="Calculation 3 2 6 3" xfId="3500" xr:uid="{B5B9323E-ECEE-4109-81AC-2E742E5644BC}"/>
    <cellStyle name="Calculation 3 2 6 3 2" xfId="9129" xr:uid="{AFA07EC1-A7C4-4DC8-9B5A-7CF72CA526A0}"/>
    <cellStyle name="Calculation 3 2 6 3 3" xfId="17764" xr:uid="{5C16EB99-48CB-455D-B8F2-1A34F882B75B}"/>
    <cellStyle name="Calculation 3 2 6 4" xfId="4224" xr:uid="{EAC5D933-26C3-4E13-93ED-76D15BD616D1}"/>
    <cellStyle name="Calculation 3 2 6 4 2" xfId="9853" xr:uid="{9C026747-79C0-4FF1-A905-16F822CC24B0}"/>
    <cellStyle name="Calculation 3 2 6 4 3" xfId="18488" xr:uid="{F794CCEA-BEEC-4F0E-8051-0BB65E0E72E7}"/>
    <cellStyle name="Calculation 3 2 6 5" xfId="6819" xr:uid="{DC1090E4-C184-412F-8B07-758F0D54956A}"/>
    <cellStyle name="Calculation 3 2 6 6" xfId="15454" xr:uid="{BE271903-C538-422F-A5E8-76D2D691903C}"/>
    <cellStyle name="Calculation 3 2 7" xfId="1718" xr:uid="{B628CBDC-FCE5-4273-8587-E9DD3AD368EC}"/>
    <cellStyle name="Calculation 3 2 7 2" xfId="4890" xr:uid="{A4B7B6F2-C17A-4C02-9613-9E3B93945ADE}"/>
    <cellStyle name="Calculation 3 2 7 2 2" xfId="10519" xr:uid="{A217E305-2127-4C3F-9ACB-88BD55173D72}"/>
    <cellStyle name="Calculation 3 2 7 2 3" xfId="19154" xr:uid="{705CE8AF-6D74-48BD-962F-C8624B0F76AC}"/>
    <cellStyle name="Calculation 3 2 7 3" xfId="7347" xr:uid="{4B696767-A7F9-4B2B-8C64-79F18268A26F}"/>
    <cellStyle name="Calculation 3 2 7 4" xfId="15982" xr:uid="{B9F85889-3140-4063-B0EE-1F4FC614E8D2}"/>
    <cellStyle name="Calculation 3 2 8" xfId="2899" xr:uid="{051F0311-B04F-4BB4-A688-400313BB65EE}"/>
    <cellStyle name="Calculation 3 2 8 2" xfId="8528" xr:uid="{3CD745F5-1A40-4B4E-941E-A8A907E9EF53}"/>
    <cellStyle name="Calculation 3 2 8 3" xfId="17163" xr:uid="{88C2669B-5BD2-4788-9281-90242E2CFB7F}"/>
    <cellStyle name="Calculation 3 2 9" xfId="3989" xr:uid="{3FB50A52-A836-459B-9431-1F855220EE4F}"/>
    <cellStyle name="Calculation 3 2 9 2" xfId="9618" xr:uid="{AB9A447C-1AB7-4CBF-852A-40C020F5817B}"/>
    <cellStyle name="Calculation 3 2 9 3" xfId="18253" xr:uid="{D631AE1A-4770-42AE-9D68-8C319C4C50A8}"/>
    <cellStyle name="Calculation 3 3" xfId="619" xr:uid="{A93E1CC9-6864-4C21-9E68-CEB63E7747B0}"/>
    <cellStyle name="Calculation 3 3 10" xfId="6248" xr:uid="{2722311A-AE19-45A1-9EF1-CDD100ECA0D1}"/>
    <cellStyle name="Calculation 3 3 11" xfId="14883" xr:uid="{3CA80C89-009A-4C5B-917D-11CE20441DB7}"/>
    <cellStyle name="Calculation 3 3 2" xfId="950" xr:uid="{A728596F-A021-4715-9043-B9462CA92EDF}"/>
    <cellStyle name="Calculation 3 3 2 2" xfId="1534" xr:uid="{18A1AAB7-4663-45DC-A125-BA4424A02C61}"/>
    <cellStyle name="Calculation 3 3 2 2 2" xfId="2413" xr:uid="{0853FE1D-E857-448B-9978-737CFA043894}"/>
    <cellStyle name="Calculation 3 3 2 2 2 2" xfId="5585" xr:uid="{F244A361-FBEE-4379-99D3-791C79E8368D}"/>
    <cellStyle name="Calculation 3 3 2 2 2 2 2" xfId="11214" xr:uid="{B38CAEAD-715C-4629-8223-B66764D71AAF}"/>
    <cellStyle name="Calculation 3 3 2 2 2 2 3" xfId="19849" xr:uid="{C9420365-5172-4FAC-867F-45E66513DC19}"/>
    <cellStyle name="Calculation 3 3 2 2 2 3" xfId="8042" xr:uid="{4F5C8AD0-F3D8-4D68-995A-CD4AB74EBE8E}"/>
    <cellStyle name="Calculation 3 3 2 2 2 4" xfId="16677" xr:uid="{CDEDC370-7C4E-4375-9A96-F6396DB6D900}"/>
    <cellStyle name="Calculation 3 3 2 2 3" xfId="3524" xr:uid="{09B86E4B-5390-4A81-86A3-A7A13502A7E0}"/>
    <cellStyle name="Calculation 3 3 2 2 3 2" xfId="9153" xr:uid="{56B93F34-A643-46F0-AC64-DDF3C6EC3F73}"/>
    <cellStyle name="Calculation 3 3 2 2 3 3" xfId="17788" xr:uid="{6C4C2FCB-77BF-4AC5-97BB-CD5E77E90D95}"/>
    <cellStyle name="Calculation 3 3 2 2 4" xfId="4706" xr:uid="{E1987419-133C-4B10-A3A3-3A9263ED7B7A}"/>
    <cellStyle name="Calculation 3 3 2 2 4 2" xfId="10335" xr:uid="{0F89B9B7-D32F-4408-A76B-7788A95CD298}"/>
    <cellStyle name="Calculation 3 3 2 2 4 3" xfId="18970" xr:uid="{9970A36D-CC8D-4DC0-8D80-8E9C944822CC}"/>
    <cellStyle name="Calculation 3 3 2 2 5" xfId="7163" xr:uid="{B7CF7475-B8CF-48B3-88DF-7104C203D113}"/>
    <cellStyle name="Calculation 3 3 2 2 6" xfId="15798" xr:uid="{F3953335-C8E8-4478-97C9-E0BFE211E0AC}"/>
    <cellStyle name="Calculation 3 3 2 3" xfId="1889" xr:uid="{DC08B9A4-17CB-47B1-9C6E-ABEE744C74FA}"/>
    <cellStyle name="Calculation 3 3 2 3 2" xfId="5061" xr:uid="{5239EF4A-6608-47F8-AF13-1C1A522E410A}"/>
    <cellStyle name="Calculation 3 3 2 3 2 2" xfId="10690" xr:uid="{CB59E047-035B-4001-AB1A-9614172176E5}"/>
    <cellStyle name="Calculation 3 3 2 3 2 3" xfId="19325" xr:uid="{2ED9545E-B6D9-4C1F-B6C1-8D8BC85AE198}"/>
    <cellStyle name="Calculation 3 3 2 3 3" xfId="7518" xr:uid="{D23ADEA6-0D9E-47B8-ACB6-A54DAB5ECCD4}"/>
    <cellStyle name="Calculation 3 3 2 3 4" xfId="16153" xr:uid="{17D2810C-7E5D-415E-983F-E3A1EE11C81E}"/>
    <cellStyle name="Calculation 3 3 2 4" xfId="3112" xr:uid="{CB6DDD8F-1679-4C85-9880-25A91F68277F}"/>
    <cellStyle name="Calculation 3 3 2 4 2" xfId="8741" xr:uid="{FBA86651-460A-483B-B308-B211F40A41A5}"/>
    <cellStyle name="Calculation 3 3 2 4 3" xfId="17376" xr:uid="{BA328FF0-0655-4781-9DEA-39264E279543}"/>
    <cellStyle name="Calculation 3 3 2 5" xfId="4093" xr:uid="{F6EB4E33-E398-449C-8506-E8DF96A1077B}"/>
    <cellStyle name="Calculation 3 3 2 5 2" xfId="9722" xr:uid="{DA7B20B7-B93D-4453-BA30-B8BEAE54B997}"/>
    <cellStyle name="Calculation 3 3 2 5 3" xfId="18357" xr:uid="{1BB3EB39-7B2D-45D0-AA68-6A41E1A18544}"/>
    <cellStyle name="Calculation 3 3 2 6" xfId="6579" xr:uid="{EC6FC2F6-79D0-45AF-9025-4AFC29C4D913}"/>
    <cellStyle name="Calculation 3 3 2 7" xfId="15214" xr:uid="{F65C1399-303F-4376-B1B9-0C6FC6354F00}"/>
    <cellStyle name="Calculation 3 3 3" xfId="652" xr:uid="{2CD5298E-8FA3-4CC2-AFCF-32E0CEDBE307}"/>
    <cellStyle name="Calculation 3 3 3 2" xfId="1236" xr:uid="{C1A50F8E-A2B0-4041-B033-5FD2F9EDC530}"/>
    <cellStyle name="Calculation 3 3 3 2 2" xfId="2115" xr:uid="{2705430E-43F3-4BCE-BA5F-CD3A73CA8A74}"/>
    <cellStyle name="Calculation 3 3 3 2 2 2" xfId="5287" xr:uid="{3DE83745-60A7-4C75-8FB0-A79DEC79A0D3}"/>
    <cellStyle name="Calculation 3 3 3 2 2 2 2" xfId="10916" xr:uid="{BA718F6E-EBBA-4D35-AF3F-793E6CF50063}"/>
    <cellStyle name="Calculation 3 3 3 2 2 2 3" xfId="19551" xr:uid="{7520AFF0-331C-493C-A595-4386AA1DB0A6}"/>
    <cellStyle name="Calculation 3 3 3 2 2 3" xfId="7744" xr:uid="{2259F1DB-6E7C-4734-85E5-82D7C086D65C}"/>
    <cellStyle name="Calculation 3 3 3 2 2 4" xfId="16379" xr:uid="{C6A637CC-1743-4C4C-A958-948D2C9BA6A0}"/>
    <cellStyle name="Calculation 3 3 3 2 3" xfId="2845" xr:uid="{BCF3A9B2-0150-4D77-89A3-822DADA38798}"/>
    <cellStyle name="Calculation 3 3 3 2 3 2" xfId="8474" xr:uid="{1FF460B8-51E3-4B47-A329-F39F15449545}"/>
    <cellStyle name="Calculation 3 3 3 2 3 3" xfId="17109" xr:uid="{E8E955A9-EAE3-4344-97FF-57C8404AB5C8}"/>
    <cellStyle name="Calculation 3 3 3 2 4" xfId="3906" xr:uid="{D93D96B2-BED5-451C-9625-2C509B8FF176}"/>
    <cellStyle name="Calculation 3 3 3 2 4 2" xfId="9535" xr:uid="{4174225F-3F8A-45AE-8D50-F11010B66E13}"/>
    <cellStyle name="Calculation 3 3 3 2 4 3" xfId="18170" xr:uid="{C10ED63E-3BBD-434E-A3FC-9DCB2402E2D1}"/>
    <cellStyle name="Calculation 3 3 3 2 5" xfId="6865" xr:uid="{039201AE-2330-4B73-BD92-D291E4599D35}"/>
    <cellStyle name="Calculation 3 3 3 2 6" xfId="15500" xr:uid="{C8CC7409-114D-4C86-953C-F84F398D2380}"/>
    <cellStyle name="Calculation 3 3 3 3" xfId="1739" xr:uid="{F3B98290-9DC1-4533-AB9F-727E4C5C6097}"/>
    <cellStyle name="Calculation 3 3 3 3 2" xfId="4911" xr:uid="{DC422695-610E-43AC-91EC-2AE7171EAA20}"/>
    <cellStyle name="Calculation 3 3 3 3 2 2" xfId="10540" xr:uid="{F016C320-9A5D-4C01-8398-9B0B1FB19CCC}"/>
    <cellStyle name="Calculation 3 3 3 3 2 3" xfId="19175" xr:uid="{ADC31EBC-DF2E-4AD6-A59B-1EBCEB404F44}"/>
    <cellStyle name="Calculation 3 3 3 3 3" xfId="7368" xr:uid="{CB67D8CE-DDDF-4F97-B934-631A5C6A8000}"/>
    <cellStyle name="Calculation 3 3 3 3 4" xfId="16003" xr:uid="{6B4DCD4A-20C8-4D34-B4D0-FD744C2DC9EF}"/>
    <cellStyle name="Calculation 3 3 3 4" xfId="247" xr:uid="{24052FC5-BB80-4C74-8564-53DE18E993FF}"/>
    <cellStyle name="Calculation 3 3 3 4 2" xfId="5876" xr:uid="{9EE36600-EC7B-4CE3-B3D5-D7F5138E9E18}"/>
    <cellStyle name="Calculation 3 3 3 4 3" xfId="14511" xr:uid="{80BCE939-BEA2-48D8-BC1B-A59BDDAE6006}"/>
    <cellStyle name="Calculation 3 3 3 5" xfId="4554" xr:uid="{85009199-0BC3-482A-8F61-2F4B4A9A89D2}"/>
    <cellStyle name="Calculation 3 3 3 5 2" xfId="10183" xr:uid="{AE38A940-15D4-4C47-8FBD-3E841482C0BD}"/>
    <cellStyle name="Calculation 3 3 3 5 3" xfId="18818" xr:uid="{A75BFD3C-81FD-4829-8F03-80E4B91E48EC}"/>
    <cellStyle name="Calculation 3 3 3 6" xfId="6281" xr:uid="{5826F960-3888-49C4-9F7B-33412A002873}"/>
    <cellStyle name="Calculation 3 3 3 7" xfId="14916" xr:uid="{A7EBBE95-E041-4390-8A61-471A4D5C844D}"/>
    <cellStyle name="Calculation 3 3 4" xfId="974" xr:uid="{7D959B71-521A-4666-B1BF-0748B2FC1CF7}"/>
    <cellStyle name="Calculation 3 3 4 2" xfId="1558" xr:uid="{2C366A8B-79CC-4D57-996E-EC0A04CEB4AC}"/>
    <cellStyle name="Calculation 3 3 4 2 2" xfId="2437" xr:uid="{DCBB8369-0A8C-4E10-9FDD-49187AD1727B}"/>
    <cellStyle name="Calculation 3 3 4 2 2 2" xfId="5609" xr:uid="{0159676C-2665-49B7-81F0-8D1376D99C93}"/>
    <cellStyle name="Calculation 3 3 4 2 2 2 2" xfId="11238" xr:uid="{24124457-D2B4-4896-908C-F0BE9A36C376}"/>
    <cellStyle name="Calculation 3 3 4 2 2 2 3" xfId="19873" xr:uid="{5EA133EE-736B-4D81-A6A1-76AF5129AB8B}"/>
    <cellStyle name="Calculation 3 3 4 2 2 3" xfId="8066" xr:uid="{A09150E0-620A-446B-AA63-DA2AE23A5C33}"/>
    <cellStyle name="Calculation 3 3 4 2 2 4" xfId="16701" xr:uid="{A0848C12-C495-427C-B475-B3E8EC48CF97}"/>
    <cellStyle name="Calculation 3 3 4 2 3" xfId="3013" xr:uid="{24173BA8-CD20-48C2-B16F-0F1976FDD2C0}"/>
    <cellStyle name="Calculation 3 3 4 2 3 2" xfId="8642" xr:uid="{58180194-25A9-4D31-8BFC-DA93F99F1773}"/>
    <cellStyle name="Calculation 3 3 4 2 3 3" xfId="17277" xr:uid="{96D02D2B-745C-43DA-A5C7-B9C451A294BC}"/>
    <cellStyle name="Calculation 3 3 4 2 4" xfId="4730" xr:uid="{36C8AA09-3522-4934-B05F-26475F3D4BD5}"/>
    <cellStyle name="Calculation 3 3 4 2 4 2" xfId="10359" xr:uid="{5FED5223-F112-4184-A9C7-EF4F1E42429A}"/>
    <cellStyle name="Calculation 3 3 4 2 4 3" xfId="18994" xr:uid="{7D2AE866-6067-4D57-A45B-845CA49D81D2}"/>
    <cellStyle name="Calculation 3 3 4 2 5" xfId="7187" xr:uid="{F11AC4E4-1964-4EC2-8F61-F4B76D1BF42E}"/>
    <cellStyle name="Calculation 3 3 4 2 6" xfId="15822" xr:uid="{F3E30C75-8134-47A3-A6D8-5777699E17BC}"/>
    <cellStyle name="Calculation 3 3 4 3" xfId="1902" xr:uid="{E11E5CDC-180D-4ED0-ADAC-F8EDA1613A47}"/>
    <cellStyle name="Calculation 3 3 4 3 2" xfId="5074" xr:uid="{836B6F23-DF01-49B3-B525-45BB805C8A8D}"/>
    <cellStyle name="Calculation 3 3 4 3 2 2" xfId="10703" xr:uid="{DA845E5C-E070-41FF-AE7E-3E82BEFA1FCE}"/>
    <cellStyle name="Calculation 3 3 4 3 2 3" xfId="19338" xr:uid="{157C5D39-5817-45F9-966C-697A1CDC8D7E}"/>
    <cellStyle name="Calculation 3 3 4 3 3" xfId="7531" xr:uid="{EC0887CD-5F5B-44FF-BD7D-6D6D9B26F245}"/>
    <cellStyle name="Calculation 3 3 4 3 4" xfId="16166" xr:uid="{C4BABFF8-A4F6-48D1-A808-B076FDF3DB17}"/>
    <cellStyle name="Calculation 3 3 4 4" xfId="3414" xr:uid="{4E530362-BCBD-4690-B3A8-9184F6038374}"/>
    <cellStyle name="Calculation 3 3 4 4 2" xfId="9043" xr:uid="{FDAFDB15-26CC-46FF-A2C6-1B5DC6653A12}"/>
    <cellStyle name="Calculation 3 3 4 4 3" xfId="17678" xr:uid="{92D493DF-478A-40B4-B13C-AA91F0110877}"/>
    <cellStyle name="Calculation 3 3 4 5" xfId="4290" xr:uid="{E6CAD2AB-349F-48F6-8083-A6FBCFC34C4F}"/>
    <cellStyle name="Calculation 3 3 4 5 2" xfId="9919" xr:uid="{6300DBBE-C432-4BEF-9D8B-A3A4B91F8DEE}"/>
    <cellStyle name="Calculation 3 3 4 5 3" xfId="18554" xr:uid="{6A0BE181-2D0D-4113-B51E-1DFBA518C2AD}"/>
    <cellStyle name="Calculation 3 3 4 6" xfId="6603" xr:uid="{AB01E68D-2AD2-4707-BAFA-FE460C2A9559}"/>
    <cellStyle name="Calculation 3 3 4 7" xfId="15238" xr:uid="{F02AB930-0EB1-46B1-886F-A37283DB9C6C}"/>
    <cellStyle name="Calculation 3 3 5" xfId="805" xr:uid="{4DE85279-2318-4934-854C-7A98772EF6CA}"/>
    <cellStyle name="Calculation 3 3 5 2" xfId="1389" xr:uid="{EEE0882D-F477-4477-9072-C3572D0845CC}"/>
    <cellStyle name="Calculation 3 3 5 2 2" xfId="2268" xr:uid="{A9242314-9FF6-470F-8245-39F57DCB2ABC}"/>
    <cellStyle name="Calculation 3 3 5 2 2 2" xfId="5440" xr:uid="{CF7BC012-3158-47B9-927A-DD53626FDE28}"/>
    <cellStyle name="Calculation 3 3 5 2 2 2 2" xfId="11069" xr:uid="{D4D4E2A6-FBBC-48C9-BB86-7735FE690E9E}"/>
    <cellStyle name="Calculation 3 3 5 2 2 2 3" xfId="19704" xr:uid="{0B20BC6E-E4D3-42DD-8229-32D567563E69}"/>
    <cellStyle name="Calculation 3 3 5 2 2 3" xfId="7897" xr:uid="{53B15B88-17C6-4844-985B-DDCB05DB5DA8}"/>
    <cellStyle name="Calculation 3 3 5 2 2 4" xfId="16532" xr:uid="{E3173BC5-961A-4AAB-9A09-27964077A88C}"/>
    <cellStyle name="Calculation 3 3 5 2 3" xfId="3557" xr:uid="{F5906109-A0C3-40C4-9EF3-66898B43AB88}"/>
    <cellStyle name="Calculation 3 3 5 2 3 2" xfId="9186" xr:uid="{8F5EA263-5370-4F31-8E03-A2CCA5D1C954}"/>
    <cellStyle name="Calculation 3 3 5 2 3 3" xfId="17821" xr:uid="{C3A8B85E-2E34-481B-A30D-2792040B2C0B}"/>
    <cellStyle name="Calculation 3 3 5 2 4" xfId="3834" xr:uid="{BBD4E7D7-D591-45BF-B383-34D74B9C1ED9}"/>
    <cellStyle name="Calculation 3 3 5 2 4 2" xfId="9463" xr:uid="{ED2B2023-C816-4FFE-8A40-6C1F0DD91398}"/>
    <cellStyle name="Calculation 3 3 5 2 4 3" xfId="18098" xr:uid="{C13BD72E-F8C6-4D20-8419-F347482501FD}"/>
    <cellStyle name="Calculation 3 3 5 2 5" xfId="7018" xr:uid="{83C743DB-8A55-4B9B-900E-112406514F66}"/>
    <cellStyle name="Calculation 3 3 5 2 6" xfId="15653" xr:uid="{70E1CC57-4CC3-4559-8053-E95E4472C32A}"/>
    <cellStyle name="Calculation 3 3 5 3" xfId="1816" xr:uid="{3AA44540-5F40-44AC-8F25-68B350777BB5}"/>
    <cellStyle name="Calculation 3 3 5 3 2" xfId="4988" xr:uid="{0F87A8EB-0B4D-4459-9A40-3D2FB0F06D1A}"/>
    <cellStyle name="Calculation 3 3 5 3 2 2" xfId="10617" xr:uid="{E0D33405-573D-4584-8D74-3507A570E5BF}"/>
    <cellStyle name="Calculation 3 3 5 3 2 3" xfId="19252" xr:uid="{3E333F00-3AFD-4ACE-9995-BF509C69C6D4}"/>
    <cellStyle name="Calculation 3 3 5 3 3" xfId="7445" xr:uid="{7F0C351B-AC7F-4648-B7FB-566240BD780E}"/>
    <cellStyle name="Calculation 3 3 5 3 4" xfId="16080" xr:uid="{E01D21FD-4080-468C-A252-CFDA6CF3A238}"/>
    <cellStyle name="Calculation 3 3 5 4" xfId="2854" xr:uid="{143877BC-0462-46E0-B3CD-4BA9FAD82CFA}"/>
    <cellStyle name="Calculation 3 3 5 4 2" xfId="8483" xr:uid="{738658C1-AB2B-4C96-8644-A83293E3E944}"/>
    <cellStyle name="Calculation 3 3 5 4 3" xfId="17118" xr:uid="{31002D11-0D78-47C9-8D67-7A1360CEB253}"/>
    <cellStyle name="Calculation 3 3 5 5" xfId="4223" xr:uid="{923E7338-7C65-43FA-81FB-AE0994008B49}"/>
    <cellStyle name="Calculation 3 3 5 5 2" xfId="9852" xr:uid="{DEEE60AF-3679-4778-A2DA-619D98A1DBC3}"/>
    <cellStyle name="Calculation 3 3 5 5 3" xfId="18487" xr:uid="{1928ED9A-B413-4BDF-9147-6DA4C591B7F8}"/>
    <cellStyle name="Calculation 3 3 5 6" xfId="6434" xr:uid="{7683F326-543A-41B6-910C-12CF49109755}"/>
    <cellStyle name="Calculation 3 3 5 7" xfId="15069" xr:uid="{07D2954D-B2BF-4684-8D4A-2BB62AEE0785}"/>
    <cellStyle name="Calculation 3 3 6" xfId="1203" xr:uid="{36CB5B6F-2857-4141-8B56-3FA981D2E07C}"/>
    <cellStyle name="Calculation 3 3 6 2" xfId="2082" xr:uid="{2CF9AEA8-ECDD-4158-8A4E-A487D9450319}"/>
    <cellStyle name="Calculation 3 3 6 2 2" xfId="5254" xr:uid="{BAB4CA86-F9E0-464D-A482-525C618EBE3E}"/>
    <cellStyle name="Calculation 3 3 6 2 2 2" xfId="10883" xr:uid="{F84B1CD5-F52A-4374-8911-0EC618CE8735}"/>
    <cellStyle name="Calculation 3 3 6 2 2 3" xfId="19518" xr:uid="{6CEA69A2-3CFE-45E6-B293-C21BF893D53D}"/>
    <cellStyle name="Calculation 3 3 6 2 3" xfId="7711" xr:uid="{20364D3D-8272-4ECB-8FB5-89C568913F0F}"/>
    <cellStyle name="Calculation 3 3 6 2 4" xfId="16346" xr:uid="{FA681D3D-9E5B-4667-9158-4E55E10DCB62}"/>
    <cellStyle name="Calculation 3 3 6 3" xfId="2713" xr:uid="{B9A52C5F-B2ED-41D4-A295-28EEADC05D20}"/>
    <cellStyle name="Calculation 3 3 6 3 2" xfId="8342" xr:uid="{12C2891F-2C7F-49D3-AEB4-7D2120A950C6}"/>
    <cellStyle name="Calculation 3 3 6 3 3" xfId="16977" xr:uid="{892F599C-6825-4F9F-88E6-E30899855431}"/>
    <cellStyle name="Calculation 3 3 6 4" xfId="3872" xr:uid="{9E20C0BE-1276-48F2-8CC3-738FDC478329}"/>
    <cellStyle name="Calculation 3 3 6 4 2" xfId="9501" xr:uid="{FCAC7EF9-645E-4684-A8C3-7FB4DE7DD3F6}"/>
    <cellStyle name="Calculation 3 3 6 4 3" xfId="18136" xr:uid="{F5965D3F-323B-4737-BD6C-8F3E19F84FF0}"/>
    <cellStyle name="Calculation 3 3 6 5" xfId="6832" xr:uid="{8F30DB8D-0528-402B-A51D-C8719E9FFBFF}"/>
    <cellStyle name="Calculation 3 3 6 6" xfId="15467" xr:uid="{FBEF2E32-2138-41C8-A41F-0CEC2ACCC42E}"/>
    <cellStyle name="Calculation 3 3 7" xfId="1724" xr:uid="{888F499F-DB28-4971-A0BF-E67D1D219329}"/>
    <cellStyle name="Calculation 3 3 7 2" xfId="4896" xr:uid="{706E85BC-9B25-4764-8D9D-F780F8F5C9D3}"/>
    <cellStyle name="Calculation 3 3 7 2 2" xfId="10525" xr:uid="{BE6AFB09-0D5A-4AE0-8BD3-83254D409A86}"/>
    <cellStyle name="Calculation 3 3 7 2 3" xfId="19160" xr:uid="{AAD99B7B-0DFA-4D6C-AA1D-4327D82AAA2C}"/>
    <cellStyle name="Calculation 3 3 7 3" xfId="7353" xr:uid="{3AAB758F-82C2-4795-ABF2-5257D71D66FC}"/>
    <cellStyle name="Calculation 3 3 7 4" xfId="15988" xr:uid="{E6418DF9-200A-4714-9CCB-F06AAA5C0448}"/>
    <cellStyle name="Calculation 3 3 8" xfId="2673" xr:uid="{69B296EC-D4B5-46AB-BB78-11591327E441}"/>
    <cellStyle name="Calculation 3 3 8 2" xfId="8302" xr:uid="{BAF64E69-A9F7-4F55-A30F-36288E1F51E1}"/>
    <cellStyle name="Calculation 3 3 8 3" xfId="16937" xr:uid="{C72FDBC0-38AE-4E2F-9D2A-E470EB32D006}"/>
    <cellStyle name="Calculation 3 3 9" xfId="4580" xr:uid="{BE90E6CA-1A89-482D-949C-CFF8B1ED0332}"/>
    <cellStyle name="Calculation 3 3 9 2" xfId="10209" xr:uid="{EB123326-6888-4D68-A761-D298D4A38560}"/>
    <cellStyle name="Calculation 3 3 9 3" xfId="18844" xr:uid="{14EFB261-2B7B-41FE-A9C2-5FE8FE0B1260}"/>
    <cellStyle name="Calculation 3 4" xfId="525" xr:uid="{1EF353B9-4268-4E94-A847-C9B72B3C0CA1}"/>
    <cellStyle name="Calculation 3 4 10" xfId="6154" xr:uid="{7A14B7FE-2218-4174-95F0-A2F6577F32D2}"/>
    <cellStyle name="Calculation 3 4 11" xfId="14789" xr:uid="{C07AA74B-4882-4E4E-8A8C-899C3DE31A13}"/>
    <cellStyle name="Calculation 3 4 2" xfId="859" xr:uid="{E8581842-48C3-4476-A50C-560202DF7551}"/>
    <cellStyle name="Calculation 3 4 2 2" xfId="1443" xr:uid="{736C493F-0834-43BA-9023-B0E4B81426A6}"/>
    <cellStyle name="Calculation 3 4 2 2 2" xfId="2322" xr:uid="{979C3AF6-9A3F-4280-A86F-905EC77FA5E3}"/>
    <cellStyle name="Calculation 3 4 2 2 2 2" xfId="5494" xr:uid="{FC6F6F7F-6B20-4457-B82D-5CA92BC315E8}"/>
    <cellStyle name="Calculation 3 4 2 2 2 2 2" xfId="11123" xr:uid="{BF095285-A67F-498F-B9AE-DF72CC2667B0}"/>
    <cellStyle name="Calculation 3 4 2 2 2 2 3" xfId="19758" xr:uid="{4900A112-5715-4D77-93E3-8ED0E11F7692}"/>
    <cellStyle name="Calculation 3 4 2 2 2 3" xfId="7951" xr:uid="{B239EA60-775F-456B-8AAF-D33F1C57CA2D}"/>
    <cellStyle name="Calculation 3 4 2 2 2 4" xfId="16586" xr:uid="{3A7D29BE-6079-4F1F-9209-08DC91D01631}"/>
    <cellStyle name="Calculation 3 4 2 2 3" xfId="3073" xr:uid="{D941456C-45EE-41A1-BAC5-DD38C08B5D9C}"/>
    <cellStyle name="Calculation 3 4 2 2 3 2" xfId="8702" xr:uid="{7A40D79B-B67D-4ED0-B4E5-BFC08723A51C}"/>
    <cellStyle name="Calculation 3 4 2 2 3 3" xfId="17337" xr:uid="{43EBF0CE-91C5-4EED-A450-E2DD72FF2A06}"/>
    <cellStyle name="Calculation 3 4 2 2 4" xfId="3708" xr:uid="{C9EFAA62-AD2D-47BB-927D-89B65D824079}"/>
    <cellStyle name="Calculation 3 4 2 2 4 2" xfId="9337" xr:uid="{1BE0D105-22FD-4905-BD06-74CE7C2401D1}"/>
    <cellStyle name="Calculation 3 4 2 2 4 3" xfId="17972" xr:uid="{157254E4-CFEF-40B3-8DBB-C3B16A5C064A}"/>
    <cellStyle name="Calculation 3 4 2 2 5" xfId="7072" xr:uid="{38AB07EA-8728-441A-8F2E-CB6146A007F3}"/>
    <cellStyle name="Calculation 3 4 2 2 6" xfId="15707" xr:uid="{17FD1F3A-5CCD-47EC-A739-C42BC4E4243E}"/>
    <cellStyle name="Calculation 3 4 2 3" xfId="1842" xr:uid="{3A51DB5E-B3DA-4222-AD28-D4EB4561C27D}"/>
    <cellStyle name="Calculation 3 4 2 3 2" xfId="5014" xr:uid="{12765E4C-71D3-420E-9F55-81BFCB652767}"/>
    <cellStyle name="Calculation 3 4 2 3 2 2" xfId="10643" xr:uid="{FB22EEE9-5467-431F-A3D1-57A5AA90A39F}"/>
    <cellStyle name="Calculation 3 4 2 3 2 3" xfId="19278" xr:uid="{EFBFFF5E-A632-4D3B-8553-96336EC71344}"/>
    <cellStyle name="Calculation 3 4 2 3 3" xfId="7471" xr:uid="{573C8605-20D6-4ADB-98F1-9B9782242F12}"/>
    <cellStyle name="Calculation 3 4 2 3 4" xfId="16106" xr:uid="{F7036D69-FE23-46A8-BC28-D0B47C615D0E}"/>
    <cellStyle name="Calculation 3 4 2 4" xfId="3602" xr:uid="{219BE5E6-AD21-4519-8F13-EDE658971C1E}"/>
    <cellStyle name="Calculation 3 4 2 4 2" xfId="9231" xr:uid="{912AE5CB-B901-4C57-A2C4-FFB9E62E6827}"/>
    <cellStyle name="Calculation 3 4 2 4 3" xfId="17866" xr:uid="{1D2BB119-A1E7-4DDA-82EA-DA2FFA9D0752}"/>
    <cellStyle name="Calculation 3 4 2 5" xfId="4536" xr:uid="{142FCCAF-9999-47DA-8203-CE5406F6574F}"/>
    <cellStyle name="Calculation 3 4 2 5 2" xfId="10165" xr:uid="{5EF18374-0A62-4125-AC64-02C61A7275AC}"/>
    <cellStyle name="Calculation 3 4 2 5 3" xfId="18800" xr:uid="{7DB63258-E778-45AA-B3D7-46471A1640B9}"/>
    <cellStyle name="Calculation 3 4 2 6" xfId="6488" xr:uid="{13B524B5-766A-4576-9F44-E4C2476F5EF4}"/>
    <cellStyle name="Calculation 3 4 2 7" xfId="15123" xr:uid="{25DA9666-FD00-4CB5-A582-707DFBE05583}"/>
    <cellStyle name="Calculation 3 4 3" xfId="839" xr:uid="{04DECC92-A656-4F9E-BF2F-F07F39E1E81F}"/>
    <cellStyle name="Calculation 3 4 3 2" xfId="1423" xr:uid="{2771D633-9C17-4ED9-AB3C-25FFB3C6E5E7}"/>
    <cellStyle name="Calculation 3 4 3 2 2" xfId="2302" xr:uid="{EE878828-47ED-47F3-B1B0-33852F864742}"/>
    <cellStyle name="Calculation 3 4 3 2 2 2" xfId="5474" xr:uid="{54058273-7C7F-4DD1-A3E7-6D6319720AFB}"/>
    <cellStyle name="Calculation 3 4 3 2 2 2 2" xfId="11103" xr:uid="{53FA1024-4B9F-4860-9EF5-B836DF85A121}"/>
    <cellStyle name="Calculation 3 4 3 2 2 2 3" xfId="19738" xr:uid="{BA3836EB-9F9B-4BF9-8FEF-325F096DB270}"/>
    <cellStyle name="Calculation 3 4 3 2 2 3" xfId="7931" xr:uid="{568F59DC-850F-4DD5-95E1-DD743DB888C4}"/>
    <cellStyle name="Calculation 3 4 3 2 2 4" xfId="16566" xr:uid="{4367A3E8-85C5-4B23-B975-34EFC9120332}"/>
    <cellStyle name="Calculation 3 4 3 2 3" xfId="3025" xr:uid="{E33F02BE-1E90-420D-A02B-1EDCA1201E9E}"/>
    <cellStyle name="Calculation 3 4 3 2 3 2" xfId="8654" xr:uid="{10636E94-0B6A-4C79-A1D1-FE527F31A03E}"/>
    <cellStyle name="Calculation 3 4 3 2 3 3" xfId="17289" xr:uid="{7151A655-DCAD-45AC-9FC1-A0029ECD1B8D}"/>
    <cellStyle name="Calculation 3 4 3 2 4" xfId="4020" xr:uid="{3C9224DB-D202-40AE-8882-E58FC0A429F8}"/>
    <cellStyle name="Calculation 3 4 3 2 4 2" xfId="9649" xr:uid="{35177E5C-5673-42D6-AFAB-C6417FA7045B}"/>
    <cellStyle name="Calculation 3 4 3 2 4 3" xfId="18284" xr:uid="{0D3A0D88-EBDA-4C8D-A154-F5EDA4F4320C}"/>
    <cellStyle name="Calculation 3 4 3 2 5" xfId="7052" xr:uid="{12C05ADD-C572-4F53-9F63-61CC1981ABC9}"/>
    <cellStyle name="Calculation 3 4 3 2 6" xfId="15687" xr:uid="{82DD82C0-97DE-449C-87C7-40B305B1406F}"/>
    <cellStyle name="Calculation 3 4 3 3" xfId="1831" xr:uid="{CECAE9EE-64A1-45C5-B5DA-179BEA41DC83}"/>
    <cellStyle name="Calculation 3 4 3 3 2" xfId="5003" xr:uid="{41ACD875-14A4-43DC-A37A-D63F1B877AE0}"/>
    <cellStyle name="Calculation 3 4 3 3 2 2" xfId="10632" xr:uid="{2D10E5BF-AF42-43BC-9CBD-98FFBD9350A9}"/>
    <cellStyle name="Calculation 3 4 3 3 2 3" xfId="19267" xr:uid="{A12A6E43-FEE2-4F1E-BF6D-41312BBAE43A}"/>
    <cellStyle name="Calculation 3 4 3 3 3" xfId="7460" xr:uid="{9A325638-106D-414B-B513-9F6FEEE67ED6}"/>
    <cellStyle name="Calculation 3 4 3 3 4" xfId="16095" xr:uid="{DF0C590B-DEC4-4922-9066-9731A59B9D6F}"/>
    <cellStyle name="Calculation 3 4 3 4" xfId="3583" xr:uid="{1E228975-3965-499F-BEAD-F5A6A0EBCE58}"/>
    <cellStyle name="Calculation 3 4 3 4 2" xfId="9212" xr:uid="{C55E3AB7-22DA-42AD-98A4-C2561588FE2D}"/>
    <cellStyle name="Calculation 3 4 3 4 3" xfId="17847" xr:uid="{387F2A5C-944E-4639-92D1-7213A626D89A}"/>
    <cellStyle name="Calculation 3 4 3 5" xfId="4565" xr:uid="{4AE57E15-247C-4091-AB9A-C81FF8FDFD71}"/>
    <cellStyle name="Calculation 3 4 3 5 2" xfId="10194" xr:uid="{92D91D24-3D2A-42A7-A0EA-A600B947707B}"/>
    <cellStyle name="Calculation 3 4 3 5 3" xfId="18829" xr:uid="{8990498E-6AED-4D85-AAA8-905B0746D66E}"/>
    <cellStyle name="Calculation 3 4 3 6" xfId="6468" xr:uid="{F5C92286-1E40-4C69-9976-F1C8BD10CA12}"/>
    <cellStyle name="Calculation 3 4 3 7" xfId="15103" xr:uid="{C217BDA3-54AA-4FBD-8D3D-1059E4A603E4}"/>
    <cellStyle name="Calculation 3 4 4" xfId="989" xr:uid="{A5C1BF06-DED8-4744-8CB5-45312268B3D6}"/>
    <cellStyle name="Calculation 3 4 4 2" xfId="1573" xr:uid="{85971663-818D-4267-B5DA-0BA060FEA6F9}"/>
    <cellStyle name="Calculation 3 4 4 2 2" xfId="2452" xr:uid="{80F60DE6-AEC5-46C6-BBCB-FF54278D0ACC}"/>
    <cellStyle name="Calculation 3 4 4 2 2 2" xfId="5624" xr:uid="{612BF985-4C15-43B9-97BD-438F0E98907F}"/>
    <cellStyle name="Calculation 3 4 4 2 2 2 2" xfId="11253" xr:uid="{4BA996D9-99DE-497D-AE25-AE58DF1C7E53}"/>
    <cellStyle name="Calculation 3 4 4 2 2 2 3" xfId="19888" xr:uid="{163DB699-F59B-40FF-940E-53B9628F1708}"/>
    <cellStyle name="Calculation 3 4 4 2 2 3" xfId="8081" xr:uid="{48D7F3FB-D6E9-4551-8137-1AEB0F00955B}"/>
    <cellStyle name="Calculation 3 4 4 2 2 4" xfId="16716" xr:uid="{8BA3618A-BD5D-4DFA-BA93-9AE0CDB0A6D7}"/>
    <cellStyle name="Calculation 3 4 4 2 3" xfId="3590" xr:uid="{9F22BC3B-1ABC-4181-B2D7-BAB1341D2EAB}"/>
    <cellStyle name="Calculation 3 4 4 2 3 2" xfId="9219" xr:uid="{2C17E21E-7973-40A8-9E03-F06B6B507513}"/>
    <cellStyle name="Calculation 3 4 4 2 3 3" xfId="17854" xr:uid="{AB3556B4-1C1D-406B-9A3D-3A6BEA394997}"/>
    <cellStyle name="Calculation 3 4 4 2 4" xfId="4745" xr:uid="{53AD1414-84F4-4A99-A670-DE673EE99205}"/>
    <cellStyle name="Calculation 3 4 4 2 4 2" xfId="10374" xr:uid="{35A94DA0-FF2F-4F4B-ADD5-86F4A62FCF29}"/>
    <cellStyle name="Calculation 3 4 4 2 4 3" xfId="19009" xr:uid="{B5C2E1DF-EBF6-43A8-954F-8738E7E4FEA8}"/>
    <cellStyle name="Calculation 3 4 4 2 5" xfId="7202" xr:uid="{C92454EF-F6E4-44F3-A4C1-0267B5FCBCA5}"/>
    <cellStyle name="Calculation 3 4 4 2 6" xfId="15837" xr:uid="{8D1DE3B2-0D59-49E1-873E-EEB95156D184}"/>
    <cellStyle name="Calculation 3 4 4 3" xfId="1913" xr:uid="{E853AC12-C2EC-4F23-ADFB-2E30D5B41974}"/>
    <cellStyle name="Calculation 3 4 4 3 2" xfId="5085" xr:uid="{85DE6F1D-B07F-4B08-93BA-6E22459532D6}"/>
    <cellStyle name="Calculation 3 4 4 3 2 2" xfId="10714" xr:uid="{D1F0B6EA-4935-466D-975A-5AC8DD68F460}"/>
    <cellStyle name="Calculation 3 4 4 3 2 3" xfId="19349" xr:uid="{A1F830B3-5DB3-405D-B6A7-D5761F730976}"/>
    <cellStyle name="Calculation 3 4 4 3 3" xfId="7542" xr:uid="{C53155F4-31F3-407D-AEE4-B9E26071288A}"/>
    <cellStyle name="Calculation 3 4 4 3 4" xfId="16177" xr:uid="{FB224992-6A63-49A0-A46F-94A54E1A5398}"/>
    <cellStyle name="Calculation 3 4 4 4" xfId="3203" xr:uid="{24882ECE-F4F7-44FC-A2EE-D9F0D174279A}"/>
    <cellStyle name="Calculation 3 4 4 4 2" xfId="8832" xr:uid="{323B41C7-6CB2-4F4D-9F77-D48317F79DE5}"/>
    <cellStyle name="Calculation 3 4 4 4 3" xfId="17467" xr:uid="{8D42F0DE-56AE-4246-B381-18B71416DEFE}"/>
    <cellStyle name="Calculation 3 4 4 5" xfId="4258" xr:uid="{720928AB-8D7C-4F60-879D-BB897F6D8291}"/>
    <cellStyle name="Calculation 3 4 4 5 2" xfId="9887" xr:uid="{4EBB10BA-AC8E-4705-8889-42FED0D444DE}"/>
    <cellStyle name="Calculation 3 4 4 5 3" xfId="18522" xr:uid="{55976627-9FDC-4E8D-B9AB-39D931202283}"/>
    <cellStyle name="Calculation 3 4 4 6" xfId="6618" xr:uid="{193E3D24-1729-4C2C-B28A-CB40FDCA9398}"/>
    <cellStyle name="Calculation 3 4 4 7" xfId="15253" xr:uid="{2FB46743-B8B8-489A-8C08-33F7143B4BEC}"/>
    <cellStyle name="Calculation 3 4 5" xfId="731" xr:uid="{C596D8F9-FBF3-4A05-A35A-88E3F91DBD9D}"/>
    <cellStyle name="Calculation 3 4 5 2" xfId="1315" xr:uid="{4D4310DB-2296-4755-94AB-6CC2D660BB63}"/>
    <cellStyle name="Calculation 3 4 5 2 2" xfId="2194" xr:uid="{8E639345-92D5-4209-B8BB-2671824C0CAA}"/>
    <cellStyle name="Calculation 3 4 5 2 2 2" xfId="5366" xr:uid="{F205DF2D-7A30-45E7-8730-4669E14F867D}"/>
    <cellStyle name="Calculation 3 4 5 2 2 2 2" xfId="10995" xr:uid="{58552981-1AE4-4422-BCCB-1D8BD166D71D}"/>
    <cellStyle name="Calculation 3 4 5 2 2 2 3" xfId="19630" xr:uid="{F797EEB8-3D0F-4B4B-A93A-62B1B54A9598}"/>
    <cellStyle name="Calculation 3 4 5 2 2 3" xfId="7823" xr:uid="{FD774758-8746-4DEA-9838-1725B65D1B10}"/>
    <cellStyle name="Calculation 3 4 5 2 2 4" xfId="16458" xr:uid="{A957184C-32E9-464E-ABDD-19C7C6E4685C}"/>
    <cellStyle name="Calculation 3 4 5 2 3" xfId="310" xr:uid="{B7B45321-1F52-4227-B8C3-B60560FF1E49}"/>
    <cellStyle name="Calculation 3 4 5 2 3 2" xfId="5939" xr:uid="{D0D54D79-7234-4B17-957A-8D109A22B9F5}"/>
    <cellStyle name="Calculation 3 4 5 2 3 3" xfId="14574" xr:uid="{5CA9C106-DC93-413C-AB7C-06CE18DF7848}"/>
    <cellStyle name="Calculation 3 4 5 2 4" xfId="4511" xr:uid="{A4A084EB-01C7-49D8-BA2D-B828C0524234}"/>
    <cellStyle name="Calculation 3 4 5 2 4 2" xfId="10140" xr:uid="{C2EC0DAF-72F6-4BBC-8328-5CBD33DF15BF}"/>
    <cellStyle name="Calculation 3 4 5 2 4 3" xfId="18775" xr:uid="{CD747D09-3C5F-4CDE-AB7C-351C5B0F6534}"/>
    <cellStyle name="Calculation 3 4 5 2 5" xfId="6944" xr:uid="{7E029AB0-78DD-40F1-9F71-F4887D96D2C7}"/>
    <cellStyle name="Calculation 3 4 5 2 6" xfId="15579" xr:uid="{35FC3284-3E5E-41AE-858D-01BDC09A70DE}"/>
    <cellStyle name="Calculation 3 4 5 3" xfId="1779" xr:uid="{3F93F0DE-4220-4AE7-AA16-F6556E1A78D0}"/>
    <cellStyle name="Calculation 3 4 5 3 2" xfId="4951" xr:uid="{ABB19B17-E691-483F-8E16-BDC6838ABA9E}"/>
    <cellStyle name="Calculation 3 4 5 3 2 2" xfId="10580" xr:uid="{EF576399-121A-4744-8BB4-ABECF8A64CC6}"/>
    <cellStyle name="Calculation 3 4 5 3 2 3" xfId="19215" xr:uid="{9AC76814-B2B8-4C22-ABE6-A00B5FA772A4}"/>
    <cellStyle name="Calculation 3 4 5 3 3" xfId="7408" xr:uid="{06446D65-8265-4A4B-8B84-0CBC0488CCF0}"/>
    <cellStyle name="Calculation 3 4 5 3 4" xfId="16043" xr:uid="{2F06E7C0-025C-49AA-A58F-FEC85854E525}"/>
    <cellStyle name="Calculation 3 4 5 4" xfId="3125" xr:uid="{8647D843-D0D0-4359-B508-EC59B42FC2C0}"/>
    <cellStyle name="Calculation 3 4 5 4 2" xfId="8754" xr:uid="{E3FAD337-D2F7-483B-BEC3-99D515CA6AB9}"/>
    <cellStyle name="Calculation 3 4 5 4 3" xfId="17389" xr:uid="{C65AFA77-3073-47AE-A438-075BAB960334}"/>
    <cellStyle name="Calculation 3 4 5 5" xfId="4404" xr:uid="{231D2B10-E422-43D4-A125-D3AA7122B2C7}"/>
    <cellStyle name="Calculation 3 4 5 5 2" xfId="10033" xr:uid="{2049DD34-DF02-4DF0-9F26-4B84BE60681C}"/>
    <cellStyle name="Calculation 3 4 5 5 3" xfId="18668" xr:uid="{6C356E8C-4662-4E03-87B7-32BF008F9984}"/>
    <cellStyle name="Calculation 3 4 5 6" xfId="6360" xr:uid="{F52268A2-9F30-40BD-B6D6-808FC9F21C33}"/>
    <cellStyle name="Calculation 3 4 5 7" xfId="14995" xr:uid="{6C5C151D-9F15-4B39-85C3-5235F5C4658D}"/>
    <cellStyle name="Calculation 3 4 6" xfId="1129" xr:uid="{269B266A-AA43-42DA-AE21-8CFCC54DDEAC}"/>
    <cellStyle name="Calculation 3 4 6 2" xfId="2008" xr:uid="{7F605ED7-B6E9-4A3B-B55F-033FFC4C4FA4}"/>
    <cellStyle name="Calculation 3 4 6 2 2" xfId="5180" xr:uid="{40E5C5FD-8FF1-466A-B5FA-504A166506AB}"/>
    <cellStyle name="Calculation 3 4 6 2 2 2" xfId="10809" xr:uid="{C87C45B8-C17D-420C-8E98-23BFC2ACDD7B}"/>
    <cellStyle name="Calculation 3 4 6 2 2 3" xfId="19444" xr:uid="{4EB31824-040A-4C93-811A-3F1AB28A9BA7}"/>
    <cellStyle name="Calculation 3 4 6 2 3" xfId="7637" xr:uid="{7B49C730-3801-42AF-80B6-3948254AA827}"/>
    <cellStyle name="Calculation 3 4 6 2 4" xfId="16272" xr:uid="{169BF90A-38A4-4B14-B5B3-23B4D180C42F}"/>
    <cellStyle name="Calculation 3 4 6 3" xfId="2698" xr:uid="{71F51C30-0D03-48BE-AEEE-61DAC457D3B7}"/>
    <cellStyle name="Calculation 3 4 6 3 2" xfId="8327" xr:uid="{B5FA1AA6-FEF6-4F45-8426-BC6DA26A6F21}"/>
    <cellStyle name="Calculation 3 4 6 3 3" xfId="16962" xr:uid="{77015FD3-6B42-41AC-84CD-75C3BC3B9507}"/>
    <cellStyle name="Calculation 3 4 6 4" xfId="3668" xr:uid="{F69E3781-3E8A-4146-BE4B-96B01EA83CFD}"/>
    <cellStyle name="Calculation 3 4 6 4 2" xfId="9297" xr:uid="{A334DC1A-86D8-4135-A3F6-88F20C59AA9C}"/>
    <cellStyle name="Calculation 3 4 6 4 3" xfId="17932" xr:uid="{57A70C2D-EA07-4D9D-9F72-33C1D829D9E4}"/>
    <cellStyle name="Calculation 3 4 6 5" xfId="6758" xr:uid="{E4B9525D-D75D-440A-80B6-48D9907B581B}"/>
    <cellStyle name="Calculation 3 4 6 6" xfId="15393" xr:uid="{7A6B8D65-276B-4D67-AC99-F73872D52398}"/>
    <cellStyle name="Calculation 3 4 7" xfId="1687" xr:uid="{32B6762B-0FC1-4547-B242-F3D482F7A294}"/>
    <cellStyle name="Calculation 3 4 7 2" xfId="4859" xr:uid="{3CE82557-02E4-4A32-83A1-27248BB58B1F}"/>
    <cellStyle name="Calculation 3 4 7 2 2" xfId="10488" xr:uid="{B484CF8B-7162-4437-815B-8FB95ABFD52E}"/>
    <cellStyle name="Calculation 3 4 7 2 3" xfId="19123" xr:uid="{173CB502-FEB6-4499-8D0F-A0182BB2F2DA}"/>
    <cellStyle name="Calculation 3 4 7 3" xfId="7316" xr:uid="{45FA7057-6F73-4D3B-83E6-D0BE7BB02628}"/>
    <cellStyle name="Calculation 3 4 7 4" xfId="15951" xr:uid="{C7720151-3A65-412A-A93B-EEE905F28535}"/>
    <cellStyle name="Calculation 3 4 8" xfId="2711" xr:uid="{E3BB9661-B2C3-4EBC-96CF-5B2239EB537D}"/>
    <cellStyle name="Calculation 3 4 8 2" xfId="8340" xr:uid="{8E59BC20-5E25-459B-A04C-33D1A3D35282}"/>
    <cellStyle name="Calculation 3 4 8 3" xfId="16975" xr:uid="{7F547D59-725F-42FA-85A4-02073F14AF9B}"/>
    <cellStyle name="Calculation 3 4 9" xfId="3687" xr:uid="{A0053B7B-4070-4013-8BCE-73F35FD112EB}"/>
    <cellStyle name="Calculation 3 4 9 2" xfId="9316" xr:uid="{912278CD-89DA-4EDA-8153-3E0C607AB09A}"/>
    <cellStyle name="Calculation 3 4 9 3" xfId="17951" xr:uid="{6AAC6483-D082-4CA8-B078-5D67775F96BE}"/>
    <cellStyle name="Calculation 3 5" xfId="585" xr:uid="{595053A7-2F62-458D-8FD9-20EE110A9C7D}"/>
    <cellStyle name="Calculation 3 5 2" xfId="909" xr:uid="{8B608AB8-2F63-4AE1-BD7A-4C64AEDD36B1}"/>
    <cellStyle name="Calculation 3 5 2 2" xfId="1493" xr:uid="{B3F8DDC0-5F41-4821-AC83-4D627713D1E0}"/>
    <cellStyle name="Calculation 3 5 2 2 2" xfId="2372" xr:uid="{64D4DABF-C395-4052-BF3A-95A73B2C379C}"/>
    <cellStyle name="Calculation 3 5 2 2 2 2" xfId="5544" xr:uid="{C8A76903-B63F-4B4E-941D-50FDDEEBF6C5}"/>
    <cellStyle name="Calculation 3 5 2 2 2 2 2" xfId="11173" xr:uid="{5D3B0CF9-8B36-4422-959F-B4B17512585A}"/>
    <cellStyle name="Calculation 3 5 2 2 2 2 3" xfId="19808" xr:uid="{1F9E57A6-0A18-4635-988B-1E053BD150B5}"/>
    <cellStyle name="Calculation 3 5 2 2 2 3" xfId="8001" xr:uid="{515671DE-A6F3-4218-B8CD-6CABAD2627D3}"/>
    <cellStyle name="Calculation 3 5 2 2 2 4" xfId="16636" xr:uid="{D5549CF1-9884-4DB9-BF3A-E87B02CF8AF4}"/>
    <cellStyle name="Calculation 3 5 2 2 3" xfId="3257" xr:uid="{3ECA59B9-A2F8-4D79-8C30-01ADCE144E75}"/>
    <cellStyle name="Calculation 3 5 2 2 3 2" xfId="8886" xr:uid="{457CB084-030F-49BA-932D-A96DB2A850DB}"/>
    <cellStyle name="Calculation 3 5 2 2 3 3" xfId="17521" xr:uid="{11E22CE7-CF13-4102-8A83-715BF281A1F2}"/>
    <cellStyle name="Calculation 3 5 2 2 4" xfId="4665" xr:uid="{B0549165-590C-43B3-8414-8C163C74382F}"/>
    <cellStyle name="Calculation 3 5 2 2 4 2" xfId="10294" xr:uid="{0CB15019-3855-4F51-9773-788FA2CB5FF6}"/>
    <cellStyle name="Calculation 3 5 2 2 4 3" xfId="18929" xr:uid="{482F51BE-3FF0-4DCE-919D-087451F48B92}"/>
    <cellStyle name="Calculation 3 5 2 2 5" xfId="7122" xr:uid="{F6602C5F-95DB-4308-85DA-7DE08F99577D}"/>
    <cellStyle name="Calculation 3 5 2 2 6" xfId="15757" xr:uid="{42DBEDC8-23F1-46E2-81F6-56B2982C1C75}"/>
    <cellStyle name="Calculation 3 5 2 3" xfId="1867" xr:uid="{DD5022D8-3B91-4293-B298-3E24E169B9C8}"/>
    <cellStyle name="Calculation 3 5 2 3 2" xfId="5039" xr:uid="{C7BC83C4-D115-4C95-BFE3-A84358A8B48E}"/>
    <cellStyle name="Calculation 3 5 2 3 2 2" xfId="10668" xr:uid="{4A442425-ED59-491B-A48D-B5DCD84F91E2}"/>
    <cellStyle name="Calculation 3 5 2 3 2 3" xfId="19303" xr:uid="{D4660E01-0F65-48DD-A135-958207AAE5A6}"/>
    <cellStyle name="Calculation 3 5 2 3 3" xfId="7496" xr:uid="{4021B65D-4E9D-4079-A0D5-EE57684B1BBB}"/>
    <cellStyle name="Calculation 3 5 2 3 4" xfId="16131" xr:uid="{DBCB45C4-8D9B-4F2C-B338-2A0470E59041}"/>
    <cellStyle name="Calculation 3 5 2 4" xfId="3316" xr:uid="{4DD6879F-6151-4285-B5DF-BFF91BDCF4E1}"/>
    <cellStyle name="Calculation 3 5 2 4 2" xfId="8945" xr:uid="{9AC4FB5D-AEAA-4E2C-A882-4417604D192E}"/>
    <cellStyle name="Calculation 3 5 2 4 3" xfId="17580" xr:uid="{2412AFCA-41A7-4461-8026-0CC9067572C3}"/>
    <cellStyle name="Calculation 3 5 2 5" xfId="4067" xr:uid="{EEFDF796-D9B3-4F63-A095-623C047785D5}"/>
    <cellStyle name="Calculation 3 5 2 5 2" xfId="9696" xr:uid="{95D7843F-709B-4FA8-95FE-4139C9E7090A}"/>
    <cellStyle name="Calculation 3 5 2 5 3" xfId="18331" xr:uid="{CC2AD986-57B1-47E5-BC39-4F07963E03FD}"/>
    <cellStyle name="Calculation 3 5 2 6" xfId="6538" xr:uid="{200E6E96-5AB1-4F3B-B948-6D1D6BD4A8CC}"/>
    <cellStyle name="Calculation 3 5 2 7" xfId="15173" xr:uid="{DA4F44B2-CBA9-4CA8-BA45-39A3AF0F9F95}"/>
    <cellStyle name="Calculation 3 5 3" xfId="1166" xr:uid="{E46EE9DC-BB51-4EEF-B780-FB147CB19BF9}"/>
    <cellStyle name="Calculation 3 5 3 2" xfId="2045" xr:uid="{F1143FB0-A5E6-4D79-A111-E47680EC7322}"/>
    <cellStyle name="Calculation 3 5 3 2 2" xfId="5217" xr:uid="{7F90030E-1025-480C-8B4A-2E6980E9D0F1}"/>
    <cellStyle name="Calculation 3 5 3 2 2 2" xfId="10846" xr:uid="{DB121CA2-4999-471B-A279-833A8CE8505A}"/>
    <cellStyle name="Calculation 3 5 3 2 2 3" xfId="19481" xr:uid="{B78D72C8-2985-43CB-83ED-33AFD3F5F836}"/>
    <cellStyle name="Calculation 3 5 3 2 3" xfId="7674" xr:uid="{C37EE898-6DCB-40F9-B6B8-94FB4BBA7186}"/>
    <cellStyle name="Calculation 3 5 3 2 4" xfId="16309" xr:uid="{6664F39A-8ADC-4EBF-BA38-E89ADA329C05}"/>
    <cellStyle name="Calculation 3 5 3 3" xfId="3528" xr:uid="{4BB5E443-E790-414B-945A-33C2E58DDE64}"/>
    <cellStyle name="Calculation 3 5 3 3 2" xfId="9157" xr:uid="{D9BE2ED5-B0BD-4F75-B42F-528570092F0E}"/>
    <cellStyle name="Calculation 3 5 3 3 3" xfId="17792" xr:uid="{E0A3D612-7297-47BC-A056-ADA937DABA5D}"/>
    <cellStyle name="Calculation 3 5 3 4" xfId="4269" xr:uid="{D015BA1A-1D83-40B3-A607-CAEED82CC7AF}"/>
    <cellStyle name="Calculation 3 5 3 4 2" xfId="9898" xr:uid="{8C8EBC12-A662-49EA-9250-6668CD8C9666}"/>
    <cellStyle name="Calculation 3 5 3 4 3" xfId="18533" xr:uid="{69CDD6FB-09F4-49EA-8CAE-BD603863519A}"/>
    <cellStyle name="Calculation 3 5 3 5" xfId="6795" xr:uid="{B8230EBF-F78D-46A0-A658-6017029D5419}"/>
    <cellStyle name="Calculation 3 5 3 6" xfId="15430" xr:uid="{C43624B3-F59E-4508-B210-CEB7FA83A073}"/>
    <cellStyle name="Calculation 3 5 4" xfId="1705" xr:uid="{19630FCD-E480-4C22-A039-E3C5504EC856}"/>
    <cellStyle name="Calculation 3 5 4 2" xfId="4877" xr:uid="{12B8CFA7-4EF9-400A-AF66-7AAC5448A785}"/>
    <cellStyle name="Calculation 3 5 4 2 2" xfId="10506" xr:uid="{0E19CD89-7D80-45B2-922E-915839E89CD3}"/>
    <cellStyle name="Calculation 3 5 4 2 3" xfId="19141" xr:uid="{33C54710-6D62-4CC0-8570-48B17C2ECE0A}"/>
    <cellStyle name="Calculation 3 5 4 3" xfId="7334" xr:uid="{E8F052AC-1FD9-4433-B414-4815FFF0BFFE}"/>
    <cellStyle name="Calculation 3 5 4 4" xfId="15969" xr:uid="{6D75775C-97FE-44A3-A931-DA7550A16292}"/>
    <cellStyle name="Calculation 3 5 5" xfId="2539" xr:uid="{F2DC8BF3-7BF2-4E76-888A-0D19CF7CCEAC}"/>
    <cellStyle name="Calculation 3 5 5 2" xfId="8168" xr:uid="{30EE2EA6-CDF2-4DE9-BFC1-C2030E0AD101}"/>
    <cellStyle name="Calculation 3 5 5 3" xfId="16803" xr:uid="{239BA994-F091-48CE-AE6D-CD3D12E44E7F}"/>
    <cellStyle name="Calculation 3 5 6" xfId="4040" xr:uid="{EDAB6CDE-78BA-4B85-82BB-9A95344008B4}"/>
    <cellStyle name="Calculation 3 5 6 2" xfId="9669" xr:uid="{B942823B-9BB7-41D6-8FD7-DB851E12BCA2}"/>
    <cellStyle name="Calculation 3 5 6 3" xfId="18304" xr:uid="{FAEFD185-E990-4B88-8455-46901BD2D99B}"/>
    <cellStyle name="Calculation 3 5 7" xfId="6214" xr:uid="{536DB16D-C3D6-41AF-8BD7-CEF7EFDD3B4A}"/>
    <cellStyle name="Calculation 3 5 8" xfId="14849" xr:uid="{B720240A-0F4A-4E80-B500-29B7DEE420D1}"/>
    <cellStyle name="Calculation 3 6" xfId="911" xr:uid="{0C4FFA5C-DCF0-4F66-B63D-37BDEA0E316E}"/>
    <cellStyle name="Calculation 3 6 2" xfId="1495" xr:uid="{4AD36E7F-38E6-4C9B-B72D-2A1D2DC2EB83}"/>
    <cellStyle name="Calculation 3 6 2 2" xfId="2374" xr:uid="{EB6266BB-1181-4C5B-A129-619D54DCA193}"/>
    <cellStyle name="Calculation 3 6 2 2 2" xfId="5546" xr:uid="{DBBF151C-6E48-42F0-A96D-6649963B81BF}"/>
    <cellStyle name="Calculation 3 6 2 2 2 2" xfId="11175" xr:uid="{48C0016F-DDC4-45F9-B7E1-4624FACB53A6}"/>
    <cellStyle name="Calculation 3 6 2 2 2 3" xfId="19810" xr:uid="{BDACE92E-D415-4B25-BDB6-46E177C86BE1}"/>
    <cellStyle name="Calculation 3 6 2 2 3" xfId="8003" xr:uid="{A31AF8B4-4E0A-4932-A286-95538274FD90}"/>
    <cellStyle name="Calculation 3 6 2 2 4" xfId="16638" xr:uid="{626B474D-78E0-4E96-ADE7-A2CDE93C1813}"/>
    <cellStyle name="Calculation 3 6 2 3" xfId="3458" xr:uid="{AB0A603A-9587-475E-BE77-1B1028CAA1A7}"/>
    <cellStyle name="Calculation 3 6 2 3 2" xfId="9087" xr:uid="{941A8089-A9DD-49C2-90A4-4E679E4567EA}"/>
    <cellStyle name="Calculation 3 6 2 3 3" xfId="17722" xr:uid="{3D3F6624-A688-423D-B105-FC7B84F3074B}"/>
    <cellStyle name="Calculation 3 6 2 4" xfId="4667" xr:uid="{CC2CC744-8CC1-437D-B784-A400511E19F9}"/>
    <cellStyle name="Calculation 3 6 2 4 2" xfId="10296" xr:uid="{3682482B-0B14-478F-B59A-F68EAA1D4E12}"/>
    <cellStyle name="Calculation 3 6 2 4 3" xfId="18931" xr:uid="{997817B7-AE20-4931-85E9-1D1143C613AB}"/>
    <cellStyle name="Calculation 3 6 2 5" xfId="7124" xr:uid="{88ECC46F-2FF7-4CD0-8199-EC031E8CC5E1}"/>
    <cellStyle name="Calculation 3 6 2 6" xfId="15759" xr:uid="{76DE3F60-7B5E-42DD-ABA4-7EC6F1D17D05}"/>
    <cellStyle name="Calculation 3 6 3" xfId="1868" xr:uid="{4F26AE0B-E8C7-4659-B2FC-E68078214287}"/>
    <cellStyle name="Calculation 3 6 3 2" xfId="5040" xr:uid="{83029C8D-7E0D-4582-B494-EDD1807294C3}"/>
    <cellStyle name="Calculation 3 6 3 2 2" xfId="10669" xr:uid="{779BE47B-EFDE-405A-A2DB-161461E49EFF}"/>
    <cellStyle name="Calculation 3 6 3 2 3" xfId="19304" xr:uid="{4FC31AF0-1F1A-44B9-9D98-E3745950E563}"/>
    <cellStyle name="Calculation 3 6 3 3" xfId="7497" xr:uid="{346A2C5D-B272-4B18-8332-3059372AFC59}"/>
    <cellStyle name="Calculation 3 6 3 4" xfId="16132" xr:uid="{69E38AD4-AE30-4FBF-80E6-E5E4A18170FA}"/>
    <cellStyle name="Calculation 3 6 4" xfId="3273" xr:uid="{B055C2EA-0F2A-446B-A2E6-39EE9F361CE7}"/>
    <cellStyle name="Calculation 3 6 4 2" xfId="8902" xr:uid="{FE3E3CD6-FBD0-40F1-AE95-B3B41EF48C2C}"/>
    <cellStyle name="Calculation 3 6 4 3" xfId="17537" xr:uid="{D4D7D513-5A2D-487F-989B-DFEB3FAA2784}"/>
    <cellStyle name="Calculation 3 6 5" xfId="4064" xr:uid="{06A7CE4D-BE97-42C3-BCA5-CDF5A7D36DD1}"/>
    <cellStyle name="Calculation 3 6 5 2" xfId="9693" xr:uid="{E1412D3F-D858-4749-AD04-9FF01F46D285}"/>
    <cellStyle name="Calculation 3 6 5 3" xfId="18328" xr:uid="{FA350418-19D1-4627-BB92-797E73CC4B15}"/>
    <cellStyle name="Calculation 3 6 6" xfId="6540" xr:uid="{DB08C90C-BCC6-474C-BF97-5C09D407C320}"/>
    <cellStyle name="Calculation 3 6 7" xfId="15175" xr:uid="{C4EBE800-2686-4D99-A0DD-57C259F67DBC}"/>
    <cellStyle name="Calculation 3 7" xfId="686" xr:uid="{40037747-DF14-493A-A9BE-B9B66EADBA7C}"/>
    <cellStyle name="Calculation 3 7 2" xfId="1270" xr:uid="{D8930B7A-4DC9-464D-9EAA-24B28426F877}"/>
    <cellStyle name="Calculation 3 7 2 2" xfId="2149" xr:uid="{BC8888FF-C891-4322-A492-930E70D0A206}"/>
    <cellStyle name="Calculation 3 7 2 2 2" xfId="5321" xr:uid="{66A2D7AA-D74A-4051-93CD-74C93A2F5F91}"/>
    <cellStyle name="Calculation 3 7 2 2 2 2" xfId="10950" xr:uid="{C767A240-BE7F-4AF0-A3BE-9B7CE604AA13}"/>
    <cellStyle name="Calculation 3 7 2 2 2 3" xfId="19585" xr:uid="{DDA9D61F-19C2-496B-AF4B-25037016A7AC}"/>
    <cellStyle name="Calculation 3 7 2 2 3" xfId="7778" xr:uid="{5DDE5F1C-946F-40E2-9503-E9609CF5894B}"/>
    <cellStyle name="Calculation 3 7 2 2 4" xfId="16413" xr:uid="{54B97A6B-2AF2-4C16-BE88-6D769C0B825F}"/>
    <cellStyle name="Calculation 3 7 2 3" xfId="2681" xr:uid="{AD934E12-31F6-440A-A154-A429D1E569C4}"/>
    <cellStyle name="Calculation 3 7 2 3 2" xfId="8310" xr:uid="{86E9DE91-BCF2-4379-B735-BBA913860063}"/>
    <cellStyle name="Calculation 3 7 2 3 3" xfId="16945" xr:uid="{2402EC52-758E-4751-822E-46556D9DDF1F}"/>
    <cellStyle name="Calculation 3 7 2 4" xfId="4589" xr:uid="{A8FF9DB2-3652-4DCD-93AB-6F827C4ED0C9}"/>
    <cellStyle name="Calculation 3 7 2 4 2" xfId="10218" xr:uid="{57C07A83-11D3-4DCC-84A9-D6D3FFF3C6CA}"/>
    <cellStyle name="Calculation 3 7 2 4 3" xfId="18853" xr:uid="{232B6F83-60CD-42D1-9FE7-A7E1D1C8D781}"/>
    <cellStyle name="Calculation 3 7 2 5" xfId="6899" xr:uid="{A5FA9297-8B74-4926-938D-00D9F2CC82F2}"/>
    <cellStyle name="Calculation 3 7 2 6" xfId="15534" xr:uid="{A4D655C5-871F-4A9C-8D32-F73B5B6F64F6}"/>
    <cellStyle name="Calculation 3 7 3" xfId="1756" xr:uid="{5643E1BA-E14C-4B43-AE6A-FB9FB05584FF}"/>
    <cellStyle name="Calculation 3 7 3 2" xfId="4928" xr:uid="{86F576B7-A4B1-492F-AA20-FFF2DA991D56}"/>
    <cellStyle name="Calculation 3 7 3 2 2" xfId="10557" xr:uid="{C307DE3B-BF72-4B6F-86E2-DE5D46DE62E3}"/>
    <cellStyle name="Calculation 3 7 3 2 3" xfId="19192" xr:uid="{91C4C469-547A-42A3-A9C4-476984A32005}"/>
    <cellStyle name="Calculation 3 7 3 3" xfId="7385" xr:uid="{6D70A664-C6A9-4B68-9907-F14CA4EB9ED3}"/>
    <cellStyle name="Calculation 3 7 3 4" xfId="16020" xr:uid="{7FF62071-2AD6-4538-9E76-FDC6BFEE70F6}"/>
    <cellStyle name="Calculation 3 7 4" xfId="3061" xr:uid="{7BD0B9FA-C891-4086-AD53-F4B0761D8E44}"/>
    <cellStyle name="Calculation 3 7 4 2" xfId="8690" xr:uid="{13F9C854-8763-4888-8C0B-C62E8978F962}"/>
    <cellStyle name="Calculation 3 7 4 3" xfId="17325" xr:uid="{64E131F1-5D78-4D4A-9E30-9CA098902D2F}"/>
    <cellStyle name="Calculation 3 7 5" xfId="3740" xr:uid="{BC8BE596-C4C2-4DCF-8941-780EBB2C16FB}"/>
    <cellStyle name="Calculation 3 7 5 2" xfId="9369" xr:uid="{85A8FE61-8CA1-43E9-9C93-B0FFAEA90A21}"/>
    <cellStyle name="Calculation 3 7 5 3" xfId="18004" xr:uid="{EE9E9961-C805-43BC-91E3-47D98403E19B}"/>
    <cellStyle name="Calculation 3 7 6" xfId="6315" xr:uid="{3EFAAFFC-E78D-4AA8-BA64-E0609AC518C1}"/>
    <cellStyle name="Calculation 3 7 7" xfId="14950" xr:uid="{5A00C58F-A9FC-479F-A560-BF9BEEBBBCB7}"/>
    <cellStyle name="Calculation 3 8" xfId="768" xr:uid="{AD072784-D7BD-4530-81EE-DFE44A7CD421}"/>
    <cellStyle name="Calculation 3 8 2" xfId="1352" xr:uid="{F70C567A-030E-4E46-8C76-81BF1CE2DD34}"/>
    <cellStyle name="Calculation 3 8 2 2" xfId="2231" xr:uid="{6818D108-CB95-4FCC-A0FE-FFFC49EAA2F7}"/>
    <cellStyle name="Calculation 3 8 2 2 2" xfId="5403" xr:uid="{F955C223-DF83-4EDB-A289-AED3EB30A114}"/>
    <cellStyle name="Calculation 3 8 2 2 2 2" xfId="11032" xr:uid="{FD61FEB5-D4AF-4B86-B9E6-3CDE7BADB20B}"/>
    <cellStyle name="Calculation 3 8 2 2 2 3" xfId="19667" xr:uid="{CFE9221D-4FD9-497F-B8DD-C84DBAECEFFB}"/>
    <cellStyle name="Calculation 3 8 2 2 3" xfId="7860" xr:uid="{67F38FCE-F46C-45B7-A71B-202FA9DD30AB}"/>
    <cellStyle name="Calculation 3 8 2 2 4" xfId="16495" xr:uid="{DE2E22D7-9C5F-4264-B2B0-A37785936A93}"/>
    <cellStyle name="Calculation 3 8 2 3" xfId="2908" xr:uid="{0C303998-16BD-4040-BF97-BA15F8CE19B3}"/>
    <cellStyle name="Calculation 3 8 2 3 2" xfId="8537" xr:uid="{61E4EDE3-DBBB-4D0D-8849-0361CAB5012E}"/>
    <cellStyle name="Calculation 3 8 2 3 3" xfId="17172" xr:uid="{56475C1B-73BB-4AA1-B97B-30F780960C8F}"/>
    <cellStyle name="Calculation 3 8 2 4" xfId="4622" xr:uid="{75EC9389-E64A-46DB-84A4-62EACCDBBBD0}"/>
    <cellStyle name="Calculation 3 8 2 4 2" xfId="10251" xr:uid="{103E2B39-833A-4E30-A032-64C6F34ABEFA}"/>
    <cellStyle name="Calculation 3 8 2 4 3" xfId="18886" xr:uid="{B232184E-6EEC-45D5-9394-DBB61F8FE884}"/>
    <cellStyle name="Calculation 3 8 2 5" xfId="6981" xr:uid="{20B9825A-D31E-4CC7-B7E0-4E11C3CC7A74}"/>
    <cellStyle name="Calculation 3 8 2 6" xfId="15616" xr:uid="{50B55AEA-F0B2-4FC5-8605-78F4080EA9BB}"/>
    <cellStyle name="Calculation 3 8 3" xfId="1797" xr:uid="{E6DF16B5-8B19-4A93-9876-6344F20C052D}"/>
    <cellStyle name="Calculation 3 8 3 2" xfId="4969" xr:uid="{E4B43A39-A78F-4C48-B9C9-905BAF836D6D}"/>
    <cellStyle name="Calculation 3 8 3 2 2" xfId="10598" xr:uid="{FC78AFEF-8379-48A2-B72D-74BA45B3DD13}"/>
    <cellStyle name="Calculation 3 8 3 2 3" xfId="19233" xr:uid="{EF33EF15-ACAF-43AB-B1DF-7144DF95EBEF}"/>
    <cellStyle name="Calculation 3 8 3 3" xfId="7426" xr:uid="{99C67994-9C94-45CD-BE0A-297E62B240D4}"/>
    <cellStyle name="Calculation 3 8 3 4" xfId="16061" xr:uid="{5D167021-13F9-439F-838E-5C502C66B773}"/>
    <cellStyle name="Calculation 3 8 4" xfId="3067" xr:uid="{73ECE488-1500-47DA-AFD8-7E9E026B6163}"/>
    <cellStyle name="Calculation 3 8 4 2" xfId="8696" xr:uid="{4E3ECFC6-B6B4-442F-B750-B81B662B13D3}"/>
    <cellStyle name="Calculation 3 8 4 3" xfId="17331" xr:uid="{1577CEAB-D35C-489B-885F-EB991D2E4057}"/>
    <cellStyle name="Calculation 3 8 5" xfId="4477" xr:uid="{7B832399-AB7D-49F6-A21C-5DB4DBEC2F2E}"/>
    <cellStyle name="Calculation 3 8 5 2" xfId="10106" xr:uid="{28C88E80-8341-4CE8-93F6-20B94AE0628F}"/>
    <cellStyle name="Calculation 3 8 5 3" xfId="18741" xr:uid="{7137B47F-B97A-4F05-89F0-1ED0B75A6D48}"/>
    <cellStyle name="Calculation 3 8 6" xfId="6397" xr:uid="{244F6144-67F5-436B-A715-15299FCA4B18}"/>
    <cellStyle name="Calculation 3 8 7" xfId="15032" xr:uid="{5FAEE88D-A707-432B-90B6-57C5BED35E96}"/>
    <cellStyle name="Calculation 3 9" xfId="1092" xr:uid="{4FB65E1D-2F38-423F-A357-1523BFE51E1B}"/>
    <cellStyle name="Calculation 3 9 2" xfId="1971" xr:uid="{EC3AC3FB-6D48-4809-9B33-88922AB59A19}"/>
    <cellStyle name="Calculation 3 9 2 2" xfId="5143" xr:uid="{C4C70F19-D9DA-43F6-B74A-16592C984104}"/>
    <cellStyle name="Calculation 3 9 2 2 2" xfId="10772" xr:uid="{3207521D-4CE0-4ECF-96E9-6A0824591AEF}"/>
    <cellStyle name="Calculation 3 9 2 2 3" xfId="19407" xr:uid="{8E379E75-9FC3-45A6-B856-A70A4A7E974A}"/>
    <cellStyle name="Calculation 3 9 2 3" xfId="7600" xr:uid="{6C4F2116-27B2-46F5-B331-08DF055AA6C8}"/>
    <cellStyle name="Calculation 3 9 2 4" xfId="16235" xr:uid="{5DCE7C18-D96E-451F-99F5-E2DF459D4968}"/>
    <cellStyle name="Calculation 3 9 3" xfId="3322" xr:uid="{84EFFA77-4139-4975-9107-BE93811F1D46}"/>
    <cellStyle name="Calculation 3 9 3 2" xfId="8951" xr:uid="{47A02189-7344-440D-9197-EDB68AA970B0}"/>
    <cellStyle name="Calculation 3 9 3 3" xfId="17586" xr:uid="{BA53BA36-1E14-4F27-9C26-E5D28D4F39F2}"/>
    <cellStyle name="Calculation 3 9 4" xfId="4367" xr:uid="{36670198-0E42-46E5-BF20-01FCB05B9B82}"/>
    <cellStyle name="Calculation 3 9 4 2" xfId="9996" xr:uid="{FCF91750-11E4-4AC4-B437-71EC541043A2}"/>
    <cellStyle name="Calculation 3 9 4 3" xfId="18631" xr:uid="{E7FEA7DB-0BBA-4E73-BC54-473D6A9F9BE0}"/>
    <cellStyle name="Calculation 3 9 5" xfId="6721" xr:uid="{AA083E3D-5AE3-4C0B-9982-F0592D27EA13}"/>
    <cellStyle name="Calculation 3 9 6" xfId="15356" xr:uid="{866A247A-34D6-40F4-9153-D9AA2F3BD7F6}"/>
    <cellStyle name="Calculation 4" xfId="438" xr:uid="{4C49AC5F-5F83-4670-A683-046DF6045DBA}"/>
    <cellStyle name="Calculation 4 2" xfId="1084" xr:uid="{D7A7C2E1-9B4D-4F34-925E-B86EE8D742B6}"/>
    <cellStyle name="Calculation 4 2 2" xfId="1963" xr:uid="{CE7F93B9-3E69-4F48-B67A-7ADB83477E2C}"/>
    <cellStyle name="Calculation 4 2 2 2" xfId="5135" xr:uid="{1D2283B9-1002-412E-A910-C90D8F70349D}"/>
    <cellStyle name="Calculation 4 2 2 2 2" xfId="10764" xr:uid="{0B30758D-DBB2-4956-A76F-96BE28704F66}"/>
    <cellStyle name="Calculation 4 2 2 2 3" xfId="19399" xr:uid="{9BE2D82A-6EC8-4BE7-AB4D-FE3CED156594}"/>
    <cellStyle name="Calculation 4 2 2 3" xfId="7592" xr:uid="{F025BF6C-B838-400C-906D-C6168197B766}"/>
    <cellStyle name="Calculation 4 2 2 4" xfId="16227" xr:uid="{9F66E51D-6BBF-4C4F-B07B-1FC01415A049}"/>
    <cellStyle name="Calculation 4 2 3" xfId="3272" xr:uid="{5727988B-930B-45A8-A04D-CEC4B47D1889}"/>
    <cellStyle name="Calculation 4 2 3 2" xfId="8901" xr:uid="{23337AC6-F8C6-4BE4-98D4-CD7D55BA1EE6}"/>
    <cellStyle name="Calculation 4 2 3 3" xfId="17536" xr:uid="{8615F3CC-2AE6-4CB6-88DF-2D38E712F36F}"/>
    <cellStyle name="Calculation 4 2 4" xfId="4557" xr:uid="{FE1C1C10-B4BF-4BD7-9C6A-2791F5F2EADB}"/>
    <cellStyle name="Calculation 4 2 4 2" xfId="10186" xr:uid="{2AD254A5-FD25-4B76-9AFC-7D82060A8902}"/>
    <cellStyle name="Calculation 4 2 4 3" xfId="18821" xr:uid="{F86CC4D3-C0A0-4D36-AD71-1AD97BB7F5AB}"/>
    <cellStyle name="Calculation 4 2 5" xfId="6713" xr:uid="{54491E2E-3BB3-4607-9658-7A9A921B308E}"/>
    <cellStyle name="Calculation 4 2 6" xfId="15348" xr:uid="{404370D5-C250-41F9-8985-6976ADCBFB6F}"/>
    <cellStyle name="Calculation 4 3" xfId="1665" xr:uid="{B2C20CEE-736F-4972-826C-025D3EE22F11}"/>
    <cellStyle name="Calculation 4 3 2" xfId="4837" xr:uid="{32CA88DE-5F76-4381-B861-876140CD0D80}"/>
    <cellStyle name="Calculation 4 3 2 2" xfId="10466" xr:uid="{AC7A3A5D-D22A-4697-AEBB-5B40F2A44706}"/>
    <cellStyle name="Calculation 4 3 2 3" xfId="19101" xr:uid="{6266899A-3BB2-4630-9BE3-227AE1C1B5C7}"/>
    <cellStyle name="Calculation 4 3 3" xfId="7294" xr:uid="{3242A2A9-9CB0-4CC0-A181-9AB159039F92}"/>
    <cellStyle name="Calculation 4 3 4" xfId="15929" xr:uid="{582BCD3D-BD58-47AA-BFC6-B22E46866753}"/>
    <cellStyle name="Calculation 4 4" xfId="3537" xr:uid="{C702DE9C-A320-406C-930D-0FEADADC0223}"/>
    <cellStyle name="Calculation 4 4 2" xfId="9166" xr:uid="{14155E21-B706-4FB1-A2BF-49D4CA2BA522}"/>
    <cellStyle name="Calculation 4 4 3" xfId="17801" xr:uid="{EB284677-C40E-40A1-B8DF-8D9298718CB1}"/>
    <cellStyle name="Calculation 4 5" xfId="4458" xr:uid="{AB881F19-224F-4BA0-B798-F8B1B09BD2AD}"/>
    <cellStyle name="Calculation 4 5 2" xfId="10087" xr:uid="{23E75735-729F-4207-94A2-8F7D51D08F84}"/>
    <cellStyle name="Calculation 4 5 3" xfId="18722" xr:uid="{B520B543-BC24-4C79-9350-D637E5C88351}"/>
    <cellStyle name="Calculation 4 6" xfId="6067" xr:uid="{6391FD27-A2C3-408A-8967-93327593FFF6}"/>
    <cellStyle name="Calculation 4 7" xfId="14702" xr:uid="{8CC7F2A0-4E42-4DB6-AD36-018D71DE7CB4}"/>
    <cellStyle name="Calculation 5" xfId="5706" xr:uid="{D1CA5588-1E50-47B9-9790-F856B461152E}"/>
    <cellStyle name="Check Cell" xfId="35" xr:uid="{9485F7D1-B046-4CFC-83E1-0A76264835E7}"/>
    <cellStyle name="Comma 2" xfId="36" xr:uid="{A80290B9-559A-46E4-BB34-7CE80AAF5005}"/>
    <cellStyle name="Comma 2 2" xfId="37" xr:uid="{50E99D5E-EF3B-4CB8-B028-5F3519A5EE9E}"/>
    <cellStyle name="Currency 2" xfId="38" xr:uid="{493959FF-6051-4470-B672-C728DEE4F011}"/>
    <cellStyle name="Excel Built-in Normal" xfId="39" xr:uid="{027051E3-7FE3-4E04-B578-E0E5DADABBB7}"/>
    <cellStyle name="Explanatory Text" xfId="40" xr:uid="{75BD795B-5B7E-4E3D-A5B4-29998F74EC26}"/>
    <cellStyle name="Good" xfId="41" xr:uid="{40660FAC-7DB8-4D44-9FD3-B656BB88BB56}"/>
    <cellStyle name="Heading" xfId="42" xr:uid="{DA2102D0-D480-4501-A964-C05078F4A952}"/>
    <cellStyle name="Heading 1" xfId="43" xr:uid="{7BD3D4D3-ECC0-4C46-A602-05A53124835D}"/>
    <cellStyle name="Heading 2" xfId="44" xr:uid="{CFFB4A8A-29A7-4E40-87FD-F404193E1BF2}"/>
    <cellStyle name="Heading 3" xfId="45" xr:uid="{5E8960DA-533F-4C1D-A2F9-DDD741CAA002}"/>
    <cellStyle name="Heading 4" xfId="46" xr:uid="{7F52A371-2188-4E4F-9832-9E2D5EA45699}"/>
    <cellStyle name="Heading1" xfId="47" xr:uid="{5EFE4101-6E56-478C-90F0-F42ED8141AE9}"/>
    <cellStyle name="Hiperlink 2" xfId="48" xr:uid="{FB15C84E-F34C-481B-91D4-49F029B392D7}"/>
    <cellStyle name="Hyperlink 2" xfId="49" xr:uid="{0D6D8303-0B05-4A56-8A14-1FC9BF61BDD4}"/>
    <cellStyle name="Hyperlink 2 2" xfId="50" xr:uid="{5D86C384-5317-42B4-9E13-92EA788B860D}"/>
    <cellStyle name="Linked Cell" xfId="51" xr:uid="{BAFFEA50-D94E-4CBD-A153-9D4BE2E18530}"/>
    <cellStyle name="Moeda" xfId="2" builtinId="4"/>
    <cellStyle name="Moeda 10" xfId="3" xr:uid="{193D365F-972D-4727-95A6-5EA6BE45C388}"/>
    <cellStyle name="Moeda 10 10" xfId="19990" xr:uid="{2929E7E8-D624-4931-B89A-88A3315E01B8}"/>
    <cellStyle name="Moeda 10 10 2" xfId="20424" xr:uid="{F847A30C-2FC9-4445-878A-7A7D18DC8594}"/>
    <cellStyle name="Moeda 10 2" xfId="2693" xr:uid="{16601E89-3644-415F-B639-B20C1E11363F}"/>
    <cellStyle name="Moeda 10 2 2" xfId="227" xr:uid="{E704BE91-3B50-4ED1-BB4A-129A76BE25F8}"/>
    <cellStyle name="Moeda 10 2 2 2" xfId="392" xr:uid="{DB0340EC-E2F1-4972-94B6-4F1015D78D52}"/>
    <cellStyle name="Moeda 10 2 2 2 2" xfId="6021" xr:uid="{B7749C01-98D7-4C92-8C88-EFF5EAC5F5ED}"/>
    <cellStyle name="Moeda 10 2 2 2 2 2" xfId="11931" xr:uid="{78307955-CAD3-46D7-A5FB-9CF4F031B9F9}"/>
    <cellStyle name="Moeda 10 2 2 2 2 2 2" xfId="13656" xr:uid="{C471286C-782E-45D5-87DF-E370DAC8C89C}"/>
    <cellStyle name="Moeda 10 2 2 2 2 3" xfId="12796" xr:uid="{3AB039CB-3016-45F0-9BA7-28EF80C4B55C}"/>
    <cellStyle name="Moeda 10 2 2 2 2 4" xfId="20140" xr:uid="{9679AA68-7977-4A48-9356-B5D3C7E39550}"/>
    <cellStyle name="Moeda 10 2 2 2 2 5" xfId="4" xr:uid="{55B2D101-2C4E-4C1D-8BEB-A8A38782A842}"/>
    <cellStyle name="Moeda 10 2 2 2 2 5 2" xfId="21006" xr:uid="{35A7B15C-F40A-449C-BC4C-040335508FF7}"/>
    <cellStyle name="Moeda 10 2 2 2 3" xfId="11501" xr:uid="{A3190F88-34CF-4877-A6C5-047C7B41B379}"/>
    <cellStyle name="Moeda 10 2 2 2 3 2" xfId="13226" xr:uid="{82088492-EBC3-468A-AD3E-F35B0D5E7FE2}"/>
    <cellStyle name="Moeda 10 2 2 2 3 3" xfId="14656" xr:uid="{03B832B3-7E82-4A2E-875C-AE81324E0781}"/>
    <cellStyle name="Moeda 10 2 2 2 4" xfId="12366" xr:uid="{29380C7C-07AB-45D0-90F1-E26505FEF922}"/>
    <cellStyle name="Moeda 10 2 2 2 5" xfId="14087" xr:uid="{048C9834-95D4-4FAF-8850-4403B6169997}"/>
    <cellStyle name="Moeda 10 2 2 2 6" xfId="20574" xr:uid="{2F5D80A5-D89D-4C71-A780-7B706EF3EBB5}"/>
    <cellStyle name="Moeda 10 2 2 3" xfId="4098" xr:uid="{761FBDD9-A9F0-4386-A32F-FC9D5DFAEB73}"/>
    <cellStyle name="Moeda 10 2 2 3 2" xfId="9727" xr:uid="{52001E31-8D63-41BF-BB87-E73FB323F1B6}"/>
    <cellStyle name="Moeda 10 2 2 3 2 2" xfId="12153" xr:uid="{58EEB737-930F-45DF-8E78-848A153991F9}"/>
    <cellStyle name="Moeda 10 2 2 3 2 2 2" xfId="13878" xr:uid="{7C1FFFB0-CC35-4457-896B-84558375615A}"/>
    <cellStyle name="Moeda 10 2 2 3 2 3" xfId="13018" xr:uid="{522721E1-E25D-48B5-A36B-E533AEC5B76F}"/>
    <cellStyle name="Moeda 10 2 2 3 2 4" xfId="20362" xr:uid="{FD59BA01-C0FA-42E6-85B9-5738BB590015}"/>
    <cellStyle name="Moeda 10 2 2 3 2 5" xfId="21228" xr:uid="{B69A13D1-8A39-4451-A89E-7D06AF98D7AA}"/>
    <cellStyle name="Moeda 10 2 2 3 3" xfId="11723" xr:uid="{4D02175A-929D-4D10-971D-D53430DEBBBA}"/>
    <cellStyle name="Moeda 10 2 2 3 3 2" xfId="13448" xr:uid="{A9490447-CAA0-4AFD-A2CA-7DE305FA9E87}"/>
    <cellStyle name="Moeda 10 2 2 3 3 3" xfId="18362" xr:uid="{BFF5FB16-B7E4-4808-A79B-5F85783CC533}"/>
    <cellStyle name="Moeda 10 2 2 3 4" xfId="12588" xr:uid="{912D4A61-DA9A-445A-9CFA-18E37E545755}"/>
    <cellStyle name="Moeda 10 2 2 3 5" xfId="14309" xr:uid="{7F1CBB84-6C8F-4783-BB0A-56B02A7A7FAB}"/>
    <cellStyle name="Moeda 10 2 2 3 6" xfId="20796" xr:uid="{AA383493-C7B9-4139-B558-C1A79A4C1362}"/>
    <cellStyle name="Moeda 10 2 2 4" xfId="5734" xr:uid="{3A09986D-63B3-4649-9181-B1B71F9F9F11}"/>
    <cellStyle name="Moeda 10 2 2 4 2" xfId="11351" xr:uid="{54A90E1A-A23B-45B3-B767-125F6036D34D}"/>
    <cellStyle name="Moeda 10 2 2 4 2 2" xfId="12211" xr:uid="{7B162CDA-FF1F-495A-9855-0BB08132386D}"/>
    <cellStyle name="Moeda 10 2 2 4 2 2 2" xfId="13936" xr:uid="{7C06D4A5-A12C-4FBE-A456-CD36008ED02F}"/>
    <cellStyle name="Moeda 10 2 2 4 2 3" xfId="13076" xr:uid="{D6ACA76A-A923-407E-83B1-74269236C258}"/>
    <cellStyle name="Moeda 10 2 2 4 2 4" xfId="20420" xr:uid="{6926FB24-F002-4553-8FA0-56F7C87547BD}"/>
    <cellStyle name="Moeda 10 2 2 4 2 5" xfId="21286" xr:uid="{D0B1A4FD-94D8-46BB-B7F5-2FA093DBE9F1}"/>
    <cellStyle name="Moeda 10 2 2 4 3" xfId="11781" xr:uid="{30AA2E39-BCDD-4E1F-9A40-E598B88DDC0A}"/>
    <cellStyle name="Moeda 10 2 2 4 3 2" xfId="13506" xr:uid="{7AB189B8-4E62-4D09-B55B-3548B3278BB0}"/>
    <cellStyle name="Moeda 10 2 2 4 3 3" xfId="19986" xr:uid="{E65739CF-5374-496A-B89C-B63574AC2D5E}"/>
    <cellStyle name="Moeda 10 2 2 4 4" xfId="12646" xr:uid="{9968FE81-5C48-48C0-A274-2246B280A80C}"/>
    <cellStyle name="Moeda 10 2 2 4 5" xfId="14367" xr:uid="{D37CDD0F-4955-46F8-85D4-36CD08F53805}"/>
    <cellStyle name="Moeda 10 2 2 4 6" xfId="20854" xr:uid="{26367005-6F26-4F2C-B456-FFDBA187CA4D}"/>
    <cellStyle name="Moeda 10 2 2 5" xfId="5856" xr:uid="{0AB202BC-C49B-4A83-9B91-15588B718B5A}"/>
    <cellStyle name="Moeda 10 2 2 5 2" xfId="11869" xr:uid="{FEDFFF82-1F5E-4C60-955A-8952859721BC}"/>
    <cellStyle name="Moeda 10 2 2 5 2 2" xfId="13594" xr:uid="{60EFE974-9561-4891-B0F2-5399F3858E88}"/>
    <cellStyle name="Moeda 10 2 2 5 3" xfId="12734" xr:uid="{3B779155-B858-4031-8C26-CC25A1D5AD48}"/>
    <cellStyle name="Moeda 10 2 2 5 4" xfId="20078" xr:uid="{E6B7847C-13C9-474A-AA05-04431C4466D0}"/>
    <cellStyle name="Moeda 10 2 2 5 5" xfId="20944" xr:uid="{4462AE25-DD67-466D-86BE-BA74840C297F}"/>
    <cellStyle name="Moeda 10 2 2 6" xfId="11439" xr:uid="{B8811ACB-FCB2-40B2-A7B8-854768D4218D}"/>
    <cellStyle name="Moeda 10 2 2 6 2" xfId="13164" xr:uid="{AA5226E5-6811-46C3-9E87-54636E38EA12}"/>
    <cellStyle name="Moeda 10 2 2 6 3" xfId="14491" xr:uid="{69737A3C-F6D3-4828-9961-FC5BF2C9C395}"/>
    <cellStyle name="Moeda 10 2 2 7" xfId="12304" xr:uid="{88938921-D1EF-430D-90DB-B9DFDD0BD976}"/>
    <cellStyle name="Moeda 10 2 2 8" xfId="14025" xr:uid="{6D0B9817-8F44-42EE-B38B-42FA5A6A65F3}"/>
    <cellStyle name="Moeda 10 2 2 9" xfId="20512" xr:uid="{F8EC97DC-6D1C-4BAF-B0FC-A838CFEE4755}"/>
    <cellStyle name="Moeda 10 2 3" xfId="3871" xr:uid="{89BEB3A8-FBC7-4CBC-82A2-B34069F07DCA}"/>
    <cellStyle name="Moeda 10 2 3 2" xfId="9500" xr:uid="{1607E9DA-0854-4E30-A3F6-1ABBB506DA96}"/>
    <cellStyle name="Moeda 10 2 3 2 2" xfId="12127" xr:uid="{A36D8175-74F7-45DE-A858-4E65F66B4ECA}"/>
    <cellStyle name="Moeda 10 2 3 2 2 2" xfId="13852" xr:uid="{CF451BFA-E9B3-4703-9AC9-E09FD70C46FF}"/>
    <cellStyle name="Moeda 10 2 3 2 3" xfId="12992" xr:uid="{C5B79EE1-44FD-4276-B05F-3C75D2BA95AF}"/>
    <cellStyle name="Moeda 10 2 3 2 4" xfId="20336" xr:uid="{7DD0318A-8F6A-42EB-9609-1A2D0AE736B2}"/>
    <cellStyle name="Moeda 10 2 3 2 5" xfId="21202" xr:uid="{00306A90-42E9-4C07-8425-FE0741045A1F}"/>
    <cellStyle name="Moeda 10 2 3 3" xfId="11697" xr:uid="{5A72D745-A3A5-4229-AF4E-35C8C734FB0D}"/>
    <cellStyle name="Moeda 10 2 3 3 2" xfId="13422" xr:uid="{C68992ED-BEFA-4FCC-B0E4-C24B10AAD377}"/>
    <cellStyle name="Moeda 10 2 3 3 3" xfId="18135" xr:uid="{4B59A23C-99AA-41A4-8343-0E2E2F6D9876}"/>
    <cellStyle name="Moeda 10 2 3 4" xfId="12562" xr:uid="{7E02AC10-6575-40C6-9A68-CB8936A7E620}"/>
    <cellStyle name="Moeda 10 2 3 5" xfId="14283" xr:uid="{50E185AA-44EE-4FB2-BCFB-208451A7DCDA}"/>
    <cellStyle name="Moeda 10 2 3 6" xfId="20770" xr:uid="{7DB21816-1C40-45F6-896D-A4BE4F641349}"/>
    <cellStyle name="Moeda 10 2 4" xfId="8322" xr:uid="{3F5ED549-BE1D-42FC-98F0-382220DB6F62}"/>
    <cellStyle name="Moeda 10 2 4 2" xfId="12031" xr:uid="{3E2E2645-0D56-429C-82F6-8D886295936B}"/>
    <cellStyle name="Moeda 10 2 4 2 2" xfId="13756" xr:uid="{9A13FF76-3D32-47E7-9466-FCBB2304BDCC}"/>
    <cellStyle name="Moeda 10 2 4 3" xfId="12896" xr:uid="{AD98DA6C-6FFF-4023-83F2-EB97FC98438D}"/>
    <cellStyle name="Moeda 10 2 4 4" xfId="20240" xr:uid="{FD2116EA-D33E-441B-9C87-4238486687FB}"/>
    <cellStyle name="Moeda 10 2 4 5" xfId="21106" xr:uid="{2907A0B6-E9B0-45DF-9984-4DFCF31CE8B4}"/>
    <cellStyle name="Moeda 10 2 5" xfId="11601" xr:uid="{E0B1924B-5220-4BE0-8C54-6739615CDB12}"/>
    <cellStyle name="Moeda 10 2 5 2" xfId="13326" xr:uid="{B5E6B82D-1AE1-487F-89F3-D52F407EA9C2}"/>
    <cellStyle name="Moeda 10 2 5 3" xfId="16957" xr:uid="{3E4BDF50-FAB2-44CC-B4CE-889CA804AAA3}"/>
    <cellStyle name="Moeda 10 2 6" xfId="12466" xr:uid="{80D7AF9D-97F8-45DA-935B-5A4FEE4C3CFA}"/>
    <cellStyle name="Moeda 10 2 7" xfId="14187" xr:uid="{59B79F71-D622-4EFF-9BD2-5F750EC35E3F}"/>
    <cellStyle name="Moeda 10 2 8" xfId="20674" xr:uid="{768955AD-2083-45D6-8D93-2B6490A36AE2}"/>
    <cellStyle name="Moeda 10 3" xfId="3716" xr:uid="{115020D5-9669-4BB4-A96A-EE59F869D062}"/>
    <cellStyle name="Moeda 10 3 2" xfId="9345" xr:uid="{E3C382C5-999F-4288-A29F-6DF0F35996DF}"/>
    <cellStyle name="Moeda 10 3 2 2" xfId="12050" xr:uid="{874A16DA-2A67-47DA-A33A-B49F0A651E5D}"/>
    <cellStyle name="Moeda 10 3 2 2 2" xfId="13775" xr:uid="{014DBEF1-0E6D-450E-9BCE-F08E3872781C}"/>
    <cellStyle name="Moeda 10 3 2 3" xfId="12915" xr:uid="{3B68C8D7-2DD0-44A6-B025-A28900A0B7B5}"/>
    <cellStyle name="Moeda 10 3 2 4" xfId="20259" xr:uid="{6952087C-8CE4-486F-8C1B-005C1BD79BC4}"/>
    <cellStyle name="Moeda 10 3 2 5" xfId="21125" xr:uid="{D7E9FE8F-619C-4DE8-BF20-C5F2BAE581E6}"/>
    <cellStyle name="Moeda 10 3 3" xfId="11620" xr:uid="{D4F1FEC2-8E78-4AA2-8222-2C32DE3885CF}"/>
    <cellStyle name="Moeda 10 3 3 2" xfId="13345" xr:uid="{621D568E-8BE0-44CB-81F0-CA9A28617538}"/>
    <cellStyle name="Moeda 10 3 3 3" xfId="17980" xr:uid="{E2F15BE6-EEB6-4D2C-8F78-C8B22E2233AF}"/>
    <cellStyle name="Moeda 10 3 4" xfId="12485" xr:uid="{A26963A2-6798-43FE-8D92-25467DEF0459}"/>
    <cellStyle name="Moeda 10 3 5" xfId="14206" xr:uid="{C2F00CE9-86AC-4DD2-9B96-A8D1B6239BC5}"/>
    <cellStyle name="Moeda 10 3 6" xfId="20693" xr:uid="{89692A53-BB35-4C9F-B799-A4E0FA94241F}"/>
    <cellStyle name="Moeda 10 4" xfId="6104" xr:uid="{37A85B91-BD89-4F2C-9546-6CB81693401E}"/>
    <cellStyle name="Moeda 10 4 2" xfId="11973" xr:uid="{29267153-0798-4DE8-A411-8B8D87B4AC38}"/>
    <cellStyle name="Moeda 10 4 2 2" xfId="13698" xr:uid="{D2460C18-E675-435D-922C-100A551324A6}"/>
    <cellStyle name="Moeda 10 4 3" xfId="12838" xr:uid="{93BC68BE-0C60-4D4D-A390-AF154D7FD461}"/>
    <cellStyle name="Moeda 10 4 4" xfId="20182" xr:uid="{46E1E0DE-7A13-4CFB-A17D-5AF41AE62BFC}"/>
    <cellStyle name="Moeda 10 4 5" xfId="21048" xr:uid="{7A9B48F5-3DE4-4564-B686-6537ACA50080}"/>
    <cellStyle name="Moeda 10 5" xfId="11543" xr:uid="{36D24678-1B10-4E2B-B7C5-EC1452C40B55}"/>
    <cellStyle name="Moeda 10 5 2" xfId="13268" xr:uid="{D8F1FD71-C859-4D11-BED1-98BEF97A3CEA}"/>
    <cellStyle name="Moeda 10 5 3" xfId="14739" xr:uid="{3CB10B8B-04F2-4D05-B7F6-EF478F054A7F}"/>
    <cellStyle name="Moeda 10 6" xfId="12408" xr:uid="{22F85970-227E-423F-9FE9-3B08C4878D8D}"/>
    <cellStyle name="Moeda 10 7" xfId="14129" xr:uid="{3A7D1625-5AD8-4FC8-A17F-A823C9E13CAD}"/>
    <cellStyle name="Moeda 10 8" xfId="20616" xr:uid="{E8D921C7-01C9-4A50-8022-8E53E5E076AB}"/>
    <cellStyle name="Moeda 10 9" xfId="475" xr:uid="{8C2E2AC5-7006-43E4-9143-D1F64A83A448}"/>
    <cellStyle name="Moeda 11" xfId="414" xr:uid="{A020E885-1750-4F47-BB7D-4D2631EE359F}"/>
    <cellStyle name="Moeda 11 2" xfId="3717" xr:uid="{BE2120C1-CBE5-4148-92B0-6F3F4C52EA44}"/>
    <cellStyle name="Moeda 11 2 2" xfId="9346" xr:uid="{12B8E27E-E4C0-4A99-A1E2-D1A3F47FD991}"/>
    <cellStyle name="Moeda 11 2 2 2" xfId="12051" xr:uid="{E5817B1C-6ACB-4638-A3DE-9A37986236EB}"/>
    <cellStyle name="Moeda 11 2 2 2 2" xfId="13776" xr:uid="{608848D9-C26F-4CFE-BE7F-A0A8A72D9156}"/>
    <cellStyle name="Moeda 11 2 2 3" xfId="12916" xr:uid="{13306893-1EDE-4A08-BEE5-C3F92CAD91E0}"/>
    <cellStyle name="Moeda 11 2 2 4" xfId="20260" xr:uid="{D5802EC2-DFAA-4140-B316-8D1B136D684B}"/>
    <cellStyle name="Moeda 11 2 2 5" xfId="21126" xr:uid="{B1B47466-B070-4811-88D6-178790E43608}"/>
    <cellStyle name="Moeda 11 2 3" xfId="11621" xr:uid="{B4F1A9FA-147A-413F-840F-1AA7C90273D4}"/>
    <cellStyle name="Moeda 11 2 3 2" xfId="13346" xr:uid="{C97C8A90-494C-4F48-86D4-F77D155AE1D1}"/>
    <cellStyle name="Moeda 11 2 3 3" xfId="17981" xr:uid="{D06C96B3-EC32-49BD-B618-61264554F14F}"/>
    <cellStyle name="Moeda 11 2 4" xfId="12486" xr:uid="{101C5689-FCC3-4E2F-A144-2BB2AD923F16}"/>
    <cellStyle name="Moeda 11 2 5" xfId="14207" xr:uid="{422910B3-76D6-4D82-B441-1948B0246D0B}"/>
    <cellStyle name="Moeda 11 2 6" xfId="20694" xr:uid="{87A40AD4-10A2-4C5C-ACD1-0DCEDC9E6016}"/>
    <cellStyle name="Moeda 11 3" xfId="6043" xr:uid="{6C4D4C14-5675-4108-84A6-AE3C897DF7C6}"/>
    <cellStyle name="Moeda 11 3 2" xfId="11945" xr:uid="{FE275412-5E79-40F7-91FD-D4FCCC2B3A4F}"/>
    <cellStyle name="Moeda 11 3 2 2" xfId="13670" xr:uid="{B900ACA0-42F2-4B79-A6D0-667CC77FFAF7}"/>
    <cellStyle name="Moeda 11 3 3" xfId="12810" xr:uid="{348E6171-ECB6-4251-A6ED-90F22F861A2C}"/>
    <cellStyle name="Moeda 11 3 4" xfId="20154" xr:uid="{034ECFED-45E8-4BD7-8136-CA334C4C60DD}"/>
    <cellStyle name="Moeda 11 3 5" xfId="21020" xr:uid="{C1A9C199-EC79-419C-869B-17B71ABE8E55}"/>
    <cellStyle name="Moeda 11 4" xfId="11515" xr:uid="{A6096734-6100-4EE2-9EE4-034A9D1C215E}"/>
    <cellStyle name="Moeda 11 4 2" xfId="13240" xr:uid="{136D4E64-8075-4336-A03D-BAE69EB37052}"/>
    <cellStyle name="Moeda 11 4 3" xfId="14678" xr:uid="{70FD9962-84FF-481F-AA1C-69641A00BD4B}"/>
    <cellStyle name="Moeda 11 5" xfId="12380" xr:uid="{E492ABE7-6648-411A-8A55-799699DF2792}"/>
    <cellStyle name="Moeda 11 6" xfId="14101" xr:uid="{6EC417F0-E61C-44E6-A2BB-66A27685CD6B}"/>
    <cellStyle name="Moeda 11 7" xfId="20588" xr:uid="{83B998EB-B8B8-4776-87DF-AA4E694AEBB0}"/>
    <cellStyle name="Moeda 12" xfId="225" xr:uid="{47590582-ECDE-45BF-93B1-F1277FDDCB71}"/>
    <cellStyle name="Moeda 12 10" xfId="20510" xr:uid="{4485ABF1-BECD-4990-950B-4E0E5BB7EFB3}"/>
    <cellStyle name="Moeda 12 2" xfId="390" xr:uid="{CC48AACC-3A5E-483D-B487-E26BA91F7501}"/>
    <cellStyle name="Moeda 12 2 2" xfId="4259" xr:uid="{7826DD6E-9CC9-4E99-9D2F-13BE8670D9BD}"/>
    <cellStyle name="Moeda 12 2 2 2" xfId="9888" xr:uid="{0EEF1230-4603-4406-93D7-09778C6203F1}"/>
    <cellStyle name="Moeda 12 2 2 2 2" xfId="12165" xr:uid="{4043A3C4-FC11-471F-AAAB-85BB8D64CC14}"/>
    <cellStyle name="Moeda 12 2 2 2 2 2" xfId="13890" xr:uid="{02687D3A-A597-4FD6-ADE2-482FE6F23DB8}"/>
    <cellStyle name="Moeda 12 2 2 2 3" xfId="13030" xr:uid="{F6AC6EC8-090F-4EEE-B45F-E60E0624CB1C}"/>
    <cellStyle name="Moeda 12 2 2 2 4" xfId="20374" xr:uid="{24AB7EA0-63F2-41D3-A9A8-4D718C76CCA9}"/>
    <cellStyle name="Moeda 12 2 2 2 5" xfId="21240" xr:uid="{E13E5959-CBE5-4B0F-A329-F1B39786E09E}"/>
    <cellStyle name="Moeda 12 2 2 3" xfId="11735" xr:uid="{40948148-80F8-4789-9CD9-35DC5BACD0A1}"/>
    <cellStyle name="Moeda 12 2 2 3 2" xfId="13460" xr:uid="{F008CDAB-CE97-439A-908C-DFEB8F45DF1F}"/>
    <cellStyle name="Moeda 12 2 2 3 3" xfId="18523" xr:uid="{8B445842-77A3-463F-B02E-95C311CF01EA}"/>
    <cellStyle name="Moeda 12 2 2 4" xfId="12600" xr:uid="{AC673906-BF64-4F54-89D3-55E655871B16}"/>
    <cellStyle name="Moeda 12 2 2 5" xfId="14321" xr:uid="{972A88D4-B585-4229-8529-42D6B9B0B454}"/>
    <cellStyle name="Moeda 12 2 2 6" xfId="20808" xr:uid="{D2C8C6E3-C457-44DF-8A97-4B70155474DA}"/>
    <cellStyle name="Moeda 12 2 3" xfId="6019" xr:uid="{7D2A1797-9A50-4A9D-96BE-F1AD1018E145}"/>
    <cellStyle name="Moeda 12 2 3 2" xfId="11929" xr:uid="{43672DE0-C48A-4EC5-BB77-4F2BA68737B6}"/>
    <cellStyle name="Moeda 12 2 3 2 2" xfId="13654" xr:uid="{452CFB62-BDD3-46E7-8B0E-1E8C988AAD4F}"/>
    <cellStyle name="Moeda 12 2 3 3" xfId="12794" xr:uid="{1CDE1F00-76E2-4ACD-8295-3A6AAA9B7E04}"/>
    <cellStyle name="Moeda 12 2 3 4" xfId="20138" xr:uid="{72BD72B4-5F83-49ED-ADD6-1D9EB4E15163}"/>
    <cellStyle name="Moeda 12 2 3 5" xfId="21004" xr:uid="{20D0F328-DC17-41FC-ABD8-10B11CDE3B62}"/>
    <cellStyle name="Moeda 12 2 4" xfId="11499" xr:uid="{C8D9469C-5708-41D1-8AC6-9C84E5A1AB28}"/>
    <cellStyle name="Moeda 12 2 4 2" xfId="13224" xr:uid="{72B0F1B6-F70B-4717-AAD7-890E50BFE4B6}"/>
    <cellStyle name="Moeda 12 2 4 3" xfId="14654" xr:uid="{A5BBB535-4EB8-4D22-9F5E-1CA75AF391E5}"/>
    <cellStyle name="Moeda 12 2 5" xfId="12364" xr:uid="{92671F09-2B83-4BD4-B793-1DE5225E62FC}"/>
    <cellStyle name="Moeda 12 2 6" xfId="14085" xr:uid="{CF13B065-9A1E-4C4A-9706-F78732C08E18}"/>
    <cellStyle name="Moeda 12 2 7" xfId="20572" xr:uid="{CA287E72-BE4C-4FE4-BEBC-EAD4E69FBE98}"/>
    <cellStyle name="Moeda 12 3" xfId="334" xr:uid="{FA61E993-08DD-4865-B98C-2BC9EA67313E}"/>
    <cellStyle name="Moeda 12 3 2" xfId="5963" xr:uid="{C223E948-234E-4288-AED1-3D93FC539A83}"/>
    <cellStyle name="Moeda 12 3 2 2" xfId="11885" xr:uid="{BAC42376-3F5F-40FA-8E6B-26B7EE2B83D1}"/>
    <cellStyle name="Moeda 12 3 2 2 2" xfId="13610" xr:uid="{1595927D-CFE6-4858-908E-76EE0BEF82CA}"/>
    <cellStyle name="Moeda 12 3 2 3" xfId="12750" xr:uid="{936A94C4-D7EF-4B36-9034-CF8739E74C7F}"/>
    <cellStyle name="Moeda 12 3 2 4" xfId="20094" xr:uid="{02599DA8-F91D-440B-B6A8-4B03AE6805F3}"/>
    <cellStyle name="Moeda 12 3 2 5" xfId="20960" xr:uid="{CD751A47-F5CB-4154-887A-78560D744AFF}"/>
    <cellStyle name="Moeda 12 3 3" xfId="11455" xr:uid="{9B6A1FE2-BBB7-4B33-AAC4-C5517DC998DE}"/>
    <cellStyle name="Moeda 12 3 3 2" xfId="13180" xr:uid="{BBDC9ABB-E432-4EA9-A53F-98B6D0166767}"/>
    <cellStyle name="Moeda 12 3 3 3" xfId="14598" xr:uid="{7D01200F-CB1E-4518-89BA-820130E34EFE}"/>
    <cellStyle name="Moeda 12 3 4" xfId="12320" xr:uid="{1744219B-740F-4CC0-838D-FBD00A7F4441}"/>
    <cellStyle name="Moeda 12 3 5" xfId="14041" xr:uid="{02BB9C38-D2C3-4653-9305-97252CCC174B}"/>
    <cellStyle name="Moeda 12 3 6" xfId="20528" xr:uid="{76413871-7DCF-4A90-A3ED-DDF9FD58EED2}"/>
    <cellStyle name="Moeda 12 4" xfId="3937" xr:uid="{5C250094-5A4D-4D9E-8CB0-A89F95522581}"/>
    <cellStyle name="Moeda 12 4 2" xfId="9566" xr:uid="{FA6C5592-DDCA-4E89-8AFB-3FE338FBCBA9}"/>
    <cellStyle name="Moeda 12 4 2 2" xfId="12146" xr:uid="{72259B76-FF3F-4CFD-BC3F-DC759498AD81}"/>
    <cellStyle name="Moeda 12 4 2 2 2" xfId="13871" xr:uid="{EB23B899-D968-4C16-BADF-BB008FF30BD5}"/>
    <cellStyle name="Moeda 12 4 2 3" xfId="13011" xr:uid="{853CA2FC-5D50-4BC1-AF09-90D68B3067B4}"/>
    <cellStyle name="Moeda 12 4 2 4" xfId="20355" xr:uid="{0365480E-B6DC-49FD-9954-4207957D655C}"/>
    <cellStyle name="Moeda 12 4 2 5" xfId="21221" xr:uid="{3ECF8C7F-799C-46E9-9EB3-6FFDBC54FDC3}"/>
    <cellStyle name="Moeda 12 4 3" xfId="11716" xr:uid="{0738206B-D2D4-4074-8B74-E478AB48693A}"/>
    <cellStyle name="Moeda 12 4 3 2" xfId="13441" xr:uid="{DB01D587-0F29-49E6-8FFE-4DD77AF0AEC8}"/>
    <cellStyle name="Moeda 12 4 3 3" xfId="18201" xr:uid="{F1EE2483-5FF7-4AD7-A2D0-16B9FC8C5903}"/>
    <cellStyle name="Moeda 12 4 4" xfId="12581" xr:uid="{A253D160-1DD6-47A9-A48D-DE9FBF44869E}"/>
    <cellStyle name="Moeda 12 4 5" xfId="14302" xr:uid="{F2638ECA-F3F9-4C9E-9D7E-468470BCF28A}"/>
    <cellStyle name="Moeda 12 4 6" xfId="20789" xr:uid="{6A63C049-1873-4337-810F-401FAF92867C}"/>
    <cellStyle name="Moeda 12 5" xfId="5732" xr:uid="{B0384615-C1E5-413C-8A67-E47B990D1F30}"/>
    <cellStyle name="Moeda 12 5 2" xfId="11349" xr:uid="{DED0C0B3-139E-40E1-84CC-E98D7D5D91E2}"/>
    <cellStyle name="Moeda 12 5 2 2" xfId="12209" xr:uid="{BCCD5A5C-89EC-4641-9CDA-40D2CCCCCBCA}"/>
    <cellStyle name="Moeda 12 5 2 2 2" xfId="13934" xr:uid="{BFE7A440-7995-4FB7-BA1E-9EFCE4BD2537}"/>
    <cellStyle name="Moeda 12 5 2 3" xfId="13074" xr:uid="{F90CCB96-953E-437F-98D0-32B6CD386BBD}"/>
    <cellStyle name="Moeda 12 5 2 4" xfId="20418" xr:uid="{7D74654C-64C9-4F56-80B5-73042843067D}"/>
    <cellStyle name="Moeda 12 5 2 5" xfId="21284" xr:uid="{356FF79B-1B54-424B-9617-EE8EFE34FB9D}"/>
    <cellStyle name="Moeda 12 5 3" xfId="11779" xr:uid="{0FA43D49-249D-445A-BD2A-FB243BB2DD28}"/>
    <cellStyle name="Moeda 12 5 3 2" xfId="13504" xr:uid="{61B3466C-8FB2-4A58-A20F-2B3251F56EAF}"/>
    <cellStyle name="Moeda 12 5 3 3" xfId="19984" xr:uid="{FD008F88-A782-4D7B-803C-CB4634074E8F}"/>
    <cellStyle name="Moeda 12 5 4" xfId="12644" xr:uid="{1C019ED3-03CB-4A14-8ABD-144847AC755C}"/>
    <cellStyle name="Moeda 12 5 5" xfId="14365" xr:uid="{3F250EE0-7A75-4E7F-8A65-A568F072E7CF}"/>
    <cellStyle name="Moeda 12 5 6" xfId="20852" xr:uid="{77FDA61B-6CF3-44EE-81FB-3D81B2413566}"/>
    <cellStyle name="Moeda 12 6" xfId="5854" xr:uid="{6BD85D1A-9A15-41FD-BC85-77336315557E}"/>
    <cellStyle name="Moeda 12 6 2" xfId="11867" xr:uid="{BC3DA93B-4D8C-41BD-AE9E-157F2020DB0B}"/>
    <cellStyle name="Moeda 12 6 2 2" xfId="13592" xr:uid="{C93F6C67-B8CB-478E-B5BE-367BB9C1E492}"/>
    <cellStyle name="Moeda 12 6 3" xfId="12732" xr:uid="{C9C01A11-4E78-4DE4-8B45-DE1C9172BAE7}"/>
    <cellStyle name="Moeda 12 6 4" xfId="20076" xr:uid="{350EA100-8D16-4B93-8B87-2D61414FAADC}"/>
    <cellStyle name="Moeda 12 6 5" xfId="20942" xr:uid="{08BF0D52-BA4B-4F7E-BAF2-6C579A58C0BD}"/>
    <cellStyle name="Moeda 12 7" xfId="11437" xr:uid="{168DA1BE-C3C0-4646-9500-5F1AAAB5D9CC}"/>
    <cellStyle name="Moeda 12 7 2" xfId="13162" xr:uid="{D269748E-E344-4264-AD1B-948286FEA718}"/>
    <cellStyle name="Moeda 12 7 3" xfId="14489" xr:uid="{0737729C-5D28-4CD2-B03B-BBDE6D16A03E}"/>
    <cellStyle name="Moeda 12 8" xfId="12302" xr:uid="{689D1517-0B39-4B5F-9AB8-82474CDF28FE}"/>
    <cellStyle name="Moeda 12 9" xfId="14023" xr:uid="{9A244195-BE60-44EC-ADC2-9639E978CD5F}"/>
    <cellStyle name="Moeda 13" xfId="226" xr:uid="{B5B99EED-1B9E-4854-B414-D89C091ADEC4}"/>
    <cellStyle name="Moeda 13 10" xfId="20511" xr:uid="{DC3B49E6-EC77-4765-A991-584F28DF852E}"/>
    <cellStyle name="Moeda 13 2" xfId="391" xr:uid="{CAAD2196-42FB-4D30-A8F7-63679E7CD879}"/>
    <cellStyle name="Moeda 13 2 2" xfId="4514" xr:uid="{E7924C68-04D1-4036-A2FE-8A82C39AC797}"/>
    <cellStyle name="Moeda 13 2 2 2" xfId="10143" xr:uid="{F70926A0-3C20-408B-A1E8-A960AD10C8BD}"/>
    <cellStyle name="Moeda 13 2 2 2 2" xfId="12185" xr:uid="{96977F6D-CA56-4C9C-A84C-F9E30BFFED05}"/>
    <cellStyle name="Moeda 13 2 2 2 2 2" xfId="13910" xr:uid="{CCD76F98-6B02-42C2-87D1-A039FB052B2D}"/>
    <cellStyle name="Moeda 13 2 2 2 3" xfId="13050" xr:uid="{B48DA1E8-4CB9-43B5-9218-3923107666E5}"/>
    <cellStyle name="Moeda 13 2 2 2 4" xfId="20394" xr:uid="{773154EA-7BCE-43C7-80E2-3928E3EBCD0D}"/>
    <cellStyle name="Moeda 13 2 2 2 5" xfId="21260" xr:uid="{6DEA9B52-37EE-4E4C-A53F-020B2DB1B1F5}"/>
    <cellStyle name="Moeda 13 2 2 3" xfId="11755" xr:uid="{E9F54191-85C6-4FA7-80BE-67A3C5D99CAE}"/>
    <cellStyle name="Moeda 13 2 2 3 2" xfId="13480" xr:uid="{BD45E586-75CB-47D5-A54B-2125BE9A0645}"/>
    <cellStyle name="Moeda 13 2 2 3 3" xfId="18778" xr:uid="{312F590E-6F1C-432B-B080-5F89288786C7}"/>
    <cellStyle name="Moeda 13 2 2 4" xfId="12620" xr:uid="{C719B317-4516-4F52-809F-DD4E18EECA66}"/>
    <cellStyle name="Moeda 13 2 2 5" xfId="14341" xr:uid="{081346EC-6F4C-42B8-9673-D1F191B719A5}"/>
    <cellStyle name="Moeda 13 2 2 6" xfId="20828" xr:uid="{D950FFB4-F149-46A4-89E5-04E950A0FCAA}"/>
    <cellStyle name="Moeda 13 2 3" xfId="6020" xr:uid="{D2C813C5-325C-48C4-9B28-9091E0C4114E}"/>
    <cellStyle name="Moeda 13 2 3 2" xfId="11930" xr:uid="{C1986566-2926-4E99-ADD3-D680931F258C}"/>
    <cellStyle name="Moeda 13 2 3 2 2" xfId="13655" xr:uid="{99687743-4B18-4244-A92A-7281CA247BA3}"/>
    <cellStyle name="Moeda 13 2 3 3" xfId="12795" xr:uid="{7B4D0778-A9B7-4D35-9A7F-C659E1F510D1}"/>
    <cellStyle name="Moeda 13 2 3 4" xfId="20139" xr:uid="{084B91B1-A08C-4C53-9886-373627851CC7}"/>
    <cellStyle name="Moeda 13 2 3 5" xfId="21005" xr:uid="{BD83C90E-DA6C-4D06-A6BA-AA880F5D6E77}"/>
    <cellStyle name="Moeda 13 2 4" xfId="11500" xr:uid="{91BA0252-A113-4904-8108-3C771A3BAAA4}"/>
    <cellStyle name="Moeda 13 2 4 2" xfId="13225" xr:uid="{285CC2AA-A4C8-4EB2-B2C7-DF4416FB7C42}"/>
    <cellStyle name="Moeda 13 2 4 3" xfId="14655" xr:uid="{1ABB98B2-1440-4166-8BFF-7E615881CD37}"/>
    <cellStyle name="Moeda 13 2 5" xfId="12365" xr:uid="{7162DB32-99D0-46C7-A0B0-DC57550B35E9}"/>
    <cellStyle name="Moeda 13 2 6" xfId="14086" xr:uid="{23D28E57-A3C5-4454-963D-E8196A7B7E66}"/>
    <cellStyle name="Moeda 13 2 7" xfId="20573" xr:uid="{2BAFD935-2087-4BAB-80A1-8D0EC4FF5599}"/>
    <cellStyle name="Moeda 13 3" xfId="335" xr:uid="{565631F5-8413-4A90-8861-562C0B5BF6E5}"/>
    <cellStyle name="Moeda 13 3 2" xfId="5964" xr:uid="{D987B5DD-DB9B-454F-B172-76FCBCC40ECC}"/>
    <cellStyle name="Moeda 13 3 2 2" xfId="11886" xr:uid="{744A6746-A45D-479B-996C-7A7008C6B589}"/>
    <cellStyle name="Moeda 13 3 2 2 2" xfId="13611" xr:uid="{9A8EF7D5-DD1F-4013-81DC-EF17BE621B27}"/>
    <cellStyle name="Moeda 13 3 2 3" xfId="12751" xr:uid="{3BEA24CF-8360-4E97-99C7-19105A3B2E29}"/>
    <cellStyle name="Moeda 13 3 2 4" xfId="20095" xr:uid="{E7A0454D-782A-47D5-BC5B-016205D07CF1}"/>
    <cellStyle name="Moeda 13 3 2 5" xfId="20961" xr:uid="{176F80DE-6F8D-4D49-B979-9F04E70351A7}"/>
    <cellStyle name="Moeda 13 3 3" xfId="11456" xr:uid="{2D446FA1-7225-499A-890B-C3C331D3AC89}"/>
    <cellStyle name="Moeda 13 3 3 2" xfId="13181" xr:uid="{0B272635-36A0-48EB-8486-492320FDB04B}"/>
    <cellStyle name="Moeda 13 3 3 3" xfId="14599" xr:uid="{52CA3C60-08E4-4764-B9F8-432AFA7A638C}"/>
    <cellStyle name="Moeda 13 3 4" xfId="12321" xr:uid="{7279C6DE-F9C6-42E8-B316-AFFBF8B75477}"/>
    <cellStyle name="Moeda 13 3 5" xfId="14042" xr:uid="{FF3074BD-F11D-4604-BD69-D1275D3990FD}"/>
    <cellStyle name="Moeda 13 3 6" xfId="20529" xr:uid="{B6637674-8720-41BB-BD62-C5C52370BDD0}"/>
    <cellStyle name="Moeda 13 4" xfId="4349" xr:uid="{B29A0F2E-A4E6-455B-AFB2-53D2D64E7A61}"/>
    <cellStyle name="Moeda 13 4 2" xfId="9978" xr:uid="{CA9DF8D4-8812-41F9-8172-88DD40D73282}"/>
    <cellStyle name="Moeda 13 4 2 2" xfId="12172" xr:uid="{70C771D9-4B49-4E62-B1B1-9514293CA3C9}"/>
    <cellStyle name="Moeda 13 4 2 2 2" xfId="13897" xr:uid="{C870B6C9-D5D9-4992-8521-077E365A1535}"/>
    <cellStyle name="Moeda 13 4 2 3" xfId="13037" xr:uid="{0C8C1FD5-8C74-4E45-BDF0-0F8809AB0195}"/>
    <cellStyle name="Moeda 13 4 2 4" xfId="20381" xr:uid="{8A21566E-9454-485B-9F8F-B3B1C77A62EE}"/>
    <cellStyle name="Moeda 13 4 2 5" xfId="21247" xr:uid="{FECC6A2D-6619-4DDE-895D-DF7C57B664A0}"/>
    <cellStyle name="Moeda 13 4 3" xfId="11742" xr:uid="{F471EACC-315A-4A42-BB04-D4299A79049D}"/>
    <cellStyle name="Moeda 13 4 3 2" xfId="13467" xr:uid="{C6964BDA-2138-45AB-BD9B-604BA0A03C7A}"/>
    <cellStyle name="Moeda 13 4 3 3" xfId="18613" xr:uid="{A6CAA2FD-3A46-4CE1-AF43-577516D44AF9}"/>
    <cellStyle name="Moeda 13 4 4" xfId="12607" xr:uid="{245869FD-9661-43C5-B380-F6B8597DF3C4}"/>
    <cellStyle name="Moeda 13 4 5" xfId="14328" xr:uid="{00B25FB9-5444-48D2-B75B-77C35EDB0FC9}"/>
    <cellStyle name="Moeda 13 4 6" xfId="20815" xr:uid="{FA6499F8-9482-4727-BBAD-9551EA0BB8CE}"/>
    <cellStyle name="Moeda 13 5" xfId="5733" xr:uid="{2B801F70-6D7B-4DC6-902C-6BDF5F8C989A}"/>
    <cellStyle name="Moeda 13 5 2" xfId="11350" xr:uid="{6C5CCA2F-38D7-4FE1-B6B9-AB121FF2027B}"/>
    <cellStyle name="Moeda 13 5 2 2" xfId="12210" xr:uid="{1FF96E7E-32E1-4209-934B-27A29EFC3373}"/>
    <cellStyle name="Moeda 13 5 2 2 2" xfId="13935" xr:uid="{4DD25E69-F21F-4EC3-9EA4-DC5EB544DC0E}"/>
    <cellStyle name="Moeda 13 5 2 3" xfId="13075" xr:uid="{CC04D1ED-86E6-4FFE-9798-3E3D9C0143A8}"/>
    <cellStyle name="Moeda 13 5 2 4" xfId="20419" xr:uid="{13253325-98E5-4A1F-8393-4BDEDDED0BD5}"/>
    <cellStyle name="Moeda 13 5 2 5" xfId="21285" xr:uid="{16E3A0FA-CBAC-44E6-A131-3C153D07EE02}"/>
    <cellStyle name="Moeda 13 5 3" xfId="11780" xr:uid="{F38F3E97-F8CC-4149-AED0-CB1D05611B2F}"/>
    <cellStyle name="Moeda 13 5 3 2" xfId="13505" xr:uid="{BD8C385F-F03B-4C08-9650-9B6C8ED63C4B}"/>
    <cellStyle name="Moeda 13 5 3 3" xfId="19985" xr:uid="{4B725773-2D01-43EF-91F2-EAAC52AF511F}"/>
    <cellStyle name="Moeda 13 5 4" xfId="12645" xr:uid="{9ECBCFEB-9CA3-4A0D-985D-34096FC2078F}"/>
    <cellStyle name="Moeda 13 5 5" xfId="14366" xr:uid="{1E8D2142-231E-4045-B6A4-55F5F00D0283}"/>
    <cellStyle name="Moeda 13 5 6" xfId="20853" xr:uid="{CC3976EA-B943-4140-A5BA-B7CC5AB56DBD}"/>
    <cellStyle name="Moeda 13 6" xfId="5855" xr:uid="{669D0DEB-7EBD-4067-9A75-633E488D1A02}"/>
    <cellStyle name="Moeda 13 6 2" xfId="11868" xr:uid="{AA2717BF-C214-4988-9BC6-37307CB28000}"/>
    <cellStyle name="Moeda 13 6 2 2" xfId="13593" xr:uid="{C2D7EC5F-2D1B-4BB1-9CBF-458D171A054D}"/>
    <cellStyle name="Moeda 13 6 3" xfId="12733" xr:uid="{10F2C7CE-8DF2-479B-8D4A-490EEA0D671E}"/>
    <cellStyle name="Moeda 13 6 4" xfId="20077" xr:uid="{C7F93C77-42ED-43AA-9E11-B5A2BA0E659F}"/>
    <cellStyle name="Moeda 13 6 5" xfId="20943" xr:uid="{EF12FC59-CFA0-4086-ADCB-E167B6D5463D}"/>
    <cellStyle name="Moeda 13 7" xfId="11438" xr:uid="{434A666F-B78E-45BB-8817-90391DD7AD9B}"/>
    <cellStyle name="Moeda 13 7 2" xfId="13163" xr:uid="{C93D664F-8378-48BF-8183-0F2AC36DC973}"/>
    <cellStyle name="Moeda 13 7 3" xfId="14490" xr:uid="{D25E556B-6BA1-4C07-A585-0BE1F6DA20DF}"/>
    <cellStyle name="Moeda 13 8" xfId="12303" xr:uid="{836951A8-8E8C-49D3-8D74-7A6AD98ABAB3}"/>
    <cellStyle name="Moeda 13 9" xfId="14024" xr:uid="{522DF7EA-1815-47BD-965E-F476CAF83997}"/>
    <cellStyle name="Moeda 14" xfId="336" xr:uid="{A1892905-1539-4E2E-AAB3-A5DE3FAD4DE0}"/>
    <cellStyle name="Moeda 14 2" xfId="3923" xr:uid="{BD08FB9C-2F0A-4EC3-A79A-92114E43FE7E}"/>
    <cellStyle name="Moeda 14 2 2" xfId="9552" xr:uid="{8E951379-5D52-40C1-885E-372EA05BE89E}"/>
    <cellStyle name="Moeda 14 2 2 2" xfId="12143" xr:uid="{AA6A1455-10C1-46FC-87B0-851BB3D00D9F}"/>
    <cellStyle name="Moeda 14 2 2 2 2" xfId="13868" xr:uid="{18E6CCC6-7B3F-4D9A-BFF2-B47897CFA14C}"/>
    <cellStyle name="Moeda 14 2 2 3" xfId="13008" xr:uid="{83FE84CE-454F-487A-9085-04851215B186}"/>
    <cellStyle name="Moeda 14 2 2 4" xfId="20352" xr:uid="{387A962D-7644-4CE6-9B57-19EBFE5EEB0B}"/>
    <cellStyle name="Moeda 14 2 2 5" xfId="21218" xr:uid="{06D42C4C-7D12-445D-B426-D6B820B35485}"/>
    <cellStyle name="Moeda 14 2 3" xfId="11713" xr:uid="{FF98F0D0-FD88-483E-9ED4-F9E59472C698}"/>
    <cellStyle name="Moeda 14 2 3 2" xfId="13438" xr:uid="{0AA984A8-96AB-47F2-AF12-387C2EC6698D}"/>
    <cellStyle name="Moeda 14 2 3 3" xfId="18187" xr:uid="{936E4F6F-0AD7-4EFA-B72E-4B15CB30B216}"/>
    <cellStyle name="Moeda 14 2 4" xfId="12578" xr:uid="{9A1CC4D5-2196-411A-88A1-8E5DCF7E69CE}"/>
    <cellStyle name="Moeda 14 2 5" xfId="14299" xr:uid="{C85490E0-99F5-44D8-BCAF-DCE40A426961}"/>
    <cellStyle name="Moeda 14 2 6" xfId="20786" xr:uid="{17EE7191-802E-442E-BD48-7F0526F05435}"/>
    <cellStyle name="Moeda 14 3" xfId="5965" xr:uid="{69B43927-47CB-4ABF-8106-93CA483D23F5}"/>
    <cellStyle name="Moeda 14 3 2" xfId="11887" xr:uid="{BFD322DE-6D3F-435A-A335-EDDAF86D536A}"/>
    <cellStyle name="Moeda 14 3 2 2" xfId="13612" xr:uid="{40013188-47FD-4050-9F89-8AE9956E1A8E}"/>
    <cellStyle name="Moeda 14 3 3" xfId="12752" xr:uid="{4A9D01B9-2935-4AF9-9D76-C12A8ECB1B8F}"/>
    <cellStyle name="Moeda 14 3 4" xfId="20096" xr:uid="{A9A33814-1568-4423-B0D6-0BB71B7EA257}"/>
    <cellStyle name="Moeda 14 3 5" xfId="20962" xr:uid="{A30B1AE6-7F17-41B5-82E1-72156296AA4D}"/>
    <cellStyle name="Moeda 14 4" xfId="11457" xr:uid="{AE25BD8A-1F90-47CB-ACC3-4A3D36DB05DD}"/>
    <cellStyle name="Moeda 14 4 2" xfId="13182" xr:uid="{432D83EF-F611-4101-8168-76D195EA9582}"/>
    <cellStyle name="Moeda 14 4 3" xfId="14600" xr:uid="{316686C3-CB34-4642-9551-62F6CE01CB93}"/>
    <cellStyle name="Moeda 14 5" xfId="12322" xr:uid="{446F2D6A-E3CF-4B69-93C1-628BE2139CFE}"/>
    <cellStyle name="Moeda 14 6" xfId="14043" xr:uid="{FDB53254-509E-48CA-9FF5-174581C088D5}"/>
    <cellStyle name="Moeda 14 7" xfId="20530" xr:uid="{34A61EBE-66E3-48DB-9A7C-E4B794DF50CB}"/>
    <cellStyle name="Moeda 15" xfId="229" xr:uid="{6F7401A7-CA7E-4E02-9056-B6D8B4DBC075}"/>
    <cellStyle name="Moeda 15 2" xfId="5858" xr:uid="{254F1B6C-7EA7-4596-A263-29204AC0AC78}"/>
    <cellStyle name="Moeda 15 2 2" xfId="11870" xr:uid="{85A20FE1-126F-437A-AD24-07A8D5AEBA78}"/>
    <cellStyle name="Moeda 15 2 2 2" xfId="13595" xr:uid="{34D9D606-108A-4836-A274-DCBD0F80F92C}"/>
    <cellStyle name="Moeda 15 2 3" xfId="12735" xr:uid="{99E564BF-35DB-419D-B96F-59C537A6AE80}"/>
    <cellStyle name="Moeda 15 2 4" xfId="20079" xr:uid="{9BB80813-0C2F-4D00-BB67-7B86106ACC43}"/>
    <cellStyle name="Moeda 15 2 5" xfId="20945" xr:uid="{F2E18DA2-5BF4-4C23-B948-EAB8F8794885}"/>
    <cellStyle name="Moeda 15 3" xfId="11440" xr:uid="{21872920-E324-4C4C-81DC-C13ADE37EDAF}"/>
    <cellStyle name="Moeda 15 3 2" xfId="13165" xr:uid="{A06207C6-4EC5-4588-A474-09B3FAB66CF8}"/>
    <cellStyle name="Moeda 15 3 3" xfId="14493" xr:uid="{8A9D9F67-4161-40C1-A15E-CE61411255F8}"/>
    <cellStyle name="Moeda 15 4" xfId="12305" xr:uid="{53F46679-83ED-4D78-8C85-302E324E3EDA}"/>
    <cellStyle name="Moeda 15 5" xfId="14026" xr:uid="{9180B6DC-A787-4D05-AF0C-210F835E8971}"/>
    <cellStyle name="Moeda 15 6" xfId="20513" xr:uid="{E3243626-2777-420A-80DA-30B17371E4BE}"/>
    <cellStyle name="Moeda 16" xfId="3616" xr:uid="{95AC0DE6-1DF0-4C1D-9A90-7AB7645E4C4B}"/>
    <cellStyle name="Moeda 16 2" xfId="9245" xr:uid="{1CB18A28-270D-4878-B0BD-7F27E68DC854}"/>
    <cellStyle name="Moeda 16 2 2" xfId="12032" xr:uid="{F0958F2B-3EF3-425F-A15E-CE8850048C92}"/>
    <cellStyle name="Moeda 16 2 2 2" xfId="13757" xr:uid="{EAAD9CD0-340B-4399-B850-40704A5CBEA7}"/>
    <cellStyle name="Moeda 16 2 3" xfId="12897" xr:uid="{B550F2D2-7100-471C-9527-3FAB28D017C9}"/>
    <cellStyle name="Moeda 16 2 4" xfId="20241" xr:uid="{68C1AA68-6656-46F6-8CE3-E2C21765B62C}"/>
    <cellStyle name="Moeda 16 2 5" xfId="21107" xr:uid="{5B1A2A28-7715-4C21-926D-E09126024D64}"/>
    <cellStyle name="Moeda 16 3" xfId="11602" xr:uid="{D6718D29-75D0-4174-8534-9D6855369D1E}"/>
    <cellStyle name="Moeda 16 3 2" xfId="13327" xr:uid="{43378163-3881-4D98-B584-61A6A34CF2A1}"/>
    <cellStyle name="Moeda 16 3 3" xfId="17880" xr:uid="{16B7842F-93A0-40D5-8EE1-A336CF8D3A67}"/>
    <cellStyle name="Moeda 16 4" xfId="12467" xr:uid="{781B9212-9081-4BEF-8B5B-FB381540A80B}"/>
    <cellStyle name="Moeda 16 5" xfId="14188" xr:uid="{DBC985A6-C511-4607-9EE0-FB87D0286D8E}"/>
    <cellStyle name="Moeda 16 6" xfId="20675" xr:uid="{BCD24EB5-F14D-4223-AD15-C8E1C622CCB3}"/>
    <cellStyle name="Moeda 17" xfId="195" xr:uid="{164039CE-F7DB-450B-9F28-31604BDB738E}"/>
    <cellStyle name="Moeda 17 2" xfId="5824" xr:uid="{FC775A2C-6F8C-4EBF-8998-28CB771C73F9}"/>
    <cellStyle name="Moeda 17 2 2" xfId="11838" xr:uid="{43709B2C-807A-4A76-88CB-92B3FB4B5687}"/>
    <cellStyle name="Moeda 17 2 2 2" xfId="13563" xr:uid="{ED15618E-C17D-4474-AD25-FE0576C7B8F0}"/>
    <cellStyle name="Moeda 17 2 3" xfId="12703" xr:uid="{F42184C8-2C24-413D-A8E0-219F6B7A480B}"/>
    <cellStyle name="Moeda 17 2 4" xfId="20047" xr:uid="{D0466EB9-FA4D-469E-BBED-C72E3799A3B4}"/>
    <cellStyle name="Moeda 17 2 5" xfId="20913" xr:uid="{36BA1105-33CF-40BB-81DC-89A9BAF401C0}"/>
    <cellStyle name="Moeda 17 3" xfId="11408" xr:uid="{7DB9A8B3-A6C2-4383-BECD-CADA7B27E461}"/>
    <cellStyle name="Moeda 17 3 2" xfId="13133" xr:uid="{4049FD08-3C1C-4B05-B7B8-83742F88D547}"/>
    <cellStyle name="Moeda 17 3 3" xfId="14459" xr:uid="{912C5BE9-2F5B-4342-BD84-FF6897CFB145}"/>
    <cellStyle name="Moeda 17 4" xfId="12273" xr:uid="{BCC83690-98C9-4847-9830-74C2D0FA259C}"/>
    <cellStyle name="Moeda 17 5" xfId="13994" xr:uid="{93CF1C6B-78C5-440D-9047-45F9515D4CD7}"/>
    <cellStyle name="Moeda 17 6" xfId="20481" xr:uid="{870B43A9-BA9A-4411-99DA-4BC76B281105}"/>
    <cellStyle name="Moeda 18" xfId="181" xr:uid="{216F0A2E-7227-497E-B907-D1959FD2E8B2}"/>
    <cellStyle name="Moeda 18 2" xfId="5810" xr:uid="{E9F3A273-5D47-4BF8-A6A3-CF440E3EF545}"/>
    <cellStyle name="Moeda 18 2 2" xfId="11824" xr:uid="{14751ECE-2F9D-4930-B98A-63FB421E266D}"/>
    <cellStyle name="Moeda 18 2 2 2" xfId="13549" xr:uid="{58B36ABD-3330-4D61-91A5-4F33A16FC259}"/>
    <cellStyle name="Moeda 18 2 3" xfId="12689" xr:uid="{AA04A36E-147D-4DB8-B724-839650F22C53}"/>
    <cellStyle name="Moeda 18 2 4" xfId="20033" xr:uid="{2FBE11F9-CACB-416E-B3B2-B7341689ACAF}"/>
    <cellStyle name="Moeda 18 2 5" xfId="20899" xr:uid="{F2471994-2D2A-4763-A1E6-BB3F157F3B1A}"/>
    <cellStyle name="Moeda 18 3" xfId="11394" xr:uid="{05BCD08C-F6DD-4AEA-A9B8-A86942B63DA2}"/>
    <cellStyle name="Moeda 18 3 2" xfId="13119" xr:uid="{144CD157-5690-41E5-8ACE-A9AFD1F7B4F4}"/>
    <cellStyle name="Moeda 18 3 3" xfId="14445" xr:uid="{5D8F37CF-1E40-4159-B316-6251583838A3}"/>
    <cellStyle name="Moeda 18 4" xfId="12259" xr:uid="{AE99FD38-C5E9-4522-8F84-16AEB93C0FAB}"/>
    <cellStyle name="Moeda 18 5" xfId="13980" xr:uid="{72C51A30-8510-43BD-A2A4-C03672ACD41F}"/>
    <cellStyle name="Moeda 18 6" xfId="20467" xr:uid="{10329962-4E60-452D-B367-57546B2B1E86}"/>
    <cellStyle name="Moeda 19" xfId="5705" xr:uid="{000D648C-16F1-4813-A54F-056673AD7506}"/>
    <cellStyle name="Moeda 19 2" xfId="11334" xr:uid="{6D76D986-08BA-4289-82FF-431FB8C535A9}"/>
    <cellStyle name="Moeda 19 2 2" xfId="12194" xr:uid="{FD07F112-A737-4B1A-96AD-2D8FCBEE3DD5}"/>
    <cellStyle name="Moeda 19 2 2 2" xfId="13919" xr:uid="{51D984CD-D92C-4C7A-BD42-921BED7DB09E}"/>
    <cellStyle name="Moeda 19 2 3" xfId="13059" xr:uid="{67D8C74F-D0BF-4271-BE93-0B8250BE594E}"/>
    <cellStyle name="Moeda 19 2 4" xfId="20403" xr:uid="{34D1204E-438A-4DAA-8353-1308EC028461}"/>
    <cellStyle name="Moeda 19 2 5" xfId="21269" xr:uid="{1FA66C28-3B8A-433E-AE20-F08EB8C6CB6A}"/>
    <cellStyle name="Moeda 19 3" xfId="11764" xr:uid="{9915023D-BCA0-4DD4-8518-FDAAFA8C2984}"/>
    <cellStyle name="Moeda 19 3 2" xfId="13489" xr:uid="{8C3CB8A1-F89C-4826-9F06-BA1A6AEBD531}"/>
    <cellStyle name="Moeda 19 3 3" xfId="19969" xr:uid="{C744CA42-3AC7-420F-988E-A1023E84CBB4}"/>
    <cellStyle name="Moeda 19 4" xfId="12629" xr:uid="{AF4D248F-0B1D-478E-B40D-2092CC0F61D1}"/>
    <cellStyle name="Moeda 19 5" xfId="14350" xr:uid="{30F250E9-5CC4-4342-ACD1-55CD02C273D1}"/>
    <cellStyle name="Moeda 19 6" xfId="20837" xr:uid="{E9FE55F8-EEB6-49DC-A4E4-28713D769A1F}"/>
    <cellStyle name="Moeda 2" xfId="7" xr:uid="{08110C30-753A-468C-9B6D-85304E4E17E8}"/>
    <cellStyle name="Moeda 2 2" xfId="53" xr:uid="{55A03A8F-D479-42C1-B1C2-9D0AEEDB5CFD}"/>
    <cellStyle name="Moeda 2 2 2" xfId="54" xr:uid="{A78C37B8-125F-40EF-B105-E741575880CC}"/>
    <cellStyle name="Moeda 2 3" xfId="52" xr:uid="{8E0F5A15-38CC-4223-AA62-B0EF95E3968D}"/>
    <cellStyle name="Moeda 20" xfId="5735" xr:uid="{C9FD5EF7-7C4E-4D5C-9C4E-5E729194EE3E}"/>
    <cellStyle name="Moeda 20 2" xfId="11782" xr:uid="{C084C6B5-E55E-43D6-8D76-3EC06355F90B}"/>
    <cellStyle name="Moeda 20 2 2" xfId="13507" xr:uid="{6B6F828F-6D87-409E-A9BB-90698584837D}"/>
    <cellStyle name="Moeda 20 2 3" xfId="20421" xr:uid="{D0240B60-2975-4A23-A90D-3C50068E5B54}"/>
    <cellStyle name="Moeda 20 2 4" xfId="21287" xr:uid="{599F2B78-B87C-4B08-A9D6-056D2EEA7C65}"/>
    <cellStyle name="Moeda 20 3" xfId="12647" xr:uid="{F7541860-7D02-4ED7-AEB4-79604C4EC1A8}"/>
    <cellStyle name="Moeda 20 3 2" xfId="19987" xr:uid="{A1528CD9-16DA-4C24-8F6F-DCD21A48C02E}"/>
    <cellStyle name="Moeda 20 4" xfId="14368" xr:uid="{456EA606-80B7-40BA-9DE8-E6EAAB81DDC7}"/>
    <cellStyle name="Moeda 20 5" xfId="20855" xr:uid="{CDC713B9-6EC6-40AA-A813-E52767DCF750}"/>
    <cellStyle name="Moeda 21" xfId="5" xr:uid="{C0CA0382-1C5A-4070-A947-15C8CBE783B8}"/>
    <cellStyle name="Moeda 21 2" xfId="12213" xr:uid="{DC87B1FC-2DE4-4FD5-88A8-DFAC35329BB0}"/>
    <cellStyle name="Moeda 21 3" xfId="19991" xr:uid="{D1D8B042-7B2B-4D56-B383-EAF1F2E27A6F}"/>
    <cellStyle name="Moeda 21 4" xfId="20857" xr:uid="{FCE4E255-F06D-448B-AFF5-DE9257F9BDEF}"/>
    <cellStyle name="Moeda 21 5" xfId="8" xr:uid="{323874C5-C124-44CC-B621-217EF592FBE8}"/>
    <cellStyle name="Moeda 22" xfId="11352" xr:uid="{D74611EE-CDDF-4E3A-96AF-ABD5FCD5014E}"/>
    <cellStyle name="Moeda 22 2" xfId="13077" xr:uid="{34E7C8F1-DFF2-4D76-954D-E4F40B93B26C}"/>
    <cellStyle name="Moeda 22 3" xfId="14370" xr:uid="{71A27608-5DBA-4B0C-9A21-D17F386A1972}"/>
    <cellStyle name="Moeda 23" xfId="13938" xr:uid="{850D9103-CBBC-4789-A405-E3E2329215DB}"/>
    <cellStyle name="Moeda 24" xfId="20425" xr:uid="{8C684E1F-AB78-430F-BB82-CC135B267371}"/>
    <cellStyle name="Moeda 25" xfId="6" xr:uid="{8FC854EE-6B96-4495-970B-6FBF98177CEC}"/>
    <cellStyle name="Moeda 27" xfId="19989" xr:uid="{6F7BD5D7-3048-4DF0-A564-AE786CD54775}"/>
    <cellStyle name="Moeda 27 2" xfId="20423" xr:uid="{D13F50DE-6E22-44E7-A8A0-F63B95300ADD}"/>
    <cellStyle name="Moeda 3" xfId="55" xr:uid="{D258EF48-BC68-4648-B829-873C0212F5D4}"/>
    <cellStyle name="Moeda 3 2" xfId="56" xr:uid="{326ECDAC-EA16-49EF-945A-0B48914A328D}"/>
    <cellStyle name="Moeda 4" xfId="57" xr:uid="{67468B35-53A9-409D-9863-6A56D0A22FC4}"/>
    <cellStyle name="Moeda 5" xfId="58" xr:uid="{3A33F164-C923-40E2-B5C9-7514AC1F76CD}"/>
    <cellStyle name="Moeda 5 10" xfId="3667" xr:uid="{ADC2237F-D894-43EE-8B21-C7AE38304F86}"/>
    <cellStyle name="Moeda 5 10 2" xfId="9296" xr:uid="{E328954B-D332-472F-8283-C2E0D9823694}"/>
    <cellStyle name="Moeda 5 10 2 2" xfId="12033" xr:uid="{C28BAB97-390A-4FB1-AEE7-5E2F5A6479CD}"/>
    <cellStyle name="Moeda 5 10 2 2 2" xfId="13758" xr:uid="{A85837DA-4EF9-41E1-A732-800B92B16821}"/>
    <cellStyle name="Moeda 5 10 2 3" xfId="12898" xr:uid="{4E9DF7BA-A5E8-4AAE-B198-BE3770AFC249}"/>
    <cellStyle name="Moeda 5 10 2 4" xfId="20242" xr:uid="{22D5D6E9-ED4C-47FB-AC51-81258A277242}"/>
    <cellStyle name="Moeda 5 10 2 5" xfId="21108" xr:uid="{71E32118-25C2-48E9-9F50-25A522F5D207}"/>
    <cellStyle name="Moeda 5 10 3" xfId="11603" xr:uid="{F3E9CA9B-8BE0-4ADE-B0C5-222BF782B2A6}"/>
    <cellStyle name="Moeda 5 10 3 2" xfId="13328" xr:uid="{A9A11D33-C74C-487A-9F27-4E0F66CD7E5B}"/>
    <cellStyle name="Moeda 5 10 3 3" xfId="17931" xr:uid="{D462AF99-780E-40A9-803A-602703E22B53}"/>
    <cellStyle name="Moeda 5 10 4" xfId="12468" xr:uid="{AD5A3ADB-BBBF-4A4F-8589-8F460B9AAF6E}"/>
    <cellStyle name="Moeda 5 10 5" xfId="14189" xr:uid="{F65244DC-4F0B-4F37-B77E-F7A1BFC15E27}"/>
    <cellStyle name="Moeda 5 10 6" xfId="20676" xr:uid="{131393AB-ABC5-4E3A-9F6F-9F6DB724FEB0}"/>
    <cellStyle name="Moeda 5 11" xfId="196" xr:uid="{FC10FAFD-3B16-4144-944A-688C2FEEE241}"/>
    <cellStyle name="Moeda 5 11 2" xfId="5825" xr:uid="{0B0CA5AB-1AE4-43B9-9791-3F5A2459B14D}"/>
    <cellStyle name="Moeda 5 11 2 2" xfId="11839" xr:uid="{846FAD4B-3D69-47DD-BD28-A14FDB68B49F}"/>
    <cellStyle name="Moeda 5 11 2 2 2" xfId="13564" xr:uid="{ED836B5C-E41B-4375-AEA5-A82E37148834}"/>
    <cellStyle name="Moeda 5 11 2 3" xfId="12704" xr:uid="{91C0DE7A-C721-4266-BADA-8C87607971BF}"/>
    <cellStyle name="Moeda 5 11 2 4" xfId="20048" xr:uid="{D6ACD454-3B2C-4F03-A683-6A36D9EE5B79}"/>
    <cellStyle name="Moeda 5 11 2 5" xfId="20914" xr:uid="{86498DEA-413D-4F5A-A5B7-7C4440CA5ACF}"/>
    <cellStyle name="Moeda 5 11 3" xfId="11409" xr:uid="{B1D8E19D-2EAF-4407-A55D-62ABAFA963FE}"/>
    <cellStyle name="Moeda 5 11 3 2" xfId="13134" xr:uid="{F7D92A6E-19B5-40D3-9922-1A1440D6B5D8}"/>
    <cellStyle name="Moeda 5 11 3 3" xfId="14460" xr:uid="{C1E30547-DA16-457E-A756-B086CD662F2F}"/>
    <cellStyle name="Moeda 5 11 4" xfId="12274" xr:uid="{3CBCD84F-D032-463C-86DA-4E671433227A}"/>
    <cellStyle name="Moeda 5 11 5" xfId="13995" xr:uid="{16F61090-BA6D-4AAA-AE59-0F267D9CCB9C}"/>
    <cellStyle name="Moeda 5 11 6" xfId="20482" xr:uid="{C0594936-41FB-43AB-892B-C748E6F4F1B8}"/>
    <cellStyle name="Moeda 5 12" xfId="182" xr:uid="{DE687ABB-8B6D-48EA-BD92-B97538AE0433}"/>
    <cellStyle name="Moeda 5 12 2" xfId="5811" xr:uid="{4FA3E602-B4A7-4D08-A39E-5BF16E6E82EE}"/>
    <cellStyle name="Moeda 5 12 2 2" xfId="11825" xr:uid="{DB2AAA29-B5C1-40D0-8D85-A09E3B3BC384}"/>
    <cellStyle name="Moeda 5 12 2 2 2" xfId="13550" xr:uid="{A666FF37-FFC5-45DC-B2EC-044E9802B652}"/>
    <cellStyle name="Moeda 5 12 2 3" xfId="12690" xr:uid="{D9469A47-C8C1-4137-88AA-BE949A193975}"/>
    <cellStyle name="Moeda 5 12 2 4" xfId="20034" xr:uid="{BC258826-7B5F-4045-8ABB-D9DEB6F4CB07}"/>
    <cellStyle name="Moeda 5 12 2 5" xfId="20900" xr:uid="{1A51FF93-926D-4987-894F-A4DA02365621}"/>
    <cellStyle name="Moeda 5 12 3" xfId="11395" xr:uid="{2B4D55C3-B573-4B1C-9C00-6148FCFE7E4B}"/>
    <cellStyle name="Moeda 5 12 3 2" xfId="13120" xr:uid="{461B3784-1820-4DF8-BEA2-ADD84F59F6A3}"/>
    <cellStyle name="Moeda 5 12 3 3" xfId="14446" xr:uid="{ED048AB9-010E-4BF0-8BC1-2793871033B6}"/>
    <cellStyle name="Moeda 5 12 4" xfId="12260" xr:uid="{59F70AD8-570E-468D-A507-932533F0256B}"/>
    <cellStyle name="Moeda 5 12 5" xfId="13981" xr:uid="{C2A35503-63F8-4778-8C61-8D83C10D88B0}"/>
    <cellStyle name="Moeda 5 12 6" xfId="20468" xr:uid="{886754B5-D060-4AE3-ABA3-E29CB732E74E}"/>
    <cellStyle name="Moeda 5 13" xfId="5707" xr:uid="{CE02FC43-B79E-4AA8-8F87-71D9F698489D}"/>
    <cellStyle name="Moeda 5 13 2" xfId="11335" xr:uid="{9DCBF58C-85FA-400C-93F7-5D793ED032B3}"/>
    <cellStyle name="Moeda 5 13 2 2" xfId="12195" xr:uid="{C6E2B3A1-8161-496F-B05B-2668CED1AB47}"/>
    <cellStyle name="Moeda 5 13 2 2 2" xfId="13920" xr:uid="{CB797614-15BD-4A6A-A07D-52201D78D1C6}"/>
    <cellStyle name="Moeda 5 13 2 3" xfId="13060" xr:uid="{201512DB-B166-45E1-AA46-3779F6453D0F}"/>
    <cellStyle name="Moeda 5 13 2 4" xfId="20404" xr:uid="{CDA8D987-00E0-4021-B46F-95D59962DBD0}"/>
    <cellStyle name="Moeda 5 13 2 5" xfId="21270" xr:uid="{09726AB3-C07A-485C-A272-5165F04C77BB}"/>
    <cellStyle name="Moeda 5 13 3" xfId="11765" xr:uid="{220423D2-DA27-4567-816F-231D7643B660}"/>
    <cellStyle name="Moeda 5 13 3 2" xfId="13490" xr:uid="{4A32EB02-4EC8-4753-9510-847324D47DD5}"/>
    <cellStyle name="Moeda 5 13 3 3" xfId="19970" xr:uid="{2081D6FC-5471-40E3-8716-FA91450FDCCE}"/>
    <cellStyle name="Moeda 5 13 4" xfId="12630" xr:uid="{15CEBE0C-4DA9-49DA-A74A-32251E308F09}"/>
    <cellStyle name="Moeda 5 13 5" xfId="14351" xr:uid="{B1C86D36-D02A-4D88-98C3-34C1DDC772C0}"/>
    <cellStyle name="Moeda 5 13 6" xfId="20838" xr:uid="{6BAF1D6A-BE9F-4782-8017-8E86B9FD7315}"/>
    <cellStyle name="Moeda 5 14" xfId="5736" xr:uid="{B2F1D3BC-0DE0-484E-B7B2-3DA39FBB00B5}"/>
    <cellStyle name="Moeda 5 14 2" xfId="11783" xr:uid="{0AE58D09-B852-40E9-B129-E783E5D16321}"/>
    <cellStyle name="Moeda 5 14 2 2" xfId="13508" xr:uid="{3070035F-C4B8-4C51-B4E7-DAE9C29D53DF}"/>
    <cellStyle name="Moeda 5 14 3" xfId="12648" xr:uid="{CECD41C9-64FB-4EC7-B32E-646C07DFA0E8}"/>
    <cellStyle name="Moeda 5 14 4" xfId="19992" xr:uid="{A6ACDEF6-AF59-49F8-B2DD-4DB7F17AA12E}"/>
    <cellStyle name="Moeda 5 14 5" xfId="20858" xr:uid="{05B58027-7EA5-493B-BECF-131AB76E14F4}"/>
    <cellStyle name="Moeda 5 15" xfId="11353" xr:uid="{851E7485-481D-4C1D-908C-144ED4BBDDDF}"/>
    <cellStyle name="Moeda 5 15 2" xfId="13078" xr:uid="{BC1BDD4A-306C-4D54-B685-9EF515FCFD09}"/>
    <cellStyle name="Moeda 5 15 3" xfId="14371" xr:uid="{5BAA4929-5C32-49D9-B658-7CE06B02771A}"/>
    <cellStyle name="Moeda 5 16" xfId="12214" xr:uid="{B0E9622F-B357-4FEE-B239-17043CA759B7}"/>
    <cellStyle name="Moeda 5 17" xfId="13939" xr:uid="{5839FF47-3630-4D52-BC06-A40CEF88522A}"/>
    <cellStyle name="Moeda 5 18" xfId="20426" xr:uid="{440B1207-E62F-4E1D-A518-C9E98D6E4CDC}"/>
    <cellStyle name="Moeda 5 2" xfId="103" xr:uid="{793C348D-5287-4C63-981A-CD54D729E237}"/>
    <cellStyle name="Moeda 5 2 10" xfId="199" xr:uid="{CBC4169F-99D0-4E10-B18E-892139CFFD4A}"/>
    <cellStyle name="Moeda 5 2 10 2" xfId="5828" xr:uid="{69AB6650-ECEE-442A-BBD1-44EA2826CB18}"/>
    <cellStyle name="Moeda 5 2 10 2 2" xfId="11842" xr:uid="{A77F9758-D518-4A11-A549-4C3B8C281891}"/>
    <cellStyle name="Moeda 5 2 10 2 2 2" xfId="13567" xr:uid="{AE2C2B65-0459-41A5-B43C-E4ECF38D8F6B}"/>
    <cellStyle name="Moeda 5 2 10 2 3" xfId="12707" xr:uid="{BE61B33A-BDE2-4FF3-8B2C-3C683D2A342A}"/>
    <cellStyle name="Moeda 5 2 10 2 4" xfId="20051" xr:uid="{05E7C059-4C88-45A0-AA54-8218154B18DE}"/>
    <cellStyle name="Moeda 5 2 10 2 5" xfId="20917" xr:uid="{5F58B4D1-F096-48FD-A9D7-6594353A4DE7}"/>
    <cellStyle name="Moeda 5 2 10 3" xfId="11412" xr:uid="{8DADC30B-1C4D-4A68-AEB8-AC17C5BBAF00}"/>
    <cellStyle name="Moeda 5 2 10 3 2" xfId="13137" xr:uid="{968ED798-384F-4AE0-9A40-5450742C3FD2}"/>
    <cellStyle name="Moeda 5 2 10 3 3" xfId="14463" xr:uid="{9BB94F65-F688-4862-8659-7B9B10AAD543}"/>
    <cellStyle name="Moeda 5 2 10 4" xfId="12277" xr:uid="{202A6523-76B0-4A68-B502-B471170DCE8A}"/>
    <cellStyle name="Moeda 5 2 10 5" xfId="13998" xr:uid="{5C803DD8-E48B-4086-8762-2F48E3193ACB}"/>
    <cellStyle name="Moeda 5 2 10 6" xfId="20485" xr:uid="{AEA58496-36C7-4965-9FD7-423B9B9CC3F2}"/>
    <cellStyle name="Moeda 5 2 11" xfId="185" xr:uid="{66F16C8C-B528-4CD1-A3DF-6CFCE47B53BB}"/>
    <cellStyle name="Moeda 5 2 11 2" xfId="5814" xr:uid="{8751B2A4-DDAE-4B55-83D4-08081A495ABE}"/>
    <cellStyle name="Moeda 5 2 11 2 2" xfId="11828" xr:uid="{291BE5B5-43E6-42CC-9A2A-AB55431B83D3}"/>
    <cellStyle name="Moeda 5 2 11 2 2 2" xfId="13553" xr:uid="{86EDF580-1003-4C6A-BB1D-71149261F402}"/>
    <cellStyle name="Moeda 5 2 11 2 3" xfId="12693" xr:uid="{EBFA18E7-158D-40BF-B9AF-0732C8776B42}"/>
    <cellStyle name="Moeda 5 2 11 2 4" xfId="20037" xr:uid="{6971668F-8757-47E8-A2BC-084F55B360F0}"/>
    <cellStyle name="Moeda 5 2 11 2 5" xfId="20903" xr:uid="{84E633D7-6AF7-423B-9073-97A5E07FBD24}"/>
    <cellStyle name="Moeda 5 2 11 3" xfId="11398" xr:uid="{D9C5B0FE-A37F-463D-9B73-6532E605C9C8}"/>
    <cellStyle name="Moeda 5 2 11 3 2" xfId="13123" xr:uid="{4192C24B-B40D-45C9-856C-A63F035FB82E}"/>
    <cellStyle name="Moeda 5 2 11 3 3" xfId="14449" xr:uid="{7FA32D55-31D3-420C-B145-9C0117ED39CA}"/>
    <cellStyle name="Moeda 5 2 11 4" xfId="12263" xr:uid="{0C87229A-12A8-4901-B1C5-2BD379DC4AC2}"/>
    <cellStyle name="Moeda 5 2 11 5" xfId="13984" xr:uid="{1789A754-C7CE-48B5-BF5D-AD6D4BD96491}"/>
    <cellStyle name="Moeda 5 2 11 6" xfId="20471" xr:uid="{A3AEF457-5EA7-4F8D-8181-5DE708CA6DE5}"/>
    <cellStyle name="Moeda 5 2 12" xfId="5714" xr:uid="{B6F4E276-B33D-40A7-B8FD-7BAA8BECC3B2}"/>
    <cellStyle name="Moeda 5 2 12 2" xfId="11338" xr:uid="{8E45839A-03A3-413C-9420-C047D1E48165}"/>
    <cellStyle name="Moeda 5 2 12 2 2" xfId="12198" xr:uid="{23D5DB40-6A0D-44FA-B5F9-6E0554FA1097}"/>
    <cellStyle name="Moeda 5 2 12 2 2 2" xfId="13923" xr:uid="{07748455-97F0-4683-8E22-23BEA85A3E96}"/>
    <cellStyle name="Moeda 5 2 12 2 3" xfId="13063" xr:uid="{E6037BE6-5E55-49DA-99E6-1F67EB805CD2}"/>
    <cellStyle name="Moeda 5 2 12 2 4" xfId="20407" xr:uid="{6ED772BB-0C11-4D81-9666-D71197816417}"/>
    <cellStyle name="Moeda 5 2 12 2 5" xfId="21273" xr:uid="{E8D55908-DCD7-4234-AFAA-8325A77C04F6}"/>
    <cellStyle name="Moeda 5 2 12 3" xfId="11768" xr:uid="{85F49B5B-7E33-48E9-A610-B1DFEB439413}"/>
    <cellStyle name="Moeda 5 2 12 3 2" xfId="13493" xr:uid="{C50B74F6-29F8-48B3-8D0E-CE7ECB9A77B5}"/>
    <cellStyle name="Moeda 5 2 12 3 3" xfId="19973" xr:uid="{E7C929C3-4AA3-443F-9C1E-F2201387AAED}"/>
    <cellStyle name="Moeda 5 2 12 4" xfId="12633" xr:uid="{BA1AAC8F-413C-4535-9F3C-32BC4CC946EF}"/>
    <cellStyle name="Moeda 5 2 12 5" xfId="14354" xr:uid="{50F5BD8A-7CDD-4063-884B-E0788E008D77}"/>
    <cellStyle name="Moeda 5 2 12 6" xfId="20841" xr:uid="{B81747E0-E103-44A2-AF7F-DD5533BFE4B0}"/>
    <cellStyle name="Moeda 5 2 13" xfId="5739" xr:uid="{10C08158-E021-43B5-87F2-3E0D6C71BB85}"/>
    <cellStyle name="Moeda 5 2 13 2" xfId="11786" xr:uid="{F8624F3C-031E-4962-9200-F2BE30BCC4C0}"/>
    <cellStyle name="Moeda 5 2 13 2 2" xfId="13511" xr:uid="{7D7DC44F-7B7B-4DE1-9838-C50B3E751441}"/>
    <cellStyle name="Moeda 5 2 13 3" xfId="12651" xr:uid="{3905C89D-8B2E-468B-BABD-032FC66DD088}"/>
    <cellStyle name="Moeda 5 2 13 4" xfId="19995" xr:uid="{A047028D-F2EB-4D90-A658-81933C281A22}"/>
    <cellStyle name="Moeda 5 2 13 5" xfId="20861" xr:uid="{A5D2BE38-FB69-42AE-8348-998F72365E8F}"/>
    <cellStyle name="Moeda 5 2 14" xfId="11356" xr:uid="{9690DC30-ACBA-4078-94C8-F877DC77F3A6}"/>
    <cellStyle name="Moeda 5 2 14 2" xfId="13081" xr:uid="{A71E480B-E16E-469B-AA2D-E8E80442B125}"/>
    <cellStyle name="Moeda 5 2 14 3" xfId="14374" xr:uid="{89A806A6-6760-444A-A8A0-F335A43C7FC9}"/>
    <cellStyle name="Moeda 5 2 15" xfId="12221" xr:uid="{FCD3936C-2433-498A-8FEA-ECBDA5B9B2AF}"/>
    <cellStyle name="Moeda 5 2 16" xfId="13942" xr:uid="{81B60BB7-A455-497C-8854-56602E908AEB}"/>
    <cellStyle name="Moeda 5 2 17" xfId="20429" xr:uid="{970C42B7-3022-453E-9502-A7A16CF9E85C}"/>
    <cellStyle name="Moeda 5 2 2" xfId="141" xr:uid="{CC31D05A-86D5-43CB-89D9-077F0A31B76B}"/>
    <cellStyle name="Moeda 5 2 2 10" xfId="12249" xr:uid="{E631C287-D056-4782-BB31-90ED5AC63C6B}"/>
    <cellStyle name="Moeda 5 2 2 11" xfId="13970" xr:uid="{3DEC173C-BB73-4A17-BCF7-A4F76F6F5F18}"/>
    <cellStyle name="Moeda 5 2 2 12" xfId="20457" xr:uid="{7571B971-6F31-4A37-8DDD-6758B1F8941B}"/>
    <cellStyle name="Moeda 5 2 2 2" xfId="578" xr:uid="{B557AC97-35C0-483D-899B-F8F67FC4E5EA}"/>
    <cellStyle name="Moeda 5 2 2 2 2" xfId="3796" xr:uid="{F5BB88BE-67D5-4334-9189-98676614E330}"/>
    <cellStyle name="Moeda 5 2 2 2 2 2" xfId="9425" xr:uid="{B29ED341-CF28-46E4-850F-4C3701084533}"/>
    <cellStyle name="Moeda 5 2 2 2 2 2 2" xfId="12099" xr:uid="{DF7E40A0-F5A9-4142-B6B0-BAD4BCE9DF55}"/>
    <cellStyle name="Moeda 5 2 2 2 2 2 2 2" xfId="13824" xr:uid="{78686C46-00C6-48DA-A00C-520E900B05FA}"/>
    <cellStyle name="Moeda 5 2 2 2 2 2 3" xfId="12964" xr:uid="{7A5BC2A7-0CC7-4B1B-821D-1515F75573B9}"/>
    <cellStyle name="Moeda 5 2 2 2 2 2 4" xfId="20308" xr:uid="{0591AFB1-2C15-4F3D-9B99-3338CB4DE42C}"/>
    <cellStyle name="Moeda 5 2 2 2 2 2 5" xfId="21174" xr:uid="{E87EF6C8-43E9-48C3-82A9-98C2BAE2F1F0}"/>
    <cellStyle name="Moeda 5 2 2 2 2 3" xfId="11669" xr:uid="{E8AD7128-C5B6-4720-8239-A0F532FBB90E}"/>
    <cellStyle name="Moeda 5 2 2 2 2 3 2" xfId="13394" xr:uid="{69BFA819-A719-46D7-A3AA-9059FE50F52B}"/>
    <cellStyle name="Moeda 5 2 2 2 2 3 3" xfId="18060" xr:uid="{84BD2948-0C2C-4AA2-BC77-4D4A393451DD}"/>
    <cellStyle name="Moeda 5 2 2 2 2 4" xfId="12534" xr:uid="{1F973281-AF0E-4898-B4D5-F46CAFA82B3F}"/>
    <cellStyle name="Moeda 5 2 2 2 2 5" xfId="14255" xr:uid="{A9C13C58-80E2-4194-A0F8-5CC3D7185BE8}"/>
    <cellStyle name="Moeda 5 2 2 2 2 6" xfId="20742" xr:uid="{473A253B-A8B8-45BA-94D0-CDF1B540AA1F}"/>
    <cellStyle name="Moeda 5 2 2 2 3" xfId="6207" xr:uid="{B8B3C16B-0AC3-4B97-9B35-7A39CC9DFB3B}"/>
    <cellStyle name="Moeda 5 2 2 2 3 2" xfId="12020" xr:uid="{E42E8DD7-B88B-4470-A194-2AB334B01B1F}"/>
    <cellStyle name="Moeda 5 2 2 2 3 2 2" xfId="13745" xr:uid="{01624D6F-E53F-4DF0-9E43-141D7180E837}"/>
    <cellStyle name="Moeda 5 2 2 2 3 3" xfId="12885" xr:uid="{2C108E99-42FF-4E1F-B340-000E77CBBBF6}"/>
    <cellStyle name="Moeda 5 2 2 2 3 4" xfId="20229" xr:uid="{B7987C0C-CBA3-4BE8-9F9F-C23A21B673BB}"/>
    <cellStyle name="Moeda 5 2 2 2 3 5" xfId="21095" xr:uid="{7ECDDFC4-5732-42E0-881B-FA7C7483D0A1}"/>
    <cellStyle name="Moeda 5 2 2 2 4" xfId="11590" xr:uid="{84D5DC93-D56F-4863-9F8B-8AF83E9E7803}"/>
    <cellStyle name="Moeda 5 2 2 2 4 2" xfId="13315" xr:uid="{D9A8E564-B411-4AB9-AC34-C341501E965B}"/>
    <cellStyle name="Moeda 5 2 2 2 4 3" xfId="14842" xr:uid="{ECBC24E4-01BB-437C-B6E8-D21568E606A0}"/>
    <cellStyle name="Moeda 5 2 2 2 5" xfId="12455" xr:uid="{D5CC463A-FBBD-4E6C-9541-4786934948C2}"/>
    <cellStyle name="Moeda 5 2 2 2 6" xfId="14176" xr:uid="{7F0031E9-F0FD-447F-B013-E96DD8377A22}"/>
    <cellStyle name="Moeda 5 2 2 2 7" xfId="20663" xr:uid="{BC5E141E-7299-4FB4-BA92-5544000BB45C}"/>
    <cellStyle name="Moeda 5 2 2 3" xfId="503" xr:uid="{81753F16-661E-48D9-81D0-57E3781B7FE2}"/>
    <cellStyle name="Moeda 5 2 2 3 2" xfId="3882" xr:uid="{20A619B2-5B06-4E00-8DA9-E87B02A7069E}"/>
    <cellStyle name="Moeda 5 2 2 3 2 2" xfId="9511" xr:uid="{6CB2EE12-09EE-43F6-9B70-EB81E992AE54}"/>
    <cellStyle name="Moeda 5 2 2 3 2 2 2" xfId="12133" xr:uid="{F1CA0F3A-EBC8-4DB0-A164-D882C3B250AE}"/>
    <cellStyle name="Moeda 5 2 2 3 2 2 2 2" xfId="13858" xr:uid="{5EE60AFF-6084-4112-9049-3F57BBD786EB}"/>
    <cellStyle name="Moeda 5 2 2 3 2 2 3" xfId="12998" xr:uid="{4AFD3C3B-DA2F-4CED-B851-34AED09F2876}"/>
    <cellStyle name="Moeda 5 2 2 3 2 2 4" xfId="20342" xr:uid="{E368FC89-9764-432E-A8C6-EEECC0FBE92C}"/>
    <cellStyle name="Moeda 5 2 2 3 2 2 5" xfId="21208" xr:uid="{AE4FD5FF-9312-4355-B954-379183887BF1}"/>
    <cellStyle name="Moeda 5 2 2 3 2 3" xfId="11703" xr:uid="{81A15D0F-C49E-4381-B33D-BB52CA48C1B9}"/>
    <cellStyle name="Moeda 5 2 2 3 2 3 2" xfId="13428" xr:uid="{24FECF3A-EF15-4C50-B68E-11FAE1A85816}"/>
    <cellStyle name="Moeda 5 2 2 3 2 3 3" xfId="18146" xr:uid="{F603194A-A04E-4B97-9E84-F7C6AF3E41C5}"/>
    <cellStyle name="Moeda 5 2 2 3 2 4" xfId="12568" xr:uid="{EFCBB720-1E60-4134-98B0-43C6BBD476E4}"/>
    <cellStyle name="Moeda 5 2 2 3 2 5" xfId="14289" xr:uid="{334212DF-73DE-4C4A-AFC9-9656C4129C39}"/>
    <cellStyle name="Moeda 5 2 2 3 2 6" xfId="20776" xr:uid="{AE80561C-EDF4-4A71-A14B-847A2D23C0FD}"/>
    <cellStyle name="Moeda 5 2 2 3 3" xfId="6132" xr:uid="{7831F67D-3F0B-43C7-9FBE-B17B6800F953}"/>
    <cellStyle name="Moeda 5 2 2 3 3 2" xfId="11992" xr:uid="{3260D2A0-2AF5-4B2A-84B1-AECF78FC3318}"/>
    <cellStyle name="Moeda 5 2 2 3 3 2 2" xfId="13717" xr:uid="{F5E5F1E8-3D06-41AE-9825-10C803D83387}"/>
    <cellStyle name="Moeda 5 2 2 3 3 3" xfId="12857" xr:uid="{727D88FF-9B17-4AE8-820D-FC391F9B1D0F}"/>
    <cellStyle name="Moeda 5 2 2 3 3 4" xfId="20201" xr:uid="{1E902736-0E82-4665-846B-32F5575BEEFA}"/>
    <cellStyle name="Moeda 5 2 2 3 3 5" xfId="21067" xr:uid="{2769B44F-D7DE-4A42-B7AB-013FBB72058B}"/>
    <cellStyle name="Moeda 5 2 2 3 4" xfId="11562" xr:uid="{737C30B2-27E8-4D5D-93FA-6F35A895FD5D}"/>
    <cellStyle name="Moeda 5 2 2 3 4 2" xfId="13287" xr:uid="{DC766550-8D1A-48C6-B9BE-C48CAA1956E2}"/>
    <cellStyle name="Moeda 5 2 2 3 4 3" xfId="14767" xr:uid="{5F0A2EB6-A2E3-441E-8D1F-F73999E3509F}"/>
    <cellStyle name="Moeda 5 2 2 3 5" xfId="12427" xr:uid="{DD964582-0AB3-4DE5-86A5-993384AB9C78}"/>
    <cellStyle name="Moeda 5 2 2 3 6" xfId="14148" xr:uid="{7478E3DD-FE99-409C-B7A4-B71E420D55EF}"/>
    <cellStyle name="Moeda 5 2 2 3 7" xfId="20635" xr:uid="{F16E614C-D3B0-40F9-A510-4068780BBB15}"/>
    <cellStyle name="Moeda 5 2 2 4" xfId="448" xr:uid="{C7937C0F-0B7A-4D33-94E8-2875ABDC7DF9}"/>
    <cellStyle name="Moeda 5 2 2 4 2" xfId="4447" xr:uid="{B83E6109-8192-4EBA-9FAA-35A5496C512C}"/>
    <cellStyle name="Moeda 5 2 2 4 2 2" xfId="10076" xr:uid="{B564C49F-CD39-4FE5-870F-0488CE6E20BC}"/>
    <cellStyle name="Moeda 5 2 2 4 2 2 2" xfId="12181" xr:uid="{8E2F5448-B57A-427F-899A-058D3B82ED5E}"/>
    <cellStyle name="Moeda 5 2 2 4 2 2 2 2" xfId="13906" xr:uid="{ABEA20C8-8FED-4BE6-9A04-BA6F9460CAD2}"/>
    <cellStyle name="Moeda 5 2 2 4 2 2 3" xfId="13046" xr:uid="{9536C6E5-75A1-42FA-8F28-714C8BD8798C}"/>
    <cellStyle name="Moeda 5 2 2 4 2 2 4" xfId="20390" xr:uid="{169957D3-E0C6-4DBC-BEAF-6357ADB3211A}"/>
    <cellStyle name="Moeda 5 2 2 4 2 2 5" xfId="21256" xr:uid="{955E5FC4-62FA-4C6E-B2F8-1DFBC65CEBF8}"/>
    <cellStyle name="Moeda 5 2 2 4 2 3" xfId="11751" xr:uid="{152A408D-06A4-4883-AA70-CDAB77A14D53}"/>
    <cellStyle name="Moeda 5 2 2 4 2 3 2" xfId="13476" xr:uid="{0ECC7552-080F-43BC-B428-CA8278B4904C}"/>
    <cellStyle name="Moeda 5 2 2 4 2 3 3" xfId="18711" xr:uid="{AA7FE476-F52E-4C90-A621-BF7A0EBB732C}"/>
    <cellStyle name="Moeda 5 2 2 4 2 4" xfId="12616" xr:uid="{AE281EAF-63F6-4A84-9D4E-20B1A4A36418}"/>
    <cellStyle name="Moeda 5 2 2 4 2 5" xfId="14337" xr:uid="{ECF8C2B0-A304-4EA0-9EF8-16919CF79787}"/>
    <cellStyle name="Moeda 5 2 2 4 2 6" xfId="20824" xr:uid="{BE9BCCC4-5A93-4D88-9170-82BDD1253CCE}"/>
    <cellStyle name="Moeda 5 2 2 4 3" xfId="6077" xr:uid="{65ED46EB-B491-4A84-9BE0-A4619BEB044C}"/>
    <cellStyle name="Moeda 5 2 2 4 3 2" xfId="11963" xr:uid="{036D0F36-B23B-4A91-8955-B59409E134B3}"/>
    <cellStyle name="Moeda 5 2 2 4 3 2 2" xfId="13688" xr:uid="{7000CE2E-AE81-4193-9165-8846C3093515}"/>
    <cellStyle name="Moeda 5 2 2 4 3 3" xfId="12828" xr:uid="{100EA2C5-904A-456F-A897-92DCE1C64AC5}"/>
    <cellStyle name="Moeda 5 2 2 4 3 4" xfId="20172" xr:uid="{0ACF2D4F-72A8-49F3-A083-C8D9108FA269}"/>
    <cellStyle name="Moeda 5 2 2 4 3 5" xfId="21038" xr:uid="{C86CEDCF-78CC-45EB-B60F-D81F6B3DD7DA}"/>
    <cellStyle name="Moeda 5 2 2 4 4" xfId="11533" xr:uid="{0456944E-E378-466D-94D1-39B4C741B6C8}"/>
    <cellStyle name="Moeda 5 2 2 4 4 2" xfId="13258" xr:uid="{95EA1A39-0906-4134-86D5-49C5C1A4E873}"/>
    <cellStyle name="Moeda 5 2 2 4 4 3" xfId="14712" xr:uid="{03316BE9-575A-4186-926F-609A6543D4FA}"/>
    <cellStyle name="Moeda 5 2 2 4 5" xfId="12398" xr:uid="{0207B33A-DD11-4ACE-8B1F-D58CF1B87424}"/>
    <cellStyle name="Moeda 5 2 2 4 6" xfId="14119" xr:uid="{54853F63-CA2F-434B-9483-4F0E1EAA4829}"/>
    <cellStyle name="Moeda 5 2 2 4 7" xfId="20606" xr:uid="{D2209D83-DDE5-49FC-A1D6-7B4191C11134}"/>
    <cellStyle name="Moeda 5 2 2 5" xfId="362" xr:uid="{15738E77-98FB-44BF-A68A-CCF5EF3796D5}"/>
    <cellStyle name="Moeda 5 2 2 5 2" xfId="5991" xr:uid="{8F954893-3FE8-486F-9C04-61972CD59352}"/>
    <cellStyle name="Moeda 5 2 2 5 2 2" xfId="11905" xr:uid="{C935DADA-9109-4A7A-A443-B7E46BC4B53D}"/>
    <cellStyle name="Moeda 5 2 2 5 2 2 2" xfId="13630" xr:uid="{B501F25B-1E8B-4436-8708-BC3FD3D1B008}"/>
    <cellStyle name="Moeda 5 2 2 5 2 3" xfId="12770" xr:uid="{8988C1C2-CFD7-4086-911A-9529991FA762}"/>
    <cellStyle name="Moeda 5 2 2 5 2 4" xfId="20114" xr:uid="{1A7C9C7D-6E80-4024-A3CA-D8ADC635D2A0}"/>
    <cellStyle name="Moeda 5 2 2 5 2 5" xfId="20980" xr:uid="{7FF7B28B-8399-434C-AB99-FC978FE75E67}"/>
    <cellStyle name="Moeda 5 2 2 5 3" xfId="11475" xr:uid="{AF5BF3F2-E16C-4EE7-93AA-0B06625A331B}"/>
    <cellStyle name="Moeda 5 2 2 5 3 2" xfId="13200" xr:uid="{758C47B2-38E8-4314-960A-7ED38DA17DC0}"/>
    <cellStyle name="Moeda 5 2 2 5 3 3" xfId="14626" xr:uid="{14FCCFBF-FD57-435E-80C2-74439872255B}"/>
    <cellStyle name="Moeda 5 2 2 5 4" xfId="12340" xr:uid="{23A38D7C-EFD5-4485-9C11-6644AD00879D}"/>
    <cellStyle name="Moeda 5 2 2 5 5" xfId="14061" xr:uid="{9F4AE795-1C85-4829-9E93-457CEBE227CC}"/>
    <cellStyle name="Moeda 5 2 2 5 6" xfId="20548" xr:uid="{9CA366F5-46B2-4528-A1CC-3A91977827CE}"/>
    <cellStyle name="Moeda 5 2 2 6" xfId="3738" xr:uid="{0029CCA3-DB6C-48E5-BBD1-014C567367E8}"/>
    <cellStyle name="Moeda 5 2 2 6 2" xfId="9367" xr:uid="{EC408A4D-4381-403B-B243-232031A37323}"/>
    <cellStyle name="Moeda 5 2 2 6 2 2" xfId="12070" xr:uid="{8C4FD3F8-9808-488B-88E8-4AAB931330F6}"/>
    <cellStyle name="Moeda 5 2 2 6 2 2 2" xfId="13795" xr:uid="{34C5B705-E80B-46BA-B8BB-39801C3F4ADD}"/>
    <cellStyle name="Moeda 5 2 2 6 2 3" xfId="12935" xr:uid="{B5126A4B-5798-456C-8228-387AB32020FC}"/>
    <cellStyle name="Moeda 5 2 2 6 2 4" xfId="20279" xr:uid="{7E421A93-48CF-4AA9-8F2A-ED89BA65C5C8}"/>
    <cellStyle name="Moeda 5 2 2 6 2 5" xfId="21145" xr:uid="{A572E945-0BF6-44DA-B000-AE9BAC03102A}"/>
    <cellStyle name="Moeda 5 2 2 6 3" xfId="11640" xr:uid="{E3675BC9-ADD9-4A41-A3C6-111ABD2862D6}"/>
    <cellStyle name="Moeda 5 2 2 6 3 2" xfId="13365" xr:uid="{87ADE5E1-C745-453C-86AB-7E412119CF5D}"/>
    <cellStyle name="Moeda 5 2 2 6 3 3" xfId="18002" xr:uid="{823F0C6E-249D-44D3-9441-C91011C934E7}"/>
    <cellStyle name="Moeda 5 2 2 6 4" xfId="12505" xr:uid="{3B820A2B-5315-4F82-AB0E-56C5F4C277FC}"/>
    <cellStyle name="Moeda 5 2 2 6 5" xfId="14226" xr:uid="{BB702105-C46E-4DC1-A319-96E997E7AC16}"/>
    <cellStyle name="Moeda 5 2 2 6 6" xfId="20713" xr:uid="{CD8E8ED1-D2A3-48DD-AB85-0A01BBAE9B3A}"/>
    <cellStyle name="Moeda 5 2 2 7" xfId="214" xr:uid="{BCB960D6-1F98-4455-BAB4-D303E79C606F}"/>
    <cellStyle name="Moeda 5 2 2 7 2" xfId="5843" xr:uid="{0A10CB04-CD35-4D3A-9F6A-195647D4E486}"/>
    <cellStyle name="Moeda 5 2 2 7 2 2" xfId="11856" xr:uid="{8381B95E-BB9C-4F42-832E-B0AB8EFACF4D}"/>
    <cellStyle name="Moeda 5 2 2 7 2 2 2" xfId="13581" xr:uid="{FE708D33-7B83-47D5-AB97-0CB8D2DF3705}"/>
    <cellStyle name="Moeda 5 2 2 7 2 3" xfId="12721" xr:uid="{BC4A5CFF-128C-4FD9-905E-7303595FDDE4}"/>
    <cellStyle name="Moeda 5 2 2 7 2 4" xfId="20065" xr:uid="{84A02D27-8BF3-4A20-91B0-1A0782683BA5}"/>
    <cellStyle name="Moeda 5 2 2 7 2 5" xfId="20931" xr:uid="{D5AEB072-E6E5-4258-8B3F-B69924F8EC5E}"/>
    <cellStyle name="Moeda 5 2 2 7 3" xfId="11426" xr:uid="{74471A15-2DB6-41EE-9D36-F32253780C92}"/>
    <cellStyle name="Moeda 5 2 2 7 3 2" xfId="13151" xr:uid="{A8551A5B-57E9-4D8A-876E-9201AFB43C51}"/>
    <cellStyle name="Moeda 5 2 2 7 3 3" xfId="14478" xr:uid="{A8C30322-61E9-44D2-95A9-66AE5BFCFDCE}"/>
    <cellStyle name="Moeda 5 2 2 7 4" xfId="12291" xr:uid="{92438BD5-CBA1-4808-A1A8-F09F448EAB93}"/>
    <cellStyle name="Moeda 5 2 2 7 5" xfId="14012" xr:uid="{E37D5A07-CAB4-49C4-AADA-8C9D4CA1F42A}"/>
    <cellStyle name="Moeda 5 2 2 7 6" xfId="20499" xr:uid="{8E8FE12A-D047-4698-A1C3-79843D400D5D}"/>
    <cellStyle name="Moeda 5 2 2 8" xfId="5770" xr:uid="{3AE574DC-D196-4146-BD69-5A8816C4CA96}"/>
    <cellStyle name="Moeda 5 2 2 8 2" xfId="11814" xr:uid="{439A9515-5345-41BA-909C-5FB2A0F34E77}"/>
    <cellStyle name="Moeda 5 2 2 8 2 2" xfId="13539" xr:uid="{BAE27078-3DC7-460B-A57A-D6197C345699}"/>
    <cellStyle name="Moeda 5 2 2 8 3" xfId="12679" xr:uid="{F2A51506-525A-48BA-8CAD-D21577ABBE57}"/>
    <cellStyle name="Moeda 5 2 2 8 4" xfId="20023" xr:uid="{A86C61D3-9E3F-47D9-92F5-E5F862A6AFAB}"/>
    <cellStyle name="Moeda 5 2 2 8 5" xfId="20889" xr:uid="{EDC2BCB4-8420-4902-814B-16C7A3A7EA51}"/>
    <cellStyle name="Moeda 5 2 2 9" xfId="11384" xr:uid="{322C4BEB-FE79-424A-BF93-2778C9EAFE71}"/>
    <cellStyle name="Moeda 5 2 2 9 2" xfId="13109" xr:uid="{B2C10666-C68B-4DC8-B602-8A71CAF9A0A4}"/>
    <cellStyle name="Moeda 5 2 2 9 3" xfId="14405" xr:uid="{B3925FCC-13A7-4733-AF7D-20B77EA2E690}"/>
    <cellStyle name="Moeda 5 2 3" xfId="125" xr:uid="{4BA6FF57-6798-4680-8056-2369D00D2962}"/>
    <cellStyle name="Moeda 5 2 3 2" xfId="549" xr:uid="{2080268A-EFD1-4A81-972B-586DCCAEC4FC}"/>
    <cellStyle name="Moeda 5 2 3 2 2" xfId="4151" xr:uid="{004076A6-C2C0-4F7A-BAD4-E4618F811D48}"/>
    <cellStyle name="Moeda 5 2 3 2 2 2" xfId="9780" xr:uid="{273FBE8C-3E86-4448-A9CA-E6B09818C88F}"/>
    <cellStyle name="Moeda 5 2 3 2 2 2 2" xfId="12157" xr:uid="{089D5D26-EEAA-4A1F-8A64-2CA596D13F36}"/>
    <cellStyle name="Moeda 5 2 3 2 2 2 2 2" xfId="13882" xr:uid="{687BFB46-F570-4DEB-88DF-49DB4D5AAF9C}"/>
    <cellStyle name="Moeda 5 2 3 2 2 2 3" xfId="13022" xr:uid="{9EAC95B4-EAF3-4B08-818D-8674825A0478}"/>
    <cellStyle name="Moeda 5 2 3 2 2 2 4" xfId="20366" xr:uid="{1E0DB2BC-E1E1-485F-8308-0B39AB07B225}"/>
    <cellStyle name="Moeda 5 2 3 2 2 2 5" xfId="21232" xr:uid="{86843F36-7458-48D4-934B-89C25474638B}"/>
    <cellStyle name="Moeda 5 2 3 2 2 3" xfId="11727" xr:uid="{996650A0-DAE8-44CC-8BBC-EABF2C606C37}"/>
    <cellStyle name="Moeda 5 2 3 2 2 3 2" xfId="13452" xr:uid="{3755CBC0-2E14-42A4-9DB1-D0AFE80A6AC3}"/>
    <cellStyle name="Moeda 5 2 3 2 2 3 3" xfId="18415" xr:uid="{B0925A4F-EB16-46C9-BA8D-41754DD66CD1}"/>
    <cellStyle name="Moeda 5 2 3 2 2 4" xfId="12592" xr:uid="{D87C8A10-C3D5-4BE4-90C5-13DE7E74ACA3}"/>
    <cellStyle name="Moeda 5 2 3 2 2 5" xfId="14313" xr:uid="{5A5F139B-01EA-4ADB-903B-9259F4C3805D}"/>
    <cellStyle name="Moeda 5 2 3 2 2 6" xfId="20800" xr:uid="{248FAB86-E4BC-4751-8FC1-89E936753326}"/>
    <cellStyle name="Moeda 5 2 3 2 3" xfId="6178" xr:uid="{26976D10-FA1F-4319-8CCA-607CE5F5FD70}"/>
    <cellStyle name="Moeda 5 2 3 2 3 2" xfId="12006" xr:uid="{7B44B765-0682-4C60-940B-9FD14C01A3DF}"/>
    <cellStyle name="Moeda 5 2 3 2 3 2 2" xfId="13731" xr:uid="{A6BE9DB4-906F-4817-800F-D451609AD400}"/>
    <cellStyle name="Moeda 5 2 3 2 3 3" xfId="12871" xr:uid="{63B77DFA-0BC2-4CED-BA24-5600472B1202}"/>
    <cellStyle name="Moeda 5 2 3 2 3 4" xfId="20215" xr:uid="{6F4222A9-51E1-46FA-BB14-E4E644BB6CD7}"/>
    <cellStyle name="Moeda 5 2 3 2 3 5" xfId="21081" xr:uid="{7FF82E24-AA83-4CAE-90E3-40880D77AC7D}"/>
    <cellStyle name="Moeda 5 2 3 2 4" xfId="11576" xr:uid="{4185F308-550F-4ADB-AE86-4D858B9CBE12}"/>
    <cellStyle name="Moeda 5 2 3 2 4 2" xfId="13301" xr:uid="{3FF599AC-1676-4499-A10B-E7761FE19A47}"/>
    <cellStyle name="Moeda 5 2 3 2 4 3" xfId="14813" xr:uid="{C0684882-D0D9-4BC4-9F60-310AC5EBCCAB}"/>
    <cellStyle name="Moeda 5 2 3 2 5" xfId="12441" xr:uid="{3349EA9D-E722-4155-BBBF-EEAD9A86846F}"/>
    <cellStyle name="Moeda 5 2 3 2 6" xfId="14162" xr:uid="{C49348C8-C614-4FF2-86A9-9ABE90089961}"/>
    <cellStyle name="Moeda 5 2 3 2 7" xfId="20649" xr:uid="{B4D9E55F-F969-4EFB-B952-806E89FA25E3}"/>
    <cellStyle name="Moeda 5 2 3 3" xfId="3772" xr:uid="{14C5C3E7-AB41-4877-A3CA-1AE07506FD70}"/>
    <cellStyle name="Moeda 5 2 3 3 2" xfId="9401" xr:uid="{225D9CFB-81F6-4D56-BE05-88141E88EAD8}"/>
    <cellStyle name="Moeda 5 2 3 3 2 2" xfId="12085" xr:uid="{0B35243B-DA2E-4B5C-9309-0D302F4B79CE}"/>
    <cellStyle name="Moeda 5 2 3 3 2 2 2" xfId="13810" xr:uid="{D1DA7EAE-7812-4CBF-89BC-E23E6210803D}"/>
    <cellStyle name="Moeda 5 2 3 3 2 3" xfId="12950" xr:uid="{10E5F906-D564-43AF-BEB4-0C1B82EFC579}"/>
    <cellStyle name="Moeda 5 2 3 3 2 4" xfId="20294" xr:uid="{6DCF3C75-6823-4164-A722-6DA4F4F5CD23}"/>
    <cellStyle name="Moeda 5 2 3 3 2 5" xfId="21160" xr:uid="{E05BB05C-3682-4F57-9B7E-0FCBCA5902D7}"/>
    <cellStyle name="Moeda 5 2 3 3 3" xfId="11655" xr:uid="{679ED908-DAB1-455C-8D68-71C93A7C4ABA}"/>
    <cellStyle name="Moeda 5 2 3 3 3 2" xfId="13380" xr:uid="{59FE981B-7CE1-4B35-B6B0-B9BDC2DEC534}"/>
    <cellStyle name="Moeda 5 2 3 3 3 3" xfId="18036" xr:uid="{C582DAF4-44DD-4ABD-835C-81D8C5734AD4}"/>
    <cellStyle name="Moeda 5 2 3 3 4" xfId="12520" xr:uid="{5AE0F5B9-A2A3-4221-ADF5-A0B500A27FC2}"/>
    <cellStyle name="Moeda 5 2 3 3 5" xfId="14241" xr:uid="{EE26106F-B661-4575-9A09-8125C3186B23}"/>
    <cellStyle name="Moeda 5 2 3 3 6" xfId="20728" xr:uid="{BADD3B9B-E843-4CAB-A3B3-4EC4681E009F}"/>
    <cellStyle name="Moeda 5 2 3 4" xfId="380" xr:uid="{35D01F24-3692-4AD5-8410-BCFA06060F31}"/>
    <cellStyle name="Moeda 5 2 3 4 2" xfId="6009" xr:uid="{9D9629C9-5338-4431-9C50-660859A31C1B}"/>
    <cellStyle name="Moeda 5 2 3 4 2 2" xfId="11919" xr:uid="{7FC5A8A5-E927-43A1-937C-605A9229C8C7}"/>
    <cellStyle name="Moeda 5 2 3 4 2 2 2" xfId="13644" xr:uid="{7EFB103B-8BB7-4847-9E3B-E98B4D4902E2}"/>
    <cellStyle name="Moeda 5 2 3 4 2 3" xfId="12784" xr:uid="{BF63EB68-7AC9-4A39-A0DB-7C13E4BFCF7F}"/>
    <cellStyle name="Moeda 5 2 3 4 2 4" xfId="20128" xr:uid="{6B46174D-05F2-423E-BB9B-3AFE476B0553}"/>
    <cellStyle name="Moeda 5 2 3 4 2 5" xfId="20994" xr:uid="{AE95434B-0E14-44EE-AD3A-F9635801A2B2}"/>
    <cellStyle name="Moeda 5 2 3 4 3" xfId="11489" xr:uid="{2CD5C17C-4449-4738-9DAE-9A8FCD2487A0}"/>
    <cellStyle name="Moeda 5 2 3 4 3 2" xfId="13214" xr:uid="{80BC5260-0863-4304-939C-7FEF83D7E53D}"/>
    <cellStyle name="Moeda 5 2 3 4 3 3" xfId="14644" xr:uid="{030DC87E-050E-406D-8CFF-16614C3135DF}"/>
    <cellStyle name="Moeda 5 2 3 4 4" xfId="12354" xr:uid="{77D8C8A4-FBBB-4056-8A74-73A312489748}"/>
    <cellStyle name="Moeda 5 2 3 4 5" xfId="14075" xr:uid="{FA08FE25-C67C-4E37-B519-59C22D4C0558}"/>
    <cellStyle name="Moeda 5 2 3 4 6" xfId="20562" xr:uid="{1FE02B00-D074-4620-9FEC-C7A0B49D3596}"/>
    <cellStyle name="Moeda 5 2 3 5" xfId="5754" xr:uid="{B6F1DD4E-B038-48CB-AEBB-07BD9CD1A539}"/>
    <cellStyle name="Moeda 5 2 3 5 2" xfId="11800" xr:uid="{FBA724B6-3B8D-479F-B24D-3211CE181C8D}"/>
    <cellStyle name="Moeda 5 2 3 5 2 2" xfId="13525" xr:uid="{CA3CDA98-4686-4DD6-8DAA-0C468CBE03D7}"/>
    <cellStyle name="Moeda 5 2 3 5 3" xfId="12665" xr:uid="{9E80B647-6039-4BBD-9905-B921E7CEB30D}"/>
    <cellStyle name="Moeda 5 2 3 5 4" xfId="20009" xr:uid="{405456EA-6DFA-4996-85D4-A80CB8811364}"/>
    <cellStyle name="Moeda 5 2 3 5 5" xfId="20875" xr:uid="{91616284-FD26-4BDA-A82E-9672F6D8EE1F}"/>
    <cellStyle name="Moeda 5 2 3 6" xfId="11370" xr:uid="{B5B916B2-5515-4005-BF19-417238827E5A}"/>
    <cellStyle name="Moeda 5 2 3 6 2" xfId="13095" xr:uid="{D62C84A0-4F0B-406F-90FC-4D6F1723AE52}"/>
    <cellStyle name="Moeda 5 2 3 6 3" xfId="14389" xr:uid="{1AC109BE-B753-4652-AE5D-B39C051575E6}"/>
    <cellStyle name="Moeda 5 2 3 7" xfId="12235" xr:uid="{3DBC3044-DCA5-4303-8AD5-4BF0FE721ACC}"/>
    <cellStyle name="Moeda 5 2 3 8" xfId="13956" xr:uid="{4442EE92-1027-4690-BA3F-14A5D25722FF}"/>
    <cellStyle name="Moeda 5 2 3 9" xfId="20443" xr:uid="{5A7C85C0-8968-4F53-A6CD-10D88B834438}"/>
    <cellStyle name="Moeda 5 2 4" xfId="480" xr:uid="{F17EF93B-4851-40F4-AEBC-2164D3E0A070}"/>
    <cellStyle name="Moeda 5 2 4 2" xfId="3721" xr:uid="{CCDD8EED-279E-46F0-8625-F95AA16CA59F}"/>
    <cellStyle name="Moeda 5 2 4 2 2" xfId="9350" xr:uid="{7767B8A5-6E26-41F9-A85F-77C841BF6EE3}"/>
    <cellStyle name="Moeda 5 2 4 2 2 2" xfId="12055" xr:uid="{2F0776C1-1F8B-402C-B684-68394B1CE454}"/>
    <cellStyle name="Moeda 5 2 4 2 2 2 2" xfId="13780" xr:uid="{51606DE6-4F53-4E93-8971-6DFCB7718EE2}"/>
    <cellStyle name="Moeda 5 2 4 2 2 3" xfId="12920" xr:uid="{1FCEE2FC-B671-4ACA-8C47-DFD00FC622AD}"/>
    <cellStyle name="Moeda 5 2 4 2 2 4" xfId="20264" xr:uid="{FBEF4142-7388-4960-BC41-B0B807794135}"/>
    <cellStyle name="Moeda 5 2 4 2 2 5" xfId="21130" xr:uid="{A10E39F0-45A0-425B-ADF6-827C57884A92}"/>
    <cellStyle name="Moeda 5 2 4 2 3" xfId="11625" xr:uid="{E0801D83-A1D9-40C1-8AC8-914EEA8B2B9D}"/>
    <cellStyle name="Moeda 5 2 4 2 3 2" xfId="13350" xr:uid="{45A4E47C-7F30-438C-8FA1-81E11A16AFEA}"/>
    <cellStyle name="Moeda 5 2 4 2 3 3" xfId="17985" xr:uid="{9BC2DAAA-9E66-4D60-A732-251860388A43}"/>
    <cellStyle name="Moeda 5 2 4 2 4" xfId="12490" xr:uid="{143A190E-29C4-4FC6-81A0-8E1DF907B68D}"/>
    <cellStyle name="Moeda 5 2 4 2 5" xfId="14211" xr:uid="{C8A51B32-EF4B-4BE6-8CC5-D0C5B99CA094}"/>
    <cellStyle name="Moeda 5 2 4 2 6" xfId="20698" xr:uid="{DD6A3B95-7EBD-4F4C-8063-57148581E88D}"/>
    <cellStyle name="Moeda 5 2 4 3" xfId="6109" xr:uid="{6E2740E9-ED34-4C3E-812D-443A770CC515}"/>
    <cellStyle name="Moeda 5 2 4 3 2" xfId="11977" xr:uid="{A2392189-DD1A-4202-9003-3BBDD3383A3B}"/>
    <cellStyle name="Moeda 5 2 4 3 2 2" xfId="13702" xr:uid="{A8EDB58B-B73E-4325-8CAF-BC4DEA0D0A2E}"/>
    <cellStyle name="Moeda 5 2 4 3 3" xfId="12842" xr:uid="{F203AD75-4754-4136-8C07-5AAA7009DB98}"/>
    <cellStyle name="Moeda 5 2 4 3 4" xfId="20186" xr:uid="{D3CA948A-FEF7-45DF-864F-584EE5C4737D}"/>
    <cellStyle name="Moeda 5 2 4 3 5" xfId="21052" xr:uid="{0B3FAAF6-8E0D-4411-B3FE-3CD183BEC64E}"/>
    <cellStyle name="Moeda 5 2 4 4" xfId="11547" xr:uid="{883120B3-B6E4-474E-A6CD-A9A4A8A7AC91}"/>
    <cellStyle name="Moeda 5 2 4 4 2" xfId="13272" xr:uid="{ED5126A2-1705-4BCC-BF7A-322112703639}"/>
    <cellStyle name="Moeda 5 2 4 4 3" xfId="14744" xr:uid="{0B677898-EDB4-43D8-A6BC-DDD9934D0490}"/>
    <cellStyle name="Moeda 5 2 4 5" xfId="12412" xr:uid="{C6D167EB-1B22-465C-8F41-E5C83443ADC1}"/>
    <cellStyle name="Moeda 5 2 4 6" xfId="14133" xr:uid="{32609B61-E725-4DC0-8D68-637479C06D10}"/>
    <cellStyle name="Moeda 5 2 4 7" xfId="20620" xr:uid="{01A728E6-B7D0-4DBE-9199-F7A1C3D38D11}"/>
    <cellStyle name="Moeda 5 2 5" xfId="419" xr:uid="{2F370823-B997-4B07-BC91-50F92B7B322C}"/>
    <cellStyle name="Moeda 5 2 5 2" xfId="3856" xr:uid="{9356D02D-E622-4207-AFA8-178F400AD749}"/>
    <cellStyle name="Moeda 5 2 5 2 2" xfId="9485" xr:uid="{211AC767-1C66-4989-8DBC-27A39E89CEFE}"/>
    <cellStyle name="Moeda 5 2 5 2 2 2" xfId="12117" xr:uid="{301C962E-E7AD-44F9-B655-1048D15E485C}"/>
    <cellStyle name="Moeda 5 2 5 2 2 2 2" xfId="13842" xr:uid="{D33F1858-9F30-4C30-8A1A-DEF64179EFE6}"/>
    <cellStyle name="Moeda 5 2 5 2 2 3" xfId="12982" xr:uid="{DBE204A6-B76E-4207-A866-8341D82AEC19}"/>
    <cellStyle name="Moeda 5 2 5 2 2 4" xfId="20326" xr:uid="{6E46C06D-E33D-4DB2-88D6-A14C68DEA6E5}"/>
    <cellStyle name="Moeda 5 2 5 2 2 5" xfId="21192" xr:uid="{CC74F30A-C27D-4471-8F9B-A66A2905713F}"/>
    <cellStyle name="Moeda 5 2 5 2 3" xfId="11687" xr:uid="{221B30CB-812E-4D74-B284-65FA03611AF9}"/>
    <cellStyle name="Moeda 5 2 5 2 3 2" xfId="13412" xr:uid="{AC5752A2-B5C0-4F47-921C-774B9A64F96F}"/>
    <cellStyle name="Moeda 5 2 5 2 3 3" xfId="18120" xr:uid="{26206118-AC57-4CED-8D95-0DE6C3E47869}"/>
    <cellStyle name="Moeda 5 2 5 2 4" xfId="12552" xr:uid="{86895767-F287-4A1F-835E-72F1BB478D13}"/>
    <cellStyle name="Moeda 5 2 5 2 5" xfId="14273" xr:uid="{29B55E34-7BC9-4275-935D-6782451F979D}"/>
    <cellStyle name="Moeda 5 2 5 2 6" xfId="20760" xr:uid="{2345573E-D578-485F-A025-E00C6DDBCABD}"/>
    <cellStyle name="Moeda 5 2 5 3" xfId="6048" xr:uid="{BCFA11C9-D703-421B-AB95-ABE15321D41E}"/>
    <cellStyle name="Moeda 5 2 5 3 2" xfId="11949" xr:uid="{76FD988D-A896-4F31-A720-FFB4D7956C08}"/>
    <cellStyle name="Moeda 5 2 5 3 2 2" xfId="13674" xr:uid="{0E785931-EB4A-4D5D-87E7-2650648182B1}"/>
    <cellStyle name="Moeda 5 2 5 3 3" xfId="12814" xr:uid="{2447B741-08A3-45AF-8915-993E6CCD424C}"/>
    <cellStyle name="Moeda 5 2 5 3 4" xfId="20158" xr:uid="{8CB071A9-D764-46F1-AADB-680289473A40}"/>
    <cellStyle name="Moeda 5 2 5 3 5" xfId="21024" xr:uid="{E8F8259A-77FD-452E-98D9-3969F795271D}"/>
    <cellStyle name="Moeda 5 2 5 4" xfId="11519" xr:uid="{8FFC1ABD-9094-4509-9C14-CDC9EA0CC01C}"/>
    <cellStyle name="Moeda 5 2 5 4 2" xfId="13244" xr:uid="{D56C1CF4-CFC5-41DE-9FF8-4213F82EE19C}"/>
    <cellStyle name="Moeda 5 2 5 4 3" xfId="14683" xr:uid="{A02105D6-DB5B-4875-A3E9-0BADEEBA86E8}"/>
    <cellStyle name="Moeda 5 2 5 5" xfId="12384" xr:uid="{4AF1402F-2CF2-41BA-882D-B52BF7868D7A}"/>
    <cellStyle name="Moeda 5 2 5 6" xfId="14105" xr:uid="{19B3D27A-92A6-4F6B-9E21-97270D74577E}"/>
    <cellStyle name="Moeda 5 2 5 7" xfId="20592" xr:uid="{06C04D07-4727-46C0-B3B6-FBB956F6154C}"/>
    <cellStyle name="Moeda 5 2 6" xfId="397" xr:uid="{1AC584C7-6660-4B5B-A1D2-76E585D408BC}"/>
    <cellStyle name="Moeda 5 2 6 2" xfId="4578" xr:uid="{F6848281-C1BB-4A9F-A729-6B7FE408A303}"/>
    <cellStyle name="Moeda 5 2 6 2 2" xfId="10207" xr:uid="{CFF6D5A7-E0FD-4330-9FF8-23538634E4F6}"/>
    <cellStyle name="Moeda 5 2 6 2 2 2" xfId="12189" xr:uid="{ECA74EE0-35DB-4B71-9B1C-100C22D11221}"/>
    <cellStyle name="Moeda 5 2 6 2 2 2 2" xfId="13914" xr:uid="{20919117-AFC5-43DB-9777-5944C0B9D022}"/>
    <cellStyle name="Moeda 5 2 6 2 2 3" xfId="13054" xr:uid="{1677D230-F539-4978-8DC8-A5B23220CF16}"/>
    <cellStyle name="Moeda 5 2 6 2 2 4" xfId="20398" xr:uid="{D65B8638-DF41-4F61-A149-10F352E30721}"/>
    <cellStyle name="Moeda 5 2 6 2 2 5" xfId="21264" xr:uid="{78343551-5281-4EBD-A947-A4EBCD5EDD7F}"/>
    <cellStyle name="Moeda 5 2 6 2 3" xfId="11759" xr:uid="{D0F51E8C-EF97-4DE6-A646-BDC94CF2EC96}"/>
    <cellStyle name="Moeda 5 2 6 2 3 2" xfId="13484" xr:uid="{BA51CC3E-48E6-48DE-95CE-066754FDC0E8}"/>
    <cellStyle name="Moeda 5 2 6 2 3 3" xfId="18842" xr:uid="{C7B1D923-60BA-4C70-B56F-3BB6B2797CF2}"/>
    <cellStyle name="Moeda 5 2 6 2 4" xfId="12624" xr:uid="{05FC20F7-DDDD-4282-9BEA-ED193F342B6A}"/>
    <cellStyle name="Moeda 5 2 6 2 5" xfId="14345" xr:uid="{F9FDC5E8-0107-4F12-933D-528F823EA615}"/>
    <cellStyle name="Moeda 5 2 6 2 6" xfId="20832" xr:uid="{DB0D77E0-D4DB-4615-91B4-E74612112E45}"/>
    <cellStyle name="Moeda 5 2 6 3" xfId="6026" xr:uid="{053932DD-3FE8-4B59-9631-CC92123436E6}"/>
    <cellStyle name="Moeda 5 2 6 3 2" xfId="11935" xr:uid="{E8D2243F-09FB-4EF4-81DC-C708D698B5C7}"/>
    <cellStyle name="Moeda 5 2 6 3 2 2" xfId="13660" xr:uid="{DAC93F40-A503-4081-9B29-01748F5F72C0}"/>
    <cellStyle name="Moeda 5 2 6 3 3" xfId="12800" xr:uid="{4F7D5306-D256-400C-8CF5-907F68F942F9}"/>
    <cellStyle name="Moeda 5 2 6 3 4" xfId="20144" xr:uid="{1A39AF1E-5995-4458-8573-7A3BE8285E75}"/>
    <cellStyle name="Moeda 5 2 6 3 5" xfId="21010" xr:uid="{568EB526-3E42-473B-BACC-C9FADCE82419}"/>
    <cellStyle name="Moeda 5 2 6 4" xfId="11505" xr:uid="{AEB93F1E-D291-4BB7-ABBE-E45325C37766}"/>
    <cellStyle name="Moeda 5 2 6 4 2" xfId="13230" xr:uid="{1F119DA3-205E-454F-8BCB-1BABBACD1140}"/>
    <cellStyle name="Moeda 5 2 6 4 3" xfId="14661" xr:uid="{2EE7003E-1A12-44E6-81C1-25A9FD2F01C9}"/>
    <cellStyle name="Moeda 5 2 6 5" xfId="12370" xr:uid="{5DDF5CC5-29FB-42C0-AC8E-60D8715B9F3B}"/>
    <cellStyle name="Moeda 5 2 6 6" xfId="14091" xr:uid="{B3215F24-CE0A-4240-B0ED-DFE1680D46E5}"/>
    <cellStyle name="Moeda 5 2 6 7" xfId="20578" xr:uid="{9D1162FE-C65C-454B-90DB-6B571CE5429D}"/>
    <cellStyle name="Moeda 5 2 7" xfId="341" xr:uid="{45D720C1-E491-44AA-AC33-4CD73B34EA65}"/>
    <cellStyle name="Moeda 5 2 7 2" xfId="4393" xr:uid="{235FD2D0-E6C0-4F96-A3FB-F4E63A96704C}"/>
    <cellStyle name="Moeda 5 2 7 2 2" xfId="10022" xr:uid="{95BCF94B-016B-41B2-A902-70BE96223FA5}"/>
    <cellStyle name="Moeda 5 2 7 2 2 2" xfId="12175" xr:uid="{FF5EA7F2-1302-4D8E-A022-CAD7692F7CA7}"/>
    <cellStyle name="Moeda 5 2 7 2 2 2 2" xfId="13900" xr:uid="{186BBDBC-9D20-44BD-B998-1E3C6CB78560}"/>
    <cellStyle name="Moeda 5 2 7 2 2 3" xfId="13040" xr:uid="{BE098EF7-83CE-4CE9-8105-4AC792CFE332}"/>
    <cellStyle name="Moeda 5 2 7 2 2 4" xfId="20384" xr:uid="{A03C6D89-AA05-4409-A660-BD507A0B770F}"/>
    <cellStyle name="Moeda 5 2 7 2 2 5" xfId="21250" xr:uid="{D1FEE3EA-1865-4CC4-B66F-18DBCBD0FD4F}"/>
    <cellStyle name="Moeda 5 2 7 2 3" xfId="11745" xr:uid="{11B25035-519F-4D11-B187-5D593E242E56}"/>
    <cellStyle name="Moeda 5 2 7 2 3 2" xfId="13470" xr:uid="{C12D872D-3F3E-4C50-B054-0B5976097781}"/>
    <cellStyle name="Moeda 5 2 7 2 3 3" xfId="18657" xr:uid="{AC66A947-2C41-4EB6-9D0E-3D5FCC27E63F}"/>
    <cellStyle name="Moeda 5 2 7 2 4" xfId="12610" xr:uid="{D584143C-2B81-408C-A74A-A281215FC7C0}"/>
    <cellStyle name="Moeda 5 2 7 2 5" xfId="14331" xr:uid="{D8A583DE-EEE1-4EB5-9F01-677803DD2834}"/>
    <cellStyle name="Moeda 5 2 7 2 6" xfId="20818" xr:uid="{AA8E0FA8-335D-4B74-893C-1499201A0969}"/>
    <cellStyle name="Moeda 5 2 7 3" xfId="5970" xr:uid="{E87E11C3-F985-4ED1-8A8E-C4BB5CE361CB}"/>
    <cellStyle name="Moeda 5 2 7 3 2" xfId="11891" xr:uid="{A80C60BE-0F7F-4820-A13C-B030D37F1CF8}"/>
    <cellStyle name="Moeda 5 2 7 3 2 2" xfId="13616" xr:uid="{09F1DD5A-FFDB-4520-A056-6F37EFE0CF6D}"/>
    <cellStyle name="Moeda 5 2 7 3 3" xfId="12756" xr:uid="{6A62538A-64FF-458D-A037-FA0C74FAE247}"/>
    <cellStyle name="Moeda 5 2 7 3 4" xfId="20100" xr:uid="{CD7D0FAF-B035-4797-ACFF-DD4DF83B88F5}"/>
    <cellStyle name="Moeda 5 2 7 3 5" xfId="20966" xr:uid="{AE4E5886-6241-46BF-AB38-D1085FA9DEC4}"/>
    <cellStyle name="Moeda 5 2 7 4" xfId="11461" xr:uid="{A1D35A43-3AE3-4C0B-AFB6-5B35DBC44947}"/>
    <cellStyle name="Moeda 5 2 7 4 2" xfId="13186" xr:uid="{5EA2BC88-FE28-47AE-B059-6F3F7627DCC1}"/>
    <cellStyle name="Moeda 5 2 7 4 3" xfId="14605" xr:uid="{963F70E7-4381-4EDD-AE34-65202DB8C1C9}"/>
    <cellStyle name="Moeda 5 2 7 5" xfId="12326" xr:uid="{6DC3CF94-AA05-4B38-BFD4-278932C6DBEE}"/>
    <cellStyle name="Moeda 5 2 7 6" xfId="14047" xr:uid="{4ECC7FA9-9549-4552-8294-D80219FF6557}"/>
    <cellStyle name="Moeda 5 2 7 7" xfId="20534" xr:uid="{8AAB8605-1164-44E5-ABD2-F89EEA176669}"/>
    <cellStyle name="Moeda 5 2 8" xfId="316" xr:uid="{950DA9EB-B821-4721-8FCE-B083EC6A427C}"/>
    <cellStyle name="Moeda 5 2 8 2" xfId="5945" xr:uid="{9594A3C9-346C-4D40-94B4-70070D7F4792}"/>
    <cellStyle name="Moeda 5 2 8 2 2" xfId="11874" xr:uid="{3A6364EE-91E9-4DF8-A718-7B082C91DEFE}"/>
    <cellStyle name="Moeda 5 2 8 2 2 2" xfId="13599" xr:uid="{90360C93-D66F-4DD6-BF8A-7DBB937C4210}"/>
    <cellStyle name="Moeda 5 2 8 2 3" xfId="12739" xr:uid="{B0F8FEB2-0F85-4A15-9129-EA0A61F154CA}"/>
    <cellStyle name="Moeda 5 2 8 2 4" xfId="20083" xr:uid="{714264C7-83EC-492F-95A8-8EA3427A14C2}"/>
    <cellStyle name="Moeda 5 2 8 2 5" xfId="20949" xr:uid="{F54B3025-6A8B-4B44-A230-F8CA33FDE38E}"/>
    <cellStyle name="Moeda 5 2 8 3" xfId="11444" xr:uid="{13DC642C-BBD0-4318-98AC-AA19A452E438}"/>
    <cellStyle name="Moeda 5 2 8 3 2" xfId="13169" xr:uid="{4F3890B6-6A2B-48E0-85BD-43B76334B03D}"/>
    <cellStyle name="Moeda 5 2 8 3 3" xfId="14580" xr:uid="{DFCEA94D-6043-42B8-9F41-59BC19B8B91A}"/>
    <cellStyle name="Moeda 5 2 8 4" xfId="12309" xr:uid="{B7EAB1E0-09F5-4CF4-AAF1-E97837EAFC70}"/>
    <cellStyle name="Moeda 5 2 8 5" xfId="14030" xr:uid="{74B81C0D-D51D-4686-8730-9EE7C69685B7}"/>
    <cellStyle name="Moeda 5 2 8 6" xfId="20517" xr:uid="{9E83EFA9-0DAC-406E-9AAE-CD612F227344}"/>
    <cellStyle name="Moeda 5 2 9" xfId="3700" xr:uid="{E6D3CB17-96DA-43A3-8FA1-6E9D81B27393}"/>
    <cellStyle name="Moeda 5 2 9 2" xfId="9329" xr:uid="{6A225E27-EF4D-4D21-BDD9-753232E6D57D}"/>
    <cellStyle name="Moeda 5 2 9 2 2" xfId="12038" xr:uid="{20945E88-6CA4-4878-BEBA-83D567804B0D}"/>
    <cellStyle name="Moeda 5 2 9 2 2 2" xfId="13763" xr:uid="{F64F3D24-863A-4595-84E6-BE8578391345}"/>
    <cellStyle name="Moeda 5 2 9 2 3" xfId="12903" xr:uid="{83BB96C2-B256-4D4D-BC98-509586A33E29}"/>
    <cellStyle name="Moeda 5 2 9 2 4" xfId="20247" xr:uid="{BA29F59B-AC13-4EF9-B60A-4FD9BB43E27C}"/>
    <cellStyle name="Moeda 5 2 9 2 5" xfId="21113" xr:uid="{9E233287-9E78-445C-8158-E921FD063129}"/>
    <cellStyle name="Moeda 5 2 9 3" xfId="11608" xr:uid="{1CF16CA8-142D-4F26-BE8C-5BBA5ED7EBA0}"/>
    <cellStyle name="Moeda 5 2 9 3 2" xfId="13333" xr:uid="{976B7DE6-73AE-4370-9FB8-F45C4A07E7A8}"/>
    <cellStyle name="Moeda 5 2 9 3 3" xfId="17964" xr:uid="{5D4EB58A-A51D-458E-A662-03A7B80C93CD}"/>
    <cellStyle name="Moeda 5 2 9 4" xfId="12473" xr:uid="{E4CD1BF4-6450-4055-822E-475C76A82852}"/>
    <cellStyle name="Moeda 5 2 9 5" xfId="14194" xr:uid="{5E1B3C2A-5F6B-4BD1-A3D8-B9BAABA08286}"/>
    <cellStyle name="Moeda 5 2 9 6" xfId="20681" xr:uid="{798D627B-5E95-46F3-A3F8-514EDDC107D9}"/>
    <cellStyle name="Moeda 5 3" xfId="137" xr:uid="{1977E4C4-2F0F-4AED-8BDB-66937BE1689E}"/>
    <cellStyle name="Moeda 5 3 10" xfId="12246" xr:uid="{D5A4D3E3-937C-4631-AA5E-D14E6C8FC77E}"/>
    <cellStyle name="Moeda 5 3 11" xfId="13967" xr:uid="{81D02495-2BEE-4573-982F-0CF3145B8B62}"/>
    <cellStyle name="Moeda 5 3 12" xfId="20454" xr:uid="{B7F958FD-3C6D-4F67-9564-6E21C59EF8F0}"/>
    <cellStyle name="Moeda 5 3 2" xfId="573" xr:uid="{D629ED69-111D-4592-BD86-74E3A88CB8C7}"/>
    <cellStyle name="Moeda 5 3 2 2" xfId="3792" xr:uid="{258BE4E7-6ADF-4A28-962E-0CA5AC7A7178}"/>
    <cellStyle name="Moeda 5 3 2 2 2" xfId="9421" xr:uid="{74600F25-8356-4E33-9B43-2AC5EBD702EF}"/>
    <cellStyle name="Moeda 5 3 2 2 2 2" xfId="12096" xr:uid="{A96426DB-0762-442D-95B2-9E30C6CA1DCB}"/>
    <cellStyle name="Moeda 5 3 2 2 2 2 2" xfId="13821" xr:uid="{B98A655D-0327-4997-ADCE-D7D78ABA05FF}"/>
    <cellStyle name="Moeda 5 3 2 2 2 3" xfId="12961" xr:uid="{B0374600-5B09-45BA-9A41-D908C3A8C978}"/>
    <cellStyle name="Moeda 5 3 2 2 2 4" xfId="20305" xr:uid="{7941282F-7A09-4970-B848-81667E1B4F28}"/>
    <cellStyle name="Moeda 5 3 2 2 2 5" xfId="21171" xr:uid="{BE412DB4-F8C0-4795-88A2-A579CCDBFB72}"/>
    <cellStyle name="Moeda 5 3 2 2 3" xfId="11666" xr:uid="{4C28149C-20E5-4548-ACF2-5E225DCD6B92}"/>
    <cellStyle name="Moeda 5 3 2 2 3 2" xfId="13391" xr:uid="{666FCDC6-A565-46B4-94C4-FD96132FA87D}"/>
    <cellStyle name="Moeda 5 3 2 2 3 3" xfId="18056" xr:uid="{7671A11A-C0C3-4CDF-A0ED-45FAC70A8469}"/>
    <cellStyle name="Moeda 5 3 2 2 4" xfId="12531" xr:uid="{644EA8DA-0241-41FE-A010-56BCC97285FA}"/>
    <cellStyle name="Moeda 5 3 2 2 5" xfId="14252" xr:uid="{0DA87C44-052D-4D5A-9E51-22174530CCA9}"/>
    <cellStyle name="Moeda 5 3 2 2 6" xfId="20739" xr:uid="{5575BF27-AA8E-4A47-A3C8-AD57635BAF81}"/>
    <cellStyle name="Moeda 5 3 2 3" xfId="6202" xr:uid="{691DA68D-8778-4A21-ACC2-F031D5318240}"/>
    <cellStyle name="Moeda 5 3 2 3 2" xfId="12017" xr:uid="{2786774B-5860-4AC1-8A0D-200155FFB0D8}"/>
    <cellStyle name="Moeda 5 3 2 3 2 2" xfId="13742" xr:uid="{82DF04FE-60BD-433A-975F-AE7F5E877089}"/>
    <cellStyle name="Moeda 5 3 2 3 3" xfId="12882" xr:uid="{F5AE9622-30F2-47C4-81C0-A69A4C5180A5}"/>
    <cellStyle name="Moeda 5 3 2 3 4" xfId="20226" xr:uid="{6CFF7F99-2B78-4029-AA52-ED41A3423B81}"/>
    <cellStyle name="Moeda 5 3 2 3 5" xfId="21092" xr:uid="{88B7ED3A-4147-4102-8C6B-3CB8DA92F9CF}"/>
    <cellStyle name="Moeda 5 3 2 4" xfId="11587" xr:uid="{B656792F-ED93-4264-9583-99469944B3FF}"/>
    <cellStyle name="Moeda 5 3 2 4 2" xfId="13312" xr:uid="{0C11F4AC-4F2F-4300-9B9F-90E1A21F073E}"/>
    <cellStyle name="Moeda 5 3 2 4 3" xfId="14837" xr:uid="{CE95D854-318D-459B-8A3E-4E1D347BE51D}"/>
    <cellStyle name="Moeda 5 3 2 5" xfId="12452" xr:uid="{224AE9DB-BB3D-407B-B55B-3B8C40B2FFC3}"/>
    <cellStyle name="Moeda 5 3 2 6" xfId="14173" xr:uid="{C64EAC0F-938A-4D4C-BB8C-26278086438C}"/>
    <cellStyle name="Moeda 5 3 2 7" xfId="20660" xr:uid="{6073027E-0E62-4070-97A2-82E58C3F09A1}"/>
    <cellStyle name="Moeda 5 3 3" xfId="499" xr:uid="{8C5DDA51-892A-4973-B3EA-E5A967E9DECE}"/>
    <cellStyle name="Moeda 5 3 3 2" xfId="3878" xr:uid="{AEE06494-6C04-470F-B377-32AEBD1E145C}"/>
    <cellStyle name="Moeda 5 3 3 2 2" xfId="9507" xr:uid="{00B45151-D549-4AD7-B936-BADFD58F97D4}"/>
    <cellStyle name="Moeda 5 3 3 2 2 2" xfId="12130" xr:uid="{2645AFDF-1A9F-47DA-A6C8-7D23D7D37CFE}"/>
    <cellStyle name="Moeda 5 3 3 2 2 2 2" xfId="13855" xr:uid="{A7AE8636-589A-4E7F-A613-24F11A10D69F}"/>
    <cellStyle name="Moeda 5 3 3 2 2 3" xfId="12995" xr:uid="{07A6F225-0124-41C4-968A-C5166CD01D37}"/>
    <cellStyle name="Moeda 5 3 3 2 2 4" xfId="20339" xr:uid="{C605C4FE-4229-4362-8B87-69936DDAD6D3}"/>
    <cellStyle name="Moeda 5 3 3 2 2 5" xfId="21205" xr:uid="{7165C642-66E3-4B06-B77F-5EE7DEEAA0C5}"/>
    <cellStyle name="Moeda 5 3 3 2 3" xfId="11700" xr:uid="{5B783E94-BEF3-405B-AFB1-975300F0E3EC}"/>
    <cellStyle name="Moeda 5 3 3 2 3 2" xfId="13425" xr:uid="{1A005565-EF11-4B3E-B80D-A9B38B4F433E}"/>
    <cellStyle name="Moeda 5 3 3 2 3 3" xfId="18142" xr:uid="{F69FA484-9F05-418F-A3D3-068F271D9C39}"/>
    <cellStyle name="Moeda 5 3 3 2 4" xfId="12565" xr:uid="{58C4C632-9CE1-4738-B2E4-B3F6599F1E5C}"/>
    <cellStyle name="Moeda 5 3 3 2 5" xfId="14286" xr:uid="{B84AD914-B5F0-4546-BD1E-264F1B990C07}"/>
    <cellStyle name="Moeda 5 3 3 2 6" xfId="20773" xr:uid="{26C19C14-A5C9-4223-8982-36E844651668}"/>
    <cellStyle name="Moeda 5 3 3 3" xfId="6128" xr:uid="{CFDB3C99-B954-4FDA-BA52-077BDB7A8871}"/>
    <cellStyle name="Moeda 5 3 3 3 2" xfId="11989" xr:uid="{F3D4D194-634E-45DA-904A-B146D8152991}"/>
    <cellStyle name="Moeda 5 3 3 3 2 2" xfId="13714" xr:uid="{CF936AD5-46F9-4FC9-BCD3-F6CA78758319}"/>
    <cellStyle name="Moeda 5 3 3 3 3" xfId="12854" xr:uid="{038127E6-EAF3-4A41-927D-C06BF354654D}"/>
    <cellStyle name="Moeda 5 3 3 3 4" xfId="20198" xr:uid="{0BA1E0A2-E510-4FF2-87D6-DE5D21BB23CF}"/>
    <cellStyle name="Moeda 5 3 3 3 5" xfId="21064" xr:uid="{AC5019DC-5191-45D9-B7D8-EDB18309DA3F}"/>
    <cellStyle name="Moeda 5 3 3 4" xfId="11559" xr:uid="{3423A4A3-1F48-4932-A9C4-0E47A6DAFFFF}"/>
    <cellStyle name="Moeda 5 3 3 4 2" xfId="13284" xr:uid="{DA3DA000-A9A9-4EF3-9FC2-ADB1574C75BC}"/>
    <cellStyle name="Moeda 5 3 3 4 3" xfId="14763" xr:uid="{249FE530-D9CF-4454-9239-052AF30E88BD}"/>
    <cellStyle name="Moeda 5 3 3 5" xfId="12424" xr:uid="{D1F03B66-5C70-4DA8-AFE4-AD5BFA05C948}"/>
    <cellStyle name="Moeda 5 3 3 6" xfId="14145" xr:uid="{0C3B98FC-69A9-4CEE-8F44-7BCFE4432341}"/>
    <cellStyle name="Moeda 5 3 3 7" xfId="20632" xr:uid="{D79FDFA4-8519-40A2-BA21-82E4ECE6BCC6}"/>
    <cellStyle name="Moeda 5 3 4" xfId="441" xr:uid="{C1E8381F-4FEE-4B11-B434-22CAC6EFE6E8}"/>
    <cellStyle name="Moeda 5 3 4 2" xfId="4191" xr:uid="{0C53E5CA-8FA0-46D0-9D0E-5601C39D59DA}"/>
    <cellStyle name="Moeda 5 3 4 2 2" xfId="9820" xr:uid="{04254373-8345-45D1-B1E7-73965BF6C4D6}"/>
    <cellStyle name="Moeda 5 3 4 2 2 2" xfId="12160" xr:uid="{128B0557-4550-4381-8CCD-0DA37AF14263}"/>
    <cellStyle name="Moeda 5 3 4 2 2 2 2" xfId="13885" xr:uid="{30506BAF-019C-4887-8BC4-5C73D8EB7D2C}"/>
    <cellStyle name="Moeda 5 3 4 2 2 3" xfId="13025" xr:uid="{A7ED030F-8C67-4DC3-8C50-CD38D0B69470}"/>
    <cellStyle name="Moeda 5 3 4 2 2 4" xfId="20369" xr:uid="{D738DB87-0FA5-4298-A3D6-446F873FA7A4}"/>
    <cellStyle name="Moeda 5 3 4 2 2 5" xfId="21235" xr:uid="{8838B49B-3DD3-4CB6-945C-07909C7D5FEF}"/>
    <cellStyle name="Moeda 5 3 4 2 3" xfId="11730" xr:uid="{4742730E-67EA-4431-AB5D-225245727B2A}"/>
    <cellStyle name="Moeda 5 3 4 2 3 2" xfId="13455" xr:uid="{A8B377FD-676E-4177-BD9B-867D77D79320}"/>
    <cellStyle name="Moeda 5 3 4 2 3 3" xfId="18455" xr:uid="{53722D40-6D56-41BF-93D4-7C01D2A97E24}"/>
    <cellStyle name="Moeda 5 3 4 2 4" xfId="12595" xr:uid="{7A129121-EF80-497F-98EA-0DDFAF391B44}"/>
    <cellStyle name="Moeda 5 3 4 2 5" xfId="14316" xr:uid="{6F632768-B035-4138-8741-DA1FB61BA399}"/>
    <cellStyle name="Moeda 5 3 4 2 6" xfId="20803" xr:uid="{B3B51DAB-F706-491C-98AA-14AD7D7A8783}"/>
    <cellStyle name="Moeda 5 3 4 3" xfId="6070" xr:uid="{D1408987-C43A-4536-BDB9-5E90B81BFC6F}"/>
    <cellStyle name="Moeda 5 3 4 3 2" xfId="11960" xr:uid="{743ECA76-15D0-4683-8C22-38DBE8A18E9C}"/>
    <cellStyle name="Moeda 5 3 4 3 2 2" xfId="13685" xr:uid="{61F2C31E-5D92-4815-9714-23728966361B}"/>
    <cellStyle name="Moeda 5 3 4 3 3" xfId="12825" xr:uid="{ACABBC91-D274-4A0F-AB5D-9AB99BF84719}"/>
    <cellStyle name="Moeda 5 3 4 3 4" xfId="20169" xr:uid="{AE7B977A-4B0E-46BF-A2DB-0DCF74FA9DBA}"/>
    <cellStyle name="Moeda 5 3 4 3 5" xfId="21035" xr:uid="{A6BFD2D1-20C5-46F0-B0A1-87BA7AE47216}"/>
    <cellStyle name="Moeda 5 3 4 4" xfId="11530" xr:uid="{5AABB398-2E92-47A3-98ED-23B5831ED8EA}"/>
    <cellStyle name="Moeda 5 3 4 4 2" xfId="13255" xr:uid="{89986AD1-3EF6-4BA1-BF59-B84452BC6C41}"/>
    <cellStyle name="Moeda 5 3 4 4 3" xfId="14705" xr:uid="{D58CDC40-3A8B-466B-8FD4-3D0025852820}"/>
    <cellStyle name="Moeda 5 3 4 5" xfId="12395" xr:uid="{8363BB86-2B4E-4FFD-92EF-B2A20760AA38}"/>
    <cellStyle name="Moeda 5 3 4 6" xfId="14116" xr:uid="{09D65D57-8EB8-46C2-B709-05856046E665}"/>
    <cellStyle name="Moeda 5 3 4 7" xfId="20603" xr:uid="{AF5CE043-0094-474B-86ED-ACEEB3A62972}"/>
    <cellStyle name="Moeda 5 3 5" xfId="359" xr:uid="{560B21ED-A1CB-4B6C-AE6F-497C88BDC676}"/>
    <cellStyle name="Moeda 5 3 5 2" xfId="5988" xr:uid="{36EC10A0-94FD-4470-9068-15F627FBB6EC}"/>
    <cellStyle name="Moeda 5 3 5 2 2" xfId="11902" xr:uid="{5A62F9ED-564D-4AE7-8BFC-D92C0E97A873}"/>
    <cellStyle name="Moeda 5 3 5 2 2 2" xfId="13627" xr:uid="{939D9CE1-D616-4A1C-91F1-4EC7465B2815}"/>
    <cellStyle name="Moeda 5 3 5 2 3" xfId="12767" xr:uid="{F5579863-B6D2-4CFF-A89D-36EB03A0B7CB}"/>
    <cellStyle name="Moeda 5 3 5 2 4" xfId="20111" xr:uid="{97A7F290-AAFB-46DF-B76C-1D069083F0B5}"/>
    <cellStyle name="Moeda 5 3 5 2 5" xfId="20977" xr:uid="{735F50D8-04B7-41DA-892B-F3E8DED257CC}"/>
    <cellStyle name="Moeda 5 3 5 3" xfId="11472" xr:uid="{E35A7C5E-46E3-491F-9DEF-215E18140328}"/>
    <cellStyle name="Moeda 5 3 5 3 2" xfId="13197" xr:uid="{5A024C7B-E9A4-4C56-A22A-27EC0EB83F38}"/>
    <cellStyle name="Moeda 5 3 5 3 3" xfId="14623" xr:uid="{AAD4BC30-AEFE-4DAE-B71E-0A6BF6BB54AE}"/>
    <cellStyle name="Moeda 5 3 5 4" xfId="12337" xr:uid="{B28F820C-4D46-4ABC-9CF7-B79359707579}"/>
    <cellStyle name="Moeda 5 3 5 5" xfId="14058" xr:uid="{33037242-A7FA-4859-8188-33B94B4F8AE1}"/>
    <cellStyle name="Moeda 5 3 5 6" xfId="20545" xr:uid="{25FB48CB-BBFB-44B0-98AB-3F07C18C6792}"/>
    <cellStyle name="Moeda 5 3 6" xfId="3734" xr:uid="{65BFE911-6095-477E-8489-BE38D7C9A169}"/>
    <cellStyle name="Moeda 5 3 6 2" xfId="9363" xr:uid="{C9B6AC39-FDEB-4505-ABB9-6BF1BD78CCAD}"/>
    <cellStyle name="Moeda 5 3 6 2 2" xfId="12067" xr:uid="{7BDD615A-E5E2-436B-A353-7E612DF14399}"/>
    <cellStyle name="Moeda 5 3 6 2 2 2" xfId="13792" xr:uid="{6DE88EBE-5072-4226-B39E-D43DE3E873F3}"/>
    <cellStyle name="Moeda 5 3 6 2 3" xfId="12932" xr:uid="{E6D3B61D-FCB6-4F41-B9AC-25ADA51587CD}"/>
    <cellStyle name="Moeda 5 3 6 2 4" xfId="20276" xr:uid="{CB231BAE-4CBB-40B7-8FAF-BD2C6557E484}"/>
    <cellStyle name="Moeda 5 3 6 2 5" xfId="21142" xr:uid="{268E9CE4-DE2A-4FBE-B09B-C8376EBEE363}"/>
    <cellStyle name="Moeda 5 3 6 3" xfId="11637" xr:uid="{44F08094-9915-4B6A-B308-E76E636728C1}"/>
    <cellStyle name="Moeda 5 3 6 3 2" xfId="13362" xr:uid="{F2B40354-1769-4EA8-A791-A65FFEA8CC95}"/>
    <cellStyle name="Moeda 5 3 6 3 3" xfId="17998" xr:uid="{572B9CAD-A11D-4AB2-94CE-2CE19D113D83}"/>
    <cellStyle name="Moeda 5 3 6 4" xfId="12502" xr:uid="{EF9B4E22-4C40-48BC-B2E7-8A4D270E3604}"/>
    <cellStyle name="Moeda 5 3 6 5" xfId="14223" xr:uid="{E6E06464-7070-43F3-A2B9-EF1D5EFA1382}"/>
    <cellStyle name="Moeda 5 3 6 6" xfId="20710" xr:uid="{C20AA91A-3C76-486B-A510-96CF4D036F53}"/>
    <cellStyle name="Moeda 5 3 7" xfId="211" xr:uid="{2AF9E225-FDC7-4B53-A91A-D2C1BA196482}"/>
    <cellStyle name="Moeda 5 3 7 2" xfId="5840" xr:uid="{332C3F58-05E0-4E99-8211-70FEE834238D}"/>
    <cellStyle name="Moeda 5 3 7 2 2" xfId="11853" xr:uid="{4019B3AA-667F-42BB-9CED-A7A3CB38C83C}"/>
    <cellStyle name="Moeda 5 3 7 2 2 2" xfId="13578" xr:uid="{BF904F26-8029-4B37-A721-CA9CD0454E78}"/>
    <cellStyle name="Moeda 5 3 7 2 3" xfId="12718" xr:uid="{A47548E7-7224-4313-8B86-9423D9C70CDE}"/>
    <cellStyle name="Moeda 5 3 7 2 4" xfId="20062" xr:uid="{EBDD2239-010F-407E-801D-6F5B9A54FDAE}"/>
    <cellStyle name="Moeda 5 3 7 2 5" xfId="20928" xr:uid="{6016A4B9-5F4E-42C5-BAF7-17195C0627E3}"/>
    <cellStyle name="Moeda 5 3 7 3" xfId="11423" xr:uid="{47185A6A-BA58-4189-9723-118008DA66EF}"/>
    <cellStyle name="Moeda 5 3 7 3 2" xfId="13148" xr:uid="{34C589CE-FE84-4C28-BD1E-1F40FED84056}"/>
    <cellStyle name="Moeda 5 3 7 3 3" xfId="14475" xr:uid="{6AE4235E-A243-47F2-ADCF-567E2FB734CF}"/>
    <cellStyle name="Moeda 5 3 7 4" xfId="12288" xr:uid="{E0DB8612-B269-4C48-B7AA-B59EDE49F31E}"/>
    <cellStyle name="Moeda 5 3 7 5" xfId="14009" xr:uid="{D1D0C648-F977-49A2-BB76-038AF34C1547}"/>
    <cellStyle name="Moeda 5 3 7 6" xfId="20496" xr:uid="{337DAA11-D7A0-48A7-9C75-A1162C664313}"/>
    <cellStyle name="Moeda 5 3 8" xfId="5766" xr:uid="{E9B8B651-7BC4-4782-8B7D-A3385FE94F29}"/>
    <cellStyle name="Moeda 5 3 8 2" xfId="11811" xr:uid="{C0B0804E-33D1-4506-AEBA-9EF40219E0AD}"/>
    <cellStyle name="Moeda 5 3 8 2 2" xfId="13536" xr:uid="{88D062B6-F930-4F9E-8ABA-4457996BE70E}"/>
    <cellStyle name="Moeda 5 3 8 3" xfId="12676" xr:uid="{36C91E7A-F7B5-4515-A38C-4605F04694FF}"/>
    <cellStyle name="Moeda 5 3 8 4" xfId="20020" xr:uid="{CD090AEB-C328-4AAA-8F9F-7D8C78D0CFE5}"/>
    <cellStyle name="Moeda 5 3 8 5" xfId="20886" xr:uid="{94D9CCBA-9ED1-4523-A143-E81A4586E747}"/>
    <cellStyle name="Moeda 5 3 9" xfId="11381" xr:uid="{53C4EB63-31B8-475C-B965-0B854425D931}"/>
    <cellStyle name="Moeda 5 3 9 2" xfId="13106" xr:uid="{385865EB-1F09-4CC1-B3F0-82DD5C9D5FFA}"/>
    <cellStyle name="Moeda 5 3 9 3" xfId="14401" xr:uid="{A482F529-8921-4081-8BB0-2B4105D37D9A}"/>
    <cellStyle name="Moeda 5 4" xfId="122" xr:uid="{422B7BB1-4F47-48EF-BDB9-932EA3756074}"/>
    <cellStyle name="Moeda 5 4 2" xfId="526" xr:uid="{98CF4023-A246-4137-B696-2B7E4E242C16}"/>
    <cellStyle name="Moeda 5 4 2 2" xfId="3686" xr:uid="{0A6E545D-EA75-4945-B93B-312BD4CD85AB}"/>
    <cellStyle name="Moeda 5 4 2 2 2" xfId="9315" xr:uid="{852E79A5-6957-4C5C-9F82-9782237927F2}"/>
    <cellStyle name="Moeda 5 4 2 2 2 2" xfId="12034" xr:uid="{47CE34E8-4961-47D1-8803-C1F67ED587DB}"/>
    <cellStyle name="Moeda 5 4 2 2 2 2 2" xfId="13759" xr:uid="{CEC1F14F-B33D-4E28-ADE2-18B39D24D36A}"/>
    <cellStyle name="Moeda 5 4 2 2 2 3" xfId="12899" xr:uid="{9CFC5A0B-B71E-4C51-9275-A6311FC8042E}"/>
    <cellStyle name="Moeda 5 4 2 2 2 4" xfId="20243" xr:uid="{D645BF0B-5BBB-4640-BE28-7D7A5454414A}"/>
    <cellStyle name="Moeda 5 4 2 2 2 5" xfId="21109" xr:uid="{DF2CF941-D01C-49A8-A2C2-1E062FEF095C}"/>
    <cellStyle name="Moeda 5 4 2 2 3" xfId="11604" xr:uid="{D492468C-B74F-43F1-BC56-EF41D14B85B7}"/>
    <cellStyle name="Moeda 5 4 2 2 3 2" xfId="13329" xr:uid="{7E7DA5E5-3167-45A0-8CDD-BB659DFB34A9}"/>
    <cellStyle name="Moeda 5 4 2 2 3 3" xfId="17950" xr:uid="{01D6BB99-7EC0-4B99-BE42-C7936B8E86E3}"/>
    <cellStyle name="Moeda 5 4 2 2 4" xfId="12469" xr:uid="{BA2FF57A-2C3B-4392-8FB9-19B0DB8FC259}"/>
    <cellStyle name="Moeda 5 4 2 2 5" xfId="14190" xr:uid="{3152BFFB-532A-4150-8E78-8CC8C95792B7}"/>
    <cellStyle name="Moeda 5 4 2 2 6" xfId="20677" xr:uid="{8FD27B4F-61D2-48DD-AF54-B833A022C516}"/>
    <cellStyle name="Moeda 5 4 2 3" xfId="6155" xr:uid="{5A90E8B6-3882-431F-8965-764DEDDE1D4D}"/>
    <cellStyle name="Moeda 5 4 2 3 2" xfId="12003" xr:uid="{ADF28323-ABDE-42EA-9C00-480B0158434D}"/>
    <cellStyle name="Moeda 5 4 2 3 2 2" xfId="13728" xr:uid="{03379482-BDFB-424D-8370-2436E180C043}"/>
    <cellStyle name="Moeda 5 4 2 3 3" xfId="12868" xr:uid="{BFB9B01E-1D0C-4DFB-8BA3-02E7D1AB2290}"/>
    <cellStyle name="Moeda 5 4 2 3 4" xfId="20212" xr:uid="{A1AA8CF8-E4A2-42FD-B65D-9675E9A65FD4}"/>
    <cellStyle name="Moeda 5 4 2 3 5" xfId="21078" xr:uid="{1610F469-5229-4727-A02F-AA66D0AFB9B6}"/>
    <cellStyle name="Moeda 5 4 2 4" xfId="11573" xr:uid="{4581C9E5-B864-4333-97F7-8C304F307203}"/>
    <cellStyle name="Moeda 5 4 2 4 2" xfId="13298" xr:uid="{C05DFC72-BBB7-440D-AAA2-1F6D943F7060}"/>
    <cellStyle name="Moeda 5 4 2 4 3" xfId="14790" xr:uid="{48033BB9-9F0B-408E-878A-2688005C2FDA}"/>
    <cellStyle name="Moeda 5 4 2 5" xfId="12438" xr:uid="{E3952935-6407-42AB-9330-E26E0F99D843}"/>
    <cellStyle name="Moeda 5 4 2 6" xfId="14159" xr:uid="{E734C9FA-9727-4819-A4BD-FF5ADBE6DDBC}"/>
    <cellStyle name="Moeda 5 4 2 7" xfId="20646" xr:uid="{0BB91E0F-83A5-460E-8094-F17F977A258F}"/>
    <cellStyle name="Moeda 5 4 3" xfId="3758" xr:uid="{FA343AE8-6E58-49EA-ABE2-AAA1A0BFA05A}"/>
    <cellStyle name="Moeda 5 4 3 2" xfId="9387" xr:uid="{3496EE75-5951-4637-8C5A-1BBFD1F0311A}"/>
    <cellStyle name="Moeda 5 4 3 2 2" xfId="12082" xr:uid="{6E9310DA-E8CA-445E-A147-97E087349E69}"/>
    <cellStyle name="Moeda 5 4 3 2 2 2" xfId="13807" xr:uid="{F43F3143-3094-4679-BDB3-46EF4C777F5F}"/>
    <cellStyle name="Moeda 5 4 3 2 3" xfId="12947" xr:uid="{E2F20A07-3E43-4EC3-A926-9F068D184ADB}"/>
    <cellStyle name="Moeda 5 4 3 2 4" xfId="20291" xr:uid="{264A44E9-485F-48C6-9385-A7CAA3F4B10C}"/>
    <cellStyle name="Moeda 5 4 3 2 5" xfId="21157" xr:uid="{47CB7EB9-8D72-4A39-BDB2-F9D12CF44CEE}"/>
    <cellStyle name="Moeda 5 4 3 3" xfId="11652" xr:uid="{D68A3C68-C96D-4FC0-A462-2343229CAE94}"/>
    <cellStyle name="Moeda 5 4 3 3 2" xfId="13377" xr:uid="{B09410D4-9F4A-4636-B226-A11CE3560CDF}"/>
    <cellStyle name="Moeda 5 4 3 3 3" xfId="18022" xr:uid="{515F1281-17B1-4D3B-865E-A81412B49E39}"/>
    <cellStyle name="Moeda 5 4 3 4" xfId="12517" xr:uid="{91C58E0C-98BF-4F71-A1C2-EAEF134E3EC5}"/>
    <cellStyle name="Moeda 5 4 3 5" xfId="14238" xr:uid="{32206E47-5625-4CDC-8F3E-AA749569D055}"/>
    <cellStyle name="Moeda 5 4 3 6" xfId="20725" xr:uid="{F29E25E9-EE5C-4128-89BF-97E62EE59F7F}"/>
    <cellStyle name="Moeda 5 4 4" xfId="377" xr:uid="{34A58872-7072-4C32-9B15-CF7A24D41A84}"/>
    <cellStyle name="Moeda 5 4 4 2" xfId="6006" xr:uid="{C8F9BB94-2B25-4F13-AC5C-651F99786A54}"/>
    <cellStyle name="Moeda 5 4 4 2 2" xfId="11916" xr:uid="{A6A884AF-B893-460E-BE2F-4BFCC281725A}"/>
    <cellStyle name="Moeda 5 4 4 2 2 2" xfId="13641" xr:uid="{E205AEA4-D207-49D1-B023-F8E3AFFE8298}"/>
    <cellStyle name="Moeda 5 4 4 2 3" xfId="12781" xr:uid="{060C4FC1-444D-497F-B4E4-608E8C365204}"/>
    <cellStyle name="Moeda 5 4 4 2 4" xfId="20125" xr:uid="{CE87A40E-FEE6-4B3C-B6CE-2F927511B021}"/>
    <cellStyle name="Moeda 5 4 4 2 5" xfId="20991" xr:uid="{B242F5DD-A740-48B6-9ED7-4C381D1D9BF8}"/>
    <cellStyle name="Moeda 5 4 4 3" xfId="11486" xr:uid="{412156D1-7F55-4ABF-BF39-E9D72DD5D517}"/>
    <cellStyle name="Moeda 5 4 4 3 2" xfId="13211" xr:uid="{895D140B-809D-4795-9BB4-E3450DF5133E}"/>
    <cellStyle name="Moeda 5 4 4 3 3" xfId="14641" xr:uid="{56F7230B-8AB1-4894-98BF-A31B446F36B7}"/>
    <cellStyle name="Moeda 5 4 4 4" xfId="12351" xr:uid="{67A8284D-62E8-4363-AC2F-EA41BB98D1F7}"/>
    <cellStyle name="Moeda 5 4 4 5" xfId="14072" xr:uid="{E0897926-0EB4-4B1D-A61B-8546E90208E5}"/>
    <cellStyle name="Moeda 5 4 4 6" xfId="20559" xr:uid="{17FD003A-31AD-416E-B9CD-4B00454F0D1C}"/>
    <cellStyle name="Moeda 5 4 5" xfId="5751" xr:uid="{5A5FD025-2DCC-489D-BC9D-6A1835AB67E7}"/>
    <cellStyle name="Moeda 5 4 5 2" xfId="11797" xr:uid="{2BB1990B-9B3C-4D98-BFE5-0F21BDBFD741}"/>
    <cellStyle name="Moeda 5 4 5 2 2" xfId="13522" xr:uid="{C6317F8F-A45B-4491-9D9F-EEFCAE79A285}"/>
    <cellStyle name="Moeda 5 4 5 3" xfId="12662" xr:uid="{DB3F5673-17E2-4F33-A8BD-9423A7B336CE}"/>
    <cellStyle name="Moeda 5 4 5 4" xfId="20006" xr:uid="{B7C84C34-3C54-47DA-8670-94E75D5D574C}"/>
    <cellStyle name="Moeda 5 4 5 5" xfId="20872" xr:uid="{99792CEE-62DE-4DB9-A163-5CD6F1D566B1}"/>
    <cellStyle name="Moeda 5 4 6" xfId="11367" xr:uid="{C1CD1C23-4EC8-4B55-9D16-1877CCE63E30}"/>
    <cellStyle name="Moeda 5 4 6 2" xfId="13092" xr:uid="{82EB8B47-8109-422A-B2E8-6C1BAAB0257D}"/>
    <cellStyle name="Moeda 5 4 6 3" xfId="14386" xr:uid="{A5E5CD4A-94F1-40A0-A9F1-A8EA6224AFFC}"/>
    <cellStyle name="Moeda 5 4 7" xfId="12232" xr:uid="{325D6CCC-9B5F-4319-A510-19063989118E}"/>
    <cellStyle name="Moeda 5 4 8" xfId="13953" xr:uid="{20B1B04B-7649-4BD5-82E8-B1B7B527FA6E}"/>
    <cellStyle name="Moeda 5 4 9" xfId="20440" xr:uid="{C8F0DC14-81BD-483B-B454-3AF7B5D75FC0}"/>
    <cellStyle name="Moeda 5 5" xfId="476" xr:uid="{B92121D5-ED0C-4C17-A2CB-BFC601E503A6}"/>
    <cellStyle name="Moeda 5 5 2" xfId="3718" xr:uid="{E3E74BD5-2410-4A16-BE1D-D87A1E20F2F3}"/>
    <cellStyle name="Moeda 5 5 2 2" xfId="9347" xr:uid="{3501DA27-FD87-4B84-BB65-01871A953925}"/>
    <cellStyle name="Moeda 5 5 2 2 2" xfId="12052" xr:uid="{05A3732E-5FF8-48E2-AD5E-035A441AF143}"/>
    <cellStyle name="Moeda 5 5 2 2 2 2" xfId="13777" xr:uid="{69823AA2-F2DA-41BF-8467-65FC189BDC4F}"/>
    <cellStyle name="Moeda 5 5 2 2 3" xfId="12917" xr:uid="{38C8DCB3-F7A9-4DF3-BB3F-C4A5C7787165}"/>
    <cellStyle name="Moeda 5 5 2 2 4" xfId="20261" xr:uid="{78C409D4-F604-4F7D-9E8D-7FD82EF0C0CF}"/>
    <cellStyle name="Moeda 5 5 2 2 5" xfId="21127" xr:uid="{205EFAE4-1CAB-4B59-99CA-BDDB0E772F41}"/>
    <cellStyle name="Moeda 5 5 2 3" xfId="11622" xr:uid="{79DCA74F-B96A-449B-B413-9335B8C0E60D}"/>
    <cellStyle name="Moeda 5 5 2 3 2" xfId="13347" xr:uid="{9BF137A6-E1D9-434E-A177-AC0E59469110}"/>
    <cellStyle name="Moeda 5 5 2 3 3" xfId="17982" xr:uid="{D1E3D025-351B-4F3D-B4B5-23611F166D11}"/>
    <cellStyle name="Moeda 5 5 2 4" xfId="12487" xr:uid="{300CC4C9-6554-4540-9C52-15FDD7CF6B04}"/>
    <cellStyle name="Moeda 5 5 2 5" xfId="14208" xr:uid="{567B727A-F12F-4684-A891-AD829E0DC8C6}"/>
    <cellStyle name="Moeda 5 5 2 6" xfId="20695" xr:uid="{C5090E8A-74C7-4A54-BFEE-FA89762555D0}"/>
    <cellStyle name="Moeda 5 5 3" xfId="6105" xr:uid="{249EBB88-A30E-49D0-8648-CD48A699E70A}"/>
    <cellStyle name="Moeda 5 5 3 2" xfId="11974" xr:uid="{7536622D-EFA3-47DD-859B-4A9FD965D2A0}"/>
    <cellStyle name="Moeda 5 5 3 2 2" xfId="13699" xr:uid="{89675F28-A4A4-4504-BDE7-F3C3FAA7FB35}"/>
    <cellStyle name="Moeda 5 5 3 3" xfId="12839" xr:uid="{9D71B015-B9C8-4FCD-BACB-8E8CA2996ECB}"/>
    <cellStyle name="Moeda 5 5 3 4" xfId="20183" xr:uid="{34B05141-CF48-4568-B9BD-B30FFFB62FC6}"/>
    <cellStyle name="Moeda 5 5 3 5" xfId="21049" xr:uid="{0E3E4221-552B-4730-93B3-D3D7FC82B658}"/>
    <cellStyle name="Moeda 5 5 4" xfId="11544" xr:uid="{3CD9E3E3-270C-42B1-AADA-CB378C7FB2D0}"/>
    <cellStyle name="Moeda 5 5 4 2" xfId="13269" xr:uid="{46E27454-2F20-413E-8D32-E4EB43F327DE}"/>
    <cellStyle name="Moeda 5 5 4 3" xfId="14740" xr:uid="{BF49F233-8CF8-497B-96EE-EA7829F97B3D}"/>
    <cellStyle name="Moeda 5 5 5" xfId="12409" xr:uid="{019C763D-A74C-41EE-AD51-FF202B434979}"/>
    <cellStyle name="Moeda 5 5 6" xfId="14130" xr:uid="{6138F326-BF3A-4F0E-9EAA-0B8DF12DA03B}"/>
    <cellStyle name="Moeda 5 5 7" xfId="20617" xr:uid="{4BA2ACDE-CB2F-466F-B858-461B51402DDE}"/>
    <cellStyle name="Moeda 5 6" xfId="416" xr:uid="{4D03E909-7792-4EC2-83D2-6D630D0F993F}"/>
    <cellStyle name="Moeda 5 6 2" xfId="3853" xr:uid="{2B94EE2D-BC15-4712-8B49-719C5C8C7004}"/>
    <cellStyle name="Moeda 5 6 2 2" xfId="9482" xr:uid="{2AF7F856-E850-48FB-A95B-865DCAAA31E9}"/>
    <cellStyle name="Moeda 5 6 2 2 2" xfId="12114" xr:uid="{4A59442D-5F66-49F8-B10B-A4C8468E1503}"/>
    <cellStyle name="Moeda 5 6 2 2 2 2" xfId="13839" xr:uid="{98C7FBBC-C9E5-4AD7-AFAB-E8E7E80E3875}"/>
    <cellStyle name="Moeda 5 6 2 2 3" xfId="12979" xr:uid="{3D0B5414-8A17-4CDC-AD1D-A554BC9F62A2}"/>
    <cellStyle name="Moeda 5 6 2 2 4" xfId="20323" xr:uid="{74241579-60B1-4B2F-B9F7-403610C36A62}"/>
    <cellStyle name="Moeda 5 6 2 2 5" xfId="21189" xr:uid="{67B8B269-9557-4C28-8751-8E2978710F3B}"/>
    <cellStyle name="Moeda 5 6 2 3" xfId="11684" xr:uid="{1FBFFEF1-0A06-4AF9-A6AA-C386F5A69D4A}"/>
    <cellStyle name="Moeda 5 6 2 3 2" xfId="13409" xr:uid="{5BCECB5E-FA71-4CC4-99CE-D07853FB2700}"/>
    <cellStyle name="Moeda 5 6 2 3 3" xfId="18117" xr:uid="{59CE1029-E6E0-4F67-994E-458FB867FEE0}"/>
    <cellStyle name="Moeda 5 6 2 4" xfId="12549" xr:uid="{367AB497-3780-42E3-84D3-F4372B068707}"/>
    <cellStyle name="Moeda 5 6 2 5" xfId="14270" xr:uid="{0BCB77F1-4DB3-48C8-8209-EBC847B89988}"/>
    <cellStyle name="Moeda 5 6 2 6" xfId="20757" xr:uid="{1CED6C58-5A06-46BC-93E5-D17AFB7FD357}"/>
    <cellStyle name="Moeda 5 6 3" xfId="6045" xr:uid="{76109C8F-EFE8-4AFE-8BE9-DA5433558B9B}"/>
    <cellStyle name="Moeda 5 6 3 2" xfId="11946" xr:uid="{D28FC2F3-2AC1-4110-88C3-BA0D554978F5}"/>
    <cellStyle name="Moeda 5 6 3 2 2" xfId="13671" xr:uid="{E414F772-3AD5-4C5E-A533-B49E725EB3F9}"/>
    <cellStyle name="Moeda 5 6 3 3" xfId="12811" xr:uid="{8B78D295-E4EB-4D32-B0F4-88E515F00D5E}"/>
    <cellStyle name="Moeda 5 6 3 4" xfId="20155" xr:uid="{9E8AC672-FC62-46A8-AA4B-63999088B22F}"/>
    <cellStyle name="Moeda 5 6 3 5" xfId="21021" xr:uid="{7E235EFE-0A89-443E-8209-EBB3F66F6E42}"/>
    <cellStyle name="Moeda 5 6 4" xfId="11516" xr:uid="{F8A57E27-BEF4-4DEE-8920-FFD8ADEA68AD}"/>
    <cellStyle name="Moeda 5 6 4 2" xfId="13241" xr:uid="{84F43D7C-9082-485A-9822-E5C0A428F1C8}"/>
    <cellStyle name="Moeda 5 6 4 3" xfId="14680" xr:uid="{28A2075B-607A-4313-BF61-4BF52D5703E3}"/>
    <cellStyle name="Moeda 5 6 5" xfId="12381" xr:uid="{382F13AB-49F7-45DA-BA63-96916602C7BB}"/>
    <cellStyle name="Moeda 5 6 6" xfId="14102" xr:uid="{C42D7862-AA24-40CF-90EB-D3870870592C}"/>
    <cellStyle name="Moeda 5 6 7" xfId="20589" xr:uid="{E6580052-2EBB-44CB-9E11-CADA79D9971B}"/>
    <cellStyle name="Moeda 5 7" xfId="393" xr:uid="{F1A45208-55B3-450D-9D83-3CAC82D60630}"/>
    <cellStyle name="Moeda 5 7 2" xfId="3876" xr:uid="{D75CD1B3-DF26-431C-9CE5-D8EA5775D090}"/>
    <cellStyle name="Moeda 5 7 2 2" xfId="9505" xr:uid="{37B91E3F-3CC8-4926-A12A-4068A51DE507}"/>
    <cellStyle name="Moeda 5 7 2 2 2" xfId="12128" xr:uid="{C27F7088-AE9A-48EA-B7FE-D830E5D735B0}"/>
    <cellStyle name="Moeda 5 7 2 2 2 2" xfId="13853" xr:uid="{D3FBD6D3-4BF9-42FB-9C25-A55503956B3D}"/>
    <cellStyle name="Moeda 5 7 2 2 3" xfId="12993" xr:uid="{D7A5D048-DB88-4D66-900F-1E7C5AD564E2}"/>
    <cellStyle name="Moeda 5 7 2 2 4" xfId="20337" xr:uid="{CDCB433C-2F90-455C-A4BE-8EC8BC977A97}"/>
    <cellStyle name="Moeda 5 7 2 2 5" xfId="21203" xr:uid="{9BD89C2F-A56B-4B63-8DBD-0F04874936EA}"/>
    <cellStyle name="Moeda 5 7 2 3" xfId="11698" xr:uid="{C7D2F1A8-4A5A-4132-9A7B-81F2004128D8}"/>
    <cellStyle name="Moeda 5 7 2 3 2" xfId="13423" xr:uid="{351BC96F-A5C9-4851-B014-12D27F1B34C7}"/>
    <cellStyle name="Moeda 5 7 2 3 3" xfId="18140" xr:uid="{F01D3A4B-E550-474D-A431-3306B36DF6AA}"/>
    <cellStyle name="Moeda 5 7 2 4" xfId="12563" xr:uid="{8FB24450-CB9E-4273-B64A-AC5814DB5C2F}"/>
    <cellStyle name="Moeda 5 7 2 5" xfId="14284" xr:uid="{C855E7A6-DAB4-4F7E-B5BE-507B1B819A1E}"/>
    <cellStyle name="Moeda 5 7 2 6" xfId="20771" xr:uid="{F10347D6-83AE-433B-BB93-A5F0F9AA4FDB}"/>
    <cellStyle name="Moeda 5 7 3" xfId="6022" xr:uid="{A96ECAEA-DE19-462D-AFE6-5F3BD90899B8}"/>
    <cellStyle name="Moeda 5 7 3 2" xfId="11932" xr:uid="{35834AAF-68E2-4720-8F1C-9B28EE384A0F}"/>
    <cellStyle name="Moeda 5 7 3 2 2" xfId="13657" xr:uid="{7E224C73-91D3-47D5-BEE7-0BDAD91A5F55}"/>
    <cellStyle name="Moeda 5 7 3 3" xfId="12797" xr:uid="{A086B65F-A216-4ED9-822B-F8E736805C31}"/>
    <cellStyle name="Moeda 5 7 3 4" xfId="20141" xr:uid="{9A195621-09AF-4D8E-B7C1-5618DA38E115}"/>
    <cellStyle name="Moeda 5 7 3 5" xfId="21007" xr:uid="{DF2C93E6-8D30-4053-9029-1A0E31E5D3F0}"/>
    <cellStyle name="Moeda 5 7 4" xfId="11502" xr:uid="{9D623956-997A-492C-ACCC-ECAA8AE8552E}"/>
    <cellStyle name="Moeda 5 7 4 2" xfId="13227" xr:uid="{3AD301AB-E66E-40BB-9364-53620C60B8BA}"/>
    <cellStyle name="Moeda 5 7 4 3" xfId="14657" xr:uid="{AE8FD0A8-CC8F-4D20-9382-FAFAD4818EDA}"/>
    <cellStyle name="Moeda 5 7 5" xfId="12367" xr:uid="{1FB5478E-81C3-4B70-B62D-50DAC664D080}"/>
    <cellStyle name="Moeda 5 7 6" xfId="14088" xr:uid="{9954B873-CFEE-473B-BA8F-38F3D24BE64E}"/>
    <cellStyle name="Moeda 5 7 7" xfId="20575" xr:uid="{7D50E63D-8446-4911-B17B-E2CF14EB998E}"/>
    <cellStyle name="Moeda 5 8" xfId="337" xr:uid="{657D88FB-9E57-4923-A6CD-E90BF722F824}"/>
    <cellStyle name="Moeda 5 8 2" xfId="4547" xr:uid="{2F7DD96F-B379-41A4-8AB8-39076C318111}"/>
    <cellStyle name="Moeda 5 8 2 2" xfId="10176" xr:uid="{840BBB3A-E269-4CF5-96A7-92113A8970A8}"/>
    <cellStyle name="Moeda 5 8 2 2 2" xfId="12187" xr:uid="{CFE382B7-5DFF-4DA9-91D8-8308E2FE8A51}"/>
    <cellStyle name="Moeda 5 8 2 2 2 2" xfId="13912" xr:uid="{0F6DEAF9-6AEE-4ACE-8A08-2C00FAB4E4F3}"/>
    <cellStyle name="Moeda 5 8 2 2 3" xfId="13052" xr:uid="{F0CDC478-DCF2-43B6-8B81-9AC8AF51D9F7}"/>
    <cellStyle name="Moeda 5 8 2 2 4" xfId="20396" xr:uid="{822FA406-5191-4BFD-8020-FA12B84D4858}"/>
    <cellStyle name="Moeda 5 8 2 2 5" xfId="21262" xr:uid="{73857E9F-885F-4E9C-BBB7-707292E37FA3}"/>
    <cellStyle name="Moeda 5 8 2 3" xfId="11757" xr:uid="{D8B969CA-C40C-4715-88F8-560365FC9999}"/>
    <cellStyle name="Moeda 5 8 2 3 2" xfId="13482" xr:uid="{81AC901F-6246-4120-ACBA-6A15AB05F6D3}"/>
    <cellStyle name="Moeda 5 8 2 3 3" xfId="18811" xr:uid="{F28B6C83-9571-4A11-98C0-2A9CBF9764BB}"/>
    <cellStyle name="Moeda 5 8 2 4" xfId="12622" xr:uid="{BA4D7BD7-744F-4DA0-A343-B55BC9DA61DC}"/>
    <cellStyle name="Moeda 5 8 2 5" xfId="14343" xr:uid="{389CC8FE-EA01-4C72-9DA6-3B5500F1EA62}"/>
    <cellStyle name="Moeda 5 8 2 6" xfId="20830" xr:uid="{7EA30625-3257-4E6F-A693-3A2A85F1D674}"/>
    <cellStyle name="Moeda 5 8 3" xfId="5966" xr:uid="{ABD941F9-C390-47F4-A0FE-BDD0A1A1D2DE}"/>
    <cellStyle name="Moeda 5 8 3 2" xfId="11888" xr:uid="{1F471EC2-6D39-431D-B869-DEFEF4C1504A}"/>
    <cellStyle name="Moeda 5 8 3 2 2" xfId="13613" xr:uid="{B4EC413E-2AD9-4BBE-A4B4-5C8C4164F90F}"/>
    <cellStyle name="Moeda 5 8 3 3" xfId="12753" xr:uid="{F8149C3D-C417-478E-9F84-834400B7FBF7}"/>
    <cellStyle name="Moeda 5 8 3 4" xfId="20097" xr:uid="{2D9639C9-86F8-4E2C-89D9-5E924BA7706C}"/>
    <cellStyle name="Moeda 5 8 3 5" xfId="20963" xr:uid="{64AD90D0-C20B-41B8-BA03-AF5451EC5E3B}"/>
    <cellStyle name="Moeda 5 8 4" xfId="11458" xr:uid="{EB51E51E-B435-45C2-BE2F-DA263525FF68}"/>
    <cellStyle name="Moeda 5 8 4 2" xfId="13183" xr:uid="{8B6631AF-79AF-4747-8B17-F8B46E5CCC2B}"/>
    <cellStyle name="Moeda 5 8 4 3" xfId="14601" xr:uid="{A56E6EF3-B07C-431C-A9FF-1DBB10E6A7AE}"/>
    <cellStyle name="Moeda 5 8 5" xfId="12323" xr:uid="{1DEFC79E-EE9A-407A-B50E-151FF29EA06F}"/>
    <cellStyle name="Moeda 5 8 6" xfId="14044" xr:uid="{5D8A542A-348D-4E99-B98A-C9D4E378D078}"/>
    <cellStyle name="Moeda 5 8 7" xfId="20531" xr:uid="{E1260C22-D12F-4264-B5EE-37C1A7B7CF47}"/>
    <cellStyle name="Moeda 5 9" xfId="271" xr:uid="{42BB9F0D-06B5-4432-A712-6835E82A7208}"/>
    <cellStyle name="Moeda 5 9 2" xfId="5900" xr:uid="{CA3D5716-5AD9-482F-AA6F-94E180D3F3F1}"/>
    <cellStyle name="Moeda 5 9 2 2" xfId="11871" xr:uid="{A63E0298-EA26-4263-85A6-82D6E2ED62BA}"/>
    <cellStyle name="Moeda 5 9 2 2 2" xfId="13596" xr:uid="{CB9F76E3-8A8B-46F2-AB2A-12299AB9486A}"/>
    <cellStyle name="Moeda 5 9 2 3" xfId="12736" xr:uid="{DFCB7500-05E2-40BF-9B4B-EFC920F9F2E4}"/>
    <cellStyle name="Moeda 5 9 2 4" xfId="20080" xr:uid="{2CF4B9CA-ECD0-408B-8730-1AC1FE4FBA61}"/>
    <cellStyle name="Moeda 5 9 2 5" xfId="20946" xr:uid="{9E080DD1-626B-4318-AD84-76CA3E9E07B3}"/>
    <cellStyle name="Moeda 5 9 3" xfId="11441" xr:uid="{38A4043D-AE27-4710-9BDE-B81387634B03}"/>
    <cellStyle name="Moeda 5 9 3 2" xfId="13166" xr:uid="{740216D6-4ABD-4C72-8478-B386380142AB}"/>
    <cellStyle name="Moeda 5 9 3 3" xfId="14535" xr:uid="{EA5688C0-1FB4-45A0-A8DC-D406918A9F33}"/>
    <cellStyle name="Moeda 5 9 4" xfId="12306" xr:uid="{B38D135C-547D-46CA-9351-BE976755625E}"/>
    <cellStyle name="Moeda 5 9 5" xfId="14027" xr:uid="{3919C01A-82AF-4177-994C-51F2C3170E34}"/>
    <cellStyle name="Moeda 5 9 6" xfId="20514" xr:uid="{D000F5C5-8ECA-4BDA-B14E-545577B17EF8}"/>
    <cellStyle name="Moeda 6" xfId="59" xr:uid="{80CEDADC-F981-4BD7-BF3D-BB1FAD99B499}"/>
    <cellStyle name="Moeda 6 2" xfId="99" xr:uid="{70947F51-368A-486F-8C90-B8E0D904C43B}"/>
    <cellStyle name="Moeda 6 2 10" xfId="3696" xr:uid="{0F6979B3-D84F-4286-A3F8-17C874E0173E}"/>
    <cellStyle name="Moeda 6 2 10 2" xfId="9325" xr:uid="{DEFDB20A-27D4-4699-9A0E-C8AF1D449F9B}"/>
    <cellStyle name="Moeda 6 2 10 2 2" xfId="12036" xr:uid="{C4C1C649-088B-4809-945A-C3FDE295CCD5}"/>
    <cellStyle name="Moeda 6 2 10 2 2 2" xfId="13761" xr:uid="{B5047BA3-0487-4550-99D6-99A29ECD3189}"/>
    <cellStyle name="Moeda 6 2 10 2 3" xfId="12901" xr:uid="{537F57D8-072C-430A-A4AF-A67187BFBDA9}"/>
    <cellStyle name="Moeda 6 2 10 2 4" xfId="20245" xr:uid="{F05C5C49-A1BD-4B49-A9EE-05F3A598A7F7}"/>
    <cellStyle name="Moeda 6 2 10 2 5" xfId="21111" xr:uid="{1D14738E-145E-4FA0-9EA2-5A586E537027}"/>
    <cellStyle name="Moeda 6 2 10 3" xfId="11606" xr:uid="{D8011E7D-D6E0-4709-831D-7C3A71565954}"/>
    <cellStyle name="Moeda 6 2 10 3 2" xfId="13331" xr:uid="{BE5F8050-9FF0-453F-9F8F-D8DEFC8B2F3E}"/>
    <cellStyle name="Moeda 6 2 10 3 3" xfId="17960" xr:uid="{DFCB54B9-0E40-4007-B86C-E2DBDB8F0AF6}"/>
    <cellStyle name="Moeda 6 2 10 4" xfId="12471" xr:uid="{D7018983-65DF-4CA3-8BC6-E421BDC7CD5B}"/>
    <cellStyle name="Moeda 6 2 10 5" xfId="14192" xr:uid="{A961E2EB-ECB9-4A0B-B70C-F3EBF4709BAF}"/>
    <cellStyle name="Moeda 6 2 10 6" xfId="20679" xr:uid="{E0421956-1CD0-4763-A755-D07B33D24C56}"/>
    <cellStyle name="Moeda 6 2 11" xfId="197" xr:uid="{0072F3D2-3ADB-4B04-B28A-40E4301B17EB}"/>
    <cellStyle name="Moeda 6 2 11 2" xfId="5826" xr:uid="{35E87B1F-3964-4047-AB4D-BF587467ADCB}"/>
    <cellStyle name="Moeda 6 2 11 2 2" xfId="11840" xr:uid="{759D19DB-109C-4FA7-AAD0-1A8E73FF1FAC}"/>
    <cellStyle name="Moeda 6 2 11 2 2 2" xfId="13565" xr:uid="{E463AEA6-220A-45B4-8E03-E34588C5E5BB}"/>
    <cellStyle name="Moeda 6 2 11 2 3" xfId="12705" xr:uid="{65B9BF3E-07EF-449E-9755-21CAF4233808}"/>
    <cellStyle name="Moeda 6 2 11 2 4" xfId="20049" xr:uid="{6C0DB0BE-309B-414B-8154-E911EC821102}"/>
    <cellStyle name="Moeda 6 2 11 2 5" xfId="20915" xr:uid="{5014EA5B-B219-470D-8610-D473B08F7489}"/>
    <cellStyle name="Moeda 6 2 11 3" xfId="11410" xr:uid="{B14B6897-D8CD-4096-8656-371CAE4F593B}"/>
    <cellStyle name="Moeda 6 2 11 3 2" xfId="13135" xr:uid="{831066DA-98EA-43DE-8A15-03B3270E90A6}"/>
    <cellStyle name="Moeda 6 2 11 3 3" xfId="14461" xr:uid="{223197DB-1B4D-4658-96CE-3BEB9838240C}"/>
    <cellStyle name="Moeda 6 2 11 4" xfId="12275" xr:uid="{2E51110B-23FA-465F-9F97-BF140276FDBE}"/>
    <cellStyle name="Moeda 6 2 11 5" xfId="13996" xr:uid="{ECF23BF8-5DE1-4093-A3EB-5D24460F859B}"/>
    <cellStyle name="Moeda 6 2 11 6" xfId="20483" xr:uid="{ECE7EC2C-25F7-4F0B-8076-020BAF6926DC}"/>
    <cellStyle name="Moeda 6 2 12" xfId="183" xr:uid="{60D6FE7B-5E93-4937-9594-FC3249EFB5B4}"/>
    <cellStyle name="Moeda 6 2 12 2" xfId="5812" xr:uid="{1B2BDF76-970D-4A1F-B842-DC6B7DBAAFE9}"/>
    <cellStyle name="Moeda 6 2 12 2 2" xfId="11826" xr:uid="{C5908591-B7CA-467C-8822-406CC221A26A}"/>
    <cellStyle name="Moeda 6 2 12 2 2 2" xfId="13551" xr:uid="{2B3D4A10-432A-4543-97FB-28F61B3BDB08}"/>
    <cellStyle name="Moeda 6 2 12 2 3" xfId="12691" xr:uid="{7753ECBF-CB37-43FD-B409-F3083D9BCA45}"/>
    <cellStyle name="Moeda 6 2 12 2 4" xfId="20035" xr:uid="{2B378FFB-5571-4DF6-881E-DFB3EBCEB5AD}"/>
    <cellStyle name="Moeda 6 2 12 2 5" xfId="20901" xr:uid="{4DBC7626-B1BE-4599-BFD0-FA044A1BDF58}"/>
    <cellStyle name="Moeda 6 2 12 3" xfId="11396" xr:uid="{A2944EB2-F911-403F-80C9-4E9DCD9AF94C}"/>
    <cellStyle name="Moeda 6 2 12 3 2" xfId="13121" xr:uid="{E65C6944-7392-48C6-A2A3-552CFDF463DD}"/>
    <cellStyle name="Moeda 6 2 12 3 3" xfId="14447" xr:uid="{C797810C-D7E7-4538-94CA-CAB903A74AB9}"/>
    <cellStyle name="Moeda 6 2 12 4" xfId="12261" xr:uid="{E03072FA-4F89-45D6-B722-9E5CE7865321}"/>
    <cellStyle name="Moeda 6 2 12 5" xfId="13982" xr:uid="{1C6401AF-1815-46B6-B85C-7336918BCD6B}"/>
    <cellStyle name="Moeda 6 2 12 6" xfId="20469" xr:uid="{09EF4584-F569-4E07-9026-545E99E4831B}"/>
    <cellStyle name="Moeda 6 2 13" xfId="5711" xr:uid="{725F3701-2BA8-4B9E-B5B0-09514BDA150B}"/>
    <cellStyle name="Moeda 6 2 13 2" xfId="11336" xr:uid="{5A7E3987-1B3E-4DF2-8108-9A6779C143ED}"/>
    <cellStyle name="Moeda 6 2 13 2 2" xfId="12196" xr:uid="{65C14CE3-EDF4-41AE-B728-1F1B6B274ADD}"/>
    <cellStyle name="Moeda 6 2 13 2 2 2" xfId="13921" xr:uid="{2B60C3C7-4B3F-40DD-9EFF-82A67699FD91}"/>
    <cellStyle name="Moeda 6 2 13 2 3" xfId="13061" xr:uid="{89372F96-AC90-4E57-8377-AFFA3DFF0D28}"/>
    <cellStyle name="Moeda 6 2 13 2 4" xfId="20405" xr:uid="{171A7694-3443-4527-A35A-5950FCA4DF8D}"/>
    <cellStyle name="Moeda 6 2 13 2 5" xfId="21271" xr:uid="{9C431269-7440-44D2-9172-16237F3E9B64}"/>
    <cellStyle name="Moeda 6 2 13 3" xfId="11766" xr:uid="{FFBCCBCC-A5B4-42E2-BA74-67BB68E0700E}"/>
    <cellStyle name="Moeda 6 2 13 3 2" xfId="13491" xr:uid="{299901B0-9C0D-4491-8E5B-7ACA59C2FBCC}"/>
    <cellStyle name="Moeda 6 2 13 3 3" xfId="19971" xr:uid="{813F4268-F128-4589-AA3B-C6554BC43584}"/>
    <cellStyle name="Moeda 6 2 13 4" xfId="12631" xr:uid="{FED57F9D-2024-4C4C-BD5C-606B8FFE3E11}"/>
    <cellStyle name="Moeda 6 2 13 5" xfId="14352" xr:uid="{4729365B-2A91-45DA-AFDE-D2706474F6A9}"/>
    <cellStyle name="Moeda 6 2 13 6" xfId="20839" xr:uid="{AC12B160-338A-4731-8C8F-5453A50109D7}"/>
    <cellStyle name="Moeda 6 2 14" xfId="5737" xr:uid="{0FCF46C2-1974-4362-A69A-DAE089E0FA78}"/>
    <cellStyle name="Moeda 6 2 14 2" xfId="11784" xr:uid="{A9B96660-3BBC-4E25-96E4-12D657E446F5}"/>
    <cellStyle name="Moeda 6 2 14 2 2" xfId="13509" xr:uid="{0A6FE4DF-5130-4F9D-938C-F485EEF29BB7}"/>
    <cellStyle name="Moeda 6 2 14 3" xfId="12649" xr:uid="{CA17530F-B2AF-41AD-B324-F75DB1D050E8}"/>
    <cellStyle name="Moeda 6 2 14 4" xfId="19993" xr:uid="{E2CE1DE1-71CC-4DE8-AFBF-CEBAFA5427CA}"/>
    <cellStyle name="Moeda 6 2 14 5" xfId="20859" xr:uid="{FC4AF089-2365-4572-8EC6-934375C43781}"/>
    <cellStyle name="Moeda 6 2 15" xfId="11354" xr:uid="{9E2EA63E-F58B-4D06-85C8-C662BCE7FEA1}"/>
    <cellStyle name="Moeda 6 2 15 2" xfId="13079" xr:uid="{A897C6EC-A3DE-491D-B44B-1AA99A0D8F12}"/>
    <cellStyle name="Moeda 6 2 15 3" xfId="14372" xr:uid="{E4FD28B8-9321-4997-9878-1CC32C1CBC9E}"/>
    <cellStyle name="Moeda 6 2 16" xfId="12219" xr:uid="{9A3874D0-F78B-4E01-9246-F437C4FDED27}"/>
    <cellStyle name="Moeda 6 2 17" xfId="13940" xr:uid="{4205B72C-EAEA-4DC0-A065-64385868E08C}"/>
    <cellStyle name="Moeda 6 2 18" xfId="20427" xr:uid="{365FA5C9-0DA4-4391-86EA-879C32004010}"/>
    <cellStyle name="Moeda 6 2 2" xfId="111" xr:uid="{3A70E90D-D265-4A45-B7FC-C1D031079C6A}"/>
    <cellStyle name="Moeda 6 2 2 10" xfId="3707" xr:uid="{576278A5-C64A-4373-A99F-FFFBFB2D81B5}"/>
    <cellStyle name="Moeda 6 2 2 10 2" xfId="9336" xr:uid="{C3C840B1-4025-4C93-900A-33830F863964}"/>
    <cellStyle name="Moeda 6 2 2 10 2 2" xfId="12044" xr:uid="{01FA6F16-34AF-4820-A755-2C5DBC93C93B}"/>
    <cellStyle name="Moeda 6 2 2 10 2 2 2" xfId="13769" xr:uid="{0070A732-69B7-4ECB-BC00-06FC123C4028}"/>
    <cellStyle name="Moeda 6 2 2 10 2 3" xfId="12909" xr:uid="{FC149BB2-4C89-4F82-80E5-B7E6DC8A894B}"/>
    <cellStyle name="Moeda 6 2 2 10 2 4" xfId="20253" xr:uid="{3C6E59A3-E7C2-4969-9EBC-337BEFBA211A}"/>
    <cellStyle name="Moeda 6 2 2 10 2 5" xfId="21119" xr:uid="{3EF77E97-23D4-4704-8A77-14636390BDA6}"/>
    <cellStyle name="Moeda 6 2 2 10 3" xfId="11614" xr:uid="{2C933564-89C1-405F-BE92-6CE371C00F2B}"/>
    <cellStyle name="Moeda 6 2 2 10 3 2" xfId="13339" xr:uid="{4BADD837-8DEB-45FB-849B-B7846EA97DFC}"/>
    <cellStyle name="Moeda 6 2 2 10 3 3" xfId="17971" xr:uid="{335CF3BE-39D4-455E-87C2-133F679B9630}"/>
    <cellStyle name="Moeda 6 2 2 10 4" xfId="12479" xr:uid="{AF6F1C83-D618-41FA-B29E-A2A906770B67}"/>
    <cellStyle name="Moeda 6 2 2 10 5" xfId="14200" xr:uid="{BE9C44FC-7C09-4439-A166-683F0826CF9A}"/>
    <cellStyle name="Moeda 6 2 2 10 6" xfId="20687" xr:uid="{87A6F879-B901-40AD-BBFC-4974AD641985}"/>
    <cellStyle name="Moeda 6 2 2 11" xfId="204" xr:uid="{390134AB-C8BE-4022-9686-927EE542C643}"/>
    <cellStyle name="Moeda 6 2 2 11 2" xfId="5833" xr:uid="{5F4AE91B-0152-4752-82C7-68D6A9A8C020}"/>
    <cellStyle name="Moeda 6 2 2 11 2 2" xfId="11847" xr:uid="{E0919826-8FF4-446E-B309-80F93D4C7C9F}"/>
    <cellStyle name="Moeda 6 2 2 11 2 2 2" xfId="13572" xr:uid="{BBEA1BE7-6F90-402A-ACE7-7893374E469A}"/>
    <cellStyle name="Moeda 6 2 2 11 2 3" xfId="12712" xr:uid="{68028F00-AB04-4BCB-AB6C-1198E24A4429}"/>
    <cellStyle name="Moeda 6 2 2 11 2 4" xfId="20056" xr:uid="{25FBE0DB-31B6-4B61-B63A-D8A33A158FE6}"/>
    <cellStyle name="Moeda 6 2 2 11 2 5" xfId="20922" xr:uid="{699149A7-D6D3-40B1-BDE3-E60FC1430DA3}"/>
    <cellStyle name="Moeda 6 2 2 11 3" xfId="11417" xr:uid="{443FC19E-8601-4F13-9D4D-A8964B6D2C72}"/>
    <cellStyle name="Moeda 6 2 2 11 3 2" xfId="13142" xr:uid="{A427638E-8500-4607-B0ED-612EA3B4D492}"/>
    <cellStyle name="Moeda 6 2 2 11 3 3" xfId="14468" xr:uid="{29C78FD0-E4DA-431C-A289-3B55EA42E40C}"/>
    <cellStyle name="Moeda 6 2 2 11 4" xfId="12282" xr:uid="{01A3E3C0-30F1-4231-9389-FF0AA0414CCE}"/>
    <cellStyle name="Moeda 6 2 2 11 5" xfId="14003" xr:uid="{9D649C74-6452-4AE8-A4C1-AE3420500A71}"/>
    <cellStyle name="Moeda 6 2 2 11 6" xfId="20490" xr:uid="{00C38574-8793-483B-956D-FD1F5A572CD5}"/>
    <cellStyle name="Moeda 6 2 2 12" xfId="190" xr:uid="{5F6567B3-1439-40E0-87CE-431636AC196F}"/>
    <cellStyle name="Moeda 6 2 2 12 2" xfId="5819" xr:uid="{C6299476-83A4-4955-9615-DE16B4D7D6BC}"/>
    <cellStyle name="Moeda 6 2 2 12 2 2" xfId="11833" xr:uid="{1505219A-6B71-43E8-B6E0-B62F6212AA0B}"/>
    <cellStyle name="Moeda 6 2 2 12 2 2 2" xfId="13558" xr:uid="{DF332C77-7109-4070-B3B6-B79B208FC1D4}"/>
    <cellStyle name="Moeda 6 2 2 12 2 3" xfId="12698" xr:uid="{3E6C34DA-BCF8-4B8F-9B0E-311EF1DDE408}"/>
    <cellStyle name="Moeda 6 2 2 12 2 4" xfId="20042" xr:uid="{9DBCA52E-BC1F-4607-8A9F-8A01809161E5}"/>
    <cellStyle name="Moeda 6 2 2 12 2 5" xfId="20908" xr:uid="{C8DA7E2E-D7C8-49D4-A4B8-F90E56D7965E}"/>
    <cellStyle name="Moeda 6 2 2 12 3" xfId="11403" xr:uid="{F4BD270B-55C8-48E0-93E4-16A427676746}"/>
    <cellStyle name="Moeda 6 2 2 12 3 2" xfId="13128" xr:uid="{DB91CE46-3B2B-410E-8D03-817F7D73D9ED}"/>
    <cellStyle name="Moeda 6 2 2 12 3 3" xfId="14454" xr:uid="{D5F0B84B-9197-4EDE-BDB5-1771B5703378}"/>
    <cellStyle name="Moeda 6 2 2 12 4" xfId="12268" xr:uid="{AE4C8F2C-7EF3-447F-BE11-AB31936162C6}"/>
    <cellStyle name="Moeda 6 2 2 12 5" xfId="13989" xr:uid="{EE8999FE-E13B-4AF6-97C9-620C47243536}"/>
    <cellStyle name="Moeda 6 2 2 12 6" xfId="20476" xr:uid="{D45B5D9A-4833-4A03-84CB-1E9B81C17E06}"/>
    <cellStyle name="Moeda 6 2 2 13" xfId="5722" xr:uid="{8C873A75-9A4D-433A-BE7C-C67598DD4761}"/>
    <cellStyle name="Moeda 6 2 2 13 2" xfId="11343" xr:uid="{35721CB6-B1B5-4152-9CF8-B02C6C62C0A3}"/>
    <cellStyle name="Moeda 6 2 2 13 2 2" xfId="12203" xr:uid="{5DE30FE7-CECE-4EAF-B2FA-E638104C21CC}"/>
    <cellStyle name="Moeda 6 2 2 13 2 2 2" xfId="13928" xr:uid="{41244FF3-4D24-435C-990E-F482FEF32A08}"/>
    <cellStyle name="Moeda 6 2 2 13 2 3" xfId="13068" xr:uid="{7E15DD87-3FA2-453C-AA3E-60D2CE533C8B}"/>
    <cellStyle name="Moeda 6 2 2 13 2 4" xfId="20412" xr:uid="{54A1BD5E-FFA6-433B-B9EC-931171E5A81D}"/>
    <cellStyle name="Moeda 6 2 2 13 2 5" xfId="21278" xr:uid="{1F6E30B3-C032-49D8-8673-83CEF7E7DBF5}"/>
    <cellStyle name="Moeda 6 2 2 13 3" xfId="11773" xr:uid="{9EDE55B8-5515-40A1-84CC-E470DA883B1F}"/>
    <cellStyle name="Moeda 6 2 2 13 3 2" xfId="13498" xr:uid="{AB45792B-3E7A-4166-8E27-FA9BE8F0FB11}"/>
    <cellStyle name="Moeda 6 2 2 13 3 3" xfId="19978" xr:uid="{F8BC0F94-42D1-40F4-AB9F-74D716D5866E}"/>
    <cellStyle name="Moeda 6 2 2 13 4" xfId="12638" xr:uid="{59F8E3B9-E89A-41E7-8A98-3ACBD562D804}"/>
    <cellStyle name="Moeda 6 2 2 13 5" xfId="14359" xr:uid="{3F34AA1F-200B-47BD-9C7A-B1AD7D6D6BB9}"/>
    <cellStyle name="Moeda 6 2 2 13 6" xfId="20846" xr:uid="{3C9C58C0-32C0-4E60-9B16-E820AB44857A}"/>
    <cellStyle name="Moeda 6 2 2 14" xfId="5744" xr:uid="{73CA593D-4583-40EC-89B7-CED7946134ED}"/>
    <cellStyle name="Moeda 6 2 2 14 2" xfId="11791" xr:uid="{3371F79C-0A76-4403-AE30-E9DBDFA3473D}"/>
    <cellStyle name="Moeda 6 2 2 14 2 2" xfId="13516" xr:uid="{70436BC3-6F52-452E-BD86-C5704C6F7647}"/>
    <cellStyle name="Moeda 6 2 2 14 3" xfId="12656" xr:uid="{A6AC6844-1A8C-41E0-A1D1-69C2B38220CB}"/>
    <cellStyle name="Moeda 6 2 2 14 4" xfId="20000" xr:uid="{C01A4A2A-386E-43C8-A049-9AA48C3BE2AC}"/>
    <cellStyle name="Moeda 6 2 2 14 5" xfId="20866" xr:uid="{73813FE7-D440-46E1-8CED-1A2C61C234E9}"/>
    <cellStyle name="Moeda 6 2 2 15" xfId="11361" xr:uid="{FF686FC8-46E1-479F-96F6-20168D8B9CFE}"/>
    <cellStyle name="Moeda 6 2 2 15 2" xfId="13086" xr:uid="{02CF45DE-4BEF-4F0B-9B13-6871E6629716}"/>
    <cellStyle name="Moeda 6 2 2 15 3" xfId="14379" xr:uid="{A46D6498-B07E-4328-811B-E36604497AE5}"/>
    <cellStyle name="Moeda 6 2 2 16" xfId="12226" xr:uid="{A3E7F7C8-E46F-4349-BFB9-21C16596B5FC}"/>
    <cellStyle name="Moeda 6 2 2 17" xfId="13947" xr:uid="{FC57B5D3-A041-4809-8202-72B29E1CED22}"/>
    <cellStyle name="Moeda 6 2 2 18" xfId="20434" xr:uid="{5925E779-651C-4A4E-A5C4-6C9EE17DAB40}"/>
    <cellStyle name="Moeda 6 2 2 2" xfId="149" xr:uid="{00B89748-83E7-486A-A580-065CF3585613}"/>
    <cellStyle name="Moeda 6 2 2 2 10" xfId="5778" xr:uid="{E2769BF2-079A-43F4-B104-B7896A986955}"/>
    <cellStyle name="Moeda 6 2 2 2 10 2" xfId="11819" xr:uid="{C44ADF7D-A354-4B7D-853E-8AEB8634898B}"/>
    <cellStyle name="Moeda 6 2 2 2 10 2 2" xfId="13544" xr:uid="{70B0F762-DC67-4682-BF1D-984D1E6A66B5}"/>
    <cellStyle name="Moeda 6 2 2 2 10 3" xfId="12684" xr:uid="{E3FED6E9-8757-4695-87F4-5EC77E42D0AC}"/>
    <cellStyle name="Moeda 6 2 2 2 10 4" xfId="20028" xr:uid="{E6349492-7DA9-44AA-9F6C-453F30CAEB0A}"/>
    <cellStyle name="Moeda 6 2 2 2 10 5" xfId="20894" xr:uid="{0EF9F973-032A-4DD9-B774-F89EDC1BF846}"/>
    <cellStyle name="Moeda 6 2 2 2 11" xfId="11389" xr:uid="{BC59E74D-DE54-4CA5-BF91-EBB7520E1EC1}"/>
    <cellStyle name="Moeda 6 2 2 2 11 2" xfId="13114" xr:uid="{B4305EDE-B689-4436-BFD1-38AABB7F2244}"/>
    <cellStyle name="Moeda 6 2 2 2 11 3" xfId="14413" xr:uid="{AAF23B2F-7A5C-46C9-B7CE-135D1317C35F}"/>
    <cellStyle name="Moeda 6 2 2 2 12" xfId="12254" xr:uid="{20152154-0583-412E-82B2-76847A8EA713}"/>
    <cellStyle name="Moeda 6 2 2 2 13" xfId="13975" xr:uid="{F943560E-B14A-457F-91F4-23CC19D11885}"/>
    <cellStyle name="Moeda 6 2 2 2 14" xfId="20462" xr:uid="{3340FC94-D6F7-406B-AB39-2272E47FE4EE}"/>
    <cellStyle name="Moeda 6 2 2 2 2" xfId="584" xr:uid="{9CC4C8ED-1E6D-45A4-A499-D728DC570309}"/>
    <cellStyle name="Moeda 6 2 2 2 2 2" xfId="3802" xr:uid="{653FEE3C-0BB0-44E9-85C8-687E2C60A962}"/>
    <cellStyle name="Moeda 6 2 2 2 2 2 2" xfId="9431" xr:uid="{89BF2E26-E129-4343-99AE-538E13F2D8F9}"/>
    <cellStyle name="Moeda 6 2 2 2 2 2 2 2" xfId="12104" xr:uid="{636ABDFB-27C9-4006-B1B3-6B78BAA0E4CB}"/>
    <cellStyle name="Moeda 6 2 2 2 2 2 2 2 2" xfId="13829" xr:uid="{13D2F3B9-B323-4087-AEE6-84CAA0DD80CF}"/>
    <cellStyle name="Moeda 6 2 2 2 2 2 2 3" xfId="12969" xr:uid="{BBE9661E-2B8A-4D9B-89F8-858D767021B6}"/>
    <cellStyle name="Moeda 6 2 2 2 2 2 2 4" xfId="20313" xr:uid="{EC178599-ED3E-4363-BAA5-410F1B8EF863}"/>
    <cellStyle name="Moeda 6 2 2 2 2 2 2 5" xfId="21179" xr:uid="{09D4C60B-6DC8-4130-A117-51ADCEE2C58F}"/>
    <cellStyle name="Moeda 6 2 2 2 2 2 3" xfId="11674" xr:uid="{60EF088C-9F26-48D9-BF04-595EFB9BAA24}"/>
    <cellStyle name="Moeda 6 2 2 2 2 2 3 2" xfId="13399" xr:uid="{DD679563-6750-44D1-A3AE-02A3B31CA082}"/>
    <cellStyle name="Moeda 6 2 2 2 2 2 3 3" xfId="18066" xr:uid="{2BF3D051-1401-4B60-AC9A-3044AC5ECE52}"/>
    <cellStyle name="Moeda 6 2 2 2 2 2 4" xfId="12539" xr:uid="{FD463547-2DAF-4CBC-B83B-E3FC4113190E}"/>
    <cellStyle name="Moeda 6 2 2 2 2 2 5" xfId="14260" xr:uid="{06F2F2BD-AE72-4C73-BF3F-93DF0952D5C1}"/>
    <cellStyle name="Moeda 6 2 2 2 2 2 6" xfId="20747" xr:uid="{C33641AB-ABED-4CB7-BCC8-02797CAA2B06}"/>
    <cellStyle name="Moeda 6 2 2 2 2 3" xfId="6213" xr:uid="{47C5BFED-5E6B-4E62-8488-B97FDDBBC5A0}"/>
    <cellStyle name="Moeda 6 2 2 2 2 3 2" xfId="12025" xr:uid="{7624CEFA-3001-43A3-836E-A440084CD080}"/>
    <cellStyle name="Moeda 6 2 2 2 2 3 2 2" xfId="13750" xr:uid="{2B897A22-D003-44AB-9123-85B28824EA82}"/>
    <cellStyle name="Moeda 6 2 2 2 2 3 3" xfId="12890" xr:uid="{297B86DB-07EC-414D-AF01-F31B00DBB290}"/>
    <cellStyle name="Moeda 6 2 2 2 2 3 4" xfId="20234" xr:uid="{68DEC766-AD92-4E53-BE05-F2F5F23211F8}"/>
    <cellStyle name="Moeda 6 2 2 2 2 3 5" xfId="21100" xr:uid="{19408F7D-E207-48E2-8116-F11E33C91A50}"/>
    <cellStyle name="Moeda 6 2 2 2 2 4" xfId="11595" xr:uid="{79D0281A-3C55-4F34-B1E2-39E55F9AD47B}"/>
    <cellStyle name="Moeda 6 2 2 2 2 4 2" xfId="13320" xr:uid="{81A50920-59D0-4817-9B42-E7EAC44A7354}"/>
    <cellStyle name="Moeda 6 2 2 2 2 4 3" xfId="14848" xr:uid="{40D0A40B-1C91-43DA-8FA6-4E647C70CDA9}"/>
    <cellStyle name="Moeda 6 2 2 2 2 5" xfId="12460" xr:uid="{34DF6C58-568A-45DB-B65C-154C5C3C15D2}"/>
    <cellStyle name="Moeda 6 2 2 2 2 6" xfId="14181" xr:uid="{0C821660-7E7D-48D5-95C3-24941EBE0144}"/>
    <cellStyle name="Moeda 6 2 2 2 2 7" xfId="20668" xr:uid="{953CD100-7580-4D99-8451-11D232A1EAA6}"/>
    <cellStyle name="Moeda 6 2 2 2 3" xfId="497" xr:uid="{125830D0-5C00-4AB3-80E2-20E61B924626}"/>
    <cellStyle name="Moeda 6 2 2 2 3 2" xfId="3732" xr:uid="{1989610C-03BF-437F-98CD-2410FB0558B9}"/>
    <cellStyle name="Moeda 6 2 2 2 3 2 2" xfId="9361" xr:uid="{09DD54C5-5D2C-4753-96F1-DFA46045F510}"/>
    <cellStyle name="Moeda 6 2 2 2 3 2 2 2" xfId="12065" xr:uid="{2EE78B5D-2688-4728-BD40-09003E0A0521}"/>
    <cellStyle name="Moeda 6 2 2 2 3 2 2 2 2" xfId="13790" xr:uid="{1127EBC3-5442-4DAA-ADCB-A5ADD9A39C02}"/>
    <cellStyle name="Moeda 6 2 2 2 3 2 2 3" xfId="12930" xr:uid="{3C97317B-EC15-4EA8-99D1-0401073716B9}"/>
    <cellStyle name="Moeda 6 2 2 2 3 2 2 4" xfId="20274" xr:uid="{287DCC07-7177-492E-9AB0-6DA0C8E32361}"/>
    <cellStyle name="Moeda 6 2 2 2 3 2 2 5" xfId="21140" xr:uid="{64AF8289-904A-4A3B-89B7-80459133E914}"/>
    <cellStyle name="Moeda 6 2 2 2 3 2 3" xfId="11635" xr:uid="{E14D018C-8CE8-44D4-A51E-C7AD9D5B9262}"/>
    <cellStyle name="Moeda 6 2 2 2 3 2 3 2" xfId="13360" xr:uid="{0FAD4C42-026C-43AF-A16F-DAA8664CC021}"/>
    <cellStyle name="Moeda 6 2 2 2 3 2 3 3" xfId="17996" xr:uid="{1674B28E-F45C-485E-BFE8-89254902DE63}"/>
    <cellStyle name="Moeda 6 2 2 2 3 2 4" xfId="12500" xr:uid="{96C56754-0823-424E-8E62-F57F0E426EC3}"/>
    <cellStyle name="Moeda 6 2 2 2 3 2 5" xfId="14221" xr:uid="{4604A279-F063-4D64-8B72-79122D803FCA}"/>
    <cellStyle name="Moeda 6 2 2 2 3 2 6" xfId="20708" xr:uid="{2F3A9DE8-8312-4D0F-9116-95105556B8CC}"/>
    <cellStyle name="Moeda 6 2 2 2 3 3" xfId="6126" xr:uid="{5C0DBDFE-E729-467A-8855-3B7AD450D467}"/>
    <cellStyle name="Moeda 6 2 2 2 3 3 2" xfId="11987" xr:uid="{CF996E0A-E0B9-4254-95A7-03EDBEE34C4C}"/>
    <cellStyle name="Moeda 6 2 2 2 3 3 2 2" xfId="13712" xr:uid="{84360370-FDE2-469F-87C7-E364394FE649}"/>
    <cellStyle name="Moeda 6 2 2 2 3 3 3" xfId="12852" xr:uid="{EC453879-0BE7-465D-806A-87EC49B1EDCD}"/>
    <cellStyle name="Moeda 6 2 2 2 3 3 4" xfId="20196" xr:uid="{96855F8C-EBD9-430F-B252-FF701E91620B}"/>
    <cellStyle name="Moeda 6 2 2 2 3 3 5" xfId="21062" xr:uid="{C16AD6A6-A55F-408D-8F66-B19138569620}"/>
    <cellStyle name="Moeda 6 2 2 2 3 4" xfId="11557" xr:uid="{E6CAA6EA-AD34-4400-9FB7-42916DCC9A55}"/>
    <cellStyle name="Moeda 6 2 2 2 3 4 2" xfId="13282" xr:uid="{8304254F-EDAE-4932-8E28-356C3AB6F874}"/>
    <cellStyle name="Moeda 6 2 2 2 3 4 3" xfId="14761" xr:uid="{99E02FDF-97AB-4185-8F8D-1DB1D863C678}"/>
    <cellStyle name="Moeda 6 2 2 2 3 5" xfId="12422" xr:uid="{6ED1112C-2C8B-466D-A5F8-7AC365048004}"/>
    <cellStyle name="Moeda 6 2 2 2 3 6" xfId="14143" xr:uid="{1A3AC80D-68B4-4131-BE32-0BE943102604}"/>
    <cellStyle name="Moeda 6 2 2 2 3 7" xfId="20630" xr:uid="{FCF3185F-E4AB-42F4-BFC1-CFB88B49321B}"/>
    <cellStyle name="Moeda 6 2 2 2 4" xfId="454" xr:uid="{207A2DC8-AA7C-4E51-A77F-D29BCF358623}"/>
    <cellStyle name="Moeda 6 2 2 2 4 2" xfId="4550" xr:uid="{E79FA9E7-D37E-45C6-9054-7AA9A595E23D}"/>
    <cellStyle name="Moeda 6 2 2 2 4 2 2" xfId="10179" xr:uid="{185DFC4F-472C-4A0D-B74D-57A83D8D9C96}"/>
    <cellStyle name="Moeda 6 2 2 2 4 2 2 2" xfId="12188" xr:uid="{3E511BB0-8D51-489F-9FE9-3BEB79724966}"/>
    <cellStyle name="Moeda 6 2 2 2 4 2 2 2 2" xfId="13913" xr:uid="{A204DD3F-7791-42C5-90A2-143FA710E028}"/>
    <cellStyle name="Moeda 6 2 2 2 4 2 2 3" xfId="13053" xr:uid="{D8465899-30A2-48EE-BBBF-1ABA0BCBFF84}"/>
    <cellStyle name="Moeda 6 2 2 2 4 2 2 4" xfId="20397" xr:uid="{5E0E94E1-37B4-48EE-ABFA-A242E608E08E}"/>
    <cellStyle name="Moeda 6 2 2 2 4 2 2 5" xfId="21263" xr:uid="{56E31A0B-B7E2-462A-8074-0F9F43442530}"/>
    <cellStyle name="Moeda 6 2 2 2 4 2 3" xfId="11758" xr:uid="{0409F38C-F88D-4C03-B716-36DB193AFC7A}"/>
    <cellStyle name="Moeda 6 2 2 2 4 2 3 2" xfId="13483" xr:uid="{1FE3522E-B71D-45FC-8EB8-647603F72A8C}"/>
    <cellStyle name="Moeda 6 2 2 2 4 2 3 3" xfId="18814" xr:uid="{D4EAAF38-6762-407E-865F-8A9054F694C2}"/>
    <cellStyle name="Moeda 6 2 2 2 4 2 4" xfId="12623" xr:uid="{6CFC3A4A-1B3C-4E82-914C-F9568A89EF02}"/>
    <cellStyle name="Moeda 6 2 2 2 4 2 5" xfId="14344" xr:uid="{A6FB352A-CA34-4D04-8914-26223590D74D}"/>
    <cellStyle name="Moeda 6 2 2 2 4 2 6" xfId="20831" xr:uid="{76980473-CF68-4D28-B6A3-6DCA753332B6}"/>
    <cellStyle name="Moeda 6 2 2 2 4 3" xfId="6083" xr:uid="{3AD89185-0751-4A1F-8FC2-0EE2719197C3}"/>
    <cellStyle name="Moeda 6 2 2 2 4 3 2" xfId="11968" xr:uid="{52A7C7CC-E35B-40F6-95AE-43FAEDDF201D}"/>
    <cellStyle name="Moeda 6 2 2 2 4 3 2 2" xfId="13693" xr:uid="{8B51A2ED-2D9A-4178-AC68-B778DB61D03D}"/>
    <cellStyle name="Moeda 6 2 2 2 4 3 3" xfId="12833" xr:uid="{3A64EC8B-FA41-48D2-A6C6-034CF80E2A99}"/>
    <cellStyle name="Moeda 6 2 2 2 4 3 4" xfId="20177" xr:uid="{E23C2CD4-DE1D-441A-A31C-F7DF43816848}"/>
    <cellStyle name="Moeda 6 2 2 2 4 3 5" xfId="21043" xr:uid="{234B04E8-9645-419D-B0C3-F70304B7F0C1}"/>
    <cellStyle name="Moeda 6 2 2 2 4 4" xfId="11538" xr:uid="{4D0708B6-E307-4D8C-8E16-3E3B7AAFF75D}"/>
    <cellStyle name="Moeda 6 2 2 2 4 4 2" xfId="13263" xr:uid="{3AC0E4D2-2592-41E6-9FFF-C76B63DBA574}"/>
    <cellStyle name="Moeda 6 2 2 2 4 4 3" xfId="14718" xr:uid="{6A050C0D-B131-4BBC-AC23-7B4E0502AA64}"/>
    <cellStyle name="Moeda 6 2 2 2 4 5" xfId="12403" xr:uid="{0DCB0E7D-45CB-4DC1-8FCD-A51F0745925E}"/>
    <cellStyle name="Moeda 6 2 2 2 4 6" xfId="14124" xr:uid="{8227367D-A2CF-4288-B2B7-EFC4DCBABB94}"/>
    <cellStyle name="Moeda 6 2 2 2 4 7" xfId="20611" xr:uid="{5144FBB0-352E-4402-B98D-7AD5F689AABD}"/>
    <cellStyle name="Moeda 6 2 2 2 5" xfId="368" xr:uid="{0F6CA0E2-7E84-4C44-B9C3-577FAFCEFC9B}"/>
    <cellStyle name="Moeda 6 2 2 2 5 2" xfId="4143" xr:uid="{7651D237-CBA7-4C20-AD3E-31139552BDDD}"/>
    <cellStyle name="Moeda 6 2 2 2 5 2 2" xfId="9772" xr:uid="{936F5118-631A-44B4-B684-CDFA90770BF4}"/>
    <cellStyle name="Moeda 6 2 2 2 5 2 2 2" xfId="12156" xr:uid="{DD20F39E-A799-4199-8817-475DCBD42F13}"/>
    <cellStyle name="Moeda 6 2 2 2 5 2 2 2 2" xfId="13881" xr:uid="{BB616A29-C3CF-4A0D-A7F5-BD808ADFA8FF}"/>
    <cellStyle name="Moeda 6 2 2 2 5 2 2 3" xfId="13021" xr:uid="{A6FFEAF2-C0C0-45E3-B76A-B26F4722BBEE}"/>
    <cellStyle name="Moeda 6 2 2 2 5 2 2 4" xfId="20365" xr:uid="{6580BD00-7441-4CDE-B10F-2886A17F271B}"/>
    <cellStyle name="Moeda 6 2 2 2 5 2 2 5" xfId="21231" xr:uid="{06EFB69E-3BB6-4BA6-B372-EF6F208A49AB}"/>
    <cellStyle name="Moeda 6 2 2 2 5 2 3" xfId="11726" xr:uid="{98C02EA5-A2EA-4F63-8F24-220D2F29E17C}"/>
    <cellStyle name="Moeda 6 2 2 2 5 2 3 2" xfId="13451" xr:uid="{DCDA75B2-2F16-45EB-8A72-2D820F398A58}"/>
    <cellStyle name="Moeda 6 2 2 2 5 2 3 3" xfId="18407" xr:uid="{CBBD784E-4269-459A-804B-C6305810CB67}"/>
    <cellStyle name="Moeda 6 2 2 2 5 2 4" xfId="12591" xr:uid="{21904877-DD2F-4073-ABA2-C6F3220AAF20}"/>
    <cellStyle name="Moeda 6 2 2 2 5 2 5" xfId="14312" xr:uid="{9E0E42F0-6BFF-4162-AA77-D360D7E24850}"/>
    <cellStyle name="Moeda 6 2 2 2 5 2 6" xfId="20799" xr:uid="{C336C150-3DC4-450D-B443-974F4FD29840}"/>
    <cellStyle name="Moeda 6 2 2 2 5 3" xfId="5997" xr:uid="{3F05E850-CBE2-48C8-866C-B9A0A080090E}"/>
    <cellStyle name="Moeda 6 2 2 2 5 3 2" xfId="11910" xr:uid="{228ECBC0-C4DD-4789-B22A-817C1FEC5F6A}"/>
    <cellStyle name="Moeda 6 2 2 2 5 3 2 2" xfId="13635" xr:uid="{972530C7-04BB-40DB-814F-21BC03BE000E}"/>
    <cellStyle name="Moeda 6 2 2 2 5 3 3" xfId="12775" xr:uid="{94FE2FF5-EECF-40C5-8439-230239B4311B}"/>
    <cellStyle name="Moeda 6 2 2 2 5 3 4" xfId="20119" xr:uid="{BEEA928E-F2C5-48FA-8558-2FB3949B7F31}"/>
    <cellStyle name="Moeda 6 2 2 2 5 3 5" xfId="20985" xr:uid="{E6B1276B-0A2E-4AAB-BA74-2FB34A3B3278}"/>
    <cellStyle name="Moeda 6 2 2 2 5 4" xfId="11480" xr:uid="{3C8D64B6-3434-43A4-9AD8-BA00461B24F3}"/>
    <cellStyle name="Moeda 6 2 2 2 5 4 2" xfId="13205" xr:uid="{61B4E6B1-018A-429D-A2EF-B6351534EC71}"/>
    <cellStyle name="Moeda 6 2 2 2 5 4 3" xfId="14632" xr:uid="{35B96ABD-2DDD-47E6-8E77-DD1EBE878506}"/>
    <cellStyle name="Moeda 6 2 2 2 5 5" xfId="12345" xr:uid="{47CADA45-AA07-4D2D-9CBE-4B6AD3C22900}"/>
    <cellStyle name="Moeda 6 2 2 2 5 6" xfId="14066" xr:uid="{B1DDFF02-05CA-4A9E-A0A0-D54F02AC797A}"/>
    <cellStyle name="Moeda 6 2 2 2 5 7" xfId="20553" xr:uid="{6F63766C-518B-41B7-B133-10CE7E9308BD}"/>
    <cellStyle name="Moeda 6 2 2 2 6" xfId="333" xr:uid="{459B0962-0679-4614-BEFF-83284681D6D5}"/>
    <cellStyle name="Moeda 6 2 2 2 6 2" xfId="5962" xr:uid="{5A7BBCF4-CF7E-4880-89B5-C799A49D342C}"/>
    <cellStyle name="Moeda 6 2 2 2 6 2 2" xfId="11884" xr:uid="{6E5C544D-0FD6-423A-A430-E91FEB049EA2}"/>
    <cellStyle name="Moeda 6 2 2 2 6 2 2 2" xfId="13609" xr:uid="{1A731735-493A-49A3-8768-B24CF7E7708C}"/>
    <cellStyle name="Moeda 6 2 2 2 6 2 3" xfId="12749" xr:uid="{0701A8A6-A98D-4366-A925-D5E89268D48E}"/>
    <cellStyle name="Moeda 6 2 2 2 6 2 4" xfId="20093" xr:uid="{F6804697-1106-4765-A491-E057E65FE72A}"/>
    <cellStyle name="Moeda 6 2 2 2 6 2 5" xfId="20959" xr:uid="{5DAA0CB2-F742-4648-A92B-319BB23AAD90}"/>
    <cellStyle name="Moeda 6 2 2 2 6 3" xfId="11454" xr:uid="{6090483B-F7A3-44A3-80D5-ED11CEEA6A8F}"/>
    <cellStyle name="Moeda 6 2 2 2 6 3 2" xfId="13179" xr:uid="{81F21745-C857-4D02-8232-FC515ECA40CA}"/>
    <cellStyle name="Moeda 6 2 2 2 6 3 3" xfId="14597" xr:uid="{7DEB0A2E-6372-467B-91D3-6EE493E0D859}"/>
    <cellStyle name="Moeda 6 2 2 2 6 4" xfId="12319" xr:uid="{87875274-199A-48CD-B36A-6698E94DA98D}"/>
    <cellStyle name="Moeda 6 2 2 2 6 5" xfId="14040" xr:uid="{E97B2C35-0E2C-4697-935C-77CFA11B3DA9}"/>
    <cellStyle name="Moeda 6 2 2 2 6 6" xfId="20527" xr:uid="{259202A0-F7D9-46DC-81E0-6B91F204EEF3}"/>
    <cellStyle name="Moeda 6 2 2 2 7" xfId="3715" xr:uid="{8AF6C453-2247-4031-A35D-A717EAC74D9E}"/>
    <cellStyle name="Moeda 6 2 2 2 7 2" xfId="9344" xr:uid="{35F4FFDB-B861-4A97-B7A0-BA750F154338}"/>
    <cellStyle name="Moeda 6 2 2 2 7 2 2" xfId="12049" xr:uid="{2C63D20F-5135-4428-9F04-0B11B8585D59}"/>
    <cellStyle name="Moeda 6 2 2 2 7 2 2 2" xfId="13774" xr:uid="{863AEB40-E84C-4EAF-9B58-4413CFE5D033}"/>
    <cellStyle name="Moeda 6 2 2 2 7 2 3" xfId="12914" xr:uid="{F214CE85-CCCD-40DB-A9C6-1DB82500C782}"/>
    <cellStyle name="Moeda 6 2 2 2 7 2 4" xfId="20258" xr:uid="{62FBA69C-303B-4AA6-AA41-06CD2283FB75}"/>
    <cellStyle name="Moeda 6 2 2 2 7 2 5" xfId="21124" xr:uid="{ED0F4852-625A-403D-B899-C524D9B92165}"/>
    <cellStyle name="Moeda 6 2 2 2 7 3" xfId="11619" xr:uid="{71BF434D-79AC-4D36-91F0-D1D396B8E9B6}"/>
    <cellStyle name="Moeda 6 2 2 2 7 3 2" xfId="13344" xr:uid="{112FACD9-9AA5-4134-82B2-946700AD9130}"/>
    <cellStyle name="Moeda 6 2 2 2 7 3 3" xfId="17979" xr:uid="{8B440D02-5D9E-408F-BB5B-21F3571243EF}"/>
    <cellStyle name="Moeda 6 2 2 2 7 4" xfId="12484" xr:uid="{A1EFB884-86EA-4992-9860-CBD5DCAE19F9}"/>
    <cellStyle name="Moeda 6 2 2 2 7 5" xfId="14205" xr:uid="{FFCCE982-86A9-4BA5-B47F-E0A853791D54}"/>
    <cellStyle name="Moeda 6 2 2 2 7 6" xfId="20692" xr:uid="{436B6F8C-5727-4A16-8CF8-31971C767D9D}"/>
    <cellStyle name="Moeda 6 2 2 2 8" xfId="224" xr:uid="{1957236F-08D0-45EE-888F-C23B953D2A17}"/>
    <cellStyle name="Moeda 6 2 2 2 8 2" xfId="5853" xr:uid="{155C6729-807A-40A2-8E50-14B4442A82D2}"/>
    <cellStyle name="Moeda 6 2 2 2 8 2 2" xfId="11866" xr:uid="{F72CF749-9C51-419B-8E0A-FE392B1D622F}"/>
    <cellStyle name="Moeda 6 2 2 2 8 2 2 2" xfId="13591" xr:uid="{ABF6918E-8517-4299-8182-8F4118BCB0E2}"/>
    <cellStyle name="Moeda 6 2 2 2 8 2 3" xfId="12731" xr:uid="{04DDA710-EAA8-4DDC-90E1-D0620A16410D}"/>
    <cellStyle name="Moeda 6 2 2 2 8 2 4" xfId="20075" xr:uid="{ED48C1E1-3E53-4AA6-8113-9238B70F97F9}"/>
    <cellStyle name="Moeda 6 2 2 2 8 2 5" xfId="20941" xr:uid="{AE7DB517-CA29-4510-8194-8FA824D2C3E1}"/>
    <cellStyle name="Moeda 6 2 2 2 8 3" xfId="11436" xr:uid="{B5EE72CD-2F23-4689-9E2E-F89CCE05CF36}"/>
    <cellStyle name="Moeda 6 2 2 2 8 3 2" xfId="13161" xr:uid="{11BCABB8-362B-46F5-BB0C-CEBEF8B93B89}"/>
    <cellStyle name="Moeda 6 2 2 2 8 3 3" xfId="14488" xr:uid="{D30AFA5D-30DC-46A6-A571-70FCBF12EEDB}"/>
    <cellStyle name="Moeda 6 2 2 2 8 4" xfId="12301" xr:uid="{BFE6AFD2-DB45-474A-B362-822D9728FB58}"/>
    <cellStyle name="Moeda 6 2 2 2 8 5" xfId="14022" xr:uid="{8FD3CEA5-CA60-40A3-9619-DFEA77D9A10C}"/>
    <cellStyle name="Moeda 6 2 2 2 8 6" xfId="20509" xr:uid="{3973ED15-21CC-4686-B3DA-00488FA79C09}"/>
    <cellStyle name="Moeda 6 2 2 2 9" xfId="5731" xr:uid="{0E8F2C22-6E34-4146-94DB-D27C26E6EAAE}"/>
    <cellStyle name="Moeda 6 2 2 2 9 2" xfId="11348" xr:uid="{87265F18-84DD-420E-AA20-29336ECEE5A5}"/>
    <cellStyle name="Moeda 6 2 2 2 9 2 2" xfId="12208" xr:uid="{1BDC6889-9551-458C-B3ED-2618FC11A804}"/>
    <cellStyle name="Moeda 6 2 2 2 9 2 2 2" xfId="13933" xr:uid="{1D8FC5FB-07E3-48F7-B053-584477404D1E}"/>
    <cellStyle name="Moeda 6 2 2 2 9 2 3" xfId="13073" xr:uid="{E12B9755-8E81-4AB0-BB06-2C46BC8F13A7}"/>
    <cellStyle name="Moeda 6 2 2 2 9 2 4" xfId="20417" xr:uid="{9E636773-C03E-4EB4-93F5-1FF47E400D8D}"/>
    <cellStyle name="Moeda 6 2 2 2 9 2 5" xfId="21283" xr:uid="{5CBC6E41-E298-4968-9AE8-99299E37FDC5}"/>
    <cellStyle name="Moeda 6 2 2 2 9 3" xfId="11778" xr:uid="{67A933AE-1F41-4811-9C61-DACC2726B434}"/>
    <cellStyle name="Moeda 6 2 2 2 9 3 2" xfId="13503" xr:uid="{190FA7BF-556B-425D-84FC-A52A7B88131B}"/>
    <cellStyle name="Moeda 6 2 2 2 9 3 3" xfId="19983" xr:uid="{C9F3DFE4-5DF8-48E4-8EE6-9E3AAC3E3A90}"/>
    <cellStyle name="Moeda 6 2 2 2 9 4" xfId="12643" xr:uid="{D57271F0-DB40-411A-9D4D-D7821037424E}"/>
    <cellStyle name="Moeda 6 2 2 2 9 5" xfId="14364" xr:uid="{B0D00DC8-49B0-46CD-AB3B-C7DEC1B03747}"/>
    <cellStyle name="Moeda 6 2 2 2 9 6" xfId="20851" xr:uid="{FCCDDA8A-5D7D-4C76-B4CD-F7008AD9D6D7}"/>
    <cellStyle name="Moeda 6 2 2 3" xfId="130" xr:uid="{42E41C68-0DFA-43CD-A5C5-C4253632FB85}"/>
    <cellStyle name="Moeda 6 2 2 3 10" xfId="20448" xr:uid="{AB8CF6B9-B2E7-4DB9-9A8B-4D7C00C8721F}"/>
    <cellStyle name="Moeda 6 2 2 3 2" xfId="511" xr:uid="{753724BE-267A-4E8B-BCBA-21058691D192}"/>
    <cellStyle name="Moeda 6 2 2 3 2 2" xfId="3704" xr:uid="{459DE431-C2B2-47A5-9EE0-7C7317B540E9}"/>
    <cellStyle name="Moeda 6 2 2 3 2 2 2" xfId="9333" xr:uid="{80622AC8-3640-4018-A8C6-B7691B10A6B0}"/>
    <cellStyle name="Moeda 6 2 2 3 2 2 2 2" xfId="12041" xr:uid="{C1A77C32-E851-455B-8770-51E58E410CBB}"/>
    <cellStyle name="Moeda 6 2 2 3 2 2 2 2 2" xfId="13766" xr:uid="{F48B1E9E-5750-4F9C-BB06-C79DA6474FFB}"/>
    <cellStyle name="Moeda 6 2 2 3 2 2 2 3" xfId="12906" xr:uid="{80D34930-D126-492C-8520-FB382B32FEDB}"/>
    <cellStyle name="Moeda 6 2 2 3 2 2 2 4" xfId="20250" xr:uid="{1D32FC46-AFF0-4964-BFA0-DBD12BDA2214}"/>
    <cellStyle name="Moeda 6 2 2 3 2 2 2 5" xfId="21116" xr:uid="{33B4D79B-BD2D-4575-A422-B47146BA6632}"/>
    <cellStyle name="Moeda 6 2 2 3 2 2 3" xfId="11611" xr:uid="{2BF5E8D7-3BCC-4146-98E2-D22672119E18}"/>
    <cellStyle name="Moeda 6 2 2 3 2 2 3 2" xfId="13336" xr:uid="{999D7C26-4A0E-46FD-8788-A084872B5D27}"/>
    <cellStyle name="Moeda 6 2 2 3 2 2 3 3" xfId="17968" xr:uid="{A3E98890-1ECC-4554-80C9-A0C8513FF03D}"/>
    <cellStyle name="Moeda 6 2 2 3 2 2 4" xfId="12476" xr:uid="{3C6B0D38-5E73-4BB0-86C6-F7A049DA89A0}"/>
    <cellStyle name="Moeda 6 2 2 3 2 2 5" xfId="14197" xr:uid="{0A917185-A5DE-4433-8BDF-FD98B95092C9}"/>
    <cellStyle name="Moeda 6 2 2 3 2 2 6" xfId="20684" xr:uid="{B14D75B5-E535-4633-83C8-DAFABD71387A}"/>
    <cellStyle name="Moeda 6 2 2 3 2 3" xfId="6140" xr:uid="{686F2EEB-D00C-4D10-B6F3-5302224BB440}"/>
    <cellStyle name="Moeda 6 2 2 3 2 3 2" xfId="11997" xr:uid="{514E9A6B-0F82-4D46-BBA0-90D36AE2EEFB}"/>
    <cellStyle name="Moeda 6 2 2 3 2 3 2 2" xfId="13722" xr:uid="{F632DDEA-6D3F-4B28-A779-8DE38A10FCE7}"/>
    <cellStyle name="Moeda 6 2 2 3 2 3 3" xfId="12862" xr:uid="{48B8C61A-A6B4-4ED4-9E7E-DC616A934E69}"/>
    <cellStyle name="Moeda 6 2 2 3 2 3 4" xfId="20206" xr:uid="{B5F99CB8-E662-4071-AA84-3B3BB8624D13}"/>
    <cellStyle name="Moeda 6 2 2 3 2 3 5" xfId="21072" xr:uid="{9C6736E8-B0EC-4B79-9262-6E0A76EA7449}"/>
    <cellStyle name="Moeda 6 2 2 3 2 4" xfId="11567" xr:uid="{2780BA63-E21B-4B72-AA4D-14AD86284B55}"/>
    <cellStyle name="Moeda 6 2 2 3 2 4 2" xfId="13292" xr:uid="{3290F1E0-3890-46D2-BC98-351B759AF9D0}"/>
    <cellStyle name="Moeda 6 2 2 3 2 4 3" xfId="14775" xr:uid="{CAE902D4-791F-4C98-9E9E-0A84A32410B0}"/>
    <cellStyle name="Moeda 6 2 2 3 2 5" xfId="12432" xr:uid="{B8A073C0-F2E4-4C67-AC2B-68309BB2C965}"/>
    <cellStyle name="Moeda 6 2 2 3 2 6" xfId="14153" xr:uid="{997609D6-1F9C-4E1F-85E6-4FA5740F76F5}"/>
    <cellStyle name="Moeda 6 2 2 3 2 7" xfId="20640" xr:uid="{85115CC8-9AAC-4C24-990C-3EBAFBA92B1D}"/>
    <cellStyle name="Moeda 6 2 2 3 3" xfId="385" xr:uid="{7FD642AF-7F45-4D82-854E-99568F9737E1}"/>
    <cellStyle name="Moeda 6 2 2 3 3 2" xfId="6014" xr:uid="{6C54D374-72B3-47FE-88F6-4E9E13A7A5BD}"/>
    <cellStyle name="Moeda 6 2 2 3 3 2 2" xfId="11924" xr:uid="{04820CAE-4A1B-45B3-86EC-E10F6204A9ED}"/>
    <cellStyle name="Moeda 6 2 2 3 3 2 2 2" xfId="13649" xr:uid="{56FB092F-06B6-4891-9B96-BD3253B0404C}"/>
    <cellStyle name="Moeda 6 2 2 3 3 2 3" xfId="12789" xr:uid="{05B70C11-6B3E-4CB0-B579-A8F224D54213}"/>
    <cellStyle name="Moeda 6 2 2 3 3 2 4" xfId="20133" xr:uid="{3FFAD6CD-0B8F-4C4C-980B-8772C7BFF6F1}"/>
    <cellStyle name="Moeda 6 2 2 3 3 2 5" xfId="20999" xr:uid="{CB843B5E-A7EE-4D39-B7A1-84DAAF96875E}"/>
    <cellStyle name="Moeda 6 2 2 3 3 3" xfId="11494" xr:uid="{4606E429-1801-4FB7-896D-3ECFC95B3ADE}"/>
    <cellStyle name="Moeda 6 2 2 3 3 3 2" xfId="13219" xr:uid="{3D737C45-BF11-4E92-B47C-AABBD530DECC}"/>
    <cellStyle name="Moeda 6 2 2 3 3 3 3" xfId="14649" xr:uid="{C98F22B9-AAFA-4D2D-9213-1ECD938128E4}"/>
    <cellStyle name="Moeda 6 2 2 3 3 4" xfId="12359" xr:uid="{2C641C76-6E78-49A2-A60B-B669A41B7B67}"/>
    <cellStyle name="Moeda 6 2 2 3 3 5" xfId="14080" xr:uid="{CE06B058-2D87-44B0-9A22-8FAB8871F3E0}"/>
    <cellStyle name="Moeda 6 2 2 3 3 6" xfId="20567" xr:uid="{10B4B1A5-61D3-4FFF-BFD3-F4DE0B78C8E0}"/>
    <cellStyle name="Moeda 6 2 2 3 4" xfId="3745" xr:uid="{B416F4CB-DB94-4090-BF3E-9302D297FAA0}"/>
    <cellStyle name="Moeda 6 2 2 3 4 2" xfId="9374" xr:uid="{4F1C2FB6-0DDB-412C-893D-EE71EAD3DD73}"/>
    <cellStyle name="Moeda 6 2 2 3 4 2 2" xfId="12075" xr:uid="{AD741E79-47B9-445B-9747-98A7654C482B}"/>
    <cellStyle name="Moeda 6 2 2 3 4 2 2 2" xfId="13800" xr:uid="{152EA23E-6C64-45FD-851A-775DC559607D}"/>
    <cellStyle name="Moeda 6 2 2 3 4 2 3" xfId="12940" xr:uid="{7D11B076-1B0C-44C3-BB84-3B4537BB893C}"/>
    <cellStyle name="Moeda 6 2 2 3 4 2 4" xfId="20284" xr:uid="{C6F4E6DA-B537-468C-8379-678ED7A2B704}"/>
    <cellStyle name="Moeda 6 2 2 3 4 2 5" xfId="21150" xr:uid="{51015A22-1CE9-4B4C-B9F8-B67C322DDAB8}"/>
    <cellStyle name="Moeda 6 2 2 3 4 3" xfId="11645" xr:uid="{741D6082-50B9-42D4-A7D1-D89252CE16ED}"/>
    <cellStyle name="Moeda 6 2 2 3 4 3 2" xfId="13370" xr:uid="{39F483AF-97FD-462E-ACA7-09F448CD89EE}"/>
    <cellStyle name="Moeda 6 2 2 3 4 3 3" xfId="18009" xr:uid="{1901E7E7-293A-4A71-B5F6-7B0F096AEB9A}"/>
    <cellStyle name="Moeda 6 2 2 3 4 4" xfId="12510" xr:uid="{9C2167EF-6EFA-4976-B503-D1C8D658A06C}"/>
    <cellStyle name="Moeda 6 2 2 3 4 5" xfId="14231" xr:uid="{F2192D6F-0D26-45C5-B014-76AA8A9BA823}"/>
    <cellStyle name="Moeda 6 2 2 3 4 6" xfId="20718" xr:uid="{F11B08C7-C37E-4B9C-9873-2ECA6DAC0A18}"/>
    <cellStyle name="Moeda 6 2 2 3 5" xfId="219" xr:uid="{48A7807B-7BF1-465E-90A9-45E4D75551CB}"/>
    <cellStyle name="Moeda 6 2 2 3 5 2" xfId="5848" xr:uid="{25D58CBC-9B59-44BB-B913-5514233DC690}"/>
    <cellStyle name="Moeda 6 2 2 3 5 2 2" xfId="11861" xr:uid="{6FC8D3AF-4393-4B5C-A2E5-DD90EADA03B4}"/>
    <cellStyle name="Moeda 6 2 2 3 5 2 2 2" xfId="13586" xr:uid="{944857E6-08AA-43CC-BA62-A21306368444}"/>
    <cellStyle name="Moeda 6 2 2 3 5 2 3" xfId="12726" xr:uid="{C90A94FD-0423-465B-BACB-46F1155A78F1}"/>
    <cellStyle name="Moeda 6 2 2 3 5 2 4" xfId="20070" xr:uid="{689061E9-5466-4E28-B831-C8B6B431DB4E}"/>
    <cellStyle name="Moeda 6 2 2 3 5 2 5" xfId="20936" xr:uid="{BED07DF1-12FB-4637-B2E0-5CE53B2C8D8D}"/>
    <cellStyle name="Moeda 6 2 2 3 5 3" xfId="11431" xr:uid="{E893F66D-BD82-4530-9189-C629F76F531D}"/>
    <cellStyle name="Moeda 6 2 2 3 5 3 2" xfId="13156" xr:uid="{86D56EF0-6522-4AF3-B7D7-374BC412E815}"/>
    <cellStyle name="Moeda 6 2 2 3 5 3 3" xfId="14483" xr:uid="{14C6111E-AFAB-45BF-9531-47AA024EC310}"/>
    <cellStyle name="Moeda 6 2 2 3 5 4" xfId="12296" xr:uid="{30173859-362A-4B38-B5B1-00B08D6BD68C}"/>
    <cellStyle name="Moeda 6 2 2 3 5 5" xfId="14017" xr:uid="{B1DB0FA8-18F4-4AFE-BF97-FA8E0C8C5283}"/>
    <cellStyle name="Moeda 6 2 2 3 5 6" xfId="20504" xr:uid="{A36BE783-5892-4ADB-896E-5A0BC721E191}"/>
    <cellStyle name="Moeda 6 2 2 3 6" xfId="5759" xr:uid="{4DBD2469-51E6-40BC-B790-F70F8AC3930C}"/>
    <cellStyle name="Moeda 6 2 2 3 6 2" xfId="11805" xr:uid="{0C2D1ACD-0A19-43D8-A189-F53805FDAE14}"/>
    <cellStyle name="Moeda 6 2 2 3 6 2 2" xfId="13530" xr:uid="{6BDA9A4E-F0FD-449D-A23C-8372B842B78C}"/>
    <cellStyle name="Moeda 6 2 2 3 6 3" xfId="12670" xr:uid="{1D0A1C46-638C-431C-9644-B96964777C07}"/>
    <cellStyle name="Moeda 6 2 2 3 6 4" xfId="20014" xr:uid="{C0092A87-224D-40DA-A31D-49E4F0DA08A0}"/>
    <cellStyle name="Moeda 6 2 2 3 6 5" xfId="20880" xr:uid="{3B941AE4-6C41-4C8A-A7E3-3D81718F8BE9}"/>
    <cellStyle name="Moeda 6 2 2 3 7" xfId="11375" xr:uid="{FA9F3114-D701-4B83-879B-15219F6DF8C7}"/>
    <cellStyle name="Moeda 6 2 2 3 7 2" xfId="13100" xr:uid="{541F13BB-176B-4C7A-8A40-E8DBD4B52192}"/>
    <cellStyle name="Moeda 6 2 2 3 7 3" xfId="14394" xr:uid="{B6C20864-C872-4C1B-9CC6-19A36980277D}"/>
    <cellStyle name="Moeda 6 2 2 3 8" xfId="12240" xr:uid="{15426CB7-BF11-4C1B-9260-2E068362DE42}"/>
    <cellStyle name="Moeda 6 2 2 3 9" xfId="13961" xr:uid="{8DF991CC-ABFC-4DDE-A25E-F455C851102C}"/>
    <cellStyle name="Moeda 6 2 2 4" xfId="557" xr:uid="{B8931B94-C7B9-4735-A46B-5C080140E47F}"/>
    <cellStyle name="Moeda 6 2 2 4 2" xfId="3778" xr:uid="{3B5D4838-3D6D-4DA9-9042-51496FB90C73}"/>
    <cellStyle name="Moeda 6 2 2 4 2 2" xfId="9407" xr:uid="{0AD2F271-A699-4DB7-A865-19985554D589}"/>
    <cellStyle name="Moeda 6 2 2 4 2 2 2" xfId="12090" xr:uid="{6563BEB6-2D35-4E55-BB5E-B41871F5C149}"/>
    <cellStyle name="Moeda 6 2 2 4 2 2 2 2" xfId="13815" xr:uid="{197E2E15-938C-46BA-8D98-44EC56DA3D1B}"/>
    <cellStyle name="Moeda 6 2 2 4 2 2 3" xfId="12955" xr:uid="{F958F8BF-8B1D-4D06-9567-F9B41F4C57FA}"/>
    <cellStyle name="Moeda 6 2 2 4 2 2 4" xfId="20299" xr:uid="{5A90843E-1C27-4984-8BFB-4A13F0CEF1FB}"/>
    <cellStyle name="Moeda 6 2 2 4 2 2 5" xfId="21165" xr:uid="{C5A68743-5339-486E-A5D9-198944171870}"/>
    <cellStyle name="Moeda 6 2 2 4 2 3" xfId="11660" xr:uid="{9611DFC2-EE40-49C6-8977-9F0036768712}"/>
    <cellStyle name="Moeda 6 2 2 4 2 3 2" xfId="13385" xr:uid="{BC8F8372-0037-49C2-9357-CF17FCD3733B}"/>
    <cellStyle name="Moeda 6 2 2 4 2 3 3" xfId="18042" xr:uid="{FEC0EF64-4D80-4022-8460-520D47B42F0A}"/>
    <cellStyle name="Moeda 6 2 2 4 2 4" xfId="12525" xr:uid="{9C9EB4D4-A50E-4391-B9F9-BB2F1D2388A7}"/>
    <cellStyle name="Moeda 6 2 2 4 2 5" xfId="14246" xr:uid="{6A84686B-F3E8-49C6-A6C6-0A3A605B3EAC}"/>
    <cellStyle name="Moeda 6 2 2 4 2 6" xfId="20733" xr:uid="{5D6E466B-0C64-41A6-9943-2B8D662DD6DC}"/>
    <cellStyle name="Moeda 6 2 2 4 3" xfId="6186" xr:uid="{EE02FF63-7DE5-420A-875D-BA1C3855A86F}"/>
    <cellStyle name="Moeda 6 2 2 4 3 2" xfId="12011" xr:uid="{E7660934-020B-4D13-95C0-4CB605E14FED}"/>
    <cellStyle name="Moeda 6 2 2 4 3 2 2" xfId="13736" xr:uid="{57A1E1C9-4140-4BAF-AC59-98C40B44E580}"/>
    <cellStyle name="Moeda 6 2 2 4 3 3" xfId="12876" xr:uid="{2AE98245-87D6-46DC-BFD0-85D62EFC2A83}"/>
    <cellStyle name="Moeda 6 2 2 4 3 4" xfId="20220" xr:uid="{C793C0A5-2AB0-4816-B04A-E2D4E666F4DF}"/>
    <cellStyle name="Moeda 6 2 2 4 3 5" xfId="21086" xr:uid="{C32C8925-8F90-4E96-A3C2-A4CA89561F56}"/>
    <cellStyle name="Moeda 6 2 2 4 4" xfId="11581" xr:uid="{CD5DB234-9526-452E-81E9-9BF10668CFF6}"/>
    <cellStyle name="Moeda 6 2 2 4 4 2" xfId="13306" xr:uid="{6EB59408-64BB-481E-8850-8075F53D9A38}"/>
    <cellStyle name="Moeda 6 2 2 4 4 3" xfId="14821" xr:uid="{25D1FD4E-DE98-4B69-8F64-9BDF71E491FC}"/>
    <cellStyle name="Moeda 6 2 2 4 5" xfId="12446" xr:uid="{EBA8D3CF-710F-4836-82C9-FA9626F2F605}"/>
    <cellStyle name="Moeda 6 2 2 4 6" xfId="14167" xr:uid="{656CDEEA-AECD-42EA-B38F-3C0CCAD9CF85}"/>
    <cellStyle name="Moeda 6 2 2 4 7" xfId="20654" xr:uid="{F0C5B02B-BC95-427B-B52D-9CB83C6FFDB0}"/>
    <cellStyle name="Moeda 6 2 2 5" xfId="488" xr:uid="{C9DC9B88-D4BE-4771-B930-B90195B0AAA9}"/>
    <cellStyle name="Moeda 6 2 2 5 2" xfId="3726" xr:uid="{A9A542D3-57DF-47B2-ADC7-CAD39B92AEE9}"/>
    <cellStyle name="Moeda 6 2 2 5 2 2" xfId="9355" xr:uid="{524E0C3B-E8D6-41A7-85F7-8D826D24CEF9}"/>
    <cellStyle name="Moeda 6 2 2 5 2 2 2" xfId="12060" xr:uid="{F41AAE16-6C66-410B-BD8F-BC78544C140D}"/>
    <cellStyle name="Moeda 6 2 2 5 2 2 2 2" xfId="13785" xr:uid="{F0E35A70-C62A-4796-8E05-ED1B05E6D3BC}"/>
    <cellStyle name="Moeda 6 2 2 5 2 2 3" xfId="12925" xr:uid="{600764CF-1CE3-4225-9FD5-501E759BFDC2}"/>
    <cellStyle name="Moeda 6 2 2 5 2 2 4" xfId="20269" xr:uid="{FDD8E686-89CC-4D7E-A23C-337A07A7932D}"/>
    <cellStyle name="Moeda 6 2 2 5 2 2 5" xfId="21135" xr:uid="{4D486159-2DFE-4863-8FDA-C400B10935E2}"/>
    <cellStyle name="Moeda 6 2 2 5 2 3" xfId="11630" xr:uid="{7198D062-85B6-4AEB-8D89-BB9B6A7FE0C7}"/>
    <cellStyle name="Moeda 6 2 2 5 2 3 2" xfId="13355" xr:uid="{68CD0506-553B-4462-B4F7-893C17ED99EF}"/>
    <cellStyle name="Moeda 6 2 2 5 2 3 3" xfId="17990" xr:uid="{B71B7642-252B-49AF-B41F-549EF4C509CA}"/>
    <cellStyle name="Moeda 6 2 2 5 2 4" xfId="12495" xr:uid="{620AAA58-C715-4B32-ACA2-366BE4FABDEF}"/>
    <cellStyle name="Moeda 6 2 2 5 2 5" xfId="14216" xr:uid="{A5FDCF6E-EF5D-445D-9B0A-E4AD3C1C13D4}"/>
    <cellStyle name="Moeda 6 2 2 5 2 6" xfId="20703" xr:uid="{5D4FEE11-9910-4862-8708-67A63396F71B}"/>
    <cellStyle name="Moeda 6 2 2 5 3" xfId="6117" xr:uid="{50787A38-D605-490A-B1C2-BE105CC078C9}"/>
    <cellStyle name="Moeda 6 2 2 5 3 2" xfId="11982" xr:uid="{4193F414-6343-4DC0-85AD-9E6458EE15AA}"/>
    <cellStyle name="Moeda 6 2 2 5 3 2 2" xfId="13707" xr:uid="{02B5FEC0-A45D-4004-85FF-0B35CEEC7F99}"/>
    <cellStyle name="Moeda 6 2 2 5 3 3" xfId="12847" xr:uid="{22D07397-CD51-4565-AFEC-4A64B70CABBF}"/>
    <cellStyle name="Moeda 6 2 2 5 3 4" xfId="20191" xr:uid="{4DC54261-BA7E-4818-B9FE-8BB4D2B924C4}"/>
    <cellStyle name="Moeda 6 2 2 5 3 5" xfId="21057" xr:uid="{585E606F-416F-4F6A-B817-0200026C12BA}"/>
    <cellStyle name="Moeda 6 2 2 5 4" xfId="11552" xr:uid="{4BDBDA0F-D1FB-4C63-BBCD-CD48E1CEFB03}"/>
    <cellStyle name="Moeda 6 2 2 5 4 2" xfId="13277" xr:uid="{FC6FD85F-DA97-4F41-A5C6-CF089D94D656}"/>
    <cellStyle name="Moeda 6 2 2 5 4 3" xfId="14752" xr:uid="{AD46C702-CC5D-4448-9F6E-B7D23BBF6414}"/>
    <cellStyle name="Moeda 6 2 2 5 5" xfId="12417" xr:uid="{B0B91889-6776-4727-930E-48FF3F8E4372}"/>
    <cellStyle name="Moeda 6 2 2 5 6" xfId="14138" xr:uid="{F41C326C-925B-4542-B031-ECD14BEE0905}"/>
    <cellStyle name="Moeda 6 2 2 5 7" xfId="20625" xr:uid="{1A4983DB-7697-4CAA-B7B3-1CEE25B7F519}"/>
    <cellStyle name="Moeda 6 2 2 6" xfId="425" xr:uid="{FFAB4DA8-FE12-4236-A821-6AB7E9C7A471}"/>
    <cellStyle name="Moeda 6 2 2 6 2" xfId="3862" xr:uid="{0F4C01FA-61F4-42D1-8D58-F3742C2140E1}"/>
    <cellStyle name="Moeda 6 2 2 6 2 2" xfId="9491" xr:uid="{2BD7EFE8-C647-4C5E-8BE3-B9E436CEF4C5}"/>
    <cellStyle name="Moeda 6 2 2 6 2 2 2" xfId="12122" xr:uid="{406D4C4A-3256-4015-827B-4D10691A444D}"/>
    <cellStyle name="Moeda 6 2 2 6 2 2 2 2" xfId="13847" xr:uid="{6FA78E94-AB70-41CE-B846-2016C24A4A03}"/>
    <cellStyle name="Moeda 6 2 2 6 2 2 3" xfId="12987" xr:uid="{157764A6-A4D2-424B-BC11-E83C0B952985}"/>
    <cellStyle name="Moeda 6 2 2 6 2 2 4" xfId="20331" xr:uid="{3609E8B4-5819-406C-936B-149614CCDFBB}"/>
    <cellStyle name="Moeda 6 2 2 6 2 2 5" xfId="21197" xr:uid="{601C7D94-9B1A-48FF-88BD-8D705690D452}"/>
    <cellStyle name="Moeda 6 2 2 6 2 3" xfId="11692" xr:uid="{C10D215B-0E43-406A-9179-DE0282276BEF}"/>
    <cellStyle name="Moeda 6 2 2 6 2 3 2" xfId="13417" xr:uid="{ED80BA71-CBD4-48AD-92F9-6413013C27BB}"/>
    <cellStyle name="Moeda 6 2 2 6 2 3 3" xfId="18126" xr:uid="{69B7559B-1D11-414B-B1B3-EC420F6541F5}"/>
    <cellStyle name="Moeda 6 2 2 6 2 4" xfId="12557" xr:uid="{284946AD-6503-4C82-808E-9A8F5759F7F1}"/>
    <cellStyle name="Moeda 6 2 2 6 2 5" xfId="14278" xr:uid="{A33C3448-A4CD-4EF8-A82A-318E35D60AB4}"/>
    <cellStyle name="Moeda 6 2 2 6 2 6" xfId="20765" xr:uid="{0712927D-910D-4EE2-8629-E5D14D4C55BC}"/>
    <cellStyle name="Moeda 6 2 2 6 3" xfId="6054" xr:uid="{6C4FEAA2-D4EF-476D-950A-823AB0FDF842}"/>
    <cellStyle name="Moeda 6 2 2 6 3 2" xfId="11954" xr:uid="{BA2ADC51-284B-40B2-8CCE-1AD95F819CF2}"/>
    <cellStyle name="Moeda 6 2 2 6 3 2 2" xfId="13679" xr:uid="{F464481F-12A7-47E0-B76B-532AC8C82E3A}"/>
    <cellStyle name="Moeda 6 2 2 6 3 3" xfId="12819" xr:uid="{9A79AAC4-491E-4762-9006-76DD594FE724}"/>
    <cellStyle name="Moeda 6 2 2 6 3 4" xfId="20163" xr:uid="{10C474CB-7DC7-43D1-A12F-42EE83716E94}"/>
    <cellStyle name="Moeda 6 2 2 6 3 5" xfId="21029" xr:uid="{543594F5-20D0-4ED3-9CFC-988315513095}"/>
    <cellStyle name="Moeda 6 2 2 6 4" xfId="11524" xr:uid="{53485863-6219-4893-A9A0-BD9B10CDC5E5}"/>
    <cellStyle name="Moeda 6 2 2 6 4 2" xfId="13249" xr:uid="{35807C31-E1F0-4626-9717-75596C9D2799}"/>
    <cellStyle name="Moeda 6 2 2 6 4 3" xfId="14689" xr:uid="{B5E01F80-8DDF-4671-9EB0-EB3E42C96C40}"/>
    <cellStyle name="Moeda 6 2 2 6 5" xfId="12389" xr:uid="{1A3FEC32-7E90-428A-8678-476C5E17F430}"/>
    <cellStyle name="Moeda 6 2 2 6 6" xfId="14110" xr:uid="{B245A62A-F846-4E84-837F-2AA0C707ABF7}"/>
    <cellStyle name="Moeda 6 2 2 6 7" xfId="20597" xr:uid="{232EF5F1-100D-430F-A5EA-606AC1ABE9BF}"/>
    <cellStyle name="Moeda 6 2 2 7" xfId="405" xr:uid="{BB6AE3F9-CD2C-4BD5-9429-F5097A771D9B}"/>
    <cellStyle name="Moeda 6 2 2 7 2" xfId="4418" xr:uid="{65EDD88E-E53B-4823-8C4D-0CD6688FBCD0}"/>
    <cellStyle name="Moeda 6 2 2 7 2 2" xfId="10047" xr:uid="{D9325BF8-BA41-41D1-BACB-3D27E8E02FA5}"/>
    <cellStyle name="Moeda 6 2 2 7 2 2 2" xfId="12179" xr:uid="{057387F5-B978-45F9-B71C-20523A999238}"/>
    <cellStyle name="Moeda 6 2 2 7 2 2 2 2" xfId="13904" xr:uid="{3FEC140A-0D83-4115-B908-BF47EB0466B8}"/>
    <cellStyle name="Moeda 6 2 2 7 2 2 3" xfId="13044" xr:uid="{86A9CB23-72DA-4F2B-A4DD-C743855DEB3B}"/>
    <cellStyle name="Moeda 6 2 2 7 2 2 4" xfId="20388" xr:uid="{138BFE31-246D-43BF-9EC7-0ECFB5E9B8A9}"/>
    <cellStyle name="Moeda 6 2 2 7 2 2 5" xfId="21254" xr:uid="{3BCE0F08-54E4-4634-BFB6-D8B9C6C2DC8A}"/>
    <cellStyle name="Moeda 6 2 2 7 2 3" xfId="11749" xr:uid="{A3896A08-07DB-4823-AE8C-278957AE8268}"/>
    <cellStyle name="Moeda 6 2 2 7 2 3 2" xfId="13474" xr:uid="{D5951F52-6B5F-4A25-BD14-D43E42468C1D}"/>
    <cellStyle name="Moeda 6 2 2 7 2 3 3" xfId="18682" xr:uid="{2C5E7CA0-3413-4BFA-BBF4-645A2B82C7FC}"/>
    <cellStyle name="Moeda 6 2 2 7 2 4" xfId="12614" xr:uid="{1F8EB5EA-B76A-4637-B84C-0237B2B45F52}"/>
    <cellStyle name="Moeda 6 2 2 7 2 5" xfId="14335" xr:uid="{9272F05A-6757-4A43-B34F-99CC9A4CC671}"/>
    <cellStyle name="Moeda 6 2 2 7 2 6" xfId="20822" xr:uid="{08412224-C6E3-4683-AF01-586F9715517D}"/>
    <cellStyle name="Moeda 6 2 2 7 3" xfId="6034" xr:uid="{49DF3B22-6844-4C03-9A41-DFD4C4BC7171}"/>
    <cellStyle name="Moeda 6 2 2 7 3 2" xfId="11940" xr:uid="{D2BFA78C-37C1-4456-B73D-AB13B637F1EB}"/>
    <cellStyle name="Moeda 6 2 2 7 3 2 2" xfId="13665" xr:uid="{2B5C9F6A-C97D-4266-BEBC-AAAE4185E490}"/>
    <cellStyle name="Moeda 6 2 2 7 3 3" xfId="12805" xr:uid="{D0450498-7A65-47F8-8021-6D920F044A06}"/>
    <cellStyle name="Moeda 6 2 2 7 3 4" xfId="20149" xr:uid="{76C058D0-7723-4E9C-BB3A-A77D105D6633}"/>
    <cellStyle name="Moeda 6 2 2 7 3 5" xfId="21015" xr:uid="{BFAD5585-5932-4A5C-BBAB-EE9E81E6FEFA}"/>
    <cellStyle name="Moeda 6 2 2 7 4" xfId="11510" xr:uid="{5F7F0A32-CAD4-422C-A7DC-1A354EEBAB89}"/>
    <cellStyle name="Moeda 6 2 2 7 4 2" xfId="13235" xr:uid="{7CEF995D-4D8C-41C6-892A-AB992D78B5FD}"/>
    <cellStyle name="Moeda 6 2 2 7 4 3" xfId="14669" xr:uid="{7EE657D4-4884-42B2-8563-A8AA5F9662D2}"/>
    <cellStyle name="Moeda 6 2 2 7 5" xfId="12375" xr:uid="{95CEA0AD-3F91-45D6-A6B9-0CA75D3FB10D}"/>
    <cellStyle name="Moeda 6 2 2 7 6" xfId="14096" xr:uid="{85E1D4B7-2F08-495F-9145-73D10FCC8B7D}"/>
    <cellStyle name="Moeda 6 2 2 7 7" xfId="20583" xr:uid="{AA148ABE-CBA5-461B-A3DA-3174DFE1A82B}"/>
    <cellStyle name="Moeda 6 2 2 8" xfId="349" xr:uid="{2D2B6D8E-F236-4F3D-97B9-AF239BD913AE}"/>
    <cellStyle name="Moeda 6 2 2 8 2" xfId="4055" xr:uid="{06C1A803-34A2-4049-80E7-60B750289EF5}"/>
    <cellStyle name="Moeda 6 2 2 8 2 2" xfId="9684" xr:uid="{83BB4060-05EC-443D-8BAF-343B13B7C2B5}"/>
    <cellStyle name="Moeda 6 2 2 8 2 2 2" xfId="12151" xr:uid="{BB89D9CB-1E04-4B78-A424-8766685E6834}"/>
    <cellStyle name="Moeda 6 2 2 8 2 2 2 2" xfId="13876" xr:uid="{E85B1960-93DD-4D94-8D32-6D8D4B1BCF2C}"/>
    <cellStyle name="Moeda 6 2 2 8 2 2 3" xfId="13016" xr:uid="{71670494-8407-4493-8D5C-025F2E8CC0F9}"/>
    <cellStyle name="Moeda 6 2 2 8 2 2 4" xfId="20360" xr:uid="{3E75BBA8-9704-4125-A58B-0EB96DD4736C}"/>
    <cellStyle name="Moeda 6 2 2 8 2 2 5" xfId="21226" xr:uid="{3C45956C-77D4-46DB-8AC8-39496ADB5985}"/>
    <cellStyle name="Moeda 6 2 2 8 2 3" xfId="11721" xr:uid="{C072BA31-182A-4FF8-825B-FF05E14DD9B0}"/>
    <cellStyle name="Moeda 6 2 2 8 2 3 2" xfId="13446" xr:uid="{26BEC2CE-4543-4208-9C82-55E0A9091163}"/>
    <cellStyle name="Moeda 6 2 2 8 2 3 3" xfId="18319" xr:uid="{826B2A2C-C882-4E69-B52A-C96F12467F57}"/>
    <cellStyle name="Moeda 6 2 2 8 2 4" xfId="12586" xr:uid="{31273D2F-BCD4-461C-ABAD-146E5D74E793}"/>
    <cellStyle name="Moeda 6 2 2 8 2 5" xfId="14307" xr:uid="{EC47946B-FCCC-4F0E-9985-47C858830BE5}"/>
    <cellStyle name="Moeda 6 2 2 8 2 6" xfId="20794" xr:uid="{FF73CE03-88AC-4C44-8203-2FC572D635D0}"/>
    <cellStyle name="Moeda 6 2 2 8 3" xfId="5978" xr:uid="{6D68DE11-EBAA-46A2-AD85-62A85A922416}"/>
    <cellStyle name="Moeda 6 2 2 8 3 2" xfId="11896" xr:uid="{711113FF-9E52-48E0-96FA-4521E19D11CD}"/>
    <cellStyle name="Moeda 6 2 2 8 3 2 2" xfId="13621" xr:uid="{59CEA87E-5328-4490-BDB1-5F8C27EF139C}"/>
    <cellStyle name="Moeda 6 2 2 8 3 3" xfId="12761" xr:uid="{A3804A21-7D31-4677-9D45-60C2BE215577}"/>
    <cellStyle name="Moeda 6 2 2 8 3 4" xfId="20105" xr:uid="{4C6F875B-544F-473A-A442-E487BB3351CD}"/>
    <cellStyle name="Moeda 6 2 2 8 3 5" xfId="20971" xr:uid="{D1A76780-C588-4892-B867-A6882CBAF39B}"/>
    <cellStyle name="Moeda 6 2 2 8 4" xfId="11466" xr:uid="{9163C870-EEF0-4B9A-BAF7-9498857C5437}"/>
    <cellStyle name="Moeda 6 2 2 8 4 2" xfId="13191" xr:uid="{DC6B099A-3C84-4BE8-AA76-4BA81B099053}"/>
    <cellStyle name="Moeda 6 2 2 8 4 3" xfId="14613" xr:uid="{6500ED02-0F35-4E2F-92BC-50623ED96A71}"/>
    <cellStyle name="Moeda 6 2 2 8 5" xfId="12331" xr:uid="{6479DC54-B336-469B-A2FE-AFBE46843EE6}"/>
    <cellStyle name="Moeda 6 2 2 8 6" xfId="14052" xr:uid="{53159C8D-9AD0-4029-9F54-D7A75CFCBAE5}"/>
    <cellStyle name="Moeda 6 2 2 8 7" xfId="20539" xr:uid="{086B415E-9D1F-4761-AB47-CD141C4EA1A2}"/>
    <cellStyle name="Moeda 6 2 2 9" xfId="324" xr:uid="{6A5E1F4B-EBCC-409A-9153-09D7823F9FC9}"/>
    <cellStyle name="Moeda 6 2 2 9 2" xfId="5953" xr:uid="{86FE560C-C993-4EDD-A247-5E4BB7E59394}"/>
    <cellStyle name="Moeda 6 2 2 9 2 2" xfId="11879" xr:uid="{5C0FE40A-E2EE-4A24-84ED-DB3F1AE48C63}"/>
    <cellStyle name="Moeda 6 2 2 9 2 2 2" xfId="13604" xr:uid="{5033D969-4DE0-4840-A8BD-5DB4ACBC39A1}"/>
    <cellStyle name="Moeda 6 2 2 9 2 3" xfId="12744" xr:uid="{B0809B12-B18F-45B5-9806-725D26D73B7D}"/>
    <cellStyle name="Moeda 6 2 2 9 2 4" xfId="20088" xr:uid="{21A8CD23-37D1-493E-81C3-291123291AD3}"/>
    <cellStyle name="Moeda 6 2 2 9 2 5" xfId="20954" xr:uid="{ABA58779-5154-4ECD-8CCB-5EE63BD4418D}"/>
    <cellStyle name="Moeda 6 2 2 9 3" xfId="11449" xr:uid="{AF82FD4C-965F-4007-9E61-E9CB0393175E}"/>
    <cellStyle name="Moeda 6 2 2 9 3 2" xfId="13174" xr:uid="{DB2E6E78-D44D-4E74-A8CC-BCCDE15CEEBD}"/>
    <cellStyle name="Moeda 6 2 2 9 3 3" xfId="14588" xr:uid="{4759CC80-E30A-4A38-ADCD-1010D4FCFC07}"/>
    <cellStyle name="Moeda 6 2 2 9 4" xfId="12314" xr:uid="{1DB4DC3B-64CE-4299-A695-6235BFC74C90}"/>
    <cellStyle name="Moeda 6 2 2 9 5" xfId="14035" xr:uid="{A8E8B414-DE39-4714-B8C0-68029862D72D}"/>
    <cellStyle name="Moeda 6 2 2 9 6" xfId="20522" xr:uid="{AAF905D0-C9AA-477B-B865-FE6C8B204F84}"/>
    <cellStyle name="Moeda 6 2 3" xfId="138" xr:uid="{43399FFC-AC75-4B73-A419-28B686B70D27}"/>
    <cellStyle name="Moeda 6 2 3 10" xfId="12247" xr:uid="{567885BC-4260-4CFF-80E4-293FAD9B83DA}"/>
    <cellStyle name="Moeda 6 2 3 11" xfId="13968" xr:uid="{8056DFCB-CE1D-43FC-A041-19C7B8E0C048}"/>
    <cellStyle name="Moeda 6 2 3 12" xfId="20455" xr:uid="{8D699014-3593-49FF-93F3-F9DBCFBB07F5}"/>
    <cellStyle name="Moeda 6 2 3 2" xfId="576" xr:uid="{3B2B0751-4E44-4940-8DAA-F54BD59F78A5}"/>
    <cellStyle name="Moeda 6 2 3 2 2" xfId="3794" xr:uid="{552ED203-E937-43D8-ADC6-161EEA34ACDB}"/>
    <cellStyle name="Moeda 6 2 3 2 2 2" xfId="9423" xr:uid="{863CE79C-E0D0-466C-8C2B-C4C26FBB74B7}"/>
    <cellStyle name="Moeda 6 2 3 2 2 2 2" xfId="12097" xr:uid="{8EA60915-4B86-4F51-BEDB-F65A22F5B897}"/>
    <cellStyle name="Moeda 6 2 3 2 2 2 2 2" xfId="13822" xr:uid="{FBB3DACB-0171-4192-AAE7-3C74C8004350}"/>
    <cellStyle name="Moeda 6 2 3 2 2 2 3" xfId="12962" xr:uid="{FB75E9E1-B040-46C0-AB02-850878B06976}"/>
    <cellStyle name="Moeda 6 2 3 2 2 2 4" xfId="20306" xr:uid="{66AFA6FE-36C6-4AB4-869A-298D37634ACA}"/>
    <cellStyle name="Moeda 6 2 3 2 2 2 5" xfId="21172" xr:uid="{27C1F0C2-7576-4C94-872D-DC3EFAE29830}"/>
    <cellStyle name="Moeda 6 2 3 2 2 3" xfId="11667" xr:uid="{B87FF9EB-DD0C-4787-A45F-161EBBD2C786}"/>
    <cellStyle name="Moeda 6 2 3 2 2 3 2" xfId="13392" xr:uid="{700DA0FD-3020-4EA8-AD16-556E6E156BE1}"/>
    <cellStyle name="Moeda 6 2 3 2 2 3 3" xfId="18058" xr:uid="{781E28B8-631B-407C-BDA2-662B4676958D}"/>
    <cellStyle name="Moeda 6 2 3 2 2 4" xfId="12532" xr:uid="{31D3F96A-91C3-4873-A9BC-E8371C486017}"/>
    <cellStyle name="Moeda 6 2 3 2 2 5" xfId="14253" xr:uid="{7F280A6B-28CC-4D72-8CDC-0C0EA26AD4BF}"/>
    <cellStyle name="Moeda 6 2 3 2 2 6" xfId="20740" xr:uid="{E5B6EEFC-BFB1-4625-9B6F-79017EB70A40}"/>
    <cellStyle name="Moeda 6 2 3 2 3" xfId="6205" xr:uid="{B23410A5-7F5E-4F77-9DB5-FF50871E495E}"/>
    <cellStyle name="Moeda 6 2 3 2 3 2" xfId="12018" xr:uid="{68A9FC90-AE92-44AF-8733-D117A791E5C7}"/>
    <cellStyle name="Moeda 6 2 3 2 3 2 2" xfId="13743" xr:uid="{3B9C51E6-0849-426B-9192-F222278D35BD}"/>
    <cellStyle name="Moeda 6 2 3 2 3 3" xfId="12883" xr:uid="{078A379F-4805-4B0F-B766-D08D0EF38D71}"/>
    <cellStyle name="Moeda 6 2 3 2 3 4" xfId="20227" xr:uid="{7CA975DB-DD61-4701-8408-20DA2B177902}"/>
    <cellStyle name="Moeda 6 2 3 2 3 5" xfId="21093" xr:uid="{3261B77C-3934-4E40-AE65-215745658CE9}"/>
    <cellStyle name="Moeda 6 2 3 2 4" xfId="11588" xr:uid="{9E6A5D96-4E6B-4862-988E-B6CC8AE4EB58}"/>
    <cellStyle name="Moeda 6 2 3 2 4 2" xfId="13313" xr:uid="{6949CE4C-BEFD-4138-BF8D-8C2D937C2A46}"/>
    <cellStyle name="Moeda 6 2 3 2 4 3" xfId="14840" xr:uid="{674EDD83-4BBA-4C62-827D-A703F0DA7F9D}"/>
    <cellStyle name="Moeda 6 2 3 2 5" xfId="12453" xr:uid="{6D65CFDC-B63A-4C7D-9528-7056FCE06F2D}"/>
    <cellStyle name="Moeda 6 2 3 2 6" xfId="14174" xr:uid="{6B88180D-10AF-4CCA-B976-7D7437A34F60}"/>
    <cellStyle name="Moeda 6 2 3 2 7" xfId="20661" xr:uid="{25850565-0D14-464D-948D-5FD0E53F7D9F}"/>
    <cellStyle name="Moeda 6 2 3 3" xfId="500" xr:uid="{EF216003-1B42-4919-B53F-D26B7B1A2E03}"/>
    <cellStyle name="Moeda 6 2 3 3 2" xfId="3879" xr:uid="{1B28B412-9187-499A-B545-F50695696E03}"/>
    <cellStyle name="Moeda 6 2 3 3 2 2" xfId="9508" xr:uid="{20CAAD76-CCDF-4DE4-903F-9B13755ED407}"/>
    <cellStyle name="Moeda 6 2 3 3 2 2 2" xfId="12131" xr:uid="{E401BE32-9EAB-430A-9B58-7E6045D3CEA4}"/>
    <cellStyle name="Moeda 6 2 3 3 2 2 2 2" xfId="13856" xr:uid="{E574DE13-49DB-4DF0-BD7F-B1C6C859EDC9}"/>
    <cellStyle name="Moeda 6 2 3 3 2 2 3" xfId="12996" xr:uid="{F205BEDB-665F-4AD2-8F2D-B68669FFFFBF}"/>
    <cellStyle name="Moeda 6 2 3 3 2 2 4" xfId="20340" xr:uid="{FBD5BB64-26B4-4A38-8126-1DA57B9B0AE8}"/>
    <cellStyle name="Moeda 6 2 3 3 2 2 5" xfId="21206" xr:uid="{5D2BE5A8-AEFA-4376-B1F3-B00163722824}"/>
    <cellStyle name="Moeda 6 2 3 3 2 3" xfId="11701" xr:uid="{B8A0C757-425F-40E7-BDA4-ED3F4552DF0B}"/>
    <cellStyle name="Moeda 6 2 3 3 2 3 2" xfId="13426" xr:uid="{A2D5C51D-18FD-4935-A536-8E355C4356FA}"/>
    <cellStyle name="Moeda 6 2 3 3 2 3 3" xfId="18143" xr:uid="{CC69B4E9-DEE8-4160-B017-62969641840F}"/>
    <cellStyle name="Moeda 6 2 3 3 2 4" xfId="12566" xr:uid="{C5482298-ED8A-4C63-895A-D7C88EDA9649}"/>
    <cellStyle name="Moeda 6 2 3 3 2 5" xfId="14287" xr:uid="{8CA8CFAB-DC9A-4582-AF68-34D6B532C35B}"/>
    <cellStyle name="Moeda 6 2 3 3 2 6" xfId="20774" xr:uid="{72CB9134-09E9-48D3-808A-922AB527391C}"/>
    <cellStyle name="Moeda 6 2 3 3 3" xfId="6129" xr:uid="{CC4A8EFE-658C-43FE-8235-D38EEB8D39E3}"/>
    <cellStyle name="Moeda 6 2 3 3 3 2" xfId="11990" xr:uid="{EA1D5CCD-3005-4030-9800-8ECBA405B4FB}"/>
    <cellStyle name="Moeda 6 2 3 3 3 2 2" xfId="13715" xr:uid="{C287A7D3-2A6F-4D03-89D2-EDE98355E814}"/>
    <cellStyle name="Moeda 6 2 3 3 3 3" xfId="12855" xr:uid="{A668E24F-E2E1-4E69-87A5-4FA2E304A2AE}"/>
    <cellStyle name="Moeda 6 2 3 3 3 4" xfId="20199" xr:uid="{0C8DF5EF-964E-4CD4-A7BF-97126AE4A1DD}"/>
    <cellStyle name="Moeda 6 2 3 3 3 5" xfId="21065" xr:uid="{AA288CB9-DDD6-4F01-8AD9-64C27351877D}"/>
    <cellStyle name="Moeda 6 2 3 3 4" xfId="11560" xr:uid="{7E0C8109-29C8-40E2-84A7-257EABA4A261}"/>
    <cellStyle name="Moeda 6 2 3 3 4 2" xfId="13285" xr:uid="{DB7DF74D-4953-4304-B84D-7CFF7C911BED}"/>
    <cellStyle name="Moeda 6 2 3 3 4 3" xfId="14764" xr:uid="{327A126D-7778-4938-9067-55D73C9BFEA9}"/>
    <cellStyle name="Moeda 6 2 3 3 5" xfId="12425" xr:uid="{77CEFDB7-DE39-4DE1-9CA5-A3F970F9DBA3}"/>
    <cellStyle name="Moeda 6 2 3 3 6" xfId="14146" xr:uid="{C7924F48-FC4D-45BB-B6C3-5A26709D8EEB}"/>
    <cellStyle name="Moeda 6 2 3 3 7" xfId="20633" xr:uid="{EB015983-A566-46D1-9850-C806A9D14E1B}"/>
    <cellStyle name="Moeda 6 2 3 4" xfId="446" xr:uid="{6CB2F6A6-5ECA-4D26-BA51-5EFD0E19C2A3}"/>
    <cellStyle name="Moeda 6 2 3 4 2" xfId="3847" xr:uid="{6F1215AF-2DBB-4E67-8938-B66E6ADD8F07}"/>
    <cellStyle name="Moeda 6 2 3 4 2 2" xfId="9476" xr:uid="{BAA7AAD8-4226-480C-885E-D3228B834713}"/>
    <cellStyle name="Moeda 6 2 3 4 2 2 2" xfId="12113" xr:uid="{DA659E4D-0A26-4D50-A2F4-0573D132850A}"/>
    <cellStyle name="Moeda 6 2 3 4 2 2 2 2" xfId="13838" xr:uid="{8A3DA53C-BFC1-4244-A315-88E3B6E3B01C}"/>
    <cellStyle name="Moeda 6 2 3 4 2 2 3" xfId="12978" xr:uid="{BDD61FF0-110A-4DC3-9594-FEA26A4C56A9}"/>
    <cellStyle name="Moeda 6 2 3 4 2 2 4" xfId="20322" xr:uid="{A1597E78-F3C5-4810-9DBE-4DA16797647A}"/>
    <cellStyle name="Moeda 6 2 3 4 2 2 5" xfId="21188" xr:uid="{EC5EBB83-3CB8-4979-9622-9671D0967A1D}"/>
    <cellStyle name="Moeda 6 2 3 4 2 3" xfId="11683" xr:uid="{5D5B4FF1-C460-40BE-887A-CEF38098AE86}"/>
    <cellStyle name="Moeda 6 2 3 4 2 3 2" xfId="13408" xr:uid="{DED7D989-781E-4015-8D31-0ABA12111C4C}"/>
    <cellStyle name="Moeda 6 2 3 4 2 3 3" xfId="18111" xr:uid="{B053868B-F8D5-444B-887B-482FADEB1F68}"/>
    <cellStyle name="Moeda 6 2 3 4 2 4" xfId="12548" xr:uid="{29756CA3-5472-4939-B0F0-439B60DB4DC0}"/>
    <cellStyle name="Moeda 6 2 3 4 2 5" xfId="14269" xr:uid="{52F77601-48F4-4122-A33D-1692A14ACD05}"/>
    <cellStyle name="Moeda 6 2 3 4 2 6" xfId="20756" xr:uid="{78A49502-A59F-4C4F-8310-3F21B89EA8F7}"/>
    <cellStyle name="Moeda 6 2 3 4 3" xfId="6075" xr:uid="{41EA4390-D1C6-4CE9-8746-F9FB549752F1}"/>
    <cellStyle name="Moeda 6 2 3 4 3 2" xfId="11961" xr:uid="{C53D2E1F-A39D-4E01-9695-DCE126437E40}"/>
    <cellStyle name="Moeda 6 2 3 4 3 2 2" xfId="13686" xr:uid="{2D48A4D4-7B92-49C5-8D98-89210A028922}"/>
    <cellStyle name="Moeda 6 2 3 4 3 3" xfId="12826" xr:uid="{87F4BAE8-DDE9-4CE8-BE1E-6DF797DCF486}"/>
    <cellStyle name="Moeda 6 2 3 4 3 4" xfId="20170" xr:uid="{2AFF18C3-EAB2-441D-9E52-E6F9BF0A2AB6}"/>
    <cellStyle name="Moeda 6 2 3 4 3 5" xfId="21036" xr:uid="{F6B4A2AF-35C8-42A8-8512-576778742056}"/>
    <cellStyle name="Moeda 6 2 3 4 4" xfId="11531" xr:uid="{F02655EC-9140-4C37-8D3C-70B18C0E61FB}"/>
    <cellStyle name="Moeda 6 2 3 4 4 2" xfId="13256" xr:uid="{E6FDA8AC-8586-4F2C-8F20-BDFEBEFE37AA}"/>
    <cellStyle name="Moeda 6 2 3 4 4 3" xfId="14710" xr:uid="{53411681-21A6-422E-9C51-6AA89968FDB0}"/>
    <cellStyle name="Moeda 6 2 3 4 5" xfId="12396" xr:uid="{F0412EDC-1895-40A0-9D42-DD7CE1523AE5}"/>
    <cellStyle name="Moeda 6 2 3 4 6" xfId="14117" xr:uid="{91CA7C3F-CDEC-4BD6-9580-EDAE783B9B60}"/>
    <cellStyle name="Moeda 6 2 3 4 7" xfId="20604" xr:uid="{46F66C92-E5A4-4F0A-802D-7E2FB76F7A5F}"/>
    <cellStyle name="Moeda 6 2 3 5" xfId="360" xr:uid="{6D95682E-53BB-445D-8C41-2873C598D018}"/>
    <cellStyle name="Moeda 6 2 3 5 2" xfId="5989" xr:uid="{37470929-CC32-48AD-926A-444BC6EB0CA2}"/>
    <cellStyle name="Moeda 6 2 3 5 2 2" xfId="11903" xr:uid="{F3302756-08DB-4E75-98FC-E26F8026792E}"/>
    <cellStyle name="Moeda 6 2 3 5 2 2 2" xfId="13628" xr:uid="{C1AC4597-FE43-46D3-B6C7-488B23308808}"/>
    <cellStyle name="Moeda 6 2 3 5 2 3" xfId="12768" xr:uid="{4C88DE43-A4ED-4854-A65E-2143886D86FA}"/>
    <cellStyle name="Moeda 6 2 3 5 2 4" xfId="20112" xr:uid="{23ACF0D9-FC1C-4C7E-ACCB-8863C793888D}"/>
    <cellStyle name="Moeda 6 2 3 5 2 5" xfId="20978" xr:uid="{F951CA08-E65E-43A6-A5D9-C9DE72EA1B51}"/>
    <cellStyle name="Moeda 6 2 3 5 3" xfId="11473" xr:uid="{F2D9E6A2-83B4-4B15-B47E-723C3F7B4BD0}"/>
    <cellStyle name="Moeda 6 2 3 5 3 2" xfId="13198" xr:uid="{33B37A3B-3E74-418C-B3E4-5B4DEF8391A8}"/>
    <cellStyle name="Moeda 6 2 3 5 3 3" xfId="14624" xr:uid="{738C75E8-E84B-4A1B-8DE9-9A2C491E4C2F}"/>
    <cellStyle name="Moeda 6 2 3 5 4" xfId="12338" xr:uid="{5C9EC08D-A0AD-4AE1-8B38-38A8892948D6}"/>
    <cellStyle name="Moeda 6 2 3 5 5" xfId="14059" xr:uid="{FCE872ED-4C85-437F-8EA8-25DD33B4F849}"/>
    <cellStyle name="Moeda 6 2 3 5 6" xfId="20546" xr:uid="{CB3E334F-B32A-435C-A969-236CBA2C4FC0}"/>
    <cellStyle name="Moeda 6 2 3 6" xfId="3735" xr:uid="{6183BB20-C048-4FA5-A2DB-416D060C5F0A}"/>
    <cellStyle name="Moeda 6 2 3 6 2" xfId="9364" xr:uid="{5AE79EBF-12CD-4F76-94EB-5C75C08ACAAC}"/>
    <cellStyle name="Moeda 6 2 3 6 2 2" xfId="12068" xr:uid="{50758BAE-FDDF-4991-A100-CA1CB8744534}"/>
    <cellStyle name="Moeda 6 2 3 6 2 2 2" xfId="13793" xr:uid="{DC58FF6A-EEBF-4AA3-8F81-F216499DBAFD}"/>
    <cellStyle name="Moeda 6 2 3 6 2 3" xfId="12933" xr:uid="{AAD836BD-BBBD-437E-BAA4-A8724622A3DD}"/>
    <cellStyle name="Moeda 6 2 3 6 2 4" xfId="20277" xr:uid="{0BE51ED4-6466-4FE7-A9A6-176EA3FCB290}"/>
    <cellStyle name="Moeda 6 2 3 6 2 5" xfId="21143" xr:uid="{2AA33C94-2F2C-4E45-AA9C-A9E44FFDC447}"/>
    <cellStyle name="Moeda 6 2 3 6 3" xfId="11638" xr:uid="{6C79F532-5FF1-45F2-85D3-EF9C6E475568}"/>
    <cellStyle name="Moeda 6 2 3 6 3 2" xfId="13363" xr:uid="{07F9C9A6-64E2-4B78-8EB4-39D8F0483111}"/>
    <cellStyle name="Moeda 6 2 3 6 3 3" xfId="17999" xr:uid="{5F70B88B-AAF1-458A-BCB0-67E6581E27A0}"/>
    <cellStyle name="Moeda 6 2 3 6 4" xfId="12503" xr:uid="{1D3863BF-3762-4565-A99B-CE30A8483DE1}"/>
    <cellStyle name="Moeda 6 2 3 6 5" xfId="14224" xr:uid="{E93B0981-F57B-497F-A40A-D8FD1BE8C9D7}"/>
    <cellStyle name="Moeda 6 2 3 6 6" xfId="20711" xr:uid="{7EFFBC64-6655-4220-8078-09AEC4C9A46B}"/>
    <cellStyle name="Moeda 6 2 3 7" xfId="212" xr:uid="{DB74C081-6EEA-463B-96A0-7947FBA8BD5D}"/>
    <cellStyle name="Moeda 6 2 3 7 2" xfId="5841" xr:uid="{90EE60B8-1548-4742-9F31-BA3DAC83BD7F}"/>
    <cellStyle name="Moeda 6 2 3 7 2 2" xfId="11854" xr:uid="{76C3CDAE-CAB4-46D6-AFF7-45E8DDFEE82C}"/>
    <cellStyle name="Moeda 6 2 3 7 2 2 2" xfId="13579" xr:uid="{B776799A-9A43-449E-9619-21F2F66EB1D0}"/>
    <cellStyle name="Moeda 6 2 3 7 2 3" xfId="12719" xr:uid="{BE8262B7-341A-4DAD-A56D-35D4981688E3}"/>
    <cellStyle name="Moeda 6 2 3 7 2 4" xfId="20063" xr:uid="{4C6B8938-8CD5-4A3D-B744-CC980484F8C8}"/>
    <cellStyle name="Moeda 6 2 3 7 2 5" xfId="20929" xr:uid="{B556EA68-232F-4D88-8429-28DE69C01458}"/>
    <cellStyle name="Moeda 6 2 3 7 3" xfId="11424" xr:uid="{51866517-128F-4A58-89CB-CCC83A161869}"/>
    <cellStyle name="Moeda 6 2 3 7 3 2" xfId="13149" xr:uid="{9562C71E-37C3-44D2-8F7E-4C7F79D940F5}"/>
    <cellStyle name="Moeda 6 2 3 7 3 3" xfId="14476" xr:uid="{AB94FDB2-4B0D-440E-A888-18A0E9F9434F}"/>
    <cellStyle name="Moeda 6 2 3 7 4" xfId="12289" xr:uid="{FDB41551-F3E3-493D-9F03-90B963247BF8}"/>
    <cellStyle name="Moeda 6 2 3 7 5" xfId="14010" xr:uid="{BCEC42A1-EB25-4052-A88A-29AE908803BB}"/>
    <cellStyle name="Moeda 6 2 3 7 6" xfId="20497" xr:uid="{555E8B7E-EF55-402C-8CF4-4652925FE514}"/>
    <cellStyle name="Moeda 6 2 3 8" xfId="5767" xr:uid="{7F076D1A-CC61-4161-AC0D-B038B33E6031}"/>
    <cellStyle name="Moeda 6 2 3 8 2" xfId="11812" xr:uid="{0FF38F65-3677-447A-AAA3-9074E9DF2F03}"/>
    <cellStyle name="Moeda 6 2 3 8 2 2" xfId="13537" xr:uid="{4B688972-C0DB-4123-9618-1CD31B1B9E59}"/>
    <cellStyle name="Moeda 6 2 3 8 3" xfId="12677" xr:uid="{8D11AE3C-7EE3-4AE3-8F60-30D953DBBFD3}"/>
    <cellStyle name="Moeda 6 2 3 8 4" xfId="20021" xr:uid="{E500776A-E7AB-4A93-AC09-08B21017E8BB}"/>
    <cellStyle name="Moeda 6 2 3 8 5" xfId="20887" xr:uid="{2C09D2A8-04B7-4C66-8FED-F1D3BA6F7414}"/>
    <cellStyle name="Moeda 6 2 3 9" xfId="11382" xr:uid="{8862D738-1042-4E8E-9280-A0718CE0EB47}"/>
    <cellStyle name="Moeda 6 2 3 9 2" xfId="13107" xr:uid="{416178B9-A39D-460B-B248-CCB978D60FBA}"/>
    <cellStyle name="Moeda 6 2 3 9 3" xfId="14402" xr:uid="{4F9EB632-6699-4F1F-A41B-04CBFE96CFA6}"/>
    <cellStyle name="Moeda 6 2 4" xfId="123" xr:uid="{9E13BE80-477D-49F1-85EC-30ABF3F02093}"/>
    <cellStyle name="Moeda 6 2 4 2" xfId="546" xr:uid="{4A5FABDE-5720-419E-850C-37D792D81DAA}"/>
    <cellStyle name="Moeda 6 2 4 2 2" xfId="4521" xr:uid="{9D88CF42-9E2B-495C-984E-9C6EDBE9A718}"/>
    <cellStyle name="Moeda 6 2 4 2 2 2" xfId="10150" xr:uid="{AB90C5F4-0B2F-48FF-92B8-317E8AC7A9F0}"/>
    <cellStyle name="Moeda 6 2 4 2 2 2 2" xfId="12186" xr:uid="{51FC025D-EC75-4EE2-AF2D-9B19D7611D3A}"/>
    <cellStyle name="Moeda 6 2 4 2 2 2 2 2" xfId="13911" xr:uid="{62A10704-7E26-4B97-A276-D5AFDD0680E7}"/>
    <cellStyle name="Moeda 6 2 4 2 2 2 3" xfId="13051" xr:uid="{904E4ED1-EF7F-4A02-B3E4-A041DBF4A6FC}"/>
    <cellStyle name="Moeda 6 2 4 2 2 2 4" xfId="20395" xr:uid="{5D8E973C-49AD-47E1-A0AD-DACE997BF241}"/>
    <cellStyle name="Moeda 6 2 4 2 2 2 5" xfId="21261" xr:uid="{DD636FFF-EAD5-47D9-8582-1DA83EF121A4}"/>
    <cellStyle name="Moeda 6 2 4 2 2 3" xfId="11756" xr:uid="{F5C28FB9-F21C-41D7-B273-CD838A36FAAF}"/>
    <cellStyle name="Moeda 6 2 4 2 2 3 2" xfId="13481" xr:uid="{7152613F-F634-4B31-A47B-5601D98803ED}"/>
    <cellStyle name="Moeda 6 2 4 2 2 3 3" xfId="18785" xr:uid="{96E2772F-EE30-46B6-AC46-7C76F10E7B37}"/>
    <cellStyle name="Moeda 6 2 4 2 2 4" xfId="12621" xr:uid="{D83D5043-DEE2-42EC-A135-D426E68B0046}"/>
    <cellStyle name="Moeda 6 2 4 2 2 5" xfId="14342" xr:uid="{757C3F07-7F39-4DC8-89CC-8E9221139369}"/>
    <cellStyle name="Moeda 6 2 4 2 2 6" xfId="20829" xr:uid="{7EBDAACD-6647-4534-A2E8-DEC9756348DC}"/>
    <cellStyle name="Moeda 6 2 4 2 3" xfId="6175" xr:uid="{6A8EE37E-9603-4ADC-8D3C-22E06156EDC1}"/>
    <cellStyle name="Moeda 6 2 4 2 3 2" xfId="12004" xr:uid="{578B2DC6-7A35-4085-955F-9D37290D453A}"/>
    <cellStyle name="Moeda 6 2 4 2 3 2 2" xfId="13729" xr:uid="{30B5FCEE-EF46-43E5-ABB9-F5C98408C7A8}"/>
    <cellStyle name="Moeda 6 2 4 2 3 3" xfId="12869" xr:uid="{A828C825-8E36-4FE8-AD76-842636BC0DC7}"/>
    <cellStyle name="Moeda 6 2 4 2 3 4" xfId="20213" xr:uid="{857696A1-98BB-4F6E-9F15-BB3036831D27}"/>
    <cellStyle name="Moeda 6 2 4 2 3 5" xfId="21079" xr:uid="{16CFB8BD-A64C-4B5B-B0B1-73E07E12DBBE}"/>
    <cellStyle name="Moeda 6 2 4 2 4" xfId="11574" xr:uid="{CD5E23E5-AC7E-4138-8E5B-3F4F1D53EC82}"/>
    <cellStyle name="Moeda 6 2 4 2 4 2" xfId="13299" xr:uid="{D1829EDF-C820-45BA-9A32-CA73AB3D66C2}"/>
    <cellStyle name="Moeda 6 2 4 2 4 3" xfId="14810" xr:uid="{26FD38BD-8EE3-4921-8B45-8CDF40228375}"/>
    <cellStyle name="Moeda 6 2 4 2 5" xfId="12439" xr:uid="{4CF1CEEB-621D-4B5F-A89D-DBF93EE20658}"/>
    <cellStyle name="Moeda 6 2 4 2 6" xfId="14160" xr:uid="{F268617C-80F9-47B8-887E-630AEC5413E4}"/>
    <cellStyle name="Moeda 6 2 4 2 7" xfId="20647" xr:uid="{75E9093A-FC61-48E0-AE86-CFF86D290E5B}"/>
    <cellStyle name="Moeda 6 2 4 3" xfId="3769" xr:uid="{9C1E6219-D7D4-4D52-9B3B-7F57974D527E}"/>
    <cellStyle name="Moeda 6 2 4 3 2" xfId="9398" xr:uid="{E5F75636-F361-41FB-B513-0E5384646E4C}"/>
    <cellStyle name="Moeda 6 2 4 3 2 2" xfId="12083" xr:uid="{0313DF8E-32F2-4279-B86D-545D3FB3425B}"/>
    <cellStyle name="Moeda 6 2 4 3 2 2 2" xfId="13808" xr:uid="{0D60305D-8D7F-47BA-B38F-2326F4A54635}"/>
    <cellStyle name="Moeda 6 2 4 3 2 3" xfId="12948" xr:uid="{50E9C471-6FC2-431D-818E-BB51EB583A6C}"/>
    <cellStyle name="Moeda 6 2 4 3 2 4" xfId="20292" xr:uid="{05365707-48D9-41F9-8D70-6A15B5CD42C4}"/>
    <cellStyle name="Moeda 6 2 4 3 2 5" xfId="21158" xr:uid="{F5F0E9D2-4A83-4880-8CC3-71516DCC341D}"/>
    <cellStyle name="Moeda 6 2 4 3 3" xfId="11653" xr:uid="{492CF958-F5D1-4B1E-9495-AB4DAAD62770}"/>
    <cellStyle name="Moeda 6 2 4 3 3 2" xfId="13378" xr:uid="{71FFE72A-86A7-4627-9147-D3001AB16E21}"/>
    <cellStyle name="Moeda 6 2 4 3 3 3" xfId="18033" xr:uid="{3364FB5B-4445-4926-99A4-9714100CAF51}"/>
    <cellStyle name="Moeda 6 2 4 3 4" xfId="12518" xr:uid="{FD7F60DD-024A-4807-A334-A2F3EB53D4CA}"/>
    <cellStyle name="Moeda 6 2 4 3 5" xfId="14239" xr:uid="{E6743A67-93CE-4A28-AC0F-C18466AB7B3D}"/>
    <cellStyle name="Moeda 6 2 4 3 6" xfId="20726" xr:uid="{11EF7DE0-A959-40A2-B7A7-913F654F8E42}"/>
    <cellStyle name="Moeda 6 2 4 4" xfId="378" xr:uid="{916C1AF2-30E4-42E2-8D38-C053DE079CE4}"/>
    <cellStyle name="Moeda 6 2 4 4 2" xfId="6007" xr:uid="{6D47A334-FC67-46E4-BE7A-AC798A2BEBD4}"/>
    <cellStyle name="Moeda 6 2 4 4 2 2" xfId="11917" xr:uid="{45C4EF71-DFE9-490B-8793-455CC7D40328}"/>
    <cellStyle name="Moeda 6 2 4 4 2 2 2" xfId="13642" xr:uid="{25F6C756-CF88-469C-BF1E-02F48850BF4B}"/>
    <cellStyle name="Moeda 6 2 4 4 2 3" xfId="12782" xr:uid="{2A3E8490-5275-40EE-A30F-95227BF59FB3}"/>
    <cellStyle name="Moeda 6 2 4 4 2 4" xfId="20126" xr:uid="{E9382D6A-91C2-4356-B2F6-355495058252}"/>
    <cellStyle name="Moeda 6 2 4 4 2 5" xfId="20992" xr:uid="{6032B93E-0A42-49D7-A411-532C2AE79C04}"/>
    <cellStyle name="Moeda 6 2 4 4 3" xfId="11487" xr:uid="{79E70258-83E9-4672-97EB-B8E2FA91E1FB}"/>
    <cellStyle name="Moeda 6 2 4 4 3 2" xfId="13212" xr:uid="{B0BEA51F-C2DA-4CFB-A405-5E974D16419D}"/>
    <cellStyle name="Moeda 6 2 4 4 3 3" xfId="14642" xr:uid="{D9339F95-C60D-4E3A-AB74-4317695F49A5}"/>
    <cellStyle name="Moeda 6 2 4 4 4" xfId="12352" xr:uid="{14885518-70CD-4954-A362-55CC1C70150A}"/>
    <cellStyle name="Moeda 6 2 4 4 5" xfId="14073" xr:uid="{734FA911-A143-4155-B03C-6C55DE2C912A}"/>
    <cellStyle name="Moeda 6 2 4 4 6" xfId="20560" xr:uid="{4E34BEDB-E756-4E3D-B480-06127E34F736}"/>
    <cellStyle name="Moeda 6 2 4 5" xfId="5752" xr:uid="{381F867C-FB1F-4125-8BAC-7BFBF132C41D}"/>
    <cellStyle name="Moeda 6 2 4 5 2" xfId="11798" xr:uid="{A3636852-3446-438A-B864-7D640A25A839}"/>
    <cellStyle name="Moeda 6 2 4 5 2 2" xfId="13523" xr:uid="{8DAE12AE-63CF-4AF2-AC9C-F89A6CBD2325}"/>
    <cellStyle name="Moeda 6 2 4 5 3" xfId="12663" xr:uid="{5C80C6B1-CDE0-4B63-A962-4D3D26B6D31A}"/>
    <cellStyle name="Moeda 6 2 4 5 4" xfId="20007" xr:uid="{64F98CA1-6C4A-4B41-BCC8-9C9AC056F2D9}"/>
    <cellStyle name="Moeda 6 2 4 5 5" xfId="20873" xr:uid="{AD1F2D94-31A1-48A6-A4AB-A110B361FD42}"/>
    <cellStyle name="Moeda 6 2 4 6" xfId="11368" xr:uid="{6F738BEC-0C00-4ED3-A355-E8710601E4A0}"/>
    <cellStyle name="Moeda 6 2 4 6 2" xfId="13093" xr:uid="{6E58B9F9-AF8C-4575-A1B9-9613108F2DC1}"/>
    <cellStyle name="Moeda 6 2 4 6 3" xfId="14387" xr:uid="{C16CD741-42D4-44D3-8082-100C7AE1A4DB}"/>
    <cellStyle name="Moeda 6 2 4 7" xfId="12233" xr:uid="{4EC8A409-CD55-43DE-95C8-E0EE9E303374}"/>
    <cellStyle name="Moeda 6 2 4 8" xfId="13954" xr:uid="{CA8D7C72-DAA5-45E4-BA2D-6702151D466D}"/>
    <cellStyle name="Moeda 6 2 4 9" xfId="20441" xr:uid="{ACBE1E77-209D-4569-908F-8DB031041B8B}"/>
    <cellStyle name="Moeda 6 2 5" xfId="477" xr:uid="{657960EC-9E6F-4849-919C-68320CF4A4A2}"/>
    <cellStyle name="Moeda 6 2 5 2" xfId="3719" xr:uid="{559DA3F9-23AB-4B02-AC80-A486E59CA94F}"/>
    <cellStyle name="Moeda 6 2 5 2 2" xfId="9348" xr:uid="{7D4585A2-2844-4BFF-98B1-9FBE1D104339}"/>
    <cellStyle name="Moeda 6 2 5 2 2 2" xfId="12053" xr:uid="{92DB68C6-BDB6-4D62-93F9-8FD06EAC9063}"/>
    <cellStyle name="Moeda 6 2 5 2 2 2 2" xfId="13778" xr:uid="{1DD38310-7827-4B36-9BB8-5117E90703B2}"/>
    <cellStyle name="Moeda 6 2 5 2 2 3" xfId="12918" xr:uid="{7537582B-5A9B-4AA6-85B4-3A2759CF75CA}"/>
    <cellStyle name="Moeda 6 2 5 2 2 4" xfId="20262" xr:uid="{0EA08867-CD2A-4438-88F0-73339DEA36D8}"/>
    <cellStyle name="Moeda 6 2 5 2 2 5" xfId="21128" xr:uid="{DF5C740A-A932-4A3F-ACA1-698E9266D64A}"/>
    <cellStyle name="Moeda 6 2 5 2 3" xfId="11623" xr:uid="{F755B287-0E09-4A19-9A11-F16D8287239F}"/>
    <cellStyle name="Moeda 6 2 5 2 3 2" xfId="13348" xr:uid="{5B777428-CF64-4BC6-97B8-F63C38478BC2}"/>
    <cellStyle name="Moeda 6 2 5 2 3 3" xfId="17983" xr:uid="{04066814-767E-4020-8B76-45EC267FEA96}"/>
    <cellStyle name="Moeda 6 2 5 2 4" xfId="12488" xr:uid="{7EB47E66-3BEE-451F-A17F-6CAE99234C7C}"/>
    <cellStyle name="Moeda 6 2 5 2 5" xfId="14209" xr:uid="{66E8CE91-79D7-4746-89C6-D9A5EAC910FB}"/>
    <cellStyle name="Moeda 6 2 5 2 6" xfId="20696" xr:uid="{2F03AE75-8976-4CA2-8A86-BF0E1E62436E}"/>
    <cellStyle name="Moeda 6 2 5 3" xfId="6106" xr:uid="{641E59B5-1643-4740-B6EA-F1066F781540}"/>
    <cellStyle name="Moeda 6 2 5 3 2" xfId="11975" xr:uid="{58FB0A2D-3029-4A59-A04B-B837731474B2}"/>
    <cellStyle name="Moeda 6 2 5 3 2 2" xfId="13700" xr:uid="{6E44101E-0D34-48E5-B51F-FF8FD1D5B493}"/>
    <cellStyle name="Moeda 6 2 5 3 3" xfId="12840" xr:uid="{104703B7-C280-4EAB-83BA-8B057043C36E}"/>
    <cellStyle name="Moeda 6 2 5 3 4" xfId="20184" xr:uid="{0BBA2B0A-9903-44AA-B58C-F97C3E3BBA1C}"/>
    <cellStyle name="Moeda 6 2 5 3 5" xfId="21050" xr:uid="{DA3A4AB6-B59B-4883-A60B-E03C1390C150}"/>
    <cellStyle name="Moeda 6 2 5 4" xfId="11545" xr:uid="{2C08D218-2378-448E-839B-A86C9C4D9506}"/>
    <cellStyle name="Moeda 6 2 5 4 2" xfId="13270" xr:uid="{5955DABF-3E6B-4F88-8717-49100BA4B65D}"/>
    <cellStyle name="Moeda 6 2 5 4 3" xfId="14741" xr:uid="{5BD9D5A1-6687-4A4A-AB00-3AFF2407208E}"/>
    <cellStyle name="Moeda 6 2 5 5" xfId="12410" xr:uid="{C62C551C-D94B-41B2-AFF2-241DCB6C5567}"/>
    <cellStyle name="Moeda 6 2 5 6" xfId="14131" xr:uid="{10807136-27FB-46DF-8934-679206A33F4C}"/>
    <cellStyle name="Moeda 6 2 5 7" xfId="20618" xr:uid="{54510062-C37B-4FF4-8815-EEC6E4329B50}"/>
    <cellStyle name="Moeda 6 2 6" xfId="417" xr:uid="{D2E2683F-E5CB-460B-A42E-30E616A3EB8C}"/>
    <cellStyle name="Moeda 6 2 6 2" xfId="3854" xr:uid="{4E7AC102-CE98-43B0-9FE6-D0F4D22B4178}"/>
    <cellStyle name="Moeda 6 2 6 2 2" xfId="9483" xr:uid="{3DA9C45F-762E-4A4D-9667-04ED85FAFF3D}"/>
    <cellStyle name="Moeda 6 2 6 2 2 2" xfId="12115" xr:uid="{0376270B-9BBA-4C45-8F2F-EE3F8553246D}"/>
    <cellStyle name="Moeda 6 2 6 2 2 2 2" xfId="13840" xr:uid="{AE722F52-68D0-4601-B1B9-17DDC6453627}"/>
    <cellStyle name="Moeda 6 2 6 2 2 3" xfId="12980" xr:uid="{B2F79B28-9FA0-4757-BB7E-1B92B3DEC776}"/>
    <cellStyle name="Moeda 6 2 6 2 2 4" xfId="20324" xr:uid="{963C3A6C-22DE-480A-A2D3-37ACB2A317DC}"/>
    <cellStyle name="Moeda 6 2 6 2 2 5" xfId="21190" xr:uid="{67471D2A-EA23-43D6-8995-84695CA031FD}"/>
    <cellStyle name="Moeda 6 2 6 2 3" xfId="11685" xr:uid="{F45B0329-BF9C-415E-B4BE-5AC6FB6F011F}"/>
    <cellStyle name="Moeda 6 2 6 2 3 2" xfId="13410" xr:uid="{671D3529-2AEB-4531-BAFA-966D166A9EF8}"/>
    <cellStyle name="Moeda 6 2 6 2 3 3" xfId="18118" xr:uid="{E1540B92-61FD-4A0C-9CB6-ECA07F75CEA0}"/>
    <cellStyle name="Moeda 6 2 6 2 4" xfId="12550" xr:uid="{24AA3187-910B-4052-B143-7127D63A7CB3}"/>
    <cellStyle name="Moeda 6 2 6 2 5" xfId="14271" xr:uid="{A69B6C90-AAE0-4EFB-A938-1E786D106301}"/>
    <cellStyle name="Moeda 6 2 6 2 6" xfId="20758" xr:uid="{D803C8C7-691F-4B00-BC4A-15C71521EF11}"/>
    <cellStyle name="Moeda 6 2 6 3" xfId="6046" xr:uid="{18979CFA-1B90-43CF-9A37-FE7A27D1E28A}"/>
    <cellStyle name="Moeda 6 2 6 3 2" xfId="11947" xr:uid="{E52B4795-DD13-4F4C-B0B5-444F63428A68}"/>
    <cellStyle name="Moeda 6 2 6 3 2 2" xfId="13672" xr:uid="{02C11BEF-4A70-4E28-99F1-B0991AD43507}"/>
    <cellStyle name="Moeda 6 2 6 3 3" xfId="12812" xr:uid="{346D0CEE-8E10-4EF2-AF44-C3BCB6602748}"/>
    <cellStyle name="Moeda 6 2 6 3 4" xfId="20156" xr:uid="{8C8847BD-86DA-4FCC-AEFD-FDB998646CA1}"/>
    <cellStyle name="Moeda 6 2 6 3 5" xfId="21022" xr:uid="{E33B515F-2D1B-49F9-9FCB-2CAC544DFCE5}"/>
    <cellStyle name="Moeda 6 2 6 4" xfId="11517" xr:uid="{C65EC52B-C39D-48ED-86C3-C294726D68AA}"/>
    <cellStyle name="Moeda 6 2 6 4 2" xfId="13242" xr:uid="{AD37B02F-0F26-49DC-8866-18DE26D52B6D}"/>
    <cellStyle name="Moeda 6 2 6 4 3" xfId="14681" xr:uid="{21CCC16F-2449-4861-9218-37AC06D97870}"/>
    <cellStyle name="Moeda 6 2 6 5" xfId="12382" xr:uid="{36B57FEA-5B5F-45C9-96ED-C836618D1D2B}"/>
    <cellStyle name="Moeda 6 2 6 6" xfId="14103" xr:uid="{AD8C8BC5-25C8-45B8-97BE-E781862B7767}"/>
    <cellStyle name="Moeda 6 2 6 7" xfId="20590" xr:uid="{3411B2A0-C537-4BF1-BF41-E0B6238B13C4}"/>
    <cellStyle name="Moeda 6 2 7" xfId="394" xr:uid="{75CC2C00-85F9-4E7E-90F4-FB836835901D}"/>
    <cellStyle name="Moeda 6 2 7 2" xfId="4268" xr:uid="{5528817B-DAFF-4C95-A644-906190C87219}"/>
    <cellStyle name="Moeda 6 2 7 2 2" xfId="9897" xr:uid="{24C2CDDD-195A-4872-85D7-9CB28F05C6D7}"/>
    <cellStyle name="Moeda 6 2 7 2 2 2" xfId="12167" xr:uid="{9C4E3446-C01E-4864-A0EF-14C7AEB4F927}"/>
    <cellStyle name="Moeda 6 2 7 2 2 2 2" xfId="13892" xr:uid="{804DEFCD-9FA8-49AD-AA8A-18592BC0E0BD}"/>
    <cellStyle name="Moeda 6 2 7 2 2 3" xfId="13032" xr:uid="{119B5829-670A-4086-8BD0-E73D4C36EF77}"/>
    <cellStyle name="Moeda 6 2 7 2 2 4" xfId="20376" xr:uid="{D119674F-ABE3-4B72-8AE5-FF8CAF4011C4}"/>
    <cellStyle name="Moeda 6 2 7 2 2 5" xfId="21242" xr:uid="{1784D65A-3E32-42B0-A3DA-3C0611FBF506}"/>
    <cellStyle name="Moeda 6 2 7 2 3" xfId="11737" xr:uid="{838D7322-C929-4595-8AF3-BA2BDAC9C487}"/>
    <cellStyle name="Moeda 6 2 7 2 3 2" xfId="13462" xr:uid="{27F458F5-D48B-4527-BA98-AEDEB7513A66}"/>
    <cellStyle name="Moeda 6 2 7 2 3 3" xfId="18532" xr:uid="{43F4D194-AF31-42C6-BF64-57C6DF99668C}"/>
    <cellStyle name="Moeda 6 2 7 2 4" xfId="12602" xr:uid="{8DEB50A6-D61C-46CD-B5F8-D1C9900F702B}"/>
    <cellStyle name="Moeda 6 2 7 2 5" xfId="14323" xr:uid="{D40B89A2-A9F5-4260-AE9C-C67AA4F9603A}"/>
    <cellStyle name="Moeda 6 2 7 2 6" xfId="20810" xr:uid="{AFB56CBF-FF7B-4D2A-BBE1-0BB705AC6D43}"/>
    <cellStyle name="Moeda 6 2 7 3" xfId="6023" xr:uid="{3336AF6A-9E51-4975-9B4D-08DC1E0C14F2}"/>
    <cellStyle name="Moeda 6 2 7 3 2" xfId="11933" xr:uid="{4415D925-53D6-4003-A052-E4232ED54C2B}"/>
    <cellStyle name="Moeda 6 2 7 3 2 2" xfId="13658" xr:uid="{922CA13F-8D57-47A3-B5DB-F7F36E7713B8}"/>
    <cellStyle name="Moeda 6 2 7 3 3" xfId="12798" xr:uid="{33E3BC63-032E-4BE3-BC60-411A3B60843B}"/>
    <cellStyle name="Moeda 6 2 7 3 4" xfId="20142" xr:uid="{543CD715-86D7-4912-B312-F9A9D236B1A9}"/>
    <cellStyle name="Moeda 6 2 7 3 5" xfId="21008" xr:uid="{3ECDD685-F998-433F-9A3D-20B2FFEA1EE9}"/>
    <cellStyle name="Moeda 6 2 7 4" xfId="11503" xr:uid="{A436DC89-B87A-4548-8607-D3814EC18771}"/>
    <cellStyle name="Moeda 6 2 7 4 2" xfId="13228" xr:uid="{2310AD47-17AD-412B-A284-2D757A1AA0A6}"/>
    <cellStyle name="Moeda 6 2 7 4 3" xfId="14658" xr:uid="{F637B31D-1982-4D59-855C-AA99EBAE817E}"/>
    <cellStyle name="Moeda 6 2 7 5" xfId="12368" xr:uid="{1ABBFCCA-13AD-44B6-B4E3-D726B7F17208}"/>
    <cellStyle name="Moeda 6 2 7 6" xfId="14089" xr:uid="{FA01084B-FD29-475C-BFF7-4D9FE14D40FB}"/>
    <cellStyle name="Moeda 6 2 7 7" xfId="20576" xr:uid="{9904E8F7-0434-4FF0-AEE6-82112B07F74D}"/>
    <cellStyle name="Moeda 6 2 8" xfId="338" xr:uid="{A5B35923-AF15-4C18-BF7F-1F91537DDD11}"/>
    <cellStyle name="Moeda 6 2 8 2" xfId="4133" xr:uid="{4D2D3B0B-06BA-4424-8AD9-0A9971FC018D}"/>
    <cellStyle name="Moeda 6 2 8 2 2" xfId="9762" xr:uid="{AB7C82E1-128C-47F4-97A9-A01ADB06EC88}"/>
    <cellStyle name="Moeda 6 2 8 2 2 2" xfId="12155" xr:uid="{60129B76-82F8-4F30-9325-5D7A9FA4EEF8}"/>
    <cellStyle name="Moeda 6 2 8 2 2 2 2" xfId="13880" xr:uid="{37C89724-DBA8-4238-9310-54DFA81313F7}"/>
    <cellStyle name="Moeda 6 2 8 2 2 3" xfId="13020" xr:uid="{6EE3872F-892D-47B3-B32A-ABCAAF2BCA38}"/>
    <cellStyle name="Moeda 6 2 8 2 2 4" xfId="20364" xr:uid="{10A5B22C-3297-49FF-90C3-1F4A094BAD1B}"/>
    <cellStyle name="Moeda 6 2 8 2 2 5" xfId="21230" xr:uid="{DD54B4F2-A31E-42E6-8CDF-90447F86DF24}"/>
    <cellStyle name="Moeda 6 2 8 2 3" xfId="11725" xr:uid="{B8C83B3A-23CE-4B82-B2CA-FF7EE2B3C302}"/>
    <cellStyle name="Moeda 6 2 8 2 3 2" xfId="13450" xr:uid="{B690F837-3643-4F24-9CB7-620100A58624}"/>
    <cellStyle name="Moeda 6 2 8 2 3 3" xfId="18397" xr:uid="{3E9D971E-BD81-448F-A862-6F6E0FB2717C}"/>
    <cellStyle name="Moeda 6 2 8 2 4" xfId="12590" xr:uid="{1970BE60-1544-4261-AADF-AF8F6BE2B891}"/>
    <cellStyle name="Moeda 6 2 8 2 5" xfId="14311" xr:uid="{266866AE-FA0A-4324-B7DA-072BAF630086}"/>
    <cellStyle name="Moeda 6 2 8 2 6" xfId="20798" xr:uid="{590EC868-55B1-43B2-ACCB-08E59E763DF4}"/>
    <cellStyle name="Moeda 6 2 8 3" xfId="5967" xr:uid="{BA0143A2-DA9C-4408-A788-E2FB7D57CC4E}"/>
    <cellStyle name="Moeda 6 2 8 3 2" xfId="11889" xr:uid="{29758B24-1832-4B3F-B7C8-42069EE01F22}"/>
    <cellStyle name="Moeda 6 2 8 3 2 2" xfId="13614" xr:uid="{00338E8B-D53C-4B0F-9443-7354A16E2428}"/>
    <cellStyle name="Moeda 6 2 8 3 3" xfId="12754" xr:uid="{6C35F5BD-7592-4274-83CB-9C309D354408}"/>
    <cellStyle name="Moeda 6 2 8 3 4" xfId="20098" xr:uid="{BDC8F970-9B49-4706-A96A-CC70BA416314}"/>
    <cellStyle name="Moeda 6 2 8 3 5" xfId="20964" xr:uid="{885A70B6-ED77-46EA-AA2C-2104A321E768}"/>
    <cellStyle name="Moeda 6 2 8 4" xfId="11459" xr:uid="{9A7FD156-02D5-4661-A7C8-83B9B9987DA6}"/>
    <cellStyle name="Moeda 6 2 8 4 2" xfId="13184" xr:uid="{24721411-1B12-4928-8CCB-41148B23FD8F}"/>
    <cellStyle name="Moeda 6 2 8 4 3" xfId="14602" xr:uid="{511AB3F1-F133-496A-99F4-760D872E257F}"/>
    <cellStyle name="Moeda 6 2 8 5" xfId="12324" xr:uid="{64462765-6E64-406E-91D2-7027D37AAF0D}"/>
    <cellStyle name="Moeda 6 2 8 6" xfId="14045" xr:uid="{2B569F5C-5F52-4F97-ADB3-BDDE4E656EC1}"/>
    <cellStyle name="Moeda 6 2 8 7" xfId="20532" xr:uid="{21615811-3227-4FC7-8ACA-F7E668B3D0F2}"/>
    <cellStyle name="Moeda 6 2 9" xfId="312" xr:uid="{D2114B7A-96AB-484E-83FE-31AD4F25E292}"/>
    <cellStyle name="Moeda 6 2 9 2" xfId="5941" xr:uid="{9B6A5B98-F857-4551-8488-90F0ADCA9A22}"/>
    <cellStyle name="Moeda 6 2 9 2 2" xfId="11872" xr:uid="{617938D9-429A-4DF2-B16D-73ECB9100D0C}"/>
    <cellStyle name="Moeda 6 2 9 2 2 2" xfId="13597" xr:uid="{72623D21-BE45-43C5-8C33-7B2CC99B7132}"/>
    <cellStyle name="Moeda 6 2 9 2 3" xfId="12737" xr:uid="{D1D1EC55-A385-476C-9552-560A106CC070}"/>
    <cellStyle name="Moeda 6 2 9 2 4" xfId="20081" xr:uid="{FC662A46-8762-460E-B70F-F43AFDAA2F8E}"/>
    <cellStyle name="Moeda 6 2 9 2 5" xfId="20947" xr:uid="{226388F0-9F57-4074-8C6D-5242391A32F4}"/>
    <cellStyle name="Moeda 6 2 9 3" xfId="11442" xr:uid="{66882597-FA13-4FC7-8FBD-C0E017A2C93D}"/>
    <cellStyle name="Moeda 6 2 9 3 2" xfId="13167" xr:uid="{D347F745-4D9A-42B1-BE5E-47384CEE2F25}"/>
    <cellStyle name="Moeda 6 2 9 3 3" xfId="14576" xr:uid="{3AC68556-DA72-4D19-B87B-C8A04C935150}"/>
    <cellStyle name="Moeda 6 2 9 4" xfId="12307" xr:uid="{4D8A65B2-AA72-418A-BA93-209BB6D812A6}"/>
    <cellStyle name="Moeda 6 2 9 5" xfId="14028" xr:uid="{A10095E1-70FE-43D8-B185-F7B9482D1564}"/>
    <cellStyle name="Moeda 6 2 9 6" xfId="20515" xr:uid="{8D7294FF-C962-420E-A4E9-516419AFB786}"/>
    <cellStyle name="Moeda 7" xfId="101" xr:uid="{6FFB31B7-E377-45EC-9DED-9A45BD1D6D91}"/>
    <cellStyle name="Moeda 7 10" xfId="198" xr:uid="{19223662-FAE3-4B83-A693-A03932AA6A38}"/>
    <cellStyle name="Moeda 7 10 2" xfId="5827" xr:uid="{B15A7547-7AEA-4C93-B5D4-C446F580112F}"/>
    <cellStyle name="Moeda 7 10 2 2" xfId="11841" xr:uid="{8C5B1003-4718-492B-A6C6-AA9BF3BBB11F}"/>
    <cellStyle name="Moeda 7 10 2 2 2" xfId="13566" xr:uid="{C5F5F750-9C91-4B75-AE24-3B40782CDA2A}"/>
    <cellStyle name="Moeda 7 10 2 3" xfId="12706" xr:uid="{82CD7B12-44BB-41FB-AF3D-6EBB5EBC2572}"/>
    <cellStyle name="Moeda 7 10 2 4" xfId="20050" xr:uid="{F911B96C-698F-4903-BE43-7C8FDE224B84}"/>
    <cellStyle name="Moeda 7 10 2 5" xfId="20916" xr:uid="{93AC0F1D-F278-4BE6-BE5C-94BD512BE2F9}"/>
    <cellStyle name="Moeda 7 10 3" xfId="11411" xr:uid="{1E189C6E-C72A-4AB9-A9E5-FC36004EE952}"/>
    <cellStyle name="Moeda 7 10 3 2" xfId="13136" xr:uid="{1CDD2B17-1755-41EC-90F0-468A87D71A59}"/>
    <cellStyle name="Moeda 7 10 3 3" xfId="14462" xr:uid="{DBD991AF-456E-439B-9B35-2CDF4F7033C7}"/>
    <cellStyle name="Moeda 7 10 4" xfId="12276" xr:uid="{81ECFB0D-EF24-4622-B4A2-3427F8BD2806}"/>
    <cellStyle name="Moeda 7 10 5" xfId="13997" xr:uid="{9CA5A4F4-EAA9-41C5-A6DF-9E5BFDCA4EEC}"/>
    <cellStyle name="Moeda 7 10 6" xfId="20484" xr:uid="{84F81F79-F6CB-4414-AC89-132E0F5871A9}"/>
    <cellStyle name="Moeda 7 11" xfId="184" xr:uid="{C8721181-2031-411A-B428-2B66C84498ED}"/>
    <cellStyle name="Moeda 7 11 2" xfId="5813" xr:uid="{7B9E9FE8-3410-438E-98D3-59AC5307157B}"/>
    <cellStyle name="Moeda 7 11 2 2" xfId="11827" xr:uid="{6618487A-753F-4CB8-B775-7B0ABAC5B01B}"/>
    <cellStyle name="Moeda 7 11 2 2 2" xfId="13552" xr:uid="{D96A4877-6186-4E0A-9309-DFC4E4EA4748}"/>
    <cellStyle name="Moeda 7 11 2 3" xfId="12692" xr:uid="{FDA659DF-ECD8-4D3B-A427-3E58DEF922CA}"/>
    <cellStyle name="Moeda 7 11 2 4" xfId="20036" xr:uid="{EBF871BE-12F8-4055-A7EE-38AC680925AC}"/>
    <cellStyle name="Moeda 7 11 2 5" xfId="20902" xr:uid="{FE332CEE-CEE5-42FA-8EE6-E14B791FAB3E}"/>
    <cellStyle name="Moeda 7 11 3" xfId="11397" xr:uid="{99351304-1F80-49C4-B4DA-2FDA0146FDD8}"/>
    <cellStyle name="Moeda 7 11 3 2" xfId="13122" xr:uid="{BF0F0AAC-2C84-490E-84B1-C7F16728977C}"/>
    <cellStyle name="Moeda 7 11 3 3" xfId="14448" xr:uid="{DFDDD8F1-A54B-4A60-9E03-7CF6D17EF328}"/>
    <cellStyle name="Moeda 7 11 4" xfId="12262" xr:uid="{CEB51566-2840-4462-9F1B-77332C4A156D}"/>
    <cellStyle name="Moeda 7 11 5" xfId="13983" xr:uid="{C87F8406-A9F9-45FF-A7C2-AD5620B664AE}"/>
    <cellStyle name="Moeda 7 11 6" xfId="20470" xr:uid="{82D2A6CF-E027-4983-AA94-F74E81A0AF66}"/>
    <cellStyle name="Moeda 7 12" xfId="5712" xr:uid="{0A86F209-E1D8-4E2B-A63B-13A7702F6B0F}"/>
    <cellStyle name="Moeda 7 12 2" xfId="11337" xr:uid="{D421F5DF-E41F-4A43-A516-6154A3911633}"/>
    <cellStyle name="Moeda 7 12 2 2" xfId="12197" xr:uid="{D9BE5F72-E73C-41BA-9FCC-5983E5DB67AF}"/>
    <cellStyle name="Moeda 7 12 2 2 2" xfId="13922" xr:uid="{F8B897BA-993D-47D6-9713-BAF518C0F2FA}"/>
    <cellStyle name="Moeda 7 12 2 3" xfId="13062" xr:uid="{AF99134E-66CF-4487-A15F-91125243BA0B}"/>
    <cellStyle name="Moeda 7 12 2 4" xfId="20406" xr:uid="{0D14E5A9-F8F6-42EA-A3E0-A997301F01F0}"/>
    <cellStyle name="Moeda 7 12 2 5" xfId="21272" xr:uid="{9E9986CD-FB90-40D9-B85F-32083FFF1E7D}"/>
    <cellStyle name="Moeda 7 12 3" xfId="11767" xr:uid="{23A3033F-693D-4E60-AA97-0C0A400494EC}"/>
    <cellStyle name="Moeda 7 12 3 2" xfId="13492" xr:uid="{511AF0EC-8EC9-4D0D-BC0F-43C47C156446}"/>
    <cellStyle name="Moeda 7 12 3 3" xfId="19972" xr:uid="{6626EB82-05FD-427F-B82B-7DD4259668E4}"/>
    <cellStyle name="Moeda 7 12 4" xfId="12632" xr:uid="{EBC49BA2-E860-4B64-9FF3-6FBDF017B02A}"/>
    <cellStyle name="Moeda 7 12 5" xfId="14353" xr:uid="{376D9780-5770-49CF-A443-77C56210C552}"/>
    <cellStyle name="Moeda 7 12 6" xfId="20840" xr:uid="{EDB53463-C9FE-4CFB-84F3-53B84103007E}"/>
    <cellStyle name="Moeda 7 13" xfId="5738" xr:uid="{9D8EB272-B9C6-4CEF-925E-BDF1AE8EB314}"/>
    <cellStyle name="Moeda 7 13 2" xfId="11785" xr:uid="{B37F2755-34F6-416E-9987-20B34F5C6712}"/>
    <cellStyle name="Moeda 7 13 2 2" xfId="13510" xr:uid="{0C8BBDCD-67A6-4F1D-9408-73E96C49117B}"/>
    <cellStyle name="Moeda 7 13 3" xfId="12650" xr:uid="{6C441A1B-F21B-4A5C-B05A-E4944AB7E535}"/>
    <cellStyle name="Moeda 7 13 4" xfId="19994" xr:uid="{6FBF4117-CB39-4E01-BFC8-83462372F3DB}"/>
    <cellStyle name="Moeda 7 13 5" xfId="20860" xr:uid="{5685635F-7DEB-49EB-AD87-E5EA2766B230}"/>
    <cellStyle name="Moeda 7 14" xfId="11355" xr:uid="{6A8214E0-0182-451F-9070-40A6DF6A881E}"/>
    <cellStyle name="Moeda 7 14 2" xfId="13080" xr:uid="{87A40E55-E170-4C6F-8893-09243156F041}"/>
    <cellStyle name="Moeda 7 14 3" xfId="14373" xr:uid="{82FE50B5-5211-4816-97C6-185F52B9EEC9}"/>
    <cellStyle name="Moeda 7 15" xfId="12220" xr:uid="{43F006C7-A777-4B5F-AD15-DE470D7EFFE8}"/>
    <cellStyle name="Moeda 7 16" xfId="13941" xr:uid="{72BF35A7-9A2B-4F8B-9A9C-3985668EA18B}"/>
    <cellStyle name="Moeda 7 17" xfId="20428" xr:uid="{6D6BA31E-BB57-42CC-9ADF-B44529232604}"/>
    <cellStyle name="Moeda 7 2" xfId="139" xr:uid="{BBA47D1D-F6EA-4B9D-BB9C-2F171315E7C9}"/>
    <cellStyle name="Moeda 7 2 10" xfId="12248" xr:uid="{385A2BB5-6E85-4DD3-BB7A-E7C501E40602}"/>
    <cellStyle name="Moeda 7 2 11" xfId="13969" xr:uid="{9F254CBF-B951-4983-B14C-D7A870D6EBEA}"/>
    <cellStyle name="Moeda 7 2 12" xfId="20456" xr:uid="{3BB8F185-42FD-48C9-9C72-87876B5425B1}"/>
    <cellStyle name="Moeda 7 2 2" xfId="577" xr:uid="{514EB955-29B2-4118-99E9-0F25E16AEA8D}"/>
    <cellStyle name="Moeda 7 2 2 2" xfId="3795" xr:uid="{77B3E724-A1D2-4D15-ADDB-02E4C5F656C8}"/>
    <cellStyle name="Moeda 7 2 2 2 2" xfId="9424" xr:uid="{5C60915D-1DCE-4DCD-ACD6-6D91FE138FEA}"/>
    <cellStyle name="Moeda 7 2 2 2 2 2" xfId="12098" xr:uid="{2CB5DBD3-071E-4E5D-861F-4BBF770577D9}"/>
    <cellStyle name="Moeda 7 2 2 2 2 2 2" xfId="13823" xr:uid="{73E763CE-FC1D-4472-B500-416C6686BA80}"/>
    <cellStyle name="Moeda 7 2 2 2 2 3" xfId="12963" xr:uid="{0A9A1940-E020-4D15-A4CC-75903E3E8ED0}"/>
    <cellStyle name="Moeda 7 2 2 2 2 4" xfId="20307" xr:uid="{35D8DE7C-4BD3-459F-A16B-6991531357A2}"/>
    <cellStyle name="Moeda 7 2 2 2 2 5" xfId="21173" xr:uid="{188CBCBD-6A31-4588-B521-A06B6FA329C7}"/>
    <cellStyle name="Moeda 7 2 2 2 3" xfId="11668" xr:uid="{D9288A3B-C995-4870-96F8-2CF5EE80AE40}"/>
    <cellStyle name="Moeda 7 2 2 2 3 2" xfId="13393" xr:uid="{3A6EA09D-E6AD-4436-AE01-D158F7124040}"/>
    <cellStyle name="Moeda 7 2 2 2 3 3" xfId="18059" xr:uid="{703DCED8-733A-46F8-8852-22D690A8F46F}"/>
    <cellStyle name="Moeda 7 2 2 2 4" xfId="12533" xr:uid="{7C600FB0-967E-4C69-A150-D355CB097FE1}"/>
    <cellStyle name="Moeda 7 2 2 2 5" xfId="14254" xr:uid="{485526D9-9BF1-415D-80BC-242CED4B0832}"/>
    <cellStyle name="Moeda 7 2 2 2 6" xfId="20741" xr:uid="{52BB09E2-629C-487A-8023-E10A1D42070E}"/>
    <cellStyle name="Moeda 7 2 2 3" xfId="6206" xr:uid="{642477F3-C25C-413A-B585-9401146DB8B1}"/>
    <cellStyle name="Moeda 7 2 2 3 2" xfId="12019" xr:uid="{E0A91D5F-B742-4AE3-8068-C4B47F17407D}"/>
    <cellStyle name="Moeda 7 2 2 3 2 2" xfId="13744" xr:uid="{E423A703-7249-4DD1-BD8C-BBDC845F73EB}"/>
    <cellStyle name="Moeda 7 2 2 3 3" xfId="12884" xr:uid="{BA38E5A8-A1F4-4554-BA08-FBC82125051A}"/>
    <cellStyle name="Moeda 7 2 2 3 4" xfId="20228" xr:uid="{E9F303CE-8F4B-4D4A-B6A7-41C2A91B630A}"/>
    <cellStyle name="Moeda 7 2 2 3 5" xfId="21094" xr:uid="{DD5F1045-246F-4266-AAA7-E666109BE272}"/>
    <cellStyle name="Moeda 7 2 2 4" xfId="11589" xr:uid="{8A623F6E-F243-445D-B850-2B07C8FF0759}"/>
    <cellStyle name="Moeda 7 2 2 4 2" xfId="13314" xr:uid="{FF76BC02-4C78-4F3E-9401-3F930A02B1C0}"/>
    <cellStyle name="Moeda 7 2 2 4 3" xfId="14841" xr:uid="{EB591927-328F-4552-9240-6C2BA249539D}"/>
    <cellStyle name="Moeda 7 2 2 5" xfId="12454" xr:uid="{2427CAE9-4F44-4DDF-826A-BB2F25FBA433}"/>
    <cellStyle name="Moeda 7 2 2 6" xfId="14175" xr:uid="{C239ABD9-4016-40A7-996C-F965BB2B7905}"/>
    <cellStyle name="Moeda 7 2 2 7" xfId="20662" xr:uid="{974A88BC-26CD-4374-BF22-7FC55013D1E7}"/>
    <cellStyle name="Moeda 7 2 3" xfId="501" xr:uid="{C531F399-BDB1-4156-B96C-04D152436493}"/>
    <cellStyle name="Moeda 7 2 3 2" xfId="3880" xr:uid="{36FD58EF-1C42-4033-B1BC-B76273762B56}"/>
    <cellStyle name="Moeda 7 2 3 2 2" xfId="9509" xr:uid="{FBE6974D-3CB2-4C57-A8F4-8DAFF694171D}"/>
    <cellStyle name="Moeda 7 2 3 2 2 2" xfId="12132" xr:uid="{F1721A92-B3C4-44DE-AF5F-EAB5887DDCE6}"/>
    <cellStyle name="Moeda 7 2 3 2 2 2 2" xfId="13857" xr:uid="{6FAD9262-4EBC-4FDA-B7EE-BEF9299232EC}"/>
    <cellStyle name="Moeda 7 2 3 2 2 3" xfId="12997" xr:uid="{EBEBABFC-68A0-4ECA-ACAC-4575453D7792}"/>
    <cellStyle name="Moeda 7 2 3 2 2 4" xfId="20341" xr:uid="{85DA0B84-1DDB-41DD-9927-967608406B3B}"/>
    <cellStyle name="Moeda 7 2 3 2 2 5" xfId="21207" xr:uid="{63A4F588-2CBB-4F55-94FA-B3233174193A}"/>
    <cellStyle name="Moeda 7 2 3 2 3" xfId="11702" xr:uid="{E50E4427-CF94-4D04-AA6F-6E4BD2FF60DA}"/>
    <cellStyle name="Moeda 7 2 3 2 3 2" xfId="13427" xr:uid="{51F91C3B-68B7-45FC-A1A1-74FCBBBC7907}"/>
    <cellStyle name="Moeda 7 2 3 2 3 3" xfId="18144" xr:uid="{1D6B14D1-10C3-4F78-B35F-74868CF48755}"/>
    <cellStyle name="Moeda 7 2 3 2 4" xfId="12567" xr:uid="{4A355EC8-3C78-4786-AC7F-E763B35A4C80}"/>
    <cellStyle name="Moeda 7 2 3 2 5" xfId="14288" xr:uid="{A53B2052-79EB-4213-8A64-2A1A442B9234}"/>
    <cellStyle name="Moeda 7 2 3 2 6" xfId="20775" xr:uid="{4215DD8D-1B5B-45D9-9BA5-7F969B7E2418}"/>
    <cellStyle name="Moeda 7 2 3 3" xfId="6130" xr:uid="{EF3B0816-6A81-41EF-9077-AB9742A531AF}"/>
    <cellStyle name="Moeda 7 2 3 3 2" xfId="11991" xr:uid="{8DA094CF-C2B8-4F2B-80B2-35C825773C72}"/>
    <cellStyle name="Moeda 7 2 3 3 2 2" xfId="13716" xr:uid="{6BC2D534-4A36-4C1D-95E2-95D44EDAC528}"/>
    <cellStyle name="Moeda 7 2 3 3 3" xfId="12856" xr:uid="{D0E827E9-0D9A-437F-8C93-11117C354574}"/>
    <cellStyle name="Moeda 7 2 3 3 4" xfId="20200" xr:uid="{91025653-E4F8-41BB-97DA-2621E239787D}"/>
    <cellStyle name="Moeda 7 2 3 3 5" xfId="21066" xr:uid="{69D879DB-F1C0-47C1-B6C4-E6CBBF61CE9F}"/>
    <cellStyle name="Moeda 7 2 3 4" xfId="11561" xr:uid="{DEF1F43D-C58C-4138-B387-C6C0000BB4F0}"/>
    <cellStyle name="Moeda 7 2 3 4 2" xfId="13286" xr:uid="{E25A4E9F-DCC6-4F82-8810-4B4055C0C809}"/>
    <cellStyle name="Moeda 7 2 3 4 3" xfId="14765" xr:uid="{994CBE64-27FB-42DA-B34F-125102DDA34D}"/>
    <cellStyle name="Moeda 7 2 3 5" xfId="12426" xr:uid="{1008A4EF-43DF-4E9D-AEDB-66608C1E1F11}"/>
    <cellStyle name="Moeda 7 2 3 6" xfId="14147" xr:uid="{A7ABFA21-8023-48F9-B0A3-81291D406030}"/>
    <cellStyle name="Moeda 7 2 3 7" xfId="20634" xr:uid="{00896C31-5AA1-4645-8673-BE09C902D44B}"/>
    <cellStyle name="Moeda 7 2 4" xfId="447" xr:uid="{3961D2A2-F5A9-40AD-946D-FC24EA5A9891}"/>
    <cellStyle name="Moeda 7 2 4 2" xfId="4321" xr:uid="{E27E5E87-E8A7-4181-97EF-9D495FACADE2}"/>
    <cellStyle name="Moeda 7 2 4 2 2" xfId="9950" xr:uid="{9A39238A-5BDC-4BDF-A1D1-94BA6A1D2AA7}"/>
    <cellStyle name="Moeda 7 2 4 2 2 2" xfId="12169" xr:uid="{5330DC2F-4942-48C6-A6F1-A5B90E39CB24}"/>
    <cellStyle name="Moeda 7 2 4 2 2 2 2" xfId="13894" xr:uid="{0A8FF69E-CB18-40B0-90F3-2836BA2D8B1F}"/>
    <cellStyle name="Moeda 7 2 4 2 2 3" xfId="13034" xr:uid="{CD72622C-39A6-4A2C-8AAF-492796AE4082}"/>
    <cellStyle name="Moeda 7 2 4 2 2 4" xfId="20378" xr:uid="{1E55241A-1715-4638-BCD4-5604AD511585}"/>
    <cellStyle name="Moeda 7 2 4 2 2 5" xfId="21244" xr:uid="{BCC4EBDB-E34F-45AF-BCCF-A23D194EF1EA}"/>
    <cellStyle name="Moeda 7 2 4 2 3" xfId="11739" xr:uid="{96D7DD4F-54C8-4F37-83E4-B4FD7F811945}"/>
    <cellStyle name="Moeda 7 2 4 2 3 2" xfId="13464" xr:uid="{13584D1F-16ED-43E2-B849-DC31226AE278}"/>
    <cellStyle name="Moeda 7 2 4 2 3 3" xfId="18585" xr:uid="{1A215EB2-DF84-4BE8-9C70-A0201547EC5A}"/>
    <cellStyle name="Moeda 7 2 4 2 4" xfId="12604" xr:uid="{AEAF955D-0357-4450-B3D0-08248BD92DD4}"/>
    <cellStyle name="Moeda 7 2 4 2 5" xfId="14325" xr:uid="{159757F9-F520-4FEC-970E-443E21035664}"/>
    <cellStyle name="Moeda 7 2 4 2 6" xfId="20812" xr:uid="{433C6B6B-1F8B-406B-9B96-9176DB3A6C84}"/>
    <cellStyle name="Moeda 7 2 4 3" xfId="6076" xr:uid="{C71156DB-54DC-4FB9-B303-65F7BE90095D}"/>
    <cellStyle name="Moeda 7 2 4 3 2" xfId="11962" xr:uid="{4F2E8E8A-4C82-4BD8-9F06-94B24F2850AF}"/>
    <cellStyle name="Moeda 7 2 4 3 2 2" xfId="13687" xr:uid="{6CB85E03-4E69-4D2D-891C-494FF6F69DC9}"/>
    <cellStyle name="Moeda 7 2 4 3 3" xfId="12827" xr:uid="{783D2B1C-EBDC-49B7-8EA9-F59CB3C6CDEF}"/>
    <cellStyle name="Moeda 7 2 4 3 4" xfId="20171" xr:uid="{9C053C99-34C3-48EC-B8E3-9A916DAFDBE0}"/>
    <cellStyle name="Moeda 7 2 4 3 5" xfId="21037" xr:uid="{11880685-BB1A-4F3A-A3A2-EEC67C28599E}"/>
    <cellStyle name="Moeda 7 2 4 4" xfId="11532" xr:uid="{E560F7DF-023D-4EB3-9211-F7D9FE0975F1}"/>
    <cellStyle name="Moeda 7 2 4 4 2" xfId="13257" xr:uid="{66576E14-7F72-41BD-85E0-43C43C48A8A2}"/>
    <cellStyle name="Moeda 7 2 4 4 3" xfId="14711" xr:uid="{40595600-77C7-4EB3-A27D-55E2F5792F62}"/>
    <cellStyle name="Moeda 7 2 4 5" xfId="12397" xr:uid="{D56DFEE1-1FF5-4311-B512-757080036E08}"/>
    <cellStyle name="Moeda 7 2 4 6" xfId="14118" xr:uid="{7836AED9-F86A-4D0A-9258-53E4E4C4CD02}"/>
    <cellStyle name="Moeda 7 2 4 7" xfId="20605" xr:uid="{233DBD4B-17E2-48CD-8EFD-8671A6E1E6D9}"/>
    <cellStyle name="Moeda 7 2 5" xfId="361" xr:uid="{4503EB88-9E89-4656-B47D-7DA56DFD0844}"/>
    <cellStyle name="Moeda 7 2 5 2" xfId="5990" xr:uid="{956D8137-90EE-4121-84D8-206C886F7C56}"/>
    <cellStyle name="Moeda 7 2 5 2 2" xfId="11904" xr:uid="{6F758D33-4314-4C52-B74B-336E490EA865}"/>
    <cellStyle name="Moeda 7 2 5 2 2 2" xfId="13629" xr:uid="{B04A35B6-E118-4FAD-93FF-25C73AE9F345}"/>
    <cellStyle name="Moeda 7 2 5 2 3" xfId="12769" xr:uid="{886A1C7B-A162-421B-AA07-98DB60C21AA0}"/>
    <cellStyle name="Moeda 7 2 5 2 4" xfId="20113" xr:uid="{7A614D3D-8491-4EC9-8C77-7436A65E818B}"/>
    <cellStyle name="Moeda 7 2 5 2 5" xfId="20979" xr:uid="{FCD1EE05-CEC8-43B9-B573-CEA9CD6F7074}"/>
    <cellStyle name="Moeda 7 2 5 3" xfId="11474" xr:uid="{3A18AC62-7E20-4450-9FFA-04D070DBEED1}"/>
    <cellStyle name="Moeda 7 2 5 3 2" xfId="13199" xr:uid="{ED48FC71-7DED-4406-B081-1DB8BA7D590F}"/>
    <cellStyle name="Moeda 7 2 5 3 3" xfId="14625" xr:uid="{E3EDD774-3BD5-4BB4-8D25-3AEA291A19CC}"/>
    <cellStyle name="Moeda 7 2 5 4" xfId="12339" xr:uid="{8B5A19A8-3DDF-4E3B-BEBE-A783DF1532DF}"/>
    <cellStyle name="Moeda 7 2 5 5" xfId="14060" xr:uid="{2264E8E9-B9EF-4A8E-9500-81E50502CE9A}"/>
    <cellStyle name="Moeda 7 2 5 6" xfId="20547" xr:uid="{F98D449D-ABA2-4A33-9648-2F8432BD5A8C}"/>
    <cellStyle name="Moeda 7 2 6" xfId="3736" xr:uid="{9161B32D-8579-480A-A19A-D6EF3148558D}"/>
    <cellStyle name="Moeda 7 2 6 2" xfId="9365" xr:uid="{76038C2D-9856-4698-BF9B-DA7F3C3034B2}"/>
    <cellStyle name="Moeda 7 2 6 2 2" xfId="12069" xr:uid="{C4453446-F4F5-49A0-B166-0B781CFCCFA9}"/>
    <cellStyle name="Moeda 7 2 6 2 2 2" xfId="13794" xr:uid="{F8451B43-200F-422A-9BD3-5F96FFB19BC6}"/>
    <cellStyle name="Moeda 7 2 6 2 3" xfId="12934" xr:uid="{20D386AB-08CF-4364-9F3F-D6A9032D33CD}"/>
    <cellStyle name="Moeda 7 2 6 2 4" xfId="20278" xr:uid="{63DF535B-BD52-4FE3-9395-1FC72A5FE4D4}"/>
    <cellStyle name="Moeda 7 2 6 2 5" xfId="21144" xr:uid="{87CCEA57-8520-4914-996D-7C43C8A9BFC3}"/>
    <cellStyle name="Moeda 7 2 6 3" xfId="11639" xr:uid="{1D0C3450-6175-4A7A-8CEC-15018A70E138}"/>
    <cellStyle name="Moeda 7 2 6 3 2" xfId="13364" xr:uid="{631F76A5-B25A-4C23-A7D7-47FB684242AE}"/>
    <cellStyle name="Moeda 7 2 6 3 3" xfId="18000" xr:uid="{6CA72FFD-C373-4DAA-BF6C-53F6664CCA87}"/>
    <cellStyle name="Moeda 7 2 6 4" xfId="12504" xr:uid="{FA7D8E46-1014-4847-84A9-751B6FEA7316}"/>
    <cellStyle name="Moeda 7 2 6 5" xfId="14225" xr:uid="{6F91A417-3A80-4D1F-B5C0-E69CA5B1F56E}"/>
    <cellStyle name="Moeda 7 2 6 6" xfId="20712" xr:uid="{F94AF590-2316-4C9A-967A-A6BEA2CB2584}"/>
    <cellStyle name="Moeda 7 2 7" xfId="213" xr:uid="{EFA1BC3A-C841-4FEB-9B78-74AC59FFA652}"/>
    <cellStyle name="Moeda 7 2 7 2" xfId="5842" xr:uid="{E90E49A3-EA1F-4A21-A645-CCBECF4F8B2A}"/>
    <cellStyle name="Moeda 7 2 7 2 2" xfId="11855" xr:uid="{482CBAF9-3434-4C58-8DF1-389354540BA3}"/>
    <cellStyle name="Moeda 7 2 7 2 2 2" xfId="13580" xr:uid="{862D82A2-ED13-4302-8DD9-09E5B33D1876}"/>
    <cellStyle name="Moeda 7 2 7 2 3" xfId="12720" xr:uid="{ED681F5A-071C-4BEE-9845-ADBD94C1AFBF}"/>
    <cellStyle name="Moeda 7 2 7 2 4" xfId="20064" xr:uid="{B4C391BF-D1EB-4837-BB31-39D42D3D025E}"/>
    <cellStyle name="Moeda 7 2 7 2 5" xfId="20930" xr:uid="{9B373B99-B831-4A45-8232-65A09E3C6F63}"/>
    <cellStyle name="Moeda 7 2 7 3" xfId="11425" xr:uid="{8DA9D030-1CB3-4B09-8C5F-2A5D770339AE}"/>
    <cellStyle name="Moeda 7 2 7 3 2" xfId="13150" xr:uid="{2B654E5B-3BF4-484C-816A-D088DDFCE8D2}"/>
    <cellStyle name="Moeda 7 2 7 3 3" xfId="14477" xr:uid="{B90FE0D7-59FA-42BE-A395-913649F7EF46}"/>
    <cellStyle name="Moeda 7 2 7 4" xfId="12290" xr:uid="{6B4496A6-9946-445A-97CF-D5804B1D53DA}"/>
    <cellStyle name="Moeda 7 2 7 5" xfId="14011" xr:uid="{8763EE34-43CC-4D12-BABF-0402D78AE367}"/>
    <cellStyle name="Moeda 7 2 7 6" xfId="20498" xr:uid="{CBE59D24-E8FD-4A05-B18A-F3DB9D83CBFD}"/>
    <cellStyle name="Moeda 7 2 8" xfId="5768" xr:uid="{9BA77439-7D99-4F27-96C0-DFB6CF3A6BDF}"/>
    <cellStyle name="Moeda 7 2 8 2" xfId="11813" xr:uid="{642726CA-24EC-4032-8D76-478C9FAB225B}"/>
    <cellStyle name="Moeda 7 2 8 2 2" xfId="13538" xr:uid="{72903446-3508-40B6-81A2-B6CE86867145}"/>
    <cellStyle name="Moeda 7 2 8 3" xfId="12678" xr:uid="{358B0C2F-AD31-4812-812F-4545454CA340}"/>
    <cellStyle name="Moeda 7 2 8 4" xfId="20022" xr:uid="{E4FA4094-E690-44CA-B1D2-C616CC8A4C2D}"/>
    <cellStyle name="Moeda 7 2 8 5" xfId="20888" xr:uid="{C4507C52-9255-432F-9B60-C8AC19B83495}"/>
    <cellStyle name="Moeda 7 2 9" xfId="11383" xr:uid="{CF3EF8D8-F9CC-4220-9466-CD7FF50C1DC4}"/>
    <cellStyle name="Moeda 7 2 9 2" xfId="13108" xr:uid="{40686AB2-BD27-4A5B-9DB9-99D4F3D56BD3}"/>
    <cellStyle name="Moeda 7 2 9 3" xfId="14403" xr:uid="{550A8F16-B01A-44A7-A83D-E94ECE09AB4A}"/>
    <cellStyle name="Moeda 7 3" xfId="124" xr:uid="{C6998573-0DB6-47B2-907E-714619D72DE8}"/>
    <cellStyle name="Moeda 7 3 2" xfId="547" xr:uid="{397586F5-13AF-42DD-8D5A-F86ECDBAF53D}"/>
    <cellStyle name="Moeda 7 3 2 2" xfId="4104" xr:uid="{AD2ACE68-3B92-4A08-9DF5-8623BF071807}"/>
    <cellStyle name="Moeda 7 3 2 2 2" xfId="9733" xr:uid="{D13BE067-1AAB-4CD3-A873-256FECFA6E2B}"/>
    <cellStyle name="Moeda 7 3 2 2 2 2" xfId="12154" xr:uid="{270DBD18-0040-4978-88A8-C1F71687A22E}"/>
    <cellStyle name="Moeda 7 3 2 2 2 2 2" xfId="13879" xr:uid="{C66BDDCE-BAFE-4F41-903E-CFF0EE12F97F}"/>
    <cellStyle name="Moeda 7 3 2 2 2 3" xfId="13019" xr:uid="{7AE6AC24-FA62-4055-ABBC-D4CC0693BA80}"/>
    <cellStyle name="Moeda 7 3 2 2 2 4" xfId="20363" xr:uid="{97ED165B-D373-4C8D-A798-840195070998}"/>
    <cellStyle name="Moeda 7 3 2 2 2 5" xfId="21229" xr:uid="{4A100E53-C887-4819-B15C-AFEBAAE8CDAE}"/>
    <cellStyle name="Moeda 7 3 2 2 3" xfId="11724" xr:uid="{3F88223A-09A3-4152-8922-5DA0925804C8}"/>
    <cellStyle name="Moeda 7 3 2 2 3 2" xfId="13449" xr:uid="{6908A2CC-846B-4EA0-BE34-353534B4DC91}"/>
    <cellStyle name="Moeda 7 3 2 2 3 3" xfId="18368" xr:uid="{16158B26-4A70-4793-8ED2-8D73AE873472}"/>
    <cellStyle name="Moeda 7 3 2 2 4" xfId="12589" xr:uid="{549FA7C6-E0A1-42F4-8B3D-3FF8184D2B00}"/>
    <cellStyle name="Moeda 7 3 2 2 5" xfId="14310" xr:uid="{CEA834AD-E8E0-4C29-952E-ECF1F25E72EE}"/>
    <cellStyle name="Moeda 7 3 2 2 6" xfId="20797" xr:uid="{999B0E10-F27A-4667-BEBC-8C22AB37D5A0}"/>
    <cellStyle name="Moeda 7 3 2 3" xfId="6176" xr:uid="{46ACCB21-3523-43AA-9F52-838BD084F97E}"/>
    <cellStyle name="Moeda 7 3 2 3 2" xfId="12005" xr:uid="{A75B6BA0-BF39-4BD1-9AE0-083CFF9C99DA}"/>
    <cellStyle name="Moeda 7 3 2 3 2 2" xfId="13730" xr:uid="{1756951C-7EAB-4E59-8D1B-0CA51F697AEC}"/>
    <cellStyle name="Moeda 7 3 2 3 3" xfId="12870" xr:uid="{F93A4DF2-8A17-4601-AE54-8A5BCC35DCB6}"/>
    <cellStyle name="Moeda 7 3 2 3 4" xfId="20214" xr:uid="{54ADEC28-61D3-452A-B8C2-EDB42BEB4EFD}"/>
    <cellStyle name="Moeda 7 3 2 3 5" xfId="21080" xr:uid="{909C9D8E-6F4E-4B23-83EE-06CED02DC2F0}"/>
    <cellStyle name="Moeda 7 3 2 4" xfId="11575" xr:uid="{F372A722-14BD-44AB-8EC5-D9375179150A}"/>
    <cellStyle name="Moeda 7 3 2 4 2" xfId="13300" xr:uid="{21782652-C421-4AD2-908D-F84EF36EF3CE}"/>
    <cellStyle name="Moeda 7 3 2 4 3" xfId="14811" xr:uid="{0B4B95D9-0180-46F6-BFFB-6786129AD845}"/>
    <cellStyle name="Moeda 7 3 2 5" xfId="12440" xr:uid="{700E1DF6-A888-4D5B-95D0-8BEEBD3CA605}"/>
    <cellStyle name="Moeda 7 3 2 6" xfId="14161" xr:uid="{41095917-32B5-4846-A236-65EC34CEDA1A}"/>
    <cellStyle name="Moeda 7 3 2 7" xfId="20648" xr:uid="{064FAF8E-B35E-4398-9182-D8FDA9B16F65}"/>
    <cellStyle name="Moeda 7 3 3" xfId="3770" xr:uid="{67974670-FC0D-403E-AEF2-8EC0280A0E13}"/>
    <cellStyle name="Moeda 7 3 3 2" xfId="9399" xr:uid="{E2D3EFA2-5D5C-46FB-9B21-C6CB6AF0A34A}"/>
    <cellStyle name="Moeda 7 3 3 2 2" xfId="12084" xr:uid="{C8F77E69-004F-4829-A6F3-6732D0AACB12}"/>
    <cellStyle name="Moeda 7 3 3 2 2 2" xfId="13809" xr:uid="{6A999AB2-2E3D-4BAE-8D66-077491D85183}"/>
    <cellStyle name="Moeda 7 3 3 2 3" xfId="12949" xr:uid="{02BBBEFE-579C-4CE8-B135-0BBAB508A61A}"/>
    <cellStyle name="Moeda 7 3 3 2 4" xfId="20293" xr:uid="{C39010ED-FA72-4895-9E87-D3CA3242B3AA}"/>
    <cellStyle name="Moeda 7 3 3 2 5" xfId="21159" xr:uid="{096C0660-230F-4E49-A803-457BFFA3D4D1}"/>
    <cellStyle name="Moeda 7 3 3 3" xfId="11654" xr:uid="{5900E9E0-56B0-4059-A488-8B8C120271F8}"/>
    <cellStyle name="Moeda 7 3 3 3 2" xfId="13379" xr:uid="{8B0DDC81-1417-40A0-A742-118E8FD4AD1C}"/>
    <cellStyle name="Moeda 7 3 3 3 3" xfId="18034" xr:uid="{56888A4F-78C4-4FE8-9FE3-2452995EA052}"/>
    <cellStyle name="Moeda 7 3 3 4" xfId="12519" xr:uid="{A800A4A9-2BCC-4763-B1AB-4642DBD82EAD}"/>
    <cellStyle name="Moeda 7 3 3 5" xfId="14240" xr:uid="{6F0FFCEE-E8A6-4F69-B770-28D04C20293E}"/>
    <cellStyle name="Moeda 7 3 3 6" xfId="20727" xr:uid="{F8BE3422-F8C0-4858-B978-EA5FDCC0925E}"/>
    <cellStyle name="Moeda 7 3 4" xfId="379" xr:uid="{E1925CD0-E712-47BB-9068-15EB96A2CC32}"/>
    <cellStyle name="Moeda 7 3 4 2" xfId="6008" xr:uid="{D2465F9F-E186-4B7C-9DA6-BEEF4414EE0A}"/>
    <cellStyle name="Moeda 7 3 4 2 2" xfId="11918" xr:uid="{74A19C7C-8EAD-4C81-A303-B2D4367A690E}"/>
    <cellStyle name="Moeda 7 3 4 2 2 2" xfId="13643" xr:uid="{55C806D4-7FAE-4C7D-8C94-C2F952B15428}"/>
    <cellStyle name="Moeda 7 3 4 2 3" xfId="12783" xr:uid="{25998C29-7D68-4906-8901-151FBE613E56}"/>
    <cellStyle name="Moeda 7 3 4 2 4" xfId="20127" xr:uid="{44C7BFAD-101F-4C3F-B2FB-F8045F498BDB}"/>
    <cellStyle name="Moeda 7 3 4 2 5" xfId="20993" xr:uid="{6EDE87E9-91D8-4CBE-8131-13DBB01954D7}"/>
    <cellStyle name="Moeda 7 3 4 3" xfId="11488" xr:uid="{73EB0030-A743-4CC4-81C6-E143F737FEA4}"/>
    <cellStyle name="Moeda 7 3 4 3 2" xfId="13213" xr:uid="{95EDC069-09E0-4187-9C63-9DE270A7E378}"/>
    <cellStyle name="Moeda 7 3 4 3 3" xfId="14643" xr:uid="{ED4797B4-9BEC-408E-BB22-51D0C9A867D0}"/>
    <cellStyle name="Moeda 7 3 4 4" xfId="12353" xr:uid="{59185495-2140-46A6-9342-3BAD2F12A06F}"/>
    <cellStyle name="Moeda 7 3 4 5" xfId="14074" xr:uid="{9B294DFF-4CED-4973-996F-18AE6D3CDE00}"/>
    <cellStyle name="Moeda 7 3 4 6" xfId="20561" xr:uid="{1618C018-5DBD-4ABF-995C-BB2CAC9133AC}"/>
    <cellStyle name="Moeda 7 3 5" xfId="5753" xr:uid="{F601F6DE-629C-4D41-81CE-7FF21D15ADE3}"/>
    <cellStyle name="Moeda 7 3 5 2" xfId="11799" xr:uid="{6733C05D-F961-4C83-9EBB-5447D9E70D6E}"/>
    <cellStyle name="Moeda 7 3 5 2 2" xfId="13524" xr:uid="{2BECAB87-7FA4-4119-89D4-45C3B5C7EE19}"/>
    <cellStyle name="Moeda 7 3 5 3" xfId="12664" xr:uid="{69F4B0EA-48EE-422E-AD35-0B87EE4F1DB4}"/>
    <cellStyle name="Moeda 7 3 5 4" xfId="20008" xr:uid="{7AC274FA-17EC-4D89-8E4C-DABDA1335450}"/>
    <cellStyle name="Moeda 7 3 5 5" xfId="20874" xr:uid="{4E4229D9-AD8B-4363-A7BE-1F0DE3B32C9C}"/>
    <cellStyle name="Moeda 7 3 6" xfId="11369" xr:uid="{2306A88C-95F5-4BE8-993D-587C0EA563C5}"/>
    <cellStyle name="Moeda 7 3 6 2" xfId="13094" xr:uid="{9AA723CB-1062-4482-89E3-A8F17EDCB955}"/>
    <cellStyle name="Moeda 7 3 6 3" xfId="14388" xr:uid="{12BAA029-811E-4EC0-BBD0-1686CFE03AD8}"/>
    <cellStyle name="Moeda 7 3 7" xfId="12234" xr:uid="{B30AD146-F499-450B-836A-1E17ABC9A52E}"/>
    <cellStyle name="Moeda 7 3 8" xfId="13955" xr:uid="{C40B22EE-ED6C-40F3-B4C5-2A499C645BE1}"/>
    <cellStyle name="Moeda 7 3 9" xfId="20442" xr:uid="{A6E0B45A-C54E-4109-ACFA-79D2274BD3F1}"/>
    <cellStyle name="Moeda 7 4" xfId="478" xr:uid="{19CC0FC5-FF90-4F68-A735-D64A900E6D8E}"/>
    <cellStyle name="Moeda 7 4 2" xfId="3720" xr:uid="{59E8DC2F-9A80-4C1C-8AED-1CE86316AE25}"/>
    <cellStyle name="Moeda 7 4 2 2" xfId="9349" xr:uid="{9FFBDF26-9CD9-4C75-8D40-B8B1193CF8C7}"/>
    <cellStyle name="Moeda 7 4 2 2 2" xfId="12054" xr:uid="{8A230120-42C6-42D0-8214-704AACFE981E}"/>
    <cellStyle name="Moeda 7 4 2 2 2 2" xfId="13779" xr:uid="{A1FBB85B-537D-4E0E-9627-058C1F1E2C39}"/>
    <cellStyle name="Moeda 7 4 2 2 3" xfId="12919" xr:uid="{1A35F998-CBB6-4784-A48C-B6FF12663686}"/>
    <cellStyle name="Moeda 7 4 2 2 4" xfId="20263" xr:uid="{AC301605-5D3D-4B27-BDFA-1AB3E385DB20}"/>
    <cellStyle name="Moeda 7 4 2 2 5" xfId="21129" xr:uid="{0454FCF5-A4D3-467C-B7BC-BF77D967743F}"/>
    <cellStyle name="Moeda 7 4 2 3" xfId="11624" xr:uid="{A23983AC-50EA-49DB-A926-24B7396B4A67}"/>
    <cellStyle name="Moeda 7 4 2 3 2" xfId="13349" xr:uid="{D58A2122-B7E6-4A38-8EFC-E21406A8275F}"/>
    <cellStyle name="Moeda 7 4 2 3 3" xfId="17984" xr:uid="{81079F28-8230-4C2C-A72A-BAE99E1055CC}"/>
    <cellStyle name="Moeda 7 4 2 4" xfId="12489" xr:uid="{A8FDB9E6-2726-46FD-A10F-D5C2BBFB0F36}"/>
    <cellStyle name="Moeda 7 4 2 5" xfId="14210" xr:uid="{3EA7CC85-C3A4-458D-AE7E-539D22E744A1}"/>
    <cellStyle name="Moeda 7 4 2 6" xfId="20697" xr:uid="{15264AC7-161E-4177-ADBF-D95896E3BD21}"/>
    <cellStyle name="Moeda 7 4 3" xfId="6107" xr:uid="{9AC95C29-9B52-4CF1-ADD5-F047D1FB106B}"/>
    <cellStyle name="Moeda 7 4 3 2" xfId="11976" xr:uid="{D5B08E0D-B063-407F-A85C-007D96D142F2}"/>
    <cellStyle name="Moeda 7 4 3 2 2" xfId="13701" xr:uid="{E833F3F7-CEE9-453C-A678-1482D63D272E}"/>
    <cellStyle name="Moeda 7 4 3 3" xfId="12841" xr:uid="{EA7EB6FC-1573-48BB-8387-E9C3A6106DF0}"/>
    <cellStyle name="Moeda 7 4 3 4" xfId="20185" xr:uid="{2351DE15-23CE-4DBA-856A-35F66E98255E}"/>
    <cellStyle name="Moeda 7 4 3 5" xfId="21051" xr:uid="{F96926C7-0EE7-4EB9-892F-5C4D9714D196}"/>
    <cellStyle name="Moeda 7 4 4" xfId="11546" xr:uid="{1C582D29-242A-4536-BCD2-06165B15E449}"/>
    <cellStyle name="Moeda 7 4 4 2" xfId="13271" xr:uid="{8EB05BA1-E3CD-4BC2-9316-8BB3C04AC827}"/>
    <cellStyle name="Moeda 7 4 4 3" xfId="14742" xr:uid="{C5AF0892-B7A0-4BE6-8B57-B73B33EBE675}"/>
    <cellStyle name="Moeda 7 4 5" xfId="12411" xr:uid="{D1B93E15-77F5-4185-8495-1662A07C3057}"/>
    <cellStyle name="Moeda 7 4 6" xfId="14132" xr:uid="{F513B8CF-AFE1-403D-A187-ED31ED8C5DFA}"/>
    <cellStyle name="Moeda 7 4 7" xfId="20619" xr:uid="{1CBBD851-ACB7-4964-88DE-277E0D21F7A5}"/>
    <cellStyle name="Moeda 7 5" xfId="418" xr:uid="{F7C3B39F-791A-4AFB-BF9D-8689F15F1652}"/>
    <cellStyle name="Moeda 7 5 2" xfId="3855" xr:uid="{4873C482-CD59-447F-99EE-0EB2BBCA0247}"/>
    <cellStyle name="Moeda 7 5 2 2" xfId="9484" xr:uid="{04B6FE02-99B3-4D02-807A-A15A70AD95DD}"/>
    <cellStyle name="Moeda 7 5 2 2 2" xfId="12116" xr:uid="{DF070A20-720D-4E44-86E6-923379A91730}"/>
    <cellStyle name="Moeda 7 5 2 2 2 2" xfId="13841" xr:uid="{18F9CBC8-AF6F-4AF7-B170-1736EB302A98}"/>
    <cellStyle name="Moeda 7 5 2 2 3" xfId="12981" xr:uid="{7BF0FA78-D9D5-411C-B06E-6F0724B9EFA6}"/>
    <cellStyle name="Moeda 7 5 2 2 4" xfId="20325" xr:uid="{01AC38C9-FE3B-4F05-9647-C0BA058B8AF8}"/>
    <cellStyle name="Moeda 7 5 2 2 5" xfId="21191" xr:uid="{FE1FF35F-B969-4C27-B7AB-6800F32F67DE}"/>
    <cellStyle name="Moeda 7 5 2 3" xfId="11686" xr:uid="{756159EE-2948-46D1-BCC0-2C2854F0376C}"/>
    <cellStyle name="Moeda 7 5 2 3 2" xfId="13411" xr:uid="{E64DE4CC-87CE-4AD4-8188-D3FF414222FF}"/>
    <cellStyle name="Moeda 7 5 2 3 3" xfId="18119" xr:uid="{699B622C-214F-4EB3-8884-9468EF7BA4A3}"/>
    <cellStyle name="Moeda 7 5 2 4" xfId="12551" xr:uid="{B87CC939-915C-4DED-A2EE-06A1E8C37DE5}"/>
    <cellStyle name="Moeda 7 5 2 5" xfId="14272" xr:uid="{A0F301D9-FF62-43D0-811F-FA3BC93F0D93}"/>
    <cellStyle name="Moeda 7 5 2 6" xfId="20759" xr:uid="{E0139379-8069-41DA-AEC7-F35F5846C545}"/>
    <cellStyle name="Moeda 7 5 3" xfId="6047" xr:uid="{3A203AE5-C5F0-4AD3-948A-BA97B8715574}"/>
    <cellStyle name="Moeda 7 5 3 2" xfId="11948" xr:uid="{0AB973B1-CC66-4CE8-BDCF-C279982C9363}"/>
    <cellStyle name="Moeda 7 5 3 2 2" xfId="13673" xr:uid="{84D171C0-20D6-4781-B4BD-C4EA6DE2056B}"/>
    <cellStyle name="Moeda 7 5 3 3" xfId="12813" xr:uid="{A6203F9E-1DC3-4251-878F-29FC52EF0EF2}"/>
    <cellStyle name="Moeda 7 5 3 4" xfId="20157" xr:uid="{06A98A6C-67DE-49D2-9712-CD9F786A57EA}"/>
    <cellStyle name="Moeda 7 5 3 5" xfId="21023" xr:uid="{71DC5D0D-10D7-4CE2-9E49-6E663D3E2007}"/>
    <cellStyle name="Moeda 7 5 4" xfId="11518" xr:uid="{6FE7AA63-4525-48D5-8010-21CE83E798E3}"/>
    <cellStyle name="Moeda 7 5 4 2" xfId="13243" xr:uid="{D86D873A-3B09-4587-881A-0E0A9DF4CB52}"/>
    <cellStyle name="Moeda 7 5 4 3" xfId="14682" xr:uid="{E7A3B025-FEED-4D76-8A61-82783F57D3B3}"/>
    <cellStyle name="Moeda 7 5 5" xfId="12383" xr:uid="{9CB047FE-825A-46B1-876E-C79C1CEC2B33}"/>
    <cellStyle name="Moeda 7 5 6" xfId="14104" xr:uid="{DBB20F66-B378-4B2C-BA8E-9ADF0AB3DB6F}"/>
    <cellStyle name="Moeda 7 5 7" xfId="20591" xr:uid="{786A6E31-842D-4643-B4C1-575B61F553ED}"/>
    <cellStyle name="Moeda 7 6" xfId="395" xr:uid="{FC103378-95C8-48B1-8D69-F142AB80FE05}"/>
    <cellStyle name="Moeda 7 6 2" xfId="4399" xr:uid="{A83E6104-CB37-485A-92CF-09BBBE5CB479}"/>
    <cellStyle name="Moeda 7 6 2 2" xfId="10028" xr:uid="{CECFF79B-1713-4576-BB8E-8C7CD6FE59CF}"/>
    <cellStyle name="Moeda 7 6 2 2 2" xfId="12177" xr:uid="{664F37B7-0499-4F96-88F9-5CC48E114DD6}"/>
    <cellStyle name="Moeda 7 6 2 2 2 2" xfId="13902" xr:uid="{A338336D-CAAB-471C-A03A-61FAACC1F3BC}"/>
    <cellStyle name="Moeda 7 6 2 2 3" xfId="13042" xr:uid="{B006AAB2-7439-456D-B0EB-46DB8253CF67}"/>
    <cellStyle name="Moeda 7 6 2 2 4" xfId="20386" xr:uid="{DD0AAFA3-C952-4C28-B9B4-AFDF7572DFE0}"/>
    <cellStyle name="Moeda 7 6 2 2 5" xfId="21252" xr:uid="{3CA66DEA-CFBA-49C7-88D8-96D65372E263}"/>
    <cellStyle name="Moeda 7 6 2 3" xfId="11747" xr:uid="{7E0C1E1A-9A07-4A22-A02A-42FC0CCFACC9}"/>
    <cellStyle name="Moeda 7 6 2 3 2" xfId="13472" xr:uid="{62824FC6-8CD1-4CE3-9B9A-778A8044B85B}"/>
    <cellStyle name="Moeda 7 6 2 3 3" xfId="18663" xr:uid="{4EA999E3-536C-4E5D-8ED0-8CA59F1234E1}"/>
    <cellStyle name="Moeda 7 6 2 4" xfId="12612" xr:uid="{45AE3D04-5A57-40E8-8998-6CBE5E4FE0A3}"/>
    <cellStyle name="Moeda 7 6 2 5" xfId="14333" xr:uid="{06D38EB3-DADB-4B94-998A-8E8217323E2A}"/>
    <cellStyle name="Moeda 7 6 2 6" xfId="20820" xr:uid="{FDADA9E5-624E-4BB6-B944-09D1BDDFD160}"/>
    <cellStyle name="Moeda 7 6 3" xfId="6024" xr:uid="{72BF100F-2F22-411B-9026-B50AF6D6409D}"/>
    <cellStyle name="Moeda 7 6 3 2" xfId="11934" xr:uid="{673F478F-D104-498F-A3E4-72FEE92BC694}"/>
    <cellStyle name="Moeda 7 6 3 2 2" xfId="13659" xr:uid="{00997D51-0DB3-4F08-B856-1B2FC1E46B25}"/>
    <cellStyle name="Moeda 7 6 3 3" xfId="12799" xr:uid="{F3CB3933-0A24-43E0-ABFD-4178F20C6E0D}"/>
    <cellStyle name="Moeda 7 6 3 4" xfId="20143" xr:uid="{B1385675-EAC2-43E6-B81F-7666E3D837CD}"/>
    <cellStyle name="Moeda 7 6 3 5" xfId="21009" xr:uid="{17EFE2E2-0BC8-483E-A11A-9FE19DF5FA2B}"/>
    <cellStyle name="Moeda 7 6 4" xfId="11504" xr:uid="{B805A56D-9FC7-404D-AA37-F2245994926B}"/>
    <cellStyle name="Moeda 7 6 4 2" xfId="13229" xr:uid="{AD657A0F-2D63-411B-A8CB-CD8A54687B42}"/>
    <cellStyle name="Moeda 7 6 4 3" xfId="14659" xr:uid="{2F0A9EDB-316D-44D7-984F-EA8487C49782}"/>
    <cellStyle name="Moeda 7 6 5" xfId="12369" xr:uid="{50657C53-3A91-47F9-9737-1856E0ADAFCE}"/>
    <cellStyle name="Moeda 7 6 6" xfId="14090" xr:uid="{2C3EC36E-834C-44AC-9DFC-0E32FD9F221D}"/>
    <cellStyle name="Moeda 7 6 7" xfId="20577" xr:uid="{6E500868-1145-4D5B-86F1-F2764758FC6C}"/>
    <cellStyle name="Moeda 7 7" xfId="339" xr:uid="{6D3FE733-517B-423F-A690-D03AF23E0C41}"/>
    <cellStyle name="Moeda 7 7 2" xfId="3833" xr:uid="{1BEF1A50-1C49-4A16-8CBF-C130B3BA1519}"/>
    <cellStyle name="Moeda 7 7 2 2" xfId="9462" xr:uid="{B3BBE1C7-D019-49C6-B847-6C64AB11757F}"/>
    <cellStyle name="Moeda 7 7 2 2 2" xfId="12111" xr:uid="{6AD79BAA-F93D-422C-917A-FB7B67F88079}"/>
    <cellStyle name="Moeda 7 7 2 2 2 2" xfId="13836" xr:uid="{A351A433-A972-4555-BE01-7E89B493541E}"/>
    <cellStyle name="Moeda 7 7 2 2 3" xfId="12976" xr:uid="{F92CFF8D-33B9-41F2-A86C-1B5A02573A16}"/>
    <cellStyle name="Moeda 7 7 2 2 4" xfId="20320" xr:uid="{58EF2075-E413-4549-B26A-1B71BE12E249}"/>
    <cellStyle name="Moeda 7 7 2 2 5" xfId="21186" xr:uid="{1DE1C2D9-3460-4BB1-B639-3F26E8D1C1DA}"/>
    <cellStyle name="Moeda 7 7 2 3" xfId="11681" xr:uid="{15CA4EF6-DA6B-4796-855D-3FC343EAAAD2}"/>
    <cellStyle name="Moeda 7 7 2 3 2" xfId="13406" xr:uid="{F8A66AEF-A9B9-409C-87B0-D36E92673571}"/>
    <cellStyle name="Moeda 7 7 2 3 3" xfId="18097" xr:uid="{91B522F1-0C5E-4F15-8D5D-FEDF071627F8}"/>
    <cellStyle name="Moeda 7 7 2 4" xfId="12546" xr:uid="{41F6A550-4E25-4A18-9CF5-35C813253A0A}"/>
    <cellStyle name="Moeda 7 7 2 5" xfId="14267" xr:uid="{B09101AA-A316-4A00-8C46-46B5372DA1CC}"/>
    <cellStyle name="Moeda 7 7 2 6" xfId="20754" xr:uid="{53367F65-BEC9-404D-9460-A53EFD5A2B32}"/>
    <cellStyle name="Moeda 7 7 3" xfId="5968" xr:uid="{79D63D00-FA52-4135-A353-EC62819468C7}"/>
    <cellStyle name="Moeda 7 7 3 2" xfId="11890" xr:uid="{F83229F7-FE60-49D6-A674-648BFC608A64}"/>
    <cellStyle name="Moeda 7 7 3 2 2" xfId="13615" xr:uid="{180DA224-C6E0-48BD-BA68-41D54A0A88FE}"/>
    <cellStyle name="Moeda 7 7 3 3" xfId="12755" xr:uid="{CB90B1EB-39F0-4711-B9D8-54F3F7576402}"/>
    <cellStyle name="Moeda 7 7 3 4" xfId="20099" xr:uid="{106107EE-FCB6-4F37-8AED-DE376A4E106F}"/>
    <cellStyle name="Moeda 7 7 3 5" xfId="20965" xr:uid="{1B8DCF4C-1459-485E-A770-CB49F4E63F01}"/>
    <cellStyle name="Moeda 7 7 4" xfId="11460" xr:uid="{2C4CE870-F13F-4F50-B01A-3B631D0D8BD9}"/>
    <cellStyle name="Moeda 7 7 4 2" xfId="13185" xr:uid="{285B9CB9-7B62-4218-A887-60DCC6954718}"/>
    <cellStyle name="Moeda 7 7 4 3" xfId="14603" xr:uid="{8C755723-7C3D-470F-A964-6ED7B5A4C66B}"/>
    <cellStyle name="Moeda 7 7 5" xfId="12325" xr:uid="{BB8F5DEC-1320-455B-B8B4-A0BD73D1CC2B}"/>
    <cellStyle name="Moeda 7 7 6" xfId="14046" xr:uid="{4C912032-A071-4396-81FE-E15DD00D4C08}"/>
    <cellStyle name="Moeda 7 7 7" xfId="20533" xr:uid="{1C744487-F9A8-4717-9FCC-A89C91902A8B}"/>
    <cellStyle name="Moeda 7 8" xfId="314" xr:uid="{DC077E9B-CFBF-460C-A58C-6AC66EA7C203}"/>
    <cellStyle name="Moeda 7 8 2" xfId="5943" xr:uid="{C37079DF-388F-4FD5-AFFF-81E778DBDAD6}"/>
    <cellStyle name="Moeda 7 8 2 2" xfId="11873" xr:uid="{ACDB04EE-A114-44F4-A03B-CF9F3855114A}"/>
    <cellStyle name="Moeda 7 8 2 2 2" xfId="13598" xr:uid="{0854804A-6174-4A1E-BEB7-EC259BBFD50A}"/>
    <cellStyle name="Moeda 7 8 2 3" xfId="12738" xr:uid="{4A396BBC-E334-4BA8-BB77-0820828B1CA9}"/>
    <cellStyle name="Moeda 7 8 2 4" xfId="20082" xr:uid="{EAACD872-A225-4028-9FE3-CD6C491CACEE}"/>
    <cellStyle name="Moeda 7 8 2 5" xfId="20948" xr:uid="{23AC9003-7571-434E-8874-0D5540800C1C}"/>
    <cellStyle name="Moeda 7 8 3" xfId="11443" xr:uid="{40F19D10-6927-4A21-861D-AF458AC8F08E}"/>
    <cellStyle name="Moeda 7 8 3 2" xfId="13168" xr:uid="{6AF3267C-9312-4251-9BB4-4004D96F6F3F}"/>
    <cellStyle name="Moeda 7 8 3 3" xfId="14578" xr:uid="{71D8339E-36CD-419A-BE33-1630FFB0F817}"/>
    <cellStyle name="Moeda 7 8 4" xfId="12308" xr:uid="{817F1AAF-5402-4E1A-A75A-D788F2F121EF}"/>
    <cellStyle name="Moeda 7 8 5" xfId="14029" xr:uid="{A3EF80C8-4D67-4064-B35A-FA435A25080E}"/>
    <cellStyle name="Moeda 7 8 6" xfId="20516" xr:uid="{7BAEEA8D-3EDC-4A57-9DF5-B7C33DFAA76F}"/>
    <cellStyle name="Moeda 7 9" xfId="3698" xr:uid="{8BD95E3C-19BA-4917-8B98-AF56C56D0E16}"/>
    <cellStyle name="Moeda 7 9 2" xfId="9327" xr:uid="{D53001E6-F647-453D-8373-C6375EE5A9EE}"/>
    <cellStyle name="Moeda 7 9 2 2" xfId="12037" xr:uid="{5E740D23-33A1-40C7-BC2D-B15406BC7485}"/>
    <cellStyle name="Moeda 7 9 2 2 2" xfId="13762" xr:uid="{5CBAFF14-C6E3-4168-84DD-88B604B12538}"/>
    <cellStyle name="Moeda 7 9 2 3" xfId="12902" xr:uid="{816B0A02-918E-4771-B8CD-E0F44486FD16}"/>
    <cellStyle name="Moeda 7 9 2 4" xfId="20246" xr:uid="{117B3801-E0CE-4C53-BD06-14A058F36CDE}"/>
    <cellStyle name="Moeda 7 9 2 5" xfId="21112" xr:uid="{E48C6058-A047-4899-A882-0AE6D57D5A81}"/>
    <cellStyle name="Moeda 7 9 3" xfId="11607" xr:uid="{E3ED9BCC-B6C1-4063-8CFB-60F6D08BAE8C}"/>
    <cellStyle name="Moeda 7 9 3 2" xfId="13332" xr:uid="{ABA5BCD5-7BFE-4A1F-BFC9-C111264537FD}"/>
    <cellStyle name="Moeda 7 9 3 3" xfId="17962" xr:uid="{5F208355-8DA0-460A-82DA-863AF43051E1}"/>
    <cellStyle name="Moeda 7 9 4" xfId="12472" xr:uid="{4ED7A8A0-2878-4734-9330-75E338C13F5B}"/>
    <cellStyle name="Moeda 7 9 5" xfId="14193" xr:uid="{41AB9FF4-C14A-4943-B785-C8D7042C3EF6}"/>
    <cellStyle name="Moeda 7 9 6" xfId="20680" xr:uid="{AD7B41E2-5D4E-4A0B-9F0B-F96E51F8C060}"/>
    <cellStyle name="Moeda 8" xfId="136" xr:uid="{1CE951B0-BAE9-4854-A6B2-82D0FC569BD6}"/>
    <cellStyle name="Moeda 8 10" xfId="12245" xr:uid="{651377AA-4EDE-48ED-9C2F-3BBEBDA5C4F9}"/>
    <cellStyle name="Moeda 8 11" xfId="13966" xr:uid="{954EB304-758F-4B67-B7B9-F5E80A54FAD2}"/>
    <cellStyle name="Moeda 8 12" xfId="20453" xr:uid="{B5C44438-5F42-4ADE-98C0-B067AE411BC5}"/>
    <cellStyle name="Moeda 8 2" xfId="566" xr:uid="{7AAD5D3F-A308-43E1-8F25-C689ECFC1DC1}"/>
    <cellStyle name="Moeda 8 2 2" xfId="3787" xr:uid="{C4ED9EB1-E4AF-4BA4-8F8F-510713BEF55C}"/>
    <cellStyle name="Moeda 8 2 2 2" xfId="9416" xr:uid="{B4B471B1-F4A8-41B6-B362-9FAAD512C88E}"/>
    <cellStyle name="Moeda 8 2 2 2 2" xfId="12095" xr:uid="{A8CC5671-3478-42B6-B7C5-68F70AC1F00B}"/>
    <cellStyle name="Moeda 8 2 2 2 2 2" xfId="13820" xr:uid="{9BCA0622-F833-45FC-82B0-C5597F7321BF}"/>
    <cellStyle name="Moeda 8 2 2 2 3" xfId="12960" xr:uid="{79CFE33D-9CB0-4906-AE21-86E74FD09398}"/>
    <cellStyle name="Moeda 8 2 2 2 4" xfId="20304" xr:uid="{99636498-F3D1-4F06-A314-5245B6D63A62}"/>
    <cellStyle name="Moeda 8 2 2 2 5" xfId="21170" xr:uid="{30A2B14F-A877-4109-8372-6DE08BFEE150}"/>
    <cellStyle name="Moeda 8 2 2 3" xfId="11665" xr:uid="{D0ADB153-4AF7-4491-B0AD-EEF64F3B7374}"/>
    <cellStyle name="Moeda 8 2 2 3 2" xfId="13390" xr:uid="{E89B1EE4-31B8-46EA-A86B-E714A2182391}"/>
    <cellStyle name="Moeda 8 2 2 3 3" xfId="18051" xr:uid="{8D483997-DA5C-4927-BCF7-59F3CC2A1C41}"/>
    <cellStyle name="Moeda 8 2 2 4" xfId="12530" xr:uid="{2B8F6A68-36B9-41BF-A465-591671D73CC4}"/>
    <cellStyle name="Moeda 8 2 2 5" xfId="14251" xr:uid="{99D4B9DD-8E24-48C8-AFE3-B504B05A5E8B}"/>
    <cellStyle name="Moeda 8 2 2 6" xfId="20738" xr:uid="{17A0AA33-243B-473A-9A52-E001CC9814BC}"/>
    <cellStyle name="Moeda 8 2 3" xfId="6195" xr:uid="{7C1F2C23-1A3F-466F-8C5B-AB28FA39B6A5}"/>
    <cellStyle name="Moeda 8 2 3 2" xfId="12016" xr:uid="{E7083D6C-4644-4746-963E-614215F621A2}"/>
    <cellStyle name="Moeda 8 2 3 2 2" xfId="13741" xr:uid="{DDDA3D52-CCE1-4182-807D-F81918CD5188}"/>
    <cellStyle name="Moeda 8 2 3 3" xfId="12881" xr:uid="{99203935-DD49-4BB4-9C03-64D79207379C}"/>
    <cellStyle name="Moeda 8 2 3 4" xfId="20225" xr:uid="{3D903574-1281-4F42-9196-BA847A1A25AE}"/>
    <cellStyle name="Moeda 8 2 3 5" xfId="21091" xr:uid="{D5895C66-F427-42E4-87C7-2469CFF1A89F}"/>
    <cellStyle name="Moeda 8 2 4" xfId="11586" xr:uid="{BF441785-97C3-4353-9FEE-AF11E8124F67}"/>
    <cellStyle name="Moeda 8 2 4 2" xfId="13311" xr:uid="{7AAEC6AA-6745-45DF-8C87-6BE21E72939D}"/>
    <cellStyle name="Moeda 8 2 4 3" xfId="14830" xr:uid="{B8E2F0C5-3FE2-4CE6-A867-99AF46019374}"/>
    <cellStyle name="Moeda 8 2 5" xfId="12451" xr:uid="{D2A47664-E942-4968-86FC-4A5F8DC955D8}"/>
    <cellStyle name="Moeda 8 2 6" xfId="14172" xr:uid="{88138CE9-B929-4F23-912E-29AAA5E9E3DE}"/>
    <cellStyle name="Moeda 8 2 7" xfId="20659" xr:uid="{11FBE8BC-37C7-4453-BEF7-786075A5CE82}"/>
    <cellStyle name="Moeda 8 3" xfId="498" xr:uid="{A44A4870-C915-46DE-8E1B-543B29F71B8E}"/>
    <cellStyle name="Moeda 8 3 2" xfId="3877" xr:uid="{1CD1DBC9-37F6-421D-A093-7E2144272932}"/>
    <cellStyle name="Moeda 8 3 2 2" xfId="9506" xr:uid="{9279614D-086B-47D6-AF49-AB65E0BB794B}"/>
    <cellStyle name="Moeda 8 3 2 2 2" xfId="12129" xr:uid="{CE0DC14F-B450-4776-85CD-567401258A5E}"/>
    <cellStyle name="Moeda 8 3 2 2 2 2" xfId="13854" xr:uid="{1A60F5A7-8B07-407F-9CA3-A71FEEC68D42}"/>
    <cellStyle name="Moeda 8 3 2 2 3" xfId="12994" xr:uid="{842249B6-1020-4AD4-BC05-0EA7FC8A9202}"/>
    <cellStyle name="Moeda 8 3 2 2 4" xfId="20338" xr:uid="{5310B9A3-A172-4033-932C-F42DDAB7ADF2}"/>
    <cellStyle name="Moeda 8 3 2 2 5" xfId="21204" xr:uid="{4C90B2AD-F6D2-4998-82DC-FE97280226E2}"/>
    <cellStyle name="Moeda 8 3 2 3" xfId="11699" xr:uid="{36E61CF3-B8B7-41A9-AD10-BDD74DC651E6}"/>
    <cellStyle name="Moeda 8 3 2 3 2" xfId="13424" xr:uid="{10748495-DA2C-4293-BCBC-368A6B545CB0}"/>
    <cellStyle name="Moeda 8 3 2 3 3" xfId="18141" xr:uid="{71BE9B1B-0621-4D6B-9068-56A287BD5670}"/>
    <cellStyle name="Moeda 8 3 2 4" xfId="12564" xr:uid="{89E1C000-7C38-489D-A1CD-0F2C47211B74}"/>
    <cellStyle name="Moeda 8 3 2 5" xfId="14285" xr:uid="{4EA5E0CE-B0D5-4519-9439-5F11520F87A8}"/>
    <cellStyle name="Moeda 8 3 2 6" xfId="20772" xr:uid="{88BB955D-212A-44AE-B205-D454F753FDFA}"/>
    <cellStyle name="Moeda 8 3 3" xfId="6127" xr:uid="{D743C3EE-5C07-4A55-B40B-B519A4B3807A}"/>
    <cellStyle name="Moeda 8 3 3 2" xfId="11988" xr:uid="{784257D2-D49C-4F41-BD0F-40AF7E84D253}"/>
    <cellStyle name="Moeda 8 3 3 2 2" xfId="13713" xr:uid="{D5A4D7FD-472B-46BD-AA6D-D6F305AFBEF5}"/>
    <cellStyle name="Moeda 8 3 3 3" xfId="12853" xr:uid="{F9DD56FE-C167-43E6-8565-EC792C445C50}"/>
    <cellStyle name="Moeda 8 3 3 4" xfId="20197" xr:uid="{A61931E6-25E5-416B-8AAE-8AA0FE802AE8}"/>
    <cellStyle name="Moeda 8 3 3 5" xfId="21063" xr:uid="{2DAE7FCD-6684-4677-B74A-4FAE29EB8F9F}"/>
    <cellStyle name="Moeda 8 3 4" xfId="11558" xr:uid="{CEA9BB48-0D81-4A01-8996-F07783289C8F}"/>
    <cellStyle name="Moeda 8 3 4 2" xfId="13283" xr:uid="{4AA449D4-9037-4477-9443-679262DD7565}"/>
    <cellStyle name="Moeda 8 3 4 3" xfId="14762" xr:uid="{5A140A4E-3E38-4569-BF0E-3222B88D920D}"/>
    <cellStyle name="Moeda 8 3 5" xfId="12423" xr:uid="{C8E712B4-56E0-428B-99C4-5FC461548C2A}"/>
    <cellStyle name="Moeda 8 3 6" xfId="14144" xr:uid="{9A0C3C1A-B266-436B-B087-CFC71D873B7C}"/>
    <cellStyle name="Moeda 8 3 7" xfId="20631" xr:uid="{DEF20D82-C50F-41D5-B6D1-59023B9DA22C}"/>
    <cellStyle name="Moeda 8 4" xfId="431" xr:uid="{E1D14E93-98E0-45B0-A2E6-08D3745043F2}"/>
    <cellStyle name="Moeda 8 4 2" xfId="4193" xr:uid="{E13D2054-7EB9-4D0D-AC0E-57BCF502B953}"/>
    <cellStyle name="Moeda 8 4 2 2" xfId="9822" xr:uid="{66B01594-FE34-47BA-9734-6C3950B5C0DF}"/>
    <cellStyle name="Moeda 8 4 2 2 2" xfId="12161" xr:uid="{DE9C5249-3567-44CF-AEA8-33720380850E}"/>
    <cellStyle name="Moeda 8 4 2 2 2 2" xfId="13886" xr:uid="{160C187E-657D-477D-AE40-273D6F80AE7E}"/>
    <cellStyle name="Moeda 8 4 2 2 3" xfId="13026" xr:uid="{7A99AE9A-6E2E-4DB7-99E4-B8581D627542}"/>
    <cellStyle name="Moeda 8 4 2 2 4" xfId="20370" xr:uid="{101AE8A2-E0B6-4F6A-B108-00F031BD2551}"/>
    <cellStyle name="Moeda 8 4 2 2 5" xfId="21236" xr:uid="{28F9E4E6-A606-41D5-85CD-37B638637117}"/>
    <cellStyle name="Moeda 8 4 2 3" xfId="11731" xr:uid="{2C0F9EA7-BAB0-4D4F-843D-917637DBEE16}"/>
    <cellStyle name="Moeda 8 4 2 3 2" xfId="13456" xr:uid="{793DF0D4-AAFB-479D-B97B-CA1E22BE8636}"/>
    <cellStyle name="Moeda 8 4 2 3 3" xfId="18457" xr:uid="{CEF3F082-E3DB-477B-9DE1-C4020E2E3418}"/>
    <cellStyle name="Moeda 8 4 2 4" xfId="12596" xr:uid="{3FCAF8DD-9D27-4A43-AE7D-4F4CBEE1C79C}"/>
    <cellStyle name="Moeda 8 4 2 5" xfId="14317" xr:uid="{910E1FEC-0BE6-4406-B17C-18887DF56EAA}"/>
    <cellStyle name="Moeda 8 4 2 6" xfId="20804" xr:uid="{3CB8E72A-4E01-4C56-BA5A-0920D1ABDED2}"/>
    <cellStyle name="Moeda 8 4 3" xfId="6060" xr:uid="{EE208F68-495B-4871-8640-7BD16BBE2DC1}"/>
    <cellStyle name="Moeda 8 4 3 2" xfId="11959" xr:uid="{84A106BC-EF96-449F-872D-B748611E4233}"/>
    <cellStyle name="Moeda 8 4 3 2 2" xfId="13684" xr:uid="{D14CC282-3786-4B58-82F9-01D880257925}"/>
    <cellStyle name="Moeda 8 4 3 3" xfId="12824" xr:uid="{D829F270-85B8-483D-9217-8F515AA5AB7F}"/>
    <cellStyle name="Moeda 8 4 3 4" xfId="20168" xr:uid="{6221E228-F637-4007-9414-36F991C5CECA}"/>
    <cellStyle name="Moeda 8 4 3 5" xfId="21034" xr:uid="{D3608E3C-B65B-4861-94EB-C5FAE8134CFD}"/>
    <cellStyle name="Moeda 8 4 4" xfId="11529" xr:uid="{A9178DE9-E649-48D6-892C-27282E79FCFE}"/>
    <cellStyle name="Moeda 8 4 4 2" xfId="13254" xr:uid="{3480AAD2-B315-40B2-AB31-670826B0DD0E}"/>
    <cellStyle name="Moeda 8 4 4 3" xfId="14695" xr:uid="{823D8D54-4C41-491A-AB8F-DBB8CD859663}"/>
    <cellStyle name="Moeda 8 4 5" xfId="12394" xr:uid="{7E679F8F-EB0D-44B3-9DAE-C2B1B5F30D3F}"/>
    <cellStyle name="Moeda 8 4 6" xfId="14115" xr:uid="{24D823B6-AE80-4FDA-9BC4-61C8C8BAF187}"/>
    <cellStyle name="Moeda 8 4 7" xfId="20602" xr:uid="{463576C6-96DC-4089-B82F-FBC55240DC4C}"/>
    <cellStyle name="Moeda 8 5" xfId="358" xr:uid="{082DA16D-1B28-4325-89FE-A125DD028AAB}"/>
    <cellStyle name="Moeda 8 5 2" xfId="5987" xr:uid="{96D2E960-36BF-4EAA-8D36-C3EB96E3BDEC}"/>
    <cellStyle name="Moeda 8 5 2 2" xfId="11901" xr:uid="{4AECDCEE-B08E-401D-A2B9-5E514DF1E252}"/>
    <cellStyle name="Moeda 8 5 2 2 2" xfId="13626" xr:uid="{3227BB47-15FC-4E26-AD7B-A3DB81A9F70A}"/>
    <cellStyle name="Moeda 8 5 2 3" xfId="12766" xr:uid="{01C09513-DC76-4C53-9A1F-BE0C2EAB5503}"/>
    <cellStyle name="Moeda 8 5 2 4" xfId="20110" xr:uid="{86EAD4D3-5323-4BBB-BFDF-6C172B69473F}"/>
    <cellStyle name="Moeda 8 5 2 5" xfId="20976" xr:uid="{0EC8C7AC-B1E0-4F19-9F8E-E4F2B3345E0D}"/>
    <cellStyle name="Moeda 8 5 3" xfId="11471" xr:uid="{B6CBB17F-A6AB-4684-B0EC-FF0D98C7CD56}"/>
    <cellStyle name="Moeda 8 5 3 2" xfId="13196" xr:uid="{DF9B11DC-EBFF-439C-BEB5-869934710667}"/>
    <cellStyle name="Moeda 8 5 3 3" xfId="14622" xr:uid="{2F906827-49E0-4D22-90A2-FD30F0F838FD}"/>
    <cellStyle name="Moeda 8 5 4" xfId="12336" xr:uid="{52E1ABBB-E7D3-449D-BE4D-E70ACCC5C003}"/>
    <cellStyle name="Moeda 8 5 5" xfId="14057" xr:uid="{9DFC3A70-60C9-4AFE-805B-854B7BF63CDA}"/>
    <cellStyle name="Moeda 8 5 6" xfId="20544" xr:uid="{C6270A2F-CD3F-42E7-A91C-887ED780EC0A}"/>
    <cellStyle name="Moeda 8 6" xfId="3733" xr:uid="{4DD3EA77-9122-40BD-B0AD-F4F783D6C569}"/>
    <cellStyle name="Moeda 8 6 2" xfId="9362" xr:uid="{3FEE10A6-2A79-432A-9F5B-B331CB7374D6}"/>
    <cellStyle name="Moeda 8 6 2 2" xfId="12066" xr:uid="{4A29B39B-1512-42D3-87A3-02EEE2A8C4D8}"/>
    <cellStyle name="Moeda 8 6 2 2 2" xfId="13791" xr:uid="{2343CBB4-D8FC-43B4-BF5D-72EDF42E21F9}"/>
    <cellStyle name="Moeda 8 6 2 3" xfId="12931" xr:uid="{9F321785-11B6-4AA1-AE95-C3642A229680}"/>
    <cellStyle name="Moeda 8 6 2 4" xfId="20275" xr:uid="{09BCACAD-3F3C-46AF-AA44-70A218CB48DE}"/>
    <cellStyle name="Moeda 8 6 2 5" xfId="21141" xr:uid="{738429C5-D43C-49D8-B99A-2B680CC2B284}"/>
    <cellStyle name="Moeda 8 6 3" xfId="11636" xr:uid="{BDCCFA2D-3AE8-45CD-A25F-14CDB95785FC}"/>
    <cellStyle name="Moeda 8 6 3 2" xfId="13361" xr:uid="{FDDBD9FA-5856-4B59-9E12-21E8BE71320C}"/>
    <cellStyle name="Moeda 8 6 3 3" xfId="17997" xr:uid="{2209CA06-981E-4414-8D3F-F66852B39C1E}"/>
    <cellStyle name="Moeda 8 6 4" xfId="12501" xr:uid="{0FADCE49-C9C0-40AD-9F5D-D571841FDD77}"/>
    <cellStyle name="Moeda 8 6 5" xfId="14222" xr:uid="{1C232E8D-FAA3-4F89-AD7A-86F0DB5E9399}"/>
    <cellStyle name="Moeda 8 6 6" xfId="20709" xr:uid="{5798A9E2-3F84-4E5F-9FCA-ED4F895E5B00}"/>
    <cellStyle name="Moeda 8 7" xfId="210" xr:uid="{E57E6338-37AC-4E11-BBCE-08CF300090E0}"/>
    <cellStyle name="Moeda 8 7 2" xfId="5839" xr:uid="{8DC6E336-F7C7-4BD4-8732-3BE658A6A6B7}"/>
    <cellStyle name="Moeda 8 7 2 2" xfId="11852" xr:uid="{92BB4A26-16BB-48E5-AF80-B8A788DB0987}"/>
    <cellStyle name="Moeda 8 7 2 2 2" xfId="13577" xr:uid="{D602AA38-8617-43EF-986C-CC97E618DB44}"/>
    <cellStyle name="Moeda 8 7 2 3" xfId="12717" xr:uid="{5ADA1662-13F6-41D5-A136-24B87C892743}"/>
    <cellStyle name="Moeda 8 7 2 4" xfId="20061" xr:uid="{11CC0E07-A9D1-49E1-8DDA-E3C4D91DBA19}"/>
    <cellStyle name="Moeda 8 7 2 5" xfId="20927" xr:uid="{9AFA4DBD-DBB9-4130-B7DD-F2D83FFC9A2D}"/>
    <cellStyle name="Moeda 8 7 3" xfId="11422" xr:uid="{24BC823B-2133-4BD6-9F56-7CA0C0D558B3}"/>
    <cellStyle name="Moeda 8 7 3 2" xfId="13147" xr:uid="{7C55A295-8B1B-4CA6-8110-689967178E1A}"/>
    <cellStyle name="Moeda 8 7 3 3" xfId="14474" xr:uid="{CBC611D2-0946-4F6E-8605-D3AACBBFCDF1}"/>
    <cellStyle name="Moeda 8 7 4" xfId="12287" xr:uid="{B3E5613E-A58F-4B18-B9D0-57ACD4821110}"/>
    <cellStyle name="Moeda 8 7 5" xfId="14008" xr:uid="{7E6CE410-3D7A-498B-AD49-4B7FC6C1224E}"/>
    <cellStyle name="Moeda 8 7 6" xfId="20495" xr:uid="{A67FB428-8928-4380-A435-4E67F9C45C3C}"/>
    <cellStyle name="Moeda 8 8" xfId="5765" xr:uid="{95136F92-787B-49DB-A73F-DD7C28397899}"/>
    <cellStyle name="Moeda 8 8 2" xfId="11810" xr:uid="{1E6672ED-D4EE-4E73-8DED-8F55221CA51A}"/>
    <cellStyle name="Moeda 8 8 2 2" xfId="13535" xr:uid="{480CD49B-5557-4E63-BB34-B10EDCA3FE51}"/>
    <cellStyle name="Moeda 8 8 3" xfId="12675" xr:uid="{1F2574BB-5C23-4B27-BE06-0086119B7FD4}"/>
    <cellStyle name="Moeda 8 8 4" xfId="20019" xr:uid="{2948FACE-12BB-40E0-B453-F77B07C22A45}"/>
    <cellStyle name="Moeda 8 8 5" xfId="20885" xr:uid="{CE2A538F-1338-4479-95BD-2FD79AD9A130}"/>
    <cellStyle name="Moeda 8 9" xfId="11380" xr:uid="{F2995FA4-DCE5-4FD7-8FB4-D68D02EDC2E3}"/>
    <cellStyle name="Moeda 8 9 2" xfId="13105" xr:uid="{C6384F12-0551-423A-B94A-38410B4930F4}"/>
    <cellStyle name="Moeda 8 9 3" xfId="14400" xr:uid="{7D0FD6EE-2A36-4129-B4DE-E5B25EB7C6FD}"/>
    <cellStyle name="Moeda 9" xfId="120" xr:uid="{018C548C-EE85-4158-87AC-4037FDE74AE8}"/>
    <cellStyle name="Moeda 9 2" xfId="521" xr:uid="{76A60303-4CFA-45BD-8AC5-C6C66B83AF3E}"/>
    <cellStyle name="Moeda 9 2 2" xfId="3691" xr:uid="{BBAA9264-5899-433D-945B-19965F233BA8}"/>
    <cellStyle name="Moeda 9 2 2 2" xfId="9320" xr:uid="{0A761A38-C248-401B-8533-5B11715A7A37}"/>
    <cellStyle name="Moeda 9 2 2 2 2" xfId="12035" xr:uid="{F07DE875-1F00-431D-9B30-5CDB837337D0}"/>
    <cellStyle name="Moeda 9 2 2 2 2 2" xfId="13760" xr:uid="{81BDC827-182E-4B4C-A4AF-D116ABE124EC}"/>
    <cellStyle name="Moeda 9 2 2 2 3" xfId="12900" xr:uid="{3369E2D5-8D43-4A8E-BF7B-0BFC29E5EA18}"/>
    <cellStyle name="Moeda 9 2 2 2 4" xfId="20244" xr:uid="{561CED62-757B-4E12-AF7B-917B064D5D92}"/>
    <cellStyle name="Moeda 9 2 2 2 5" xfId="21110" xr:uid="{3521DEC3-3E57-45A4-84F6-CCF24EBCA395}"/>
    <cellStyle name="Moeda 9 2 2 3" xfId="11605" xr:uid="{095762AD-B640-4C40-89E7-FCFBB8446C43}"/>
    <cellStyle name="Moeda 9 2 2 3 2" xfId="13330" xr:uid="{1524570B-572E-4B13-827C-24E02D7E763C}"/>
    <cellStyle name="Moeda 9 2 2 3 3" xfId="17955" xr:uid="{0003AB29-3E87-4FF2-B343-2EF973B22956}"/>
    <cellStyle name="Moeda 9 2 2 4" xfId="12470" xr:uid="{5DF0751E-DC0A-4812-8C03-E9A4F3CFB626}"/>
    <cellStyle name="Moeda 9 2 2 5" xfId="14191" xr:uid="{6F1926B2-9F42-4A5F-B267-815B320B4D4C}"/>
    <cellStyle name="Moeda 9 2 2 6" xfId="20678" xr:uid="{56E2D1AF-1E6D-40AA-B84A-CA3F36BB003C}"/>
    <cellStyle name="Moeda 9 2 3" xfId="6150" xr:uid="{2B5DC395-FE06-415D-AC8A-8B43F9A24946}"/>
    <cellStyle name="Moeda 9 2 3 2" xfId="12002" xr:uid="{F02A04DF-2A23-4E23-955D-8DFB42839631}"/>
    <cellStyle name="Moeda 9 2 3 2 2" xfId="13727" xr:uid="{85B0E3BF-53BA-4AE4-8E7D-73D3930148BF}"/>
    <cellStyle name="Moeda 9 2 3 3" xfId="12867" xr:uid="{0B7733D6-D81C-437B-9BB8-7D55C33C594C}"/>
    <cellStyle name="Moeda 9 2 3 4" xfId="20211" xr:uid="{56716200-8D55-4BA3-9358-BD4328A75E61}"/>
    <cellStyle name="Moeda 9 2 3 5" xfId="21077" xr:uid="{84C4019E-FD21-4355-B78F-CB011468B4EF}"/>
    <cellStyle name="Moeda 9 2 4" xfId="11572" xr:uid="{626EB162-1D94-49B0-8BDB-E9EB50B1199B}"/>
    <cellStyle name="Moeda 9 2 4 2" xfId="13297" xr:uid="{683BE4A5-C89D-4AAC-8C40-B185DD27539E}"/>
    <cellStyle name="Moeda 9 2 4 3" xfId="14785" xr:uid="{7A0078E1-00E5-4415-BAAD-DDE65E62DAB5}"/>
    <cellStyle name="Moeda 9 2 5" xfId="12437" xr:uid="{1CF4D596-3C57-4AEF-B369-5BB4F0D053F4}"/>
    <cellStyle name="Moeda 9 2 6" xfId="14158" xr:uid="{82632D44-C664-4BF6-9B88-2B48F97EE152}"/>
    <cellStyle name="Moeda 9 2 7" xfId="20645" xr:uid="{CA27E05F-7DB8-4D1E-9714-77BEAEC778A2}"/>
    <cellStyle name="Moeda 9 3" xfId="3754" xr:uid="{595FCF0B-4D15-4916-9941-68FD14141856}"/>
    <cellStyle name="Moeda 9 3 2" xfId="9383" xr:uid="{29AEA42B-1A15-47EC-AA40-92F57B44F354}"/>
    <cellStyle name="Moeda 9 3 2 2" xfId="12080" xr:uid="{FFFAD96E-1566-4FFC-ABE0-DEB1FC54DC95}"/>
    <cellStyle name="Moeda 9 3 2 2 2" xfId="13805" xr:uid="{C8F934F4-C00C-4713-95C0-810AFC339C9B}"/>
    <cellStyle name="Moeda 9 3 2 3" xfId="12945" xr:uid="{11624EB4-15F2-4226-829B-D22146E14593}"/>
    <cellStyle name="Moeda 9 3 2 4" xfId="20289" xr:uid="{7F2DDA0F-B4A1-40AF-B0FD-41EEDD5BDE3C}"/>
    <cellStyle name="Moeda 9 3 2 5" xfId="21155" xr:uid="{99F5C82C-A5A7-4918-B1E2-D22679F7113D}"/>
    <cellStyle name="Moeda 9 3 3" xfId="11650" xr:uid="{65704098-44E9-426C-AF91-07A75B5C93E4}"/>
    <cellStyle name="Moeda 9 3 3 2" xfId="13375" xr:uid="{FA5EFC40-7FDC-4ED8-BEC1-C25419CECBAC}"/>
    <cellStyle name="Moeda 9 3 3 3" xfId="18018" xr:uid="{0DDFBB7B-3B71-4865-A20D-97C9D1241F79}"/>
    <cellStyle name="Moeda 9 3 4" xfId="12515" xr:uid="{28E5DCEB-72C6-4353-B5AF-1A7032E45D30}"/>
    <cellStyle name="Moeda 9 3 5" xfId="14236" xr:uid="{9FF1BF9C-49C4-4E81-BD5C-D5C8149477CE}"/>
    <cellStyle name="Moeda 9 3 6" xfId="20723" xr:uid="{45035F21-3440-4A79-B7DD-47FC608E8CD6}"/>
    <cellStyle name="Moeda 9 4" xfId="376" xr:uid="{737CE51C-DC5A-43B8-9C64-7ABEAFEABD94}"/>
    <cellStyle name="Moeda 9 4 2" xfId="6005" xr:uid="{07EB1AAD-4567-4BAA-95A9-19CE23E17E43}"/>
    <cellStyle name="Moeda 9 4 2 2" xfId="11915" xr:uid="{89482641-23D6-4821-B7F1-C6D0F63CC435}"/>
    <cellStyle name="Moeda 9 4 2 2 2" xfId="13640" xr:uid="{A83A55A5-A02F-4417-AD61-DA9AA9016565}"/>
    <cellStyle name="Moeda 9 4 2 3" xfId="12780" xr:uid="{8E424FB2-65ED-42DD-8A64-26B8D0756874}"/>
    <cellStyle name="Moeda 9 4 2 4" xfId="20124" xr:uid="{44F2F1C9-D6B4-4A5F-A81C-BD4629556FDB}"/>
    <cellStyle name="Moeda 9 4 2 5" xfId="20990" xr:uid="{260C80A4-68C4-40F5-A48F-2D26783F4A12}"/>
    <cellStyle name="Moeda 9 4 3" xfId="11485" xr:uid="{7FB64699-E687-4B3F-AD50-F2A88D660D8A}"/>
    <cellStyle name="Moeda 9 4 3 2" xfId="13210" xr:uid="{BC8E9444-2E0B-4F0E-A1C3-0D9E66C28E77}"/>
    <cellStyle name="Moeda 9 4 3 3" xfId="14640" xr:uid="{4A7174F7-2DD0-480F-A5CB-A6F4E55B0DB8}"/>
    <cellStyle name="Moeda 9 4 4" xfId="12350" xr:uid="{73EA2F1E-0B6E-4010-B494-1B4A3543332B}"/>
    <cellStyle name="Moeda 9 4 5" xfId="14071" xr:uid="{5472D775-9FD4-4F19-82D0-80B47F1914EB}"/>
    <cellStyle name="Moeda 9 4 6" xfId="20558" xr:uid="{E11F1D32-EF6A-47D4-8715-24387795ED7E}"/>
    <cellStyle name="Moeda 9 5" xfId="5749" xr:uid="{F5AD080F-255A-4A20-B71F-A7CF50E6E5AE}"/>
    <cellStyle name="Moeda 9 5 2" xfId="11796" xr:uid="{9A0C742E-CF3B-4335-B915-F5508A6277FE}"/>
    <cellStyle name="Moeda 9 5 2 2" xfId="13521" xr:uid="{E2BAA743-9DE5-480D-A4F0-E061885CE2BE}"/>
    <cellStyle name="Moeda 9 5 3" xfId="12661" xr:uid="{9791BA2B-18C3-4CBD-AE1F-6A017DD7F6A2}"/>
    <cellStyle name="Moeda 9 5 4" xfId="20005" xr:uid="{F66853E4-B751-4A19-AA65-CDE244CA4C7A}"/>
    <cellStyle name="Moeda 9 5 5" xfId="20871" xr:uid="{A5135A83-5083-469E-B35E-B979EB94F79D}"/>
    <cellStyle name="Moeda 9 6" xfId="11366" xr:uid="{01111800-5290-43DE-B596-C45FFB793726}"/>
    <cellStyle name="Moeda 9 6 2" xfId="13091" xr:uid="{878DC171-94EA-4744-86A2-B7E15F5B5F44}"/>
    <cellStyle name="Moeda 9 6 3" xfId="14384" xr:uid="{80C8A25B-6CCF-4BB4-9BC0-058F9F2D50EE}"/>
    <cellStyle name="Moeda 9 7" xfId="12231" xr:uid="{F3E65D23-494D-4A71-8398-4446D23EC5BF}"/>
    <cellStyle name="Moeda 9 8" xfId="13952" xr:uid="{7CBA1BBE-7D74-4C4F-85AC-5F5E8129317B}"/>
    <cellStyle name="Moeda 9 9" xfId="20439" xr:uid="{4E03CB02-619E-4BFC-A200-F351EA422E92}"/>
    <cellStyle name="Neutral" xfId="60" xr:uid="{BA63B2D0-6B9F-48E5-A274-E89DF5D3E748}"/>
    <cellStyle name="Normal" xfId="0" builtinId="0"/>
    <cellStyle name="Normal 2" xfId="61" xr:uid="{4EE1058B-4DCA-467C-A257-B62AA9008633}"/>
    <cellStyle name="Normal 2 2" xfId="62" xr:uid="{8DF8D0FE-9056-493B-91AA-B93A3871F5FC}"/>
    <cellStyle name="Normal 2 3" xfId="63" xr:uid="{CCEFCF6C-E9B3-49C7-A12B-303190006072}"/>
    <cellStyle name="Normal 2 4" xfId="64" xr:uid="{C1D10213-C658-42A4-947E-1F99EBB265EB}"/>
    <cellStyle name="Normal 3" xfId="65" xr:uid="{186426DA-EB90-4BEF-B966-FA2AA30DA3C8}"/>
    <cellStyle name="Normal 3 2" xfId="66" xr:uid="{CA2857CA-AEE5-43EC-AA62-C40BA44D5AA7}"/>
    <cellStyle name="Normal 4" xfId="67" xr:uid="{0A593554-28C2-490A-A689-53D5A3AB7008}"/>
    <cellStyle name="Normal 4 2" xfId="68" xr:uid="{0CD7230E-C27B-49C4-8E31-8027EDE83DFF}"/>
    <cellStyle name="Normal 4 3" xfId="69" xr:uid="{6B3FF15B-4D91-4CB2-8C1A-208691B2EA9B}"/>
    <cellStyle name="Normal 5" xfId="1" xr:uid="{58D5DCC5-7A5D-4EA5-8476-76FAA5D03FD2}"/>
    <cellStyle name="Normal 5 2" xfId="70" xr:uid="{C5DE1101-C1C3-4C64-B60A-B5DE9B5A23C8}"/>
    <cellStyle name="Normal 6" xfId="71" xr:uid="{E3B1231A-269A-45E7-950F-AA7A46E9529A}"/>
    <cellStyle name="Normal 7" xfId="72" xr:uid="{740B7E6D-6456-4F67-91F3-430232C3D026}"/>
    <cellStyle name="Normal 8" xfId="73" xr:uid="{91ECEFDD-F723-442B-8C4C-089496C000C2}"/>
    <cellStyle name="Normal 8 2" xfId="100" xr:uid="{2E432481-AD40-4BC3-BAB7-ECA596C94E71}"/>
    <cellStyle name="Note" xfId="74" xr:uid="{795DA4BE-0F05-4B2F-A8C4-980106048472}"/>
    <cellStyle name="Note 2" xfId="104" xr:uid="{687F1B6F-51D9-45EB-A73B-1073D1CC51BE}"/>
    <cellStyle name="Note 2 10" xfId="398" xr:uid="{7B05D3E1-A522-4B47-9D48-FC331E7A67F7}"/>
    <cellStyle name="Note 2 10 2" xfId="4164" xr:uid="{7CE49D31-90D4-46DC-A9D0-FE02DB282F7C}"/>
    <cellStyle name="Note 2 10 2 2" xfId="9793" xr:uid="{242E18C7-4578-4685-926E-D5024AA1A532}"/>
    <cellStyle name="Note 2 10 2 3" xfId="18428" xr:uid="{385D2B58-ADE4-4DF2-A2A3-6486FCBF7007}"/>
    <cellStyle name="Note 2 10 3" xfId="6027" xr:uid="{F84906F5-9300-48AA-8331-5494402E215D}"/>
    <cellStyle name="Note 2 10 4" xfId="14662" xr:uid="{82094EA1-A4F0-4254-AC6F-7CE8F60204B3}"/>
    <cellStyle name="Note 2 11" xfId="1655" xr:uid="{208484A4-14A2-4459-816A-7C9F207D6200}"/>
    <cellStyle name="Note 2 11 2" xfId="4827" xr:uid="{FD0C92EC-3790-4F32-89C7-374D81F23829}"/>
    <cellStyle name="Note 2 11 2 2" xfId="10456" xr:uid="{623CD136-FC28-4EB9-B796-D00E4412489A}"/>
    <cellStyle name="Note 2 11 2 3" xfId="19091" xr:uid="{A35ADB0A-9E1F-4598-8BBE-1E45997F2643}"/>
    <cellStyle name="Note 2 11 3" xfId="7284" xr:uid="{584BBA42-B955-44FC-A128-86FDB4F9D052}"/>
    <cellStyle name="Note 2 11 4" xfId="15919" xr:uid="{2EABD831-CACB-4FFA-9BC1-77EDA63369F5}"/>
    <cellStyle name="Note 2 12" xfId="342" xr:uid="{7FA7FAF9-34C7-4E82-B78C-A1D1526B7B37}"/>
    <cellStyle name="Note 2 12 2" xfId="3969" xr:uid="{30BAE0DB-A6B7-4760-8653-1C8F78115498}"/>
    <cellStyle name="Note 2 12 2 2" xfId="9598" xr:uid="{6603971B-CA10-4B26-BA7A-BBEF9F5159FE}"/>
    <cellStyle name="Note 2 12 2 3" xfId="18233" xr:uid="{C82331C7-1B16-4345-8251-FCAE194C5199}"/>
    <cellStyle name="Note 2 12 3" xfId="5971" xr:uid="{5DEBFFD3-029E-491E-AE7C-81F99A6CEEC0}"/>
    <cellStyle name="Note 2 12 4" xfId="14606" xr:uid="{5850B757-1F38-445B-B86D-6078AE35902D}"/>
    <cellStyle name="Note 2 13" xfId="3333" xr:uid="{0EC104F8-5F8A-483A-AEB8-8BF61135321F}"/>
    <cellStyle name="Note 2 13 2" xfId="8962" xr:uid="{2AD167D2-B6B9-429B-AFDF-312EDBD4CA81}"/>
    <cellStyle name="Note 2 13 3" xfId="17597" xr:uid="{3439A8C7-BBCE-478A-9BD5-C3740877C4C4}"/>
    <cellStyle name="Note 2 14" xfId="4552" xr:uid="{A956E00F-0681-4986-89F9-5188E1225A9A}"/>
    <cellStyle name="Note 2 14 2" xfId="10181" xr:uid="{B3354377-3F67-45D3-B2EF-7221FF10D222}"/>
    <cellStyle name="Note 2 14 3" xfId="18816" xr:uid="{4C565334-1FC1-4FB8-AC08-428699AE2A68}"/>
    <cellStyle name="Note 2 15" xfId="5715" xr:uid="{D9A0DEDE-3FB5-42A9-822F-6FFF5F6DB65B}"/>
    <cellStyle name="Note 2 2" xfId="113" xr:uid="{2952A983-AAFF-4002-B826-6929E026ACCE}"/>
    <cellStyle name="Note 2 2 10" xfId="1657" xr:uid="{24A56295-B928-463A-A11F-BD5A3B463995}"/>
    <cellStyle name="Note 2 2 10 2" xfId="4829" xr:uid="{6C4B7F17-65AF-4AEC-BE84-3A2F65188BC3}"/>
    <cellStyle name="Note 2 2 10 2 2" xfId="10458" xr:uid="{82B640A2-9745-4F4F-AC76-23E637CC1B58}"/>
    <cellStyle name="Note 2 2 10 2 3" xfId="19093" xr:uid="{BBB51658-1776-4C4D-9691-0784FD1E94D8}"/>
    <cellStyle name="Note 2 2 10 3" xfId="7286" xr:uid="{B1C36BD7-448C-46C7-98BC-D621BFED4A25}"/>
    <cellStyle name="Note 2 2 10 4" xfId="15921" xr:uid="{8F8B7581-06EA-453A-8868-B98A80F2B66B}"/>
    <cellStyle name="Note 2 2 11" xfId="351" xr:uid="{43AD3D5A-B955-44B3-A025-A33C7B2FC386}"/>
    <cellStyle name="Note 2 2 11 2" xfId="4270" xr:uid="{35073258-D00E-481A-B84C-391A96D61629}"/>
    <cellStyle name="Note 2 2 11 2 2" xfId="9899" xr:uid="{9547CE49-B577-432B-B38E-784B3AAF6EA5}"/>
    <cellStyle name="Note 2 2 11 2 3" xfId="18534" xr:uid="{262A4D78-4D37-465C-93A8-38BD3CCA6CBF}"/>
    <cellStyle name="Note 2 2 11 3" xfId="5980" xr:uid="{FB7B6087-38F6-4CFF-A75F-206F3FF126A6}"/>
    <cellStyle name="Note 2 2 11 4" xfId="14615" xr:uid="{8C4E3CD7-7CD4-46EA-A3C1-931B984AE81B}"/>
    <cellStyle name="Note 2 2 12" xfId="2720" xr:uid="{F01311F0-A549-441D-BCA1-4A6462319B03}"/>
    <cellStyle name="Note 2 2 12 2" xfId="8349" xr:uid="{08805FD0-6A4D-40BC-B33D-BC9DA0663508}"/>
    <cellStyle name="Note 2 2 12 3" xfId="16984" xr:uid="{38899ADA-1BAD-4146-B6D5-4067F96F4289}"/>
    <cellStyle name="Note 2 2 13" xfId="4086" xr:uid="{A2D094E3-8C04-4BBF-87BE-042323BF451E}"/>
    <cellStyle name="Note 2 2 13 2" xfId="9715" xr:uid="{CB4B267A-C37C-49D7-94E9-56A652ADD80C}"/>
    <cellStyle name="Note 2 2 13 3" xfId="18350" xr:uid="{E3AADF44-A8DD-4FD4-99EA-0223EE133014}"/>
    <cellStyle name="Note 2 2 14" xfId="5724" xr:uid="{EF2B58DB-777B-4312-B224-C6D06653CA53}"/>
    <cellStyle name="Note 2 2 2" xfId="151" xr:uid="{9C866520-AF5F-406D-8DB3-B256AE5ABC1F}"/>
    <cellStyle name="Note 2 2 2 10" xfId="1096" xr:uid="{8175E5FA-346E-4B3E-AC13-47A606DB038D}"/>
    <cellStyle name="Note 2 2 2 10 2" xfId="1975" xr:uid="{B3E4B761-F801-4E2F-8364-A9DBAD6C0102}"/>
    <cellStyle name="Note 2 2 2 10 2 2" xfId="5147" xr:uid="{D192C818-C8DC-45A6-9038-3620AB29558F}"/>
    <cellStyle name="Note 2 2 2 10 2 2 2" xfId="10776" xr:uid="{63060BBD-145A-4F14-A06A-758AED0F582F}"/>
    <cellStyle name="Note 2 2 2 10 2 2 3" xfId="19411" xr:uid="{617BACFC-5D63-4188-BCD7-A5BD188F4E06}"/>
    <cellStyle name="Note 2 2 2 10 2 3" xfId="7604" xr:uid="{8306B58D-5CD4-479C-8D55-41CD43314492}"/>
    <cellStyle name="Note 2 2 2 10 2 4" xfId="16239" xr:uid="{674F5A94-AA9F-4E91-9CD6-807017A9969C}"/>
    <cellStyle name="Note 2 2 2 10 3" xfId="3302" xr:uid="{D749014E-20DA-4DB1-B391-A7566EB84E43}"/>
    <cellStyle name="Note 2 2 2 10 3 2" xfId="8931" xr:uid="{2C1F5AD4-2026-424B-82E6-5E296C344A40}"/>
    <cellStyle name="Note 2 2 2 10 3 3" xfId="17566" xr:uid="{A5F68021-F35A-4197-AA45-4D6CFAFB66FF}"/>
    <cellStyle name="Note 2 2 2 10 4" xfId="3831" xr:uid="{C623EA91-768B-47B0-8951-8F52082EC2BD}"/>
    <cellStyle name="Note 2 2 2 10 4 2" xfId="9460" xr:uid="{E91B6F3F-4D15-4384-9BA5-90A60AE8DDD8}"/>
    <cellStyle name="Note 2 2 2 10 4 3" xfId="18095" xr:uid="{D7CAC618-4AE8-4CDF-B3D2-0DD043311149}"/>
    <cellStyle name="Note 2 2 2 10 5" xfId="6725" xr:uid="{4D6C6CF5-08BC-4DEA-ACF8-8B5CA1D7AF39}"/>
    <cellStyle name="Note 2 2 2 10 6" xfId="15360" xr:uid="{04C42308-8837-47A6-8041-44ED78006B71}"/>
    <cellStyle name="Note 2 2 2 11" xfId="463" xr:uid="{5E7DC6AC-C8E7-4374-8865-112E7EB4848F}"/>
    <cellStyle name="Note 2 2 2 11 2" xfId="3958" xr:uid="{89B333A3-37D6-4E73-A10A-2837A115AA1E}"/>
    <cellStyle name="Note 2 2 2 11 2 2" xfId="9587" xr:uid="{3226E530-C52A-4CAB-B919-5CF88FAFDD52}"/>
    <cellStyle name="Note 2 2 2 11 2 3" xfId="18222" xr:uid="{9F84327D-3D2D-439A-A310-88DC785F82AE}"/>
    <cellStyle name="Note 2 2 2 11 3" xfId="6092" xr:uid="{E56EFAD2-3332-4794-B5C3-63A40EC94AB4}"/>
    <cellStyle name="Note 2 2 2 11 4" xfId="14727" xr:uid="{DDD9347D-2D55-4A8E-B34C-2C3B68176C43}"/>
    <cellStyle name="Note 2 2 2 12" xfId="1672" xr:uid="{DE27B312-6967-47AE-9520-DA547A950FD2}"/>
    <cellStyle name="Note 2 2 2 12 2" xfId="4844" xr:uid="{0EB14329-B5A3-49A0-BB74-1A3C0D73A001}"/>
    <cellStyle name="Note 2 2 2 12 2 2" xfId="10473" xr:uid="{998FC971-9078-40DA-862C-7AF2E95A3D0D}"/>
    <cellStyle name="Note 2 2 2 12 2 3" xfId="19108" xr:uid="{D19F6DE1-3CEB-4BEF-A323-924622E75392}"/>
    <cellStyle name="Note 2 2 2 12 3" xfId="7301" xr:uid="{A212ECD6-E91C-4D89-9ABD-2789048F617E}"/>
    <cellStyle name="Note 2 2 2 12 4" xfId="15936" xr:uid="{8725DEE0-8C15-4FEA-925B-C67FC002290D}"/>
    <cellStyle name="Note 2 2 2 13" xfId="2998" xr:uid="{B2335F00-ADA9-412C-85F9-F92511A92AD1}"/>
    <cellStyle name="Note 2 2 2 13 2" xfId="8627" xr:uid="{16CC73A9-2CB4-45DC-9802-675EC8A1FAAD}"/>
    <cellStyle name="Note 2 2 2 13 3" xfId="17262" xr:uid="{09C34A57-F592-497C-A26A-FE7975DA664C}"/>
    <cellStyle name="Note 2 2 2 14" xfId="4129" xr:uid="{CC6ACF46-A40D-49B3-ACBA-0D09EE68660F}"/>
    <cellStyle name="Note 2 2 2 14 2" xfId="9758" xr:uid="{C03994FD-19CD-4D65-AF38-02B325261089}"/>
    <cellStyle name="Note 2 2 2 14 3" xfId="18393" xr:uid="{50090100-A477-4F70-BE39-9E6A84DF36B6}"/>
    <cellStyle name="Note 2 2 2 15" xfId="5780" xr:uid="{E9118B9A-D823-4121-9E4D-2286076E1924}"/>
    <cellStyle name="Note 2 2 2 16" xfId="14415" xr:uid="{D192D6E4-7D7C-4051-8178-D5A86A86757B}"/>
    <cellStyle name="Note 2 2 2 2" xfId="170" xr:uid="{3D56BA33-645D-4A5B-8C3E-DC2A6DFC4FBD}"/>
    <cellStyle name="Note 2 2 2 2 10" xfId="592" xr:uid="{70C13BEB-46DA-4D53-9806-30A0592D9A4B}"/>
    <cellStyle name="Note 2 2 2 2 10 2" xfId="6221" xr:uid="{95B01164-BF17-491A-B10A-7E95B13EC173}"/>
    <cellStyle name="Note 2 2 2 2 10 3" xfId="14856" xr:uid="{1A714BD7-06F7-4924-879C-B1BCF003460E}"/>
    <cellStyle name="Note 2 2 2 2 11" xfId="5799" xr:uid="{ECFF790B-6FCC-477C-BF8A-B4BCD998A503}"/>
    <cellStyle name="Note 2 2 2 2 12" xfId="14434" xr:uid="{4A120D9F-BB86-4708-80AF-D40A9B04D4BA}"/>
    <cellStyle name="Note 2 2 2 2 2" xfId="916" xr:uid="{EAC31953-0072-420F-8FF5-201B45298D11}"/>
    <cellStyle name="Note 2 2 2 2 2 2" xfId="1500" xr:uid="{026AF90D-D9FC-403A-A5AE-32365940231E}"/>
    <cellStyle name="Note 2 2 2 2 2 2 2" xfId="2379" xr:uid="{28EEE021-B97C-466A-BA9C-65D63ED75BF9}"/>
    <cellStyle name="Note 2 2 2 2 2 2 2 2" xfId="5551" xr:uid="{248FD220-769F-4920-9279-F3AE01C2D830}"/>
    <cellStyle name="Note 2 2 2 2 2 2 2 2 2" xfId="11180" xr:uid="{ED69C47E-DF25-4637-97AC-63F5DF9BC663}"/>
    <cellStyle name="Note 2 2 2 2 2 2 2 2 3" xfId="19815" xr:uid="{25B57CE5-4B2C-435E-B2AA-D76EE5361BC3}"/>
    <cellStyle name="Note 2 2 2 2 2 2 2 3" xfId="8008" xr:uid="{9F37CCDA-1ACB-4641-8EBD-6503616AC0DD}"/>
    <cellStyle name="Note 2 2 2 2 2 2 2 4" xfId="16643" xr:uid="{5EACE6C2-2110-47AB-A9D7-65DB13E2D155}"/>
    <cellStyle name="Note 2 2 2 2 2 2 3" xfId="3110" xr:uid="{DC2958DB-06C2-4AF5-B66C-B76F35436F64}"/>
    <cellStyle name="Note 2 2 2 2 2 2 3 2" xfId="8739" xr:uid="{33F59AFC-F631-44F4-8ACF-A8D614740A96}"/>
    <cellStyle name="Note 2 2 2 2 2 2 3 3" xfId="17374" xr:uid="{53E83CE3-BAF3-493D-8793-84D05D59519E}"/>
    <cellStyle name="Note 2 2 2 2 2 2 4" xfId="4672" xr:uid="{794FB78C-E045-47B3-833D-CA757EFE8CAF}"/>
    <cellStyle name="Note 2 2 2 2 2 2 4 2" xfId="10301" xr:uid="{3A29A478-67E2-458D-BA18-AEB0EE83B332}"/>
    <cellStyle name="Note 2 2 2 2 2 2 4 3" xfId="18936" xr:uid="{8F6F286C-B8DC-4B1F-9579-DD5067658187}"/>
    <cellStyle name="Note 2 2 2 2 2 2 5" xfId="7129" xr:uid="{A6B30E8A-6EAF-4363-BD9C-81AD31E13F50}"/>
    <cellStyle name="Note 2 2 2 2 2 2 6" xfId="15764" xr:uid="{02E19AA8-FB81-4D73-B984-FF32BFD75861}"/>
    <cellStyle name="Note 2 2 2 2 2 3" xfId="1872" xr:uid="{5088FFC3-4F78-4C28-9661-30146E707900}"/>
    <cellStyle name="Note 2 2 2 2 2 3 2" xfId="5044" xr:uid="{90FAC590-6AC2-41E5-B3A2-35B458BEE03C}"/>
    <cellStyle name="Note 2 2 2 2 2 3 2 2" xfId="10673" xr:uid="{175BFDF1-C816-4A1E-AB53-C1032CE0963E}"/>
    <cellStyle name="Note 2 2 2 2 2 3 2 3" xfId="19308" xr:uid="{3C222740-0D53-4ADD-BFC4-380588D5F9B4}"/>
    <cellStyle name="Note 2 2 2 2 2 3 3" xfId="7501" xr:uid="{3956D80C-B0AE-40DE-91D7-2BA51B0EE965}"/>
    <cellStyle name="Note 2 2 2 2 2 3 4" xfId="16136" xr:uid="{FBDFA785-0E79-4096-B8AC-1C87FDA44F3E}"/>
    <cellStyle name="Note 2 2 2 2 2 4" xfId="2929" xr:uid="{66E4E62B-37E7-4454-93DC-1B08E665E4A5}"/>
    <cellStyle name="Note 2 2 2 2 2 4 2" xfId="8558" xr:uid="{0C24EE9A-35E4-419F-9B8C-0BFD9C222637}"/>
    <cellStyle name="Note 2 2 2 2 2 4 3" xfId="17193" xr:uid="{CB492870-8859-441A-863B-95F8C144CCC0}"/>
    <cellStyle name="Note 2 2 2 2 2 5" xfId="4579" xr:uid="{E7C08D28-6AF1-4ED3-934E-3EAA7851737E}"/>
    <cellStyle name="Note 2 2 2 2 2 5 2" xfId="10208" xr:uid="{34B417EE-F7DC-4799-A080-F21A9CEE2AA8}"/>
    <cellStyle name="Note 2 2 2 2 2 5 3" xfId="18843" xr:uid="{3D27F233-03FA-476E-AB8F-CAA7A8F2C959}"/>
    <cellStyle name="Note 2 2 2 2 2 6" xfId="6545" xr:uid="{D89554D7-8897-4D59-98A0-843455609B93}"/>
    <cellStyle name="Note 2 2 2 2 2 7" xfId="15180" xr:uid="{E227DCE9-576B-46E9-B68B-257CA6597E88}"/>
    <cellStyle name="Note 2 2 2 2 3" xfId="1026" xr:uid="{EA25C062-637B-4A6B-B542-96E253E19484}"/>
    <cellStyle name="Note 2 2 2 2 3 2" xfId="1610" xr:uid="{5FB6136C-DDF6-4A3C-B84F-4DBA5D156992}"/>
    <cellStyle name="Note 2 2 2 2 3 2 2" xfId="2489" xr:uid="{1A6046FF-1F5C-4AF4-8BBE-FABECFA8D5F4}"/>
    <cellStyle name="Note 2 2 2 2 3 2 2 2" xfId="5661" xr:uid="{3CB90C50-7F86-40EC-A942-2CD5DA258D98}"/>
    <cellStyle name="Note 2 2 2 2 3 2 2 2 2" xfId="11290" xr:uid="{F5DAAA39-BDE1-45CB-A562-1263118167B6}"/>
    <cellStyle name="Note 2 2 2 2 3 2 2 2 3" xfId="19925" xr:uid="{250579EC-2682-4AC9-91A2-6071D6A4C8ED}"/>
    <cellStyle name="Note 2 2 2 2 3 2 2 3" xfId="8118" xr:uid="{DD263863-B418-4338-9E14-A0A7D4BDD125}"/>
    <cellStyle name="Note 2 2 2 2 3 2 2 4" xfId="16753" xr:uid="{E71671B1-CDE3-4421-AE55-3C28CAF6871F}"/>
    <cellStyle name="Note 2 2 2 2 3 2 3" xfId="2650" xr:uid="{4F536B0A-3841-4B68-AFF3-4127754DB855}"/>
    <cellStyle name="Note 2 2 2 2 3 2 3 2" xfId="8279" xr:uid="{9BDCE0A4-C56F-4292-80B3-12FCBC026E0A}"/>
    <cellStyle name="Note 2 2 2 2 3 2 3 3" xfId="16914" xr:uid="{A28ECF2E-438F-49E2-ACC4-930A82C030BD}"/>
    <cellStyle name="Note 2 2 2 2 3 2 4" xfId="4782" xr:uid="{4E33EECB-4C17-47C7-AADE-06176CEA155C}"/>
    <cellStyle name="Note 2 2 2 2 3 2 4 2" xfId="10411" xr:uid="{9CABD371-7BF8-448A-AE8F-8354119D7DF9}"/>
    <cellStyle name="Note 2 2 2 2 3 2 4 3" xfId="19046" xr:uid="{42CC72DC-C277-44BB-A922-2AD655B3A8F0}"/>
    <cellStyle name="Note 2 2 2 2 3 2 5" xfId="7239" xr:uid="{3E2FC8E8-733C-45DE-8BDA-A0F766C50553}"/>
    <cellStyle name="Note 2 2 2 2 3 2 6" xfId="15874" xr:uid="{227FD1BC-0C7B-48F7-B353-638BA0CF5353}"/>
    <cellStyle name="Note 2 2 2 2 3 3" xfId="1928" xr:uid="{9E9AD53A-DA71-4917-B3E8-04A9CD5CBCD2}"/>
    <cellStyle name="Note 2 2 2 2 3 3 2" xfId="5100" xr:uid="{E923F64C-4D75-431A-ACEF-6A0EFDCF6260}"/>
    <cellStyle name="Note 2 2 2 2 3 3 2 2" xfId="10729" xr:uid="{679CDE9C-CCB5-4B5C-9FDB-2BB7E17C6468}"/>
    <cellStyle name="Note 2 2 2 2 3 3 2 3" xfId="19364" xr:uid="{B7B0E1C8-2D46-4F99-BE9B-1E3472D25B57}"/>
    <cellStyle name="Note 2 2 2 2 3 3 3" xfId="7557" xr:uid="{42BF9293-066B-489D-B6C2-4153D9DED5F8}"/>
    <cellStyle name="Note 2 2 2 2 3 3 4" xfId="16192" xr:uid="{CE2AEEE7-EBC3-4E83-B657-0767C8FF4D9E}"/>
    <cellStyle name="Note 2 2 2 2 3 4" xfId="2944" xr:uid="{EA9852EF-E8D1-468E-82C3-ED9CF2259E22}"/>
    <cellStyle name="Note 2 2 2 2 3 4 2" xfId="8573" xr:uid="{89A5EAF1-5FF6-47F4-992D-1786D88F9316}"/>
    <cellStyle name="Note 2 2 2 2 3 4 3" xfId="17208" xr:uid="{F86F239E-5948-4BAE-8DC3-98F75B6072FD}"/>
    <cellStyle name="Note 2 2 2 2 3 5" xfId="4274" xr:uid="{2F83FA9E-5B7E-4C70-9DA5-A339FDA6788B}"/>
    <cellStyle name="Note 2 2 2 2 3 5 2" xfId="9903" xr:uid="{11ADD6A4-EB0A-4078-BC69-F9A71EDEC27C}"/>
    <cellStyle name="Note 2 2 2 2 3 5 3" xfId="18538" xr:uid="{44B7861B-8EF1-48B2-8D6A-795492D19C52}"/>
    <cellStyle name="Note 2 2 2 2 3 6" xfId="6655" xr:uid="{1D44D05E-AB97-4C94-8307-265662F4070F}"/>
    <cellStyle name="Note 2 2 2 2 3 7" xfId="15290" xr:uid="{E7896974-199E-499D-BEAF-FDA69EA3ADFD}"/>
    <cellStyle name="Note 2 2 2 2 4" xfId="1065" xr:uid="{10D29B87-7508-4EFD-889F-EDA84D7E60C5}"/>
    <cellStyle name="Note 2 2 2 2 4 2" xfId="1649" xr:uid="{EEA358E4-958D-436A-916B-7F59AE14D718}"/>
    <cellStyle name="Note 2 2 2 2 4 2 2" xfId="2528" xr:uid="{C7BE80D0-A0FA-4307-84EE-9430783BE96A}"/>
    <cellStyle name="Note 2 2 2 2 4 2 2 2" xfId="5700" xr:uid="{0D89CF9D-9632-4125-B650-2657EF2E4F24}"/>
    <cellStyle name="Note 2 2 2 2 4 2 2 2 2" xfId="11329" xr:uid="{11829055-24A3-4677-A61F-2484A5F2A322}"/>
    <cellStyle name="Note 2 2 2 2 4 2 2 2 3" xfId="19964" xr:uid="{3FEDC7BF-58F8-44A5-99A8-852CC606739A}"/>
    <cellStyle name="Note 2 2 2 2 4 2 2 3" xfId="8157" xr:uid="{25DA432F-FAE9-4880-82A3-C910C2992AB9}"/>
    <cellStyle name="Note 2 2 2 2 4 2 2 4" xfId="16792" xr:uid="{B1D6B225-70CE-4F11-8AFB-56EC7FE52115}"/>
    <cellStyle name="Note 2 2 2 2 4 2 3" xfId="307" xr:uid="{8DF44093-3C53-45D4-94D4-A2ADF6161DAF}"/>
    <cellStyle name="Note 2 2 2 2 4 2 3 2" xfId="5936" xr:uid="{0CA271AE-6018-4AEB-9EEC-6627BCCC86FF}"/>
    <cellStyle name="Note 2 2 2 2 4 2 3 3" xfId="14571" xr:uid="{E2778171-46BF-4A14-884D-B6E3EB9CAD83}"/>
    <cellStyle name="Note 2 2 2 2 4 2 4" xfId="4821" xr:uid="{6EAD5E5D-E824-4CCE-A853-40920741C645}"/>
    <cellStyle name="Note 2 2 2 2 4 2 4 2" xfId="10450" xr:uid="{38BC5121-47D5-4966-86BE-0B66F1DDC2E4}"/>
    <cellStyle name="Note 2 2 2 2 4 2 4 3" xfId="19085" xr:uid="{C584BEB8-0CB7-41BD-A4C4-D0815BC2874E}"/>
    <cellStyle name="Note 2 2 2 2 4 2 5" xfId="7278" xr:uid="{0DA6CAFF-2189-4E8D-AD55-62A57F19F5F7}"/>
    <cellStyle name="Note 2 2 2 2 4 2 6" xfId="15913" xr:uid="{39C8BEE6-3F55-479A-88FC-1B0CA8C4EA92}"/>
    <cellStyle name="Note 2 2 2 2 4 3" xfId="1946" xr:uid="{314CAA2C-AF17-4C46-B271-9F86E9FBF50B}"/>
    <cellStyle name="Note 2 2 2 2 4 3 2" xfId="5118" xr:uid="{C4AC3BEF-4F82-475E-8449-8F713CE0784F}"/>
    <cellStyle name="Note 2 2 2 2 4 3 2 2" xfId="10747" xr:uid="{5A54E1E1-8F71-4A48-A8FB-0C49DAAAB780}"/>
    <cellStyle name="Note 2 2 2 2 4 3 2 3" xfId="19382" xr:uid="{1D59B9EE-1696-4E62-970D-B263584E2499}"/>
    <cellStyle name="Note 2 2 2 2 4 3 3" xfId="7575" xr:uid="{8789F0A4-81BC-4998-BABA-AC853A85B535}"/>
    <cellStyle name="Note 2 2 2 2 4 3 4" xfId="16210" xr:uid="{53A10A83-8317-4F03-ADB8-6BAE442A2943}"/>
    <cellStyle name="Note 2 2 2 2 4 4" xfId="3581" xr:uid="{AE983981-883F-4C22-B275-622FD2E69935}"/>
    <cellStyle name="Note 2 2 2 2 4 4 2" xfId="9210" xr:uid="{65E9BD80-8918-47CA-991A-981611C977DE}"/>
    <cellStyle name="Note 2 2 2 2 4 4 3" xfId="17845" xr:uid="{E1EA96DA-C1C3-40EC-8D84-9DAA867FAC84}"/>
    <cellStyle name="Note 2 2 2 2 4 5" xfId="4057" xr:uid="{03C85879-B0A8-4195-A657-6469D7651751}"/>
    <cellStyle name="Note 2 2 2 2 4 5 2" xfId="9686" xr:uid="{8220C903-DEBF-43E6-93BA-D2AB24F9E610}"/>
    <cellStyle name="Note 2 2 2 2 4 5 3" xfId="18321" xr:uid="{FDA1E46F-121C-45A7-BA6D-4B27C882B6D0}"/>
    <cellStyle name="Note 2 2 2 2 4 6" xfId="6694" xr:uid="{7ABBFFC1-CDE2-4851-8936-C2DADE5A5397}"/>
    <cellStyle name="Note 2 2 2 2 4 7" xfId="15329" xr:uid="{1D2D166B-1CBD-451D-A41B-EF8C5D4B9805}"/>
    <cellStyle name="Note 2 2 2 2 5" xfId="771" xr:uid="{FB7438A3-CBE3-4208-AF4B-371B5401C673}"/>
    <cellStyle name="Note 2 2 2 2 5 2" xfId="1355" xr:uid="{9803DC72-4381-4B30-A28C-E76CA314E826}"/>
    <cellStyle name="Note 2 2 2 2 5 2 2" xfId="2234" xr:uid="{E9745208-D510-4026-AD84-F37A19AA98D6}"/>
    <cellStyle name="Note 2 2 2 2 5 2 2 2" xfId="5406" xr:uid="{76A74782-74CD-4AF7-94A6-753A8EEF7137}"/>
    <cellStyle name="Note 2 2 2 2 5 2 2 2 2" xfId="11035" xr:uid="{148B1348-DA7F-416F-A6BC-E8F5209B9B6B}"/>
    <cellStyle name="Note 2 2 2 2 5 2 2 2 3" xfId="19670" xr:uid="{6FECAFDC-0CC1-452C-8BE1-F3D8A2B128AE}"/>
    <cellStyle name="Note 2 2 2 2 5 2 2 3" xfId="7863" xr:uid="{C59761A5-1408-4E85-BB09-9FC1C63CCFE1}"/>
    <cellStyle name="Note 2 2 2 2 5 2 2 4" xfId="16498" xr:uid="{9E92B615-4D18-41C1-AC83-5E04DA3395C1}"/>
    <cellStyle name="Note 2 2 2 2 5 2 3" xfId="2575" xr:uid="{34DDDFB7-4745-442C-8A1B-615BEFB64DA7}"/>
    <cellStyle name="Note 2 2 2 2 5 2 3 2" xfId="8204" xr:uid="{C563DF5D-B62A-4047-AF58-B816D02823EB}"/>
    <cellStyle name="Note 2 2 2 2 5 2 3 3" xfId="16839" xr:uid="{511A265A-1B23-462E-81FF-D4FFFB3E8EF8}"/>
    <cellStyle name="Note 2 2 2 2 5 2 4" xfId="4153" xr:uid="{3C4839DA-BC10-47FF-91BC-811F2DFBA86A}"/>
    <cellStyle name="Note 2 2 2 2 5 2 4 2" xfId="9782" xr:uid="{19A0D1BE-C124-4269-9384-AE2F34670F91}"/>
    <cellStyle name="Note 2 2 2 2 5 2 4 3" xfId="18417" xr:uid="{9C285AD5-3F93-427C-AA0D-D550A624463E}"/>
    <cellStyle name="Note 2 2 2 2 5 2 5" xfId="6984" xr:uid="{5D24C6BF-8F43-48D8-AF03-87D9A321E0B0}"/>
    <cellStyle name="Note 2 2 2 2 5 2 6" xfId="15619" xr:uid="{165F2B7F-F337-45A0-91C8-8E2721112968}"/>
    <cellStyle name="Note 2 2 2 2 5 3" xfId="1799" xr:uid="{CB1E3139-1AD2-4AA2-A936-CE3C19EE9083}"/>
    <cellStyle name="Note 2 2 2 2 5 3 2" xfId="4971" xr:uid="{8D8C739A-594B-4029-9482-5621F8B94EC7}"/>
    <cellStyle name="Note 2 2 2 2 5 3 2 2" xfId="10600" xr:uid="{F61672AC-EBD8-40C6-9B72-1CC0AF9B0FB4}"/>
    <cellStyle name="Note 2 2 2 2 5 3 2 3" xfId="19235" xr:uid="{2EFE871D-34A1-4F62-B9F0-31E88D8DF164}"/>
    <cellStyle name="Note 2 2 2 2 5 3 3" xfId="7428" xr:uid="{32957351-6441-4C1D-ABA0-651EF2C3DC3C}"/>
    <cellStyle name="Note 2 2 2 2 5 3 4" xfId="16063" xr:uid="{9717F5C2-6867-4124-84B4-846FD61E4660}"/>
    <cellStyle name="Note 2 2 2 2 5 4" xfId="2645" xr:uid="{6E69003B-8DE3-4A24-8A12-7366B7137E64}"/>
    <cellStyle name="Note 2 2 2 2 5 4 2" xfId="8274" xr:uid="{CAD8BEDF-FF6A-42E3-89DB-20B091302682}"/>
    <cellStyle name="Note 2 2 2 2 5 4 3" xfId="16909" xr:uid="{0E0AC029-CB64-421F-99E6-35B1BE8BF7AE}"/>
    <cellStyle name="Note 2 2 2 2 5 5" xfId="4273" xr:uid="{27DF9C54-93A8-458F-A345-19EC70D9222D}"/>
    <cellStyle name="Note 2 2 2 2 5 5 2" xfId="9902" xr:uid="{4D4C5575-4480-4855-BB58-C53F5273A7CF}"/>
    <cellStyle name="Note 2 2 2 2 5 5 3" xfId="18537" xr:uid="{6572D163-F460-4F5B-BF4E-7A09BC271CFE}"/>
    <cellStyle name="Note 2 2 2 2 5 6" xfId="6400" xr:uid="{287BE0DF-40C2-40C9-B5AE-0784512E13CC}"/>
    <cellStyle name="Note 2 2 2 2 5 7" xfId="15035" xr:uid="{FC56F82D-1FB5-4710-BA5D-62E85B33F22A}"/>
    <cellStyle name="Note 2 2 2 2 6" xfId="1169" xr:uid="{C8CDF0A9-036F-4DD1-B4C9-46AD6B48209E}"/>
    <cellStyle name="Note 2 2 2 2 6 2" xfId="2048" xr:uid="{4E0BC787-3BAA-4A93-A06A-D837A0FE8E5B}"/>
    <cellStyle name="Note 2 2 2 2 6 2 2" xfId="5220" xr:uid="{9058D51B-E810-4665-BEB7-017B2A291EEE}"/>
    <cellStyle name="Note 2 2 2 2 6 2 2 2" xfId="10849" xr:uid="{6B673102-CDD7-43D1-B396-86621DA2BB05}"/>
    <cellStyle name="Note 2 2 2 2 6 2 2 3" xfId="19484" xr:uid="{3C91F775-2545-4CDE-A035-9D5584CC4C59}"/>
    <cellStyle name="Note 2 2 2 2 6 2 3" xfId="7677" xr:uid="{00245FAD-D813-4B6B-93FD-7C8F33881D9F}"/>
    <cellStyle name="Note 2 2 2 2 6 2 4" xfId="16312" xr:uid="{95B57B67-1713-4E5E-AD90-6EB58542C300}"/>
    <cellStyle name="Note 2 2 2 2 6 3" xfId="2760" xr:uid="{18F35594-DD58-4284-B5E1-D74F8C278292}"/>
    <cellStyle name="Note 2 2 2 2 6 3 2" xfId="8389" xr:uid="{AE618F2A-E402-4938-A442-CF08549D245E}"/>
    <cellStyle name="Note 2 2 2 2 6 3 3" xfId="17024" xr:uid="{9A01B7CC-2FFF-4CC3-B60C-7C6700ABE777}"/>
    <cellStyle name="Note 2 2 2 2 6 4" xfId="4585" xr:uid="{7610504C-BA63-4C32-B16F-8C8631675D43}"/>
    <cellStyle name="Note 2 2 2 2 6 4 2" xfId="10214" xr:uid="{8CC86806-5083-47B4-A282-E368A3E16787}"/>
    <cellStyle name="Note 2 2 2 2 6 4 3" xfId="18849" xr:uid="{978A39A3-F3BA-46DD-A746-640C209A35BC}"/>
    <cellStyle name="Note 2 2 2 2 6 5" xfId="6798" xr:uid="{1E8176DE-593D-4E8A-B3E0-2555064FFEE9}"/>
    <cellStyle name="Note 2 2 2 2 6 6" xfId="15433" xr:uid="{F1671358-5DA1-4597-A86F-9637BEE9C795}"/>
    <cellStyle name="Note 2 2 2 2 7" xfId="1707" xr:uid="{22CC37F6-A91D-41CA-ACBF-48DF6EF1D10E}"/>
    <cellStyle name="Note 2 2 2 2 7 2" xfId="4879" xr:uid="{A7DDBD25-B723-4FFD-8303-661061E76903}"/>
    <cellStyle name="Note 2 2 2 2 7 2 2" xfId="10508" xr:uid="{3B401F79-DF65-431F-83A6-EC0FF0A99A4A}"/>
    <cellStyle name="Note 2 2 2 2 7 2 3" xfId="19143" xr:uid="{5DA1C8CC-F457-402D-8664-ABB37E0B1C73}"/>
    <cellStyle name="Note 2 2 2 2 7 3" xfId="7336" xr:uid="{59C0F7C0-88D2-4D51-8E6F-2987B5010430}"/>
    <cellStyle name="Note 2 2 2 2 7 4" xfId="15971" xr:uid="{B3269717-CDEB-432A-9D46-591CDFE8453E}"/>
    <cellStyle name="Note 2 2 2 2 8" xfId="3181" xr:uid="{B977A3AA-3D82-41E6-AD7E-DDDB9EFE25E9}"/>
    <cellStyle name="Note 2 2 2 2 8 2" xfId="8810" xr:uid="{8D897DD4-C716-48C0-80C6-335BB2BC4A20}"/>
    <cellStyle name="Note 2 2 2 2 8 3" xfId="17445" xr:uid="{137B05D7-3131-43E7-9789-270D058C1CB9}"/>
    <cellStyle name="Note 2 2 2 2 9" xfId="4612" xr:uid="{F6E1ABD6-ED6F-4537-8587-6A97D9224E28}"/>
    <cellStyle name="Note 2 2 2 2 9 2" xfId="10241" xr:uid="{61CEAC64-1A64-40D2-A845-978D97B9F38C}"/>
    <cellStyle name="Note 2 2 2 2 9 3" xfId="18876" xr:uid="{E0536F20-858E-4E69-B90A-F06A7865D58E}"/>
    <cellStyle name="Note 2 2 2 3" xfId="178" xr:uid="{087D6603-6275-44BE-BAFB-891D0FE719B5}"/>
    <cellStyle name="Note 2 2 2 3 10" xfId="5807" xr:uid="{FEB9BF84-6BB2-44E7-8572-EDB4E9F69A0D}"/>
    <cellStyle name="Note 2 2 2 3 11" xfId="14442" xr:uid="{0D7EF02F-6942-4396-B2B8-F4AF00901FAF}"/>
    <cellStyle name="Note 2 2 2 3 2" xfId="940" xr:uid="{FD7B3C5E-6DEA-4DBF-9FB2-A5ED33F44AEA}"/>
    <cellStyle name="Note 2 2 2 3 2 2" xfId="1524" xr:uid="{01E516F6-4230-4F50-AA28-A31452E3D681}"/>
    <cellStyle name="Note 2 2 2 3 2 2 2" xfId="2403" xr:uid="{6883C6A6-7380-4716-8893-F24C744F2DDC}"/>
    <cellStyle name="Note 2 2 2 3 2 2 2 2" xfId="5575" xr:uid="{8D12C9BA-8F20-4B65-A2F6-F56B4708020A}"/>
    <cellStyle name="Note 2 2 2 3 2 2 2 2 2" xfId="11204" xr:uid="{FECCA9A7-E6DE-4F48-8091-6EF2251800EA}"/>
    <cellStyle name="Note 2 2 2 3 2 2 2 2 3" xfId="19839" xr:uid="{70B630CE-9347-4456-BA52-82F1B8D0006C}"/>
    <cellStyle name="Note 2 2 2 3 2 2 2 3" xfId="8032" xr:uid="{7F408494-09EF-4644-AE71-0ACFB103195C}"/>
    <cellStyle name="Note 2 2 2 3 2 2 2 4" xfId="16667" xr:uid="{D99FFCFF-D1FC-4B8C-A954-EB7BEC53C8E3}"/>
    <cellStyle name="Note 2 2 2 3 2 2 3" xfId="3178" xr:uid="{8BF2AC3C-1633-4E32-B6BF-C2B31D90D046}"/>
    <cellStyle name="Note 2 2 2 3 2 2 3 2" xfId="8807" xr:uid="{EAD044EF-8ED4-4612-9737-2D9E83B6266C}"/>
    <cellStyle name="Note 2 2 2 3 2 2 3 3" xfId="17442" xr:uid="{ECBB9FB1-28C0-41FA-A7C7-1875D34D59D7}"/>
    <cellStyle name="Note 2 2 2 3 2 2 4" xfId="4696" xr:uid="{DC1886D5-E528-4B3D-A0F3-1A36C5753F58}"/>
    <cellStyle name="Note 2 2 2 3 2 2 4 2" xfId="10325" xr:uid="{9088ABEB-8C85-4083-B45C-DF1ADB2962F8}"/>
    <cellStyle name="Note 2 2 2 3 2 2 4 3" xfId="18960" xr:uid="{453A8777-8169-44BE-956A-8ED8DA295DC2}"/>
    <cellStyle name="Note 2 2 2 3 2 2 5" xfId="7153" xr:uid="{00A6C0AB-E2AC-4C2C-A5E8-A495990761B7}"/>
    <cellStyle name="Note 2 2 2 3 2 2 6" xfId="15788" xr:uid="{8F7B9C22-1248-4207-AB67-242AD27302EB}"/>
    <cellStyle name="Note 2 2 2 3 2 3" xfId="1885" xr:uid="{1F40F10E-B127-4966-8314-484AC8CE11F6}"/>
    <cellStyle name="Note 2 2 2 3 2 3 2" xfId="5057" xr:uid="{3F02AAAF-D437-423A-944E-71BEBC1EB08C}"/>
    <cellStyle name="Note 2 2 2 3 2 3 2 2" xfId="10686" xr:uid="{D2D6988D-5580-48A7-B1A4-5D86F78BA53C}"/>
    <cellStyle name="Note 2 2 2 3 2 3 2 3" xfId="19321" xr:uid="{CCEF3269-BFBE-4DC9-A4C2-15ACDC21544F}"/>
    <cellStyle name="Note 2 2 2 3 2 3 3" xfId="7514" xr:uid="{104825D6-7013-4322-B874-22E83353E80B}"/>
    <cellStyle name="Note 2 2 2 3 2 3 4" xfId="16149" xr:uid="{66BD780E-0558-4852-BDFF-B3D44A9454A9}"/>
    <cellStyle name="Note 2 2 2 3 2 4" xfId="2846" xr:uid="{8235EBBE-5C55-4CC9-998C-DEE66A28C1B5}"/>
    <cellStyle name="Note 2 2 2 3 2 4 2" xfId="8475" xr:uid="{7731C7E7-6EC6-4346-8DD3-162D101C449C}"/>
    <cellStyle name="Note 2 2 2 3 2 4 3" xfId="17110" xr:uid="{87695BED-15FD-4CC6-B7E1-191D0239ACEE}"/>
    <cellStyle name="Note 2 2 2 3 2 5" xfId="4261" xr:uid="{AF401D14-1B50-4ACA-A3FC-3DF282822C0C}"/>
    <cellStyle name="Note 2 2 2 3 2 5 2" xfId="9890" xr:uid="{604965B8-1702-46AC-8909-85EAB1A5A761}"/>
    <cellStyle name="Note 2 2 2 3 2 5 3" xfId="18525" xr:uid="{217BD7E9-C3D1-43DF-B022-860CEB856DF9}"/>
    <cellStyle name="Note 2 2 2 3 2 6" xfId="6569" xr:uid="{94B0383F-F243-45B8-A7F1-6342913F4F39}"/>
    <cellStyle name="Note 2 2 2 3 2 7" xfId="15204" xr:uid="{715FC2E6-DDD9-47C9-B873-C26D046187E1}"/>
    <cellStyle name="Note 2 2 2 3 3" xfId="684" xr:uid="{EE0B42D7-13FB-41AC-ABED-CFD01CD82955}"/>
    <cellStyle name="Note 2 2 2 3 3 2" xfId="1268" xr:uid="{11987BA8-F4ED-4A83-9152-2DBB75E6B6BC}"/>
    <cellStyle name="Note 2 2 2 3 3 2 2" xfId="2147" xr:uid="{748700DB-7421-4045-ACC1-756C0F63B2A4}"/>
    <cellStyle name="Note 2 2 2 3 3 2 2 2" xfId="5319" xr:uid="{718EE354-8638-4ED2-AAF8-C7A205716941}"/>
    <cellStyle name="Note 2 2 2 3 3 2 2 2 2" xfId="10948" xr:uid="{F863DF21-BDE2-4F5F-8968-856B9905CD0F}"/>
    <cellStyle name="Note 2 2 2 3 3 2 2 2 3" xfId="19583" xr:uid="{4BAF1D1D-0FE6-4868-86C5-AEADC4DD5D39}"/>
    <cellStyle name="Note 2 2 2 3 3 2 2 3" xfId="7776" xr:uid="{59859EA2-40C0-4ADB-8781-93F314D25655}"/>
    <cellStyle name="Note 2 2 2 3 3 2 2 4" xfId="16411" xr:uid="{DCB61FEB-83CD-4508-8902-CE470888A292}"/>
    <cellStyle name="Note 2 2 2 3 3 2 3" xfId="2610" xr:uid="{F81C7347-061B-4640-962D-DF5AA58469BB}"/>
    <cellStyle name="Note 2 2 2 3 3 2 3 2" xfId="8239" xr:uid="{3F28F2F1-FF75-4FA1-9D1E-68C3F5EE17C9}"/>
    <cellStyle name="Note 2 2 2 3 3 2 3 3" xfId="16874" xr:uid="{367332ED-7DF2-4785-B5D5-DCC76DDAAA16}"/>
    <cellStyle name="Note 2 2 2 3 3 2 4" xfId="4390" xr:uid="{54FFCE71-DB14-4766-A0C6-307CCEB45514}"/>
    <cellStyle name="Note 2 2 2 3 3 2 4 2" xfId="10019" xr:uid="{A1AB9820-7F76-46E0-BC80-E7199243249D}"/>
    <cellStyle name="Note 2 2 2 3 3 2 4 3" xfId="18654" xr:uid="{D8C07450-A72F-45F5-A8B3-A4655A22474C}"/>
    <cellStyle name="Note 2 2 2 3 3 2 5" xfId="6897" xr:uid="{C289524C-3332-42D7-AB69-5CE9880965B5}"/>
    <cellStyle name="Note 2 2 2 3 3 2 6" xfId="15532" xr:uid="{9B5A7C88-A1C9-492A-BCA3-6C3A8AED54E2}"/>
    <cellStyle name="Note 2 2 2 3 3 3" xfId="1755" xr:uid="{0EB13037-F4B2-4ED5-ADC4-18314A808181}"/>
    <cellStyle name="Note 2 2 2 3 3 3 2" xfId="4927" xr:uid="{DB0178BA-1973-4D0E-AE04-FECE54C295FF}"/>
    <cellStyle name="Note 2 2 2 3 3 3 2 2" xfId="10556" xr:uid="{C001FDAE-C624-4B33-ACC7-07AF9551AE95}"/>
    <cellStyle name="Note 2 2 2 3 3 3 2 3" xfId="19191" xr:uid="{8EEBE851-B9F4-40D8-9FB0-AB610F112197}"/>
    <cellStyle name="Note 2 2 2 3 3 3 3" xfId="7384" xr:uid="{D9A7E4E9-31FF-4A07-88A5-1F8167DDAC4D}"/>
    <cellStyle name="Note 2 2 2 3 3 3 4" xfId="16019" xr:uid="{93F90295-43A1-4DFF-9B8F-0C22533ED4B4}"/>
    <cellStyle name="Note 2 2 2 3 3 4" xfId="2821" xr:uid="{1F247612-1A4A-4275-9800-BEE3ACC74C11}"/>
    <cellStyle name="Note 2 2 2 3 3 4 2" xfId="8450" xr:uid="{CC50B151-8261-4FB9-9220-0D843867EF68}"/>
    <cellStyle name="Note 2 2 2 3 3 4 3" xfId="17085" xr:uid="{B6889CD9-C8AE-431E-A72C-C4F57D338D2F}"/>
    <cellStyle name="Note 2 2 2 3 3 5" xfId="3788" xr:uid="{9A972AF5-3A7A-4FB4-9238-ED06578B92BA}"/>
    <cellStyle name="Note 2 2 2 3 3 5 2" xfId="9417" xr:uid="{292B1D96-90F4-4080-AC75-48C618D4AAF2}"/>
    <cellStyle name="Note 2 2 2 3 3 5 3" xfId="18052" xr:uid="{F226421C-E803-4270-BFE2-1EDF833EEB95}"/>
    <cellStyle name="Note 2 2 2 3 3 6" xfId="6313" xr:uid="{97222880-4905-4DB8-B651-C87B453FB70A}"/>
    <cellStyle name="Note 2 2 2 3 3 7" xfId="14948" xr:uid="{C86BB389-4162-4E5F-9E96-F04DBBE1F0B2}"/>
    <cellStyle name="Note 2 2 2 3 4" xfId="1006" xr:uid="{F82BEC5D-216B-4D9E-9A0E-42AFE1A1F2AD}"/>
    <cellStyle name="Note 2 2 2 3 4 2" xfId="1590" xr:uid="{D1C08827-A415-4718-B175-49D88B1C6780}"/>
    <cellStyle name="Note 2 2 2 3 4 2 2" xfId="2469" xr:uid="{AD3A6E0C-5D12-4A03-9F57-77D3E678A52A}"/>
    <cellStyle name="Note 2 2 2 3 4 2 2 2" xfId="5641" xr:uid="{D004755C-DCA3-4B5D-9229-986BB69ABFE7}"/>
    <cellStyle name="Note 2 2 2 3 4 2 2 2 2" xfId="11270" xr:uid="{91D09230-1ADF-417E-81DD-D5A6ADC8CBF4}"/>
    <cellStyle name="Note 2 2 2 3 4 2 2 2 3" xfId="19905" xr:uid="{70127375-25AC-4CBF-BA5A-B56ECB829F12}"/>
    <cellStyle name="Note 2 2 2 3 4 2 2 3" xfId="8098" xr:uid="{5F769439-F676-4D6C-9561-08E3C4102357}"/>
    <cellStyle name="Note 2 2 2 3 4 2 2 4" xfId="16733" xr:uid="{0FA147B9-3FA0-4CC7-81AC-5AEC5B766328}"/>
    <cellStyle name="Note 2 2 2 3 4 2 3" xfId="2572" xr:uid="{4779607F-7553-4389-BF4F-1B78C51719A9}"/>
    <cellStyle name="Note 2 2 2 3 4 2 3 2" xfId="8201" xr:uid="{15F115BD-4B48-454A-8D75-76C2F7EC0FAC}"/>
    <cellStyle name="Note 2 2 2 3 4 2 3 3" xfId="16836" xr:uid="{EF31DE90-EAA5-4B5D-A4B6-AAE90291AED0}"/>
    <cellStyle name="Note 2 2 2 3 4 2 4" xfId="4762" xr:uid="{A159BBFF-2F70-4CB4-97A8-696557287FED}"/>
    <cellStyle name="Note 2 2 2 3 4 2 4 2" xfId="10391" xr:uid="{9922CD61-C22E-45E1-87BD-67922A00758F}"/>
    <cellStyle name="Note 2 2 2 3 4 2 4 3" xfId="19026" xr:uid="{F16E237B-DAFB-45E9-9F3D-EA39D4717418}"/>
    <cellStyle name="Note 2 2 2 3 4 2 5" xfId="7219" xr:uid="{91C29912-7832-4968-BA09-9866E42A0634}"/>
    <cellStyle name="Note 2 2 2 3 4 2 6" xfId="15854" xr:uid="{94E2F407-5534-41A6-BCE3-08D200233873}"/>
    <cellStyle name="Note 2 2 2 3 4 3" xfId="1919" xr:uid="{9E342E09-535F-47A1-9F0E-2E19B4AC484A}"/>
    <cellStyle name="Note 2 2 2 3 4 3 2" xfId="5091" xr:uid="{568DE135-299D-4251-823F-C0627372D091}"/>
    <cellStyle name="Note 2 2 2 3 4 3 2 2" xfId="10720" xr:uid="{92852307-D999-4921-A3CA-CA22764EAAAB}"/>
    <cellStyle name="Note 2 2 2 3 4 3 2 3" xfId="19355" xr:uid="{0AD6B550-D079-401B-8495-A61084877F28}"/>
    <cellStyle name="Note 2 2 2 3 4 3 3" xfId="7548" xr:uid="{48AA05C6-00F2-45B1-BFE3-04EA7CA51C5E}"/>
    <cellStyle name="Note 2 2 2 3 4 3 4" xfId="16183" xr:uid="{74F092B9-4E10-4E2B-9A6F-A154FCD0E80F}"/>
    <cellStyle name="Note 2 2 2 3 4 4" xfId="2695" xr:uid="{DC4AB3A8-21EE-4695-BE47-4B18E3CD800D}"/>
    <cellStyle name="Note 2 2 2 3 4 4 2" xfId="8324" xr:uid="{DC9D2772-289E-4FBC-911E-9E17A3A3C17B}"/>
    <cellStyle name="Note 2 2 2 3 4 4 3" xfId="16959" xr:uid="{A74FD0F9-EBEA-416F-9F21-E54731B5F62D}"/>
    <cellStyle name="Note 2 2 2 3 4 5" xfId="4462" xr:uid="{D81551C9-D1E9-4D3B-B9C0-7DC08A4E07E5}"/>
    <cellStyle name="Note 2 2 2 3 4 5 2" xfId="10091" xr:uid="{94A00F13-8760-4BC0-9481-60B071D115CE}"/>
    <cellStyle name="Note 2 2 2 3 4 5 3" xfId="18726" xr:uid="{626054D9-DCC5-43F8-85CA-3D8B974AE1A7}"/>
    <cellStyle name="Note 2 2 2 3 4 6" xfId="6635" xr:uid="{2D94E98C-935F-4143-83C5-4459F23AD688}"/>
    <cellStyle name="Note 2 2 2 3 4 7" xfId="15270" xr:uid="{B4FA268C-93DB-4211-AAD6-F41FCA93AC37}"/>
    <cellStyle name="Note 2 2 2 3 5" xfId="795" xr:uid="{CF42AD60-97D5-465D-8E61-84C75201C9B7}"/>
    <cellStyle name="Note 2 2 2 3 5 2" xfId="1379" xr:uid="{D509CD63-9871-4129-A732-621EB3A5DCE7}"/>
    <cellStyle name="Note 2 2 2 3 5 2 2" xfId="2258" xr:uid="{23CF4FFE-6D22-4942-8886-5BF7AF73F7A0}"/>
    <cellStyle name="Note 2 2 2 3 5 2 2 2" xfId="5430" xr:uid="{B7C8113E-4905-405A-8796-BB6A13AA2496}"/>
    <cellStyle name="Note 2 2 2 3 5 2 2 2 2" xfId="11059" xr:uid="{7E5AD954-216C-491E-A8CC-31E261C7925C}"/>
    <cellStyle name="Note 2 2 2 3 5 2 2 2 3" xfId="19694" xr:uid="{8F5453CA-256F-48EE-98E9-89BFBFEA1AE3}"/>
    <cellStyle name="Note 2 2 2 3 5 2 2 3" xfId="7887" xr:uid="{09C23D7E-C576-4C7D-8432-C4183D684552}"/>
    <cellStyle name="Note 2 2 2 3 5 2 2 4" xfId="16522" xr:uid="{F7D6A231-4CA5-4D1A-ADB6-CF46BDB24B5F}"/>
    <cellStyle name="Note 2 2 2 3 5 2 3" xfId="2734" xr:uid="{4CA2ED57-AD87-419E-92EE-0CCFB3F9919A}"/>
    <cellStyle name="Note 2 2 2 3 5 2 3 2" xfId="8363" xr:uid="{50AD1A34-4A8D-45B3-98EF-9AE843C5E3EA}"/>
    <cellStyle name="Note 2 2 2 3 5 2 3 3" xfId="16998" xr:uid="{5522B3F5-B15B-4CEB-8F78-BD044D8A508B}"/>
    <cellStyle name="Note 2 2 2 3 5 2 4" xfId="3845" xr:uid="{8A5D3DDD-FAC6-4ED4-BCC8-2615CB36D0FE}"/>
    <cellStyle name="Note 2 2 2 3 5 2 4 2" xfId="9474" xr:uid="{656F90A2-54F0-453F-988C-A548DB729C46}"/>
    <cellStyle name="Note 2 2 2 3 5 2 4 3" xfId="18109" xr:uid="{462EAD22-AE53-4C01-92EF-02818D1CA057}"/>
    <cellStyle name="Note 2 2 2 3 5 2 5" xfId="7008" xr:uid="{75C109B5-4C78-41A5-8721-E91C30323A1D}"/>
    <cellStyle name="Note 2 2 2 3 5 2 6" xfId="15643" xr:uid="{33CA828D-49D2-44F1-A00A-1DE81CCB4590}"/>
    <cellStyle name="Note 2 2 2 3 5 3" xfId="1812" xr:uid="{2E8B6147-BAEE-47BF-92E2-C8E3A6F0B28E}"/>
    <cellStyle name="Note 2 2 2 3 5 3 2" xfId="4984" xr:uid="{3E623AE5-BAF0-4DF0-884C-CBDF795678F1}"/>
    <cellStyle name="Note 2 2 2 3 5 3 2 2" xfId="10613" xr:uid="{F0C36309-B8B9-433C-841A-4C61BBB1E09A}"/>
    <cellStyle name="Note 2 2 2 3 5 3 2 3" xfId="19248" xr:uid="{3EFFDB3C-012A-4E02-A85D-0F3FF3F15B71}"/>
    <cellStyle name="Note 2 2 2 3 5 3 3" xfId="7441" xr:uid="{AAEA21DA-263D-4E21-8E35-004E7908747C}"/>
    <cellStyle name="Note 2 2 2 3 5 3 4" xfId="16076" xr:uid="{4A7CB608-EF30-4E05-AE49-9F63A728D03B}"/>
    <cellStyle name="Note 2 2 2 3 5 4" xfId="2818" xr:uid="{11CAC7E7-86FF-49CA-BBE6-98AC078FEDE0}"/>
    <cellStyle name="Note 2 2 2 3 5 4 2" xfId="8447" xr:uid="{15458B3C-85DD-40D0-B12B-A83DA6857F92}"/>
    <cellStyle name="Note 2 2 2 3 5 4 3" xfId="17082" xr:uid="{08F45698-77B4-4FA3-B50E-246F920A3C20}"/>
    <cellStyle name="Note 2 2 2 3 5 5" xfId="4100" xr:uid="{496BC70F-88C4-44B0-BB1D-60D9B4119A33}"/>
    <cellStyle name="Note 2 2 2 3 5 5 2" xfId="9729" xr:uid="{9628177E-E487-464D-A7F2-A3AE9E3379B7}"/>
    <cellStyle name="Note 2 2 2 3 5 5 3" xfId="18364" xr:uid="{51979F67-ACB4-4830-8C0F-B7E2B0DE8ADC}"/>
    <cellStyle name="Note 2 2 2 3 5 6" xfId="6424" xr:uid="{37E4EF12-3D75-4AFC-8FB5-E36DD4289A3E}"/>
    <cellStyle name="Note 2 2 2 3 5 7" xfId="15059" xr:uid="{F7223F78-7139-49C1-BAD1-45DDA8CED713}"/>
    <cellStyle name="Note 2 2 2 3 6" xfId="1193" xr:uid="{AE449778-B913-4D40-BA3C-577567E6184A}"/>
    <cellStyle name="Note 2 2 2 3 6 2" xfId="2072" xr:uid="{11A212A6-5ABC-439E-B426-62ABA6E3693B}"/>
    <cellStyle name="Note 2 2 2 3 6 2 2" xfId="5244" xr:uid="{19C73582-3814-4094-BB3B-14E4B007282F}"/>
    <cellStyle name="Note 2 2 2 3 6 2 2 2" xfId="10873" xr:uid="{AEAE109C-599B-4C73-8776-DE2D00B6773B}"/>
    <cellStyle name="Note 2 2 2 3 6 2 2 3" xfId="19508" xr:uid="{E989651E-0F45-4DAC-B066-53496B064592}"/>
    <cellStyle name="Note 2 2 2 3 6 2 3" xfId="7701" xr:uid="{7222E394-5BAD-4408-8E4D-D9638088A04B}"/>
    <cellStyle name="Note 2 2 2 3 6 2 4" xfId="16336" xr:uid="{47423D82-92A2-43F2-B654-1DD3A307EA71}"/>
    <cellStyle name="Note 2 2 2 3 6 3" xfId="2634" xr:uid="{FC6E5085-BE06-45F9-9A43-6FCA111C5E33}"/>
    <cellStyle name="Note 2 2 2 3 6 3 2" xfId="8263" xr:uid="{46B4C3EC-09EF-4A70-BF94-D3BCA3C5E0D1}"/>
    <cellStyle name="Note 2 2 2 3 6 3 3" xfId="16898" xr:uid="{65091D33-0ACF-4B3B-88BC-B935D39DD385}"/>
    <cellStyle name="Note 2 2 2 3 6 4" xfId="4542" xr:uid="{A4E84A5C-4710-4324-B106-378831F08A43}"/>
    <cellStyle name="Note 2 2 2 3 6 4 2" xfId="10171" xr:uid="{A709B160-8B6B-4A95-AE43-5C5431C9C191}"/>
    <cellStyle name="Note 2 2 2 3 6 4 3" xfId="18806" xr:uid="{B04A8ACE-0499-4B22-A814-9376BC1E202C}"/>
    <cellStyle name="Note 2 2 2 3 6 5" xfId="6822" xr:uid="{2DCE5643-9A84-4D0B-806B-5E015731615F}"/>
    <cellStyle name="Note 2 2 2 3 6 6" xfId="15457" xr:uid="{7474A62E-9DF4-49A1-AFB8-BB20CD1DC495}"/>
    <cellStyle name="Note 2 2 2 3 7" xfId="1720" xr:uid="{E3E01D3F-9F12-4B67-B96E-FBB158AAECBC}"/>
    <cellStyle name="Note 2 2 2 3 7 2" xfId="4892" xr:uid="{1D756B5A-888B-46D0-8CA8-3887F29CD65B}"/>
    <cellStyle name="Note 2 2 2 3 7 2 2" xfId="10521" xr:uid="{D0862C51-C32C-4AD3-A6A2-4519BF7BEAEB}"/>
    <cellStyle name="Note 2 2 2 3 7 2 3" xfId="19156" xr:uid="{5CA2FDAC-C085-4BBE-8E70-69156EB0D454}"/>
    <cellStyle name="Note 2 2 2 3 7 3" xfId="7349" xr:uid="{C82B547E-4B54-4948-86F0-A523908269E3}"/>
    <cellStyle name="Note 2 2 2 3 7 4" xfId="15984" xr:uid="{B65D541B-1B25-4041-B30D-69B5D7452B11}"/>
    <cellStyle name="Note 2 2 2 3 8" xfId="2662" xr:uid="{A011C243-DA7D-4DDE-BC15-7311D2578461}"/>
    <cellStyle name="Note 2 2 2 3 8 2" xfId="8291" xr:uid="{5847BEB3-D64B-48DF-97CA-C4D7D886F0A1}"/>
    <cellStyle name="Note 2 2 2 3 8 3" xfId="16926" xr:uid="{514A5BB1-017E-45A8-BD05-1DC5C50CE10C}"/>
    <cellStyle name="Note 2 2 2 3 9" xfId="4338" xr:uid="{D6A146CD-DDBC-47DC-86F1-B1883EDD1D2E}"/>
    <cellStyle name="Note 2 2 2 3 9 2" xfId="9967" xr:uid="{C08A4587-6652-48F9-B913-ACEC9B3DBF10}"/>
    <cellStyle name="Note 2 2 2 3 9 3" xfId="18602" xr:uid="{B9D5B244-05AD-460B-A80F-008847A7A45A}"/>
    <cellStyle name="Note 2 2 2 4" xfId="624" xr:uid="{2808C25D-F7E0-48A6-897E-A43D0497DECE}"/>
    <cellStyle name="Note 2 2 2 4 10" xfId="6253" xr:uid="{B02C9B78-EA62-465D-9D22-93DCE0D59560}"/>
    <cellStyle name="Note 2 2 2 4 11" xfId="14888" xr:uid="{CA11D5E6-101C-4318-A550-5A1C105CC1D5}"/>
    <cellStyle name="Note 2 2 2 4 2" xfId="955" xr:uid="{AE4A7E02-6735-47C6-B79B-F11328B5A318}"/>
    <cellStyle name="Note 2 2 2 4 2 2" xfId="1539" xr:uid="{808D26C7-213B-4968-B346-679EB6B14869}"/>
    <cellStyle name="Note 2 2 2 4 2 2 2" xfId="2418" xr:uid="{2B8F54BE-A12E-466C-A6AB-4FCECD517097}"/>
    <cellStyle name="Note 2 2 2 4 2 2 2 2" xfId="5590" xr:uid="{328B887A-F749-491B-B79D-60341C985F5E}"/>
    <cellStyle name="Note 2 2 2 4 2 2 2 2 2" xfId="11219" xr:uid="{E96C1BDC-2A58-49A3-8A1B-71366FDFEE09}"/>
    <cellStyle name="Note 2 2 2 4 2 2 2 2 3" xfId="19854" xr:uid="{F4081FB1-E9D8-40E1-902E-D57A9194F19D}"/>
    <cellStyle name="Note 2 2 2 4 2 2 2 3" xfId="8047" xr:uid="{A5766D5E-C9D2-469F-B5D3-5038E5DFBE6C}"/>
    <cellStyle name="Note 2 2 2 4 2 2 2 4" xfId="16682" xr:uid="{AAD167A1-2373-4CA8-90B4-1F18E9A2DD58}"/>
    <cellStyle name="Note 2 2 2 4 2 2 3" xfId="2730" xr:uid="{8A6CE254-6839-4FAE-97EB-77F679778BA6}"/>
    <cellStyle name="Note 2 2 2 4 2 2 3 2" xfId="8359" xr:uid="{FD5AD85F-8155-461B-BF13-57FCDCDBCBBD}"/>
    <cellStyle name="Note 2 2 2 4 2 2 3 3" xfId="16994" xr:uid="{A4ABF01D-0357-43F8-A93C-D458C0131F59}"/>
    <cellStyle name="Note 2 2 2 4 2 2 4" xfId="4711" xr:uid="{A869EBF8-3E69-4E2D-87CD-861BD39E560F}"/>
    <cellStyle name="Note 2 2 2 4 2 2 4 2" xfId="10340" xr:uid="{804760BB-137C-4613-B2F7-33712ADEAA9E}"/>
    <cellStyle name="Note 2 2 2 4 2 2 4 3" xfId="18975" xr:uid="{8C1D2624-DD5F-4A04-8BED-9115D3FD9AB8}"/>
    <cellStyle name="Note 2 2 2 4 2 2 5" xfId="7168" xr:uid="{82EC166E-D6C8-4D3D-88D6-F322F4565E68}"/>
    <cellStyle name="Note 2 2 2 4 2 2 6" xfId="15803" xr:uid="{4C3CE0DF-51E5-4504-B710-59A62C25F12B}"/>
    <cellStyle name="Note 2 2 2 4 2 3" xfId="1891" xr:uid="{53573E0B-C66D-460E-972E-1C2692B64F4D}"/>
    <cellStyle name="Note 2 2 2 4 2 3 2" xfId="5063" xr:uid="{95483232-2474-4E90-8AC0-CF823BF3B39C}"/>
    <cellStyle name="Note 2 2 2 4 2 3 2 2" xfId="10692" xr:uid="{F5A4FB54-9ABD-46BD-BB47-3CDA0DE2B57F}"/>
    <cellStyle name="Note 2 2 2 4 2 3 2 3" xfId="19327" xr:uid="{E4A197F4-0D4D-42C0-AB50-E838E29C0EF0}"/>
    <cellStyle name="Note 2 2 2 4 2 3 3" xfId="7520" xr:uid="{5B5FFE77-285A-42C9-9AAB-B169181AB28E}"/>
    <cellStyle name="Note 2 2 2 4 2 3 4" xfId="16155" xr:uid="{ED5905B3-03E9-4833-9B80-223144856E0D}"/>
    <cellStyle name="Note 2 2 2 4 2 4" xfId="252" xr:uid="{1728FB71-C401-4AC5-9652-669B45265824}"/>
    <cellStyle name="Note 2 2 2 4 2 4 2" xfId="5881" xr:uid="{1AD9B1BE-7BEC-4CA5-972A-8681A632A400}"/>
    <cellStyle name="Note 2 2 2 4 2 4 3" xfId="14516" xr:uid="{A68249F6-A6EA-47B4-866F-3E0E5C32D411}"/>
    <cellStyle name="Note 2 2 2 4 2 5" xfId="4406" xr:uid="{55657D59-04ED-4A88-9348-A16990D8FD5E}"/>
    <cellStyle name="Note 2 2 2 4 2 5 2" xfId="10035" xr:uid="{075B05CD-9373-4642-BBEB-B71DCFD04C87}"/>
    <cellStyle name="Note 2 2 2 4 2 5 3" xfId="18670" xr:uid="{AD52FDCC-C47E-484F-B1F0-214B552985F3}"/>
    <cellStyle name="Note 2 2 2 4 2 6" xfId="6584" xr:uid="{92CE7733-FB4B-44B7-BD45-2E9AADD5C2B7}"/>
    <cellStyle name="Note 2 2 2 4 2 7" xfId="15219" xr:uid="{7822906C-3315-41C2-890B-44EB33775A7D}"/>
    <cellStyle name="Note 2 2 2 4 3" xfId="912" xr:uid="{AFB819CA-1DE3-4BE2-AB0C-DF336A3EF274}"/>
    <cellStyle name="Note 2 2 2 4 3 2" xfId="1496" xr:uid="{97A09AB5-9468-4785-842E-A786C24BC394}"/>
    <cellStyle name="Note 2 2 2 4 3 2 2" xfId="2375" xr:uid="{1913D947-43A2-4290-9C09-CBCF3F60C72D}"/>
    <cellStyle name="Note 2 2 2 4 3 2 2 2" xfId="5547" xr:uid="{1CFB290B-DBFA-4348-8B6F-6C4E4DEF8A40}"/>
    <cellStyle name="Note 2 2 2 4 3 2 2 2 2" xfId="11176" xr:uid="{C2F1DD1A-FC3E-4A6D-BA03-3DE0397AD23B}"/>
    <cellStyle name="Note 2 2 2 4 3 2 2 2 3" xfId="19811" xr:uid="{95DB1C6D-5AC8-44CA-8614-073C479C4126}"/>
    <cellStyle name="Note 2 2 2 4 3 2 2 3" xfId="8004" xr:uid="{0A814A4A-F735-4EBA-81B5-CDE1D8DAB2F9}"/>
    <cellStyle name="Note 2 2 2 4 3 2 2 4" xfId="16639" xr:uid="{43B48D7D-8F44-4BCE-9CD2-DA4145AA030A}"/>
    <cellStyle name="Note 2 2 2 4 3 2 3" xfId="2958" xr:uid="{C4A7010A-8E1F-4EED-A812-369343C6E4A8}"/>
    <cellStyle name="Note 2 2 2 4 3 2 3 2" xfId="8587" xr:uid="{1B5F979B-26FC-4C15-AAE0-D2570E8FC49F}"/>
    <cellStyle name="Note 2 2 2 4 3 2 3 3" xfId="17222" xr:uid="{75600922-92DD-4BA0-A0BC-4F1CCA178142}"/>
    <cellStyle name="Note 2 2 2 4 3 2 4" xfId="4668" xr:uid="{FCEC02C2-D7F9-4C3A-902E-D1C6D6F2612D}"/>
    <cellStyle name="Note 2 2 2 4 3 2 4 2" xfId="10297" xr:uid="{7A2C530C-8C58-45AF-AFEB-90A67B1C7CAB}"/>
    <cellStyle name="Note 2 2 2 4 3 2 4 3" xfId="18932" xr:uid="{1A1F10CA-860C-4A0D-9929-B02BD8E70F98}"/>
    <cellStyle name="Note 2 2 2 4 3 2 5" xfId="7125" xr:uid="{88BE00AD-C35C-45C8-8DAD-24AADE52449F}"/>
    <cellStyle name="Note 2 2 2 4 3 2 6" xfId="15760" xr:uid="{972FE4B1-6DCE-4D09-8965-70A23404E105}"/>
    <cellStyle name="Note 2 2 2 4 3 3" xfId="1869" xr:uid="{A9E8DA2B-62B4-4BDF-808C-3ACA7C1FA229}"/>
    <cellStyle name="Note 2 2 2 4 3 3 2" xfId="5041" xr:uid="{7B5B90F7-1CF5-4B86-8D83-E6FB291DAC4A}"/>
    <cellStyle name="Note 2 2 2 4 3 3 2 2" xfId="10670" xr:uid="{D8BE1F8F-3284-49B5-BD14-59FE904D6DFE}"/>
    <cellStyle name="Note 2 2 2 4 3 3 2 3" xfId="19305" xr:uid="{6A512261-00C0-44F2-AC95-0EA5D7157B96}"/>
    <cellStyle name="Note 2 2 2 4 3 3 3" xfId="7498" xr:uid="{5D170282-817F-4D06-A25F-3AEAE5799E7D}"/>
    <cellStyle name="Note 2 2 2 4 3 3 4" xfId="16133" xr:uid="{E3DC83BB-36FD-4633-BA67-E8CAE7B1F4CE}"/>
    <cellStyle name="Note 2 2 2 4 3 4" xfId="2770" xr:uid="{37A84245-206E-42E4-84B2-53A884AF7369}"/>
    <cellStyle name="Note 2 2 2 4 3 4 2" xfId="8399" xr:uid="{2251334E-209C-4767-83CA-A86833175326}"/>
    <cellStyle name="Note 2 2 2 4 3 4 3" xfId="17034" xr:uid="{B5EE86A2-10D0-4F60-881D-5871C1E28E56}"/>
    <cellStyle name="Note 2 2 2 4 3 5" xfId="3755" xr:uid="{85843A90-9657-4A35-B854-B560C316D3F0}"/>
    <cellStyle name="Note 2 2 2 4 3 5 2" xfId="9384" xr:uid="{E3F93532-15A7-469C-9C3A-8D6C797012C2}"/>
    <cellStyle name="Note 2 2 2 4 3 5 3" xfId="18019" xr:uid="{DCC5EE2D-8B17-4F3E-A393-799C57E6DAE2}"/>
    <cellStyle name="Note 2 2 2 4 3 6" xfId="6541" xr:uid="{0166DB29-B6CA-42DF-B51B-CD53E84E545A}"/>
    <cellStyle name="Note 2 2 2 4 3 7" xfId="15176" xr:uid="{79239783-E48F-47CD-ACE4-D9ADBF340C0B}"/>
    <cellStyle name="Note 2 2 2 4 4" xfId="905" xr:uid="{8441B812-6747-4268-ABA6-6341B2834345}"/>
    <cellStyle name="Note 2 2 2 4 4 2" xfId="1489" xr:uid="{F40B873E-E877-4FA2-8275-F8FAFC1F36A7}"/>
    <cellStyle name="Note 2 2 2 4 4 2 2" xfId="2368" xr:uid="{2C26C25D-3260-4F44-AF38-623D0504F76B}"/>
    <cellStyle name="Note 2 2 2 4 4 2 2 2" xfId="5540" xr:uid="{28D9613D-1CD6-4CEA-B801-F15F21FBE256}"/>
    <cellStyle name="Note 2 2 2 4 4 2 2 2 2" xfId="11169" xr:uid="{B9C96E1B-AA50-488F-8E31-CB81F5C30CE8}"/>
    <cellStyle name="Note 2 2 2 4 4 2 2 2 3" xfId="19804" xr:uid="{1D6DDDC3-1019-434B-9831-A360F550A95C}"/>
    <cellStyle name="Note 2 2 2 4 4 2 2 3" xfId="7997" xr:uid="{697C2F80-54F1-43D3-B1EA-C1E9F2FFB279}"/>
    <cellStyle name="Note 2 2 2 4 4 2 2 4" xfId="16632" xr:uid="{436A19ED-CE10-4012-AD19-24DB28FD3374}"/>
    <cellStyle name="Note 2 2 2 4 4 2 3" xfId="3339" xr:uid="{55AE9DD2-947C-4F92-8436-EEBC9A5B4057}"/>
    <cellStyle name="Note 2 2 2 4 4 2 3 2" xfId="8968" xr:uid="{9B82E3A9-B812-40CF-B854-B2A685D28817}"/>
    <cellStyle name="Note 2 2 2 4 4 2 3 3" xfId="17603" xr:uid="{7F82995E-34DC-436B-8E03-147B2EEB1BCF}"/>
    <cellStyle name="Note 2 2 2 4 4 2 4" xfId="4661" xr:uid="{614CF3DA-1CF8-452A-81CB-7BCA82FEF3A1}"/>
    <cellStyle name="Note 2 2 2 4 4 2 4 2" xfId="10290" xr:uid="{265454A9-47EF-4041-BB2F-B996B0318045}"/>
    <cellStyle name="Note 2 2 2 4 4 2 4 3" xfId="18925" xr:uid="{C971C373-2BAD-4430-A168-60E63C9C744D}"/>
    <cellStyle name="Note 2 2 2 4 4 2 5" xfId="7118" xr:uid="{186F2351-FFCC-449A-AE33-6B25C555D920}"/>
    <cellStyle name="Note 2 2 2 4 4 2 6" xfId="15753" xr:uid="{B5E591DD-C621-4407-B364-B8CA6C9432EA}"/>
    <cellStyle name="Note 2 2 2 4 4 3" xfId="1864" xr:uid="{D46C6017-33AA-49A2-9F98-7D0114A78D98}"/>
    <cellStyle name="Note 2 2 2 4 4 3 2" xfId="5036" xr:uid="{D96C65DC-4379-4BAA-9043-8A73121A8A7B}"/>
    <cellStyle name="Note 2 2 2 4 4 3 2 2" xfId="10665" xr:uid="{AD06B9ED-B82C-4610-B222-C53A9C1626CB}"/>
    <cellStyle name="Note 2 2 2 4 4 3 2 3" xfId="19300" xr:uid="{CA91C1E8-721B-42BE-BCFA-3E0D71C41C46}"/>
    <cellStyle name="Note 2 2 2 4 4 3 3" xfId="7493" xr:uid="{37B8BF7D-537F-4494-B955-D9E26FEF72C5}"/>
    <cellStyle name="Note 2 2 2 4 4 3 4" xfId="16128" xr:uid="{469B10F1-125F-42B6-BFD7-308DA549367B}"/>
    <cellStyle name="Note 2 2 2 4 4 4" xfId="3417" xr:uid="{CF3ADC55-9DFE-40E1-B28C-6B66C92858A8}"/>
    <cellStyle name="Note 2 2 2 4 4 4 2" xfId="9046" xr:uid="{DF9DA6A0-9991-4ACE-8CC3-946204D3DBC1}"/>
    <cellStyle name="Note 2 2 2 4 4 4 3" xfId="17681" xr:uid="{9B4CD8ED-3085-4A91-98E2-2B83A7A7EF5E}"/>
    <cellStyle name="Note 2 2 2 4 4 5" xfId="3974" xr:uid="{0A9819F7-A04A-471C-A44C-D9C1911514A5}"/>
    <cellStyle name="Note 2 2 2 4 4 5 2" xfId="9603" xr:uid="{DB7D418D-E2BF-4B60-B049-C6159621DF94}"/>
    <cellStyle name="Note 2 2 2 4 4 5 3" xfId="18238" xr:uid="{DBDBF4C4-6312-4607-9538-7EC6D7CD0573}"/>
    <cellStyle name="Note 2 2 2 4 4 6" xfId="6534" xr:uid="{446D8F6C-40DD-4B45-A48B-8920F3ECD5A2}"/>
    <cellStyle name="Note 2 2 2 4 4 7" xfId="15169" xr:uid="{52529A26-BA13-4D5F-9B0E-8A52C927E780}"/>
    <cellStyle name="Note 2 2 2 4 5" xfId="810" xr:uid="{BFE5BCBD-7059-4CAF-A18F-F705426F4F1D}"/>
    <cellStyle name="Note 2 2 2 4 5 2" xfId="1394" xr:uid="{3AE8C2C2-61F5-48B0-819B-E69FEC9D0D4B}"/>
    <cellStyle name="Note 2 2 2 4 5 2 2" xfId="2273" xr:uid="{AF1F0BF9-9F77-4943-8105-D8141C0FB9CE}"/>
    <cellStyle name="Note 2 2 2 4 5 2 2 2" xfId="5445" xr:uid="{74F86D80-9308-46AC-B3A9-DFB93B087703}"/>
    <cellStyle name="Note 2 2 2 4 5 2 2 2 2" xfId="11074" xr:uid="{6B2B17C4-F611-4752-B1EC-F69D7A940508}"/>
    <cellStyle name="Note 2 2 2 4 5 2 2 2 3" xfId="19709" xr:uid="{6347C7C7-61D8-4DCC-883B-CF641813B2F1}"/>
    <cellStyle name="Note 2 2 2 4 5 2 2 3" xfId="7902" xr:uid="{74166EAB-7BF5-43CE-BF54-978CDA88EAD3}"/>
    <cellStyle name="Note 2 2 2 4 5 2 2 4" xfId="16537" xr:uid="{724D00E4-41E1-4EBD-A98A-2CC4A5A64F5C}"/>
    <cellStyle name="Note 2 2 2 4 5 2 3" xfId="3119" xr:uid="{16681776-3624-434F-A3C9-191F655A2A64}"/>
    <cellStyle name="Note 2 2 2 4 5 2 3 2" xfId="8748" xr:uid="{F6C22FF1-4827-4643-A76B-8726F2AD5C84}"/>
    <cellStyle name="Note 2 2 2 4 5 2 3 3" xfId="17383" xr:uid="{7F17AD48-1D46-4CA9-8011-3CE1013066C8}"/>
    <cellStyle name="Note 2 2 2 4 5 2 4" xfId="4207" xr:uid="{42EADCEE-26F7-4C1E-A1CB-6364571912C6}"/>
    <cellStyle name="Note 2 2 2 4 5 2 4 2" xfId="9836" xr:uid="{F34E0C19-ABA6-4D10-A482-05AE0B1B30B1}"/>
    <cellStyle name="Note 2 2 2 4 5 2 4 3" xfId="18471" xr:uid="{9484A666-FD5E-47A9-B94F-B803BCE820B3}"/>
    <cellStyle name="Note 2 2 2 4 5 2 5" xfId="7023" xr:uid="{C7576502-1FBA-4123-B913-BFA4498E44A7}"/>
    <cellStyle name="Note 2 2 2 4 5 2 6" xfId="15658" xr:uid="{B5F7A454-4C29-4186-92BD-2C80EAA3790F}"/>
    <cellStyle name="Note 2 2 2 4 5 3" xfId="1818" xr:uid="{ECA26023-EC4E-4BA3-837F-7313A961113B}"/>
    <cellStyle name="Note 2 2 2 4 5 3 2" xfId="4990" xr:uid="{B15AE490-F3AF-4B87-B241-06A32BF9A00C}"/>
    <cellStyle name="Note 2 2 2 4 5 3 2 2" xfId="10619" xr:uid="{D6F11EBA-72AA-474F-874C-62ABC09A6AE0}"/>
    <cellStyle name="Note 2 2 2 4 5 3 2 3" xfId="19254" xr:uid="{880AF5E6-52C2-42C5-994D-CADAB3985478}"/>
    <cellStyle name="Note 2 2 2 4 5 3 3" xfId="7447" xr:uid="{4BE6E75A-8891-4DD8-A5A8-A42B084905FD}"/>
    <cellStyle name="Note 2 2 2 4 5 3 4" xfId="16082" xr:uid="{D25FCC3D-3CF0-49D0-8BCB-BFBAB5BDC06B}"/>
    <cellStyle name="Note 2 2 2 4 5 4" xfId="3483" xr:uid="{23FD38C9-7542-431F-A41C-7F9BB2A49796}"/>
    <cellStyle name="Note 2 2 2 4 5 4 2" xfId="9112" xr:uid="{0BE628E7-D8FE-4360-8F98-009B0EC5DF67}"/>
    <cellStyle name="Note 2 2 2 4 5 4 3" xfId="17747" xr:uid="{1EEFEF45-7EE4-4549-974B-E991504D0B78}"/>
    <cellStyle name="Note 2 2 2 4 5 5" xfId="3810" xr:uid="{F586BFEB-8E4D-463F-AAB8-6B2824527A65}"/>
    <cellStyle name="Note 2 2 2 4 5 5 2" xfId="9439" xr:uid="{8DEE8A6F-1B5D-4D16-BFB0-02A350A9C784}"/>
    <cellStyle name="Note 2 2 2 4 5 5 3" xfId="18074" xr:uid="{E010631C-C08F-45E6-AA1C-465ECCCFD2AC}"/>
    <cellStyle name="Note 2 2 2 4 5 6" xfId="6439" xr:uid="{BF407DD7-567C-46F5-A4C7-F144AEC3E058}"/>
    <cellStyle name="Note 2 2 2 4 5 7" xfId="15074" xr:uid="{BB5C9926-0B74-4B9E-9F82-9A5DA4B05809}"/>
    <cellStyle name="Note 2 2 2 4 6" xfId="1208" xr:uid="{D4CA8782-4429-4643-BDE1-AA1C821B8FD3}"/>
    <cellStyle name="Note 2 2 2 4 6 2" xfId="2087" xr:uid="{D121F2F1-3CDA-4DF3-B064-EE4474BFE3AC}"/>
    <cellStyle name="Note 2 2 2 4 6 2 2" xfId="5259" xr:uid="{E48BBBE8-34A5-48D6-BB65-EA58F4D90BAA}"/>
    <cellStyle name="Note 2 2 2 4 6 2 2 2" xfId="10888" xr:uid="{92BE998A-AF52-4F1D-B914-4F0375704F38}"/>
    <cellStyle name="Note 2 2 2 4 6 2 2 3" xfId="19523" xr:uid="{AF8C9C39-8BB0-4D27-B330-1EB74ABAF234}"/>
    <cellStyle name="Note 2 2 2 4 6 2 3" xfId="7716" xr:uid="{46FC631A-F3F2-4D74-AB8B-7B788BADE90F}"/>
    <cellStyle name="Note 2 2 2 4 6 2 4" xfId="16351" xr:uid="{864A00B7-253A-4056-AC97-29CE69152182}"/>
    <cellStyle name="Note 2 2 2 4 6 3" xfId="2774" xr:uid="{D6189234-0C1A-49FB-8E1F-0BCD6BF65CB3}"/>
    <cellStyle name="Note 2 2 2 4 6 3 2" xfId="8403" xr:uid="{271CA92E-DD9D-4215-8788-16120B4FD9CE}"/>
    <cellStyle name="Note 2 2 2 4 6 3 3" xfId="17038" xr:uid="{BA4130E8-D65B-4D9B-B4DF-5AFABB3F07D4}"/>
    <cellStyle name="Note 2 2 2 4 6 4" xfId="4217" xr:uid="{D1C24B41-64E4-4CF6-9885-463DB5804F9B}"/>
    <cellStyle name="Note 2 2 2 4 6 4 2" xfId="9846" xr:uid="{4D581BD4-3264-49BB-BEE0-E49E8E0D4169}"/>
    <cellStyle name="Note 2 2 2 4 6 4 3" xfId="18481" xr:uid="{EC69FC09-BE6A-474B-9665-87A9D57DB155}"/>
    <cellStyle name="Note 2 2 2 4 6 5" xfId="6837" xr:uid="{81B468AF-DF0C-40CC-ADDE-F090C20B025B}"/>
    <cellStyle name="Note 2 2 2 4 6 6" xfId="15472" xr:uid="{E9D04F5C-6FE4-46CA-ACF6-9229E2C254C3}"/>
    <cellStyle name="Note 2 2 2 4 7" xfId="1726" xr:uid="{8A885037-80C7-4C58-97B0-AD939831783F}"/>
    <cellStyle name="Note 2 2 2 4 7 2" xfId="4898" xr:uid="{24BC9F09-1C14-482A-97E0-773CCB899770}"/>
    <cellStyle name="Note 2 2 2 4 7 2 2" xfId="10527" xr:uid="{43011D37-3976-4A90-8E35-650F2BA8995A}"/>
    <cellStyle name="Note 2 2 2 4 7 2 3" xfId="19162" xr:uid="{EECD3D9B-0BB7-4CBD-8189-10E84F4C3D78}"/>
    <cellStyle name="Note 2 2 2 4 7 3" xfId="7355" xr:uid="{3274EB42-CC6D-40A1-98C0-C04A241F8455}"/>
    <cellStyle name="Note 2 2 2 4 7 4" xfId="15990" xr:uid="{54FC4B70-77C3-45C0-9315-00125D597700}"/>
    <cellStyle name="Note 2 2 2 4 8" xfId="3058" xr:uid="{8C71D52D-3C30-427E-8A2D-FEE4AA4DB863}"/>
    <cellStyle name="Note 2 2 2 4 8 2" xfId="8687" xr:uid="{E259C458-772B-4B28-BE6F-392532E2B52A}"/>
    <cellStyle name="Note 2 2 2 4 8 3" xfId="17322" xr:uid="{E80D58DC-731D-4933-86FC-235EC01068E5}"/>
    <cellStyle name="Note 2 2 2 4 9" xfId="4310" xr:uid="{8076E0FD-2F56-4DEA-8592-3D398B9E6FED}"/>
    <cellStyle name="Note 2 2 2 4 9 2" xfId="9939" xr:uid="{BACDB9BC-C36F-482C-BD87-FDA86E116B81}"/>
    <cellStyle name="Note 2 2 2 4 9 3" xfId="18574" xr:uid="{59FE6D41-A182-42E1-B297-9A038C14DF0D}"/>
    <cellStyle name="Note 2 2 2 5" xfId="528" xr:uid="{02B36CBA-8FED-49C5-9D40-83566BC171F2}"/>
    <cellStyle name="Note 2 2 2 5 10" xfId="6157" xr:uid="{A986D0FB-919F-4168-A5D4-CDD97468DE7A}"/>
    <cellStyle name="Note 2 2 2 5 11" xfId="14792" xr:uid="{6E63EADD-994D-4BB1-8C2B-D510ECF08147}"/>
    <cellStyle name="Note 2 2 2 5 2" xfId="862" xr:uid="{A0B16532-D7BD-4659-AC1D-F4D21F2EC870}"/>
    <cellStyle name="Note 2 2 2 5 2 2" xfId="1446" xr:uid="{95E48D58-68BE-4C1D-8124-C0323695B435}"/>
    <cellStyle name="Note 2 2 2 5 2 2 2" xfId="2325" xr:uid="{4ECE2046-EE6A-4CBD-A498-E96F10CDDA25}"/>
    <cellStyle name="Note 2 2 2 5 2 2 2 2" xfId="5497" xr:uid="{33118CC6-37E4-4AD8-9D15-66A6CC47889E}"/>
    <cellStyle name="Note 2 2 2 5 2 2 2 2 2" xfId="11126" xr:uid="{0E74CA2C-E492-49E2-8A09-C1A6BF79DFD5}"/>
    <cellStyle name="Note 2 2 2 5 2 2 2 2 3" xfId="19761" xr:uid="{F09C51B2-616F-43C2-84D1-C125814B276B}"/>
    <cellStyle name="Note 2 2 2 5 2 2 2 3" xfId="7954" xr:uid="{114D9FCE-93E3-41A2-996E-18EC570C931F}"/>
    <cellStyle name="Note 2 2 2 5 2 2 2 4" xfId="16589" xr:uid="{96085279-AFA6-4C57-967E-2867D3AE6851}"/>
    <cellStyle name="Note 2 2 2 5 2 2 3" xfId="2648" xr:uid="{53747E41-C286-4C06-824F-53B547AA0D56}"/>
    <cellStyle name="Note 2 2 2 5 2 2 3 2" xfId="8277" xr:uid="{EFEF5DE6-6CBE-404D-AE53-2592B79D8295}"/>
    <cellStyle name="Note 2 2 2 5 2 2 3 3" xfId="16912" xr:uid="{32EF6FE5-CFF0-4A78-9919-AE5B4F62CE9D}"/>
    <cellStyle name="Note 2 2 2 5 2 2 4" xfId="3642" xr:uid="{C9A64F5D-705B-4AFA-A94D-4712E71651DD}"/>
    <cellStyle name="Note 2 2 2 5 2 2 4 2" xfId="9271" xr:uid="{8B4C87E6-DCAE-47EC-9D32-FF40D3A7E7E9}"/>
    <cellStyle name="Note 2 2 2 5 2 2 4 3" xfId="17906" xr:uid="{59631F58-312A-4B22-A35A-C31FC6E465FC}"/>
    <cellStyle name="Note 2 2 2 5 2 2 5" xfId="7075" xr:uid="{43303646-3EBC-4019-931E-6C17933CCFE6}"/>
    <cellStyle name="Note 2 2 2 5 2 2 6" xfId="15710" xr:uid="{1F342525-981F-445D-8AC9-CC391C18B755}"/>
    <cellStyle name="Note 2 2 2 5 2 3" xfId="1844" xr:uid="{9035F755-A0CF-43D8-B211-4E8F76DF1D2D}"/>
    <cellStyle name="Note 2 2 2 5 2 3 2" xfId="5016" xr:uid="{41039AC1-2AE7-4049-A1D3-7D058B7958DD}"/>
    <cellStyle name="Note 2 2 2 5 2 3 2 2" xfId="10645" xr:uid="{3CD2D83B-F9A7-4C38-8527-7A617D1EF3A8}"/>
    <cellStyle name="Note 2 2 2 5 2 3 2 3" xfId="19280" xr:uid="{54BA6788-E0D9-4539-B751-9AAF1BF83B99}"/>
    <cellStyle name="Note 2 2 2 5 2 3 3" xfId="7473" xr:uid="{08608746-C738-4069-9442-E3C91AD9EC2C}"/>
    <cellStyle name="Note 2 2 2 5 2 3 4" xfId="16108" xr:uid="{E2BAB54F-66B1-4E37-BDAD-759F98B982CB}"/>
    <cellStyle name="Note 2 2 2 5 2 4" xfId="3062" xr:uid="{675BC2F1-AEE8-4260-B64F-3AE046FE4955}"/>
    <cellStyle name="Note 2 2 2 5 2 4 2" xfId="8691" xr:uid="{970F2F02-C799-44DD-8CA7-B4DA9AF5ADA5}"/>
    <cellStyle name="Note 2 2 2 5 2 4 3" xfId="17326" xr:uid="{7A0AC1C7-6624-4058-B4EE-98D639F89A10}"/>
    <cellStyle name="Note 2 2 2 5 2 5" xfId="3791" xr:uid="{79D72B9B-BDE4-449F-80FA-437551E04FEA}"/>
    <cellStyle name="Note 2 2 2 5 2 5 2" xfId="9420" xr:uid="{50E593F8-2570-44B0-81FF-E02EF6BE2D09}"/>
    <cellStyle name="Note 2 2 2 5 2 5 3" xfId="18055" xr:uid="{E6DDB167-23D0-4FC3-976E-410BF705CCD7}"/>
    <cellStyle name="Note 2 2 2 5 2 6" xfId="6491" xr:uid="{B95E61EF-3318-4D55-8A1D-5420F27F4664}"/>
    <cellStyle name="Note 2 2 2 5 2 7" xfId="15126" xr:uid="{C31CADAA-F217-4485-BB2D-5A237002E591}"/>
    <cellStyle name="Note 2 2 2 5 3" xfId="671" xr:uid="{AA08AF90-A568-46D6-98C6-CC710740FB6B}"/>
    <cellStyle name="Note 2 2 2 5 3 2" xfId="1255" xr:uid="{3486C8F8-9BB0-4220-9C29-0D452511E4CE}"/>
    <cellStyle name="Note 2 2 2 5 3 2 2" xfId="2134" xr:uid="{77B4D025-188F-45D3-A4DA-CEDF29EC224B}"/>
    <cellStyle name="Note 2 2 2 5 3 2 2 2" xfId="5306" xr:uid="{FECE7FDF-B195-4E1F-8233-2D668E062350}"/>
    <cellStyle name="Note 2 2 2 5 3 2 2 2 2" xfId="10935" xr:uid="{9DF6EF2A-D182-4AF1-9778-D4E4E7362F76}"/>
    <cellStyle name="Note 2 2 2 5 3 2 2 2 3" xfId="19570" xr:uid="{75CB4D5F-614B-4F9B-B9B9-9DE0428FBB87}"/>
    <cellStyle name="Note 2 2 2 5 3 2 2 3" xfId="7763" xr:uid="{CCA19D85-7BF9-48C9-9FDA-2EE7B3F1E868}"/>
    <cellStyle name="Note 2 2 2 5 3 2 2 4" xfId="16398" xr:uid="{1269353A-6F19-4B25-B0C1-8D2B02EAB6C2}"/>
    <cellStyle name="Note 2 2 2 5 3 2 3" xfId="258" xr:uid="{30BF6E69-D3E4-45F0-BCB8-3A5BE66589A8}"/>
    <cellStyle name="Note 2 2 2 5 3 2 3 2" xfId="5887" xr:uid="{B3EA1335-C666-4B6C-B5D9-B3C3294B3E52}"/>
    <cellStyle name="Note 2 2 2 5 3 2 3 3" xfId="14522" xr:uid="{BB6290AF-FCD3-45F7-A7BC-A41BAF7EA4A8}"/>
    <cellStyle name="Note 2 2 2 5 3 2 4" xfId="4138" xr:uid="{932AFBF0-BD28-47AB-9C11-232FD85C3995}"/>
    <cellStyle name="Note 2 2 2 5 3 2 4 2" xfId="9767" xr:uid="{94704E29-0D39-4A03-91D8-31E8B886619E}"/>
    <cellStyle name="Note 2 2 2 5 3 2 4 3" xfId="18402" xr:uid="{DAA7E016-D98B-4AE4-8DF0-B009A0788C6A}"/>
    <cellStyle name="Note 2 2 2 5 3 2 5" xfId="6884" xr:uid="{5605CD12-F684-41D1-A0EA-80DDC53CFCEE}"/>
    <cellStyle name="Note 2 2 2 5 3 2 6" xfId="15519" xr:uid="{6014A09A-F2D1-4527-AD6D-B97ECFB0B365}"/>
    <cellStyle name="Note 2 2 2 5 3 3" xfId="1749" xr:uid="{262F6ADC-3C66-4C88-9824-86B200A26624}"/>
    <cellStyle name="Note 2 2 2 5 3 3 2" xfId="4921" xr:uid="{1134B490-3BB3-4F25-B6EB-1F69AF126DD4}"/>
    <cellStyle name="Note 2 2 2 5 3 3 2 2" xfId="10550" xr:uid="{616907B2-D973-4DE3-B0C6-33D13588C2D5}"/>
    <cellStyle name="Note 2 2 2 5 3 3 2 3" xfId="19185" xr:uid="{ED8C3642-6B87-4C38-947A-7197E7127A9F}"/>
    <cellStyle name="Note 2 2 2 5 3 3 3" xfId="7378" xr:uid="{6768F0B5-3FDF-4D9A-B789-B54A6AB5F8A5}"/>
    <cellStyle name="Note 2 2 2 5 3 3 4" xfId="16013" xr:uid="{AE2A29BB-1148-445F-8C11-B8F2A56CB177}"/>
    <cellStyle name="Note 2 2 2 5 3 4" xfId="2724" xr:uid="{61B3D528-B9FE-4B0B-84F3-88B953C25DBD}"/>
    <cellStyle name="Note 2 2 2 5 3 4 2" xfId="8353" xr:uid="{84651435-52F2-4B40-B264-78C7A06BAA89}"/>
    <cellStyle name="Note 2 2 2 5 3 4 3" xfId="16988" xr:uid="{416BBC19-56C0-4BEE-A0E4-EF63FC1E4253}"/>
    <cellStyle name="Note 2 2 2 5 3 5" xfId="3961" xr:uid="{50BD1322-10F8-4556-9F9B-05D9C8F994B2}"/>
    <cellStyle name="Note 2 2 2 5 3 5 2" xfId="9590" xr:uid="{52B267D6-B2BE-4116-B234-2C0A7D522E2A}"/>
    <cellStyle name="Note 2 2 2 5 3 5 3" xfId="18225" xr:uid="{BF486A37-210C-41F8-844E-308DE528F207}"/>
    <cellStyle name="Note 2 2 2 5 3 6" xfId="6300" xr:uid="{83D3B675-3D04-4A68-9BE6-A9AE1CF2C6CD}"/>
    <cellStyle name="Note 2 2 2 5 3 7" xfId="14935" xr:uid="{B546CEE8-1C8E-47C7-81D2-F439FBD6E129}"/>
    <cellStyle name="Note 2 2 2 5 4" xfId="688" xr:uid="{544B833E-373D-4458-AC70-8D0F9B88132A}"/>
    <cellStyle name="Note 2 2 2 5 4 2" xfId="1272" xr:uid="{B1E62D2E-1167-4D18-A9C4-74BE1C534519}"/>
    <cellStyle name="Note 2 2 2 5 4 2 2" xfId="2151" xr:uid="{6F6DF9B3-2546-4864-A90F-4A8F743AC91E}"/>
    <cellStyle name="Note 2 2 2 5 4 2 2 2" xfId="5323" xr:uid="{63B82792-7DCF-45F3-9034-0F1B35009B29}"/>
    <cellStyle name="Note 2 2 2 5 4 2 2 2 2" xfId="10952" xr:uid="{27B689A2-6F8E-44D2-8ADE-52136610116C}"/>
    <cellStyle name="Note 2 2 2 5 4 2 2 2 3" xfId="19587" xr:uid="{568CAF90-25AF-4114-B0A2-FDE7EBDB9AB0}"/>
    <cellStyle name="Note 2 2 2 5 4 2 2 3" xfId="7780" xr:uid="{192A27DD-D40A-44F9-9B8C-11A90DEB9B55}"/>
    <cellStyle name="Note 2 2 2 5 4 2 2 4" xfId="16415" xr:uid="{16259C33-68D0-4067-AD1F-E18A3937D11C}"/>
    <cellStyle name="Note 2 2 2 5 4 2 3" xfId="2595" xr:uid="{FF0C466F-4946-4E82-A946-5CDFDB87FF79}"/>
    <cellStyle name="Note 2 2 2 5 4 2 3 2" xfId="8224" xr:uid="{4F12C15E-C3F4-45DC-8181-0677FDB23488}"/>
    <cellStyle name="Note 2 2 2 5 4 2 3 3" xfId="16859" xr:uid="{167D259B-A43A-4073-9BF3-EE5846BFF74B}"/>
    <cellStyle name="Note 2 2 2 5 4 2 4" xfId="4381" xr:uid="{DDFBEB21-86AC-47F5-A8B1-1956E0F88110}"/>
    <cellStyle name="Note 2 2 2 5 4 2 4 2" xfId="10010" xr:uid="{8FE3B0DA-C7B6-4CCC-A372-D49C9E5279BD}"/>
    <cellStyle name="Note 2 2 2 5 4 2 4 3" xfId="18645" xr:uid="{82F993E4-0278-47FB-93AA-9A2247D27AAC}"/>
    <cellStyle name="Note 2 2 2 5 4 2 5" xfId="6901" xr:uid="{8C1F9D53-0915-4E8F-91BF-E1E6A18ADAC6}"/>
    <cellStyle name="Note 2 2 2 5 4 2 6" xfId="15536" xr:uid="{6253E461-A0CD-487B-BFE8-1A5BA390465D}"/>
    <cellStyle name="Note 2 2 2 5 4 3" xfId="1758" xr:uid="{09DE9DB0-6343-436E-9F21-E72B403B680A}"/>
    <cellStyle name="Note 2 2 2 5 4 3 2" xfId="4930" xr:uid="{56F82818-BAC0-48A3-B26C-66E567B7A947}"/>
    <cellStyle name="Note 2 2 2 5 4 3 2 2" xfId="10559" xr:uid="{5A5A5480-AFBC-4406-B17A-62423EB83EA1}"/>
    <cellStyle name="Note 2 2 2 5 4 3 2 3" xfId="19194" xr:uid="{1C48AAC4-C373-4BC6-949F-655E84DC2DB8}"/>
    <cellStyle name="Note 2 2 2 5 4 3 3" xfId="7387" xr:uid="{6D8174B0-AC6F-4553-BF62-626E8FEEDC57}"/>
    <cellStyle name="Note 2 2 2 5 4 3 4" xfId="16022" xr:uid="{B6D44F2E-8ACD-411A-8940-4FC34D3FC6DA}"/>
    <cellStyle name="Note 2 2 2 5 4 4" xfId="2745" xr:uid="{9093D86D-763C-4B83-8B9A-4CA2E4B5D508}"/>
    <cellStyle name="Note 2 2 2 5 4 4 2" xfId="8374" xr:uid="{0D807304-FC66-4BB2-A5FE-68F8D94B68A7}"/>
    <cellStyle name="Note 2 2 2 5 4 4 3" xfId="17009" xr:uid="{6B2CEA74-D98D-42FD-8C5C-37886BA76D3F}"/>
    <cellStyle name="Note 2 2 2 5 4 5" xfId="4337" xr:uid="{0FDEA5EE-587E-44C8-9643-25052A88745D}"/>
    <cellStyle name="Note 2 2 2 5 4 5 2" xfId="9966" xr:uid="{56DBB61B-6C55-437B-9470-41B33FDAEF10}"/>
    <cellStyle name="Note 2 2 2 5 4 5 3" xfId="18601" xr:uid="{78F921C1-3719-488C-8BBB-D4C7E1576611}"/>
    <cellStyle name="Note 2 2 2 5 4 6" xfId="6317" xr:uid="{F3982285-7174-4E96-9680-4E92C1CAB477}"/>
    <cellStyle name="Note 2 2 2 5 4 7" xfId="14952" xr:uid="{DECB16F1-1567-472C-BCBD-B0D04A397179}"/>
    <cellStyle name="Note 2 2 2 5 5" xfId="733" xr:uid="{D9CA5CD6-0198-4A5F-80C8-80404B16AEE9}"/>
    <cellStyle name="Note 2 2 2 5 5 2" xfId="1317" xr:uid="{F418EC15-4090-48C2-ADB6-66EC7990DC37}"/>
    <cellStyle name="Note 2 2 2 5 5 2 2" xfId="2196" xr:uid="{4EE20CCC-3F72-4AAA-9475-72A164E3CAD3}"/>
    <cellStyle name="Note 2 2 2 5 5 2 2 2" xfId="5368" xr:uid="{779995EA-FF31-491C-8AF7-E0942350D5A0}"/>
    <cellStyle name="Note 2 2 2 5 5 2 2 2 2" xfId="10997" xr:uid="{F13DED3D-D1DE-4B85-B372-7F15C0FBE956}"/>
    <cellStyle name="Note 2 2 2 5 5 2 2 2 3" xfId="19632" xr:uid="{402486A3-F189-4299-AB44-CA10794193F9}"/>
    <cellStyle name="Note 2 2 2 5 5 2 2 3" xfId="7825" xr:uid="{354070E6-F1D7-4330-874C-6D9D776A7DFF}"/>
    <cellStyle name="Note 2 2 2 5 5 2 2 4" xfId="16460" xr:uid="{F3295301-8CA1-478C-A061-F2F25D533445}"/>
    <cellStyle name="Note 2 2 2 5 5 2 3" xfId="277" xr:uid="{51E90C1D-77A9-4F27-AA7B-E6105EE441B6}"/>
    <cellStyle name="Note 2 2 2 5 5 2 3 2" xfId="5906" xr:uid="{9D1D71A4-1F64-4709-AA6B-EA14BD5BA048}"/>
    <cellStyle name="Note 2 2 2 5 5 2 3 3" xfId="14541" xr:uid="{463C9E44-3949-44B3-93E5-A3E66C44D812}"/>
    <cellStyle name="Note 2 2 2 5 5 2 4" xfId="3790" xr:uid="{5E00A784-664A-4E07-AEDC-591BDFBC577E}"/>
    <cellStyle name="Note 2 2 2 5 5 2 4 2" xfId="9419" xr:uid="{580F6695-1E11-4B75-B73F-F50C4A81E316}"/>
    <cellStyle name="Note 2 2 2 5 5 2 4 3" xfId="18054" xr:uid="{27D9C9C8-1FD8-4336-AE31-E83CD63A7F47}"/>
    <cellStyle name="Note 2 2 2 5 5 2 5" xfId="6946" xr:uid="{C49946F1-9A43-422C-8120-1FC7E8511E4D}"/>
    <cellStyle name="Note 2 2 2 5 5 2 6" xfId="15581" xr:uid="{E1F0AA29-BF52-41C6-ACE5-69582A5457E5}"/>
    <cellStyle name="Note 2 2 2 5 5 3" xfId="1780" xr:uid="{73CCB48E-ABB9-4818-A402-728D8B306D3A}"/>
    <cellStyle name="Note 2 2 2 5 5 3 2" xfId="4952" xr:uid="{C266F59F-7469-48BF-913D-016C45A325F4}"/>
    <cellStyle name="Note 2 2 2 5 5 3 2 2" xfId="10581" xr:uid="{A1377571-10B8-4E7F-BD33-6BF74A4FB29C}"/>
    <cellStyle name="Note 2 2 2 5 5 3 2 3" xfId="19216" xr:uid="{081A8D94-0932-4A1E-8444-6B022CC15296}"/>
    <cellStyle name="Note 2 2 2 5 5 3 3" xfId="7409" xr:uid="{981F1422-F973-4BF1-971A-D1FDA1911D32}"/>
    <cellStyle name="Note 2 2 2 5 5 3 4" xfId="16044" xr:uid="{AF7EB52B-8258-4109-B5C3-FF8A0F298EA4}"/>
    <cellStyle name="Note 2 2 2 5 5 4" xfId="2840" xr:uid="{A6CC5DF9-19E5-4FAC-99E2-6BA61310D74A}"/>
    <cellStyle name="Note 2 2 2 5 5 4 2" xfId="8469" xr:uid="{73E9D8B7-B3E9-488C-82B8-FCC2B9866A82}"/>
    <cellStyle name="Note 2 2 2 5 5 4 3" xfId="17104" xr:uid="{43268EFC-C5E5-4671-A8B8-F37DFE616C4E}"/>
    <cellStyle name="Note 2 2 2 5 5 5" xfId="4588" xr:uid="{B88FA5A6-35FB-43E2-AA69-9FE7CBEAC379}"/>
    <cellStyle name="Note 2 2 2 5 5 5 2" xfId="10217" xr:uid="{38A1CAF0-36D3-441F-89BB-675FA8C27A06}"/>
    <cellStyle name="Note 2 2 2 5 5 5 3" xfId="18852" xr:uid="{00A99D48-5279-421D-9F89-20B54E63D043}"/>
    <cellStyle name="Note 2 2 2 5 5 6" xfId="6362" xr:uid="{A7D9EDC7-A469-47BD-90E2-C6F8F3C951C8}"/>
    <cellStyle name="Note 2 2 2 5 5 7" xfId="14997" xr:uid="{FBE0C9B8-D6DA-4487-B760-42539419DB48}"/>
    <cellStyle name="Note 2 2 2 5 6" xfId="1131" xr:uid="{50D2BE8B-827A-4CB7-B942-1C2178AD605E}"/>
    <cellStyle name="Note 2 2 2 5 6 2" xfId="2010" xr:uid="{B3E5F522-E76D-4A26-9A26-6DF928FC63CF}"/>
    <cellStyle name="Note 2 2 2 5 6 2 2" xfId="5182" xr:uid="{CEFB21C8-7419-45C1-803C-0913AAE2611D}"/>
    <cellStyle name="Note 2 2 2 5 6 2 2 2" xfId="10811" xr:uid="{2C8208AB-FCC7-4BFF-8FEC-C7377D686749}"/>
    <cellStyle name="Note 2 2 2 5 6 2 2 3" xfId="19446" xr:uid="{92E80880-B6BA-4811-ADCB-EBEE0CF88B2C}"/>
    <cellStyle name="Note 2 2 2 5 6 2 3" xfId="7639" xr:uid="{6FEF7C0F-0F7A-4DD8-8E46-44D5A5D03E57}"/>
    <cellStyle name="Note 2 2 2 5 6 2 4" xfId="16274" xr:uid="{7394D8DE-1D6B-4B56-9BF4-3BB9B26E046D}"/>
    <cellStyle name="Note 2 2 2 5 6 3" xfId="3364" xr:uid="{2662CC68-847B-4E78-8EEF-F9773F448428}"/>
    <cellStyle name="Note 2 2 2 5 6 3 2" xfId="8993" xr:uid="{9A820B82-5EBB-40AA-A582-AF28A6DD57F2}"/>
    <cellStyle name="Note 2 2 2 5 6 3 3" xfId="17628" xr:uid="{616D919E-5337-4387-B0DA-C7CDCF0C2C5D}"/>
    <cellStyle name="Note 2 2 2 5 6 4" xfId="3665" xr:uid="{F433808A-7FDD-456F-9A5C-DB6D90432A27}"/>
    <cellStyle name="Note 2 2 2 5 6 4 2" xfId="9294" xr:uid="{A592313C-7D0C-4FF5-B55B-0DEFE4AF2F4A}"/>
    <cellStyle name="Note 2 2 2 5 6 4 3" xfId="17929" xr:uid="{C78DAB23-24FF-498E-A3E1-1602B6FBCE52}"/>
    <cellStyle name="Note 2 2 2 5 6 5" xfId="6760" xr:uid="{0BBF2BE9-DF1A-4C94-A1DF-BD7DB99DC953}"/>
    <cellStyle name="Note 2 2 2 5 6 6" xfId="15395" xr:uid="{9E62924D-89E6-428C-B1E3-F342B5645DCA}"/>
    <cellStyle name="Note 2 2 2 5 7" xfId="1688" xr:uid="{5D567DDB-BC1E-42B0-9998-773ABE18936D}"/>
    <cellStyle name="Note 2 2 2 5 7 2" xfId="4860" xr:uid="{542B7379-D323-47D1-BF68-6A5F10396A08}"/>
    <cellStyle name="Note 2 2 2 5 7 2 2" xfId="10489" xr:uid="{7515BF90-5A60-4D98-A567-4445F5EB7D71}"/>
    <cellStyle name="Note 2 2 2 5 7 2 3" xfId="19124" xr:uid="{11CA3205-45C9-4B06-B1AA-62325D2CE71F}"/>
    <cellStyle name="Note 2 2 2 5 7 3" xfId="7317" xr:uid="{C75B9919-9065-4BC2-BB56-11FA40021C49}"/>
    <cellStyle name="Note 2 2 2 5 7 4" xfId="15952" xr:uid="{D84D1442-A609-43E2-84E0-C3AD3443C6D0}"/>
    <cellStyle name="Note 2 2 2 5 8" xfId="2811" xr:uid="{BBCE45C5-C516-4442-866D-5244F64CFAD9}"/>
    <cellStyle name="Note 2 2 2 5 8 2" xfId="8440" xr:uid="{A9762B4E-CAED-493F-9D2E-1863370B92A5}"/>
    <cellStyle name="Note 2 2 2 5 8 3" xfId="17075" xr:uid="{259DE35D-2E46-4C5E-9A29-C22EC2B7E2B5}"/>
    <cellStyle name="Note 2 2 2 5 9" xfId="4236" xr:uid="{62A847BA-E5A3-49C3-ADB3-D7B3EC9830BC}"/>
    <cellStyle name="Note 2 2 2 5 9 2" xfId="9865" xr:uid="{5FC155AE-AA5E-40C5-8D77-63F051DD295D}"/>
    <cellStyle name="Note 2 2 2 5 9 3" xfId="18500" xr:uid="{403B922C-5DA3-4A6C-9C6C-A1185955B375}"/>
    <cellStyle name="Note 2 2 2 6" xfId="513" xr:uid="{168F4211-E407-4FFD-B081-51D3C257726D}"/>
    <cellStyle name="Note 2 2 2 6 2" xfId="848" xr:uid="{6E5EDA36-084A-473E-8543-429BBD3F849B}"/>
    <cellStyle name="Note 2 2 2 6 2 2" xfId="1432" xr:uid="{5176BA61-CE42-4A5C-867B-7F05A3FD8953}"/>
    <cellStyle name="Note 2 2 2 6 2 2 2" xfId="2311" xr:uid="{F1F141F5-A76E-46B9-9F98-B488CD834022}"/>
    <cellStyle name="Note 2 2 2 6 2 2 2 2" xfId="5483" xr:uid="{F62F539E-0D11-40EF-A4C1-B8D4107A2EF2}"/>
    <cellStyle name="Note 2 2 2 6 2 2 2 2 2" xfId="11112" xr:uid="{94FE99CF-2E84-4A7A-8B1F-FE3EEBE1F975}"/>
    <cellStyle name="Note 2 2 2 6 2 2 2 2 3" xfId="19747" xr:uid="{FDA6DCF8-946A-4532-BC1C-6A49290AC51B}"/>
    <cellStyle name="Note 2 2 2 6 2 2 2 3" xfId="7940" xr:uid="{F1C865C7-6C4B-44EF-8D5F-FF124E4276B8}"/>
    <cellStyle name="Note 2 2 2 6 2 2 2 4" xfId="16575" xr:uid="{A3CA4B8C-2B75-45FD-AC79-90E242FB4686}"/>
    <cellStyle name="Note 2 2 2 6 2 2 3" xfId="3252" xr:uid="{F5DC544E-085B-4785-AF94-EA4D7554BEF2}"/>
    <cellStyle name="Note 2 2 2 6 2 2 3 2" xfId="8881" xr:uid="{D42EF476-6D98-4BEB-9C93-0A69D07E2AFF}"/>
    <cellStyle name="Note 2 2 2 6 2 2 3 3" xfId="17516" xr:uid="{3256A6C9-D460-4485-8387-A63D2E90F5B6}"/>
    <cellStyle name="Note 2 2 2 6 2 2 4" xfId="4425" xr:uid="{E156591C-83C8-4C4E-8CD7-5052148BB53A}"/>
    <cellStyle name="Note 2 2 2 6 2 2 4 2" xfId="10054" xr:uid="{E171C74C-A370-4E93-986D-9EC1847EBE91}"/>
    <cellStyle name="Note 2 2 2 6 2 2 4 3" xfId="18689" xr:uid="{23D2463D-60C1-4B06-A7F0-24B054185317}"/>
    <cellStyle name="Note 2 2 2 6 2 2 5" xfId="7061" xr:uid="{96D7C0FB-C03B-471E-9D63-909A5E930031}"/>
    <cellStyle name="Note 2 2 2 6 2 2 6" xfId="15696" xr:uid="{DB3D927D-6829-4876-9C93-6B89717CE330}"/>
    <cellStyle name="Note 2 2 2 6 2 3" xfId="1837" xr:uid="{23C9669E-20AA-4E95-A449-190CC1ABA1F1}"/>
    <cellStyle name="Note 2 2 2 6 2 3 2" xfId="5009" xr:uid="{61996C6E-6A06-4589-BCCA-F2BEF3B2E1BB}"/>
    <cellStyle name="Note 2 2 2 6 2 3 2 2" xfId="10638" xr:uid="{3BE301CD-3D12-4E90-8D0F-16A2C650B036}"/>
    <cellStyle name="Note 2 2 2 6 2 3 2 3" xfId="19273" xr:uid="{EF37C0FE-ACC9-43F7-B66B-A89B94A48271}"/>
    <cellStyle name="Note 2 2 2 6 2 3 3" xfId="7466" xr:uid="{E79F4C8D-A737-4DFC-B5B7-0E6019CA9BBE}"/>
    <cellStyle name="Note 2 2 2 6 2 3 4" xfId="16101" xr:uid="{ACDF3923-DA9B-4CA6-AF12-222B0B77CA6C}"/>
    <cellStyle name="Note 2 2 2 6 2 4" xfId="3088" xr:uid="{AB91D70B-036F-4FB5-A486-20BB5DDB7917}"/>
    <cellStyle name="Note 2 2 2 6 2 4 2" xfId="8717" xr:uid="{78F23467-F133-4BD0-9DE3-D3FFAADFE3B8}"/>
    <cellStyle name="Note 2 2 2 6 2 4 3" xfId="17352" xr:uid="{C43DF253-DCD8-4D8F-BEA7-19BC45BC911B}"/>
    <cellStyle name="Note 2 2 2 6 2 5" xfId="3930" xr:uid="{0883480E-14EC-49EE-B112-6285326E44C0}"/>
    <cellStyle name="Note 2 2 2 6 2 5 2" xfId="9559" xr:uid="{A2257769-9B7E-44BE-813C-5A7BA86BAB39}"/>
    <cellStyle name="Note 2 2 2 6 2 5 3" xfId="18194" xr:uid="{A8BB7910-5B78-43C8-9E76-75E959CBC4D4}"/>
    <cellStyle name="Note 2 2 2 6 2 6" xfId="6477" xr:uid="{9F711B3B-10F8-46BE-8AE9-6EB556DD9D3D}"/>
    <cellStyle name="Note 2 2 2 6 2 7" xfId="15112" xr:uid="{A5246453-DD0F-4682-BD3E-3AC77E0C0452}"/>
    <cellStyle name="Note 2 2 2 6 3" xfId="1122" xr:uid="{9CA0B882-E8DC-4662-9C2D-4B56C1638849}"/>
    <cellStyle name="Note 2 2 2 6 3 2" xfId="2001" xr:uid="{D325784B-7F5D-4570-85BD-9BF342FE84A5}"/>
    <cellStyle name="Note 2 2 2 6 3 2 2" xfId="5173" xr:uid="{F93F1035-DEA4-44CE-B1B0-C2329881DB48}"/>
    <cellStyle name="Note 2 2 2 6 3 2 2 2" xfId="10802" xr:uid="{60948951-1ED4-4593-BC66-60DD6E1B6229}"/>
    <cellStyle name="Note 2 2 2 6 3 2 2 3" xfId="19437" xr:uid="{2E5C85CE-3BE7-4BC7-B8E6-141D3DD144C0}"/>
    <cellStyle name="Note 2 2 2 6 3 2 3" xfId="7630" xr:uid="{55F1B0AB-09B4-4934-919D-10196AC77186}"/>
    <cellStyle name="Note 2 2 2 6 3 2 4" xfId="16265" xr:uid="{BC481657-73AE-48AB-B082-67D2E33DD54B}"/>
    <cellStyle name="Note 2 2 2 6 3 3" xfId="2561" xr:uid="{65AD5DF7-6836-4258-B08E-FCBE11E7EE29}"/>
    <cellStyle name="Note 2 2 2 6 3 3 2" xfId="8190" xr:uid="{761BB429-4272-4184-9441-42370A3812FD}"/>
    <cellStyle name="Note 2 2 2 6 3 3 3" xfId="16825" xr:uid="{774D74F2-3F6F-41D2-83B5-C15FBA23872E}"/>
    <cellStyle name="Note 2 2 2 6 3 4" xfId="3674" xr:uid="{86FFE572-F989-4776-B4D3-6A99AAD72E05}"/>
    <cellStyle name="Note 2 2 2 6 3 4 2" xfId="9303" xr:uid="{1F7A2B68-3CD1-4964-B09C-6A367A0351D0}"/>
    <cellStyle name="Note 2 2 2 6 3 4 3" xfId="17938" xr:uid="{19486ADC-A11A-4DB2-BF7E-EF06D8F8B947}"/>
    <cellStyle name="Note 2 2 2 6 3 5" xfId="6751" xr:uid="{26E89DBF-3EF4-4003-9506-D41E4632DA91}"/>
    <cellStyle name="Note 2 2 2 6 3 6" xfId="15386" xr:uid="{4C528738-D89E-42DE-A311-1065A78374B2}"/>
    <cellStyle name="Note 2 2 2 6 4" xfId="1684" xr:uid="{1B3CCE50-84B2-48B9-9F59-0B2CB0F43BE3}"/>
    <cellStyle name="Note 2 2 2 6 4 2" xfId="4856" xr:uid="{CEF8A979-F9B9-44A5-841C-197B89D71335}"/>
    <cellStyle name="Note 2 2 2 6 4 2 2" xfId="10485" xr:uid="{D2930A0F-7A3B-45A9-B6E8-4E1407057E92}"/>
    <cellStyle name="Note 2 2 2 6 4 2 3" xfId="19120" xr:uid="{98670CD3-3DFC-41C6-9889-2376BBA79236}"/>
    <cellStyle name="Note 2 2 2 6 4 3" xfId="7313" xr:uid="{CD0A3F75-54FA-4708-BD62-4003DC4E803A}"/>
    <cellStyle name="Note 2 2 2 6 4 4" xfId="15948" xr:uid="{79BE000D-500E-4C29-9E8B-D61283762B0B}"/>
    <cellStyle name="Note 2 2 2 6 5" xfId="2632" xr:uid="{9E882A35-D10D-4797-B6A2-9F2463AF20CE}"/>
    <cellStyle name="Note 2 2 2 6 5 2" xfId="8261" xr:uid="{E7CEAE07-DCB9-404C-85A4-A07A6D57DADC}"/>
    <cellStyle name="Note 2 2 2 6 5 3" xfId="16896" xr:uid="{E0BBC66C-441D-45C4-9D2B-54010BBE7DBD}"/>
    <cellStyle name="Note 2 2 2 6 6" xfId="3694" xr:uid="{5283BFD8-5ACA-41B7-A874-21AB996214CE}"/>
    <cellStyle name="Note 2 2 2 6 6 2" xfId="9323" xr:uid="{1746AF03-2C81-41ED-A742-0D4B6C506AE0}"/>
    <cellStyle name="Note 2 2 2 6 6 3" xfId="17958" xr:uid="{E34ADA0F-297D-451D-BD02-5684DA2589B3}"/>
    <cellStyle name="Note 2 2 2 6 7" xfId="6142" xr:uid="{B4CEEECA-3AA2-4BBA-BACF-DB8495EAB518}"/>
    <cellStyle name="Note 2 2 2 6 8" xfId="14777" xr:uid="{8A9E9682-3A4A-4004-B75C-DBCC06DF7CFC}"/>
    <cellStyle name="Note 2 2 2 7" xfId="709" xr:uid="{1019ABFA-9EFF-4552-A3E0-66EED9F640BB}"/>
    <cellStyle name="Note 2 2 2 7 2" xfId="1293" xr:uid="{B14F8F37-6518-42F7-B699-9589A5EDF22D}"/>
    <cellStyle name="Note 2 2 2 7 2 2" xfId="2172" xr:uid="{4E0E7021-DAFB-497A-9AB5-4E709275F203}"/>
    <cellStyle name="Note 2 2 2 7 2 2 2" xfId="5344" xr:uid="{D766502F-D5B3-46C2-B089-58782159D43E}"/>
    <cellStyle name="Note 2 2 2 7 2 2 2 2" xfId="10973" xr:uid="{92B920EE-98FB-4331-9135-AE27793BE98E}"/>
    <cellStyle name="Note 2 2 2 7 2 2 2 3" xfId="19608" xr:uid="{2C6E4B0C-46B5-4027-945B-20F822117FE1}"/>
    <cellStyle name="Note 2 2 2 7 2 2 3" xfId="7801" xr:uid="{83FDD60D-7D20-4E56-AD40-4D59B2A89834}"/>
    <cellStyle name="Note 2 2 2 7 2 2 4" xfId="16436" xr:uid="{72D69467-44E7-4B3E-94D9-F75444F49CFF}"/>
    <cellStyle name="Note 2 2 2 7 2 3" xfId="2679" xr:uid="{FDE84A53-52D4-4205-8EFF-B5D6FA15F062}"/>
    <cellStyle name="Note 2 2 2 7 2 3 2" xfId="8308" xr:uid="{FAF74C66-1BAB-441A-9756-D9525EE9533F}"/>
    <cellStyle name="Note 2 2 2 7 2 3 3" xfId="16943" xr:uid="{3936C617-12EF-4E2E-A0C9-685C81AAF797}"/>
    <cellStyle name="Note 2 2 2 7 2 4" xfId="4356" xr:uid="{E2E29DFC-C44D-4FAD-90E7-FEE8119492FA}"/>
    <cellStyle name="Note 2 2 2 7 2 4 2" xfId="9985" xr:uid="{E2A2CFDE-9571-41A4-A150-43C81CBFE90E}"/>
    <cellStyle name="Note 2 2 2 7 2 4 3" xfId="18620" xr:uid="{F7164D8A-9153-46DF-97CA-D45D5438AD5D}"/>
    <cellStyle name="Note 2 2 2 7 2 5" xfId="6922" xr:uid="{DA626DDB-87BC-4584-B0F4-BD378A6CE2B0}"/>
    <cellStyle name="Note 2 2 2 7 2 6" xfId="15557" xr:uid="{14F8A582-CE54-4733-BF65-3121181CBDA6}"/>
    <cellStyle name="Note 2 2 2 7 3" xfId="1770" xr:uid="{A45A6676-8EDE-4146-AB5A-D8D705F8E1CE}"/>
    <cellStyle name="Note 2 2 2 7 3 2" xfId="4942" xr:uid="{569E4DA7-1F22-4BC0-B120-B613D742EF1D}"/>
    <cellStyle name="Note 2 2 2 7 3 2 2" xfId="10571" xr:uid="{37EC7749-F923-406E-89FC-C690A6914489}"/>
    <cellStyle name="Note 2 2 2 7 3 2 3" xfId="19206" xr:uid="{0B295D59-6BD8-4456-BF4E-3816AA082826}"/>
    <cellStyle name="Note 2 2 2 7 3 3" xfId="7399" xr:uid="{5ACCF2C2-8A2E-42E2-9DCD-A770E01F0C53}"/>
    <cellStyle name="Note 2 2 2 7 3 4" xfId="16034" xr:uid="{690755BD-1936-441B-8E98-B40E9CC8970B}"/>
    <cellStyle name="Note 2 2 2 7 4" xfId="3164" xr:uid="{5828E277-8675-42E9-8607-FDDFEF8C28C3}"/>
    <cellStyle name="Note 2 2 2 7 4 2" xfId="8793" xr:uid="{2AAE836F-614F-475F-B4FE-CE1EBEBA0D8B}"/>
    <cellStyle name="Note 2 2 2 7 4 3" xfId="17428" xr:uid="{512119D1-3DF7-4FF8-BCE4-71B6D8393AFB}"/>
    <cellStyle name="Note 2 2 2 7 5" xfId="3995" xr:uid="{7ED8A423-32E9-4527-946D-FF9CDB2643D7}"/>
    <cellStyle name="Note 2 2 2 7 5 2" xfId="9624" xr:uid="{D5C37502-5B00-45A3-8B0C-1718AD714660}"/>
    <cellStyle name="Note 2 2 2 7 5 3" xfId="18259" xr:uid="{CE766EDF-6589-4F11-96A6-4A4FFDA5765E}"/>
    <cellStyle name="Note 2 2 2 7 6" xfId="6338" xr:uid="{C262B315-919E-4620-B01B-48090678001C}"/>
    <cellStyle name="Note 2 2 2 7 7" xfId="14973" xr:uid="{E8CBA74A-ACEF-4F29-A768-409DBCE19E9C}"/>
    <cellStyle name="Note 2 2 2 8" xfId="697" xr:uid="{CA61ADB3-6CC1-49E0-B26E-2C126868B39F}"/>
    <cellStyle name="Note 2 2 2 8 2" xfId="1281" xr:uid="{7A007B7F-A673-4E5E-A71F-2A110FA62E46}"/>
    <cellStyle name="Note 2 2 2 8 2 2" xfId="2160" xr:uid="{84E94170-AF8C-4F3B-993D-01A1F2320A8D}"/>
    <cellStyle name="Note 2 2 2 8 2 2 2" xfId="5332" xr:uid="{AAF2E1B8-E0C3-4E21-A11E-474F03709E9B}"/>
    <cellStyle name="Note 2 2 2 8 2 2 2 2" xfId="10961" xr:uid="{63D4B18B-B8F4-48C0-854E-C6C3116D6172}"/>
    <cellStyle name="Note 2 2 2 8 2 2 2 3" xfId="19596" xr:uid="{992C42EB-C8F2-4031-A498-CF37DCE8C6D0}"/>
    <cellStyle name="Note 2 2 2 8 2 2 3" xfId="7789" xr:uid="{00D75BC0-5591-4EE7-810A-4A3E88F02C67}"/>
    <cellStyle name="Note 2 2 2 8 2 2 4" xfId="16424" xr:uid="{D8CD14C3-1346-4401-ACA7-1CA7F16ACD4E}"/>
    <cellStyle name="Note 2 2 2 8 2 3" xfId="2619" xr:uid="{E46D456F-C821-4FCA-98AC-112F59BA5D6C}"/>
    <cellStyle name="Note 2 2 2 8 2 3 2" xfId="8248" xr:uid="{B8940DEA-3614-4F2E-B7E7-B81783B3B788}"/>
    <cellStyle name="Note 2 2 2 8 2 3 3" xfId="16883" xr:uid="{FDA3482D-CB1C-43FD-A37B-9EAC7C31589C}"/>
    <cellStyle name="Note 2 2 2 8 2 4" xfId="4500" xr:uid="{C85E0BB4-8C10-40C5-874C-AFDE9346788C}"/>
    <cellStyle name="Note 2 2 2 8 2 4 2" xfId="10129" xr:uid="{D3BE809F-19F7-4B68-AD8C-5C30A4D55196}"/>
    <cellStyle name="Note 2 2 2 8 2 4 3" xfId="18764" xr:uid="{F84D8154-06F7-4E52-8864-3B99FC5A70CF}"/>
    <cellStyle name="Note 2 2 2 8 2 5" xfId="6910" xr:uid="{5A98DD73-065B-40CC-BDE6-A53216F549E6}"/>
    <cellStyle name="Note 2 2 2 8 2 6" xfId="15545" xr:uid="{1BA8324E-433B-4AD4-8CA2-9C29F31557A8}"/>
    <cellStyle name="Note 2 2 2 8 3" xfId="1762" xr:uid="{97CC0C37-9ED9-479C-A7E7-EE6F64363176}"/>
    <cellStyle name="Note 2 2 2 8 3 2" xfId="4934" xr:uid="{EE46F3D2-914D-425A-8ACE-06E64C7D3BD9}"/>
    <cellStyle name="Note 2 2 2 8 3 2 2" xfId="10563" xr:uid="{F5633F8B-CDF6-4DE7-960A-2F44E64A8B9A}"/>
    <cellStyle name="Note 2 2 2 8 3 2 3" xfId="19198" xr:uid="{5AE9D208-671D-4931-BC96-8E18CEE803D6}"/>
    <cellStyle name="Note 2 2 2 8 3 3" xfId="7391" xr:uid="{09C2098F-21F5-491D-9CAA-6FA65C5859C7}"/>
    <cellStyle name="Note 2 2 2 8 3 4" xfId="16026" xr:uid="{27DBF3CE-07F9-4566-8B17-C72D78585520}"/>
    <cellStyle name="Note 2 2 2 8 4" xfId="3564" xr:uid="{EA4F9A0E-9AA2-4A64-80FF-E2DDF79D5B5D}"/>
    <cellStyle name="Note 2 2 2 8 4 2" xfId="9193" xr:uid="{D7514100-AB69-4CE9-841A-2542A13AD522}"/>
    <cellStyle name="Note 2 2 2 8 4 3" xfId="17828" xr:uid="{552DACBF-5BA9-4620-9D7E-5649F85A28D4}"/>
    <cellStyle name="Note 2 2 2 8 5" xfId="4303" xr:uid="{8BB0C8D6-4061-4E60-A106-7917041C06DC}"/>
    <cellStyle name="Note 2 2 2 8 5 2" xfId="9932" xr:uid="{49B1C3CD-B1D6-4963-B8F8-B05AADD44A2D}"/>
    <cellStyle name="Note 2 2 2 8 5 3" xfId="18567" xr:uid="{FFFA3972-5340-4640-A928-C6DB6292315C}"/>
    <cellStyle name="Note 2 2 2 8 6" xfId="6326" xr:uid="{9E9C94F3-0B81-4038-9D57-8F8863BB15FF}"/>
    <cellStyle name="Note 2 2 2 8 7" xfId="14961" xr:uid="{EDDF16A8-4D51-422F-87BE-9F90EE589942}"/>
    <cellStyle name="Note 2 2 2 9" xfId="724" xr:uid="{01BE37F4-0A1A-48D7-9E96-99F5D339C353}"/>
    <cellStyle name="Note 2 2 2 9 2" xfId="1308" xr:uid="{1C17067E-E2BE-4328-AA84-D96F28AF6913}"/>
    <cellStyle name="Note 2 2 2 9 2 2" xfId="2187" xr:uid="{9F4F6915-12FB-4863-B0DA-F332E37B1D2F}"/>
    <cellStyle name="Note 2 2 2 9 2 2 2" xfId="5359" xr:uid="{D5C51858-5664-4F16-B19E-3B12559104BA}"/>
    <cellStyle name="Note 2 2 2 9 2 2 2 2" xfId="10988" xr:uid="{919F20C0-BE06-45D0-AC53-5DF65265B88D}"/>
    <cellStyle name="Note 2 2 2 9 2 2 2 3" xfId="19623" xr:uid="{066659DD-130C-4EA3-B5E0-E9D04F6E97A4}"/>
    <cellStyle name="Note 2 2 2 9 2 2 3" xfId="7816" xr:uid="{20EB02C4-0EF4-4433-8701-9D1D046D03F1}"/>
    <cellStyle name="Note 2 2 2 9 2 2 4" xfId="16451" xr:uid="{68AC9E6C-AB97-4409-8A0F-1248B617E084}"/>
    <cellStyle name="Note 2 2 2 9 2 3" xfId="272" xr:uid="{EC6DCA5E-48C5-470C-8D8C-EC3A517A4628}"/>
    <cellStyle name="Note 2 2 2 9 2 3 2" xfId="5901" xr:uid="{44B97C97-60D0-403D-AA45-FFA41135EFBB}"/>
    <cellStyle name="Note 2 2 2 9 2 3 3" xfId="14536" xr:uid="{8CD2A693-DBFC-42FA-86C9-087E4175C15B}"/>
    <cellStyle name="Note 2 2 2 9 2 4" xfId="4291" xr:uid="{CABC53DE-EA16-49D7-A6CD-A26C8ACE1203}"/>
    <cellStyle name="Note 2 2 2 9 2 4 2" xfId="9920" xr:uid="{B527E422-196A-4611-9790-F7480DCF2403}"/>
    <cellStyle name="Note 2 2 2 9 2 4 3" xfId="18555" xr:uid="{48319DF8-7172-4DD4-976C-886B9DBEF05F}"/>
    <cellStyle name="Note 2 2 2 9 2 5" xfId="6937" xr:uid="{57A4652B-45CA-4A6F-B9C9-3C141F7BEBDD}"/>
    <cellStyle name="Note 2 2 2 9 2 6" xfId="15572" xr:uid="{BBD44B61-834A-4CC1-8ABD-C95D432B4456}"/>
    <cellStyle name="Note 2 2 2 9 3" xfId="1776" xr:uid="{DA408B2A-CFA9-45AD-856A-BC312A27B7A4}"/>
    <cellStyle name="Note 2 2 2 9 3 2" xfId="4948" xr:uid="{F83146C4-45E4-433E-8C6F-F2CF87790394}"/>
    <cellStyle name="Note 2 2 2 9 3 2 2" xfId="10577" xr:uid="{638FC87F-62CD-47F8-B2C1-F09D2CAAE7D8}"/>
    <cellStyle name="Note 2 2 2 9 3 2 3" xfId="19212" xr:uid="{0B1AEF2E-4C49-4BB8-B658-5F32DF361EFF}"/>
    <cellStyle name="Note 2 2 2 9 3 3" xfId="7405" xr:uid="{F0EFC427-64E4-4E80-8F6F-963AD9D4B139}"/>
    <cellStyle name="Note 2 2 2 9 3 4" xfId="16040" xr:uid="{BCA0BE4E-D4AB-449B-AFCD-5E9B5381B53A}"/>
    <cellStyle name="Note 2 2 2 9 4" xfId="3279" xr:uid="{DE4B4490-21A1-421D-9B9D-D2A907D12D4A}"/>
    <cellStyle name="Note 2 2 2 9 4 2" xfId="8908" xr:uid="{F3FDBA8A-D868-44BB-813C-715792C8B759}"/>
    <cellStyle name="Note 2 2 2 9 4 3" xfId="17543" xr:uid="{3B902D88-AEC3-40CD-B0FA-65354B8570BA}"/>
    <cellStyle name="Note 2 2 2 9 5" xfId="4605" xr:uid="{B5DA89B1-392C-4234-8B44-47B479E4976F}"/>
    <cellStyle name="Note 2 2 2 9 5 2" xfId="10234" xr:uid="{1A08E7A3-A78F-4414-803C-84F0BC7A2194}"/>
    <cellStyle name="Note 2 2 2 9 5 3" xfId="18869" xr:uid="{B1F798C4-8694-4CEB-8B6E-B7AF865C6AA4}"/>
    <cellStyle name="Note 2 2 2 9 6" xfId="6353" xr:uid="{610F3E4C-BC24-44DE-BAA9-074C04E4DA30}"/>
    <cellStyle name="Note 2 2 2 9 7" xfId="14988" xr:uid="{253800B5-46F8-437A-99A3-968557BAC47B}"/>
    <cellStyle name="Note 2 2 3" xfId="162" xr:uid="{B8986BCF-C98A-4D1F-AFFC-F4FFB15A07C5}"/>
    <cellStyle name="Note 2 2 3 10" xfId="1674" xr:uid="{43975F45-36C9-4E07-BC62-1D562134C410}"/>
    <cellStyle name="Note 2 2 3 10 2" xfId="4846" xr:uid="{D71C454F-21F9-4353-9F13-8332AF9B240C}"/>
    <cellStyle name="Note 2 2 3 10 2 2" xfId="10475" xr:uid="{3E864848-5CD0-4D7E-AC84-026EA44FD855}"/>
    <cellStyle name="Note 2 2 3 10 2 3" xfId="19110" xr:uid="{9839BB53-2A83-4298-94E5-A7AA7A19DEF1}"/>
    <cellStyle name="Note 2 2 3 10 3" xfId="7303" xr:uid="{5F176E9C-2435-45C3-9AEB-5F33FC41FAD1}"/>
    <cellStyle name="Note 2 2 3 10 4" xfId="15938" xr:uid="{5EB280CB-F197-4004-8986-0AAC624CDA28}"/>
    <cellStyle name="Note 2 2 3 11" xfId="3353" xr:uid="{C122D7D4-DF8E-47D6-9DD0-A9CF700F1EE0}"/>
    <cellStyle name="Note 2 2 3 11 2" xfId="8982" xr:uid="{2DEE3F24-CAFF-49A8-9773-1B6DF7A69226}"/>
    <cellStyle name="Note 2 2 3 11 3" xfId="17617" xr:uid="{3D06FC01-4234-4CB3-BCCC-0A2D2AFC9A07}"/>
    <cellStyle name="Note 2 2 3 12" xfId="3895" xr:uid="{182CB056-4105-4E32-89DA-45C0ED140621}"/>
    <cellStyle name="Note 2 2 3 12 2" xfId="9524" xr:uid="{BB3099B5-6700-447E-9C74-C2EAD1D1EA33}"/>
    <cellStyle name="Note 2 2 3 12 3" xfId="18159" xr:uid="{A2EFEDB1-3801-493A-9C37-2A30EAC8C289}"/>
    <cellStyle name="Note 2 2 3 13" xfId="467" xr:uid="{DB83C857-398A-44A4-ADBC-F3B2B29003FB}"/>
    <cellStyle name="Note 2 2 3 13 2" xfId="6096" xr:uid="{130449F1-7707-4824-8250-B31282964C3B}"/>
    <cellStyle name="Note 2 2 3 13 3" xfId="14731" xr:uid="{023901CB-D43F-43C2-9C44-43386725F2EB}"/>
    <cellStyle name="Note 2 2 3 14" xfId="5791" xr:uid="{3186B42D-95AD-4414-AF7D-06969FBE0F97}"/>
    <cellStyle name="Note 2 2 3 15" xfId="14426" xr:uid="{1D855CEF-1B9D-49CF-A961-71BF39ABC5E1}"/>
    <cellStyle name="Note 2 2 3 2" xfId="614" xr:uid="{80C068B4-DA93-4C6B-A2F3-00CB6A85A6C8}"/>
    <cellStyle name="Note 2 2 3 2 10" xfId="6243" xr:uid="{84818A48-0058-4F4C-8C2B-8DDA638B6965}"/>
    <cellStyle name="Note 2 2 3 2 11" xfId="14878" xr:uid="{01127D8C-DF00-4DFC-BA9D-D3F028E2814E}"/>
    <cellStyle name="Note 2 2 3 2 2" xfId="945" xr:uid="{EC7E2580-F1E8-4EC9-A510-A8C47F03739B}"/>
    <cellStyle name="Note 2 2 3 2 2 2" xfId="1529" xr:uid="{89CA45C4-B6D2-4C2A-9B1E-7027C8C694DD}"/>
    <cellStyle name="Note 2 2 3 2 2 2 2" xfId="2408" xr:uid="{EBF3DD57-28B4-435B-87F6-0450A3939285}"/>
    <cellStyle name="Note 2 2 3 2 2 2 2 2" xfId="5580" xr:uid="{C2B51019-BD79-42A9-9503-11098358DEE4}"/>
    <cellStyle name="Note 2 2 3 2 2 2 2 2 2" xfId="11209" xr:uid="{EA1A0A20-305E-40BF-9D46-CCDA974EB464}"/>
    <cellStyle name="Note 2 2 3 2 2 2 2 2 3" xfId="19844" xr:uid="{8BA5768E-A30E-477B-917C-2363B9EF8B45}"/>
    <cellStyle name="Note 2 2 3 2 2 2 2 3" xfId="8037" xr:uid="{D2E708D2-5A44-499E-8A14-58DA9DB77556}"/>
    <cellStyle name="Note 2 2 3 2 2 2 2 4" xfId="16672" xr:uid="{EF92DEBF-4327-4EC4-8678-25C19567C14D}"/>
    <cellStyle name="Note 2 2 3 2 2 2 3" xfId="3133" xr:uid="{F4441173-2CD4-48F2-8D6F-6D8F9F0A4957}"/>
    <cellStyle name="Note 2 2 3 2 2 2 3 2" xfId="8762" xr:uid="{A78D252B-83CF-45EA-BCEE-7F64064B58BA}"/>
    <cellStyle name="Note 2 2 3 2 2 2 3 3" xfId="17397" xr:uid="{051BCA9C-7943-4756-A487-822ECEE79CEE}"/>
    <cellStyle name="Note 2 2 3 2 2 2 4" xfId="4701" xr:uid="{7320F684-2740-467C-BEFD-AFC9B88DD6E0}"/>
    <cellStyle name="Note 2 2 3 2 2 2 4 2" xfId="10330" xr:uid="{A475D7FF-DBE9-4CEC-A600-A4DB1EFB8D0C}"/>
    <cellStyle name="Note 2 2 3 2 2 2 4 3" xfId="18965" xr:uid="{6CBAFD36-61D2-4B17-BCF7-B4BA33BBC72E}"/>
    <cellStyle name="Note 2 2 3 2 2 2 5" xfId="7158" xr:uid="{2020F6BC-9438-4157-AD39-B871543F68F4}"/>
    <cellStyle name="Note 2 2 3 2 2 2 6" xfId="15793" xr:uid="{D37AD516-E5AB-47CE-85B8-BF76CA2C6ABE}"/>
    <cellStyle name="Note 2 2 3 2 2 3" xfId="1887" xr:uid="{E488DD54-31E4-4347-A8F0-AD59DB50572F}"/>
    <cellStyle name="Note 2 2 3 2 2 3 2" xfId="5059" xr:uid="{1E5009A9-9580-47D8-9296-92110FE6FA45}"/>
    <cellStyle name="Note 2 2 3 2 2 3 2 2" xfId="10688" xr:uid="{743FB0AA-682C-45B3-B568-4B0E3A74BC80}"/>
    <cellStyle name="Note 2 2 3 2 2 3 2 3" xfId="19323" xr:uid="{4EB18E01-7551-40EF-A5FD-7C4F6BA72876}"/>
    <cellStyle name="Note 2 2 3 2 2 3 3" xfId="7516" xr:uid="{E3DB6CEC-614B-4A6E-A369-9DD6496FF733}"/>
    <cellStyle name="Note 2 2 3 2 2 3 4" xfId="16151" xr:uid="{6D546484-EEC3-4E0B-A4B1-579943F68E26}"/>
    <cellStyle name="Note 2 2 3 2 2 4" xfId="3477" xr:uid="{A392B930-A885-4555-A856-87E76D228A60}"/>
    <cellStyle name="Note 2 2 3 2 2 4 2" xfId="9106" xr:uid="{89D4EC99-F880-4500-BB85-3568414CCB51}"/>
    <cellStyle name="Note 2 2 3 2 2 4 3" xfId="17741" xr:uid="{7B174953-C037-4805-AC1F-7B4768D3C7B6}"/>
    <cellStyle name="Note 2 2 3 2 2 5" xfId="4460" xr:uid="{D2B3036A-5FA4-4265-8F85-482AD733AF68}"/>
    <cellStyle name="Note 2 2 3 2 2 5 2" xfId="10089" xr:uid="{C53E5B81-8587-4ECB-800D-37B958BCD4A3}"/>
    <cellStyle name="Note 2 2 3 2 2 5 3" xfId="18724" xr:uid="{A30E2F1E-3218-45C0-85C2-5B8674B4C2BD}"/>
    <cellStyle name="Note 2 2 3 2 2 6" xfId="6574" xr:uid="{589A041B-16C7-4D3E-AB87-D1E153512F56}"/>
    <cellStyle name="Note 2 2 3 2 2 7" xfId="15209" xr:uid="{4A02B1CA-61ED-4E94-B69B-EDED6C28A685}"/>
    <cellStyle name="Note 2 2 3 2 3" xfId="828" xr:uid="{E1413CF3-C5A5-44C0-B28C-8352A1ADFDF4}"/>
    <cellStyle name="Note 2 2 3 2 3 2" xfId="1412" xr:uid="{7E1CCF76-ADC5-4428-A6AA-BCDF22E27FE5}"/>
    <cellStyle name="Note 2 2 3 2 3 2 2" xfId="2291" xr:uid="{4AD0E983-672C-4278-B483-98AB6CCDAC8B}"/>
    <cellStyle name="Note 2 2 3 2 3 2 2 2" xfId="5463" xr:uid="{2757E7C7-106E-4F8A-ADCC-C25D7E00947C}"/>
    <cellStyle name="Note 2 2 3 2 3 2 2 2 2" xfId="11092" xr:uid="{32B57036-A3D8-4C36-83A9-51196D913208}"/>
    <cellStyle name="Note 2 2 3 2 3 2 2 2 3" xfId="19727" xr:uid="{E6BFE4CD-F1D3-4165-BBC5-8885DC310DD7}"/>
    <cellStyle name="Note 2 2 3 2 3 2 2 3" xfId="7920" xr:uid="{FC64F170-2007-4188-AD9E-CE8AE91563A3}"/>
    <cellStyle name="Note 2 2 3 2 3 2 2 4" xfId="16555" xr:uid="{64C63742-FFAA-47F5-942D-1080AF8EAE06}"/>
    <cellStyle name="Note 2 2 3 2 3 2 3" xfId="2752" xr:uid="{5D30B9C6-AB29-488E-AEE7-0860BA1F8BF4}"/>
    <cellStyle name="Note 2 2 3 2 3 2 3 2" xfId="8381" xr:uid="{14034FF3-6564-46EE-A033-751EC1D5D7DB}"/>
    <cellStyle name="Note 2 2 3 2 3 2 3 3" xfId="17016" xr:uid="{A0DAD787-3CD5-4E6E-9400-4FBD0FF19B1D}"/>
    <cellStyle name="Note 2 2 3 2 3 2 4" xfId="4450" xr:uid="{0E903725-D05B-40E1-A6D7-AEC7AD07F486}"/>
    <cellStyle name="Note 2 2 3 2 3 2 4 2" xfId="10079" xr:uid="{CA4498EB-06CA-486D-AB5B-6524EBA5CC53}"/>
    <cellStyle name="Note 2 2 3 2 3 2 4 3" xfId="18714" xr:uid="{E4F30A9E-6251-45CA-9456-8DD866382033}"/>
    <cellStyle name="Note 2 2 3 2 3 2 5" xfId="7041" xr:uid="{0453BC6A-E4C4-4721-8507-0C30D7863C51}"/>
    <cellStyle name="Note 2 2 3 2 3 2 6" xfId="15676" xr:uid="{249420EC-63B1-4092-8B4A-DA2D35E33F10}"/>
    <cellStyle name="Note 2 2 3 2 3 3" xfId="1827" xr:uid="{8798720D-8392-4721-9B76-48E70FCBEA5C}"/>
    <cellStyle name="Note 2 2 3 2 3 3 2" xfId="4999" xr:uid="{04BAA661-4804-496F-A324-F1CAB232A1B7}"/>
    <cellStyle name="Note 2 2 3 2 3 3 2 2" xfId="10628" xr:uid="{C8C47981-F7A8-4BF7-BDF1-AE92B0456274}"/>
    <cellStyle name="Note 2 2 3 2 3 3 2 3" xfId="19263" xr:uid="{8EF7EEFE-E68E-45F0-8ECE-0DF84AE01B3D}"/>
    <cellStyle name="Note 2 2 3 2 3 3 3" xfId="7456" xr:uid="{EBD68F97-2D7A-444C-9B1D-81292312EBE8}"/>
    <cellStyle name="Note 2 2 3 2 3 3 4" xfId="16091" xr:uid="{C8094447-5090-4EE4-9C49-8D648EA19605}"/>
    <cellStyle name="Note 2 2 3 2 3 4" xfId="3555" xr:uid="{AAF9E106-BC38-4207-B966-ED8F4E575718}"/>
    <cellStyle name="Note 2 2 3 2 3 4 2" xfId="9184" xr:uid="{F69EA491-D9F4-46A2-B8F5-6A24031F71F8}"/>
    <cellStyle name="Note 2 2 3 2 3 4 3" xfId="17819" xr:uid="{EBB28A10-6344-446A-8120-802945D24BCC}"/>
    <cellStyle name="Note 2 2 3 2 3 5" xfId="4293" xr:uid="{0B2F45DF-2309-4C04-AE39-85341F3C9B49}"/>
    <cellStyle name="Note 2 2 3 2 3 5 2" xfId="9922" xr:uid="{089D9CAA-187C-426A-BD2F-4C2248FA4501}"/>
    <cellStyle name="Note 2 2 3 2 3 5 3" xfId="18557" xr:uid="{3D83ED6D-925E-4BFE-814F-0E89117F00E7}"/>
    <cellStyle name="Note 2 2 3 2 3 6" xfId="6457" xr:uid="{F5DA5B3D-0557-47EC-915A-730EDBA890F9}"/>
    <cellStyle name="Note 2 2 3 2 3 7" xfId="15092" xr:uid="{A4AEB04F-9413-4634-A6D3-38322E33ADCF}"/>
    <cellStyle name="Note 2 2 3 2 4" xfId="1037" xr:uid="{E054EA3C-814A-4FF3-AA70-589AD616596E}"/>
    <cellStyle name="Note 2 2 3 2 4 2" xfId="1621" xr:uid="{39031358-8630-45B7-961D-B74024F846F4}"/>
    <cellStyle name="Note 2 2 3 2 4 2 2" xfId="2500" xr:uid="{3E97A6C8-4F8E-4F3C-8772-CDC47F37DA50}"/>
    <cellStyle name="Note 2 2 3 2 4 2 2 2" xfId="5672" xr:uid="{CAA2732A-F749-4794-A61C-FC3314FF8A62}"/>
    <cellStyle name="Note 2 2 3 2 4 2 2 2 2" xfId="11301" xr:uid="{DE961574-EA80-49B8-985C-B1026896F68B}"/>
    <cellStyle name="Note 2 2 3 2 4 2 2 2 3" xfId="19936" xr:uid="{B864290C-3FE7-4042-AADA-8083A1295D26}"/>
    <cellStyle name="Note 2 2 3 2 4 2 2 3" xfId="8129" xr:uid="{4E388CF1-A0BB-40E4-B0E8-EEAF1D235187}"/>
    <cellStyle name="Note 2 2 3 2 4 2 2 4" xfId="16764" xr:uid="{19FCDC8D-3B63-4E60-9E08-517288DBB61A}"/>
    <cellStyle name="Note 2 2 3 2 4 2 3" xfId="3129" xr:uid="{8FAFC213-7481-46F7-945B-4A287EFBD8D9}"/>
    <cellStyle name="Note 2 2 3 2 4 2 3 2" xfId="8758" xr:uid="{D1E69B8A-1228-40E8-AA6E-90E4862D26FE}"/>
    <cellStyle name="Note 2 2 3 2 4 2 3 3" xfId="17393" xr:uid="{F803E097-DFD9-46A8-A025-CD9A23A8650F}"/>
    <cellStyle name="Note 2 2 3 2 4 2 4" xfId="4793" xr:uid="{49A172D4-8796-447C-90AF-36350CB359E1}"/>
    <cellStyle name="Note 2 2 3 2 4 2 4 2" xfId="10422" xr:uid="{4BE0A502-881E-4A41-B471-F1BEA22086B5}"/>
    <cellStyle name="Note 2 2 3 2 4 2 4 3" xfId="19057" xr:uid="{FE18162D-A5DD-43D7-B052-2DF8F6B72998}"/>
    <cellStyle name="Note 2 2 3 2 4 2 5" xfId="7250" xr:uid="{A5B162BF-8EC5-4082-8AA1-6F15D8A45B8B}"/>
    <cellStyle name="Note 2 2 3 2 4 2 6" xfId="15885" xr:uid="{381CDB15-E514-4962-8D65-39EB6BF136C3}"/>
    <cellStyle name="Note 2 2 3 2 4 3" xfId="1933" xr:uid="{FF9FA2A3-F1C3-4365-A77A-F38F39B65655}"/>
    <cellStyle name="Note 2 2 3 2 4 3 2" xfId="5105" xr:uid="{F3BC3CEC-908E-43C2-9B75-FC094B10C91C}"/>
    <cellStyle name="Note 2 2 3 2 4 3 2 2" xfId="10734" xr:uid="{46E42A5C-34D5-4479-816D-2C2AB1909C1A}"/>
    <cellStyle name="Note 2 2 3 2 4 3 2 3" xfId="19369" xr:uid="{CD7F2B5C-6D31-4A92-AB6C-0288BBA4CE0E}"/>
    <cellStyle name="Note 2 2 3 2 4 3 3" xfId="7562" xr:uid="{D379EE5B-6534-4257-BB66-B56382679E9D}"/>
    <cellStyle name="Note 2 2 3 2 4 3 4" xfId="16197" xr:uid="{BB9905D3-D335-48B8-A55D-87C99B741A7B}"/>
    <cellStyle name="Note 2 2 3 2 4 4" xfId="3462" xr:uid="{BA5D881A-1EC5-4B51-8B6E-12EBB7E99D9C}"/>
    <cellStyle name="Note 2 2 3 2 4 4 2" xfId="9091" xr:uid="{A72F7594-09D2-428E-9A1B-8A3A274CA167}"/>
    <cellStyle name="Note 2 2 3 2 4 4 3" xfId="17726" xr:uid="{5686890D-D5BE-432B-8272-2BE042A3AF41}"/>
    <cellStyle name="Note 2 2 3 2 4 5" xfId="4457" xr:uid="{926913FC-B1F5-4F0E-B9A8-C858EC47DFB6}"/>
    <cellStyle name="Note 2 2 3 2 4 5 2" xfId="10086" xr:uid="{9875D378-A670-4C3B-AD49-8C3EB40F219E}"/>
    <cellStyle name="Note 2 2 3 2 4 5 3" xfId="18721" xr:uid="{DF985AAA-8E6E-4127-851B-15060A36C52D}"/>
    <cellStyle name="Note 2 2 3 2 4 6" xfId="6666" xr:uid="{55F337E7-5CBD-4C8A-B0D9-63E37FF3242D}"/>
    <cellStyle name="Note 2 2 3 2 4 7" xfId="15301" xr:uid="{8A042FE2-59AA-4762-A86A-F1185F6825DB}"/>
    <cellStyle name="Note 2 2 3 2 5" xfId="800" xr:uid="{FD610EEA-7B66-4E57-A56C-7D41368D7E18}"/>
    <cellStyle name="Note 2 2 3 2 5 2" xfId="1384" xr:uid="{B9FC55CF-47C6-4D0C-9AB1-219EAD6445CB}"/>
    <cellStyle name="Note 2 2 3 2 5 2 2" xfId="2263" xr:uid="{31AD32F0-89B9-438F-8AC2-B95F2CF5DA73}"/>
    <cellStyle name="Note 2 2 3 2 5 2 2 2" xfId="5435" xr:uid="{53D0B129-5D32-4636-9BE5-4C701851F2EF}"/>
    <cellStyle name="Note 2 2 3 2 5 2 2 2 2" xfId="11064" xr:uid="{522661E8-8284-4016-85FA-1AEF85A1BB6F}"/>
    <cellStyle name="Note 2 2 3 2 5 2 2 2 3" xfId="19699" xr:uid="{9432BC3B-0927-4FF7-96CA-92517E38FEF6}"/>
    <cellStyle name="Note 2 2 3 2 5 2 2 3" xfId="7892" xr:uid="{142803C9-8317-48F9-BEAB-6CF1C574A961}"/>
    <cellStyle name="Note 2 2 3 2 5 2 2 4" xfId="16527" xr:uid="{35ED64A4-8142-433E-BD15-B8C2572AE329}"/>
    <cellStyle name="Note 2 2 3 2 5 2 3" xfId="3207" xr:uid="{2FFFB454-7232-40BA-B53A-565117D7DF10}"/>
    <cellStyle name="Note 2 2 3 2 5 2 3 2" xfId="8836" xr:uid="{CD961C8E-80B6-4AA3-A8CB-48281ED9E857}"/>
    <cellStyle name="Note 2 2 3 2 5 2 3 3" xfId="17471" xr:uid="{5619A586-410E-4CDC-B091-A3462E297FC4}"/>
    <cellStyle name="Note 2 2 3 2 5 2 4" xfId="3936" xr:uid="{29009F2D-AD49-4922-97E0-6C9AA95929B5}"/>
    <cellStyle name="Note 2 2 3 2 5 2 4 2" xfId="9565" xr:uid="{7838D64A-D9AB-4557-8470-DD4BD9B342BA}"/>
    <cellStyle name="Note 2 2 3 2 5 2 4 3" xfId="18200" xr:uid="{A23A81A5-DE8B-4EA4-80ED-5143D5F87022}"/>
    <cellStyle name="Note 2 2 3 2 5 2 5" xfId="7013" xr:uid="{48788A84-C52F-4611-B6B7-052D4BD1919E}"/>
    <cellStyle name="Note 2 2 3 2 5 2 6" xfId="15648" xr:uid="{164584FF-DF38-4027-92D8-F6472BA0CD68}"/>
    <cellStyle name="Note 2 2 3 2 5 3" xfId="1814" xr:uid="{64D733DC-44ED-4945-8ACB-3461AFDA984D}"/>
    <cellStyle name="Note 2 2 3 2 5 3 2" xfId="4986" xr:uid="{B7480A16-662A-4579-8BC0-D527682AB22F}"/>
    <cellStyle name="Note 2 2 3 2 5 3 2 2" xfId="10615" xr:uid="{C804B5F7-B631-4821-A5DF-C125A65D35A1}"/>
    <cellStyle name="Note 2 2 3 2 5 3 2 3" xfId="19250" xr:uid="{90335E9E-E985-4C4C-9C57-BEF78C5E7E7B}"/>
    <cellStyle name="Note 2 2 3 2 5 3 3" xfId="7443" xr:uid="{94B9DFFA-1FFB-45F9-B54D-AD91595E6C93}"/>
    <cellStyle name="Note 2 2 3 2 5 3 4" xfId="16078" xr:uid="{D28799ED-A284-42D1-940F-504AC523FD36}"/>
    <cellStyle name="Note 2 2 3 2 5 4" xfId="3434" xr:uid="{D36ACDEC-0213-48A3-86B6-4918DB692EE1}"/>
    <cellStyle name="Note 2 2 3 2 5 4 2" xfId="9063" xr:uid="{8B02C239-BB43-48E8-8228-C499DB1E6419}"/>
    <cellStyle name="Note 2 2 3 2 5 4 3" xfId="17698" xr:uid="{CA843570-190A-4E00-AB32-6F9DDC5E59D5}"/>
    <cellStyle name="Note 2 2 3 2 5 5" xfId="3832" xr:uid="{E9E4FB5D-B469-46A2-9D6D-65BB83766179}"/>
    <cellStyle name="Note 2 2 3 2 5 5 2" xfId="9461" xr:uid="{23EFE510-BF16-457C-9C2B-B9BC0AA4782D}"/>
    <cellStyle name="Note 2 2 3 2 5 5 3" xfId="18096" xr:uid="{0E0A8F3A-ADF9-47AD-93E3-6981989E53E4}"/>
    <cellStyle name="Note 2 2 3 2 5 6" xfId="6429" xr:uid="{4E72CE6B-C2A8-4599-B1CC-070B7D7C5F47}"/>
    <cellStyle name="Note 2 2 3 2 5 7" xfId="15064" xr:uid="{9D17DD4B-99CA-4212-B88B-45AE9BCE13B0}"/>
    <cellStyle name="Note 2 2 3 2 6" xfId="1198" xr:uid="{F9B2FDE9-C145-4802-B273-63C2C3FBCD94}"/>
    <cellStyle name="Note 2 2 3 2 6 2" xfId="2077" xr:uid="{3688FB98-829A-49DA-B4AD-BCB20FAEDF58}"/>
    <cellStyle name="Note 2 2 3 2 6 2 2" xfId="5249" xr:uid="{9D9FAB19-8275-420F-A50D-01D76C81E688}"/>
    <cellStyle name="Note 2 2 3 2 6 2 2 2" xfId="10878" xr:uid="{14F6E75A-9D59-47E8-BA22-B35C0E2C1254}"/>
    <cellStyle name="Note 2 2 3 2 6 2 2 3" xfId="19513" xr:uid="{46C481B5-40F7-4CFC-AF61-0F6F1B5D047D}"/>
    <cellStyle name="Note 2 2 3 2 6 2 3" xfId="7706" xr:uid="{47058E18-3D04-4ACE-8060-37AD5B1075A8}"/>
    <cellStyle name="Note 2 2 3 2 6 2 4" xfId="16341" xr:uid="{09B672F9-19E3-4723-910B-B29834937448}"/>
    <cellStyle name="Note 2 2 3 2 6 3" xfId="3296" xr:uid="{CEBF3037-B3E7-43C9-A503-5FB88D9B214A}"/>
    <cellStyle name="Note 2 2 3 2 6 3 2" xfId="8925" xr:uid="{74C04520-615D-489A-9C90-CF6D05D998E8}"/>
    <cellStyle name="Note 2 2 3 2 6 3 3" xfId="17560" xr:uid="{0A830539-F5E1-418C-B594-CDEB566EB478}"/>
    <cellStyle name="Note 2 2 3 2 6 4" xfId="4333" xr:uid="{E6816EEC-B0D3-4FA6-B86E-5E827B13A591}"/>
    <cellStyle name="Note 2 2 3 2 6 4 2" xfId="9962" xr:uid="{C7D48096-610C-47EE-BD9B-54622DE72D7A}"/>
    <cellStyle name="Note 2 2 3 2 6 4 3" xfId="18597" xr:uid="{58949E36-184B-4532-B308-CB9E050C0688}"/>
    <cellStyle name="Note 2 2 3 2 6 5" xfId="6827" xr:uid="{F19383AC-D931-4BD3-BE31-2BCF52A9E193}"/>
    <cellStyle name="Note 2 2 3 2 6 6" xfId="15462" xr:uid="{7FD60106-3ED1-475E-A4C2-35B7E3D447C8}"/>
    <cellStyle name="Note 2 2 3 2 7" xfId="1722" xr:uid="{1224FD32-2D46-4880-868A-A232BC6E8960}"/>
    <cellStyle name="Note 2 2 3 2 7 2" xfId="4894" xr:uid="{1D437D39-7415-4525-8DA2-5D50709DF478}"/>
    <cellStyle name="Note 2 2 3 2 7 2 2" xfId="10523" xr:uid="{7B005A01-D40D-4993-9E22-7058F05052E4}"/>
    <cellStyle name="Note 2 2 3 2 7 2 3" xfId="19158" xr:uid="{E1F2F4EE-E116-4BC2-A166-8EA0020CB800}"/>
    <cellStyle name="Note 2 2 3 2 7 3" xfId="7351" xr:uid="{0444A048-5546-4645-9DB0-E6C968EA4C4D}"/>
    <cellStyle name="Note 2 2 3 2 7 4" xfId="15986" xr:uid="{DB96655F-0081-427A-A0F2-3C3A3EB659A9}"/>
    <cellStyle name="Note 2 2 3 2 8" xfId="3065" xr:uid="{78622665-0FF2-4E37-87E8-7A49B6AF3F52}"/>
    <cellStyle name="Note 2 2 3 2 8 2" xfId="8694" xr:uid="{EE5BE757-5C1B-4726-8694-00B9053F7ED3}"/>
    <cellStyle name="Note 2 2 3 2 8 3" xfId="17329" xr:uid="{2AFFFEB3-B8DC-48DD-9E67-B4B65810356C}"/>
    <cellStyle name="Note 2 2 3 2 9" xfId="4281" xr:uid="{9938A81A-910E-4ED1-838C-857500C14C11}"/>
    <cellStyle name="Note 2 2 3 2 9 2" xfId="9910" xr:uid="{21F576B4-30DB-46DC-BEDE-F4F89CD0D14C}"/>
    <cellStyle name="Note 2 2 3 2 9 3" xfId="18545" xr:uid="{D7723F48-63EC-449D-9D89-E1D16F82E9F1}"/>
    <cellStyle name="Note 2 2 3 3" xfId="630" xr:uid="{5D7AC643-0C21-45B7-BE68-322069E3D54C}"/>
    <cellStyle name="Note 2 2 3 3 10" xfId="6259" xr:uid="{0B942D32-3582-420D-8D3B-7309DC96AAF1}"/>
    <cellStyle name="Note 2 2 3 3 11" xfId="14894" xr:uid="{44A647DC-8E42-4FAB-9119-1E22B5384E9A}"/>
    <cellStyle name="Note 2 2 3 3 2" xfId="961" xr:uid="{3F5D5BA8-EA02-4475-A6ED-653643ACE0C7}"/>
    <cellStyle name="Note 2 2 3 3 2 2" xfId="1545" xr:uid="{B7B4E1D5-B39F-4209-80F8-93759BE2DEA7}"/>
    <cellStyle name="Note 2 2 3 3 2 2 2" xfId="2424" xr:uid="{AE7D472F-658E-44EF-B345-D426425BB9DD}"/>
    <cellStyle name="Note 2 2 3 3 2 2 2 2" xfId="5596" xr:uid="{C72B579B-B0E8-4770-A70B-36CD52D3CE57}"/>
    <cellStyle name="Note 2 2 3 3 2 2 2 2 2" xfId="11225" xr:uid="{39E7E2AD-D2D7-4287-B21E-DB767D5AB036}"/>
    <cellStyle name="Note 2 2 3 3 2 2 2 2 3" xfId="19860" xr:uid="{43AFA76C-418D-4973-A0D7-0906696E90CC}"/>
    <cellStyle name="Note 2 2 3 3 2 2 2 3" xfId="8053" xr:uid="{A5D73456-7683-4EC7-BF4F-3022A631B2AA}"/>
    <cellStyle name="Note 2 2 3 3 2 2 2 4" xfId="16688" xr:uid="{E207CF52-6A68-4EBE-B2FF-D2A82921EE53}"/>
    <cellStyle name="Note 2 2 3 3 2 2 3" xfId="3246" xr:uid="{A2A65CDC-1382-4D2C-A4C6-53B40E0BB00A}"/>
    <cellStyle name="Note 2 2 3 3 2 2 3 2" xfId="8875" xr:uid="{F44E6D40-3EE5-4DFF-B51D-6171EF6FA8BD}"/>
    <cellStyle name="Note 2 2 3 3 2 2 3 3" xfId="17510" xr:uid="{6799449C-5FE5-4096-9C67-82AD3D336479}"/>
    <cellStyle name="Note 2 2 3 3 2 2 4" xfId="4717" xr:uid="{ADD51D7B-EC5E-437A-A8B8-0A4B986A7658}"/>
    <cellStyle name="Note 2 2 3 3 2 2 4 2" xfId="10346" xr:uid="{0C7C3B7C-09CC-4864-BA53-B4B05263954E}"/>
    <cellStyle name="Note 2 2 3 3 2 2 4 3" xfId="18981" xr:uid="{7E0753D5-CCFA-404B-B42C-DAC64CC27DAD}"/>
    <cellStyle name="Note 2 2 3 3 2 2 5" xfId="7174" xr:uid="{83906229-F85E-45CC-85FB-EF50C608E1C2}"/>
    <cellStyle name="Note 2 2 3 3 2 2 6" xfId="15809" xr:uid="{C7CC0E81-787A-4705-A692-3B8D75571930}"/>
    <cellStyle name="Note 2 2 3 3 2 3" xfId="1894" xr:uid="{B49A2957-57F6-4EA3-9D40-5AB75244E135}"/>
    <cellStyle name="Note 2 2 3 3 2 3 2" xfId="5066" xr:uid="{62443A4D-0976-44C3-91FE-B1F8467E60CE}"/>
    <cellStyle name="Note 2 2 3 3 2 3 2 2" xfId="10695" xr:uid="{5468CC15-A710-4CE3-998B-EB7F362A837B}"/>
    <cellStyle name="Note 2 2 3 3 2 3 2 3" xfId="19330" xr:uid="{31CB0A57-B007-4B44-A724-5FC5BC2DD8E1}"/>
    <cellStyle name="Note 2 2 3 3 2 3 3" xfId="7523" xr:uid="{936D7F6E-B4AA-417E-92E8-950E4E596BBF}"/>
    <cellStyle name="Note 2 2 3 3 2 3 4" xfId="16158" xr:uid="{A01EB498-294F-46EA-AFF8-89DF253DE792}"/>
    <cellStyle name="Note 2 2 3 3 2 4" xfId="3268" xr:uid="{2D381E96-59BB-471C-80D5-E0A973A16A6B}"/>
    <cellStyle name="Note 2 2 3 3 2 4 2" xfId="8897" xr:uid="{0FBFC3E3-A9CE-45B4-9212-4BE0FB7A8891}"/>
    <cellStyle name="Note 2 2 3 3 2 4 3" xfId="17532" xr:uid="{8837DFFB-51E7-47C0-BEBA-8E575166361C}"/>
    <cellStyle name="Note 2 2 3 3 2 5" xfId="4489" xr:uid="{26BCC528-D54F-4343-858B-6F9EB34F2278}"/>
    <cellStyle name="Note 2 2 3 3 2 5 2" xfId="10118" xr:uid="{5EF1F3C0-43D9-4500-AB45-F62044B00D41}"/>
    <cellStyle name="Note 2 2 3 3 2 5 3" xfId="18753" xr:uid="{3ECA374E-97B4-4735-91EA-92A11E0C31EC}"/>
    <cellStyle name="Note 2 2 3 3 2 6" xfId="6590" xr:uid="{56E093BA-72ED-44AB-8F5B-EB1E1A326360}"/>
    <cellStyle name="Note 2 2 3 3 2 7" xfId="15225" xr:uid="{DBD0C3E4-1862-4E16-B3D5-4ECFA17E840B}"/>
    <cellStyle name="Note 2 2 3 3 3" xfId="830" xr:uid="{CD06832F-AC15-43FD-A20C-93EC7B341FD3}"/>
    <cellStyle name="Note 2 2 3 3 3 2" xfId="1414" xr:uid="{AEC73691-A015-448B-A8A3-4BC878AE4AA2}"/>
    <cellStyle name="Note 2 2 3 3 3 2 2" xfId="2293" xr:uid="{FE27CD66-884F-4284-8F5F-4C3888E7C6BC}"/>
    <cellStyle name="Note 2 2 3 3 3 2 2 2" xfId="5465" xr:uid="{6A07A1F1-34AB-4A10-B9DD-91E33EA0A822}"/>
    <cellStyle name="Note 2 2 3 3 3 2 2 2 2" xfId="11094" xr:uid="{4AC3F66E-2BBF-4891-8842-81EB88EF804C}"/>
    <cellStyle name="Note 2 2 3 3 3 2 2 2 3" xfId="19729" xr:uid="{FBD678B4-B67A-4251-9255-9FF76E726C92}"/>
    <cellStyle name="Note 2 2 3 3 3 2 2 3" xfId="7922" xr:uid="{D1046C1E-F407-48A3-B4A6-2C03E72E15FC}"/>
    <cellStyle name="Note 2 2 3 3 3 2 2 4" xfId="16557" xr:uid="{19B6C469-6652-4222-B615-1F6648BBDDF1}"/>
    <cellStyle name="Note 2 2 3 3 3 2 3" xfId="3466" xr:uid="{EC8A8C5D-5565-407F-B51C-993001293A4B}"/>
    <cellStyle name="Note 2 2 3 3 3 2 3 2" xfId="9095" xr:uid="{237DDEF2-422E-47F0-BC35-6DA032B4217A}"/>
    <cellStyle name="Note 2 2 3 3 3 2 3 3" xfId="17730" xr:uid="{B20B6943-FA3D-40AA-9DF0-62D0426F7770}"/>
    <cellStyle name="Note 2 2 3 3 3 2 4" xfId="4614" xr:uid="{238C5E86-D4F0-401A-8D57-8ADFBB04A021}"/>
    <cellStyle name="Note 2 2 3 3 3 2 4 2" xfId="10243" xr:uid="{035FA09F-112D-4144-ACE8-B5BF396DBD0D}"/>
    <cellStyle name="Note 2 2 3 3 3 2 4 3" xfId="18878" xr:uid="{61BF0CAB-3C77-42F8-BBE3-64F254FC5AFC}"/>
    <cellStyle name="Note 2 2 3 3 3 2 5" xfId="7043" xr:uid="{EB442D95-559E-4D8C-8A95-A970C0FD725D}"/>
    <cellStyle name="Note 2 2 3 3 3 2 6" xfId="15678" xr:uid="{530878ED-1026-49F6-8C22-7B7E459300FD}"/>
    <cellStyle name="Note 2 2 3 3 3 3" xfId="1828" xr:uid="{389278BB-D1E7-49EC-A6B6-60087A212416}"/>
    <cellStyle name="Note 2 2 3 3 3 3 2" xfId="5000" xr:uid="{7F4E71F9-DDE2-4B90-8A64-31578911E0B7}"/>
    <cellStyle name="Note 2 2 3 3 3 3 2 2" xfId="10629" xr:uid="{F58FDA4D-E15C-4A66-94DA-F81FCE7BCEC6}"/>
    <cellStyle name="Note 2 2 3 3 3 3 2 3" xfId="19264" xr:uid="{F662BBDD-CD76-4F05-B94D-62A3CF768B0E}"/>
    <cellStyle name="Note 2 2 3 3 3 3 3" xfId="7457" xr:uid="{D48F1E80-B30D-4722-92D7-E8F41163CE29}"/>
    <cellStyle name="Note 2 2 3 3 3 3 4" xfId="16092" xr:uid="{F6BA8B1D-4778-49F5-8EFD-0A1E0B3A80AE}"/>
    <cellStyle name="Note 2 2 3 3 3 4" xfId="3146" xr:uid="{0C391A43-DFD5-4F86-B0CD-85F21505F6A4}"/>
    <cellStyle name="Note 2 2 3 3 3 4 2" xfId="8775" xr:uid="{A1D1996B-4D24-469A-A74F-1939A92B898A}"/>
    <cellStyle name="Note 2 2 3 3 3 4 3" xfId="17410" xr:uid="{B6F7ECBF-DAED-4296-8800-10B257CB8F7E}"/>
    <cellStyle name="Note 2 2 3 3 3 5" xfId="4097" xr:uid="{E22BD317-53F2-4672-B7A1-4D65BB9B0BDC}"/>
    <cellStyle name="Note 2 2 3 3 3 5 2" xfId="9726" xr:uid="{B1E230C8-2A06-4A46-BB3D-C7F4ED946556}"/>
    <cellStyle name="Note 2 2 3 3 3 5 3" xfId="18361" xr:uid="{0F9BC574-C803-4CA6-9397-7AB633B33DAF}"/>
    <cellStyle name="Note 2 2 3 3 3 6" xfId="6459" xr:uid="{97A3227C-7CB7-4EA1-B09C-7FA0B0C20DDA}"/>
    <cellStyle name="Note 2 2 3 3 3 7" xfId="15094" xr:uid="{632504AD-1E88-48F0-93C2-88E18CDF3194}"/>
    <cellStyle name="Note 2 2 3 3 4" xfId="1009" xr:uid="{0B2A5CE9-3B62-49F9-A72C-F215A6402BA4}"/>
    <cellStyle name="Note 2 2 3 3 4 2" xfId="1593" xr:uid="{8E08FE41-C99F-411E-8560-223C91C69BCA}"/>
    <cellStyle name="Note 2 2 3 3 4 2 2" xfId="2472" xr:uid="{F821476B-FB8C-4981-BC23-B1DEA8DB2405}"/>
    <cellStyle name="Note 2 2 3 3 4 2 2 2" xfId="5644" xr:uid="{F4D6A22C-4C0A-4667-A1A4-D8C7876EEE6C}"/>
    <cellStyle name="Note 2 2 3 3 4 2 2 2 2" xfId="11273" xr:uid="{705E579E-1143-4468-A716-DD04A4857C30}"/>
    <cellStyle name="Note 2 2 3 3 4 2 2 2 3" xfId="19908" xr:uid="{6C22D2DA-7E79-4FE4-A12F-41679FFF8FEC}"/>
    <cellStyle name="Note 2 2 3 3 4 2 2 3" xfId="8101" xr:uid="{195799DE-6693-48FF-B28B-B09967BCF258}"/>
    <cellStyle name="Note 2 2 3 3 4 2 2 4" xfId="16736" xr:uid="{D7A5A5CE-1780-4588-A94D-1AF10108E30E}"/>
    <cellStyle name="Note 2 2 3 3 4 2 3" xfId="2880" xr:uid="{F9F691D5-89A1-4FB8-B4C2-B2518E354CB8}"/>
    <cellStyle name="Note 2 2 3 3 4 2 3 2" xfId="8509" xr:uid="{C93E5D7A-3617-41CF-A670-BF76DB1468FF}"/>
    <cellStyle name="Note 2 2 3 3 4 2 3 3" xfId="17144" xr:uid="{6D8362E9-B668-44FD-8D2C-2CBB047B8551}"/>
    <cellStyle name="Note 2 2 3 3 4 2 4" xfId="4765" xr:uid="{8420B51F-10BB-4A31-B301-E4F6C359ECCD}"/>
    <cellStyle name="Note 2 2 3 3 4 2 4 2" xfId="10394" xr:uid="{AF590F46-EF7E-46DC-868B-F81101641DA5}"/>
    <cellStyle name="Note 2 2 3 3 4 2 4 3" xfId="19029" xr:uid="{C881A852-D076-4EDE-A04E-2CC257AE287D}"/>
    <cellStyle name="Note 2 2 3 3 4 2 5" xfId="7222" xr:uid="{6C3ACF22-E93B-4C6D-B527-366E972A2DAD}"/>
    <cellStyle name="Note 2 2 3 3 4 2 6" xfId="15857" xr:uid="{629C2FA1-E3C0-43A6-9C99-A72AD53C4073}"/>
    <cellStyle name="Note 2 2 3 3 4 3" xfId="1921" xr:uid="{92BB532B-A877-449D-9D7C-E2E019F08A55}"/>
    <cellStyle name="Note 2 2 3 3 4 3 2" xfId="5093" xr:uid="{31FB3A54-7BED-45A0-A50F-1E75ACACA65D}"/>
    <cellStyle name="Note 2 2 3 3 4 3 2 2" xfId="10722" xr:uid="{A36D3C5D-96BF-482B-9265-84917C2FB74F}"/>
    <cellStyle name="Note 2 2 3 3 4 3 2 3" xfId="19357" xr:uid="{F5AE9CCE-6011-4DFF-853F-E93F7FC2787B}"/>
    <cellStyle name="Note 2 2 3 3 4 3 3" xfId="7550" xr:uid="{7366BAAD-A993-4886-8E96-6FEBCEFED9A8}"/>
    <cellStyle name="Note 2 2 3 3 4 3 4" xfId="16185" xr:uid="{41D9DAA0-923B-4034-9E52-6C3C5048FDE7}"/>
    <cellStyle name="Note 2 2 3 3 4 4" xfId="2884" xr:uid="{6EE08D23-6050-46B9-9BCD-2EF0D4FA3348}"/>
    <cellStyle name="Note 2 2 3 3 4 4 2" xfId="8513" xr:uid="{EEF37D9E-1AD2-403D-A69A-31526980C709}"/>
    <cellStyle name="Note 2 2 3 3 4 4 3" xfId="17148" xr:uid="{635C5D65-B1C0-4941-A49D-1CFD418F1860}"/>
    <cellStyle name="Note 2 2 3 3 4 5" xfId="3957" xr:uid="{588FD177-8731-4E3B-B7CA-C50EDAA2338C}"/>
    <cellStyle name="Note 2 2 3 3 4 5 2" xfId="9586" xr:uid="{74D742B1-3B66-44A9-ABB0-B7E8212A390D}"/>
    <cellStyle name="Note 2 2 3 3 4 5 3" xfId="18221" xr:uid="{326A10C8-D9A3-47D1-B6D9-28BAF837462D}"/>
    <cellStyle name="Note 2 2 3 3 4 6" xfId="6638" xr:uid="{6160423F-2E22-44F1-B311-1DE92162D4F7}"/>
    <cellStyle name="Note 2 2 3 3 4 7" xfId="15273" xr:uid="{9AB66799-53B7-4AF9-9F8D-29050C4B544B}"/>
    <cellStyle name="Note 2 2 3 3 5" xfId="816" xr:uid="{4EB168FA-977A-460D-9C43-DCB4CB93101A}"/>
    <cellStyle name="Note 2 2 3 3 5 2" xfId="1400" xr:uid="{DBFCEFF5-588F-44E9-988C-48797B176A90}"/>
    <cellStyle name="Note 2 2 3 3 5 2 2" xfId="2279" xr:uid="{C5271A89-9F0D-4117-9FA4-68D5E849E3B2}"/>
    <cellStyle name="Note 2 2 3 3 5 2 2 2" xfId="5451" xr:uid="{17B4EE8A-4E98-4BC3-973D-BF5D3A5472F6}"/>
    <cellStyle name="Note 2 2 3 3 5 2 2 2 2" xfId="11080" xr:uid="{919F69C4-90B3-42D6-A89A-4775C244D478}"/>
    <cellStyle name="Note 2 2 3 3 5 2 2 2 3" xfId="19715" xr:uid="{5F6448D7-D4DF-4B30-AFB7-14F307784D00}"/>
    <cellStyle name="Note 2 2 3 3 5 2 2 3" xfId="7908" xr:uid="{066D45CC-B6E2-4BDA-BF8E-3B61EF689542}"/>
    <cellStyle name="Note 2 2 3 3 5 2 2 4" xfId="16543" xr:uid="{8FE82F01-3AD3-4BCC-8590-1BF0D78F294F}"/>
    <cellStyle name="Note 2 2 3 3 5 2 3" xfId="2901" xr:uid="{4BF5BA19-2D35-44C9-A211-95FB64DDA478}"/>
    <cellStyle name="Note 2 2 3 3 5 2 3 2" xfId="8530" xr:uid="{0603A620-7D75-41AC-BC01-76ABA23525E8}"/>
    <cellStyle name="Note 2 2 3 3 5 2 3 3" xfId="17165" xr:uid="{2A5B6C57-D9A0-4A8E-B3F0-020F138160C4}"/>
    <cellStyle name="Note 2 2 3 3 5 2 4" xfId="3890" xr:uid="{0C663FEE-B931-42C4-8CAF-46B866CE9FEA}"/>
    <cellStyle name="Note 2 2 3 3 5 2 4 2" xfId="9519" xr:uid="{3CBCB795-91D6-4AD9-9F4D-A5E7AA3D08A2}"/>
    <cellStyle name="Note 2 2 3 3 5 2 4 3" xfId="18154" xr:uid="{CB5FD552-DE0B-48E3-B8C1-DF8CC852968F}"/>
    <cellStyle name="Note 2 2 3 3 5 2 5" xfId="7029" xr:uid="{43D126FF-7559-4CFD-A24B-7EF12F0BD517}"/>
    <cellStyle name="Note 2 2 3 3 5 2 6" xfId="15664" xr:uid="{47F210A1-664B-4B9B-9AD2-2193DAFBF6BB}"/>
    <cellStyle name="Note 2 2 3 3 5 3" xfId="1821" xr:uid="{5955031B-E981-4DCB-B2D4-56B8CEC7DBC9}"/>
    <cellStyle name="Note 2 2 3 3 5 3 2" xfId="4993" xr:uid="{25FCCCE0-6323-4A9F-978C-B721AC03ECAA}"/>
    <cellStyle name="Note 2 2 3 3 5 3 2 2" xfId="10622" xr:uid="{541B6F3C-694F-414F-930E-665A9172CFDD}"/>
    <cellStyle name="Note 2 2 3 3 5 3 2 3" xfId="19257" xr:uid="{43FF7A70-91E6-4D9B-BA7A-C5B09919973A}"/>
    <cellStyle name="Note 2 2 3 3 5 3 3" xfId="7450" xr:uid="{1E3DF8DC-5D12-43E0-B7E0-8F9B099ED3C2}"/>
    <cellStyle name="Note 2 2 3 3 5 3 4" xfId="16085" xr:uid="{3941FD9F-0CE1-4322-8B03-762756DEC278}"/>
    <cellStyle name="Note 2 2 3 3 5 4" xfId="3300" xr:uid="{9ED09575-3C60-4C01-81B4-EEF96DED325E}"/>
    <cellStyle name="Note 2 2 3 3 5 4 2" xfId="8929" xr:uid="{8893EC3C-16E2-40D2-8BBA-08FB547F5ED8}"/>
    <cellStyle name="Note 2 2 3 3 5 4 3" xfId="17564" xr:uid="{50C926CA-3715-435F-B12B-E8AADABE8D83}"/>
    <cellStyle name="Note 2 2 3 3 5 5" xfId="3857" xr:uid="{7A62468E-ED88-4374-8CA8-9BC5098C8E6B}"/>
    <cellStyle name="Note 2 2 3 3 5 5 2" xfId="9486" xr:uid="{0511EECA-9D52-4311-9633-C19FDA5F4C0B}"/>
    <cellStyle name="Note 2 2 3 3 5 5 3" xfId="18121" xr:uid="{1A402FF2-A71E-491A-8542-2DDA486E1AB0}"/>
    <cellStyle name="Note 2 2 3 3 5 6" xfId="6445" xr:uid="{81C5B44C-DFCA-498E-8EA8-E881359BD9F3}"/>
    <cellStyle name="Note 2 2 3 3 5 7" xfId="15080" xr:uid="{32ED24B1-CDF1-47DC-BA87-B988B106FBD3}"/>
    <cellStyle name="Note 2 2 3 3 6" xfId="1214" xr:uid="{0FC6D1A8-119C-45F6-B689-C3312A0FA992}"/>
    <cellStyle name="Note 2 2 3 3 6 2" xfId="2093" xr:uid="{A1B9F6DA-77F8-466B-919E-03658362565B}"/>
    <cellStyle name="Note 2 2 3 3 6 2 2" xfId="5265" xr:uid="{745443B8-223A-4D39-A5BB-FB27F38A9D7D}"/>
    <cellStyle name="Note 2 2 3 3 6 2 2 2" xfId="10894" xr:uid="{E225CE23-2BC6-48B8-9E0E-08C67D255EDD}"/>
    <cellStyle name="Note 2 2 3 3 6 2 2 3" xfId="19529" xr:uid="{7EAC5B55-82D9-4B83-BBB3-7832B2638359}"/>
    <cellStyle name="Note 2 2 3 3 6 2 3" xfId="7722" xr:uid="{9E3D38BB-9BC4-4F0A-AFC9-BFF71271B63E}"/>
    <cellStyle name="Note 2 2 3 3 6 2 4" xfId="16357" xr:uid="{E8839427-A23E-46AC-BDD1-B25C87AA412F}"/>
    <cellStyle name="Note 2 2 3 3 6 3" xfId="3226" xr:uid="{8061BAD8-CC7B-4485-A3AE-37011327705A}"/>
    <cellStyle name="Note 2 2 3 3 6 3 2" xfId="8855" xr:uid="{B80A8C83-5FF0-4B61-8FDC-E94ABC1BFFA3}"/>
    <cellStyle name="Note 2 2 3 3 6 3 3" xfId="17490" xr:uid="{EE94CC55-FE23-49B0-983B-3C918C023B78}"/>
    <cellStyle name="Note 2 2 3 3 6 4" xfId="4240" xr:uid="{71FF776B-5261-4A20-A771-492F090D276D}"/>
    <cellStyle name="Note 2 2 3 3 6 4 2" xfId="9869" xr:uid="{56880571-47D9-4987-8FCF-4EA787D3A97D}"/>
    <cellStyle name="Note 2 2 3 3 6 4 3" xfId="18504" xr:uid="{D24492DA-35B5-43FB-88BE-312FDC9D5ACB}"/>
    <cellStyle name="Note 2 2 3 3 6 5" xfId="6843" xr:uid="{A6BEB1A2-CAD7-447A-8FDD-795E335980E7}"/>
    <cellStyle name="Note 2 2 3 3 6 6" xfId="15478" xr:uid="{C7E1C955-C741-4990-902A-AD9DE46FC91E}"/>
    <cellStyle name="Note 2 2 3 3 7" xfId="1729" xr:uid="{26539F9B-2BAC-45D5-81E9-56B31E79D089}"/>
    <cellStyle name="Note 2 2 3 3 7 2" xfId="4901" xr:uid="{874FFFE9-2F7C-4E7A-9D17-CA1038341839}"/>
    <cellStyle name="Note 2 2 3 3 7 2 2" xfId="10530" xr:uid="{3F217A24-95BA-4C95-96CC-7847D0F8F440}"/>
    <cellStyle name="Note 2 2 3 3 7 2 3" xfId="19165" xr:uid="{4CD4010D-2396-49FF-8814-4EA19E81B50D}"/>
    <cellStyle name="Note 2 2 3 3 7 3" xfId="7358" xr:uid="{1CAC404A-D4AB-4E4E-B135-4FB0272311F1}"/>
    <cellStyle name="Note 2 2 3 3 7 4" xfId="15993" xr:uid="{376DE8B6-3EE5-4C44-B4CD-E60180DAE829}"/>
    <cellStyle name="Note 2 2 3 3 8" xfId="2636" xr:uid="{C4FF374E-FB6F-49C4-8BBB-285E471C2FAC}"/>
    <cellStyle name="Note 2 2 3 3 8 2" xfId="8265" xr:uid="{EDCF296E-7C95-49CD-BF9E-5DA2B1C20622}"/>
    <cellStyle name="Note 2 2 3 3 8 3" xfId="16900" xr:uid="{A2E69D4B-2B69-45ED-BC4C-CC6A286467CD}"/>
    <cellStyle name="Note 2 2 3 3 9" xfId="4192" xr:uid="{E4B14430-468B-4E36-9C46-9E5DC3474FF5}"/>
    <cellStyle name="Note 2 2 3 3 9 2" xfId="9821" xr:uid="{3D7607BF-2603-418E-95C9-73C8A3BA52B4}"/>
    <cellStyle name="Note 2 2 3 3 9 3" xfId="18456" xr:uid="{FE700CB4-AFE2-40DA-894F-2186B430AE11}"/>
    <cellStyle name="Note 2 2 3 4" xfId="531" xr:uid="{092A31CA-B46C-4565-9512-A8EFCB277FE0}"/>
    <cellStyle name="Note 2 2 3 4 10" xfId="6160" xr:uid="{072B180F-927C-433A-A405-3BC2A7EC94C0}"/>
    <cellStyle name="Note 2 2 3 4 11" xfId="14795" xr:uid="{475ED855-A37B-4BD7-B175-40589AFA21BB}"/>
    <cellStyle name="Note 2 2 3 4 2" xfId="865" xr:uid="{21319EA4-5E5F-4F49-BDBA-948C3A4D8D68}"/>
    <cellStyle name="Note 2 2 3 4 2 2" xfId="1449" xr:uid="{B3BF273D-93C5-4F6F-AB63-1B67E712AE0E}"/>
    <cellStyle name="Note 2 2 3 4 2 2 2" xfId="2328" xr:uid="{7FBFB281-C17C-44A4-A8BC-14A1C01509C5}"/>
    <cellStyle name="Note 2 2 3 4 2 2 2 2" xfId="5500" xr:uid="{B3939AC4-26EE-42E4-9DD4-8E047D8E4B00}"/>
    <cellStyle name="Note 2 2 3 4 2 2 2 2 2" xfId="11129" xr:uid="{FE3ECE6E-4CAD-47F9-950F-4F53BB0C8454}"/>
    <cellStyle name="Note 2 2 3 4 2 2 2 2 3" xfId="19764" xr:uid="{DD46D3F3-FFCF-451D-A7F3-F438F44919CA}"/>
    <cellStyle name="Note 2 2 3 4 2 2 2 3" xfId="7957" xr:uid="{651DD25C-3CAF-453B-A2C7-937EE5CBC73B}"/>
    <cellStyle name="Note 2 2 3 4 2 2 2 4" xfId="16592" xr:uid="{E954A755-F815-4FB9-B3A2-A75C98B61944}"/>
    <cellStyle name="Note 2 2 3 4 2 2 3" xfId="2800" xr:uid="{7ADBC28B-9DAC-424E-A4DE-E92BF76002A6}"/>
    <cellStyle name="Note 2 2 3 4 2 2 3 2" xfId="8429" xr:uid="{2ED6DE81-9EAE-48F2-878B-FA69BF5ABE97}"/>
    <cellStyle name="Note 2 2 3 4 2 2 3 3" xfId="17064" xr:uid="{C6BFBF96-B3F5-4DA8-A7C5-0A45FF22D45F}"/>
    <cellStyle name="Note 2 2 3 4 2 2 4" xfId="3639" xr:uid="{EF24BA83-EBCB-4F22-91CC-A84CC659E507}"/>
    <cellStyle name="Note 2 2 3 4 2 2 4 2" xfId="9268" xr:uid="{3EAF2433-4E5A-4717-BA1D-54E12C2D18E8}"/>
    <cellStyle name="Note 2 2 3 4 2 2 4 3" xfId="17903" xr:uid="{77FFA535-B7FC-461E-B26B-3148552FD5F6}"/>
    <cellStyle name="Note 2 2 3 4 2 2 5" xfId="7078" xr:uid="{8BD84CDE-3CBA-4498-897C-6D756FF9F9BE}"/>
    <cellStyle name="Note 2 2 3 4 2 2 6" xfId="15713" xr:uid="{525D8550-6974-43B3-8977-1E16BC495E20}"/>
    <cellStyle name="Note 2 2 3 4 2 3" xfId="1846" xr:uid="{4E56D832-B18C-458A-970F-2C1215F62290}"/>
    <cellStyle name="Note 2 2 3 4 2 3 2" xfId="5018" xr:uid="{148E61C6-D8F3-428B-8291-F0B9F4A0AF01}"/>
    <cellStyle name="Note 2 2 3 4 2 3 2 2" xfId="10647" xr:uid="{F8071203-8A85-4974-8A4A-5C79BCDD9D01}"/>
    <cellStyle name="Note 2 2 3 4 2 3 2 3" xfId="19282" xr:uid="{FCD4E6D5-3CA2-4FCE-85F0-B06315518EB8}"/>
    <cellStyle name="Note 2 2 3 4 2 3 3" xfId="7475" xr:uid="{7CCC7067-6C82-4E88-B92B-D57D19E10413}"/>
    <cellStyle name="Note 2 2 3 4 2 3 4" xfId="16110" xr:uid="{0811D77A-0B9D-4BCA-B385-F01DFB644C76}"/>
    <cellStyle name="Note 2 2 3 4 2 4" xfId="2979" xr:uid="{5ADD270D-61F3-4DB1-BF6E-4B077A84D494}"/>
    <cellStyle name="Note 2 2 3 4 2 4 2" xfId="8608" xr:uid="{2DE47574-D566-441A-B795-64CEB4B0D5F8}"/>
    <cellStyle name="Note 2 2 3 4 2 4 3" xfId="17243" xr:uid="{A11E8C1D-1442-44DD-B806-14B107D313AF}"/>
    <cellStyle name="Note 2 2 3 4 2 5" xfId="3912" xr:uid="{8578CBAE-B9F1-4770-ABD1-2E07619BF7E7}"/>
    <cellStyle name="Note 2 2 3 4 2 5 2" xfId="9541" xr:uid="{04AA47C5-5BBF-4E6C-B5B7-A45B73691302}"/>
    <cellStyle name="Note 2 2 3 4 2 5 3" xfId="18176" xr:uid="{086D4AF7-1E73-488E-A6D4-BD17AF84D3C1}"/>
    <cellStyle name="Note 2 2 3 4 2 6" xfId="6494" xr:uid="{632FA15A-E470-44CB-BAFE-31D0944E5134}"/>
    <cellStyle name="Note 2 2 3 4 2 7" xfId="15129" xr:uid="{D1D70F8E-26EC-4375-A7CE-54B5C45C61DA}"/>
    <cellStyle name="Note 2 2 3 4 3" xfId="670" xr:uid="{252B6B70-C43C-4BCC-9B15-BF6746B20485}"/>
    <cellStyle name="Note 2 2 3 4 3 2" xfId="1254" xr:uid="{9E43066A-B1DE-4B66-8548-1418AFD6F632}"/>
    <cellStyle name="Note 2 2 3 4 3 2 2" xfId="2133" xr:uid="{140F1CE2-6EDF-4331-BE13-A6590D75013F}"/>
    <cellStyle name="Note 2 2 3 4 3 2 2 2" xfId="5305" xr:uid="{1CD3ADBC-5A19-4847-ABC6-FA15B006374A}"/>
    <cellStyle name="Note 2 2 3 4 3 2 2 2 2" xfId="10934" xr:uid="{6A59F2E9-387F-4E2F-891F-9EED771BD9CA}"/>
    <cellStyle name="Note 2 2 3 4 3 2 2 2 3" xfId="19569" xr:uid="{626BFAC4-2FDA-4CD6-93A2-F8D576248FF9}"/>
    <cellStyle name="Note 2 2 3 4 3 2 2 3" xfId="7762" xr:uid="{6CE4CEE9-9F9E-4A6D-80A2-CB732508C906}"/>
    <cellStyle name="Note 2 2 3 4 3 2 2 4" xfId="16397" xr:uid="{A58EC106-F58C-4E32-8C30-FFF99B87C8A1}"/>
    <cellStyle name="Note 2 2 3 4 3 2 3" xfId="309" xr:uid="{F4C053D3-0B24-443C-BFFE-8D46B78C5541}"/>
    <cellStyle name="Note 2 2 3 4 3 2 3 2" xfId="5938" xr:uid="{51EED68F-7641-4203-8E75-1EF5BECA8C1E}"/>
    <cellStyle name="Note 2 2 3 4 3 2 3 3" xfId="14573" xr:uid="{36E725ED-8FCB-4117-B94F-9993C874B44D}"/>
    <cellStyle name="Note 2 2 3 4 3 2 4" xfId="4551" xr:uid="{352EB8BF-8640-4EA2-B223-061B51799FA4}"/>
    <cellStyle name="Note 2 2 3 4 3 2 4 2" xfId="10180" xr:uid="{B10BB71B-E465-4C4F-992D-310244026CF9}"/>
    <cellStyle name="Note 2 2 3 4 3 2 4 3" xfId="18815" xr:uid="{3EDDDB94-A17E-49FE-B5EC-88710C623E42}"/>
    <cellStyle name="Note 2 2 3 4 3 2 5" xfId="6883" xr:uid="{B7245A39-138B-4069-9B39-ADFA71BBFAA5}"/>
    <cellStyle name="Note 2 2 3 4 3 2 6" xfId="15518" xr:uid="{4189626A-EBBE-43E1-B974-18684FF58D60}"/>
    <cellStyle name="Note 2 2 3 4 3 3" xfId="1748" xr:uid="{86DB6BB7-B09E-4876-B525-43410647810E}"/>
    <cellStyle name="Note 2 2 3 4 3 3 2" xfId="4920" xr:uid="{177A72D4-825A-4A5F-9535-E1DE075FC103}"/>
    <cellStyle name="Note 2 2 3 4 3 3 2 2" xfId="10549" xr:uid="{E7A53F6B-18B6-49A1-87CB-6315E4CB291B}"/>
    <cellStyle name="Note 2 2 3 4 3 3 2 3" xfId="19184" xr:uid="{7EF3C551-5A7F-4476-A6B3-479389E1E414}"/>
    <cellStyle name="Note 2 2 3 4 3 3 3" xfId="7377" xr:uid="{137D8FA8-66C7-4781-A03E-F1F1BCBD91AB}"/>
    <cellStyle name="Note 2 2 3 4 3 3 4" xfId="16012" xr:uid="{D052D4D9-C98A-41AA-8A15-12A36E8CE947}"/>
    <cellStyle name="Note 2 2 3 4 3 4" xfId="2959" xr:uid="{02F4D179-E857-4DF0-B9F7-C1A32CCB7A55}"/>
    <cellStyle name="Note 2 2 3 4 3 4 2" xfId="8588" xr:uid="{9BCD7E35-C4B4-417F-A4FB-5C47CC7F8CDE}"/>
    <cellStyle name="Note 2 2 3 4 3 4 3" xfId="17223" xr:uid="{42BED66C-A973-45BE-9A27-E5653D5A1498}"/>
    <cellStyle name="Note 2 2 3 4 3 5" xfId="4386" xr:uid="{06294BA0-62A0-459E-9297-660873EF5547}"/>
    <cellStyle name="Note 2 2 3 4 3 5 2" xfId="10015" xr:uid="{8078B16C-7283-40C5-BC17-465ABB0943D6}"/>
    <cellStyle name="Note 2 2 3 4 3 5 3" xfId="18650" xr:uid="{5F4FF09F-3556-4533-BEB4-05F6AC121681}"/>
    <cellStyle name="Note 2 2 3 4 3 6" xfId="6299" xr:uid="{C0974665-446E-4DDB-9D1D-081452264675}"/>
    <cellStyle name="Note 2 2 3 4 3 7" xfId="14934" xr:uid="{AD38BA41-9EBF-4368-B728-0268A9B83327}"/>
    <cellStyle name="Note 2 2 3 4 4" xfId="976" xr:uid="{D06E3B78-0430-4A45-8ED3-CBD3A97572DD}"/>
    <cellStyle name="Note 2 2 3 4 4 2" xfId="1560" xr:uid="{E0DAC7C5-8E91-4E72-8174-E8C1E961C95A}"/>
    <cellStyle name="Note 2 2 3 4 4 2 2" xfId="2439" xr:uid="{5CFC9EC4-2394-4B04-8142-2DA048E83CAD}"/>
    <cellStyle name="Note 2 2 3 4 4 2 2 2" xfId="5611" xr:uid="{CDE71A81-E434-4D37-9851-D95E9D4F3E37}"/>
    <cellStyle name="Note 2 2 3 4 4 2 2 2 2" xfId="11240" xr:uid="{5F40AE24-1C0A-4E1C-9CE8-5696FA6165A6}"/>
    <cellStyle name="Note 2 2 3 4 4 2 2 2 3" xfId="19875" xr:uid="{D463FBA2-1B22-49C0-927B-763A943AA11C}"/>
    <cellStyle name="Note 2 2 3 4 4 2 2 3" xfId="8068" xr:uid="{BF52EC22-37DB-4B5E-A0FA-F8C746099202}"/>
    <cellStyle name="Note 2 2 3 4 4 2 2 4" xfId="16703" xr:uid="{BC2C5230-7854-40E1-8870-1CFB75346922}"/>
    <cellStyle name="Note 2 2 3 4 4 2 3" xfId="3216" xr:uid="{A468EE0C-C915-44A9-8C10-19327297F91B}"/>
    <cellStyle name="Note 2 2 3 4 4 2 3 2" xfId="8845" xr:uid="{EF2314AD-E966-4A4F-8D07-257E3FD62C65}"/>
    <cellStyle name="Note 2 2 3 4 4 2 3 3" xfId="17480" xr:uid="{5B35CFD5-D8BD-4035-A641-8274056C02D7}"/>
    <cellStyle name="Note 2 2 3 4 4 2 4" xfId="4732" xr:uid="{56F6F171-DBD3-4905-AF53-9F864CFCE6DE}"/>
    <cellStyle name="Note 2 2 3 4 4 2 4 2" xfId="10361" xr:uid="{F3EEBF54-1864-445D-92C9-B25B36BB81F1}"/>
    <cellStyle name="Note 2 2 3 4 4 2 4 3" xfId="18996" xr:uid="{25741381-5800-4217-81EC-16ED1360B8CE}"/>
    <cellStyle name="Note 2 2 3 4 4 2 5" xfId="7189" xr:uid="{423F3080-4167-4777-8E09-A043AB877166}"/>
    <cellStyle name="Note 2 2 3 4 4 2 6" xfId="15824" xr:uid="{DF22926A-460E-4626-83A2-5A3F7E6EF9BC}"/>
    <cellStyle name="Note 2 2 3 4 4 3" xfId="1903" xr:uid="{1CAB4110-0D68-46FF-99C0-B8B7312FBB08}"/>
    <cellStyle name="Note 2 2 3 4 4 3 2" xfId="5075" xr:uid="{671BAB45-3432-4F3C-9C3B-CA49BC4A6FDC}"/>
    <cellStyle name="Note 2 2 3 4 4 3 2 2" xfId="10704" xr:uid="{B227023C-4F13-4559-8E9D-4174B072CE4B}"/>
    <cellStyle name="Note 2 2 3 4 4 3 2 3" xfId="19339" xr:uid="{F6B83424-EF51-46CE-A22D-27317ABA2C88}"/>
    <cellStyle name="Note 2 2 3 4 4 3 3" xfId="7532" xr:uid="{8EEDAF40-8A44-4884-ACDF-1804E17B8817}"/>
    <cellStyle name="Note 2 2 3 4 4 3 4" xfId="16167" xr:uid="{19D2DFCC-F2FC-4425-A5F0-92AB4FABB698}"/>
    <cellStyle name="Note 2 2 3 4 4 4" xfId="3520" xr:uid="{D4E59570-0178-428D-BCC0-D0631FA4FBFB}"/>
    <cellStyle name="Note 2 2 3 4 4 4 2" xfId="9149" xr:uid="{9FD7F64A-EF4C-448E-B358-52FBA725FADF}"/>
    <cellStyle name="Note 2 2 3 4 4 4 3" xfId="17784" xr:uid="{C1192EAE-E2F3-4AA7-BC0E-8C303B7BE368}"/>
    <cellStyle name="Note 2 2 3 4 4 5" xfId="3997" xr:uid="{461F9480-C20B-4B67-B190-749B39CFCEFC}"/>
    <cellStyle name="Note 2 2 3 4 4 5 2" xfId="9626" xr:uid="{82555978-33D8-4DD9-8486-2283EB85F017}"/>
    <cellStyle name="Note 2 2 3 4 4 5 3" xfId="18261" xr:uid="{48CEC666-AFA8-4C61-9B54-630C539779DF}"/>
    <cellStyle name="Note 2 2 3 4 4 6" xfId="6605" xr:uid="{CA61FE3C-9F52-483D-AB39-484EECA9F630}"/>
    <cellStyle name="Note 2 2 3 4 4 7" xfId="15240" xr:uid="{4132FD90-DEE1-4071-B4CF-B45C4E51847D}"/>
    <cellStyle name="Note 2 2 3 4 5" xfId="736" xr:uid="{1D14DC58-7ABE-4CF5-BA69-A9B079695EBE}"/>
    <cellStyle name="Note 2 2 3 4 5 2" xfId="1320" xr:uid="{BDA4D948-8B92-446B-9402-007DB71D38AB}"/>
    <cellStyle name="Note 2 2 3 4 5 2 2" xfId="2199" xr:uid="{4312B10E-E17F-4AD7-A5C8-8624245855F2}"/>
    <cellStyle name="Note 2 2 3 4 5 2 2 2" xfId="5371" xr:uid="{3032E0BE-7A13-4E28-A8F5-A42BC04BBDFF}"/>
    <cellStyle name="Note 2 2 3 4 5 2 2 2 2" xfId="11000" xr:uid="{3811EDD2-26E0-41E9-B792-15D90B666D66}"/>
    <cellStyle name="Note 2 2 3 4 5 2 2 2 3" xfId="19635" xr:uid="{08639D8D-E136-47AE-9582-71E5E8DE92AF}"/>
    <cellStyle name="Note 2 2 3 4 5 2 2 3" xfId="7828" xr:uid="{B915BD91-AF53-40E8-AF68-CA1884FAB764}"/>
    <cellStyle name="Note 2 2 3 4 5 2 2 4" xfId="16463" xr:uid="{84245DD4-E05D-463B-9C23-8A9597BEE916}"/>
    <cellStyle name="Note 2 2 3 4 5 2 3" xfId="280" xr:uid="{EFD77C92-3408-431F-AB14-9320E24C51F2}"/>
    <cellStyle name="Note 2 2 3 4 5 2 3 2" xfId="5909" xr:uid="{EDA821C6-C884-4224-9FF2-3C36BBA49474}"/>
    <cellStyle name="Note 2 2 3 4 5 2 3 3" xfId="14544" xr:uid="{77894E22-456C-4712-A6EE-3DC6D7DD9E19}"/>
    <cellStyle name="Note 2 2 3 4 5 2 4" xfId="4233" xr:uid="{B00D13B6-6D38-46B4-BB97-AF5291EBAF39}"/>
    <cellStyle name="Note 2 2 3 4 5 2 4 2" xfId="9862" xr:uid="{9A8F8E37-040A-4CE7-9D3D-D7BA2AB283F8}"/>
    <cellStyle name="Note 2 2 3 4 5 2 4 3" xfId="18497" xr:uid="{5C415B02-FC61-4350-89E8-1F19324348B2}"/>
    <cellStyle name="Note 2 2 3 4 5 2 5" xfId="6949" xr:uid="{6DC95CE5-DE7D-4FE1-8C3D-5ACCE81ADF27}"/>
    <cellStyle name="Note 2 2 3 4 5 2 6" xfId="15584" xr:uid="{6C6E519D-7241-409B-A714-A68386144A05}"/>
    <cellStyle name="Note 2 2 3 4 5 3" xfId="1782" xr:uid="{FC7C26A5-81C6-4B66-92D2-06B1EAFE1171}"/>
    <cellStyle name="Note 2 2 3 4 5 3 2" xfId="4954" xr:uid="{3DEE0C3B-F402-4A11-835E-D72A5F139181}"/>
    <cellStyle name="Note 2 2 3 4 5 3 2 2" xfId="10583" xr:uid="{DF28D5EF-C3F7-4CD2-9877-8474C4DD84AC}"/>
    <cellStyle name="Note 2 2 3 4 5 3 2 3" xfId="19218" xr:uid="{A9CFD61F-42D9-46C0-9AEB-9B1BD79378EF}"/>
    <cellStyle name="Note 2 2 3 4 5 3 3" xfId="7411" xr:uid="{9C317900-1701-4F1D-820A-C6DEE330B8D2}"/>
    <cellStyle name="Note 2 2 3 4 5 3 4" xfId="16046" xr:uid="{FD9BCDC3-B875-4953-B480-C06627D41C27}"/>
    <cellStyle name="Note 2 2 3 4 5 4" xfId="3470" xr:uid="{4C5FAB16-E4EB-45B9-9E15-CF2D26DDE663}"/>
    <cellStyle name="Note 2 2 3 4 5 4 2" xfId="9099" xr:uid="{3E0C50EA-976B-44BC-A915-306CAA552CBE}"/>
    <cellStyle name="Note 2 2 3 4 5 4 3" xfId="17734" xr:uid="{211D81B9-4C54-4A49-98AC-CB2AA0E5C661}"/>
    <cellStyle name="Note 2 2 3 4 5 5" xfId="4041" xr:uid="{19D82909-B98A-4EF4-BA5E-314198A662F6}"/>
    <cellStyle name="Note 2 2 3 4 5 5 2" xfId="9670" xr:uid="{D261E905-53B2-438C-96ED-68B48C33F5C9}"/>
    <cellStyle name="Note 2 2 3 4 5 5 3" xfId="18305" xr:uid="{9B4201C7-C0DC-4C4C-B70B-BC1234FFC215}"/>
    <cellStyle name="Note 2 2 3 4 5 6" xfId="6365" xr:uid="{FC7F39C2-C43F-4955-BA5D-D880B6E92A74}"/>
    <cellStyle name="Note 2 2 3 4 5 7" xfId="15000" xr:uid="{0CF164DC-EA30-4E6A-8D97-F4BE4E509363}"/>
    <cellStyle name="Note 2 2 3 4 6" xfId="1134" xr:uid="{F0AB8C84-AA16-4FB7-B7C4-04BA67CAFB30}"/>
    <cellStyle name="Note 2 2 3 4 6 2" xfId="2013" xr:uid="{EA93C956-C3B0-49BE-882C-8173198AC829}"/>
    <cellStyle name="Note 2 2 3 4 6 2 2" xfId="5185" xr:uid="{6CDE495C-EC89-42F7-BF2E-61BAD6DDB17E}"/>
    <cellStyle name="Note 2 2 3 4 6 2 2 2" xfId="10814" xr:uid="{F79BEE6E-D9E3-461B-91A7-AC3AF24FBC5D}"/>
    <cellStyle name="Note 2 2 3 4 6 2 2 3" xfId="19449" xr:uid="{93B89F60-2411-4D4A-99C8-474B6F43E7BF}"/>
    <cellStyle name="Note 2 2 3 4 6 2 3" xfId="7642" xr:uid="{756692D6-6355-4D54-A1D7-9CDE542E2B18}"/>
    <cellStyle name="Note 2 2 3 4 6 2 4" xfId="16277" xr:uid="{8F2223DA-36D2-463F-8CDB-86841A6992B9}"/>
    <cellStyle name="Note 2 2 3 4 6 3" xfId="3047" xr:uid="{3766F55E-6D42-411C-8148-83A8CE0C42A2}"/>
    <cellStyle name="Note 2 2 3 4 6 3 2" xfId="8676" xr:uid="{64E0D439-9E33-4873-9151-539D7294CC37}"/>
    <cellStyle name="Note 2 2 3 4 6 3 3" xfId="17311" xr:uid="{DEE0E6C9-870C-4485-A700-19540CCBD761}"/>
    <cellStyle name="Note 2 2 3 4 6 4" xfId="3662" xr:uid="{9BAB1FBC-32A4-41F1-A2F5-9BB886E09095}"/>
    <cellStyle name="Note 2 2 3 4 6 4 2" xfId="9291" xr:uid="{628F51E6-1FFF-484E-A53E-33711BFD7053}"/>
    <cellStyle name="Note 2 2 3 4 6 4 3" xfId="17926" xr:uid="{D3063706-7F34-4FB4-B1BC-D4221045ACB0}"/>
    <cellStyle name="Note 2 2 3 4 6 5" xfId="6763" xr:uid="{5B79D377-86AB-44DA-828B-1EA80A5DCFE9}"/>
    <cellStyle name="Note 2 2 3 4 6 6" xfId="15398" xr:uid="{19E7AB88-1EAF-4BBE-886B-CECCB9A44C72}"/>
    <cellStyle name="Note 2 2 3 4 7" xfId="1690" xr:uid="{ABD1932F-C765-4D4D-A415-65A2B69800E7}"/>
    <cellStyle name="Note 2 2 3 4 7 2" xfId="4862" xr:uid="{B82BD2CB-3FD3-406F-91CC-E447E5562FE7}"/>
    <cellStyle name="Note 2 2 3 4 7 2 2" xfId="10491" xr:uid="{55C9CCE7-DCB8-4A30-94AB-E17A9D4F5424}"/>
    <cellStyle name="Note 2 2 3 4 7 2 3" xfId="19126" xr:uid="{28939387-55E2-40FC-BE64-7CE78B1B7F40}"/>
    <cellStyle name="Note 2 2 3 4 7 3" xfId="7319" xr:uid="{788C3A42-FAD9-45F0-80B2-87503C334104}"/>
    <cellStyle name="Note 2 2 3 4 7 4" xfId="15954" xr:uid="{41E8A359-47F2-4F03-AFDA-E1CF656467FD}"/>
    <cellStyle name="Note 2 2 3 4 8" xfId="3265" xr:uid="{11B40EC3-31DE-4A29-ACC9-04F2504FA5B2}"/>
    <cellStyle name="Note 2 2 3 4 8 2" xfId="8894" xr:uid="{431E851F-FAED-4443-8846-6FF93B32F0C2}"/>
    <cellStyle name="Note 2 2 3 4 8 3" xfId="17529" xr:uid="{950D908D-0071-4C8B-A771-0F18C25DEC19}"/>
    <cellStyle name="Note 2 2 3 4 9" xfId="4422" xr:uid="{57B3231C-58D4-4426-BCEC-0EECDA63EE92}"/>
    <cellStyle name="Note 2 2 3 4 9 2" xfId="10051" xr:uid="{A20ED15F-041A-4729-98C4-58CB7604B769}"/>
    <cellStyle name="Note 2 2 3 4 9 3" xfId="18686" xr:uid="{A6AF3FBB-59B4-4441-8342-7036C625BE53}"/>
    <cellStyle name="Note 2 2 3 5" xfId="598" xr:uid="{29186E18-AD5C-4FB8-A8A7-278977612D92}"/>
    <cellStyle name="Note 2 2 3 5 2" xfId="921" xr:uid="{A455A0FD-730F-4533-BC3E-74E286E4944F}"/>
    <cellStyle name="Note 2 2 3 5 2 2" xfId="1505" xr:uid="{02767C1F-FEA2-40F4-BA55-6034CD3D3756}"/>
    <cellStyle name="Note 2 2 3 5 2 2 2" xfId="2384" xr:uid="{6182BED0-27D2-4E56-91B7-324F191A4D6D}"/>
    <cellStyle name="Note 2 2 3 5 2 2 2 2" xfId="5556" xr:uid="{44F1E433-AD71-4C46-B592-0C9FE96914E3}"/>
    <cellStyle name="Note 2 2 3 5 2 2 2 2 2" xfId="11185" xr:uid="{D77620F8-B075-4B4B-B9D5-98052FD28345}"/>
    <cellStyle name="Note 2 2 3 5 2 2 2 2 3" xfId="19820" xr:uid="{30B42C55-872E-47A1-A3BB-8052EB460B9F}"/>
    <cellStyle name="Note 2 2 3 5 2 2 2 3" xfId="8013" xr:uid="{75E4DD00-F3C1-4352-B58A-07577456E95E}"/>
    <cellStyle name="Note 2 2 3 5 2 2 2 4" xfId="16648" xr:uid="{4C317629-28EC-4967-BD5A-4F09F5750717}"/>
    <cellStyle name="Note 2 2 3 5 2 2 3" xfId="3075" xr:uid="{B6E26636-8DDC-4051-A142-7E433160A272}"/>
    <cellStyle name="Note 2 2 3 5 2 2 3 2" xfId="8704" xr:uid="{67F7644B-557D-4685-A643-D339902889A9}"/>
    <cellStyle name="Note 2 2 3 5 2 2 3 3" xfId="17339" xr:uid="{85939D58-8D10-4F82-9807-6530FF733DB8}"/>
    <cellStyle name="Note 2 2 3 5 2 2 4" xfId="4677" xr:uid="{A95E41FC-FB8A-4B0D-AD54-23FD30344535}"/>
    <cellStyle name="Note 2 2 3 5 2 2 4 2" xfId="10306" xr:uid="{FB12AEFB-9AA4-4998-9AA3-7A5B514C069D}"/>
    <cellStyle name="Note 2 2 3 5 2 2 4 3" xfId="18941" xr:uid="{14E49B46-BE4A-48BA-93A3-4629AEBE5F49}"/>
    <cellStyle name="Note 2 2 3 5 2 2 5" xfId="7134" xr:uid="{4CFB41F6-9D4A-46AB-B680-93DD2B7C64C4}"/>
    <cellStyle name="Note 2 2 3 5 2 2 6" xfId="15769" xr:uid="{A71F104E-16E5-492C-B006-CCE2D2415229}"/>
    <cellStyle name="Note 2 2 3 5 2 3" xfId="1874" xr:uid="{3240F817-F1EC-4971-9E43-EF83B00EB544}"/>
    <cellStyle name="Note 2 2 3 5 2 3 2" xfId="5046" xr:uid="{2805A2D1-3134-4B44-95F7-7A4F701BC067}"/>
    <cellStyle name="Note 2 2 3 5 2 3 2 2" xfId="10675" xr:uid="{3600E36C-AB8F-4371-8174-DFFB9AEA5D43}"/>
    <cellStyle name="Note 2 2 3 5 2 3 2 3" xfId="19310" xr:uid="{1C634F1B-8558-433C-9066-A5BEFBF47EF6}"/>
    <cellStyle name="Note 2 2 3 5 2 3 3" xfId="7503" xr:uid="{559E92F5-C7FD-41D7-AEBA-B47B38656867}"/>
    <cellStyle name="Note 2 2 3 5 2 3 4" xfId="16138" xr:uid="{F83D102F-7725-493B-8EAD-F306D5B6FE9B}"/>
    <cellStyle name="Note 2 2 3 5 2 4" xfId="3280" xr:uid="{69AEE69F-EDFC-4C99-A958-7BB8039B4B97}"/>
    <cellStyle name="Note 2 2 3 5 2 4 2" xfId="8909" xr:uid="{3F8104E7-F9E8-4DDC-81FD-836BA5474A01}"/>
    <cellStyle name="Note 2 2 3 5 2 4 3" xfId="17544" xr:uid="{677A57E4-952D-4290-A611-9ECD6D6262C7}"/>
    <cellStyle name="Note 2 2 3 5 2 5" xfId="4077" xr:uid="{3C0C4A23-FFD9-4A3D-8240-31EE3B6BBB26}"/>
    <cellStyle name="Note 2 2 3 5 2 5 2" xfId="9706" xr:uid="{1AA14B0C-8892-43E0-AEA2-38DF75E08E80}"/>
    <cellStyle name="Note 2 2 3 5 2 5 3" xfId="18341" xr:uid="{FE3C022B-D110-4732-8452-FC128C221747}"/>
    <cellStyle name="Note 2 2 3 5 2 6" xfId="6550" xr:uid="{BFD9C038-E2C4-4FB7-879D-FC7084D4FAF7}"/>
    <cellStyle name="Note 2 2 3 5 2 7" xfId="15185" xr:uid="{E2BADEA0-816B-434B-9F7F-A5A99A81A414}"/>
    <cellStyle name="Note 2 2 3 5 3" xfId="1174" xr:uid="{7C97E321-F935-4E63-A237-19A5B6556F5C}"/>
    <cellStyle name="Note 2 2 3 5 3 2" xfId="2053" xr:uid="{881D1A01-D0C6-4244-86C3-0D223D9DB743}"/>
    <cellStyle name="Note 2 2 3 5 3 2 2" xfId="5225" xr:uid="{FC40006F-8C40-4365-A6CE-F5905AA8C14B}"/>
    <cellStyle name="Note 2 2 3 5 3 2 2 2" xfId="10854" xr:uid="{40863567-4A91-4EA7-B96E-79FCEC12ED7C}"/>
    <cellStyle name="Note 2 2 3 5 3 2 2 3" xfId="19489" xr:uid="{5D994A80-CF5A-402E-A723-8B86C3FEA6FC}"/>
    <cellStyle name="Note 2 2 3 5 3 2 3" xfId="7682" xr:uid="{213D6546-6FC4-45FF-A932-1E0FEF0F25C4}"/>
    <cellStyle name="Note 2 2 3 5 3 2 4" xfId="16317" xr:uid="{CAD4588D-91FB-4787-AD34-1463B92F6EA0}"/>
    <cellStyle name="Note 2 2 3 5 3 3" xfId="3385" xr:uid="{A04160B9-B7FE-43A1-9496-D2C1E77F056E}"/>
    <cellStyle name="Note 2 2 3 5 3 3 2" xfId="9014" xr:uid="{76715337-8CD0-45D5-9FD8-988160B5F8E8}"/>
    <cellStyle name="Note 2 2 3 5 3 3 3" xfId="17649" xr:uid="{F9A2440F-8BFB-451C-8EF8-D8FA63F43C8A}"/>
    <cellStyle name="Note 2 2 3 5 3 4" xfId="4066" xr:uid="{37257178-217C-4D38-AD6F-6F5B09A4CDF7}"/>
    <cellStyle name="Note 2 2 3 5 3 4 2" xfId="9695" xr:uid="{4116C4F2-D83E-4FE1-8D29-C5F71B724CBC}"/>
    <cellStyle name="Note 2 2 3 5 3 4 3" xfId="18330" xr:uid="{DD340CE2-262D-4772-A001-24B22F2AB1AB}"/>
    <cellStyle name="Note 2 2 3 5 3 5" xfId="6803" xr:uid="{489F7EED-DF2F-487C-A709-3515628AEE31}"/>
    <cellStyle name="Note 2 2 3 5 3 6" xfId="15438" xr:uid="{EAE82D42-8CC3-4751-A8DA-31EB7EF27441}"/>
    <cellStyle name="Note 2 2 3 5 4" xfId="1709" xr:uid="{E3D7EBAA-EFEC-4BA3-A6D3-605559B5BBD8}"/>
    <cellStyle name="Note 2 2 3 5 4 2" xfId="4881" xr:uid="{41D80DF9-5C02-4C3E-9EA4-151A12B50E85}"/>
    <cellStyle name="Note 2 2 3 5 4 2 2" xfId="10510" xr:uid="{694A0099-B93D-478A-92BE-712654B49E20}"/>
    <cellStyle name="Note 2 2 3 5 4 2 3" xfId="19145" xr:uid="{22379D4A-9C83-4EB3-9D1F-DE5AB387D5E6}"/>
    <cellStyle name="Note 2 2 3 5 4 3" xfId="7338" xr:uid="{51DCD176-B086-4668-95A5-23F0F8A48537}"/>
    <cellStyle name="Note 2 2 3 5 4 4" xfId="15973" xr:uid="{2A35D67D-C148-43A7-827F-725DA60F91BD}"/>
    <cellStyle name="Note 2 2 3 5 5" xfId="243" xr:uid="{85AE0288-6C4E-4D45-BFBC-67B2F24162B8}"/>
    <cellStyle name="Note 2 2 3 5 5 2" xfId="5872" xr:uid="{38B5DDBA-73E1-483D-B2EC-A417AA3B9E80}"/>
    <cellStyle name="Note 2 2 3 5 5 3" xfId="14507" xr:uid="{D07F7C94-C8E4-4FE5-BDC8-2E7AB58BEDB6}"/>
    <cellStyle name="Note 2 2 3 5 6" xfId="4084" xr:uid="{7C76A8C2-3022-4518-A018-7F175F746C26}"/>
    <cellStyle name="Note 2 2 3 5 6 2" xfId="9713" xr:uid="{F906BEB4-2B2B-40EA-9D69-8819620F71A4}"/>
    <cellStyle name="Note 2 2 3 5 6 3" xfId="18348" xr:uid="{47ABCF70-EE13-42F0-94FC-ECF6EC0E8D3C}"/>
    <cellStyle name="Note 2 2 3 5 7" xfId="6227" xr:uid="{947B1EC2-0EAB-4C84-98C3-3E1706853AD7}"/>
    <cellStyle name="Note 2 2 3 5 8" xfId="14862" xr:uid="{03C17470-AEEC-4FB9-B62F-B0ECC9CFACFF}"/>
    <cellStyle name="Note 2 2 3 6" xfId="1025" xr:uid="{A1D55275-D599-4A92-9CC0-1BF9E554E6DB}"/>
    <cellStyle name="Note 2 2 3 6 2" xfId="1609" xr:uid="{1F4D02FC-549B-4672-99F4-702790A962B3}"/>
    <cellStyle name="Note 2 2 3 6 2 2" xfId="2488" xr:uid="{D10F7655-E8A5-441F-8C86-D800FD95ED00}"/>
    <cellStyle name="Note 2 2 3 6 2 2 2" xfId="5660" xr:uid="{5114F4C8-C206-40B4-9680-B1ED64D63BDB}"/>
    <cellStyle name="Note 2 2 3 6 2 2 2 2" xfId="11289" xr:uid="{AB14D48B-6828-40B2-BB25-C41A59F11944}"/>
    <cellStyle name="Note 2 2 3 6 2 2 2 3" xfId="19924" xr:uid="{FBB4BB03-AD4D-4ECF-8BEE-3BA13E15F52E}"/>
    <cellStyle name="Note 2 2 3 6 2 2 3" xfId="8117" xr:uid="{133C90F3-F34D-4176-AB53-83B220720CBB}"/>
    <cellStyle name="Note 2 2 3 6 2 2 4" xfId="16752" xr:uid="{468073E2-E98D-4D6A-AAE8-E5D2E6C5FC6A}"/>
    <cellStyle name="Note 2 2 3 6 2 3" xfId="2995" xr:uid="{B14ACE57-C2FD-49FF-AF38-4CD1CD024A07}"/>
    <cellStyle name="Note 2 2 3 6 2 3 2" xfId="8624" xr:uid="{842138E2-655F-4956-B7D9-F1BB1DBF3D35}"/>
    <cellStyle name="Note 2 2 3 6 2 3 3" xfId="17259" xr:uid="{A66820F4-B59F-46E8-A06B-48341FE27893}"/>
    <cellStyle name="Note 2 2 3 6 2 4" xfId="4781" xr:uid="{8FB7DBB5-DBB0-4D7C-9046-DC8CAF08C40D}"/>
    <cellStyle name="Note 2 2 3 6 2 4 2" xfId="10410" xr:uid="{830AA7E3-AD9A-4346-ACC9-F10F84B8CDB6}"/>
    <cellStyle name="Note 2 2 3 6 2 4 3" xfId="19045" xr:uid="{61E42D9F-0332-4188-99FA-4A2399A379EC}"/>
    <cellStyle name="Note 2 2 3 6 2 5" xfId="7238" xr:uid="{8C5D0054-8D9A-4DCB-BAEE-B92C568EA28F}"/>
    <cellStyle name="Note 2 2 3 6 2 6" xfId="15873" xr:uid="{51D1FCF9-CDC2-418F-8DC1-29011B4FCBB6}"/>
    <cellStyle name="Note 2 2 3 6 3" xfId="1927" xr:uid="{7F1EDEE7-D916-4C96-992E-D9276385F94A}"/>
    <cellStyle name="Note 2 2 3 6 3 2" xfId="5099" xr:uid="{162E37AF-9033-469B-BABA-9E05CF7A1661}"/>
    <cellStyle name="Note 2 2 3 6 3 2 2" xfId="10728" xr:uid="{1610B114-8352-4DED-8531-40FAFEE5A13D}"/>
    <cellStyle name="Note 2 2 3 6 3 2 3" xfId="19363" xr:uid="{E31F335C-241C-42BC-A7E5-2088D3302CC9}"/>
    <cellStyle name="Note 2 2 3 6 3 3" xfId="7556" xr:uid="{92F2C028-0D92-4E6C-9179-97ED0077BAA7}"/>
    <cellStyle name="Note 2 2 3 6 3 4" xfId="16191" xr:uid="{57EEE6DA-7BCA-495C-8431-4706A7523B67}"/>
    <cellStyle name="Note 2 2 3 6 4" xfId="3445" xr:uid="{4098E205-5157-4D25-966F-1419BD4A89DB}"/>
    <cellStyle name="Note 2 2 3 6 4 2" xfId="9074" xr:uid="{451C5072-5F66-40D5-8EDF-4C3B17FC762E}"/>
    <cellStyle name="Note 2 2 3 6 4 3" xfId="17709" xr:uid="{EB644CE0-CF3F-4917-B3C4-F631A396F2AF}"/>
    <cellStyle name="Note 2 2 3 6 5" xfId="3909" xr:uid="{A4C97C2E-D7DB-430D-8387-BD8D470EA1EA}"/>
    <cellStyle name="Note 2 2 3 6 5 2" xfId="9538" xr:uid="{BB7D0ADF-D343-40A9-9BA1-A84424534F26}"/>
    <cellStyle name="Note 2 2 3 6 5 3" xfId="18173" xr:uid="{B1178529-B9C2-4202-8B91-1E0ED4F46E9B}"/>
    <cellStyle name="Note 2 2 3 6 6" xfId="6654" xr:uid="{E4B1E9BF-AC46-4897-82FB-E869FA5FD73C}"/>
    <cellStyle name="Note 2 2 3 6 7" xfId="15289" xr:uid="{D5B9ED10-C98E-4355-9649-6B2BECBE90BD}"/>
    <cellStyle name="Note 2 2 3 7" xfId="1064" xr:uid="{FCEFC2D9-DE83-4E9E-98ED-66DAF57E9C08}"/>
    <cellStyle name="Note 2 2 3 7 2" xfId="1648" xr:uid="{7C7078FE-0621-4682-8DF7-BEA972C78E1C}"/>
    <cellStyle name="Note 2 2 3 7 2 2" xfId="2527" xr:uid="{F82739EF-04DF-4BC0-8645-6F2481FFB632}"/>
    <cellStyle name="Note 2 2 3 7 2 2 2" xfId="5699" xr:uid="{AA896B29-5550-414F-8067-3C8A5B93D1DD}"/>
    <cellStyle name="Note 2 2 3 7 2 2 2 2" xfId="11328" xr:uid="{228B2BF5-A119-4AA2-983A-725B580998C8}"/>
    <cellStyle name="Note 2 2 3 7 2 2 2 3" xfId="19963" xr:uid="{6B4C4325-3DE9-496C-B761-03115BBE5D21}"/>
    <cellStyle name="Note 2 2 3 7 2 2 3" xfId="8156" xr:uid="{EA4F1691-A6E0-4D75-AAFC-0FCB0E0CF219}"/>
    <cellStyle name="Note 2 2 3 7 2 2 4" xfId="16791" xr:uid="{63B27773-AF2D-48B8-835B-D07B5C2B9F3C}"/>
    <cellStyle name="Note 2 2 3 7 2 3" xfId="306" xr:uid="{CBC2A3DE-7FE1-4F52-8B97-F0D67AE431FD}"/>
    <cellStyle name="Note 2 2 3 7 2 3 2" xfId="5935" xr:uid="{73BAB74D-01CC-42E3-9C6F-B2B110255BBC}"/>
    <cellStyle name="Note 2 2 3 7 2 3 3" xfId="14570" xr:uid="{732946B3-D75A-4090-A8AE-5B00815253B9}"/>
    <cellStyle name="Note 2 2 3 7 2 4" xfId="4820" xr:uid="{50C880E0-2F91-4BA4-A894-09B713AEF0FF}"/>
    <cellStyle name="Note 2 2 3 7 2 4 2" xfId="10449" xr:uid="{D9C62648-C0E4-449B-A937-F8DBFBC2BB07}"/>
    <cellStyle name="Note 2 2 3 7 2 4 3" xfId="19084" xr:uid="{ECA6BA34-03AF-4E4F-9A39-B88DA48E8873}"/>
    <cellStyle name="Note 2 2 3 7 2 5" xfId="7277" xr:uid="{E514042F-6046-4646-93EF-3D9C84A5D139}"/>
    <cellStyle name="Note 2 2 3 7 2 6" xfId="15912" xr:uid="{EA9C6CCA-54EA-4753-9818-23DC0BF47459}"/>
    <cellStyle name="Note 2 2 3 7 3" xfId="1945" xr:uid="{EF26E104-FCE0-4C64-82E0-80EB84959496}"/>
    <cellStyle name="Note 2 2 3 7 3 2" xfId="5117" xr:uid="{05BE4004-9610-4426-BA2B-4337C8C9BA00}"/>
    <cellStyle name="Note 2 2 3 7 3 2 2" xfId="10746" xr:uid="{1B4D203A-B722-4B32-A2A5-F653E360226D}"/>
    <cellStyle name="Note 2 2 3 7 3 2 3" xfId="19381" xr:uid="{856CA0B6-2A53-4322-B396-24DEC7C51B52}"/>
    <cellStyle name="Note 2 2 3 7 3 3" xfId="7574" xr:uid="{F8FE7FE4-4957-404B-8008-99BF148EE524}"/>
    <cellStyle name="Note 2 2 3 7 3 4" xfId="16209" xr:uid="{935C0D7A-4B1D-41EA-B569-B13436854C5E}"/>
    <cellStyle name="Note 2 2 3 7 4" xfId="3105" xr:uid="{BCDE0632-DDE9-45CD-A999-DF3A9A2751C2}"/>
    <cellStyle name="Note 2 2 3 7 4 2" xfId="8734" xr:uid="{2A77E38F-4341-443D-B6E3-B8BDDD77C683}"/>
    <cellStyle name="Note 2 2 3 7 4 3" xfId="17369" xr:uid="{0881E23A-3E98-4222-9841-F631F860D5EF}"/>
    <cellStyle name="Note 2 2 3 7 5" xfId="4476" xr:uid="{2A6A8451-813A-4734-B51E-60BFBE120F0D}"/>
    <cellStyle name="Note 2 2 3 7 5 2" xfId="10105" xr:uid="{2EB5E55D-FEE9-4EE7-A3EE-FFE01A43436B}"/>
    <cellStyle name="Note 2 2 3 7 5 3" xfId="18740" xr:uid="{D6E27A6C-0B02-43C3-BB52-5A801C756ED4}"/>
    <cellStyle name="Note 2 2 3 7 6" xfId="6693" xr:uid="{258380C9-AFFB-4CC1-9507-FE5D81CF1A09}"/>
    <cellStyle name="Note 2 2 3 7 7" xfId="15328" xr:uid="{D8645F26-3242-472B-A5EE-A0C09BB5F56C}"/>
    <cellStyle name="Note 2 2 3 8" xfId="776" xr:uid="{6A4F69F5-E09B-4797-BD28-D60EC83653AC}"/>
    <cellStyle name="Note 2 2 3 8 2" xfId="1360" xr:uid="{F3435F26-4534-4DEF-BCC1-CEC64165CD55}"/>
    <cellStyle name="Note 2 2 3 8 2 2" xfId="2239" xr:uid="{83F52496-29AF-4C8F-AEA0-8EDC163EB21B}"/>
    <cellStyle name="Note 2 2 3 8 2 2 2" xfId="5411" xr:uid="{275AEB56-388E-4F5C-959C-90ADC37790F6}"/>
    <cellStyle name="Note 2 2 3 8 2 2 2 2" xfId="11040" xr:uid="{8219638B-80EC-4A14-802D-B39C70EAC3CE}"/>
    <cellStyle name="Note 2 2 3 8 2 2 2 3" xfId="19675" xr:uid="{2BE6512D-6E04-4214-9C36-7D54E4037C6E}"/>
    <cellStyle name="Note 2 2 3 8 2 2 3" xfId="7868" xr:uid="{6598DDCB-8E0C-4BDC-B092-2DA9FD29F55A}"/>
    <cellStyle name="Note 2 2 3 8 2 2 4" xfId="16503" xr:uid="{6D88FC04-F661-4C88-BF76-2060E7D52F14}"/>
    <cellStyle name="Note 2 2 3 8 2 3" xfId="3026" xr:uid="{AA4A9290-6994-4E38-9D1F-ECF100BB646C}"/>
    <cellStyle name="Note 2 2 3 8 2 3 2" xfId="8655" xr:uid="{F98DE1B5-ECC5-4A91-B69B-8393A042BA1E}"/>
    <cellStyle name="Note 2 2 3 8 2 3 3" xfId="17290" xr:uid="{9985D0D0-385C-4D5E-97BD-306BB6D6E71C}"/>
    <cellStyle name="Note 2 2 3 8 2 4" xfId="4272" xr:uid="{9BD61B83-A80A-487F-9FC2-CFD6915650BF}"/>
    <cellStyle name="Note 2 2 3 8 2 4 2" xfId="9901" xr:uid="{EB308F3A-C45E-47AC-887A-D7A6A01A06F5}"/>
    <cellStyle name="Note 2 2 3 8 2 4 3" xfId="18536" xr:uid="{38BBC006-7B66-4B28-BE4D-6DC0E4180510}"/>
    <cellStyle name="Note 2 2 3 8 2 5" xfId="6989" xr:uid="{8414A9B6-9C72-4135-A027-D3C4C244A774}"/>
    <cellStyle name="Note 2 2 3 8 2 6" xfId="15624" xr:uid="{24E5A41F-F721-449D-B9AC-29600BF52376}"/>
    <cellStyle name="Note 2 2 3 8 3" xfId="1801" xr:uid="{F604AD42-7731-4E65-B45C-6AA7B77C9210}"/>
    <cellStyle name="Note 2 2 3 8 3 2" xfId="4973" xr:uid="{5DC1A093-2B7B-452C-892F-B92818642F1B}"/>
    <cellStyle name="Note 2 2 3 8 3 2 2" xfId="10602" xr:uid="{46D406C4-ABC2-4FE6-AAC5-E64E4E86CD40}"/>
    <cellStyle name="Note 2 2 3 8 3 2 3" xfId="19237" xr:uid="{EE78F460-82C4-466F-B04C-BB108190B54E}"/>
    <cellStyle name="Note 2 2 3 8 3 3" xfId="7430" xr:uid="{20E1FFA8-5DC3-4197-AAA6-72A86C144A41}"/>
    <cellStyle name="Note 2 2 3 8 3 4" xfId="16065" xr:uid="{42D1FAE7-06FC-45BC-813D-4C02F018C4DA}"/>
    <cellStyle name="Note 2 2 3 8 4" xfId="3089" xr:uid="{01CBEE41-9E81-4E81-A2F0-27D201D0FFF9}"/>
    <cellStyle name="Note 2 2 3 8 4 2" xfId="8718" xr:uid="{AC0C6A00-821B-41D5-A4B2-141BDF67B4D3}"/>
    <cellStyle name="Note 2 2 3 8 4 3" xfId="17353" xr:uid="{FB452ED6-BF1B-4914-AC63-D171C3A545AC}"/>
    <cellStyle name="Note 2 2 3 8 5" xfId="4502" xr:uid="{FDEEE4AF-4E58-4DD2-B365-2154DFCC0FD4}"/>
    <cellStyle name="Note 2 2 3 8 5 2" xfId="10131" xr:uid="{784B25B2-30AF-4D06-A6FA-4216C90F7E1F}"/>
    <cellStyle name="Note 2 2 3 8 5 3" xfId="18766" xr:uid="{630C3403-6B09-42E0-8F8D-75704F0D4342}"/>
    <cellStyle name="Note 2 2 3 8 6" xfId="6405" xr:uid="{02045B7B-F8B3-4B44-A508-6B27FFE44A0C}"/>
    <cellStyle name="Note 2 2 3 8 7" xfId="15040" xr:uid="{736244C8-79EE-4466-AC1B-E6E5F83C4DAA}"/>
    <cellStyle name="Note 2 2 3 9" xfId="1101" xr:uid="{06EB5241-0E0B-45E9-8EE5-8142D6B794FD}"/>
    <cellStyle name="Note 2 2 3 9 2" xfId="1980" xr:uid="{7F327673-3CF5-4FF3-A18B-AFD6274625C6}"/>
    <cellStyle name="Note 2 2 3 9 2 2" xfId="5152" xr:uid="{66E41B5A-F3E7-410F-BB72-80FEF0248EF3}"/>
    <cellStyle name="Note 2 2 3 9 2 2 2" xfId="10781" xr:uid="{A3604F60-74CD-4376-92D5-E9E31730658F}"/>
    <cellStyle name="Note 2 2 3 9 2 2 3" xfId="19416" xr:uid="{7280EFA0-E74F-4682-B70C-F5BAEA19EFFF}"/>
    <cellStyle name="Note 2 2 3 9 2 3" xfId="7609" xr:uid="{9D203BBE-26EF-457B-B103-986145FCCC7B}"/>
    <cellStyle name="Note 2 2 3 9 2 4" xfId="16244" xr:uid="{27744A06-007A-434A-A1AF-D3B83BDE725B}"/>
    <cellStyle name="Note 2 2 3 9 3" xfId="3200" xr:uid="{2F8698B6-B4FE-449C-A3EE-EAEF404E730F}"/>
    <cellStyle name="Note 2 2 3 9 3 2" xfId="8829" xr:uid="{94FD58C7-66F5-4261-95AD-3FDB00600B68}"/>
    <cellStyle name="Note 2 2 3 9 3 3" xfId="17464" xr:uid="{79B51AB6-CB7D-4112-8390-732FD5398988}"/>
    <cellStyle name="Note 2 2 3 9 4" xfId="4226" xr:uid="{84E0FA2D-41F9-49BC-A0FC-DA5323853272}"/>
    <cellStyle name="Note 2 2 3 9 4 2" xfId="9855" xr:uid="{0DAA5EE8-38C3-48B8-8E3D-B1666526B476}"/>
    <cellStyle name="Note 2 2 3 9 4 3" xfId="18490" xr:uid="{4E9B166C-C37B-40C5-B6DB-58AC8FB1A566}"/>
    <cellStyle name="Note 2 2 3 9 5" xfId="6730" xr:uid="{19E3E816-09A3-481A-9820-2E685C0F05B0}"/>
    <cellStyle name="Note 2 2 3 9 6" xfId="15365" xr:uid="{7B80ACC0-53C7-4055-A733-1F2D57DC1CD7}"/>
    <cellStyle name="Note 2 2 4" xfId="472" xr:uid="{AB41C912-9089-4AFC-BADD-55F0936A416F}"/>
    <cellStyle name="Note 2 2 4 10" xfId="6101" xr:uid="{F7206395-5E95-48ED-9050-3E7173F4405E}"/>
    <cellStyle name="Note 2 2 4 11" xfId="14736" xr:uid="{B09BA67F-B6DB-4AB8-9A10-F71C724DB2B1}"/>
    <cellStyle name="Note 2 2 4 2" xfId="559" xr:uid="{AE5E6ADC-D4BF-4D84-A4AA-D43869CADCB6}"/>
    <cellStyle name="Note 2 2 4 2 2" xfId="890" xr:uid="{118AE4DE-AC26-48E4-9D2E-B0058D9C2FCC}"/>
    <cellStyle name="Note 2 2 4 2 2 2" xfId="1474" xr:uid="{D44A1B01-5159-4EAB-9EFE-7AA48A049221}"/>
    <cellStyle name="Note 2 2 4 2 2 2 2" xfId="2353" xr:uid="{E11306E1-A368-481A-8097-3103D0E55860}"/>
    <cellStyle name="Note 2 2 4 2 2 2 2 2" xfId="5525" xr:uid="{7D9B4A8D-567E-45AE-86FF-B9BD4540C4A2}"/>
    <cellStyle name="Note 2 2 4 2 2 2 2 2 2" xfId="11154" xr:uid="{E065819E-2F37-4567-AFBD-407A42D01436}"/>
    <cellStyle name="Note 2 2 4 2 2 2 2 2 3" xfId="19789" xr:uid="{1668452C-39A9-4956-BFBD-216674BB6F9D}"/>
    <cellStyle name="Note 2 2 4 2 2 2 2 3" xfId="7982" xr:uid="{797B60AD-B846-4F62-85F4-CE9B0997ADD9}"/>
    <cellStyle name="Note 2 2 4 2 2 2 2 4" xfId="16617" xr:uid="{099D87E3-E352-48D7-8546-B297E12D8916}"/>
    <cellStyle name="Note 2 2 4 2 2 2 3" xfId="2759" xr:uid="{2B940D69-C3C7-4484-B0BB-A53B4474ABF2}"/>
    <cellStyle name="Note 2 2 4 2 2 2 3 2" xfId="8388" xr:uid="{7A1C06F0-34FA-4DBC-B3DE-7BA5C280E4A1}"/>
    <cellStyle name="Note 2 2 4 2 2 2 3 3" xfId="17023" xr:uid="{B33F90AC-A430-42CA-B710-229E61802592}"/>
    <cellStyle name="Note 2 2 4 2 2 2 4" xfId="4646" xr:uid="{96A44F40-63E5-4AE1-B96A-FA02891922F6}"/>
    <cellStyle name="Note 2 2 4 2 2 2 4 2" xfId="10275" xr:uid="{56ACB9A5-F3C5-4C14-B404-69F09C917B48}"/>
    <cellStyle name="Note 2 2 4 2 2 2 4 3" xfId="18910" xr:uid="{D442E180-122C-451E-AAD9-A50534103D2F}"/>
    <cellStyle name="Note 2 2 4 2 2 2 5" xfId="7103" xr:uid="{41623EF0-0006-44DB-85D7-A3110A639782}"/>
    <cellStyle name="Note 2 2 4 2 2 2 6" xfId="15738" xr:uid="{9D9ACA51-FBB1-401F-BF80-4FF510C503AF}"/>
    <cellStyle name="Note 2 2 4 2 2 3" xfId="1858" xr:uid="{CF4B55F8-AEB1-4D12-BE23-18B70C37FF76}"/>
    <cellStyle name="Note 2 2 4 2 2 3 2" xfId="5030" xr:uid="{E752F138-EB6C-4E9E-9AD7-A679301866E9}"/>
    <cellStyle name="Note 2 2 4 2 2 3 2 2" xfId="10659" xr:uid="{BD07E275-FE90-420F-B6DF-5A018C5E615B}"/>
    <cellStyle name="Note 2 2 4 2 2 3 2 3" xfId="19294" xr:uid="{DE40A06A-2E8B-48B6-82D1-DE3E1AD2DD0E}"/>
    <cellStyle name="Note 2 2 4 2 2 3 3" xfId="7487" xr:uid="{66CB8265-3F68-4157-9D9E-19711135F736}"/>
    <cellStyle name="Note 2 2 4 2 2 3 4" xfId="16122" xr:uid="{BBFB4403-88BB-4240-82D0-F74255437305}"/>
    <cellStyle name="Note 2 2 4 2 2 4" xfId="3298" xr:uid="{FE8F5E6D-D28C-4CF6-BC35-88A535E91D3A}"/>
    <cellStyle name="Note 2 2 4 2 2 4 2" xfId="8927" xr:uid="{EEBCB389-3AAC-413D-AB21-2E871704EFCF}"/>
    <cellStyle name="Note 2 2 4 2 2 4 3" xfId="17562" xr:uid="{BA8456BB-4980-412D-BD42-F3444B13FA08}"/>
    <cellStyle name="Note 2 2 4 2 2 5" xfId="3899" xr:uid="{3BEAEA67-2518-400A-AC00-BBAFDF157A23}"/>
    <cellStyle name="Note 2 2 4 2 2 5 2" xfId="9528" xr:uid="{B204F6BE-AED1-40BC-9223-4852698258C3}"/>
    <cellStyle name="Note 2 2 4 2 2 5 3" xfId="18163" xr:uid="{CB129237-A3C5-49EA-8CE4-120DEC91A681}"/>
    <cellStyle name="Note 2 2 4 2 2 6" xfId="6519" xr:uid="{FC49872C-1F1C-4E87-B1BE-0086212B3EEC}"/>
    <cellStyle name="Note 2 2 4 2 2 7" xfId="15154" xr:uid="{DA5EFE07-D42B-449A-9503-D4E8BA3FD6C1}"/>
    <cellStyle name="Note 2 2 4 2 3" xfId="1154" xr:uid="{14ACA744-3307-4C2A-A7C0-3DECD1E24099}"/>
    <cellStyle name="Note 2 2 4 2 3 2" xfId="2033" xr:uid="{6F83AB6F-26B6-4F5C-AB55-352E5C5D3AFC}"/>
    <cellStyle name="Note 2 2 4 2 3 2 2" xfId="5205" xr:uid="{4963CFAB-4A67-4CD7-9899-EE641A16405C}"/>
    <cellStyle name="Note 2 2 4 2 3 2 2 2" xfId="10834" xr:uid="{17DCDBD8-73E7-4B9C-924E-268FBC0CD07F}"/>
    <cellStyle name="Note 2 2 4 2 3 2 2 3" xfId="19469" xr:uid="{9B205D84-E3D3-4FBB-BC21-2E939B045357}"/>
    <cellStyle name="Note 2 2 4 2 3 2 3" xfId="7662" xr:uid="{117CEB7B-F193-418E-BFBC-D456010F5FBB}"/>
    <cellStyle name="Note 2 2 4 2 3 2 4" xfId="16297" xr:uid="{38E6EB09-E084-4A12-B856-5F732CC8FAD6}"/>
    <cellStyle name="Note 2 2 4 2 3 3" xfId="2850" xr:uid="{41DCD3D9-D9FD-4241-B2E3-D107D0F0498C}"/>
    <cellStyle name="Note 2 2 4 2 3 3 2" xfId="8479" xr:uid="{8BE5FB07-E028-42B9-AE85-DFAF72480210}"/>
    <cellStyle name="Note 2 2 4 2 3 3 3" xfId="17114" xr:uid="{A5469734-05ED-4425-924B-99D9DEB4BC20}"/>
    <cellStyle name="Note 2 2 4 2 3 4" xfId="3869" xr:uid="{71B7AC8D-F3EC-4E0E-AA34-A88E138DF009}"/>
    <cellStyle name="Note 2 2 4 2 3 4 2" xfId="9498" xr:uid="{8C459478-9619-4085-BF2D-A2606520FF4C}"/>
    <cellStyle name="Note 2 2 4 2 3 4 3" xfId="18133" xr:uid="{40227A1A-4385-4C0B-84CA-2E40D1EBFBA8}"/>
    <cellStyle name="Note 2 2 4 2 3 5" xfId="6783" xr:uid="{CFC2D2C7-91F2-42A3-A0C3-9F40709266E2}"/>
    <cellStyle name="Note 2 2 4 2 3 6" xfId="15418" xr:uid="{C20F0253-804D-423B-B85B-75ABB22B07F3}"/>
    <cellStyle name="Note 2 2 4 2 4" xfId="1699" xr:uid="{6D35656B-6C26-42F7-826E-A865718BC987}"/>
    <cellStyle name="Note 2 2 4 2 4 2" xfId="4871" xr:uid="{FF5267D1-43E7-40E9-A106-C70909DE1E61}"/>
    <cellStyle name="Note 2 2 4 2 4 2 2" xfId="10500" xr:uid="{5F671516-BD90-4A2B-942B-FC85FFF81AE2}"/>
    <cellStyle name="Note 2 2 4 2 4 2 3" xfId="19135" xr:uid="{261CBB5D-DF9B-49A8-AA03-18977399F732}"/>
    <cellStyle name="Note 2 2 4 2 4 3" xfId="7328" xr:uid="{812ABE48-BF85-4DE8-BB4C-65EAF5E2539A}"/>
    <cellStyle name="Note 2 2 4 2 4 4" xfId="15963" xr:uid="{D2FABC3D-837A-41C5-82E2-F017619EA995}"/>
    <cellStyle name="Note 2 2 4 2 5" xfId="2710" xr:uid="{A01824C5-4654-4EF4-901C-1D57DBCC47D9}"/>
    <cellStyle name="Note 2 2 4 2 5 2" xfId="8339" xr:uid="{AE21114A-9B10-4C12-AC5B-6F377898F56C}"/>
    <cellStyle name="Note 2 2 4 2 5 3" xfId="16974" xr:uid="{F18CD52C-D86B-48FC-97E9-8E51EB5C16B4}"/>
    <cellStyle name="Note 2 2 4 2 6" xfId="4075" xr:uid="{08186A61-F7BB-4BA5-86FD-F945C246046B}"/>
    <cellStyle name="Note 2 2 4 2 6 2" xfId="9704" xr:uid="{11245284-E8C7-4669-8A6A-D173D757D785}"/>
    <cellStyle name="Note 2 2 4 2 6 3" xfId="18339" xr:uid="{9E85DAF7-8957-4763-A8EC-1F23C3931B7B}"/>
    <cellStyle name="Note 2 2 4 2 7" xfId="6188" xr:uid="{C3C206DD-1516-46BA-97B1-137ABB62EF08}"/>
    <cellStyle name="Note 2 2 4 2 8" xfId="14823" xr:uid="{81DA16CB-5BD4-4947-AB81-9C910EAE5CDB}"/>
    <cellStyle name="Note 2 2 4 3" xfId="706" xr:uid="{4EBDEBAC-A63C-4A94-83DB-A9006E56D6A8}"/>
    <cellStyle name="Note 2 2 4 3 2" xfId="1290" xr:uid="{CB9EE034-47CF-4C7B-8D37-49D706F87C6A}"/>
    <cellStyle name="Note 2 2 4 3 2 2" xfId="2169" xr:uid="{B0AD8173-F173-4A14-B431-E29A58F5FE71}"/>
    <cellStyle name="Note 2 2 4 3 2 2 2" xfId="5341" xr:uid="{038CBB24-4645-48A0-87FF-8F4B7D75688F}"/>
    <cellStyle name="Note 2 2 4 3 2 2 2 2" xfId="10970" xr:uid="{BCEE7B6E-2BD4-4DFF-9BDF-51A28F030FB7}"/>
    <cellStyle name="Note 2 2 4 3 2 2 2 3" xfId="19605" xr:uid="{BA3D19C2-F201-469F-84B0-C649F143FE8F}"/>
    <cellStyle name="Note 2 2 4 3 2 2 3" xfId="7798" xr:uid="{EB4CB2EC-4659-40F0-8B4B-9059155A0648}"/>
    <cellStyle name="Note 2 2 4 3 2 2 4" xfId="16433" xr:uid="{5D8D93C2-A30B-44F0-AFD5-DC2C273A4EC4}"/>
    <cellStyle name="Note 2 2 4 3 2 3" xfId="2534" xr:uid="{C47BFDD5-427E-45E2-A949-C578E18FBA87}"/>
    <cellStyle name="Note 2 2 4 3 2 3 2" xfId="8163" xr:uid="{15026F21-D398-44C8-AC95-B666F299CE53}"/>
    <cellStyle name="Note 2 2 4 3 2 3 3" xfId="16798" xr:uid="{D3A4E472-C775-4CE8-AA03-E2EF2A7600BC}"/>
    <cellStyle name="Note 2 2 4 3 2 4" xfId="3984" xr:uid="{B75EC396-1E30-41C0-A322-4DC509E9E94A}"/>
    <cellStyle name="Note 2 2 4 3 2 4 2" xfId="9613" xr:uid="{03A6AB4F-B76C-4D3F-B7C3-7BFCB9C6C433}"/>
    <cellStyle name="Note 2 2 4 3 2 4 3" xfId="18248" xr:uid="{C0F55AB9-DD4D-4BEB-BD96-33715B58720A}"/>
    <cellStyle name="Note 2 2 4 3 2 5" xfId="6919" xr:uid="{E541D43C-4023-4F52-8CDD-D2116D7F609B}"/>
    <cellStyle name="Note 2 2 4 3 2 6" xfId="15554" xr:uid="{860CA990-1FB7-4768-8F9D-E4DF4A723E0D}"/>
    <cellStyle name="Note 2 2 4 3 3" xfId="1768" xr:uid="{C01F2BC6-FA01-4932-85DA-5B6D29E66CFB}"/>
    <cellStyle name="Note 2 2 4 3 3 2" xfId="4940" xr:uid="{5ED7A489-EA0F-4EEE-A584-FB310E1792B5}"/>
    <cellStyle name="Note 2 2 4 3 3 2 2" xfId="10569" xr:uid="{84F4A42B-BF92-4D46-A560-91C8F1C589AF}"/>
    <cellStyle name="Note 2 2 4 3 3 2 3" xfId="19204" xr:uid="{9A921090-DB9E-4B8E-89FF-AEF19D99017F}"/>
    <cellStyle name="Note 2 2 4 3 3 3" xfId="7397" xr:uid="{F211EDEE-8DEB-46F6-8267-9FB19C9E81DF}"/>
    <cellStyle name="Note 2 2 4 3 3 4" xfId="16032" xr:uid="{0963E846-CCC1-40A4-81E7-7CA037EBBBCD}"/>
    <cellStyle name="Note 2 2 4 3 4" xfId="3055" xr:uid="{4FAA0775-70BB-48C0-A0C0-A3E9DCF247E9}"/>
    <cellStyle name="Note 2 2 4 3 4 2" xfId="8684" xr:uid="{BF3EC4C8-F66E-4A1B-8DE5-69B8F04524BA}"/>
    <cellStyle name="Note 2 2 4 3 4 3" xfId="17319" xr:uid="{5C4EA66F-A7BD-4F22-A430-50FABF1481B2}"/>
    <cellStyle name="Note 2 2 4 3 5" xfId="3817" xr:uid="{1D86D381-68BC-49CC-8925-9A93BD0A2205}"/>
    <cellStyle name="Note 2 2 4 3 5 2" xfId="9446" xr:uid="{AA7B1E26-2354-41F8-B0C6-F7822C2EAFF6}"/>
    <cellStyle name="Note 2 2 4 3 5 3" xfId="18081" xr:uid="{CB19BB89-BA99-47ED-B4FC-424733DE3082}"/>
    <cellStyle name="Note 2 2 4 3 6" xfId="6335" xr:uid="{B2A7CA06-2206-4651-82A5-DCD6DFDA846F}"/>
    <cellStyle name="Note 2 2 4 3 7" xfId="14970" xr:uid="{92FE1BEF-2AA8-45CB-ABB4-1906262C7368}"/>
    <cellStyle name="Note 2 2 4 4" xfId="823" xr:uid="{8E81F853-19B8-448D-8BB9-829DB5D48D18}"/>
    <cellStyle name="Note 2 2 4 4 2" xfId="1407" xr:uid="{F69D7BF8-C3AB-407A-8F5E-46DE44A9CE82}"/>
    <cellStyle name="Note 2 2 4 4 2 2" xfId="2286" xr:uid="{046D2817-676F-41DF-AAB3-33D0BD308BAF}"/>
    <cellStyle name="Note 2 2 4 4 2 2 2" xfId="5458" xr:uid="{65D5D012-AF0B-4833-BAE5-5457E75396DC}"/>
    <cellStyle name="Note 2 2 4 4 2 2 2 2" xfId="11087" xr:uid="{EA0CFA29-4CE0-4E79-88AA-F85597442030}"/>
    <cellStyle name="Note 2 2 4 4 2 2 2 3" xfId="19722" xr:uid="{6FCB4808-B46A-48DB-974F-C90BCC5FA3F3}"/>
    <cellStyle name="Note 2 2 4 4 2 2 3" xfId="7915" xr:uid="{69BB6815-35FA-4582-99B2-A551A5095F87}"/>
    <cellStyle name="Note 2 2 4 4 2 2 4" xfId="16550" xr:uid="{1F498DAA-5720-4605-B22F-0BD0A7464D22}"/>
    <cellStyle name="Note 2 2 4 4 2 3" xfId="3344" xr:uid="{97FD0977-B29B-4D38-92A7-B55D28CBCDA8}"/>
    <cellStyle name="Note 2 2 4 4 2 3 2" xfId="8973" xr:uid="{AA678BE3-8ECB-44B8-B397-D68FC98EA60E}"/>
    <cellStyle name="Note 2 2 4 4 2 3 3" xfId="17608" xr:uid="{612E30CA-5011-4864-B1AE-B471F5CDC76A}"/>
    <cellStyle name="Note 2 2 4 4 2 4" xfId="4179" xr:uid="{CAC8478B-42DE-474D-BEC9-CCC9A7020E71}"/>
    <cellStyle name="Note 2 2 4 4 2 4 2" xfId="9808" xr:uid="{8EA84D1E-8E45-469B-9256-A6777B68AC72}"/>
    <cellStyle name="Note 2 2 4 4 2 4 3" xfId="18443" xr:uid="{82882999-E33A-4246-BD57-D678A1E02C48}"/>
    <cellStyle name="Note 2 2 4 4 2 5" xfId="7036" xr:uid="{30DB783F-DCB5-44CB-B7B9-C6EDC6BE39FD}"/>
    <cellStyle name="Note 2 2 4 4 2 6" xfId="15671" xr:uid="{E01F4866-19CC-4EB2-93CE-42BE018694BF}"/>
    <cellStyle name="Note 2 2 4 4 3" xfId="1825" xr:uid="{FE81EEE1-A01A-456C-8F01-7615890BC2F2}"/>
    <cellStyle name="Note 2 2 4 4 3 2" xfId="4997" xr:uid="{28A4BAB0-9F99-423E-AB35-0259D26033F3}"/>
    <cellStyle name="Note 2 2 4 4 3 2 2" xfId="10626" xr:uid="{620E5B41-4317-41A8-B57B-A3056D2D5345}"/>
    <cellStyle name="Note 2 2 4 4 3 2 3" xfId="19261" xr:uid="{FBBDD257-7909-4673-8BB5-182B16E015D0}"/>
    <cellStyle name="Note 2 2 4 4 3 3" xfId="7454" xr:uid="{0F29387E-E008-4498-B6FD-D91750C515BC}"/>
    <cellStyle name="Note 2 2 4 4 3 4" xfId="16089" xr:uid="{1BF86FB3-C609-48EA-A9EE-87C6D8AF2546}"/>
    <cellStyle name="Note 2 2 4 4 4" xfId="3115" xr:uid="{7B78A1F7-4854-405F-BDFF-ED6FFCA06886}"/>
    <cellStyle name="Note 2 2 4 4 4 2" xfId="8744" xr:uid="{CD6E31D3-9C66-41D6-AF3A-049923661A98}"/>
    <cellStyle name="Note 2 2 4 4 4 3" xfId="17379" xr:uid="{3CDB007C-60FB-4DD5-A4F4-7AC1EFEF4641}"/>
    <cellStyle name="Note 2 2 4 4 5" xfId="3999" xr:uid="{669C59DF-A472-4B38-A98B-856582E409A8}"/>
    <cellStyle name="Note 2 2 4 4 5 2" xfId="9628" xr:uid="{D6FBD1D7-AD96-408D-98FD-3D4C5EC2F989}"/>
    <cellStyle name="Note 2 2 4 4 5 3" xfId="18263" xr:uid="{9074D0B5-082D-4301-9ABF-D4F9F9EB15ED}"/>
    <cellStyle name="Note 2 2 4 4 6" xfId="6452" xr:uid="{63A8C54B-4536-4BC6-9804-192D2F5B5CD9}"/>
    <cellStyle name="Note 2 2 4 4 7" xfId="15087" xr:uid="{5CF3C271-DF79-4E76-8CA2-544F6EAB8394}"/>
    <cellStyle name="Note 2 2 4 5" xfId="756" xr:uid="{510E9197-CB08-4CE7-81F6-EB18F3F80399}"/>
    <cellStyle name="Note 2 2 4 5 2" xfId="1340" xr:uid="{8ECE111E-3EE4-4A09-9C6D-3E4711015899}"/>
    <cellStyle name="Note 2 2 4 5 2 2" xfId="2219" xr:uid="{5C8462F6-DA3D-4447-93C5-8ED18FD3FB25}"/>
    <cellStyle name="Note 2 2 4 5 2 2 2" xfId="5391" xr:uid="{06E7D8E0-E923-4821-BF65-3B1909F09485}"/>
    <cellStyle name="Note 2 2 4 5 2 2 2 2" xfId="11020" xr:uid="{881E9A67-DFD1-4CB8-9FA2-53641C03603E}"/>
    <cellStyle name="Note 2 2 4 5 2 2 2 3" xfId="19655" xr:uid="{B6DC1669-70E0-4BA0-8E3E-83BBAC555B7B}"/>
    <cellStyle name="Note 2 2 4 5 2 2 3" xfId="7848" xr:uid="{447B0E66-3F36-4A56-B3E9-B95C20FACEED}"/>
    <cellStyle name="Note 2 2 4 5 2 2 4" xfId="16483" xr:uid="{EA0DEC64-F4DD-4690-8AAC-19E78DCD134E}"/>
    <cellStyle name="Note 2 2 4 5 2 3" xfId="3471" xr:uid="{B7A370A7-943C-4C02-8106-3F0C6AC41B01}"/>
    <cellStyle name="Note 2 2 4 5 2 3 2" xfId="9100" xr:uid="{74E124EF-773D-46CB-9B3F-35807F8040C2}"/>
    <cellStyle name="Note 2 2 4 5 2 3 3" xfId="17735" xr:uid="{B1839C5E-5E35-44E1-9CAE-0AEB0FEBDEF6}"/>
    <cellStyle name="Note 2 2 4 5 2 4" xfId="4369" xr:uid="{AC7B0331-C9BE-4F91-9AB3-ADD109CE757F}"/>
    <cellStyle name="Note 2 2 4 5 2 4 2" xfId="9998" xr:uid="{1497A0A9-BFEC-4965-8814-F0CCDDBFC50A}"/>
    <cellStyle name="Note 2 2 4 5 2 4 3" xfId="18633" xr:uid="{0CBBA77C-DEBD-4F84-8F5A-722C2DC6622B}"/>
    <cellStyle name="Note 2 2 4 5 2 5" xfId="6969" xr:uid="{6D3E2ABC-F2BE-403E-BD02-57C18C91C3FD}"/>
    <cellStyle name="Note 2 2 4 5 2 6" xfId="15604" xr:uid="{E263FA47-868F-4965-8BBA-C1D7BD495A09}"/>
    <cellStyle name="Note 2 2 4 5 3" xfId="1791" xr:uid="{D41C2415-EFFC-4D6B-8239-04B0E0C86AC0}"/>
    <cellStyle name="Note 2 2 4 5 3 2" xfId="4963" xr:uid="{90313FAF-90D4-458E-932F-D92A63ACBDBC}"/>
    <cellStyle name="Note 2 2 4 5 3 2 2" xfId="10592" xr:uid="{2D111EB0-0A35-41C2-B25C-6B51096DCE32}"/>
    <cellStyle name="Note 2 2 4 5 3 2 3" xfId="19227" xr:uid="{4F442F78-8012-468B-A5A6-979A6A1E7CBD}"/>
    <cellStyle name="Note 2 2 4 5 3 3" xfId="7420" xr:uid="{4F0AC880-A36A-463D-B528-D46CA24AEEE9}"/>
    <cellStyle name="Note 2 2 4 5 3 4" xfId="16055" xr:uid="{56ED33EF-9483-44EC-8CA5-D599FB04981F}"/>
    <cellStyle name="Note 2 2 4 5 4" xfId="3086" xr:uid="{F669890E-9B31-4458-B6CA-6C8C78354BD8}"/>
    <cellStyle name="Note 2 2 4 5 4 2" xfId="8715" xr:uid="{ADE7EAE1-7648-4128-B797-31CD6B09638F}"/>
    <cellStyle name="Note 2 2 4 5 4 3" xfId="17350" xr:uid="{6717DCB5-6A47-4E31-B101-7A59D6459C77}"/>
    <cellStyle name="Note 2 2 4 5 5" xfId="4049" xr:uid="{C642BC75-1109-425E-8346-C129DB5F0458}"/>
    <cellStyle name="Note 2 2 4 5 5 2" xfId="9678" xr:uid="{84614871-6BC8-49CB-87EF-4E7831DD41E8}"/>
    <cellStyle name="Note 2 2 4 5 5 3" xfId="18313" xr:uid="{791AD251-1CC3-497C-AE22-F8B6043BA766}"/>
    <cellStyle name="Note 2 2 4 5 6" xfId="6385" xr:uid="{AAFA167E-A1E4-4B32-8E39-B3C3825C6868}"/>
    <cellStyle name="Note 2 2 4 5 7" xfId="15020" xr:uid="{5EF32B02-32CC-4523-8E75-ED5F2C93303A}"/>
    <cellStyle name="Note 2 2 4 6" xfId="1106" xr:uid="{AFC7BBC2-A25D-41CF-A276-8B7F64CFFBD7}"/>
    <cellStyle name="Note 2 2 4 6 2" xfId="1985" xr:uid="{068DE9F7-E87A-4449-8575-46CC26C1F2E7}"/>
    <cellStyle name="Note 2 2 4 6 2 2" xfId="5157" xr:uid="{CDBA37D6-FE59-4D21-B3CC-5C00558E2BE4}"/>
    <cellStyle name="Note 2 2 4 6 2 2 2" xfId="10786" xr:uid="{1BB84C79-3FB7-4312-AD30-4825A62C9D79}"/>
    <cellStyle name="Note 2 2 4 6 2 2 3" xfId="19421" xr:uid="{8F8E8B6A-3052-4FC9-B566-3A12765A6D0C}"/>
    <cellStyle name="Note 2 2 4 6 2 3" xfId="7614" xr:uid="{6E13939A-854F-40FF-8267-0E0E39D4B4E9}"/>
    <cellStyle name="Note 2 2 4 6 2 4" xfId="16249" xr:uid="{75B9E2DC-4749-4041-96B2-DE2101535A01}"/>
    <cellStyle name="Note 2 2 4 6 3" xfId="3562" xr:uid="{5E0C9681-C9DB-490A-9188-E57D00B2E7BF}"/>
    <cellStyle name="Note 2 2 4 6 3 2" xfId="9191" xr:uid="{B401D04A-9F90-451D-8B4E-20FCDF25A7B7}"/>
    <cellStyle name="Note 2 2 4 6 3 3" xfId="17826" xr:uid="{F22E68FD-52D0-4205-8124-D333DB9F42D1}"/>
    <cellStyle name="Note 2 2 4 6 4" xfId="3809" xr:uid="{E8314D1A-F7C5-4A18-8527-BEDFEC72B35B}"/>
    <cellStyle name="Note 2 2 4 6 4 2" xfId="9438" xr:uid="{028F8080-F9AD-4BCB-8CBA-29F8E079E3D8}"/>
    <cellStyle name="Note 2 2 4 6 4 3" xfId="18073" xr:uid="{AF96558A-FE15-482B-8275-711604797301}"/>
    <cellStyle name="Note 2 2 4 6 5" xfId="6735" xr:uid="{A094D6E6-DC32-4AAF-9C67-440681C47F4A}"/>
    <cellStyle name="Note 2 2 4 6 6" xfId="15370" xr:uid="{82D935A2-C751-470C-9A8F-6D28B6FCB797}"/>
    <cellStyle name="Note 2 2 4 7" xfId="1676" xr:uid="{56920A82-B381-4F10-A158-7F1EA03F57B0}"/>
    <cellStyle name="Note 2 2 4 7 2" xfId="4848" xr:uid="{0D9C2102-145A-4D46-B739-E15281B1D6F6}"/>
    <cellStyle name="Note 2 2 4 7 2 2" xfId="10477" xr:uid="{984B9EDD-1E34-4E3F-A884-DDB9082B0CAB}"/>
    <cellStyle name="Note 2 2 4 7 2 3" xfId="19112" xr:uid="{1D3AAC6C-B1F5-43F2-843B-D37D85BE91A7}"/>
    <cellStyle name="Note 2 2 4 7 3" xfId="7305" xr:uid="{86C7C6C9-678D-4096-89CE-32DBACB9149F}"/>
    <cellStyle name="Note 2 2 4 7 4" xfId="15940" xr:uid="{D4F9F1A2-B34D-44E9-8113-FB09AC12B7FA}"/>
    <cellStyle name="Note 2 2 4 8" xfId="3256" xr:uid="{1FD6C322-69FD-44D0-8867-9E0796B1DED0}"/>
    <cellStyle name="Note 2 2 4 8 2" xfId="8885" xr:uid="{F704D967-7178-4B5F-AF65-7B71DBE99518}"/>
    <cellStyle name="Note 2 2 4 8 3" xfId="17520" xr:uid="{34F5B5DF-BAAA-4F3B-8E6D-17468A9380CB}"/>
    <cellStyle name="Note 2 2 4 9" xfId="4157" xr:uid="{A8944A9D-EE99-4D9E-AE1C-A932E9CF0A22}"/>
    <cellStyle name="Note 2 2 4 9 2" xfId="9786" xr:uid="{4AC1A9D1-C6BD-4C63-8CF5-D3677533FFB2}"/>
    <cellStyle name="Note 2 2 4 9 3" xfId="18421" xr:uid="{945513A6-849A-42A1-AE56-CA6411A748F0}"/>
    <cellStyle name="Note 2 2 5" xfId="609" xr:uid="{BF89C78A-EE4E-4BFC-B772-9382F2DF64E6}"/>
    <cellStyle name="Note 2 2 5 10" xfId="6238" xr:uid="{E7771D86-BA89-422E-A02C-00E2B1481040}"/>
    <cellStyle name="Note 2 2 5 11" xfId="14873" xr:uid="{E8A31CB8-CF4F-49F8-BF05-E0A9F1D26631}"/>
    <cellStyle name="Note 2 2 5 2" xfId="935" xr:uid="{596F91C6-1DF8-4A84-B69C-7C0D003DAD55}"/>
    <cellStyle name="Note 2 2 5 2 2" xfId="1519" xr:uid="{8101144C-500F-47EB-925E-85879C478941}"/>
    <cellStyle name="Note 2 2 5 2 2 2" xfId="2398" xr:uid="{FD89690D-9648-4279-A526-9F92147F6AF5}"/>
    <cellStyle name="Note 2 2 5 2 2 2 2" xfId="5570" xr:uid="{3697E441-A3A2-4AFD-9B6B-146102FC34FB}"/>
    <cellStyle name="Note 2 2 5 2 2 2 2 2" xfId="11199" xr:uid="{4E0AD920-E3BA-4D88-9DCA-27878AFDE900}"/>
    <cellStyle name="Note 2 2 5 2 2 2 2 3" xfId="19834" xr:uid="{6FDB6422-9B68-4489-9EFA-C99394008E81}"/>
    <cellStyle name="Note 2 2 5 2 2 2 3" xfId="8027" xr:uid="{F0B5AEC3-01D0-429C-8994-054C8E28958D}"/>
    <cellStyle name="Note 2 2 5 2 2 2 4" xfId="16662" xr:uid="{63D56A3C-3237-491C-B474-E23094A0B84D}"/>
    <cellStyle name="Note 2 2 5 2 2 3" xfId="2831" xr:uid="{8457D46E-01AA-4A00-A04A-3FEAEBDD4B7C}"/>
    <cellStyle name="Note 2 2 5 2 2 3 2" xfId="8460" xr:uid="{989EE800-3C77-42FF-A3ED-E93BAD847416}"/>
    <cellStyle name="Note 2 2 5 2 2 3 3" xfId="17095" xr:uid="{FA72B179-589E-4686-A27E-0310D51CA925}"/>
    <cellStyle name="Note 2 2 5 2 2 4" xfId="4691" xr:uid="{F5FB45A7-9818-4BB2-8BE6-2F20BBFAB80B}"/>
    <cellStyle name="Note 2 2 5 2 2 4 2" xfId="10320" xr:uid="{AFF3922F-DAF5-4FBB-A67D-B433CEB01284}"/>
    <cellStyle name="Note 2 2 5 2 2 4 3" xfId="18955" xr:uid="{44F86E3E-844B-4007-A3C7-A74068B82B1D}"/>
    <cellStyle name="Note 2 2 5 2 2 5" xfId="7148" xr:uid="{1CDB8F0D-5AA9-4A41-A0D2-AD828591B65A}"/>
    <cellStyle name="Note 2 2 5 2 2 6" xfId="15783" xr:uid="{E767EE34-4BE3-441A-B081-8B24020AFE34}"/>
    <cellStyle name="Note 2 2 5 2 3" xfId="1881" xr:uid="{2E785201-E46B-4C3C-936A-5D680465C401}"/>
    <cellStyle name="Note 2 2 5 2 3 2" xfId="5053" xr:uid="{5658CF31-6BD4-4C01-B907-23FC52A21576}"/>
    <cellStyle name="Note 2 2 5 2 3 2 2" xfId="10682" xr:uid="{C3817BDA-A43E-4428-8ED0-7E4C99EE49DF}"/>
    <cellStyle name="Note 2 2 5 2 3 2 3" xfId="19317" xr:uid="{38CE8E98-A714-4810-8E3F-5BA5991E763C}"/>
    <cellStyle name="Note 2 2 5 2 3 3" xfId="7510" xr:uid="{DDE41287-F7BE-44B6-8084-8C7F466978CD}"/>
    <cellStyle name="Note 2 2 5 2 3 4" xfId="16145" xr:uid="{9ACBFAE9-DCF7-4F9B-B36F-7B8939FC0569}"/>
    <cellStyle name="Note 2 2 5 2 4" xfId="3497" xr:uid="{D9F338E5-C0EA-45C0-B17F-0BBC77B810AA}"/>
    <cellStyle name="Note 2 2 5 2 4 2" xfId="9126" xr:uid="{8C977361-FD05-429B-99BF-820AB8F8007B}"/>
    <cellStyle name="Note 2 2 5 2 4 3" xfId="17761" xr:uid="{AA09C70A-F315-4399-83AA-B1BE574F667B}"/>
    <cellStyle name="Note 2 2 5 2 5" xfId="3968" xr:uid="{33BEACBB-83B2-4D43-A73B-CB782D8D2636}"/>
    <cellStyle name="Note 2 2 5 2 5 2" xfId="9597" xr:uid="{EA340DAA-01F7-4327-B76E-7456DE092A3D}"/>
    <cellStyle name="Note 2 2 5 2 5 3" xfId="18232" xr:uid="{BB9FCCFE-E3D5-4D08-B894-DDA1E076C3E2}"/>
    <cellStyle name="Note 2 2 5 2 6" xfId="6564" xr:uid="{0EAA0F53-2781-4E65-82F8-BFF12B06DD62}"/>
    <cellStyle name="Note 2 2 5 2 7" xfId="15199" xr:uid="{2F24D1D1-9508-47E8-B7C4-EDFF391AE048}"/>
    <cellStyle name="Note 2 2 5 3" xfId="702" xr:uid="{707A01C9-1F3F-4F0D-A326-83A0AC2FD8D6}"/>
    <cellStyle name="Note 2 2 5 3 2" xfId="1286" xr:uid="{AB3E7734-6DF3-462E-B1B9-AD09C1E27D5A}"/>
    <cellStyle name="Note 2 2 5 3 2 2" xfId="2165" xr:uid="{CBE1073B-B4E4-4ECC-BFDE-E39306CE2FBF}"/>
    <cellStyle name="Note 2 2 5 3 2 2 2" xfId="5337" xr:uid="{A9863D6F-848F-458D-910C-3B644CDDD281}"/>
    <cellStyle name="Note 2 2 5 3 2 2 2 2" xfId="10966" xr:uid="{5C2EC459-7B06-4969-ABFD-0FBE401E48E9}"/>
    <cellStyle name="Note 2 2 5 3 2 2 2 3" xfId="19601" xr:uid="{E38AB7CE-7CA4-4BCE-8CED-BF276789D54C}"/>
    <cellStyle name="Note 2 2 5 3 2 2 3" xfId="7794" xr:uid="{450019FC-0427-40DD-B6F8-97A92C62EA91}"/>
    <cellStyle name="Note 2 2 5 3 2 2 4" xfId="16429" xr:uid="{6BC008DE-8C5C-4CA2-8B5A-D90DDF2CC374}"/>
    <cellStyle name="Note 2 2 5 3 2 3" xfId="2566" xr:uid="{E4BD5A32-68F2-45E1-A618-C1B13D4647B5}"/>
    <cellStyle name="Note 2 2 5 3 2 3 2" xfId="8195" xr:uid="{7C3EDC8A-E2E5-413C-9CF3-63DB14E74E68}"/>
    <cellStyle name="Note 2 2 5 3 2 3 3" xfId="16830" xr:uid="{50224E20-6C85-435F-8A16-26E55C5D0602}"/>
    <cellStyle name="Note 2 2 5 3 2 4" xfId="4148" xr:uid="{28905A47-3218-45C5-B791-5588B75A8654}"/>
    <cellStyle name="Note 2 2 5 3 2 4 2" xfId="9777" xr:uid="{4C5995D0-3D89-4C3D-847A-34DCA47B4C49}"/>
    <cellStyle name="Note 2 2 5 3 2 4 3" xfId="18412" xr:uid="{D0213BCD-1FA0-4757-9CF6-969B0E077262}"/>
    <cellStyle name="Note 2 2 5 3 2 5" xfId="6915" xr:uid="{14778F80-144F-430D-A3B4-3A9CB732A878}"/>
    <cellStyle name="Note 2 2 5 3 2 6" xfId="15550" xr:uid="{3968A8C4-5795-4078-B92C-72B21BA66EAB}"/>
    <cellStyle name="Note 2 2 5 3 3" xfId="1764" xr:uid="{5DEE1ECF-4946-43B7-8DEE-0C09211E67DD}"/>
    <cellStyle name="Note 2 2 5 3 3 2" xfId="4936" xr:uid="{7AF124A2-B141-40CF-B31C-134A2AE9088E}"/>
    <cellStyle name="Note 2 2 5 3 3 2 2" xfId="10565" xr:uid="{414225DA-621F-4F8D-BBE5-16B99F7DE26D}"/>
    <cellStyle name="Note 2 2 5 3 3 2 3" xfId="19200" xr:uid="{911A35B4-B922-4638-B27A-AE3A7A0B2FCE}"/>
    <cellStyle name="Note 2 2 5 3 3 3" xfId="7393" xr:uid="{731F0095-B230-4E6C-890D-E5A66E823627}"/>
    <cellStyle name="Note 2 2 5 3 3 4" xfId="16028" xr:uid="{0DD65A84-8915-4DCC-9210-DE9B599B66B0}"/>
    <cellStyle name="Note 2 2 5 3 4" xfId="2614" xr:uid="{046C1C17-95BE-43BC-AF2F-ECBEE0F92CC9}"/>
    <cellStyle name="Note 2 2 5 3 4 2" xfId="8243" xr:uid="{21334102-31B7-4277-AEA2-C16DBCDD821D}"/>
    <cellStyle name="Note 2 2 5 3 4 3" xfId="16878" xr:uid="{E24D9757-4E11-4C59-BA5C-161A4CCF101B}"/>
    <cellStyle name="Note 2 2 5 3 5" xfId="4618" xr:uid="{6D581771-0924-4695-BF27-F9E7119CAF1D}"/>
    <cellStyle name="Note 2 2 5 3 5 2" xfId="10247" xr:uid="{2D20ACC4-1D14-4FB2-BDB8-E8206D799BC6}"/>
    <cellStyle name="Note 2 2 5 3 5 3" xfId="18882" xr:uid="{5212392C-FE44-4728-9740-91FB54DEE7F3}"/>
    <cellStyle name="Note 2 2 5 3 6" xfId="6331" xr:uid="{2D19D53B-871F-4157-9180-A83FF2A60135}"/>
    <cellStyle name="Note 2 2 5 3 7" xfId="14966" xr:uid="{3591D3E1-E9DB-45DB-AF86-1046D83B6E4E}"/>
    <cellStyle name="Note 2 2 5 4" xfId="1000" xr:uid="{E37CAFDB-43E2-40E7-B3C4-25399420969F}"/>
    <cellStyle name="Note 2 2 5 4 2" xfId="1584" xr:uid="{F18C2843-9B47-462D-8250-9468613EA3DA}"/>
    <cellStyle name="Note 2 2 5 4 2 2" xfId="2463" xr:uid="{72A657FB-6FE9-4A0F-8187-2F1E81D0A5ED}"/>
    <cellStyle name="Note 2 2 5 4 2 2 2" xfId="5635" xr:uid="{A8BE3661-8FB9-4929-8701-1E67FBB12943}"/>
    <cellStyle name="Note 2 2 5 4 2 2 2 2" xfId="11264" xr:uid="{55257E6B-15CE-4A85-A338-03714B04C942}"/>
    <cellStyle name="Note 2 2 5 4 2 2 2 3" xfId="19899" xr:uid="{9366AF9B-CB51-4D9A-A468-B6D0CF176782}"/>
    <cellStyle name="Note 2 2 5 4 2 2 3" xfId="8092" xr:uid="{31E9EBBD-7D34-414A-A26B-5524E43F6F10}"/>
    <cellStyle name="Note 2 2 5 4 2 2 4" xfId="16727" xr:uid="{338F98DA-98D2-48F1-9DC4-369C34B1766B}"/>
    <cellStyle name="Note 2 2 5 4 2 3" xfId="3597" xr:uid="{C12EF8FF-B900-479F-864A-8A4DA93724BD}"/>
    <cellStyle name="Note 2 2 5 4 2 3 2" xfId="9226" xr:uid="{C3A32352-B710-463C-BE64-ED2995B5AF94}"/>
    <cellStyle name="Note 2 2 5 4 2 3 3" xfId="17861" xr:uid="{9E45EBFF-EC3D-496B-98A4-F22D55D2020A}"/>
    <cellStyle name="Note 2 2 5 4 2 4" xfId="4756" xr:uid="{D78DF68E-8EE8-4764-B8E0-95176ED333D1}"/>
    <cellStyle name="Note 2 2 5 4 2 4 2" xfId="10385" xr:uid="{106F9036-A35D-4325-8E2D-DEC7080528C8}"/>
    <cellStyle name="Note 2 2 5 4 2 4 3" xfId="19020" xr:uid="{D0484079-AD26-47A4-A650-5983A648BDC8}"/>
    <cellStyle name="Note 2 2 5 4 2 5" xfId="7213" xr:uid="{E31E3810-691C-405B-8141-23EE2ECBAE36}"/>
    <cellStyle name="Note 2 2 5 4 2 6" xfId="15848" xr:uid="{29161ED9-D23A-4162-901C-F1C7E707CF0E}"/>
    <cellStyle name="Note 2 2 5 4 3" xfId="1916" xr:uid="{86540889-9C9A-4913-B4FF-4B545441CA2D}"/>
    <cellStyle name="Note 2 2 5 4 3 2" xfId="5088" xr:uid="{F9D3AA82-59BF-423B-B572-BD3FBD45D222}"/>
    <cellStyle name="Note 2 2 5 4 3 2 2" xfId="10717" xr:uid="{7B97BF08-7FD2-471E-B777-2320411A471F}"/>
    <cellStyle name="Note 2 2 5 4 3 2 3" xfId="19352" xr:uid="{C27DF3A0-D8E8-4124-9C4D-668E011B4AF0}"/>
    <cellStyle name="Note 2 2 5 4 3 3" xfId="7545" xr:uid="{474333AE-B9E9-4DEA-9261-CF1460A85F8A}"/>
    <cellStyle name="Note 2 2 5 4 3 4" xfId="16180" xr:uid="{BB44C694-3070-4C37-9DE7-D691CAA42953}"/>
    <cellStyle name="Note 2 2 5 4 4" xfId="3108" xr:uid="{632E024F-8541-4463-B589-9331DBA32C68}"/>
    <cellStyle name="Note 2 2 5 4 4 2" xfId="8737" xr:uid="{EDD8C968-D50B-4C87-B856-9BBCAA6F6090}"/>
    <cellStyle name="Note 2 2 5 4 4 3" xfId="17372" xr:uid="{56E71D23-D6BC-4A68-BD77-AD85A41C2725}"/>
    <cellStyle name="Note 2 2 5 4 5" xfId="4540" xr:uid="{413FB49C-E1D9-4DB0-A551-238A7D52722F}"/>
    <cellStyle name="Note 2 2 5 4 5 2" xfId="10169" xr:uid="{3877EABC-3FCF-4511-97CE-EC564EC9EFB9}"/>
    <cellStyle name="Note 2 2 5 4 5 3" xfId="18804" xr:uid="{626B62A8-05BC-463F-93DC-167E7E5D8371}"/>
    <cellStyle name="Note 2 2 5 4 6" xfId="6629" xr:uid="{31B33E49-96EE-44B1-A3E2-49712843B614}"/>
    <cellStyle name="Note 2 2 5 4 7" xfId="15264" xr:uid="{FA5623C0-E242-4554-83F8-E178127CDA4C}"/>
    <cellStyle name="Note 2 2 5 5" xfId="790" xr:uid="{540BE5FF-78EB-4A14-BDF2-C3C9475EBB87}"/>
    <cellStyle name="Note 2 2 5 5 2" xfId="1374" xr:uid="{505A5EED-030E-4BF0-8BD7-6A984DDB2F1D}"/>
    <cellStyle name="Note 2 2 5 5 2 2" xfId="2253" xr:uid="{5E0D9CE9-F011-40A0-B4B8-3C5E61551393}"/>
    <cellStyle name="Note 2 2 5 5 2 2 2" xfId="5425" xr:uid="{24308DBD-5CBB-401E-972F-70D82054060F}"/>
    <cellStyle name="Note 2 2 5 5 2 2 2 2" xfId="11054" xr:uid="{8D5AFAA2-00E3-4485-AB6C-C29D6D2637EB}"/>
    <cellStyle name="Note 2 2 5 5 2 2 2 3" xfId="19689" xr:uid="{0E32AE77-4A13-4E63-A543-420385437838}"/>
    <cellStyle name="Note 2 2 5 5 2 2 3" xfId="7882" xr:uid="{358BA5A3-D47C-4A67-B855-2E1C572FCBEA}"/>
    <cellStyle name="Note 2 2 5 5 2 2 4" xfId="16517" xr:uid="{F5B270FE-8077-4F0D-BFDC-8F721AE829FF}"/>
    <cellStyle name="Note 2 2 5 5 2 3" xfId="2993" xr:uid="{EE305AFF-3E05-46DA-B8CB-CBA703EBB09E}"/>
    <cellStyle name="Note 2 2 5 5 2 3 2" xfId="8622" xr:uid="{AA33C81C-86BA-4D11-A546-E6FA47B7689A}"/>
    <cellStyle name="Note 2 2 5 5 2 3 3" xfId="17257" xr:uid="{5B3EA180-3D2B-4632-95EF-4EBBB538930C}"/>
    <cellStyle name="Note 2 2 5 5 2 4" xfId="4152" xr:uid="{9414C327-54E7-4AEF-82E7-C3D7FB475EA5}"/>
    <cellStyle name="Note 2 2 5 5 2 4 2" xfId="9781" xr:uid="{4A159B48-25FB-486D-8F7E-7A4B899B4A2B}"/>
    <cellStyle name="Note 2 2 5 5 2 4 3" xfId="18416" xr:uid="{C6D40D12-B684-4484-A835-EF8DFDAE6DA1}"/>
    <cellStyle name="Note 2 2 5 5 2 5" xfId="7003" xr:uid="{3D639CC0-3012-4FCE-95F9-7DEA6641CF39}"/>
    <cellStyle name="Note 2 2 5 5 2 6" xfId="15638" xr:uid="{0554B36E-18FA-4309-AF39-1B3686F4911B}"/>
    <cellStyle name="Note 2 2 5 5 3" xfId="1808" xr:uid="{6425736C-6814-4F29-B38E-882CBFF8B989}"/>
    <cellStyle name="Note 2 2 5 5 3 2" xfId="4980" xr:uid="{F67A3645-0FC9-4BC8-9AA4-A3860C8A477F}"/>
    <cellStyle name="Note 2 2 5 5 3 2 2" xfId="10609" xr:uid="{96033B3E-199D-4A28-BA07-42BE1C6932B5}"/>
    <cellStyle name="Note 2 2 5 5 3 2 3" xfId="19244" xr:uid="{14DF2AFC-0BA3-4CDE-A050-FFCC99F26198}"/>
    <cellStyle name="Note 2 2 5 5 3 3" xfId="7437" xr:uid="{E3D3C9FC-7069-4E0F-A49A-1DC5BDE4450B}"/>
    <cellStyle name="Note 2 2 5 5 3 4" xfId="16072" xr:uid="{4304FD12-DE75-442A-B977-07888D6D2D56}"/>
    <cellStyle name="Note 2 2 5 5 4" xfId="3505" xr:uid="{CAD4D6A8-5C9B-4C34-8D12-4A9AF5DAD697}"/>
    <cellStyle name="Note 2 2 5 5 4 2" xfId="9134" xr:uid="{A771555D-E681-4072-8805-D5506703869E}"/>
    <cellStyle name="Note 2 2 5 5 4 3" xfId="17769" xr:uid="{A966DF6F-1F42-469E-9D5F-0E99942D5BAF}"/>
    <cellStyle name="Note 2 2 5 5 5" xfId="3843" xr:uid="{F68E604C-00F9-434F-9E65-3524B8285A76}"/>
    <cellStyle name="Note 2 2 5 5 5 2" xfId="9472" xr:uid="{51B86FD5-2D26-48B6-87D7-CD17112A3EC0}"/>
    <cellStyle name="Note 2 2 5 5 5 3" xfId="18107" xr:uid="{3CEB534F-1609-4BE3-BBA7-34B597E5C25C}"/>
    <cellStyle name="Note 2 2 5 5 6" xfId="6419" xr:uid="{1AF35161-4EA3-4B94-9ADA-2E59A6E48431}"/>
    <cellStyle name="Note 2 2 5 5 7" xfId="15054" xr:uid="{009B1B2E-8BDC-4583-89C2-A7E0E1F42983}"/>
    <cellStyle name="Note 2 2 5 6" xfId="1188" xr:uid="{A3FDBE46-A9B7-4F4E-92B9-BF7A77755612}"/>
    <cellStyle name="Note 2 2 5 6 2" xfId="2067" xr:uid="{2F1DCB63-FCAB-4AD5-8E45-0BB2CE827C40}"/>
    <cellStyle name="Note 2 2 5 6 2 2" xfId="5239" xr:uid="{5DB86B62-56B4-4137-95CB-C970D562EA43}"/>
    <cellStyle name="Note 2 2 5 6 2 2 2" xfId="10868" xr:uid="{CD7DF38A-0C87-4E95-85BF-79C39CE4BCDD}"/>
    <cellStyle name="Note 2 2 5 6 2 2 3" xfId="19503" xr:uid="{5161088F-917F-4117-BFB2-DB7026722D10}"/>
    <cellStyle name="Note 2 2 5 6 2 3" xfId="7696" xr:uid="{DB8A17C6-54F7-4FE1-9478-5EF03121CB49}"/>
    <cellStyle name="Note 2 2 5 6 2 4" xfId="16331" xr:uid="{3D340B49-867D-427E-B08F-1A928C46E291}"/>
    <cellStyle name="Note 2 2 5 6 3" xfId="3397" xr:uid="{F36C98B2-99D1-4CF0-8950-6B1FE0730383}"/>
    <cellStyle name="Note 2 2 5 6 3 2" xfId="9026" xr:uid="{86A3EC77-D126-40D7-9310-258A56666065}"/>
    <cellStyle name="Note 2 2 5 6 3 3" xfId="17661" xr:uid="{779F582D-6DCF-40BB-9603-DF851C151028}"/>
    <cellStyle name="Note 2 2 5 6 4" xfId="4019" xr:uid="{FDD64F1E-C4F6-4D8C-B4C1-5D130DB9C950}"/>
    <cellStyle name="Note 2 2 5 6 4 2" xfId="9648" xr:uid="{BEE7E313-79F8-4A92-8AFF-B25021738D62}"/>
    <cellStyle name="Note 2 2 5 6 4 3" xfId="18283" xr:uid="{1F39D294-8F8A-4A25-9F74-BD8325AF83C2}"/>
    <cellStyle name="Note 2 2 5 6 5" xfId="6817" xr:uid="{A9DA3886-7927-4FB5-9C7B-D77AED98D954}"/>
    <cellStyle name="Note 2 2 5 6 6" xfId="15452" xr:uid="{21271AF2-FA06-48C7-B6CB-B4D1DC27BE9B}"/>
    <cellStyle name="Note 2 2 5 7" xfId="1716" xr:uid="{E987C868-31D1-474A-B281-9F393E9813E0}"/>
    <cellStyle name="Note 2 2 5 7 2" xfId="4888" xr:uid="{E7E05B4F-029A-4044-9F65-A59852358371}"/>
    <cellStyle name="Note 2 2 5 7 2 2" xfId="10517" xr:uid="{B2BF959A-C85A-409E-90B5-A2E1D69DD592}"/>
    <cellStyle name="Note 2 2 5 7 2 3" xfId="19152" xr:uid="{2F99AD00-01D3-4150-B7EC-0829C23EF509}"/>
    <cellStyle name="Note 2 2 5 7 3" xfId="7345" xr:uid="{4D2DD5BA-E45E-41D1-9BC0-B853685B3A61}"/>
    <cellStyle name="Note 2 2 5 7 4" xfId="15980" xr:uid="{E5CABCE5-2CBD-4782-97F8-BFD4F2D9C2AE}"/>
    <cellStyle name="Note 2 2 5 8" xfId="3068" xr:uid="{18140576-FE77-4B16-B3C4-B148907662A8}"/>
    <cellStyle name="Note 2 2 5 8 2" xfId="8697" xr:uid="{8A379D61-D0EB-4588-BC0A-6F83F7AB10B0}"/>
    <cellStyle name="Note 2 2 5 8 3" xfId="17332" xr:uid="{2B0C5ED4-666B-4468-8165-218E499B1F3A}"/>
    <cellStyle name="Note 2 2 5 9" xfId="4282" xr:uid="{74F8BB60-5E73-456B-A8DD-F71EB0F703F1}"/>
    <cellStyle name="Note 2 2 5 9 2" xfId="9911" xr:uid="{778C09F6-1141-4C5F-A306-4216FD93A3E9}"/>
    <cellStyle name="Note 2 2 5 9 3" xfId="18546" xr:uid="{19AF0D57-936F-4DD9-B0BF-CD2AE8E2E335}"/>
    <cellStyle name="Note 2 2 6" xfId="490" xr:uid="{D4E33DFB-C67C-4643-B7DD-541D434F7629}"/>
    <cellStyle name="Note 2 2 6 2" xfId="1022" xr:uid="{1752DA9A-41D3-4D14-943F-A3123B7F09A7}"/>
    <cellStyle name="Note 2 2 6 2 2" xfId="1606" xr:uid="{88B8E7D9-6AFB-4845-B437-085FFA301D19}"/>
    <cellStyle name="Note 2 2 6 2 2 2" xfId="2485" xr:uid="{A46C8B2F-6517-414E-B755-0C810FD04ACE}"/>
    <cellStyle name="Note 2 2 6 2 2 2 2" xfId="5657" xr:uid="{6DB17098-C434-4FA5-B497-3C858B3B89A3}"/>
    <cellStyle name="Note 2 2 6 2 2 2 2 2" xfId="11286" xr:uid="{F989777E-8E5D-4B93-B99F-3F17268363C6}"/>
    <cellStyle name="Note 2 2 6 2 2 2 2 3" xfId="19921" xr:uid="{D923746F-88B1-4B58-82EF-049DE56BC7FD}"/>
    <cellStyle name="Note 2 2 6 2 2 2 3" xfId="8114" xr:uid="{77038581-6650-4FB7-A713-9413693D99F1}"/>
    <cellStyle name="Note 2 2 6 2 2 2 4" xfId="16749" xr:uid="{436E1CC8-F758-4C72-A00C-A8F4FB304F3C}"/>
    <cellStyle name="Note 2 2 6 2 2 3" xfId="3286" xr:uid="{C38FE1C1-7A07-46FF-8491-B22634F5DEC8}"/>
    <cellStyle name="Note 2 2 6 2 2 3 2" xfId="8915" xr:uid="{9F1FFE96-B67B-4EE9-B229-010BE5C0064A}"/>
    <cellStyle name="Note 2 2 6 2 2 3 3" xfId="17550" xr:uid="{016CFA71-53F1-4C65-913A-7DF42AEEA557}"/>
    <cellStyle name="Note 2 2 6 2 2 4" xfId="4778" xr:uid="{0BCB6D65-7F6A-405F-AE94-99F9EBB3F715}"/>
    <cellStyle name="Note 2 2 6 2 2 4 2" xfId="10407" xr:uid="{8FFA7840-CE12-421A-998B-31BF9FA72400}"/>
    <cellStyle name="Note 2 2 6 2 2 4 3" xfId="19042" xr:uid="{1F5B9F4F-2BD7-406C-A981-3DBE34107BC8}"/>
    <cellStyle name="Note 2 2 6 2 2 5" xfId="7235" xr:uid="{03D3C2FE-8535-44D2-A2BA-B8A4B6EBAD4A}"/>
    <cellStyle name="Note 2 2 6 2 2 6" xfId="15870" xr:uid="{FF7E3874-8193-4CBB-B27D-956966FDA0B9}"/>
    <cellStyle name="Note 2 2 6 2 3" xfId="1926" xr:uid="{33988113-03B0-42EB-B57D-DC8D694D3EFF}"/>
    <cellStyle name="Note 2 2 6 2 3 2" xfId="5098" xr:uid="{55B32345-B2E7-420B-8F8B-B8DD976B8321}"/>
    <cellStyle name="Note 2 2 6 2 3 2 2" xfId="10727" xr:uid="{393B90E6-C760-44B8-8460-C77E2458D220}"/>
    <cellStyle name="Note 2 2 6 2 3 2 3" xfId="19362" xr:uid="{7A6323F9-BE84-4433-A2FA-24DA89F2E594}"/>
    <cellStyle name="Note 2 2 6 2 3 3" xfId="7555" xr:uid="{8A02CA83-B5D2-4CB7-9C72-9A262C870CB5}"/>
    <cellStyle name="Note 2 2 6 2 3 4" xfId="16190" xr:uid="{9C387B9B-E0D9-4395-9494-BF54F42F1A12}"/>
    <cellStyle name="Note 2 2 6 2 4" xfId="3543" xr:uid="{DF0BA0BB-F413-43C6-9958-F64E142D148A}"/>
    <cellStyle name="Note 2 2 6 2 4 2" xfId="9172" xr:uid="{EE30BB1F-F965-48DC-BEF7-EE76935DA2E4}"/>
    <cellStyle name="Note 2 2 6 2 4 3" xfId="17807" xr:uid="{90EF4047-26A5-4817-B977-895EBA1953AD}"/>
    <cellStyle name="Note 2 2 6 2 5" xfId="4301" xr:uid="{84478553-19A5-4263-B9E4-D1F24F472466}"/>
    <cellStyle name="Note 2 2 6 2 5 2" xfId="9930" xr:uid="{9A35787E-2B37-48BC-9B55-24D8E305AF3B}"/>
    <cellStyle name="Note 2 2 6 2 5 3" xfId="18565" xr:uid="{5CABC017-D910-417E-98BB-CC3C7CD344C1}"/>
    <cellStyle name="Note 2 2 6 2 6" xfId="6651" xr:uid="{F9BBC107-3D18-4740-AC86-76DF46013BBE}"/>
    <cellStyle name="Note 2 2 6 2 7" xfId="15286" xr:uid="{00B77C09-983C-4ABD-9F91-8F8473B187BA}"/>
    <cellStyle name="Note 2 2 6 3" xfId="1114" xr:uid="{0571F1B7-BD36-49C1-AE55-6B3394274ED5}"/>
    <cellStyle name="Note 2 2 6 3 2" xfId="1993" xr:uid="{EA70A4A2-C61B-4964-BDD4-89A8BDDB034F}"/>
    <cellStyle name="Note 2 2 6 3 2 2" xfId="5165" xr:uid="{E0876220-781C-4DDC-953B-5896F5EA7798}"/>
    <cellStyle name="Note 2 2 6 3 2 2 2" xfId="10794" xr:uid="{C236258E-DA4F-4FF5-9734-611946C3EF0A}"/>
    <cellStyle name="Note 2 2 6 3 2 2 3" xfId="19429" xr:uid="{148538A0-9B03-4E56-AB2F-17C7AFAB4E51}"/>
    <cellStyle name="Note 2 2 6 3 2 3" xfId="7622" xr:uid="{B60DA3B0-FCE7-49CF-BC06-EB6219B7E1FB}"/>
    <cellStyle name="Note 2 2 6 3 2 4" xfId="16257" xr:uid="{B879FC54-69A2-41D7-B89A-05E030A1F29B}"/>
    <cellStyle name="Note 2 2 6 3 3" xfId="3271" xr:uid="{8A06C62D-C85D-4F7C-87AD-D65A5BBDBAE0}"/>
    <cellStyle name="Note 2 2 6 3 3 2" xfId="8900" xr:uid="{2DD9CBF2-EC7A-454F-A636-E8EA3A44618D}"/>
    <cellStyle name="Note 2 2 6 3 3 3" xfId="17535" xr:uid="{83D9F2E4-87D8-4B6A-A7F6-3D16CE43305B}"/>
    <cellStyle name="Note 2 2 6 3 4" xfId="3681" xr:uid="{F682DF19-DB21-452A-A86B-1D0C1FCF2DB8}"/>
    <cellStyle name="Note 2 2 6 3 4 2" xfId="9310" xr:uid="{54D3CD08-F4EB-41DA-9AEB-BF739872E65C}"/>
    <cellStyle name="Note 2 2 6 3 4 3" xfId="17945" xr:uid="{A02CF954-9C35-4050-B7DD-AC35A97C013F}"/>
    <cellStyle name="Note 2 2 6 3 5" xfId="6743" xr:uid="{39963C12-C049-476F-AA91-A2361648FA76}"/>
    <cellStyle name="Note 2 2 6 3 6" xfId="15378" xr:uid="{841EB7A4-3446-4B96-9E60-A2EA56D31FCF}"/>
    <cellStyle name="Note 2 2 6 4" xfId="1680" xr:uid="{A1600DC2-28E4-4E79-B3F8-B8C61D65F656}"/>
    <cellStyle name="Note 2 2 6 4 2" xfId="4852" xr:uid="{D95B6674-FAF2-41E8-89DE-8C26DF78320E}"/>
    <cellStyle name="Note 2 2 6 4 2 2" xfId="10481" xr:uid="{7089BBD6-4D15-40F3-8C27-7449E5AA9780}"/>
    <cellStyle name="Note 2 2 6 4 2 3" xfId="19116" xr:uid="{7B35D493-D03A-4F66-9130-9BC275721DBA}"/>
    <cellStyle name="Note 2 2 6 4 3" xfId="7309" xr:uid="{B4E7CDF3-4313-46B5-BDE3-78CB3DB1D5C6}"/>
    <cellStyle name="Note 2 2 6 4 4" xfId="15944" xr:uid="{6C5C30D5-173E-467A-8875-06B556636137}"/>
    <cellStyle name="Note 2 2 6 5" xfId="2870" xr:uid="{813D7663-A1BE-4AE7-AE2A-DB56F802F8B1}"/>
    <cellStyle name="Note 2 2 6 5 2" xfId="8499" xr:uid="{545D6AB9-D659-49BC-9046-BE6D99147734}"/>
    <cellStyle name="Note 2 2 6 5 3" xfId="17134" xr:uid="{CCD152A4-216A-439B-856C-230BA2613501}"/>
    <cellStyle name="Note 2 2 6 6" xfId="4023" xr:uid="{142D33A9-AB02-49DE-B2C6-4316A9638F2B}"/>
    <cellStyle name="Note 2 2 6 6 2" xfId="9652" xr:uid="{0920F1EA-745F-4CA6-8BF3-9B7244DE3232}"/>
    <cellStyle name="Note 2 2 6 6 3" xfId="18287" xr:uid="{889F2363-1D38-453B-BA26-0FDD0A85FA43}"/>
    <cellStyle name="Note 2 2 6 7" xfId="6119" xr:uid="{A740425E-6B79-444C-9F23-C743A725FDD9}"/>
    <cellStyle name="Note 2 2 6 8" xfId="14754" xr:uid="{9707663B-A7C1-40D2-A511-4A5F45B30667}"/>
    <cellStyle name="Note 2 2 7" xfId="642" xr:uid="{0E14420C-8EAC-49F0-9DC0-73EB58915617}"/>
    <cellStyle name="Note 2 2 7 2" xfId="1226" xr:uid="{0A8F1D55-0C20-4601-95DF-AEC8D758BDA0}"/>
    <cellStyle name="Note 2 2 7 2 2" xfId="2105" xr:uid="{0FDEA061-561D-4780-93D8-6D9AAD7382C4}"/>
    <cellStyle name="Note 2 2 7 2 2 2" xfId="5277" xr:uid="{0FE07522-CFDB-4368-9D1B-1491780AAC40}"/>
    <cellStyle name="Note 2 2 7 2 2 2 2" xfId="10906" xr:uid="{E769A204-E9C9-4EEF-BC62-F563A2CBC003}"/>
    <cellStyle name="Note 2 2 7 2 2 2 3" xfId="19541" xr:uid="{2D5069D1-3D19-4957-8009-8357732C10BF}"/>
    <cellStyle name="Note 2 2 7 2 2 3" xfId="7734" xr:uid="{27314D07-5BEA-48A2-843B-6DD75D746D08}"/>
    <cellStyle name="Note 2 2 7 2 2 4" xfId="16369" xr:uid="{362234DC-6063-4F87-A827-0E639C6CB102}"/>
    <cellStyle name="Note 2 2 7 2 3" xfId="2868" xr:uid="{9FA8BB04-1045-46DA-B5B9-5A7CB63254D4}"/>
    <cellStyle name="Note 2 2 7 2 3 2" xfId="8497" xr:uid="{F2C135EB-E20D-4507-9C12-424B3BD6DA76}"/>
    <cellStyle name="Note 2 2 7 2 3 3" xfId="17132" xr:uid="{557DAF3F-70D1-4AC2-88F3-86AA2CB03E32}"/>
    <cellStyle name="Note 2 2 7 2 4" xfId="4245" xr:uid="{6D22D7CB-C72B-4151-84F6-856D0C0C4116}"/>
    <cellStyle name="Note 2 2 7 2 4 2" xfId="9874" xr:uid="{7BE2D1C8-C2E8-4C09-8B4A-18061D11E689}"/>
    <cellStyle name="Note 2 2 7 2 4 3" xfId="18509" xr:uid="{797AD766-FCC4-4EFE-9D64-DBF7DC9840E5}"/>
    <cellStyle name="Note 2 2 7 2 5" xfId="6855" xr:uid="{97ABD411-52C2-4385-A76A-9B0C2312FC35}"/>
    <cellStyle name="Note 2 2 7 2 6" xfId="15490" xr:uid="{5F2EC8D4-E034-49BC-A339-0FC30C749D9F}"/>
    <cellStyle name="Note 2 2 7 3" xfId="1736" xr:uid="{B85856F0-CFA3-4898-B638-6C07DDE2F006}"/>
    <cellStyle name="Note 2 2 7 3 2" xfId="4908" xr:uid="{A38810E7-AEA9-4360-844F-99E210A6866E}"/>
    <cellStyle name="Note 2 2 7 3 2 2" xfId="10537" xr:uid="{3919E138-31E5-4247-AE05-856DD3ED05A2}"/>
    <cellStyle name="Note 2 2 7 3 2 3" xfId="19172" xr:uid="{F6190131-CBEB-4B97-8DED-ACBFFDF185BE}"/>
    <cellStyle name="Note 2 2 7 3 3" xfId="7365" xr:uid="{F9CB4124-0757-4411-A06F-0FC1E023156D}"/>
    <cellStyle name="Note 2 2 7 3 4" xfId="16000" xr:uid="{8429B701-D65D-49C3-8B50-5CB1F520E658}"/>
    <cellStyle name="Note 2 2 7 4" xfId="2552" xr:uid="{4B6D7FCF-DE1A-454B-AA47-AAA3D0163D1A}"/>
    <cellStyle name="Note 2 2 7 4 2" xfId="8181" xr:uid="{782D93D9-3E52-4DF7-8E33-543E51076A6F}"/>
    <cellStyle name="Note 2 2 7 4 3" xfId="16816" xr:uid="{214AE7EA-2A63-4DEB-B300-0DBF4E63F17B}"/>
    <cellStyle name="Note 2 2 7 5" xfId="4472" xr:uid="{54C6D663-4BA7-4507-A157-880E4E9E5F00}"/>
    <cellStyle name="Note 2 2 7 5 2" xfId="10101" xr:uid="{F49BB1C3-43C8-41EB-893F-9F454DFE88A2}"/>
    <cellStyle name="Note 2 2 7 5 3" xfId="18736" xr:uid="{DE411DFC-DAFF-40B7-B2C8-0E589337D090}"/>
    <cellStyle name="Note 2 2 7 6" xfId="6271" xr:uid="{E555616C-CC8B-4B8F-B23F-DC615F298CA8}"/>
    <cellStyle name="Note 2 2 7 7" xfId="14906" xr:uid="{9E1C8BF2-A3FB-403C-9D41-D113E4BC4DB8}"/>
    <cellStyle name="Note 2 2 8" xfId="1074" xr:uid="{0302DAE8-A0C8-44FA-B67B-0642B6CFFEA0}"/>
    <cellStyle name="Note 2 2 8 2" xfId="1953" xr:uid="{8E61E227-77A8-4DDF-AF6B-34A8F102FB12}"/>
    <cellStyle name="Note 2 2 8 2 2" xfId="5125" xr:uid="{33151A75-64D9-41D7-A3ED-FD291879DBC8}"/>
    <cellStyle name="Note 2 2 8 2 2 2" xfId="10754" xr:uid="{B2D84E44-56CB-4A7D-AF8F-DC05E23246EB}"/>
    <cellStyle name="Note 2 2 8 2 2 3" xfId="19389" xr:uid="{8A88E5ED-9713-420A-9174-5475E28AE78C}"/>
    <cellStyle name="Note 2 2 8 2 3" xfId="7582" xr:uid="{BE3405EC-ADE1-45AE-A7A8-A39B78130738}"/>
    <cellStyle name="Note 2 2 8 2 4" xfId="16217" xr:uid="{CE4FEC15-CF0A-4BAD-A91C-6C6158F312CB}"/>
    <cellStyle name="Note 2 2 8 3" xfId="3097" xr:uid="{65C381FB-CD9F-41F2-A943-1EDA207B5CF9}"/>
    <cellStyle name="Note 2 2 8 3 2" xfId="8726" xr:uid="{FD014349-5105-4EF6-BB2E-2DB49E09F66F}"/>
    <cellStyle name="Note 2 2 8 3 3" xfId="17361" xr:uid="{C2A5B4C9-51D6-4A3E-8925-C131478D1428}"/>
    <cellStyle name="Note 2 2 8 4" xfId="4485" xr:uid="{BB817F3B-49E5-4456-ADDB-05EB397BCE16}"/>
    <cellStyle name="Note 2 2 8 4 2" xfId="10114" xr:uid="{E8BB571E-4F21-43DB-AC7C-6E819A6C9CE3}"/>
    <cellStyle name="Note 2 2 8 4 3" xfId="18749" xr:uid="{36C81CC9-8006-4CAD-9F36-63FC9F31C742}"/>
    <cellStyle name="Note 2 2 8 5" xfId="6703" xr:uid="{33E8C570-A066-4FD6-80BD-1FC398DAFEDE}"/>
    <cellStyle name="Note 2 2 8 6" xfId="15338" xr:uid="{E5104497-9989-4580-AA44-D468C80BFEBA}"/>
    <cellStyle name="Note 2 2 9" xfId="407" xr:uid="{0CA23B83-B43A-4F40-8B5D-895AD7F6A52F}"/>
    <cellStyle name="Note 2 2 9 2" xfId="4629" xr:uid="{57C5443C-44A9-45BF-A888-B1B347676833}"/>
    <cellStyle name="Note 2 2 9 2 2" xfId="10258" xr:uid="{8195A1F9-4BE6-45E2-BD6B-B730CDCAB558}"/>
    <cellStyle name="Note 2 2 9 2 3" xfId="18893" xr:uid="{1A7B5D62-3035-4DAE-9D62-85E95E617E1C}"/>
    <cellStyle name="Note 2 2 9 3" xfId="6036" xr:uid="{AC1B09AA-B317-4528-8088-22CDB8C51198}"/>
    <cellStyle name="Note 2 2 9 4" xfId="14671" xr:uid="{6D69410D-CF8D-4E20-A18E-98A217CC8196}"/>
    <cellStyle name="Note 2 3" xfId="142" xr:uid="{0BF918E0-B344-466C-BC39-2E3F91390FF0}"/>
    <cellStyle name="Note 2 3 10" xfId="1079" xr:uid="{A49B0A60-BBB7-4746-9173-8B0C3DFEE2BC}"/>
    <cellStyle name="Note 2 3 10 2" xfId="1958" xr:uid="{734DBCC3-27DF-445F-8E5C-26EBCB094FDB}"/>
    <cellStyle name="Note 2 3 10 2 2" xfId="5130" xr:uid="{B832443A-9B24-4A20-BF80-D25BF1D41234}"/>
    <cellStyle name="Note 2 3 10 2 2 2" xfId="10759" xr:uid="{35A0B984-68CB-4CD1-B15E-C754D34A2C96}"/>
    <cellStyle name="Note 2 3 10 2 2 3" xfId="19394" xr:uid="{2BB10E7A-9BA3-4990-833C-EC7774C93800}"/>
    <cellStyle name="Note 2 3 10 2 3" xfId="7587" xr:uid="{FCDED244-14DF-44D7-9DD3-6AA3753077D0}"/>
    <cellStyle name="Note 2 3 10 2 4" xfId="16222" xr:uid="{65A22E1B-4703-4D46-8561-29FBA1DC5232}"/>
    <cellStyle name="Note 2 3 10 3" xfId="2911" xr:uid="{404246B3-1112-4296-BEB5-9D9C71113325}"/>
    <cellStyle name="Note 2 3 10 3 2" xfId="8540" xr:uid="{0A58FDD9-2004-467B-A5A4-DFBFD6B6754A}"/>
    <cellStyle name="Note 2 3 10 3 3" xfId="17175" xr:uid="{C0C9C59A-2B2F-4D1B-9783-FAB9B020B527}"/>
    <cellStyle name="Note 2 3 10 4" xfId="4032" xr:uid="{78741E7E-3558-46B7-81DF-A5DFFF66FEF1}"/>
    <cellStyle name="Note 2 3 10 4 2" xfId="9661" xr:uid="{268DD43C-0178-4953-AFE9-F2F1D02385C3}"/>
    <cellStyle name="Note 2 3 10 4 3" xfId="18296" xr:uid="{161CC646-E1A4-4A56-8D89-3B1538CE8426}"/>
    <cellStyle name="Note 2 3 10 5" xfId="6708" xr:uid="{7B16467D-C5D8-45E4-B660-44DBD77D08D3}"/>
    <cellStyle name="Note 2 3 10 6" xfId="15343" xr:uid="{86032FFD-C88F-4E8B-B5D6-61847F5B748C}"/>
    <cellStyle name="Note 2 3 11" xfId="433" xr:uid="{CBAAE12A-13EE-46A8-89DF-CECE91A4AE96}"/>
    <cellStyle name="Note 2 3 11 2" xfId="4043" xr:uid="{468C861B-1113-4929-8573-53EDBE050F77}"/>
    <cellStyle name="Note 2 3 11 2 2" xfId="9672" xr:uid="{4B51C41B-6E34-4F5F-8E31-AE8B9DB4FD43}"/>
    <cellStyle name="Note 2 3 11 2 3" xfId="18307" xr:uid="{2A24ED77-959D-4EC9-9486-9E70FEE13310}"/>
    <cellStyle name="Note 2 3 11 3" xfId="6062" xr:uid="{E7480213-2DF0-493A-BE35-5D5774B74DE2}"/>
    <cellStyle name="Note 2 3 11 4" xfId="14697" xr:uid="{6EB628D8-EEC5-47B9-84CD-CDF6C3696172}"/>
    <cellStyle name="Note 2 3 12" xfId="1661" xr:uid="{71B4334C-7A5D-46E4-BE07-B9135EE4EB44}"/>
    <cellStyle name="Note 2 3 12 2" xfId="4833" xr:uid="{60D71169-1044-49F2-B224-169458668BFA}"/>
    <cellStyle name="Note 2 3 12 2 2" xfId="10462" xr:uid="{7C78BA16-D8B8-40F4-AC0A-7E1D13C69CC9}"/>
    <cellStyle name="Note 2 3 12 2 3" xfId="19097" xr:uid="{6E2882A8-DC85-4A8D-A928-2C74D3B468E3}"/>
    <cellStyle name="Note 2 3 12 3" xfId="7290" xr:uid="{05EA0963-725C-41AF-B545-FDF2751B7F7B}"/>
    <cellStyle name="Note 2 3 12 4" xfId="15925" xr:uid="{93E8A7A9-21F1-4C43-A4A8-4023026468D2}"/>
    <cellStyle name="Note 2 3 13" xfId="2669" xr:uid="{6C40B14B-15AB-439A-A12A-535E5D889950}"/>
    <cellStyle name="Note 2 3 13 2" xfId="8298" xr:uid="{0EC2C50C-4465-4B39-8603-705371336199}"/>
    <cellStyle name="Note 2 3 13 3" xfId="16933" xr:uid="{AD79C3F5-F529-454B-A5A6-7ECCCC0CC798}"/>
    <cellStyle name="Note 2 3 14" xfId="4215" xr:uid="{C67FC249-849B-42E4-AE16-54D96E970B85}"/>
    <cellStyle name="Note 2 3 14 2" xfId="9844" xr:uid="{4D97048C-9CF0-4B9E-8CF9-1698EE50B1AF}"/>
    <cellStyle name="Note 2 3 14 3" xfId="18479" xr:uid="{C02E9186-0C10-4070-BDBD-245DC12ECBE0}"/>
    <cellStyle name="Note 2 3 15" xfId="5771" xr:uid="{5DF66833-9077-4392-9E6F-94D6188AAB0A}"/>
    <cellStyle name="Note 2 3 16" xfId="14406" xr:uid="{8CA85B26-FE8E-492B-B355-061BA01AE487}"/>
    <cellStyle name="Note 2 3 2" xfId="166" xr:uid="{7A5CDE90-87E8-4382-9106-C0C7743A49B0}"/>
    <cellStyle name="Note 2 3 2 10" xfId="568" xr:uid="{0310530C-7078-4DCC-83B3-AD13CAD5425C}"/>
    <cellStyle name="Note 2 3 2 10 2" xfId="6197" xr:uid="{F8B10875-3189-47D5-8963-49A9DB1D6823}"/>
    <cellStyle name="Note 2 3 2 10 3" xfId="14832" xr:uid="{910FA82A-01A1-4047-B9E1-6FEA9B45D414}"/>
    <cellStyle name="Note 2 3 2 11" xfId="5795" xr:uid="{2F0806BC-B9A6-4703-AE5B-ECC13546371F}"/>
    <cellStyle name="Note 2 3 2 12" xfId="14430" xr:uid="{401CCC5C-D863-4F5C-81DC-E0B96E39B260}"/>
    <cellStyle name="Note 2 3 2 2" xfId="896" xr:uid="{B82A7CC1-77FB-477D-90FD-670E3BE6EB8B}"/>
    <cellStyle name="Note 2 3 2 2 2" xfId="1480" xr:uid="{709E2C4B-3FFE-4902-B2C0-BE96F96BC658}"/>
    <cellStyle name="Note 2 3 2 2 2 2" xfId="2359" xr:uid="{25EC0577-A4DF-4A9E-84BF-5B39854C9CA0}"/>
    <cellStyle name="Note 2 3 2 2 2 2 2" xfId="5531" xr:uid="{B2C02352-A303-4F25-A86E-DF6ABCC7906D}"/>
    <cellStyle name="Note 2 3 2 2 2 2 2 2" xfId="11160" xr:uid="{22149CD5-F566-48A8-B77D-36D397AD7AB8}"/>
    <cellStyle name="Note 2 3 2 2 2 2 2 3" xfId="19795" xr:uid="{1B34B7DD-C7FA-4EB5-85EC-534F600681C5}"/>
    <cellStyle name="Note 2 3 2 2 2 2 3" xfId="7988" xr:uid="{8FF27C56-4673-467B-B614-902C6235C799}"/>
    <cellStyle name="Note 2 3 2 2 2 2 4" xfId="16623" xr:uid="{D7629EDA-91FF-437E-9225-151C1595646C}"/>
    <cellStyle name="Note 2 3 2 2 2 3" xfId="2856" xr:uid="{3C96835F-560B-458A-9AB9-09511287B705}"/>
    <cellStyle name="Note 2 3 2 2 2 3 2" xfId="8485" xr:uid="{69341E9E-95A5-479A-82F1-50F7A30DF270}"/>
    <cellStyle name="Note 2 3 2 2 2 3 3" xfId="17120" xr:uid="{EDD929EA-D807-4D54-81B1-6DFFC350E090}"/>
    <cellStyle name="Note 2 3 2 2 2 4" xfId="4652" xr:uid="{E7461A9C-6B27-4D8A-BA77-4F1706EF0E4C}"/>
    <cellStyle name="Note 2 3 2 2 2 4 2" xfId="10281" xr:uid="{C313960D-29DF-406C-810B-54D7D9E8154A}"/>
    <cellStyle name="Note 2 3 2 2 2 4 3" xfId="18916" xr:uid="{1CFB4827-EA19-412C-A90D-4EC831F581EF}"/>
    <cellStyle name="Note 2 3 2 2 2 5" xfId="7109" xr:uid="{62D9A993-8F4B-4AF7-A86A-1AB15D0E3230}"/>
    <cellStyle name="Note 2 3 2 2 2 6" xfId="15744" xr:uid="{BB85D076-7252-40D3-B5D3-182A1B4DD61B}"/>
    <cellStyle name="Note 2 3 2 2 3" xfId="1860" xr:uid="{6FB8F29D-7427-45F1-BB2B-CA910C72C149}"/>
    <cellStyle name="Note 2 3 2 2 3 2" xfId="5032" xr:uid="{0DC31595-A027-4FD7-867B-5C5A2BE03026}"/>
    <cellStyle name="Note 2 3 2 2 3 2 2" xfId="10661" xr:uid="{9AB5776C-0312-4196-BC85-0F16B04EF250}"/>
    <cellStyle name="Note 2 3 2 2 3 2 3" xfId="19296" xr:uid="{0BC42F18-308F-4EFE-97E9-F9A7E06478A4}"/>
    <cellStyle name="Note 2 3 2 2 3 3" xfId="7489" xr:uid="{FC789D2A-DD66-4A87-90F5-207C58F55568}"/>
    <cellStyle name="Note 2 3 2 2 3 4" xfId="16124" xr:uid="{0D23FFAF-C965-4CB8-A496-D9C37B4EF5C8}"/>
    <cellStyle name="Note 2 3 2 2 4" xfId="2657" xr:uid="{5500BCD3-1E0E-4AC7-807E-73CD506FFDBF}"/>
    <cellStyle name="Note 2 3 2 2 4 2" xfId="8286" xr:uid="{E1E7DA3B-B530-4E44-A302-0ED9AF6EA1D7}"/>
    <cellStyle name="Note 2 3 2 2 4 3" xfId="16921" xr:uid="{EBB5AB0A-3F3F-49BF-B6ED-EF13AB2C9CC9}"/>
    <cellStyle name="Note 2 3 2 2 5" xfId="4162" xr:uid="{EA381FF4-F361-4EA4-BD0B-54A23DBEEDEC}"/>
    <cellStyle name="Note 2 3 2 2 5 2" xfId="9791" xr:uid="{64EFD6A4-4C0C-46F9-9513-1D20EE0E2B04}"/>
    <cellStyle name="Note 2 3 2 2 5 3" xfId="18426" xr:uid="{87AE1210-3210-4005-8AE0-9209223E0B09}"/>
    <cellStyle name="Note 2 3 2 2 6" xfId="6525" xr:uid="{4D18A8D6-95BA-4090-8A4A-8CF77B79B6EF}"/>
    <cellStyle name="Note 2 3 2 2 7" xfId="15160" xr:uid="{9E4E65D7-8810-46F5-AEFD-32E48936FD1A}"/>
    <cellStyle name="Note 2 3 2 3" xfId="664" xr:uid="{47796F51-611C-4F85-ACCA-A91881BF97A7}"/>
    <cellStyle name="Note 2 3 2 3 2" xfId="1248" xr:uid="{A0040879-712C-4504-8A2A-CB9573D61AA0}"/>
    <cellStyle name="Note 2 3 2 3 2 2" xfId="2127" xr:uid="{77225A92-4093-40C6-A6DB-4D269CBE733D}"/>
    <cellStyle name="Note 2 3 2 3 2 2 2" xfId="5299" xr:uid="{EBFE12D9-0C68-4B3D-ACD7-F3BEF75763BA}"/>
    <cellStyle name="Note 2 3 2 3 2 2 2 2" xfId="10928" xr:uid="{15E6E10E-194C-431A-82CE-A6D31B7BBA68}"/>
    <cellStyle name="Note 2 3 2 3 2 2 2 3" xfId="19563" xr:uid="{9D672BA6-283E-40F8-B514-E7BE1957B873}"/>
    <cellStyle name="Note 2 3 2 3 2 2 3" xfId="7756" xr:uid="{06A4873D-9D74-4E57-A2A7-C0707FF9262C}"/>
    <cellStyle name="Note 2 3 2 3 2 2 4" xfId="16391" xr:uid="{4ADF826B-D754-4972-A783-49E890CAA845}"/>
    <cellStyle name="Note 2 3 2 3 2 3" xfId="253" xr:uid="{32995FCC-A61E-4CF7-881F-11D3F7B16CEA}"/>
    <cellStyle name="Note 2 3 2 3 2 3 2" xfId="5882" xr:uid="{5884E6CC-2B40-430B-A489-95876F478B1E}"/>
    <cellStyle name="Note 2 3 2 3 2 3 3" xfId="14517" xr:uid="{8CB9B915-22CA-4388-B341-185E4CD991DA}"/>
    <cellStyle name="Note 2 3 2 3 2 4" xfId="4448" xr:uid="{8E5190AE-7E68-4771-91E3-3010CA0BBF2D}"/>
    <cellStyle name="Note 2 3 2 3 2 4 2" xfId="10077" xr:uid="{D6F97D75-79B0-4FD1-933D-ADE38BA95D7F}"/>
    <cellStyle name="Note 2 3 2 3 2 4 3" xfId="18712" xr:uid="{5EFDC801-03FA-42F3-A4B3-147E45A473A4}"/>
    <cellStyle name="Note 2 3 2 3 2 5" xfId="6877" xr:uid="{B56587CF-0C1D-4B47-BBDD-CED5D68FFF53}"/>
    <cellStyle name="Note 2 3 2 3 2 6" xfId="15512" xr:uid="{41899C24-86F3-4F19-A456-E9E81F29E019}"/>
    <cellStyle name="Note 2 3 2 3 3" xfId="1744" xr:uid="{8B8C10BB-3348-4F22-BDC6-9118F7E82533}"/>
    <cellStyle name="Note 2 3 2 3 3 2" xfId="4916" xr:uid="{6AA117F8-449B-48F5-8F0D-C743A4651E78}"/>
    <cellStyle name="Note 2 3 2 3 3 2 2" xfId="10545" xr:uid="{F0C21F45-368B-4AA8-B298-B3E121E0EE9E}"/>
    <cellStyle name="Note 2 3 2 3 3 2 3" xfId="19180" xr:uid="{2DA2875D-E1FC-48E5-8476-6F4590EBFF9B}"/>
    <cellStyle name="Note 2 3 2 3 3 3" xfId="7373" xr:uid="{AF589CC7-670F-4879-8100-8A79A30B1C57}"/>
    <cellStyle name="Note 2 3 2 3 3 4" xfId="16008" xr:uid="{7A2F0FA6-4AC2-4B31-A997-D05464D6A773}"/>
    <cellStyle name="Note 2 3 2 3 4" xfId="3269" xr:uid="{7091E035-52F3-43D5-9317-C6B036DE846A}"/>
    <cellStyle name="Note 2 3 2 3 4 2" xfId="8898" xr:uid="{30E47830-DF71-48D9-8C10-7B5675A8A97F}"/>
    <cellStyle name="Note 2 3 2 3 4 3" xfId="17533" xr:uid="{798883DD-01FF-4233-958D-89556CA77382}"/>
    <cellStyle name="Note 2 3 2 3 5" xfId="3762" xr:uid="{BD163FD2-F77B-4B48-B9A7-F0DAA767E113}"/>
    <cellStyle name="Note 2 3 2 3 5 2" xfId="9391" xr:uid="{DBAF54F9-D228-418E-AD17-B9AB761B7357}"/>
    <cellStyle name="Note 2 3 2 3 5 3" xfId="18026" xr:uid="{352A0F95-7962-4CCA-AD92-89D5ACCF6C85}"/>
    <cellStyle name="Note 2 3 2 3 6" xfId="6293" xr:uid="{669A8A26-AD4B-4FB8-8D78-6A407D9F344B}"/>
    <cellStyle name="Note 2 3 2 3 7" xfId="14928" xr:uid="{F2125302-C0D1-42B0-975B-BEC84A515C81}"/>
    <cellStyle name="Note 2 3 2 4" xfId="680" xr:uid="{92385F37-6167-400A-8A18-A09E0FEDE661}"/>
    <cellStyle name="Note 2 3 2 4 2" xfId="1264" xr:uid="{FEBADCB7-222B-4BB2-9F67-19BCEAFF666E}"/>
    <cellStyle name="Note 2 3 2 4 2 2" xfId="2143" xr:uid="{62F37222-3FA1-4AFF-A241-96ABB9679991}"/>
    <cellStyle name="Note 2 3 2 4 2 2 2" xfId="5315" xr:uid="{A6455FED-FDF5-44BD-A457-93239C4274D8}"/>
    <cellStyle name="Note 2 3 2 4 2 2 2 2" xfId="10944" xr:uid="{C57F0BD9-266C-49DB-AD30-7F4035D16129}"/>
    <cellStyle name="Note 2 3 2 4 2 2 2 3" xfId="19579" xr:uid="{B57327E1-917F-4733-ABC9-0FAB952528F2}"/>
    <cellStyle name="Note 2 3 2 4 2 2 3" xfId="7772" xr:uid="{2942F85F-22BC-4D43-AB6B-FF8175B74B7F}"/>
    <cellStyle name="Note 2 3 2 4 2 2 4" xfId="16407" xr:uid="{A21CDD6A-80D2-40A5-945B-0C6070D64082}"/>
    <cellStyle name="Note 2 3 2 4 2 3" xfId="311" xr:uid="{DC106EB6-D847-4E38-A74E-71E586D4AE6B}"/>
    <cellStyle name="Note 2 3 2 4 2 3 2" xfId="5940" xr:uid="{5E7A897E-BB50-4A8A-BCB7-52DB0A397AC3}"/>
    <cellStyle name="Note 2 3 2 4 2 3 3" xfId="14575" xr:uid="{2C97BBFB-08FA-4918-A9A9-749559B71DFE}"/>
    <cellStyle name="Note 2 3 2 4 2 4" xfId="4541" xr:uid="{1502FE84-B339-41A8-9B29-7BFA58C8BE05}"/>
    <cellStyle name="Note 2 3 2 4 2 4 2" xfId="10170" xr:uid="{F4D06B5C-9A81-418B-BE82-9453FF3D1209}"/>
    <cellStyle name="Note 2 3 2 4 2 4 3" xfId="18805" xr:uid="{4E51DEA6-4ADD-4D9A-9A5A-6151BDCF30E6}"/>
    <cellStyle name="Note 2 3 2 4 2 5" xfId="6893" xr:uid="{63596924-104A-472A-A75D-096495F30E13}"/>
    <cellStyle name="Note 2 3 2 4 2 6" xfId="15528" xr:uid="{C8D8ACCF-1165-4714-95A8-AC6052CBA334}"/>
    <cellStyle name="Note 2 3 2 4 3" xfId="1753" xr:uid="{ADF916B7-A7DB-4CDE-BD45-D6C6FDC6CE1A}"/>
    <cellStyle name="Note 2 3 2 4 3 2" xfId="4925" xr:uid="{E1C5135D-21CB-4299-B859-F19B643E99A5}"/>
    <cellStyle name="Note 2 3 2 4 3 2 2" xfId="10554" xr:uid="{70604560-1E25-457A-ACD6-0E5DD7768643}"/>
    <cellStyle name="Note 2 3 2 4 3 2 3" xfId="19189" xr:uid="{AA29051B-2538-48BD-9C72-0A79B0083CA3}"/>
    <cellStyle name="Note 2 3 2 4 3 3" xfId="7382" xr:uid="{07BC6166-DC56-4634-BA8E-FE6554F1E0BD}"/>
    <cellStyle name="Note 2 3 2 4 3 4" xfId="16017" xr:uid="{8CF5E399-09DF-49EC-9892-2B1C54186F38}"/>
    <cellStyle name="Note 2 3 2 4 4" xfId="3020" xr:uid="{EDC3F34B-72D7-41C8-BAB4-4EF33C103A6F}"/>
    <cellStyle name="Note 2 3 2 4 4 2" xfId="8649" xr:uid="{4E681F1D-9FC0-454B-96B6-2C0FADF84DF0}"/>
    <cellStyle name="Note 2 3 2 4 4 3" xfId="17284" xr:uid="{1FE17473-E57D-458D-AA04-D68CEB80B669}"/>
    <cellStyle name="Note 2 3 2 4 5" xfId="4353" xr:uid="{070D5210-5679-443A-B95A-AA2823468A8F}"/>
    <cellStyle name="Note 2 3 2 4 5 2" xfId="9982" xr:uid="{8CF45797-BAFC-4ABC-AA35-6EC6E391ACAB}"/>
    <cellStyle name="Note 2 3 2 4 5 3" xfId="18617" xr:uid="{C9D7647E-E813-4D16-B95F-812B22DD46FC}"/>
    <cellStyle name="Note 2 3 2 4 6" xfId="6309" xr:uid="{F9FECFCA-68A0-4036-A650-F5BA7614FFD8}"/>
    <cellStyle name="Note 2 3 2 4 7" xfId="14944" xr:uid="{B04088D4-420E-4F71-B0AE-189D6B54BECB}"/>
    <cellStyle name="Note 2 3 2 5" xfId="760" xr:uid="{245A2D7F-58D0-4C08-A9BF-3BD199B0D438}"/>
    <cellStyle name="Note 2 3 2 5 2" xfId="1344" xr:uid="{9AB2461B-7D35-4B66-A6CF-AD96E4D28D4B}"/>
    <cellStyle name="Note 2 3 2 5 2 2" xfId="2223" xr:uid="{F215EB44-E167-4A43-B338-ACCBFF4E5CE3}"/>
    <cellStyle name="Note 2 3 2 5 2 2 2" xfId="5395" xr:uid="{4B2512AE-6580-438A-B76B-6193585DEBF8}"/>
    <cellStyle name="Note 2 3 2 5 2 2 2 2" xfId="11024" xr:uid="{668B1FAE-7B45-4B35-BA71-B715772D8D41}"/>
    <cellStyle name="Note 2 3 2 5 2 2 2 3" xfId="19659" xr:uid="{F56888B0-BC03-44B2-A287-C5C4D8537CED}"/>
    <cellStyle name="Note 2 3 2 5 2 2 3" xfId="7852" xr:uid="{602A7324-E31B-4508-9183-4001D4CF51B7}"/>
    <cellStyle name="Note 2 3 2 5 2 2 4" xfId="16487" xr:uid="{A2B0BFF3-02BC-4DA7-AA94-7736C9C0606C}"/>
    <cellStyle name="Note 2 3 2 5 2 3" xfId="2968" xr:uid="{D1085611-C503-4450-8963-6CD073DDBACA}"/>
    <cellStyle name="Note 2 3 2 5 2 3 2" xfId="8597" xr:uid="{2A82BA1E-8ED3-48EA-B04D-1B70468507E4}"/>
    <cellStyle name="Note 2 3 2 5 2 3 3" xfId="17232" xr:uid="{32B7810D-3FB5-49B5-9639-FC9235B90CE4}"/>
    <cellStyle name="Note 2 3 2 5 2 4" xfId="4286" xr:uid="{B1C14AAF-43FB-4296-A774-6D98BB5EB9E4}"/>
    <cellStyle name="Note 2 3 2 5 2 4 2" xfId="9915" xr:uid="{CC35272F-F75A-4A16-A1EA-4E6F9FAFBBFD}"/>
    <cellStyle name="Note 2 3 2 5 2 4 3" xfId="18550" xr:uid="{859A2C9A-AC63-415C-BC3E-40B9165B7C01}"/>
    <cellStyle name="Note 2 3 2 5 2 5" xfId="6973" xr:uid="{020594EE-C55A-46E7-B506-F0F157B85E8D}"/>
    <cellStyle name="Note 2 3 2 5 2 6" xfId="15608" xr:uid="{04D9F9A0-4550-4A28-808C-3A236149B147}"/>
    <cellStyle name="Note 2 3 2 5 3" xfId="1792" xr:uid="{92C7D631-CD33-4025-BF5B-297C07CDC20A}"/>
    <cellStyle name="Note 2 3 2 5 3 2" xfId="4964" xr:uid="{C41D3AF4-CBE5-4EFA-850F-8A0D37CC5984}"/>
    <cellStyle name="Note 2 3 2 5 3 2 2" xfId="10593" xr:uid="{B814F34E-6978-4462-B015-1B05A433BB8C}"/>
    <cellStyle name="Note 2 3 2 5 3 2 3" xfId="19228" xr:uid="{F39885F3-60A5-494A-8909-8F04771F21C6}"/>
    <cellStyle name="Note 2 3 2 5 3 3" xfId="7421" xr:uid="{7D9B992F-30F7-495B-B28A-2EBAE37307F7}"/>
    <cellStyle name="Note 2 3 2 5 3 4" xfId="16056" xr:uid="{D78CA29F-D7C7-4CE4-B15A-6D1D25D0CAD0}"/>
    <cellStyle name="Note 2 3 2 5 4" xfId="2939" xr:uid="{5F12113D-1CA7-4F02-B635-28502EA68B92}"/>
    <cellStyle name="Note 2 3 2 5 4 2" xfId="8568" xr:uid="{65019C74-31C4-47A9-A50B-2F56ED66DF8E}"/>
    <cellStyle name="Note 2 3 2 5 4 3" xfId="17203" xr:uid="{E56BB2DE-800A-4688-9F6C-473673BF0495}"/>
    <cellStyle name="Note 2 3 2 5 5" xfId="3815" xr:uid="{4923DA0D-0ABB-4877-9B2F-50A5828A8461}"/>
    <cellStyle name="Note 2 3 2 5 5 2" xfId="9444" xr:uid="{4342D662-527B-45EA-84E6-44D742004D1E}"/>
    <cellStyle name="Note 2 3 2 5 5 3" xfId="18079" xr:uid="{51E9BEED-6072-4D29-B4F3-89A4BBCF6F7D}"/>
    <cellStyle name="Note 2 3 2 5 6" xfId="6389" xr:uid="{F91A6B04-61E5-4222-8B16-FF45583150A7}"/>
    <cellStyle name="Note 2 3 2 5 7" xfId="15024" xr:uid="{78D3AF06-615C-43E0-A73D-5323D5781F35}"/>
    <cellStyle name="Note 2 3 2 6" xfId="1158" xr:uid="{694E85A3-7EE7-4266-BEA7-D440C33FB462}"/>
    <cellStyle name="Note 2 3 2 6 2" xfId="2037" xr:uid="{6D7C92D3-5DB8-45E8-A878-CB6BADA43EA8}"/>
    <cellStyle name="Note 2 3 2 6 2 2" xfId="5209" xr:uid="{F14C31A4-92EB-4D79-A160-CCB586D2B32E}"/>
    <cellStyle name="Note 2 3 2 6 2 2 2" xfId="10838" xr:uid="{18C286CE-D92B-469D-B60D-48CBF5F05399}"/>
    <cellStyle name="Note 2 3 2 6 2 2 3" xfId="19473" xr:uid="{F54E70E0-6765-47FF-9530-264089BC8B7C}"/>
    <cellStyle name="Note 2 3 2 6 2 3" xfId="7666" xr:uid="{B72A9E9F-D07A-4E32-B888-2E39CBBA09E5}"/>
    <cellStyle name="Note 2 3 2 6 2 4" xfId="16301" xr:uid="{19A9709C-FC47-4868-9BD5-F478C5897713}"/>
    <cellStyle name="Note 2 3 2 6 3" xfId="3069" xr:uid="{B4935488-9C4F-46F7-B4F4-C63099F42D3C}"/>
    <cellStyle name="Note 2 3 2 6 3 2" xfId="8698" xr:uid="{38CFAE4E-F83A-4F01-A89D-C1CCD0B35C29}"/>
    <cellStyle name="Note 2 3 2 6 3 3" xfId="17333" xr:uid="{616C16D1-FB02-4029-8F9F-5AC73BD3764E}"/>
    <cellStyle name="Note 2 3 2 6 4" xfId="4368" xr:uid="{DE012BBC-298E-4000-96F1-E85CC9602339}"/>
    <cellStyle name="Note 2 3 2 6 4 2" xfId="9997" xr:uid="{B7E0533C-DFD1-4CD0-9576-81E1573B2CC1}"/>
    <cellStyle name="Note 2 3 2 6 4 3" xfId="18632" xr:uid="{444D7ABC-B69E-4A75-AB54-9D3E2D4A4105}"/>
    <cellStyle name="Note 2 3 2 6 5" xfId="6787" xr:uid="{300E6715-003E-4017-A280-AF97243193E2}"/>
    <cellStyle name="Note 2 3 2 6 6" xfId="15422" xr:uid="{D398D3E6-DFA5-407C-8025-2ED762E33FFF}"/>
    <cellStyle name="Note 2 3 2 7" xfId="1700" xr:uid="{802D9CC9-B4BE-4CAC-A6D2-457719F084F7}"/>
    <cellStyle name="Note 2 3 2 7 2" xfId="4872" xr:uid="{C09C7CBB-00DF-46BB-999A-D429D4B6576A}"/>
    <cellStyle name="Note 2 3 2 7 2 2" xfId="10501" xr:uid="{C3CAA3C8-FA23-45F0-A85E-14A0A9CABC31}"/>
    <cellStyle name="Note 2 3 2 7 2 3" xfId="19136" xr:uid="{8A31F077-1925-43D5-BD34-E5F28AB6CB7E}"/>
    <cellStyle name="Note 2 3 2 7 3" xfId="7329" xr:uid="{5ACE235E-726B-4723-A903-31862EB11573}"/>
    <cellStyle name="Note 2 3 2 7 4" xfId="15964" xr:uid="{EB4401A4-B75F-4811-9E8E-8BA8ACA81F91}"/>
    <cellStyle name="Note 2 3 2 8" xfId="3113" xr:uid="{28C273A6-4235-4ADA-B5A9-79977B8F9991}"/>
    <cellStyle name="Note 2 3 2 8 2" xfId="8742" xr:uid="{8DD25B46-9FBC-420E-BBA4-681C855D04B7}"/>
    <cellStyle name="Note 2 3 2 8 3" xfId="17377" xr:uid="{63CCB159-FC88-4D1C-A0AC-F1C27EAC8F41}"/>
    <cellStyle name="Note 2 3 2 9" xfId="4535" xr:uid="{1EA0D708-BA84-4F6C-ABC9-7A339E857CF1}"/>
    <cellStyle name="Note 2 3 2 9 2" xfId="10164" xr:uid="{90E6E0BA-3F7D-4232-9178-014658B18DAE}"/>
    <cellStyle name="Note 2 3 2 9 3" xfId="18799" xr:uid="{992E7B34-9E30-440E-8976-559DCDE61325}"/>
    <cellStyle name="Note 2 3 3" xfId="174" xr:uid="{6EE8C613-83AB-4800-A406-2266A9B8DC3F}"/>
    <cellStyle name="Note 2 3 3 10" xfId="5803" xr:uid="{D7A7831B-D9DC-4519-A465-341EBE44B4E6}"/>
    <cellStyle name="Note 2 3 3 11" xfId="14438" xr:uid="{6FD1340F-AF3D-494D-896A-AE0C22AF9170}"/>
    <cellStyle name="Note 2 3 3 2" xfId="926" xr:uid="{5C5D0C2C-719B-45F4-A7E4-217AB9A4D9A5}"/>
    <cellStyle name="Note 2 3 3 2 2" xfId="1510" xr:uid="{9AF1B78F-8CD5-4251-BB77-4A404E299641}"/>
    <cellStyle name="Note 2 3 3 2 2 2" xfId="2389" xr:uid="{E0F387D1-12B3-48D5-9FF4-5B996493DED0}"/>
    <cellStyle name="Note 2 3 3 2 2 2 2" xfId="5561" xr:uid="{E178B379-D456-4DAF-B029-D40BA0D62CCA}"/>
    <cellStyle name="Note 2 3 3 2 2 2 2 2" xfId="11190" xr:uid="{AEE61791-CC2C-48FB-BD02-5CDE999F0BB4}"/>
    <cellStyle name="Note 2 3 3 2 2 2 2 3" xfId="19825" xr:uid="{5C927CCA-DB7F-48C4-9A33-0CF3E5D93C7E}"/>
    <cellStyle name="Note 2 3 3 2 2 2 3" xfId="8018" xr:uid="{EFFB893C-2C5B-4258-A1D4-FA70D9CD4282}"/>
    <cellStyle name="Note 2 3 3 2 2 2 4" xfId="16653" xr:uid="{ACB1420E-161A-4410-B7F1-7D6F456D42A3}"/>
    <cellStyle name="Note 2 3 3 2 2 3" xfId="3551" xr:uid="{4EF01191-4FF1-4BE1-B229-EC6EF4EB9189}"/>
    <cellStyle name="Note 2 3 3 2 2 3 2" xfId="9180" xr:uid="{818E9AFB-DC29-4A6A-AD3A-328D8BD01347}"/>
    <cellStyle name="Note 2 3 3 2 2 3 3" xfId="17815" xr:uid="{C6334A6F-84D2-4516-AE26-06061F3153E9}"/>
    <cellStyle name="Note 2 3 3 2 2 4" xfId="4682" xr:uid="{7D6C13FB-941E-4A11-BDCC-CBB07D1CA311}"/>
    <cellStyle name="Note 2 3 3 2 2 4 2" xfId="10311" xr:uid="{188F263F-1BAC-42E1-92CE-4584268FDB75}"/>
    <cellStyle name="Note 2 3 3 2 2 4 3" xfId="18946" xr:uid="{D8CD241A-FDF4-42D5-92A4-EDF05557FF91}"/>
    <cellStyle name="Note 2 3 3 2 2 5" xfId="7139" xr:uid="{50233DD9-4466-4090-8820-C7F75718AB9B}"/>
    <cellStyle name="Note 2 3 3 2 2 6" xfId="15774" xr:uid="{CCF1A2CE-919A-457B-B387-DBEE99A34B57}"/>
    <cellStyle name="Note 2 3 3 2 3" xfId="1875" xr:uid="{1C7862BC-F25C-4038-B0F7-42F9F63B7344}"/>
    <cellStyle name="Note 2 3 3 2 3 2" xfId="5047" xr:uid="{9B9FBF43-0B56-4D70-9BBB-854EF5BF75F5}"/>
    <cellStyle name="Note 2 3 3 2 3 2 2" xfId="10676" xr:uid="{B51F4F7D-5559-4EB2-8B41-84B643EF5FD6}"/>
    <cellStyle name="Note 2 3 3 2 3 2 3" xfId="19311" xr:uid="{4007DB91-1C5B-4072-BA99-E451BC773F6D}"/>
    <cellStyle name="Note 2 3 3 2 3 3" xfId="7504" xr:uid="{D5BC2D6F-D5A2-4DF8-92F6-E0431D7200FD}"/>
    <cellStyle name="Note 2 3 3 2 3 4" xfId="16139" xr:uid="{556A9213-7E6B-43BB-9A51-4CE1ACBD8C1F}"/>
    <cellStyle name="Note 2 3 3 2 4" xfId="3010" xr:uid="{3B40B31F-AA53-4AFC-80CF-27DFAEB0F640}"/>
    <cellStyle name="Note 2 3 3 2 4 2" xfId="8639" xr:uid="{75A0B005-9FD3-490F-85DB-29CDC5D1100A}"/>
    <cellStyle name="Note 2 3 3 2 4 3" xfId="17274" xr:uid="{5A46428B-2351-45B0-AC2F-F252E9E46806}"/>
    <cellStyle name="Note 2 3 3 2 5" xfId="4641" xr:uid="{50FF78C4-74EC-4EBD-9D35-91F04482E430}"/>
    <cellStyle name="Note 2 3 3 2 5 2" xfId="10270" xr:uid="{9A1587C7-538E-4E10-8DF7-01F5B989157F}"/>
    <cellStyle name="Note 2 3 3 2 5 3" xfId="18905" xr:uid="{E3F2F20D-828B-4799-BA18-C953A469E7C5}"/>
    <cellStyle name="Note 2 3 3 2 6" xfId="6555" xr:uid="{9073D52F-94D6-456B-AE9F-30601237F407}"/>
    <cellStyle name="Note 2 3 3 2 7" xfId="15190" xr:uid="{CED72A1B-0F0F-4F54-BA19-168831C58770}"/>
    <cellStyle name="Note 2 3 3 3" xfId="1013" xr:uid="{A7E5550D-934F-4D94-81BD-5810F371D2B0}"/>
    <cellStyle name="Note 2 3 3 3 2" xfId="1597" xr:uid="{BCB837D3-C366-441A-9DA4-8148FACCA8C3}"/>
    <cellStyle name="Note 2 3 3 3 2 2" xfId="2476" xr:uid="{E6DB96EB-6062-4FB2-BA09-8A448F91281E}"/>
    <cellStyle name="Note 2 3 3 3 2 2 2" xfId="5648" xr:uid="{1709B0C3-AB4B-4928-928D-68CD358FB8E5}"/>
    <cellStyle name="Note 2 3 3 3 2 2 2 2" xfId="11277" xr:uid="{00B21E7D-06D3-4064-A66F-A3A055299395}"/>
    <cellStyle name="Note 2 3 3 3 2 2 2 3" xfId="19912" xr:uid="{1CB74481-032C-4C87-8DC6-AFC478C0A248}"/>
    <cellStyle name="Note 2 3 3 3 2 2 3" xfId="8105" xr:uid="{45D4CE56-0841-4DE0-8C89-70093FC9FEE0}"/>
    <cellStyle name="Note 2 3 3 3 2 2 4" xfId="16740" xr:uid="{4EA3AC2E-2B1F-4408-87A0-C89F15B505D0}"/>
    <cellStyle name="Note 2 3 3 3 2 3" xfId="2919" xr:uid="{4203C779-80DB-40CD-95B2-C1B608CA6F95}"/>
    <cellStyle name="Note 2 3 3 3 2 3 2" xfId="8548" xr:uid="{150F4DC3-EF00-421C-8033-B6EFD3225B3D}"/>
    <cellStyle name="Note 2 3 3 3 2 3 3" xfId="17183" xr:uid="{F7CAC7C8-24D5-4704-91D6-08603B3F61DE}"/>
    <cellStyle name="Note 2 3 3 3 2 4" xfId="4769" xr:uid="{C1F3AA15-6F00-44D2-A884-FB89DDF32E45}"/>
    <cellStyle name="Note 2 3 3 3 2 4 2" xfId="10398" xr:uid="{2A9CAB43-C0FF-4CAF-99C9-846DF75AD29D}"/>
    <cellStyle name="Note 2 3 3 3 2 4 3" xfId="19033" xr:uid="{06BC6950-3D29-43C5-8F89-951EDDF0C3AE}"/>
    <cellStyle name="Note 2 3 3 3 2 5" xfId="7226" xr:uid="{F514B032-EF3C-4086-9E28-A0CCB392B391}"/>
    <cellStyle name="Note 2 3 3 3 2 6" xfId="15861" xr:uid="{D1DECF0A-3C01-403C-89C8-1C5DC553DFDF}"/>
    <cellStyle name="Note 2 3 3 3 3" xfId="1923" xr:uid="{69D46D90-B1F4-4576-BCC5-21C4E4644E85}"/>
    <cellStyle name="Note 2 3 3 3 3 2" xfId="5095" xr:uid="{F8BB4625-E20D-49C7-AF56-6ADE5698E364}"/>
    <cellStyle name="Note 2 3 3 3 3 2 2" xfId="10724" xr:uid="{FA522650-AA76-4611-9A86-094BCC90DD4E}"/>
    <cellStyle name="Note 2 3 3 3 3 2 3" xfId="19359" xr:uid="{C9C447D7-4543-434A-B2B4-BA138C322CD8}"/>
    <cellStyle name="Note 2 3 3 3 3 3" xfId="7552" xr:uid="{B231026D-F640-4B1C-9C78-0E2EEE2748F1}"/>
    <cellStyle name="Note 2 3 3 3 3 4" xfId="16187" xr:uid="{489A9772-70A2-4A0E-9785-5FD98C54518D}"/>
    <cellStyle name="Note 2 3 3 3 4" xfId="2966" xr:uid="{21F9625A-7A4D-41BF-876A-FEFBC9A37F0E}"/>
    <cellStyle name="Note 2 3 3 3 4 2" xfId="8595" xr:uid="{8E92CC77-80A2-487A-A45B-D14597FE2045}"/>
    <cellStyle name="Note 2 3 3 3 4 3" xfId="17230" xr:uid="{8BADF3F3-9A6C-47D1-AC29-D7591C74E706}"/>
    <cellStyle name="Note 2 3 3 3 5" xfId="3901" xr:uid="{41D60400-E2FA-4F96-A04D-5007A304CD90}"/>
    <cellStyle name="Note 2 3 3 3 5 2" xfId="9530" xr:uid="{5324BC2D-BCA4-4211-B309-0BD535EB8DE1}"/>
    <cellStyle name="Note 2 3 3 3 5 3" xfId="18165" xr:uid="{A9C3DEA4-4DFE-40B7-B8A1-D5B343F14DF2}"/>
    <cellStyle name="Note 2 3 3 3 6" xfId="6642" xr:uid="{5E4806E0-C138-4490-9A42-B936969698DB}"/>
    <cellStyle name="Note 2 3 3 3 7" xfId="15277" xr:uid="{E51665C3-4650-4A37-8522-A94722342D96}"/>
    <cellStyle name="Note 2 3 3 4" xfId="1057" xr:uid="{74CF7D72-C0D0-43FD-90DE-EA7A7011A9ED}"/>
    <cellStyle name="Note 2 3 3 4 2" xfId="1641" xr:uid="{E6090405-1EEA-4832-B97B-F019A5D48D4E}"/>
    <cellStyle name="Note 2 3 3 4 2 2" xfId="2520" xr:uid="{673F4FE8-4E1B-4021-B2AD-A59B69C9168F}"/>
    <cellStyle name="Note 2 3 3 4 2 2 2" xfId="5692" xr:uid="{05296FEA-256D-492D-A561-D0AD951C536B}"/>
    <cellStyle name="Note 2 3 3 4 2 2 2 2" xfId="11321" xr:uid="{0E0E5E36-AAB6-479C-A109-805C8354D63D}"/>
    <cellStyle name="Note 2 3 3 4 2 2 2 3" xfId="19956" xr:uid="{1098CC65-B35B-4707-A5F0-EB64EFADE60D}"/>
    <cellStyle name="Note 2 3 3 4 2 2 3" xfId="8149" xr:uid="{74D15F1F-D3E0-4961-BD17-2B6CB494B794}"/>
    <cellStyle name="Note 2 3 3 4 2 2 4" xfId="16784" xr:uid="{B50E1EC5-1355-4366-8ED9-67F84264925D}"/>
    <cellStyle name="Note 2 3 3 4 2 3" xfId="301" xr:uid="{23813B3F-EE85-4C75-8720-5DDBD1B94F1D}"/>
    <cellStyle name="Note 2 3 3 4 2 3 2" xfId="5930" xr:uid="{59166447-9AFE-4E71-8814-39408249D660}"/>
    <cellStyle name="Note 2 3 3 4 2 3 3" xfId="14565" xr:uid="{CCC4D17B-6ACF-430F-A3AC-CEC0965ADE31}"/>
    <cellStyle name="Note 2 3 3 4 2 4" xfId="4813" xr:uid="{D2EA79E6-3D63-4927-8779-01610DC6B765}"/>
    <cellStyle name="Note 2 3 3 4 2 4 2" xfId="10442" xr:uid="{5A5EDFD7-6E11-466E-A159-F3D1EDBADA07}"/>
    <cellStyle name="Note 2 3 3 4 2 4 3" xfId="19077" xr:uid="{8CAD9FDC-5A28-481F-9283-7986F2DF6BA6}"/>
    <cellStyle name="Note 2 3 3 4 2 5" xfId="7270" xr:uid="{3BD78F52-A625-4553-AAF2-A1BB9ACDB5DF}"/>
    <cellStyle name="Note 2 3 3 4 2 6" xfId="15905" xr:uid="{2B65BBEF-49B9-4F05-ACF0-270CDB6FA251}"/>
    <cellStyle name="Note 2 3 3 4 3" xfId="1942" xr:uid="{46E6E5FE-BDB1-400F-BA4C-40BA9B09A171}"/>
    <cellStyle name="Note 2 3 3 4 3 2" xfId="5114" xr:uid="{64BF711D-9D1E-454E-8C5C-37785B21A68B}"/>
    <cellStyle name="Note 2 3 3 4 3 2 2" xfId="10743" xr:uid="{DA62A633-87BE-475E-B37F-E1EAD04CD085}"/>
    <cellStyle name="Note 2 3 3 4 3 2 3" xfId="19378" xr:uid="{6B5D5DB1-4C24-4F9B-870C-A92EE5979589}"/>
    <cellStyle name="Note 2 3 3 4 3 3" xfId="7571" xr:uid="{C0CBEDD0-A2BC-4AEA-813E-ADDBD0DD3F4A}"/>
    <cellStyle name="Note 2 3 3 4 3 4" xfId="16206" xr:uid="{2DB82787-6366-4C0F-B17B-B2B98551367C}"/>
    <cellStyle name="Note 2 3 3 4 4" xfId="3439" xr:uid="{A10DF27D-5EBA-4706-B6BE-305A18D678C3}"/>
    <cellStyle name="Note 2 3 3 4 4 2" xfId="9068" xr:uid="{F31E5B9B-C89A-4D41-86CD-262C116957EB}"/>
    <cellStyle name="Note 2 3 3 4 4 3" xfId="17703" xr:uid="{6FDEC9C4-B878-49C8-8C5E-41B29B802EF0}"/>
    <cellStyle name="Note 2 3 3 4 5" xfId="4395" xr:uid="{E829B8E2-BA8E-4F9F-A9B2-4CBC4BC63C28}"/>
    <cellStyle name="Note 2 3 3 4 5 2" xfId="10024" xr:uid="{18DED3E9-5822-4667-9B69-CCE0F0014A01}"/>
    <cellStyle name="Note 2 3 3 4 5 3" xfId="18659" xr:uid="{3A59314B-01A7-49F9-B35A-9D8AFE46EFCE}"/>
    <cellStyle name="Note 2 3 3 4 6" xfId="6686" xr:uid="{6FCB51F1-09BF-44A2-A40F-F7CCD86AFDE3}"/>
    <cellStyle name="Note 2 3 3 4 7" xfId="15321" xr:uid="{89FA6DEC-5DE8-41AF-A6F8-407926AD81CC}"/>
    <cellStyle name="Note 2 3 3 5" xfId="781" xr:uid="{296AA6DA-5344-4083-886C-2AF9BE87ECDF}"/>
    <cellStyle name="Note 2 3 3 5 2" xfId="1365" xr:uid="{42284D2A-4E85-4E91-BEFA-DD9DF67FF69F}"/>
    <cellStyle name="Note 2 3 3 5 2 2" xfId="2244" xr:uid="{B742809A-4571-452B-82E7-3D1E81A1615A}"/>
    <cellStyle name="Note 2 3 3 5 2 2 2" xfId="5416" xr:uid="{0700A155-EFFB-4F36-979E-723A8B9F7BA1}"/>
    <cellStyle name="Note 2 3 3 5 2 2 2 2" xfId="11045" xr:uid="{76BA3D6A-B270-4B7C-9246-36780A881FCE}"/>
    <cellStyle name="Note 2 3 3 5 2 2 2 3" xfId="19680" xr:uid="{B560841C-1CC8-4E85-844E-13D23E3240AA}"/>
    <cellStyle name="Note 2 3 3 5 2 2 3" xfId="7873" xr:uid="{AD9B0FD1-56AB-4A79-80F8-C407335B0E2D}"/>
    <cellStyle name="Note 2 3 3 5 2 2 4" xfId="16508" xr:uid="{DF649DE3-B8E2-4CA4-9AD6-BE2AECFC98B8}"/>
    <cellStyle name="Note 2 3 3 5 2 3" xfId="2660" xr:uid="{38EBE957-8E98-4DDB-BF8A-D4EBD552ECE7}"/>
    <cellStyle name="Note 2 3 3 5 2 3 2" xfId="8289" xr:uid="{24F5ADBA-B163-40B7-AD3D-00AD23008679}"/>
    <cellStyle name="Note 2 3 3 5 2 3 3" xfId="16924" xr:uid="{C80B248A-AD94-40E8-82A2-B2AE427B7178}"/>
    <cellStyle name="Note 2 3 3 5 2 4" xfId="4340" xr:uid="{5DC70AE3-9833-4E56-86D6-6E086FFF279B}"/>
    <cellStyle name="Note 2 3 3 5 2 4 2" xfId="9969" xr:uid="{4E363A1F-339C-40C1-A471-3F51012AE0BB}"/>
    <cellStyle name="Note 2 3 3 5 2 4 3" xfId="18604" xr:uid="{F049C53A-3F58-4BA6-A42F-DC280C62B0BC}"/>
    <cellStyle name="Note 2 3 3 5 2 5" xfId="6994" xr:uid="{FCD87AAC-3E7E-4F3B-8954-F2000F329325}"/>
    <cellStyle name="Note 2 3 3 5 2 6" xfId="15629" xr:uid="{3DB97AFD-BAAE-4006-B319-24824860BB18}"/>
    <cellStyle name="Note 2 3 3 5 3" xfId="1802" xr:uid="{549A182E-81A4-4F6C-A2F9-A34B6A944555}"/>
    <cellStyle name="Note 2 3 3 5 3 2" xfId="4974" xr:uid="{5CB15507-66C3-4E5B-94A0-FABBC8A7E76C}"/>
    <cellStyle name="Note 2 3 3 5 3 2 2" xfId="10603" xr:uid="{EDE22431-168B-4AF5-8422-9C3C2FBEE328}"/>
    <cellStyle name="Note 2 3 3 5 3 2 3" xfId="19238" xr:uid="{ABA8BA96-ECB9-48E5-8D94-C1915EEAF4B2}"/>
    <cellStyle name="Note 2 3 3 5 3 3" xfId="7431" xr:uid="{74B2868D-DB20-45E8-9A31-E4E01F7E2579}"/>
    <cellStyle name="Note 2 3 3 5 3 4" xfId="16066" xr:uid="{CF4309FA-4F79-4258-8FF1-D2F4AC391A0A}"/>
    <cellStyle name="Note 2 3 3 5 4" xfId="2912" xr:uid="{EAECEB09-1A22-425E-BE50-F94ABD26D22D}"/>
    <cellStyle name="Note 2 3 3 5 4 2" xfId="8541" xr:uid="{84AB243A-94A7-40EF-A3E0-A9627210D2A7}"/>
    <cellStyle name="Note 2 3 3 5 4 3" xfId="17176" xr:uid="{5B98843C-677C-4EBC-ADDC-D917D58A55E9}"/>
    <cellStyle name="Note 2 3 3 5 5" xfId="4326" xr:uid="{44DA56FA-E579-46DB-801B-5D17F7988AAE}"/>
    <cellStyle name="Note 2 3 3 5 5 2" xfId="9955" xr:uid="{2F4CF05E-FD97-423B-89D4-55B65B07C798}"/>
    <cellStyle name="Note 2 3 3 5 5 3" xfId="18590" xr:uid="{54EA90E0-B274-40D4-A6FE-EF1107F78D30}"/>
    <cellStyle name="Note 2 3 3 5 6" xfId="6410" xr:uid="{7A30A658-963F-48C9-AAC3-5BF812FE5B13}"/>
    <cellStyle name="Note 2 3 3 5 7" xfId="15045" xr:uid="{2CA7B42F-6512-41D3-A018-041E8D71B481}"/>
    <cellStyle name="Note 2 3 3 6" xfId="1179" xr:uid="{80E9D45E-1448-4A6C-BE3D-86FDCDE585BB}"/>
    <cellStyle name="Note 2 3 3 6 2" xfId="2058" xr:uid="{1E289849-245E-4B51-804A-8C3E9B482041}"/>
    <cellStyle name="Note 2 3 3 6 2 2" xfId="5230" xr:uid="{F332A7C2-0389-41E7-8681-1EDA6C71FBB7}"/>
    <cellStyle name="Note 2 3 3 6 2 2 2" xfId="10859" xr:uid="{5889EC5A-854B-438B-AE81-148B1493E33D}"/>
    <cellStyle name="Note 2 3 3 6 2 2 3" xfId="19494" xr:uid="{04481A4E-1B8F-4613-BA41-52349E7FB97C}"/>
    <cellStyle name="Note 2 3 3 6 2 3" xfId="7687" xr:uid="{77D957B0-78EB-4ECF-A391-0E404F2DC8AA}"/>
    <cellStyle name="Note 2 3 3 6 2 4" xfId="16322" xr:uid="{081A69B5-A057-4B64-9AE7-A9CFD4931CF1}"/>
    <cellStyle name="Note 2 3 3 6 3" xfId="2900" xr:uid="{9A449433-1C9B-4445-B826-36647AB2DB1F}"/>
    <cellStyle name="Note 2 3 3 6 3 2" xfId="8529" xr:uid="{FCB68C4B-D648-4CF0-B208-E3509850A9D9}"/>
    <cellStyle name="Note 2 3 3 6 3 3" xfId="17164" xr:uid="{4BDAC05D-7C33-4ED3-8893-D38FD0D74F27}"/>
    <cellStyle name="Note 2 3 3 6 4" xfId="4571" xr:uid="{3B2B0E9F-6CB4-4E9C-A150-FC670421E4B1}"/>
    <cellStyle name="Note 2 3 3 6 4 2" xfId="10200" xr:uid="{7ABDD131-9D5D-4E51-BEA7-4DB8E0B35F59}"/>
    <cellStyle name="Note 2 3 3 6 4 3" xfId="18835" xr:uid="{79280AA5-9707-4351-8169-AE53AE77922C}"/>
    <cellStyle name="Note 2 3 3 6 5" xfId="6808" xr:uid="{BEBAC6A2-1C4C-48BF-96E4-665E21F26B25}"/>
    <cellStyle name="Note 2 3 3 6 6" xfId="15443" xr:uid="{35E0B44F-CFBA-462F-BA33-3A76787578D9}"/>
    <cellStyle name="Note 2 3 3 7" xfId="1710" xr:uid="{74F1EBB7-B8E5-4AC1-A121-0DB2D1F4538C}"/>
    <cellStyle name="Note 2 3 3 7 2" xfId="4882" xr:uid="{6AF7237D-EBD3-467E-9CB1-ADA812ECD62A}"/>
    <cellStyle name="Note 2 3 3 7 2 2" xfId="10511" xr:uid="{32FC05A6-4B17-4323-BB30-72BBA8324284}"/>
    <cellStyle name="Note 2 3 3 7 2 3" xfId="19146" xr:uid="{D8704BEF-4ACC-4DD1-B357-AC20CCE007CD}"/>
    <cellStyle name="Note 2 3 3 7 3" xfId="7339" xr:uid="{692C154E-3CFA-4584-96FC-CDDB4A6B338E}"/>
    <cellStyle name="Note 2 3 3 7 4" xfId="15974" xr:uid="{532C236D-9342-4320-9885-039E8E6868E3}"/>
    <cellStyle name="Note 2 3 3 8" xfId="3045" xr:uid="{E85B4D31-4A94-4533-BCE9-B5B2950C97CE}"/>
    <cellStyle name="Note 2 3 3 8 2" xfId="8674" xr:uid="{36768C4B-4E46-42CB-8093-B0571D980A44}"/>
    <cellStyle name="Note 2 3 3 8 3" xfId="17309" xr:uid="{4271BA8D-BF26-4CDA-B331-AE5DF28A7D59}"/>
    <cellStyle name="Note 2 3 3 9" xfId="4001" xr:uid="{75F4E864-F80B-4F61-9B24-CB6ECEDE7F6E}"/>
    <cellStyle name="Note 2 3 3 9 2" xfId="9630" xr:uid="{2E6E0189-A60F-4DE7-9E33-E9079DDF15FD}"/>
    <cellStyle name="Note 2 3 3 9 3" xfId="18265" xr:uid="{9F367198-2C0C-46EF-A4C1-5E3195BA168D}"/>
    <cellStyle name="Note 2 3 4" xfId="537" xr:uid="{86E93038-50C8-4209-8297-9535E820BFA1}"/>
    <cellStyle name="Note 2 3 4 10" xfId="6166" xr:uid="{7E9B3E40-FF73-4EEB-8367-BF0FD31FA8C1}"/>
    <cellStyle name="Note 2 3 4 11" xfId="14801" xr:uid="{342E3F3E-CB87-44F3-8994-5E8A119CC11D}"/>
    <cellStyle name="Note 2 3 4 2" xfId="871" xr:uid="{52420EED-3B7B-4202-853D-DB2490803465}"/>
    <cellStyle name="Note 2 3 4 2 2" xfId="1455" xr:uid="{DCF7DFB3-D8EC-4D7D-8B87-668BB4F3C87F}"/>
    <cellStyle name="Note 2 3 4 2 2 2" xfId="2334" xr:uid="{7EB4E1B7-3DD3-417C-940C-914F45A1CB25}"/>
    <cellStyle name="Note 2 3 4 2 2 2 2" xfId="5506" xr:uid="{3D9FFEF3-4FD0-4C5C-B607-3C04D31AB760}"/>
    <cellStyle name="Note 2 3 4 2 2 2 2 2" xfId="11135" xr:uid="{9E8F20C2-13A9-40B7-844C-80039D02DD9B}"/>
    <cellStyle name="Note 2 3 4 2 2 2 2 3" xfId="19770" xr:uid="{FD96A56D-62E2-4E1E-B9E4-18E787AA01B7}"/>
    <cellStyle name="Note 2 3 4 2 2 2 3" xfId="7963" xr:uid="{53BB2E33-164D-4A76-816E-615317280CBE}"/>
    <cellStyle name="Note 2 3 4 2 2 2 4" xfId="16598" xr:uid="{F51CB79B-3F45-4627-A43A-FCC0C3BCCF24}"/>
    <cellStyle name="Note 2 3 4 2 2 3" xfId="3409" xr:uid="{31214219-64E1-4852-BD27-517AF96118EB}"/>
    <cellStyle name="Note 2 3 4 2 2 3 2" xfId="9038" xr:uid="{BA7E5FF3-C574-4F1B-AD8C-C9B1EB6738D4}"/>
    <cellStyle name="Note 2 3 4 2 2 3 3" xfId="17673" xr:uid="{EB0C5891-F704-44B6-8B2D-13E520A06957}"/>
    <cellStyle name="Note 2 3 4 2 2 4" xfId="3633" xr:uid="{E583206C-1C7B-4352-81C1-36BAF1A5CD78}"/>
    <cellStyle name="Note 2 3 4 2 2 4 2" xfId="9262" xr:uid="{DFC23EE9-F7AE-4A77-8012-436992D1A079}"/>
    <cellStyle name="Note 2 3 4 2 2 4 3" xfId="17897" xr:uid="{49A63A32-ABF3-4F56-86E6-FA2483DEF7FE}"/>
    <cellStyle name="Note 2 3 4 2 2 5" xfId="7084" xr:uid="{952F47EA-9B6A-450B-9F84-B64FD74E6D5B}"/>
    <cellStyle name="Note 2 3 4 2 2 6" xfId="15719" xr:uid="{1E3381DD-4935-4B7F-8604-38DD1A66968F}"/>
    <cellStyle name="Note 2 3 4 2 3" xfId="1847" xr:uid="{CDCE2D57-5AC1-4908-9FC4-2873FA13638B}"/>
    <cellStyle name="Note 2 3 4 2 3 2" xfId="5019" xr:uid="{110429AB-4A2E-47AC-BB9A-F9CE94307AF2}"/>
    <cellStyle name="Note 2 3 4 2 3 2 2" xfId="10648" xr:uid="{DAF221B8-CC61-4A91-938A-257E687B133B}"/>
    <cellStyle name="Note 2 3 4 2 3 2 3" xfId="19283" xr:uid="{14A14AF7-238D-4BBC-8F66-D611BBC727AC}"/>
    <cellStyle name="Note 2 3 4 2 3 3" xfId="7476" xr:uid="{B3934848-75F6-4A0F-898E-7938C584F16B}"/>
    <cellStyle name="Note 2 3 4 2 3 4" xfId="16111" xr:uid="{189E8446-73D7-402C-846E-605E125D287E}"/>
    <cellStyle name="Note 2 3 4 2 4" xfId="3044" xr:uid="{7A88EBBD-BD46-4F49-AD0A-E972B757D7FE}"/>
    <cellStyle name="Note 2 3 4 2 4 2" xfId="8673" xr:uid="{0141BA6F-035F-4BF5-B131-57D3EA2B113C}"/>
    <cellStyle name="Note 2 3 4 2 4 3" xfId="17308" xr:uid="{D26E0DE3-CAA8-4445-AD8B-860DAB028713}"/>
    <cellStyle name="Note 2 3 4 2 5" xfId="4454" xr:uid="{7779F8B5-BC06-4705-BC8F-22ACBA0680FA}"/>
    <cellStyle name="Note 2 3 4 2 5 2" xfId="10083" xr:uid="{DCCFD1F8-DA74-4875-A2F0-7511E82AFB9A}"/>
    <cellStyle name="Note 2 3 4 2 5 3" xfId="18718" xr:uid="{FB00FE8D-796C-4107-9982-090DEBB07D0C}"/>
    <cellStyle name="Note 2 3 4 2 6" xfId="6500" xr:uid="{9B46EDBC-568C-4317-BF2F-E28083B08B21}"/>
    <cellStyle name="Note 2 3 4 2 7" xfId="15135" xr:uid="{02FE4725-1FFA-4B0D-B590-E06CEF630310}"/>
    <cellStyle name="Note 2 3 4 3" xfId="717" xr:uid="{71091783-B2E1-4EA5-9FC2-DB1D8D288AE2}"/>
    <cellStyle name="Note 2 3 4 3 2" xfId="1301" xr:uid="{FC8CB139-8E43-4334-A4CF-2338C138752D}"/>
    <cellStyle name="Note 2 3 4 3 2 2" xfId="2180" xr:uid="{F478C6BA-FC62-41A1-B51F-5301A264D421}"/>
    <cellStyle name="Note 2 3 4 3 2 2 2" xfId="5352" xr:uid="{4B09DDAE-3EA0-48AB-BBEB-6BFC8B5EF50A}"/>
    <cellStyle name="Note 2 3 4 3 2 2 2 2" xfId="10981" xr:uid="{9045CEEE-417B-4665-AD94-EA09594E40DB}"/>
    <cellStyle name="Note 2 3 4 3 2 2 2 3" xfId="19616" xr:uid="{3A825CAF-A4C2-43F6-B22E-78F656EAF542}"/>
    <cellStyle name="Note 2 3 4 3 2 2 3" xfId="7809" xr:uid="{917B231F-5D35-4AC1-BCB6-FAAC1D44A1C8}"/>
    <cellStyle name="Note 2 3 4 3 2 2 4" xfId="16444" xr:uid="{EAEF8FB9-7162-419D-A35B-8CF52D89F370}"/>
    <cellStyle name="Note 2 3 4 3 2 3" xfId="2597" xr:uid="{BCC0949E-804A-438B-90B5-04E5B01CECA5}"/>
    <cellStyle name="Note 2 3 4 3 2 3 2" xfId="8226" xr:uid="{E02244CA-3255-486B-BC1C-FA30960663C4}"/>
    <cellStyle name="Note 2 3 4 3 2 3 3" xfId="16861" xr:uid="{A41BD24D-5B3F-4853-A2E4-0AB9947FC7BE}"/>
    <cellStyle name="Note 2 3 4 3 2 4" xfId="4626" xr:uid="{D357A4AA-CD95-4603-90D9-B8A3D80179D7}"/>
    <cellStyle name="Note 2 3 4 3 2 4 2" xfId="10255" xr:uid="{0FA2EC05-C882-4552-9337-CBBAA529EA7F}"/>
    <cellStyle name="Note 2 3 4 3 2 4 3" xfId="18890" xr:uid="{1F093513-F3D9-4FA6-9DF2-A783D7CC6BDB}"/>
    <cellStyle name="Note 2 3 4 3 2 5" xfId="6930" xr:uid="{435192BE-0BC0-461B-B1E0-46BF35A4DDB6}"/>
    <cellStyle name="Note 2 3 4 3 2 6" xfId="15565" xr:uid="{4FFC4A35-2AA3-447E-9A7B-5B5A401FE8E5}"/>
    <cellStyle name="Note 2 3 4 3 3" xfId="1772" xr:uid="{EFD6B5A8-5335-486E-BF79-4BE9D5971E15}"/>
    <cellStyle name="Note 2 3 4 3 3 2" xfId="4944" xr:uid="{3A84997A-C8D6-4BFB-A38E-3410B0E43D90}"/>
    <cellStyle name="Note 2 3 4 3 3 2 2" xfId="10573" xr:uid="{11429C5D-D6D1-49C3-8579-D7AC0D4ED03C}"/>
    <cellStyle name="Note 2 3 4 3 3 2 3" xfId="19208" xr:uid="{23C9D7CF-8DF1-4F6B-9B90-B666E239BB86}"/>
    <cellStyle name="Note 2 3 4 3 3 3" xfId="7401" xr:uid="{FB90283E-AE80-41F2-814A-F9828C25932B}"/>
    <cellStyle name="Note 2 3 4 3 3 4" xfId="16036" xr:uid="{82F1FCFC-E539-4F06-A695-7CB2F712F298}"/>
    <cellStyle name="Note 2 3 4 3 4" xfId="2931" xr:uid="{55D123D0-245E-40F4-9775-850E2C09A6CF}"/>
    <cellStyle name="Note 2 3 4 3 4 2" xfId="8560" xr:uid="{07F836CF-0EF9-4ECC-BB2E-BC33B3A98FC5}"/>
    <cellStyle name="Note 2 3 4 3 4 3" xfId="17195" xr:uid="{7763A6CD-87A9-4426-83E9-FC9BF4E794B1}"/>
    <cellStyle name="Note 2 3 4 3 5" xfId="3902" xr:uid="{A7E7E7B4-E512-47F5-B33D-8DE426C23088}"/>
    <cellStyle name="Note 2 3 4 3 5 2" xfId="9531" xr:uid="{AEE7206D-B43C-4148-8943-D8B3054883A7}"/>
    <cellStyle name="Note 2 3 4 3 5 3" xfId="18166" xr:uid="{878CC182-3C92-42DD-ABC1-192F644CA17D}"/>
    <cellStyle name="Note 2 3 4 3 6" xfId="6346" xr:uid="{E0F910B8-B80F-42D1-AA5F-04C5AC794BB1}"/>
    <cellStyle name="Note 2 3 4 3 7" xfId="14981" xr:uid="{C7A0A172-FBD5-4563-8805-44A8EEF11AA9}"/>
    <cellStyle name="Note 2 3 4 4" xfId="696" xr:uid="{3C511D01-9156-4903-B616-E131D93715A9}"/>
    <cellStyle name="Note 2 3 4 4 2" xfId="1280" xr:uid="{5DB6FCB0-F674-4E29-BDF8-E07190853C0B}"/>
    <cellStyle name="Note 2 3 4 4 2 2" xfId="2159" xr:uid="{1A7FBEE4-97B9-4522-B3D4-D107E6341F08}"/>
    <cellStyle name="Note 2 3 4 4 2 2 2" xfId="5331" xr:uid="{101961E2-2F80-4B16-A178-8EF2AB9D724C}"/>
    <cellStyle name="Note 2 3 4 4 2 2 2 2" xfId="10960" xr:uid="{9E727596-44C1-4660-93E9-D63DB90DB17D}"/>
    <cellStyle name="Note 2 3 4 4 2 2 2 3" xfId="19595" xr:uid="{23064B56-6641-4905-9D10-510DA2124A5D}"/>
    <cellStyle name="Note 2 3 4 4 2 2 3" xfId="7788" xr:uid="{4AD56309-674E-4BEB-90C3-A25F5B10EC2E}"/>
    <cellStyle name="Note 2 3 4 4 2 2 4" xfId="16423" xr:uid="{BE57D34F-ECF7-4E48-9466-2BDFB2FDD2F6}"/>
    <cellStyle name="Note 2 3 4 4 2 3" xfId="2703" xr:uid="{56E97902-BBA6-4CB2-868F-CA5C461AD9BD}"/>
    <cellStyle name="Note 2 3 4 4 2 3 2" xfId="8332" xr:uid="{4C932BB6-0041-44A1-A1AE-54FAAB2501AD}"/>
    <cellStyle name="Note 2 3 4 4 2 3 3" xfId="16967" xr:uid="{4D723463-756A-418D-B87C-AFE5C1628467}"/>
    <cellStyle name="Note 2 3 4 4 2 4" xfId="4037" xr:uid="{B430C863-1053-494F-BC8D-C295720154E5}"/>
    <cellStyle name="Note 2 3 4 4 2 4 2" xfId="9666" xr:uid="{74E05810-2856-4339-8AC2-C1B39F0DC53B}"/>
    <cellStyle name="Note 2 3 4 4 2 4 3" xfId="18301" xr:uid="{2BE971A4-9C58-4BAE-8209-267510B0B40F}"/>
    <cellStyle name="Note 2 3 4 4 2 5" xfId="6909" xr:uid="{8A738E7E-D6BD-48EA-BF28-86541CAC34F4}"/>
    <cellStyle name="Note 2 3 4 4 2 6" xfId="15544" xr:uid="{C43EAD2D-9CF9-4413-AC3C-E69DDD9046B5}"/>
    <cellStyle name="Note 2 3 4 4 3" xfId="1761" xr:uid="{B2561E43-5BA5-43C3-B9EA-53C91E3E4828}"/>
    <cellStyle name="Note 2 3 4 4 3 2" xfId="4933" xr:uid="{9ABBCF2D-1B4E-499B-9B63-8B003FF20364}"/>
    <cellStyle name="Note 2 3 4 4 3 2 2" xfId="10562" xr:uid="{2786F58C-A69E-44AD-B6D0-670E2DBF71D3}"/>
    <cellStyle name="Note 2 3 4 4 3 2 3" xfId="19197" xr:uid="{FFAE88A1-04C0-4D5E-B885-3DDE4C09988E}"/>
    <cellStyle name="Note 2 3 4 4 3 3" xfId="7390" xr:uid="{3589C8F6-B91A-4290-B6AA-99715E090A82}"/>
    <cellStyle name="Note 2 3 4 4 3 4" xfId="16025" xr:uid="{E3D1414C-9182-46EC-8CCB-60E50AA17222}"/>
    <cellStyle name="Note 2 3 4 4 4" xfId="3096" xr:uid="{0F2D21DA-7D50-411E-87A1-BB0B84FCE848}"/>
    <cellStyle name="Note 2 3 4 4 4 2" xfId="8725" xr:uid="{AAB5E968-08BC-4992-A610-E01BB595AAA7}"/>
    <cellStyle name="Note 2 3 4 4 4 3" xfId="17360" xr:uid="{BD33609B-2A7D-40C5-9725-527DB745CD0D}"/>
    <cellStyle name="Note 2 3 4 4 5" xfId="3727" xr:uid="{D55C5C1A-72A4-4305-B804-4334CCEE0249}"/>
    <cellStyle name="Note 2 3 4 4 5 2" xfId="9356" xr:uid="{A57C124E-838B-4AD6-9D66-18DC3A412175}"/>
    <cellStyle name="Note 2 3 4 4 5 3" xfId="17991" xr:uid="{D795B55D-C129-466A-BBA3-259984136DA8}"/>
    <cellStyle name="Note 2 3 4 4 6" xfId="6325" xr:uid="{E32D43D1-E19D-43D4-A3B5-8C3636F04BDF}"/>
    <cellStyle name="Note 2 3 4 4 7" xfId="14960" xr:uid="{F80B272B-DB7D-431D-BDCA-B1E0A3C3442B}"/>
    <cellStyle name="Note 2 3 4 5" xfId="742" xr:uid="{5DF94673-7159-48D6-8541-5CD01021D614}"/>
    <cellStyle name="Note 2 3 4 5 2" xfId="1326" xr:uid="{BB94F975-4A97-4D20-92AB-72E7178C432D}"/>
    <cellStyle name="Note 2 3 4 5 2 2" xfId="2205" xr:uid="{BF03472B-92DA-47DD-BA46-A08BFA9DC760}"/>
    <cellStyle name="Note 2 3 4 5 2 2 2" xfId="5377" xr:uid="{AC787540-DE06-41F9-BD90-55411895A5D2}"/>
    <cellStyle name="Note 2 3 4 5 2 2 2 2" xfId="11006" xr:uid="{DF628010-449B-44FA-AB4A-98ED83EA938B}"/>
    <cellStyle name="Note 2 3 4 5 2 2 2 3" xfId="19641" xr:uid="{33661ADC-7DD6-4D3C-A95A-3F1A67503B75}"/>
    <cellStyle name="Note 2 3 4 5 2 2 3" xfId="7834" xr:uid="{0130E0CC-ED6D-42B6-8959-A568C8042CC3}"/>
    <cellStyle name="Note 2 3 4 5 2 2 4" xfId="16469" xr:uid="{502BB01F-A478-4043-A640-8C6288956B8A}"/>
    <cellStyle name="Note 2 3 4 5 2 3" xfId="285" xr:uid="{3E8D5CC1-2FC3-468E-9146-09CBB61281D4}"/>
    <cellStyle name="Note 2 3 4 5 2 3 2" xfId="5914" xr:uid="{97CF5048-9738-468B-9BE1-5F639EEAA4FB}"/>
    <cellStyle name="Note 2 3 4 5 2 3 3" xfId="14549" xr:uid="{9097D1FC-84F7-44C8-8333-ABB3BBEDD45F}"/>
    <cellStyle name="Note 2 3 4 5 2 4" xfId="3873" xr:uid="{F787C97D-C155-431E-AB22-B226782E38FA}"/>
    <cellStyle name="Note 2 3 4 5 2 4 2" xfId="9502" xr:uid="{8ED4DADA-2F52-4596-BB5A-20344B6403F0}"/>
    <cellStyle name="Note 2 3 4 5 2 4 3" xfId="18137" xr:uid="{06D29B73-FC92-4CD9-8523-4B3B8B8B9FB4}"/>
    <cellStyle name="Note 2 3 4 5 2 5" xfId="6955" xr:uid="{0B3F889F-DA71-4680-B211-5A4D1F4ADA03}"/>
    <cellStyle name="Note 2 3 4 5 2 6" xfId="15590" xr:uid="{3658738A-D738-45D1-BCEF-98CE48BA528C}"/>
    <cellStyle name="Note 2 3 4 5 3" xfId="1783" xr:uid="{45C9B266-04A5-481C-8D6E-C13D1EB9AA90}"/>
    <cellStyle name="Note 2 3 4 5 3 2" xfId="4955" xr:uid="{4ED15FE9-5133-4654-B62E-308C00C1B312}"/>
    <cellStyle name="Note 2 3 4 5 3 2 2" xfId="10584" xr:uid="{4E4B8588-A87C-4B67-8B46-A3C5B1F625A7}"/>
    <cellStyle name="Note 2 3 4 5 3 2 3" xfId="19219" xr:uid="{7FFCB48E-1374-4022-B8D8-BF447FB1ADBE}"/>
    <cellStyle name="Note 2 3 4 5 3 3" xfId="7412" xr:uid="{5FDDCCF2-4367-4B61-9D64-8B89DB7DB76F}"/>
    <cellStyle name="Note 2 3 4 5 3 4" xfId="16047" xr:uid="{1A650170-5B4D-4ED2-BAA8-4B47C812374A}"/>
    <cellStyle name="Note 2 3 4 5 4" xfId="3173" xr:uid="{4180854F-874F-403D-9E2E-1CDC08EE1392}"/>
    <cellStyle name="Note 2 3 4 5 4 2" xfId="8802" xr:uid="{D85159D2-43E4-45C8-80AA-219092898381}"/>
    <cellStyle name="Note 2 3 4 5 4 3" xfId="17437" xr:uid="{6B1D6BFA-87F2-4974-ABFA-F7BE0954BA0F}"/>
    <cellStyle name="Note 2 3 4 5 5" xfId="4036" xr:uid="{14B82B89-8A4E-4E81-A456-9BA710B20A79}"/>
    <cellStyle name="Note 2 3 4 5 5 2" xfId="9665" xr:uid="{640FF451-B23A-4BBF-AB25-59C12E775F36}"/>
    <cellStyle name="Note 2 3 4 5 5 3" xfId="18300" xr:uid="{8FF16F99-2457-4AB8-A43F-F4D6AE93E7C9}"/>
    <cellStyle name="Note 2 3 4 5 6" xfId="6371" xr:uid="{F872F171-1178-459C-9646-76FB332AA3B1}"/>
    <cellStyle name="Note 2 3 4 5 7" xfId="15006" xr:uid="{767E5A66-EFD9-4CF6-8142-059DD816B280}"/>
    <cellStyle name="Note 2 3 4 6" xfId="1140" xr:uid="{A74DA139-7A8A-41D0-9654-AEA31097C4D5}"/>
    <cellStyle name="Note 2 3 4 6 2" xfId="2019" xr:uid="{3A49720F-21DE-473D-8574-76E1E4CBFBC9}"/>
    <cellStyle name="Note 2 3 4 6 2 2" xfId="5191" xr:uid="{0B6AE93D-93B9-4966-9880-65F245F78B93}"/>
    <cellStyle name="Note 2 3 4 6 2 2 2" xfId="10820" xr:uid="{CCA6DA05-0B45-4584-A8D4-46EA35E69CD8}"/>
    <cellStyle name="Note 2 3 4 6 2 2 3" xfId="19455" xr:uid="{D8CFD5B6-898E-46C8-98C4-96A7BDECDC38}"/>
    <cellStyle name="Note 2 3 4 6 2 3" xfId="7648" xr:uid="{F922953C-4AC4-42B6-AC49-BC8B9ADFFF29}"/>
    <cellStyle name="Note 2 3 4 6 2 4" xfId="16283" xr:uid="{C67CD105-CCD7-48F4-A00F-528A1CBA4872}"/>
    <cellStyle name="Note 2 3 4 6 3" xfId="3138" xr:uid="{63EB5129-5094-4F8C-8C50-65883577DC83}"/>
    <cellStyle name="Note 2 3 4 6 3 2" xfId="8767" xr:uid="{B8B0DD2D-D77E-4286-B184-1559AA0996F5}"/>
    <cellStyle name="Note 2 3 4 6 3 3" xfId="17402" xr:uid="{57F34C0B-7C21-47D1-8A3F-1038A0E556D1}"/>
    <cellStyle name="Note 2 3 4 6 4" xfId="3656" xr:uid="{C0CFAEC3-180C-4E0D-938E-C647EDCDA251}"/>
    <cellStyle name="Note 2 3 4 6 4 2" xfId="9285" xr:uid="{0C416F72-4AAB-4294-906F-DAF1D4F10DBE}"/>
    <cellStyle name="Note 2 3 4 6 4 3" xfId="17920" xr:uid="{BD7F4418-8CC6-41C6-AA73-84D728CDA440}"/>
    <cellStyle name="Note 2 3 4 6 5" xfId="6769" xr:uid="{3C7337CC-5322-42F9-9BF2-A61F528AB800}"/>
    <cellStyle name="Note 2 3 4 6 6" xfId="15404" xr:uid="{013043E0-EB94-42D0-8F56-D242740BA29D}"/>
    <cellStyle name="Note 2 3 4 7" xfId="1691" xr:uid="{CCAB8192-781B-4E32-A6A0-AD0133B45716}"/>
    <cellStyle name="Note 2 3 4 7 2" xfId="4863" xr:uid="{E73F1C89-605C-4A39-8B95-69C20FE19300}"/>
    <cellStyle name="Note 2 3 4 7 2 2" xfId="10492" xr:uid="{4B865E69-B417-42E7-BD0E-5B09D15A1919}"/>
    <cellStyle name="Note 2 3 4 7 2 3" xfId="19127" xr:uid="{EA7728EE-F522-401B-9D79-A189C883539C}"/>
    <cellStyle name="Note 2 3 4 7 3" xfId="7320" xr:uid="{16A8A47C-B847-490B-A27F-FE84744C78A6}"/>
    <cellStyle name="Note 2 3 4 7 4" xfId="15955" xr:uid="{B4813C91-4920-4E09-9108-14135234EFC1}"/>
    <cellStyle name="Note 2 3 4 8" xfId="3379" xr:uid="{DC7C579A-F343-4E17-AC91-9A65FD3E4BB5}"/>
    <cellStyle name="Note 2 3 4 8 2" xfId="9008" xr:uid="{D0DAF0F2-9118-43D3-8991-D18D1133BC7C}"/>
    <cellStyle name="Note 2 3 4 8 3" xfId="17643" xr:uid="{4E7BF644-55A4-4A69-8F10-099491C6E54C}"/>
    <cellStyle name="Note 2 3 4 9" xfId="4292" xr:uid="{AB9E0277-02FB-419D-8E40-6E983780D2DB}"/>
    <cellStyle name="Note 2 3 4 9 2" xfId="9921" xr:uid="{7C9212E4-74CE-4529-81A3-B706AB214A90}"/>
    <cellStyle name="Note 2 3 4 9 3" xfId="18556" xr:uid="{0C47A289-AE54-4980-997C-68C5C1F551EC}"/>
    <cellStyle name="Note 2 3 5" xfId="634" xr:uid="{A984E347-149C-4CE8-B4ED-CBAFD4B85459}"/>
    <cellStyle name="Note 2 3 5 10" xfId="6263" xr:uid="{54193395-719F-499F-832C-0B3A4CDBFA60}"/>
    <cellStyle name="Note 2 3 5 11" xfId="14898" xr:uid="{290A2F5F-A063-41BD-BF8C-CE27AF2F7A4D}"/>
    <cellStyle name="Note 2 3 5 2" xfId="965" xr:uid="{DC36F487-7009-4E0C-A53B-E9654786E9AF}"/>
    <cellStyle name="Note 2 3 5 2 2" xfId="1549" xr:uid="{529081C4-B24F-4D57-887B-DCC6D79ABDB0}"/>
    <cellStyle name="Note 2 3 5 2 2 2" xfId="2428" xr:uid="{B7D4E670-84C5-45F5-AA15-F003E3B239B2}"/>
    <cellStyle name="Note 2 3 5 2 2 2 2" xfId="5600" xr:uid="{0F707426-91F0-4005-9697-98E4E01BCB42}"/>
    <cellStyle name="Note 2 3 5 2 2 2 2 2" xfId="11229" xr:uid="{84A81876-FEFC-47F6-88DE-AA4D6EE944B4}"/>
    <cellStyle name="Note 2 3 5 2 2 2 2 3" xfId="19864" xr:uid="{67CB6145-9DC3-48C7-951B-FCBA6E35CAF1}"/>
    <cellStyle name="Note 2 3 5 2 2 2 3" xfId="8057" xr:uid="{4F9A22F0-9FF0-48A1-8AC8-AEF122B56C27}"/>
    <cellStyle name="Note 2 3 5 2 2 2 4" xfId="16692" xr:uid="{62490C20-3D89-42CE-A52E-031534E46658}"/>
    <cellStyle name="Note 2 3 5 2 2 3" xfId="2579" xr:uid="{0053F0EB-CDBC-4957-89D2-499702F9095D}"/>
    <cellStyle name="Note 2 3 5 2 2 3 2" xfId="8208" xr:uid="{4A0D9C56-DBBE-4BF9-8B51-28D926EF6408}"/>
    <cellStyle name="Note 2 3 5 2 2 3 3" xfId="16843" xr:uid="{4A18BA59-44D9-4526-9018-EFA1486422E6}"/>
    <cellStyle name="Note 2 3 5 2 2 4" xfId="4721" xr:uid="{C1BE1C05-5453-4AAC-AF7E-BA358E62D8AC}"/>
    <cellStyle name="Note 2 3 5 2 2 4 2" xfId="10350" xr:uid="{65B80085-4E32-42DC-9943-37A98878ED2E}"/>
    <cellStyle name="Note 2 3 5 2 2 4 3" xfId="18985" xr:uid="{FF4DC77B-14D9-4AA3-AEBE-F9200D6BB17F}"/>
    <cellStyle name="Note 2 3 5 2 2 5" xfId="7178" xr:uid="{25560D95-17A3-43CE-AD7A-4117709FF700}"/>
    <cellStyle name="Note 2 3 5 2 2 6" xfId="15813" xr:uid="{D8147220-906A-46B5-83E3-9CE190094DEB}"/>
    <cellStyle name="Note 2 3 5 2 3" xfId="1896" xr:uid="{0853C077-2E04-4C5A-98F2-8409A577911B}"/>
    <cellStyle name="Note 2 3 5 2 3 2" xfId="5068" xr:uid="{6C39D7D7-D7D8-4CB5-89C0-BD284E639124}"/>
    <cellStyle name="Note 2 3 5 2 3 2 2" xfId="10697" xr:uid="{16562E46-EE11-4B85-B964-B4012C52E8D9}"/>
    <cellStyle name="Note 2 3 5 2 3 2 3" xfId="19332" xr:uid="{EF703F44-245D-411E-89E3-6DF0F88DCAFD}"/>
    <cellStyle name="Note 2 3 5 2 3 3" xfId="7525" xr:uid="{3C12E193-4455-48CA-8143-29A334591D0E}"/>
    <cellStyle name="Note 2 3 5 2 3 4" xfId="16160" xr:uid="{5FF43A04-914C-4BEC-8E6F-6A1095CE7587}"/>
    <cellStyle name="Note 2 3 5 2 4" xfId="3186" xr:uid="{52356895-0859-42F0-BF4F-5490A32C18DF}"/>
    <cellStyle name="Note 2 3 5 2 4 2" xfId="8815" xr:uid="{954BA912-EB5A-4DDB-A428-888849226E2C}"/>
    <cellStyle name="Note 2 3 5 2 4 3" xfId="17450" xr:uid="{5E59D510-A9FA-4058-B551-1086E7136BD9}"/>
    <cellStyle name="Note 2 3 5 2 5" xfId="4433" xr:uid="{9D073CFC-79F5-4B9F-B9D0-E833FCA73743}"/>
    <cellStyle name="Note 2 3 5 2 5 2" xfId="10062" xr:uid="{D3FAAF4C-AB25-4DF5-B7B1-5E2B193284EC}"/>
    <cellStyle name="Note 2 3 5 2 5 3" xfId="18697" xr:uid="{47EA05FA-0F35-42FC-90DC-6CAD5BBAE672}"/>
    <cellStyle name="Note 2 3 5 2 6" xfId="6594" xr:uid="{E6FA9856-C1DB-42DA-BFF1-50C2442DC4CE}"/>
    <cellStyle name="Note 2 3 5 2 7" xfId="15229" xr:uid="{0BFBB927-5D59-43EA-B0F0-41AEE31D9CE0}"/>
    <cellStyle name="Note 2 3 5 3" xfId="894" xr:uid="{AFDDF815-EB09-4E51-9AAF-6280007C757B}"/>
    <cellStyle name="Note 2 3 5 3 2" xfId="1478" xr:uid="{83FEACF2-5287-4792-B8F5-5CFADCA4BF38}"/>
    <cellStyle name="Note 2 3 5 3 2 2" xfId="2357" xr:uid="{06382F72-E6BF-4306-BD07-88106CBC27F5}"/>
    <cellStyle name="Note 2 3 5 3 2 2 2" xfId="5529" xr:uid="{F87E97C2-B006-4DB0-B650-9227F411F2E5}"/>
    <cellStyle name="Note 2 3 5 3 2 2 2 2" xfId="11158" xr:uid="{E547E5BF-42BC-4C75-8BD1-9387653B78A9}"/>
    <cellStyle name="Note 2 3 5 3 2 2 2 3" xfId="19793" xr:uid="{249F4297-DCF8-46CC-A170-900630E17B01}"/>
    <cellStyle name="Note 2 3 5 3 2 2 3" xfId="7986" xr:uid="{0794606D-03B7-4958-94DE-3F207A717D6E}"/>
    <cellStyle name="Note 2 3 5 3 2 2 4" xfId="16621" xr:uid="{D5160D54-BCF1-4969-A5EE-7F55D5029026}"/>
    <cellStyle name="Note 2 3 5 3 2 3" xfId="3201" xr:uid="{1FD1BB70-2D4A-48FD-831A-B4FC120AB80F}"/>
    <cellStyle name="Note 2 3 5 3 2 3 2" xfId="8830" xr:uid="{98C96EB7-E9A7-4831-A27D-A1E540FDD870}"/>
    <cellStyle name="Note 2 3 5 3 2 3 3" xfId="17465" xr:uid="{633B2C3D-5B9A-40A1-97AD-4E48A22EE588}"/>
    <cellStyle name="Note 2 3 5 3 2 4" xfId="4650" xr:uid="{C295BC4E-8661-4296-B8D8-5189F846F80A}"/>
    <cellStyle name="Note 2 3 5 3 2 4 2" xfId="10279" xr:uid="{30707B04-A517-4490-B81C-91C9B39ED8A6}"/>
    <cellStyle name="Note 2 3 5 3 2 4 3" xfId="18914" xr:uid="{BAAFAFA4-0831-40D0-87CC-55D8E7A4DE5F}"/>
    <cellStyle name="Note 2 3 5 3 2 5" xfId="7107" xr:uid="{AA181B20-525B-4B67-AA00-E4AB5F61C42A}"/>
    <cellStyle name="Note 2 3 5 3 2 6" xfId="15742" xr:uid="{177CFBCA-3CC1-4677-B642-04703F2E44AA}"/>
    <cellStyle name="Note 2 3 5 3 3" xfId="1859" xr:uid="{E9FA4B54-C342-434E-B3D9-984F8C2B315B}"/>
    <cellStyle name="Note 2 3 5 3 3 2" xfId="5031" xr:uid="{5BB9D6BD-3E16-46FA-A0A9-EF17605D6177}"/>
    <cellStyle name="Note 2 3 5 3 3 2 2" xfId="10660" xr:uid="{43EF24D2-5220-428F-BB77-B401DE397D73}"/>
    <cellStyle name="Note 2 3 5 3 3 2 3" xfId="19295" xr:uid="{6220FB5B-9515-4A3B-866C-8F9784CFC764}"/>
    <cellStyle name="Note 2 3 5 3 3 3" xfId="7488" xr:uid="{8E633F11-EDEE-4078-A4FD-AFE1F39C8511}"/>
    <cellStyle name="Note 2 3 5 3 3 4" xfId="16123" xr:uid="{B156272A-7BC0-49E9-B2F6-2A6092953722}"/>
    <cellStyle name="Note 2 3 5 3 4" xfId="3501" xr:uid="{F16E46BB-8EE2-4865-8D0B-D10533DECD26}"/>
    <cellStyle name="Note 2 3 5 3 4 2" xfId="9130" xr:uid="{34C49F66-E187-4EAC-8E88-319CE46DB0E9}"/>
    <cellStyle name="Note 2 3 5 3 4 3" xfId="17765" xr:uid="{29AB900E-3934-495E-A9FA-AFB630E65462}"/>
    <cellStyle name="Note 2 3 5 3 5" xfId="4000" xr:uid="{2F323749-9FDD-4487-9DD8-38957F267879}"/>
    <cellStyle name="Note 2 3 5 3 5 2" xfId="9629" xr:uid="{628694FA-6A0D-42A4-B9E2-F363000AF882}"/>
    <cellStyle name="Note 2 3 5 3 5 3" xfId="18264" xr:uid="{6D4ADF5B-EC12-4F2B-AAE7-E3450B154BF8}"/>
    <cellStyle name="Note 2 3 5 3 6" xfId="6523" xr:uid="{619B483E-2D10-4C2A-BA34-F818D1F72E84}"/>
    <cellStyle name="Note 2 3 5 3 7" xfId="15158" xr:uid="{778A43CE-817D-40B2-8E4E-FF880462B6A6}"/>
    <cellStyle name="Note 2 3 5 4" xfId="682" xr:uid="{69367ABD-297E-4E81-AB6F-A19839EBFA81}"/>
    <cellStyle name="Note 2 3 5 4 2" xfId="1266" xr:uid="{CA695338-F203-4E31-AB51-89F1E6A6C418}"/>
    <cellStyle name="Note 2 3 5 4 2 2" xfId="2145" xr:uid="{43D5D894-293D-4BB2-A9D9-16332EB3F601}"/>
    <cellStyle name="Note 2 3 5 4 2 2 2" xfId="5317" xr:uid="{390316F7-5CDB-411A-8BD2-FEBA17919068}"/>
    <cellStyle name="Note 2 3 5 4 2 2 2 2" xfId="10946" xr:uid="{0D6281C2-B95B-442D-AEC9-6AD891E1DA4B}"/>
    <cellStyle name="Note 2 3 5 4 2 2 2 3" xfId="19581" xr:uid="{6E7DE09F-71E7-498F-9DA5-F18E3C603AA7}"/>
    <cellStyle name="Note 2 3 5 4 2 2 3" xfId="7774" xr:uid="{AC623C13-4FB8-48FC-9057-5E039504E031}"/>
    <cellStyle name="Note 2 3 5 4 2 2 4" xfId="16409" xr:uid="{A27ED41D-CA0E-471E-A841-27A93A31BA2E}"/>
    <cellStyle name="Note 2 3 5 4 2 3" xfId="2573" xr:uid="{20DA33EC-A40A-47EB-8FE9-9A0F79E491FB}"/>
    <cellStyle name="Note 2 3 5 4 2 3 2" xfId="8202" xr:uid="{8EE5BD45-6167-4E61-915E-286AA674C54E}"/>
    <cellStyle name="Note 2 3 5 4 2 3 3" xfId="16837" xr:uid="{8CD0D0A2-4342-48F0-82E2-DEE9CA958440}"/>
    <cellStyle name="Note 2 3 5 4 2 4" xfId="3827" xr:uid="{5E4AE21B-F919-4696-8EA7-55D99DA2809D}"/>
    <cellStyle name="Note 2 3 5 4 2 4 2" xfId="9456" xr:uid="{F4A7741D-4C1F-446C-A176-4F4BE0043C99}"/>
    <cellStyle name="Note 2 3 5 4 2 4 3" xfId="18091" xr:uid="{33E135D4-E131-4F53-8181-EDCD79B4453A}"/>
    <cellStyle name="Note 2 3 5 4 2 5" xfId="6895" xr:uid="{280AF83A-82DD-4FA7-B5E5-D5130CC81F78}"/>
    <cellStyle name="Note 2 3 5 4 2 6" xfId="15530" xr:uid="{FE41D48E-7560-4D39-98AF-0585801BFBFE}"/>
    <cellStyle name="Note 2 3 5 4 3" xfId="1754" xr:uid="{A6F249B4-F732-4936-B75B-D30A47BD70C2}"/>
    <cellStyle name="Note 2 3 5 4 3 2" xfId="4926" xr:uid="{03FA795D-346C-41F0-AE2B-84108D5390CF}"/>
    <cellStyle name="Note 2 3 5 4 3 2 2" xfId="10555" xr:uid="{B1C57A52-D035-4E2D-AB34-5AD250E8B7E4}"/>
    <cellStyle name="Note 2 3 5 4 3 2 3" xfId="19190" xr:uid="{78478B0E-5C03-481E-825F-013F0D85C8D1}"/>
    <cellStyle name="Note 2 3 5 4 3 3" xfId="7383" xr:uid="{77CC86E0-4A67-4186-9F8E-5C516A1868C5}"/>
    <cellStyle name="Note 2 3 5 4 3 4" xfId="16018" xr:uid="{AB9C5FB0-75F7-4D12-9507-49AFD624AD55}"/>
    <cellStyle name="Note 2 3 5 4 4" xfId="3169" xr:uid="{5BF2A5F5-3AA5-4F38-982C-A382495D3324}"/>
    <cellStyle name="Note 2 3 5 4 4 2" xfId="8798" xr:uid="{5A4902BA-B7DE-4234-8708-5D0DA76BCBDC}"/>
    <cellStyle name="Note 2 3 5 4 4 3" xfId="17433" xr:uid="{62C7CD7E-4751-4486-913D-0D8A21903DDB}"/>
    <cellStyle name="Note 2 3 5 4 5" xfId="4509" xr:uid="{43541531-4D59-40BC-BF83-DBD48E37BAD4}"/>
    <cellStyle name="Note 2 3 5 4 5 2" xfId="10138" xr:uid="{3E45A2EF-FC1B-4062-ABF1-39D7BBBEE907}"/>
    <cellStyle name="Note 2 3 5 4 5 3" xfId="18773" xr:uid="{9047DD6F-F0D1-4E98-A48E-E579E55E3EFE}"/>
    <cellStyle name="Note 2 3 5 4 6" xfId="6311" xr:uid="{B5179D6A-5208-43A5-87BC-33FD37927E9E}"/>
    <cellStyle name="Note 2 3 5 4 7" xfId="14946" xr:uid="{702D9367-A972-4AE9-8CDA-0DB1B6D96D3E}"/>
    <cellStyle name="Note 2 3 5 5" xfId="820" xr:uid="{AEC37E2C-E18E-4173-B9B4-0962DC57682D}"/>
    <cellStyle name="Note 2 3 5 5 2" xfId="1404" xr:uid="{06B6334B-5E2D-4357-99B2-11CE7BFB7ECC}"/>
    <cellStyle name="Note 2 3 5 5 2 2" xfId="2283" xr:uid="{72D6D3AD-D3D0-4705-84A1-20B898FBB376}"/>
    <cellStyle name="Note 2 3 5 5 2 2 2" xfId="5455" xr:uid="{6F049CE3-7B6F-4F0B-BBA3-29313A4A46E0}"/>
    <cellStyle name="Note 2 3 5 5 2 2 2 2" xfId="11084" xr:uid="{805D0FF0-334B-443F-8667-DA8E8CDB6B11}"/>
    <cellStyle name="Note 2 3 5 5 2 2 2 3" xfId="19719" xr:uid="{F2D2F473-193B-4AF6-AEB8-8D3D7EBEE5EE}"/>
    <cellStyle name="Note 2 3 5 5 2 2 3" xfId="7912" xr:uid="{0F6EF19D-6025-412C-BEF1-98CF0BE8C87D}"/>
    <cellStyle name="Note 2 3 5 5 2 2 4" xfId="16547" xr:uid="{274FF4F7-5ECA-43CA-B291-F59CDCC8B746}"/>
    <cellStyle name="Note 2 3 5 5 2 3" xfId="2717" xr:uid="{7F1177D2-4CD9-461F-9D1E-FBE16AF8DE19}"/>
    <cellStyle name="Note 2 3 5 5 2 3 2" xfId="8346" xr:uid="{7FAE568D-40C0-434E-91B0-56D797758B66}"/>
    <cellStyle name="Note 2 3 5 5 2 3 3" xfId="16981" xr:uid="{A729B171-0901-4587-B5A1-C0955626F7ED}"/>
    <cellStyle name="Note 2 3 5 5 2 4" xfId="4630" xr:uid="{A6E77078-76F6-46E3-9C6B-DDD1ECF1E9E5}"/>
    <cellStyle name="Note 2 3 5 5 2 4 2" xfId="10259" xr:uid="{EC3181CC-AD4A-4FAD-BA5B-D1588782BEC7}"/>
    <cellStyle name="Note 2 3 5 5 2 4 3" xfId="18894" xr:uid="{69B4424D-D78C-4986-A7E9-E9B6D5040C11}"/>
    <cellStyle name="Note 2 3 5 5 2 5" xfId="7033" xr:uid="{7C6C7099-B409-4623-BC5A-47AC45494F9C}"/>
    <cellStyle name="Note 2 3 5 5 2 6" xfId="15668" xr:uid="{50F5A2E3-8902-4DB4-A52E-13A45D891198}"/>
    <cellStyle name="Note 2 3 5 5 3" xfId="1823" xr:uid="{45A88131-79B1-4F4D-881C-6AB2C95EE193}"/>
    <cellStyle name="Note 2 3 5 5 3 2" xfId="4995" xr:uid="{37282395-5441-42DF-98D1-795026105A2F}"/>
    <cellStyle name="Note 2 3 5 5 3 2 2" xfId="10624" xr:uid="{8B2D8E11-1181-4FEA-B2E3-EAAF80FC13D9}"/>
    <cellStyle name="Note 2 3 5 5 3 2 3" xfId="19259" xr:uid="{F8303257-394B-404E-B7D2-ACCF909ABABB}"/>
    <cellStyle name="Note 2 3 5 5 3 3" xfId="7452" xr:uid="{1C64AD46-0163-4C89-AB35-CD582C7D02C6}"/>
    <cellStyle name="Note 2 3 5 5 3 4" xfId="16087" xr:uid="{06DA987E-F625-4A55-942D-83623B0A3F21}"/>
    <cellStyle name="Note 2 3 5 5 4" xfId="3456" xr:uid="{E9AC2D6D-B3E9-4276-BC60-32F965E84607}"/>
    <cellStyle name="Note 2 3 5 5 4 2" xfId="9085" xr:uid="{A2833BD6-07E3-4E56-A1C1-57E49D68AE9F}"/>
    <cellStyle name="Note 2 3 5 5 4 3" xfId="17720" xr:uid="{4E91AF46-416F-4CCD-ABCB-4DBBBA92F5FF}"/>
    <cellStyle name="Note 2 3 5 5 5" xfId="3870" xr:uid="{6BDBCD3D-1DDD-4C27-A369-0B2D4FF55EF0}"/>
    <cellStyle name="Note 2 3 5 5 5 2" xfId="9499" xr:uid="{F017509F-1E16-4525-86DE-E0198BE33311}"/>
    <cellStyle name="Note 2 3 5 5 5 3" xfId="18134" xr:uid="{B2D4370A-7F41-443C-9070-19AC6905547A}"/>
    <cellStyle name="Note 2 3 5 5 6" xfId="6449" xr:uid="{742C7EC7-CD58-4FD4-B848-79A023C8CC7B}"/>
    <cellStyle name="Note 2 3 5 5 7" xfId="15084" xr:uid="{8DD02260-EA90-454A-97DA-8D695062702A}"/>
    <cellStyle name="Note 2 3 5 6" xfId="1218" xr:uid="{AD6CD2B9-5937-4770-85B3-2C165A11DD1F}"/>
    <cellStyle name="Note 2 3 5 6 2" xfId="2097" xr:uid="{5A33FCC6-4958-40AB-A28C-C7F97727AE46}"/>
    <cellStyle name="Note 2 3 5 6 2 2" xfId="5269" xr:uid="{367030C5-5947-4FA6-B2BC-FCA1E83B9F25}"/>
    <cellStyle name="Note 2 3 5 6 2 2 2" xfId="10898" xr:uid="{D6E85486-297B-4DCF-BCCB-C2EA26EB60F5}"/>
    <cellStyle name="Note 2 3 5 6 2 2 3" xfId="19533" xr:uid="{438CBECD-E4BD-494E-AC55-384167B8E5DD}"/>
    <cellStyle name="Note 2 3 5 6 2 3" xfId="7726" xr:uid="{37F40252-2B84-463D-B46B-24EE4AEA3875}"/>
    <cellStyle name="Note 2 3 5 6 2 4" xfId="16361" xr:uid="{A8AB8ED0-542C-41F9-8EDD-229307E56ACC}"/>
    <cellStyle name="Note 2 3 5 6 3" xfId="2964" xr:uid="{8AEE2722-E32B-4140-95C9-0A82F1A4C9C0}"/>
    <cellStyle name="Note 2 3 5 6 3 2" xfId="8593" xr:uid="{C94DF67E-A038-452B-8756-A3D84C14CC04}"/>
    <cellStyle name="Note 2 3 5 6 3 3" xfId="17228" xr:uid="{8F70579F-76DD-4072-9D2A-5A6A6B372955}"/>
    <cellStyle name="Note 2 3 5 6 4" xfId="4154" xr:uid="{79D952E6-9216-4454-8AFE-F427468C7FE9}"/>
    <cellStyle name="Note 2 3 5 6 4 2" xfId="9783" xr:uid="{D2622F4A-75BC-47EB-ABEE-AA6F3F5BEB12}"/>
    <cellStyle name="Note 2 3 5 6 4 3" xfId="18418" xr:uid="{21F5B140-9B82-4A39-8F11-EBB36E15F910}"/>
    <cellStyle name="Note 2 3 5 6 5" xfId="6847" xr:uid="{D75AED57-104C-47A9-A6F0-EFF883CD5A22}"/>
    <cellStyle name="Note 2 3 5 6 6" xfId="15482" xr:uid="{52E89958-5090-4B8A-9A0C-D30BB8FCEEF3}"/>
    <cellStyle name="Note 2 3 5 7" xfId="1731" xr:uid="{32C3D045-1AE8-4BE1-B005-675C56CC8D9A}"/>
    <cellStyle name="Note 2 3 5 7 2" xfId="4903" xr:uid="{FE65D020-67A6-4216-AF45-94C7CBD1AC26}"/>
    <cellStyle name="Note 2 3 5 7 2 2" xfId="10532" xr:uid="{13E2084F-BB47-4FFE-8301-352C8BF919C0}"/>
    <cellStyle name="Note 2 3 5 7 2 3" xfId="19167" xr:uid="{2E6B9674-0AC4-448E-B53A-8A036B6EAAAF}"/>
    <cellStyle name="Note 2 3 5 7 3" xfId="7360" xr:uid="{AD814FD5-784B-493D-84DF-56734607BBE5}"/>
    <cellStyle name="Note 2 3 5 7 4" xfId="15995" xr:uid="{B6E5D2B0-1F6C-498A-9E18-CF4CA3B0B550}"/>
    <cellStyle name="Note 2 3 5 8" xfId="2785" xr:uid="{0759B5CC-1A71-4320-9CD0-3A927886A567}"/>
    <cellStyle name="Note 2 3 5 8 2" xfId="8414" xr:uid="{FF31790B-1068-4460-A5C3-E044C6E710E1}"/>
    <cellStyle name="Note 2 3 5 8 3" xfId="17049" xr:uid="{E1B53213-05AF-488E-A559-9C9154B46F35}"/>
    <cellStyle name="Note 2 3 5 9" xfId="3793" xr:uid="{06D75CAE-1CEE-463E-AFBD-37935F70E705}"/>
    <cellStyle name="Note 2 3 5 9 2" xfId="9422" xr:uid="{2B84B47F-57B1-4474-B37A-70551C1C93FA}"/>
    <cellStyle name="Note 2 3 5 9 3" xfId="18057" xr:uid="{70ED3B97-565A-44FB-899B-96812B69E506}"/>
    <cellStyle name="Note 2 3 6" xfId="504" xr:uid="{1A853DBF-9005-437C-B230-86B953D16A9C}"/>
    <cellStyle name="Note 2 3 6 2" xfId="842" xr:uid="{218ED334-2D1D-4CEE-AE1D-8539429A59BD}"/>
    <cellStyle name="Note 2 3 6 2 2" xfId="1426" xr:uid="{045DA41A-423B-4F58-8F06-4DCCCCC55CFB}"/>
    <cellStyle name="Note 2 3 6 2 2 2" xfId="2305" xr:uid="{F04F6AF0-A780-4D05-AD62-9EB467097C07}"/>
    <cellStyle name="Note 2 3 6 2 2 2 2" xfId="5477" xr:uid="{684D00FC-DF8E-4524-9646-E0D994AEBB8D}"/>
    <cellStyle name="Note 2 3 6 2 2 2 2 2" xfId="11106" xr:uid="{93173BB0-4E72-468C-BE43-B6F03E62EDBB}"/>
    <cellStyle name="Note 2 3 6 2 2 2 2 3" xfId="19741" xr:uid="{F0348AF4-5CAC-4B8E-A857-327A2FF68518}"/>
    <cellStyle name="Note 2 3 6 2 2 2 3" xfId="7934" xr:uid="{0B39DDC8-F973-4D0F-9839-3C33EDB7AF55}"/>
    <cellStyle name="Note 2 3 6 2 2 2 4" xfId="16569" xr:uid="{A52C1FD1-116E-4737-805D-1BF7B6B22D21}"/>
    <cellStyle name="Note 2 3 6 2 2 3" xfId="2593" xr:uid="{87ED7C39-0211-43D9-829B-EF909C155B68}"/>
    <cellStyle name="Note 2 3 6 2 2 3 2" xfId="8222" xr:uid="{6979E5A5-AF8B-4AD2-A208-E78373213DE9}"/>
    <cellStyle name="Note 2 3 6 2 2 3 3" xfId="16857" xr:uid="{BD348711-C78E-4122-9A05-C4342FF3FCA3}"/>
    <cellStyle name="Note 2 3 6 2 2 4" xfId="4376" xr:uid="{E8FB49D2-F0D4-4827-B1BC-798A6FC1B1FB}"/>
    <cellStyle name="Note 2 3 6 2 2 4 2" xfId="10005" xr:uid="{B20B8904-5BB6-4298-8781-4E5D79B338CA}"/>
    <cellStyle name="Note 2 3 6 2 2 4 3" xfId="18640" xr:uid="{463B647B-5348-4E6B-8092-5B6BD9B9A6D9}"/>
    <cellStyle name="Note 2 3 6 2 2 5" xfId="7055" xr:uid="{6B193272-B7D1-4FDA-ACA5-AF1FAC24B591}"/>
    <cellStyle name="Note 2 3 6 2 2 6" xfId="15690" xr:uid="{36E8F3F0-13F0-46CD-8047-3D407AFB682C}"/>
    <cellStyle name="Note 2 3 6 2 3" xfId="1834" xr:uid="{768F95B6-934B-44DE-BB64-7759CA2AC80B}"/>
    <cellStyle name="Note 2 3 6 2 3 2" xfId="5006" xr:uid="{DCF2B7BA-4B00-4851-ADA3-7DB83AB91BC7}"/>
    <cellStyle name="Note 2 3 6 2 3 2 2" xfId="10635" xr:uid="{BFC0047B-73A0-44E9-80BB-49A47E775387}"/>
    <cellStyle name="Note 2 3 6 2 3 2 3" xfId="19270" xr:uid="{790F399D-C201-4313-94CC-E77906DF891F}"/>
    <cellStyle name="Note 2 3 6 2 3 3" xfId="7463" xr:uid="{CAA00977-2E60-456A-81F1-4D2ED23B5D82}"/>
    <cellStyle name="Note 2 3 6 2 3 4" xfId="16098" xr:uid="{6052CFE5-9243-4DCF-8DCB-5AE2E05615C7}"/>
    <cellStyle name="Note 2 3 6 2 4" xfId="2981" xr:uid="{8C155D89-8F8E-479F-B5EF-90A9E2F8830E}"/>
    <cellStyle name="Note 2 3 6 2 4 2" xfId="8610" xr:uid="{5662788C-90B1-48B0-B713-AFB2C1B262D1}"/>
    <cellStyle name="Note 2 3 6 2 4 3" xfId="17245" xr:uid="{EB6AE881-7941-4560-A258-549B0952CE8C}"/>
    <cellStyle name="Note 2 3 6 2 5" xfId="4279" xr:uid="{5763F077-8280-44D4-811E-534896762370}"/>
    <cellStyle name="Note 2 3 6 2 5 2" xfId="9908" xr:uid="{98D43EDA-EAB5-41AE-A133-9709C3AF6C5B}"/>
    <cellStyle name="Note 2 3 6 2 5 3" xfId="18543" xr:uid="{F51239E3-DACF-4C9B-B6BF-ED1BA18201E4}"/>
    <cellStyle name="Note 2 3 6 2 6" xfId="6471" xr:uid="{FFF978C8-9826-47FD-BDDD-93891C7BC892}"/>
    <cellStyle name="Note 2 3 6 2 7" xfId="15106" xr:uid="{BCAD18C9-1AA3-4E6C-ADB4-16D0DE1C0094}"/>
    <cellStyle name="Note 2 3 6 3" xfId="1118" xr:uid="{D11C88E9-A1F0-4DD5-AD12-C3E08378C96A}"/>
    <cellStyle name="Note 2 3 6 3 2" xfId="1997" xr:uid="{92A279DE-9E5E-4252-968D-3A107DD0FF2A}"/>
    <cellStyle name="Note 2 3 6 3 2 2" xfId="5169" xr:uid="{9D2797B5-CF3E-43E9-B853-885C1E39C906}"/>
    <cellStyle name="Note 2 3 6 3 2 2 2" xfId="10798" xr:uid="{9DA0FCE3-9A43-4D21-B748-BE8A28062656}"/>
    <cellStyle name="Note 2 3 6 3 2 2 3" xfId="19433" xr:uid="{29A4DDB8-F40D-4A3F-8C79-A3C4FA571157}"/>
    <cellStyle name="Note 2 3 6 3 2 3" xfId="7626" xr:uid="{FCDA609D-429E-4027-8E21-DE1B036E7006}"/>
    <cellStyle name="Note 2 3 6 3 2 4" xfId="16261" xr:uid="{D9101261-0795-4300-A2BE-F209BAE23210}"/>
    <cellStyle name="Note 2 3 6 3 3" xfId="3457" xr:uid="{E52D3994-2386-4176-AFA9-FC85B400361F}"/>
    <cellStyle name="Note 2 3 6 3 3 2" xfId="9086" xr:uid="{915F7D42-395A-4E63-B97E-AB32F336F291}"/>
    <cellStyle name="Note 2 3 6 3 3 3" xfId="17721" xr:uid="{16A0BA5E-FDE0-4B58-A15E-0025DCB497E4}"/>
    <cellStyle name="Note 2 3 6 3 4" xfId="3678" xr:uid="{E11D9167-69A4-43B5-8957-68845BC613E6}"/>
    <cellStyle name="Note 2 3 6 3 4 2" xfId="9307" xr:uid="{5DF16ABA-8AD0-4781-BB99-00541F4964CE}"/>
    <cellStyle name="Note 2 3 6 3 4 3" xfId="17942" xr:uid="{8E3C7390-9330-42ED-A5B6-ED65A63F59C1}"/>
    <cellStyle name="Note 2 3 6 3 5" xfId="6747" xr:uid="{2888AD43-BC01-4808-8D37-D14D4F73373E}"/>
    <cellStyle name="Note 2 3 6 3 6" xfId="15382" xr:uid="{89226C63-9919-4F51-BF53-237DBC3A529B}"/>
    <cellStyle name="Note 2 3 6 4" xfId="1682" xr:uid="{EBC2AF43-3E51-4174-A36D-C9650A112C23}"/>
    <cellStyle name="Note 2 3 6 4 2" xfId="4854" xr:uid="{387ABC59-451D-4C52-A8B3-10948AF055A1}"/>
    <cellStyle name="Note 2 3 6 4 2 2" xfId="10483" xr:uid="{68CB251F-F1BC-491D-81AB-69B08CDF1FC5}"/>
    <cellStyle name="Note 2 3 6 4 2 3" xfId="19118" xr:uid="{F43FD280-C39A-48E6-AEE4-FB2A81BE14F8}"/>
    <cellStyle name="Note 2 3 6 4 3" xfId="7311" xr:uid="{573820C8-0A3E-4A65-90DE-1EF42F9C8B01}"/>
    <cellStyle name="Note 2 3 6 4 4" xfId="15946" xr:uid="{9515BDF0-19BB-4039-BD1A-5D3CB0DBB766}"/>
    <cellStyle name="Note 2 3 6 5" xfId="3349" xr:uid="{22FCCDEA-7EEF-4E25-834B-37A847F52633}"/>
    <cellStyle name="Note 2 3 6 5 2" xfId="8978" xr:uid="{C669C0FB-19D7-460E-979F-7566CED8A8F4}"/>
    <cellStyle name="Note 2 3 6 5 3" xfId="17613" xr:uid="{7D0978AC-871E-4A9A-BF6B-8EB5C66A3D18}"/>
    <cellStyle name="Note 2 3 6 6" xfId="4174" xr:uid="{3D38EE21-D364-45E0-8156-36E2AB2CA199}"/>
    <cellStyle name="Note 2 3 6 6 2" xfId="9803" xr:uid="{EE13C4B3-2FDA-4F33-BBE7-CB294EB27A82}"/>
    <cellStyle name="Note 2 3 6 6 3" xfId="18438" xr:uid="{CE991AE2-7741-476F-9EA2-02A2BDB74BCC}"/>
    <cellStyle name="Note 2 3 6 7" xfId="6133" xr:uid="{2DD3E499-B14D-4009-B11D-46FA83A42B02}"/>
    <cellStyle name="Note 2 3 6 8" xfId="14768" xr:uid="{9240F107-513B-4B0D-A87F-77BE53D1B478}"/>
    <cellStyle name="Note 2 3 7" xfId="1016" xr:uid="{AA74C447-48EF-4C6B-B715-935E3D2C8FC5}"/>
    <cellStyle name="Note 2 3 7 2" xfId="1600" xr:uid="{7E60642D-93ED-44AC-8B6D-517AE53C1BF5}"/>
    <cellStyle name="Note 2 3 7 2 2" xfId="2479" xr:uid="{092D7A79-1113-4181-80BE-FA3DCFD3A25D}"/>
    <cellStyle name="Note 2 3 7 2 2 2" xfId="5651" xr:uid="{5E432842-38DE-4E8B-ADD3-EA7708474906}"/>
    <cellStyle name="Note 2 3 7 2 2 2 2" xfId="11280" xr:uid="{FCE51E4C-3B4F-4623-B69A-D3A381A5C4B4}"/>
    <cellStyle name="Note 2 3 7 2 2 2 3" xfId="19915" xr:uid="{DE4A695C-E9DF-48A3-8446-BADE43466D67}"/>
    <cellStyle name="Note 2 3 7 2 2 3" xfId="8108" xr:uid="{DD20F866-E9ED-41CD-BC43-1307FD376FF3}"/>
    <cellStyle name="Note 2 3 7 2 2 4" xfId="16743" xr:uid="{0CBB54A4-25D6-498F-AD3B-7CDDFEFA1736}"/>
    <cellStyle name="Note 2 3 7 2 3" xfId="2664" xr:uid="{FDD495E3-FAF7-4337-9179-48B6294293A6}"/>
    <cellStyle name="Note 2 3 7 2 3 2" xfId="8293" xr:uid="{5B5AA15A-E4C0-44E1-AAFB-B49D53CDD326}"/>
    <cellStyle name="Note 2 3 7 2 3 3" xfId="16928" xr:uid="{7570B4F1-5852-45AC-B878-0DF17AC291E4}"/>
    <cellStyle name="Note 2 3 7 2 4" xfId="4772" xr:uid="{02D405B1-1F30-463A-8329-F8CAAA16D393}"/>
    <cellStyle name="Note 2 3 7 2 4 2" xfId="10401" xr:uid="{5661697D-3EB7-46B6-AE68-56AA8DD85253}"/>
    <cellStyle name="Note 2 3 7 2 4 3" xfId="19036" xr:uid="{E37896A8-E1CC-4F3F-ABE0-D7BBA8306B81}"/>
    <cellStyle name="Note 2 3 7 2 5" xfId="7229" xr:uid="{D8687E34-888B-4585-AED2-498BA24A0941}"/>
    <cellStyle name="Note 2 3 7 2 6" xfId="15864" xr:uid="{54255E74-CA77-4EF0-96A4-35C72F390A4F}"/>
    <cellStyle name="Note 2 3 7 3" xfId="1924" xr:uid="{CCC9881F-E73B-4538-B920-2B5B4458CE0C}"/>
    <cellStyle name="Note 2 3 7 3 2" xfId="5096" xr:uid="{49FCC472-9775-4E87-A8E1-9369CC7CB8EF}"/>
    <cellStyle name="Note 2 3 7 3 2 2" xfId="10725" xr:uid="{D03E74C2-2666-4F66-84BC-F8862869C78F}"/>
    <cellStyle name="Note 2 3 7 3 2 3" xfId="19360" xr:uid="{9B05D35A-FC5E-40DC-BCA1-1743598FA9E5}"/>
    <cellStyle name="Note 2 3 7 3 3" xfId="7553" xr:uid="{82BE56DE-08A3-4E03-B28B-B8D351F04EB2}"/>
    <cellStyle name="Note 2 3 7 3 4" xfId="16188" xr:uid="{6DD6B2A4-461F-4196-9C6F-37A2E11C6758}"/>
    <cellStyle name="Note 2 3 7 4" xfId="2668" xr:uid="{A6C03D3B-977D-437F-B1E7-4785D42D2610}"/>
    <cellStyle name="Note 2 3 7 4 2" xfId="8297" xr:uid="{DF9AA7AD-7633-4A51-B551-ECD62F7FD63E}"/>
    <cellStyle name="Note 2 3 7 4 3" xfId="16932" xr:uid="{F4374349-39F1-4BF2-B303-DAD12C871A4F}"/>
    <cellStyle name="Note 2 3 7 5" xfId="4429" xr:uid="{8459EC99-75C9-42A8-94C3-E8C2A5C869E0}"/>
    <cellStyle name="Note 2 3 7 5 2" xfId="10058" xr:uid="{E2CBCCE8-6C65-4D9B-847B-ACC85B2A87FA}"/>
    <cellStyle name="Note 2 3 7 5 3" xfId="18693" xr:uid="{D2807226-422C-42EC-A345-DB544EC0A2AE}"/>
    <cellStyle name="Note 2 3 7 6" xfId="6645" xr:uid="{F6E0C930-ED87-4178-A425-4FF4DA0A039A}"/>
    <cellStyle name="Note 2 3 7 7" xfId="15280" xr:uid="{2341D070-CC0F-4752-9588-A9A5F41463AE}"/>
    <cellStyle name="Note 2 3 8" xfId="1059" xr:uid="{004A98E2-9CE4-4785-BC44-D9F3531FD602}"/>
    <cellStyle name="Note 2 3 8 2" xfId="1643" xr:uid="{A3596D21-4D3B-4693-9A81-ED84154A3CEC}"/>
    <cellStyle name="Note 2 3 8 2 2" xfId="2522" xr:uid="{D5B321F0-E56B-4B57-873F-5DB62B6371E4}"/>
    <cellStyle name="Note 2 3 8 2 2 2" xfId="5694" xr:uid="{B4B8BB07-41AD-46F3-87D9-F397632CF17B}"/>
    <cellStyle name="Note 2 3 8 2 2 2 2" xfId="11323" xr:uid="{67848BEB-265C-40F4-A4F8-60F67406F6C4}"/>
    <cellStyle name="Note 2 3 8 2 2 2 3" xfId="19958" xr:uid="{0F855C64-CFAC-4EF7-9B4D-ABEED88E0157}"/>
    <cellStyle name="Note 2 3 8 2 2 3" xfId="8151" xr:uid="{A2F83113-97E0-41B1-B83B-AE5CC58C36A9}"/>
    <cellStyle name="Note 2 3 8 2 2 4" xfId="16786" xr:uid="{107E7D2D-A26D-47E0-8F78-071C6A4C25D1}"/>
    <cellStyle name="Note 2 3 8 2 3" xfId="303" xr:uid="{2187DDAF-6A5C-45EB-85D9-6D1C5367016A}"/>
    <cellStyle name="Note 2 3 8 2 3 2" xfId="5932" xr:uid="{3A254252-B7E9-4904-9B1D-69D6E7FEA0CC}"/>
    <cellStyle name="Note 2 3 8 2 3 3" xfId="14567" xr:uid="{CB586024-84C2-481F-A609-C77F97794C0E}"/>
    <cellStyle name="Note 2 3 8 2 4" xfId="4815" xr:uid="{9D7EFB6D-18AA-4392-A3DA-C8786CC576E9}"/>
    <cellStyle name="Note 2 3 8 2 4 2" xfId="10444" xr:uid="{FC789384-74CC-4118-9B83-920AEB116CC7}"/>
    <cellStyle name="Note 2 3 8 2 4 3" xfId="19079" xr:uid="{1009CE2A-2B70-4156-B395-304483C02D72}"/>
    <cellStyle name="Note 2 3 8 2 5" xfId="7272" xr:uid="{04ED7F8E-9B6D-4DAC-B0AE-B841DCAEC5B2}"/>
    <cellStyle name="Note 2 3 8 2 6" xfId="15907" xr:uid="{58A3EDC8-9D74-4C71-AB13-206172E5B590}"/>
    <cellStyle name="Note 2 3 8 3" xfId="1943" xr:uid="{1FB1B8B0-6777-452B-9E7F-281B67D1EE1E}"/>
    <cellStyle name="Note 2 3 8 3 2" xfId="5115" xr:uid="{368C0A08-6443-4418-AF76-257E3B28D5D5}"/>
    <cellStyle name="Note 2 3 8 3 2 2" xfId="10744" xr:uid="{AE48B768-B132-4746-8503-02F4CE3B83E1}"/>
    <cellStyle name="Note 2 3 8 3 2 3" xfId="19379" xr:uid="{C517E4E3-CDED-4975-86DE-0D53B19340F9}"/>
    <cellStyle name="Note 2 3 8 3 3" xfId="7572" xr:uid="{7735248F-5BA0-4925-B938-80E159D11A11}"/>
    <cellStyle name="Note 2 3 8 3 4" xfId="16207" xr:uid="{411B60EA-8D7D-484E-8398-3B1D39D0CF6C}"/>
    <cellStyle name="Note 2 3 8 4" xfId="2590" xr:uid="{AD1ED8F3-A06A-4E56-91C0-629DC1DB42FF}"/>
    <cellStyle name="Note 2 3 8 4 2" xfId="8219" xr:uid="{E8B02761-1224-4C61-B655-AD6CF8DBE9BC}"/>
    <cellStyle name="Note 2 3 8 4 3" xfId="16854" xr:uid="{ED7D5F37-ED86-42C2-B804-497B3C55AE38}"/>
    <cellStyle name="Note 2 3 8 5" xfId="4375" xr:uid="{995BB1FD-A29E-4F55-B36E-E7EA168E4A7B}"/>
    <cellStyle name="Note 2 3 8 5 2" xfId="10004" xr:uid="{7124F313-94AA-4A7D-9F2E-DF80147DDFD8}"/>
    <cellStyle name="Note 2 3 8 5 3" xfId="18639" xr:uid="{932FC1A8-7825-4BC1-BDDD-FAA70A2E6B46}"/>
    <cellStyle name="Note 2 3 8 6" xfId="6688" xr:uid="{7AE46ED5-4949-44EA-8BB6-9DA528EC07E9}"/>
    <cellStyle name="Note 2 3 8 7" xfId="15323" xr:uid="{5FC28226-C7A9-4BAB-BCDD-AC2DDC1FFB78}"/>
    <cellStyle name="Note 2 3 9" xfId="720" xr:uid="{C5C7A695-BA92-42CF-8E14-335BB10069F9}"/>
    <cellStyle name="Note 2 3 9 2" xfId="1304" xr:uid="{96C8A433-5D9F-4926-A2FC-7B27AE1DC6C0}"/>
    <cellStyle name="Note 2 3 9 2 2" xfId="2183" xr:uid="{97AA90AD-BFA6-43AB-AE7C-3F398E7B805E}"/>
    <cellStyle name="Note 2 3 9 2 2 2" xfId="5355" xr:uid="{B2F6D587-B92C-4652-92A8-F04954BFD682}"/>
    <cellStyle name="Note 2 3 9 2 2 2 2" xfId="10984" xr:uid="{45EB68BB-0668-4666-8E9D-62546C2BF651}"/>
    <cellStyle name="Note 2 3 9 2 2 2 3" xfId="19619" xr:uid="{C4299E72-C450-41DE-9EB4-34CDAFB100FD}"/>
    <cellStyle name="Note 2 3 9 2 2 3" xfId="7812" xr:uid="{4BA3628D-55B9-4E40-847D-FA2DAD3DB5CD}"/>
    <cellStyle name="Note 2 3 9 2 2 4" xfId="16447" xr:uid="{99A8CCEC-AA9F-4E34-8B20-AAE79D719700}"/>
    <cellStyle name="Note 2 3 9 2 3" xfId="2560" xr:uid="{2E490FCB-8171-460A-863A-FA94360DE551}"/>
    <cellStyle name="Note 2 3 9 2 3 2" xfId="8189" xr:uid="{CF66EC0E-4AFE-4B21-9EE3-A84CA6E69C65}"/>
    <cellStyle name="Note 2 3 9 2 3 3" xfId="16824" xr:uid="{4D33F37C-6BC4-46A3-9263-C57049D42D7B}"/>
    <cellStyle name="Note 2 3 9 2 4" xfId="4166" xr:uid="{9ABFDF49-2FF7-4582-AFCE-42991D789C2F}"/>
    <cellStyle name="Note 2 3 9 2 4 2" xfId="9795" xr:uid="{9DB3F68A-4346-47DF-A29B-5FF07345D2AC}"/>
    <cellStyle name="Note 2 3 9 2 4 3" xfId="18430" xr:uid="{1D442FFC-747F-4B6D-A865-8F491A288111}"/>
    <cellStyle name="Note 2 3 9 2 5" xfId="6933" xr:uid="{23ECBBCE-452F-43B4-B3D6-62365A80905F}"/>
    <cellStyle name="Note 2 3 9 2 6" xfId="15568" xr:uid="{C004FDBD-600B-4D46-AC7F-8E36524D0DFE}"/>
    <cellStyle name="Note 2 3 9 3" xfId="1774" xr:uid="{251C11EF-0B6E-4EE0-B199-3232710DE4F3}"/>
    <cellStyle name="Note 2 3 9 3 2" xfId="4946" xr:uid="{5E892000-5E70-49FC-9391-1FA282669EE8}"/>
    <cellStyle name="Note 2 3 9 3 2 2" xfId="10575" xr:uid="{8882A753-0616-4E26-B0AD-BEF70D4BD78C}"/>
    <cellStyle name="Note 2 3 9 3 2 3" xfId="19210" xr:uid="{F26995FD-62BD-483F-B418-B31835CD4C69}"/>
    <cellStyle name="Note 2 3 9 3 3" xfId="7403" xr:uid="{D88BAE73-313C-47F5-A0F0-B1308F2AAFDE}"/>
    <cellStyle name="Note 2 3 9 3 4" xfId="16038" xr:uid="{3CF31377-5376-453E-9D36-E8188C0499B3}"/>
    <cellStyle name="Note 2 3 9 4" xfId="3332" xr:uid="{675ED376-5EE4-4840-A55A-3627D9C60A20}"/>
    <cellStyle name="Note 2 3 9 4 2" xfId="8961" xr:uid="{7F9D6BCA-7EB9-4E67-AE78-E4E2112C2487}"/>
    <cellStyle name="Note 2 3 9 4 3" xfId="17596" xr:uid="{534DAA85-A561-44DF-AABC-14D3DF53768D}"/>
    <cellStyle name="Note 2 3 9 5" xfId="4430" xr:uid="{5710E23F-2240-4666-ABF2-2DBCB94B5EAE}"/>
    <cellStyle name="Note 2 3 9 5 2" xfId="10059" xr:uid="{684D7F12-1008-48F1-B842-C5DBCD2834D3}"/>
    <cellStyle name="Note 2 3 9 5 3" xfId="18694" xr:uid="{2DC4B055-DE66-4B6F-956F-C4BD9BC17CC4}"/>
    <cellStyle name="Note 2 3 9 6" xfId="6349" xr:uid="{6FF84399-177C-48FF-BEF5-6DC0630D277C}"/>
    <cellStyle name="Note 2 3 9 7" xfId="14984" xr:uid="{FF91B889-5A34-455D-B06F-485665253683}"/>
    <cellStyle name="Note 2 4" xfId="158" xr:uid="{515A609B-267A-4A0F-AC07-7420F9BD838A}"/>
    <cellStyle name="Note 2 4 10" xfId="1668" xr:uid="{8B801A26-C823-4706-A05D-08623E29906E}"/>
    <cellStyle name="Note 2 4 10 2" xfId="4840" xr:uid="{8B9DA7E6-7578-4ED4-9A9A-EEFAC542EE67}"/>
    <cellStyle name="Note 2 4 10 2 2" xfId="10469" xr:uid="{A4B62E2F-AA70-4EA6-A6FA-854C761F6338}"/>
    <cellStyle name="Note 2 4 10 2 3" xfId="19104" xr:uid="{266C1C90-9A79-473B-A92B-37B20A07E281}"/>
    <cellStyle name="Note 2 4 10 3" xfId="7297" xr:uid="{3AFBBF69-0AD8-4540-AC16-66985AF4115A}"/>
    <cellStyle name="Note 2 4 10 4" xfId="15932" xr:uid="{A92FD0D5-8959-440F-94B0-E1100D386A0B}"/>
    <cellStyle name="Note 2 4 11" xfId="2700" xr:uid="{DA770C8E-F557-41ED-8005-0DB4849E5BF8}"/>
    <cellStyle name="Note 2 4 11 2" xfId="8329" xr:uid="{A35EE459-5775-47B9-A02D-E732406821A4}"/>
    <cellStyle name="Note 2 4 11 3" xfId="16964" xr:uid="{D8661046-335E-4600-8D86-E7902DDBD4D5}"/>
    <cellStyle name="Note 2 4 12" xfId="4563" xr:uid="{2688D326-EADE-4FC4-AEB4-F011AF96C7DF}"/>
    <cellStyle name="Note 2 4 12 2" xfId="10192" xr:uid="{0F3C7B55-466F-492C-84EE-891F0CE986FB}"/>
    <cellStyle name="Note 2 4 12 3" xfId="18827" xr:uid="{50EA5125-A1E3-475C-A6BE-B166F3B071D7}"/>
    <cellStyle name="Note 2 4 13" xfId="444" xr:uid="{6ECEF49E-B3C6-46CE-AA35-F219A53EC24D}"/>
    <cellStyle name="Note 2 4 13 2" xfId="6073" xr:uid="{8D43B19D-1524-49C6-AC9E-7DBD7A2A15C1}"/>
    <cellStyle name="Note 2 4 13 3" xfId="14708" xr:uid="{C940DC47-7BCF-449D-B056-3D9CFAD762D6}"/>
    <cellStyle name="Note 2 4 14" xfId="5787" xr:uid="{D649F3C2-32D7-4E8F-A6D7-A5B3DB5EB0FD}"/>
    <cellStyle name="Note 2 4 15" xfId="14422" xr:uid="{6779F147-6E3C-4F1B-9B0F-2652AA6BF60E}"/>
    <cellStyle name="Note 2 4 2" xfId="606" xr:uid="{F452A5D1-2F24-43F7-A4C2-72CF29F37526}"/>
    <cellStyle name="Note 2 4 2 10" xfId="6235" xr:uid="{AD9B28D4-2739-4EB2-94BE-EAAFFB7A782D}"/>
    <cellStyle name="Note 2 4 2 11" xfId="14870" xr:uid="{BBB33219-1147-4467-A4EC-95E77D1C0ECC}"/>
    <cellStyle name="Note 2 4 2 2" xfId="932" xr:uid="{604CD888-558F-4220-98CC-64DAC5053F11}"/>
    <cellStyle name="Note 2 4 2 2 2" xfId="1516" xr:uid="{32BDF478-C822-4185-B808-AABC018A1C6B}"/>
    <cellStyle name="Note 2 4 2 2 2 2" xfId="2395" xr:uid="{53F0486B-C920-46F8-9091-D2E1AD1303BF}"/>
    <cellStyle name="Note 2 4 2 2 2 2 2" xfId="5567" xr:uid="{564586E9-CAA6-4E4F-9EC5-1C14F716FC3A}"/>
    <cellStyle name="Note 2 4 2 2 2 2 2 2" xfId="11196" xr:uid="{4D73DA73-8AEB-4B7C-A05E-7FEA0AEC2A8E}"/>
    <cellStyle name="Note 2 4 2 2 2 2 2 3" xfId="19831" xr:uid="{123F7891-B813-435E-80DF-3F1FD06231C8}"/>
    <cellStyle name="Note 2 4 2 2 2 2 3" xfId="8024" xr:uid="{7180BF33-824D-4E18-8EF7-5575A5D62C6B}"/>
    <cellStyle name="Note 2 4 2 2 2 2 4" xfId="16659" xr:uid="{1F15841E-4B99-446D-8960-BDB9A9D34187}"/>
    <cellStyle name="Note 2 4 2 2 2 3" xfId="2643" xr:uid="{4F31F3F4-A7DB-4FAC-A186-F8C6EF77B4DE}"/>
    <cellStyle name="Note 2 4 2 2 2 3 2" xfId="8272" xr:uid="{8FB8518E-B53C-4F02-9598-545A8D10886A}"/>
    <cellStyle name="Note 2 4 2 2 2 3 3" xfId="16907" xr:uid="{1BECD8BA-BDE3-468D-9C2C-F9B101694250}"/>
    <cellStyle name="Note 2 4 2 2 2 4" xfId="4688" xr:uid="{539467ED-08AA-4CAF-904B-CA6C5AB486D8}"/>
    <cellStyle name="Note 2 4 2 2 2 4 2" xfId="10317" xr:uid="{249E4CE0-BB62-4FC2-B255-49CDC2393FDB}"/>
    <cellStyle name="Note 2 4 2 2 2 4 3" xfId="18952" xr:uid="{73356323-9C71-4EEC-B1C2-C6A9F847F39B}"/>
    <cellStyle name="Note 2 4 2 2 2 5" xfId="7145" xr:uid="{D909F357-6B16-4CBA-81F4-AB7024A37223}"/>
    <cellStyle name="Note 2 4 2 2 2 6" xfId="15780" xr:uid="{632F3904-360F-49E5-9F0A-3DE2C5E731BC}"/>
    <cellStyle name="Note 2 4 2 2 3" xfId="1879" xr:uid="{A00E3481-4E33-471A-8DC9-7ADF05890572}"/>
    <cellStyle name="Note 2 4 2 2 3 2" xfId="5051" xr:uid="{7E275D8D-3B02-41E0-AFE6-354474D6F388}"/>
    <cellStyle name="Note 2 4 2 2 3 2 2" xfId="10680" xr:uid="{A4EB1F92-C541-4F54-B5C3-CA6ACCFB6928}"/>
    <cellStyle name="Note 2 4 2 2 3 2 3" xfId="19315" xr:uid="{C8093162-B67E-4CC5-8FFB-96A684741600}"/>
    <cellStyle name="Note 2 4 2 2 3 3" xfId="7508" xr:uid="{92C4DD3F-AAF0-4ACD-9E9E-A4A9069B2388}"/>
    <cellStyle name="Note 2 4 2 2 3 4" xfId="16143" xr:uid="{3EBD1772-AEE1-4524-9C54-307DEE146E52}"/>
    <cellStyle name="Note 2 4 2 2 4" xfId="2963" xr:uid="{108906ED-C3B9-4D36-8504-8BA284E59417}"/>
    <cellStyle name="Note 2 4 2 2 4 2" xfId="8592" xr:uid="{EE279F3E-C6E5-4B6A-9862-D16376F0A5D5}"/>
    <cellStyle name="Note 2 4 2 2 4 3" xfId="17227" xr:uid="{F0EED855-F6B5-4F4D-92D0-2B4D911FEEA6}"/>
    <cellStyle name="Note 2 4 2 2 5" xfId="3824" xr:uid="{4EBC88B7-BB0B-4DE9-9A60-70F4173AD6B9}"/>
    <cellStyle name="Note 2 4 2 2 5 2" xfId="9453" xr:uid="{ABC24D83-627D-4FF0-AF12-31FA9B2F253E}"/>
    <cellStyle name="Note 2 4 2 2 5 3" xfId="18088" xr:uid="{9910711E-FF10-4B11-B549-89A9F6D8983E}"/>
    <cellStyle name="Note 2 4 2 2 6" xfId="6561" xr:uid="{3A0C8959-509D-4389-9011-A79AAC5C70BA}"/>
    <cellStyle name="Note 2 4 2 2 7" xfId="15196" xr:uid="{F655A9C7-F83B-465E-9E01-1C9DFC8CC22D}"/>
    <cellStyle name="Note 2 4 2 3" xfId="1032" xr:uid="{D0208481-60F8-470E-B82F-86736A857530}"/>
    <cellStyle name="Note 2 4 2 3 2" xfId="1616" xr:uid="{584F4F7F-7667-4926-A28C-01136C04AF41}"/>
    <cellStyle name="Note 2 4 2 3 2 2" xfId="2495" xr:uid="{D2129BF9-5AF0-46D8-9E9A-65A5AF10128A}"/>
    <cellStyle name="Note 2 4 2 3 2 2 2" xfId="5667" xr:uid="{4FC1AA5C-F10F-42A0-9D93-978DBE5B2624}"/>
    <cellStyle name="Note 2 4 2 3 2 2 2 2" xfId="11296" xr:uid="{C618634A-4DDC-4E14-AB22-DE366FFFC2A0}"/>
    <cellStyle name="Note 2 4 2 3 2 2 2 3" xfId="19931" xr:uid="{F56B49E7-95FE-443E-921C-F7BDA4DAFCF3}"/>
    <cellStyle name="Note 2 4 2 3 2 2 3" xfId="8124" xr:uid="{E4D911B5-8B71-42DE-AEA1-55E3C240264D}"/>
    <cellStyle name="Note 2 4 2 3 2 2 4" xfId="16759" xr:uid="{B7079957-1F59-42AD-82DF-4A37CED4F665}"/>
    <cellStyle name="Note 2 4 2 3 2 3" xfId="3292" xr:uid="{C42ED224-1734-4AB3-A41C-60C3B6D9EC52}"/>
    <cellStyle name="Note 2 4 2 3 2 3 2" xfId="8921" xr:uid="{05C5885D-4AA2-4210-A181-6497CF180394}"/>
    <cellStyle name="Note 2 4 2 3 2 3 3" xfId="17556" xr:uid="{154AE7E0-FA80-4A55-87EE-5CD51AEA0044}"/>
    <cellStyle name="Note 2 4 2 3 2 4" xfId="4788" xr:uid="{192A3DA5-81B3-4EEC-B275-C3FBA96ABF94}"/>
    <cellStyle name="Note 2 4 2 3 2 4 2" xfId="10417" xr:uid="{D2B1F90F-0C70-4F9E-951A-5CE0DB976E36}"/>
    <cellStyle name="Note 2 4 2 3 2 4 3" xfId="19052" xr:uid="{5C5AA767-F370-4868-84A4-C1007EB743E5}"/>
    <cellStyle name="Note 2 4 2 3 2 5" xfId="7245" xr:uid="{17BE4ECC-DBB1-4FF2-B595-94F5894F4A29}"/>
    <cellStyle name="Note 2 4 2 3 2 6" xfId="15880" xr:uid="{897F29FE-05FC-4835-A8C4-1D260B918CC9}"/>
    <cellStyle name="Note 2 4 2 3 3" xfId="1932" xr:uid="{76F295A8-0D10-4FFB-8B75-6C76FF311114}"/>
    <cellStyle name="Note 2 4 2 3 3 2" xfId="5104" xr:uid="{22F96BB5-550A-474A-AC41-A46A15DFC685}"/>
    <cellStyle name="Note 2 4 2 3 3 2 2" xfId="10733" xr:uid="{FADFF27D-36E9-4BD0-80BA-BADEB9FF80F0}"/>
    <cellStyle name="Note 2 4 2 3 3 2 3" xfId="19368" xr:uid="{15687C90-7771-49FF-A5BD-791A43C8D85B}"/>
    <cellStyle name="Note 2 4 2 3 3 3" xfId="7561" xr:uid="{4014F7C0-40EC-461D-89C1-16A947D825C7}"/>
    <cellStyle name="Note 2 4 2 3 3 4" xfId="16196" xr:uid="{3E1D977F-7AA1-40FD-8AB1-DFCCAC121672}"/>
    <cellStyle name="Note 2 4 2 3 4" xfId="3532" xr:uid="{C42CF743-7E48-45CF-B9EF-11DDE71AC645}"/>
    <cellStyle name="Note 2 4 2 3 4 2" xfId="9161" xr:uid="{49864F1F-11F6-426E-A24D-74C9312CE977}"/>
    <cellStyle name="Note 2 4 2 3 4 3" xfId="17796" xr:uid="{A29864BD-8605-4407-AF2C-53B193729AAE}"/>
    <cellStyle name="Note 2 4 2 3 5" xfId="3932" xr:uid="{886E071D-EB14-4442-B815-EE978E464EAC}"/>
    <cellStyle name="Note 2 4 2 3 5 2" xfId="9561" xr:uid="{40A87BA3-E271-4B04-B0B6-4DEDBCF2068F}"/>
    <cellStyle name="Note 2 4 2 3 5 3" xfId="18196" xr:uid="{3724083E-7E30-4B36-AFC0-9820B57C52A7}"/>
    <cellStyle name="Note 2 4 2 3 6" xfId="6661" xr:uid="{C0EE54B5-BDF2-4185-A1CD-12B226B43546}"/>
    <cellStyle name="Note 2 4 2 3 7" xfId="15296" xr:uid="{B2932E71-B911-4E77-B22D-73BEB73C557A}"/>
    <cellStyle name="Note 2 4 2 4" xfId="1067" xr:uid="{5D657CAD-2F7F-4DC1-B890-CF7B0BF421E2}"/>
    <cellStyle name="Note 2 4 2 4 2" xfId="1651" xr:uid="{55C2D729-30C6-4B0D-B57B-E26F491742D1}"/>
    <cellStyle name="Note 2 4 2 4 2 2" xfId="2530" xr:uid="{98CB295E-3EE4-408F-8BE5-99A2AAAFADD6}"/>
    <cellStyle name="Note 2 4 2 4 2 2 2" xfId="5702" xr:uid="{196B50BC-ED54-4396-93E3-1E2335CF3568}"/>
    <cellStyle name="Note 2 4 2 4 2 2 2 2" xfId="11331" xr:uid="{199B6B96-2E36-4B95-B696-869150BC4195}"/>
    <cellStyle name="Note 2 4 2 4 2 2 2 3" xfId="19966" xr:uid="{EAC3FDE5-D94A-49F9-B0AF-B9D029BFAF98}"/>
    <cellStyle name="Note 2 4 2 4 2 2 3" xfId="8159" xr:uid="{034C3B26-4F6C-4B89-87D1-B52CEABB3580}"/>
    <cellStyle name="Note 2 4 2 4 2 2 4" xfId="16794" xr:uid="{4F9F89DD-C4CA-4F3C-A93F-071E17E65856}"/>
    <cellStyle name="Note 2 4 2 4 2 3" xfId="3612" xr:uid="{8BBAC789-7176-42A8-BE06-3DB5E91C3B0E}"/>
    <cellStyle name="Note 2 4 2 4 2 3 2" xfId="9241" xr:uid="{3245534E-9AE4-44DA-B81D-8904B20B42F8}"/>
    <cellStyle name="Note 2 4 2 4 2 3 3" xfId="17876" xr:uid="{52E06E4E-45DA-4AB7-933C-607B86F27FF1}"/>
    <cellStyle name="Note 2 4 2 4 2 4" xfId="4823" xr:uid="{AD1F82D8-3CDD-4E99-9DA0-3BDDA226DE10}"/>
    <cellStyle name="Note 2 4 2 4 2 4 2" xfId="10452" xr:uid="{C3B87C98-5FCB-4337-BC08-7F7A29AAAC1D}"/>
    <cellStyle name="Note 2 4 2 4 2 4 3" xfId="19087" xr:uid="{16F36198-FC58-452C-A844-B55B2852BA72}"/>
    <cellStyle name="Note 2 4 2 4 2 5" xfId="7280" xr:uid="{3D1A9FB1-D64E-4E6D-9A25-D3456C669E5C}"/>
    <cellStyle name="Note 2 4 2 4 2 6" xfId="15915" xr:uid="{CFB5C154-ED73-48F8-87A9-487BDF226DE7}"/>
    <cellStyle name="Note 2 4 2 4 3" xfId="1948" xr:uid="{9BECBB55-B171-4CAD-A39B-359BADB424F7}"/>
    <cellStyle name="Note 2 4 2 4 3 2" xfId="5120" xr:uid="{F2DB0BFF-D5C0-4BFE-A8D1-B882F21360AD}"/>
    <cellStyle name="Note 2 4 2 4 3 2 2" xfId="10749" xr:uid="{66487CC5-70C5-449B-B574-1606CBBE2553}"/>
    <cellStyle name="Note 2 4 2 4 3 2 3" xfId="19384" xr:uid="{9A33C803-9EC1-4274-8EBD-6D562CF80A4D}"/>
    <cellStyle name="Note 2 4 2 4 3 3" xfId="7577" xr:uid="{25523EAE-CB9E-47B1-832C-D21702492BE0}"/>
    <cellStyle name="Note 2 4 2 4 3 4" xfId="16212" xr:uid="{833E9625-D651-41B7-A6D3-CE296CA0DCF9}"/>
    <cellStyle name="Note 2 4 2 4 4" xfId="3489" xr:uid="{7A450D99-1ED9-4318-9739-2915787235F4}"/>
    <cellStyle name="Note 2 4 2 4 4 2" xfId="9118" xr:uid="{B2989E6B-F7D2-4997-8E18-48BE8B365DA5}"/>
    <cellStyle name="Note 2 4 2 4 4 3" xfId="17753" xr:uid="{E79FB622-5AAF-42E2-B476-EEE3561C4443}"/>
    <cellStyle name="Note 2 4 2 4 5" xfId="4271" xr:uid="{45891EEE-1E9E-4C4A-9DED-48675F7C3EFB}"/>
    <cellStyle name="Note 2 4 2 4 5 2" xfId="9900" xr:uid="{EC8B9953-98C8-46C3-9CE9-EB820CFA4720}"/>
    <cellStyle name="Note 2 4 2 4 5 3" xfId="18535" xr:uid="{AC8178A0-5E38-478A-AC1F-D0288D612915}"/>
    <cellStyle name="Note 2 4 2 4 6" xfId="6696" xr:uid="{8496E77D-8E48-48D6-94C4-4A73E15E8EAD}"/>
    <cellStyle name="Note 2 4 2 4 7" xfId="15331" xr:uid="{7E0C3FC5-BC7F-452F-A0BA-0E849761271A}"/>
    <cellStyle name="Note 2 4 2 5" xfId="787" xr:uid="{419BFA5E-7570-440F-8E57-0C3ACE32FA17}"/>
    <cellStyle name="Note 2 4 2 5 2" xfId="1371" xr:uid="{3E06CD5E-0F8E-4B3F-8706-E014D88C71E9}"/>
    <cellStyle name="Note 2 4 2 5 2 2" xfId="2250" xr:uid="{27982D92-CCA5-4EE3-9F79-8F4B568E293D}"/>
    <cellStyle name="Note 2 4 2 5 2 2 2" xfId="5422" xr:uid="{A81F344F-88F2-48C2-BF87-26200A25A68B}"/>
    <cellStyle name="Note 2 4 2 5 2 2 2 2" xfId="11051" xr:uid="{DC6F37CB-BF91-400B-B195-CF72A1A99091}"/>
    <cellStyle name="Note 2 4 2 5 2 2 2 3" xfId="19686" xr:uid="{1C64F67E-84F7-4B35-A843-63105BE6ACEC}"/>
    <cellStyle name="Note 2 4 2 5 2 2 3" xfId="7879" xr:uid="{630593A8-4606-4B4B-99FC-E66AF5ADCF9B}"/>
    <cellStyle name="Note 2 4 2 5 2 2 4" xfId="16514" xr:uid="{8916C0C7-F47C-4BEA-B4D5-652832415D39}"/>
    <cellStyle name="Note 2 4 2 5 2 3" xfId="3569" xr:uid="{77765280-87F0-4ED7-9660-2D4671D87330}"/>
    <cellStyle name="Note 2 4 2 5 2 3 2" xfId="9198" xr:uid="{527B5E09-B61F-44A3-9073-3F74594DCF5C}"/>
    <cellStyle name="Note 2 4 2 5 2 3 3" xfId="17833" xr:uid="{2F3C5047-DBE0-422A-AD73-AD66EC0AFCB8}"/>
    <cellStyle name="Note 2 4 2 5 2 4" xfId="4456" xr:uid="{E75E64C0-F9D4-4640-9DBE-388DCD701C47}"/>
    <cellStyle name="Note 2 4 2 5 2 4 2" xfId="10085" xr:uid="{ABBE7206-655C-402F-BF8C-75B49410E8E9}"/>
    <cellStyle name="Note 2 4 2 5 2 4 3" xfId="18720" xr:uid="{E1CDABD5-0968-40F2-81A1-843677C55C3F}"/>
    <cellStyle name="Note 2 4 2 5 2 5" xfId="7000" xr:uid="{2A1FDAE2-F0DC-467B-9E4B-7A7515890E87}"/>
    <cellStyle name="Note 2 4 2 5 2 6" xfId="15635" xr:uid="{626B61A8-6F87-4772-AFBC-D617B4BCB4A3}"/>
    <cellStyle name="Note 2 4 2 5 3" xfId="1806" xr:uid="{7EEABDB6-8911-485F-A321-926D95E03FB2}"/>
    <cellStyle name="Note 2 4 2 5 3 2" xfId="4978" xr:uid="{82062FDD-73AF-488D-A855-BE7F8D4E92D0}"/>
    <cellStyle name="Note 2 4 2 5 3 2 2" xfId="10607" xr:uid="{69B4FAC2-A228-4CED-8C94-F8EF5149EA42}"/>
    <cellStyle name="Note 2 4 2 5 3 2 3" xfId="19242" xr:uid="{231C8322-C6E4-4552-9BF2-6E8E8FDFF7CC}"/>
    <cellStyle name="Note 2 4 2 5 3 3" xfId="7435" xr:uid="{2B55CACA-0CB7-4382-B5B1-2DD41AEBF6D6}"/>
    <cellStyle name="Note 2 4 2 5 3 4" xfId="16070" xr:uid="{A7562412-8038-4756-84DE-A2BDCE826892}"/>
    <cellStyle name="Note 2 4 2 5 4" xfId="3022" xr:uid="{EB31343C-A8D5-4224-8108-4F7F3F984045}"/>
    <cellStyle name="Note 2 4 2 5 4 2" xfId="8651" xr:uid="{2F1DB1B1-7AE7-4671-813E-ABECB447D695}"/>
    <cellStyle name="Note 2 4 2 5 4 3" xfId="17286" xr:uid="{F2309B5C-8896-45D9-895F-6B4F35EE8AAC}"/>
    <cellStyle name="Note 2 4 2 5 5" xfId="4092" xr:uid="{AB5D9141-CB09-4C88-A01B-A461D5522AB9}"/>
    <cellStyle name="Note 2 4 2 5 5 2" xfId="9721" xr:uid="{CEF04928-1092-4F4D-A000-1BFD8D301B87}"/>
    <cellStyle name="Note 2 4 2 5 5 3" xfId="18356" xr:uid="{95F7C0B7-10A1-4FB2-8648-968E97DE532E}"/>
    <cellStyle name="Note 2 4 2 5 6" xfId="6416" xr:uid="{C7DD1281-3339-4EF2-BD3A-5D9813138DE3}"/>
    <cellStyle name="Note 2 4 2 5 7" xfId="15051" xr:uid="{8723AE43-88C4-468C-A81C-C21A4C6A5396}"/>
    <cellStyle name="Note 2 4 2 6" xfId="1185" xr:uid="{8BA8656F-AEEF-43A2-9F21-BA1567D59234}"/>
    <cellStyle name="Note 2 4 2 6 2" xfId="2064" xr:uid="{73DB4763-300E-49FC-B163-B5F9F24E4CE3}"/>
    <cellStyle name="Note 2 4 2 6 2 2" xfId="5236" xr:uid="{1E8B1514-B223-4837-A104-5A69AC79763C}"/>
    <cellStyle name="Note 2 4 2 6 2 2 2" xfId="10865" xr:uid="{251DA51C-7A88-46AA-906A-4566B9DBABB0}"/>
    <cellStyle name="Note 2 4 2 6 2 2 3" xfId="19500" xr:uid="{6C49C8E5-983E-4385-A0E2-2D6391BB3D9C}"/>
    <cellStyle name="Note 2 4 2 6 2 3" xfId="7693" xr:uid="{D753E165-7B2F-485E-865C-A520E9BC10CA}"/>
    <cellStyle name="Note 2 4 2 6 2 4" xfId="16328" xr:uid="{9A243826-7D10-46D0-9B27-4EB2EFBB4316}"/>
    <cellStyle name="Note 2 4 2 6 3" xfId="2872" xr:uid="{3C364800-F962-44DA-9626-9FD6091CC0BC}"/>
    <cellStyle name="Note 2 4 2 6 3 2" xfId="8501" xr:uid="{22894BA4-BDA0-4389-8282-5DCA0652E026}"/>
    <cellStyle name="Note 2 4 2 6 3 3" xfId="17136" xr:uid="{F115016C-66B1-47A0-942B-CB6271495BE5}"/>
    <cellStyle name="Note 2 4 2 6 4" xfId="3838" xr:uid="{038783B2-F45A-4450-8E8C-1F0725D6345F}"/>
    <cellStyle name="Note 2 4 2 6 4 2" xfId="9467" xr:uid="{FAB1A3EE-C8AD-4469-8BBF-13753ADE960C}"/>
    <cellStyle name="Note 2 4 2 6 4 3" xfId="18102" xr:uid="{65A1B8DF-E716-43CE-9FE0-6BAC3DB6BB85}"/>
    <cellStyle name="Note 2 4 2 6 5" xfId="6814" xr:uid="{41B17165-2E3F-49FF-A039-375A6EF18865}"/>
    <cellStyle name="Note 2 4 2 6 6" xfId="15449" xr:uid="{6F80013C-E446-4EEF-97DC-E5EBBB3314CB}"/>
    <cellStyle name="Note 2 4 2 7" xfId="1714" xr:uid="{E2B7FD08-7769-41A8-B5D4-80EB7ADA0060}"/>
    <cellStyle name="Note 2 4 2 7 2" xfId="4886" xr:uid="{A4B4C091-71E1-4D7C-8E84-380FB0F41413}"/>
    <cellStyle name="Note 2 4 2 7 2 2" xfId="10515" xr:uid="{51F39BF6-73E0-4C20-9609-D7D34B21730C}"/>
    <cellStyle name="Note 2 4 2 7 2 3" xfId="19150" xr:uid="{A1B24A7B-4BC2-473F-9229-1741AE81AB62}"/>
    <cellStyle name="Note 2 4 2 7 3" xfId="7343" xr:uid="{7AD755CF-8B86-4FEA-9CA2-A0756E6BCD89}"/>
    <cellStyle name="Note 2 4 2 7 4" xfId="15978" xr:uid="{FD68FD34-3269-400D-BFCB-AC1F12C520A6}"/>
    <cellStyle name="Note 2 4 2 8" xfId="3378" xr:uid="{0AEA890E-31BF-40DA-8A4F-3AD4B64ECD20}"/>
    <cellStyle name="Note 2 4 2 8 2" xfId="9007" xr:uid="{FBC526EE-E118-4193-863D-9BE7FD0A3141}"/>
    <cellStyle name="Note 2 4 2 8 3" xfId="17642" xr:uid="{16BDCA6B-715B-45A4-9F6F-E896CA450677}"/>
    <cellStyle name="Note 2 4 2 9" xfId="4516" xr:uid="{81E6CE7F-7DB0-41F8-8B31-725EAF6A93D8}"/>
    <cellStyle name="Note 2 4 2 9 2" xfId="10145" xr:uid="{FB139454-66E0-4E98-92EC-14BF5D3E3975}"/>
    <cellStyle name="Note 2 4 2 9 3" xfId="18780" xr:uid="{CE7854DF-C990-41C0-8234-413FD8CA6D42}"/>
    <cellStyle name="Note 2 4 3" xfId="542" xr:uid="{155DC703-20A2-4AAD-9297-BA8D49B1EB9F}"/>
    <cellStyle name="Note 2 4 3 10" xfId="6171" xr:uid="{9A0CF8A1-157E-4D13-AF1E-772F9469A97E}"/>
    <cellStyle name="Note 2 4 3 11" xfId="14806" xr:uid="{FEFCF31F-FD5E-4681-A7B9-3C36A52B78E5}"/>
    <cellStyle name="Note 2 4 3 2" xfId="876" xr:uid="{8790DC64-1B4D-402D-AE88-1976E49609F2}"/>
    <cellStyle name="Note 2 4 3 2 2" xfId="1460" xr:uid="{150D5A22-FD6F-434C-A83E-4BFEC1135C5D}"/>
    <cellStyle name="Note 2 4 3 2 2 2" xfId="2339" xr:uid="{77FB19C9-C084-4B0E-B891-BB02D94D9D24}"/>
    <cellStyle name="Note 2 4 3 2 2 2 2" xfId="5511" xr:uid="{2FA87BB0-F640-48B0-9C53-1FDA95961E45}"/>
    <cellStyle name="Note 2 4 3 2 2 2 2 2" xfId="11140" xr:uid="{E74FC5C6-1677-47B2-8754-4EEF2E4C4F29}"/>
    <cellStyle name="Note 2 4 3 2 2 2 2 3" xfId="19775" xr:uid="{E29C7B89-7AC8-43AF-8F05-9793BF00C313}"/>
    <cellStyle name="Note 2 4 3 2 2 2 3" xfId="7968" xr:uid="{168F66F7-D92D-4E57-A4B0-5B334D01B8EF}"/>
    <cellStyle name="Note 2 4 3 2 2 2 4" xfId="16603" xr:uid="{20042A87-D7AF-474D-A1BB-0E1F95D48AED}"/>
    <cellStyle name="Note 2 4 3 2 2 3" xfId="2889" xr:uid="{3DF1531B-D256-4D5A-A815-68F56E0E544C}"/>
    <cellStyle name="Note 2 4 3 2 2 3 2" xfId="8518" xr:uid="{BC213E29-7E1B-4164-A9A6-C0CB847008AB}"/>
    <cellStyle name="Note 2 4 3 2 2 3 3" xfId="17153" xr:uid="{48D7636E-CABD-4EAC-A6FD-4AD606D539E2}"/>
    <cellStyle name="Note 2 4 3 2 2 4" xfId="3628" xr:uid="{E532F249-03E4-41FF-97EC-20A9A5540E68}"/>
    <cellStyle name="Note 2 4 3 2 2 4 2" xfId="9257" xr:uid="{C2179B74-6254-42FE-82B2-C5AE36956E47}"/>
    <cellStyle name="Note 2 4 3 2 2 4 3" xfId="17892" xr:uid="{56A5D4B0-5065-4066-9651-0B23B9378021}"/>
    <cellStyle name="Note 2 4 3 2 2 5" xfId="7089" xr:uid="{4A79F209-A7D6-41BE-90B5-4E15EE8256E0}"/>
    <cellStyle name="Note 2 4 3 2 2 6" xfId="15724" xr:uid="{409481EA-002F-438C-88D2-E35B4B183F6F}"/>
    <cellStyle name="Note 2 4 3 2 3" xfId="1850" xr:uid="{C7255ED3-A7B7-4B6D-9A11-77E0311074D2}"/>
    <cellStyle name="Note 2 4 3 2 3 2" xfId="5022" xr:uid="{BCA35416-DC38-4CAA-B881-381485E78F55}"/>
    <cellStyle name="Note 2 4 3 2 3 2 2" xfId="10651" xr:uid="{4773E9B2-E13C-4EEB-A436-0AA6075DA183}"/>
    <cellStyle name="Note 2 4 3 2 3 2 3" xfId="19286" xr:uid="{5EF0454D-9F52-47F5-8E5F-0B274C6784CA}"/>
    <cellStyle name="Note 2 4 3 2 3 3" xfId="7479" xr:uid="{EC2ACBB7-7261-442A-86F0-B57DFE3B11F3}"/>
    <cellStyle name="Note 2 4 3 2 3 4" xfId="16114" xr:uid="{4A387933-CCC2-4DAB-8724-CD26DED7E2F4}"/>
    <cellStyle name="Note 2 4 3 2 4" xfId="2584" xr:uid="{C86686E8-D554-4680-AD84-383EB5457E3D}"/>
    <cellStyle name="Note 2 4 3 2 4 2" xfId="8213" xr:uid="{B964BB91-0521-41F4-9D73-EC9F5BC306F4}"/>
    <cellStyle name="Note 2 4 3 2 4 3" xfId="16848" xr:uid="{5E740F36-B54B-4B98-BE9E-9568A4B44B3D}"/>
    <cellStyle name="Note 2 4 3 2 5" xfId="4103" xr:uid="{32D1D37A-92C8-4F4C-8B41-E35DEA8A0640}"/>
    <cellStyle name="Note 2 4 3 2 5 2" xfId="9732" xr:uid="{F85F7AF8-512F-4B3A-8619-7867DC666C71}"/>
    <cellStyle name="Note 2 4 3 2 5 3" xfId="18367" xr:uid="{BBA1CC56-CD2B-434D-B8E4-2250CF791EAB}"/>
    <cellStyle name="Note 2 4 3 2 6" xfId="6505" xr:uid="{2CEC1CC4-AEDA-44BB-9B79-CB6A12D652CD}"/>
    <cellStyle name="Note 2 4 3 2 7" xfId="15140" xr:uid="{F0F227CC-3368-43DA-ABD1-5D57E8724B1D}"/>
    <cellStyle name="Note 2 4 3 3" xfId="703" xr:uid="{2A4149B6-0C86-4E3C-A885-3F47406E841F}"/>
    <cellStyle name="Note 2 4 3 3 2" xfId="1287" xr:uid="{9DD0CAA4-8288-4FC1-9D57-B1D51A646E82}"/>
    <cellStyle name="Note 2 4 3 3 2 2" xfId="2166" xr:uid="{1B09BA1B-E436-412C-B2FC-406738A94657}"/>
    <cellStyle name="Note 2 4 3 3 2 2 2" xfId="5338" xr:uid="{C9499B8A-4944-4006-B6FC-399E8E5DF0AA}"/>
    <cellStyle name="Note 2 4 3 3 2 2 2 2" xfId="10967" xr:uid="{7BD34258-6DCB-4A22-B2E4-B5AD994BEFDE}"/>
    <cellStyle name="Note 2 4 3 3 2 2 2 3" xfId="19602" xr:uid="{84A2C818-92D3-446E-8060-BE5E46D20DD8}"/>
    <cellStyle name="Note 2 4 3 3 2 2 3" xfId="7795" xr:uid="{F2724F31-9C8F-4EFA-9806-E43CB36104AD}"/>
    <cellStyle name="Note 2 4 3 3 2 2 4" xfId="16430" xr:uid="{6F277AD4-6E4F-4FB9-890C-CE60D52F9B8B}"/>
    <cellStyle name="Note 2 4 3 3 2 3" xfId="2554" xr:uid="{C7EECBD6-78E7-4C45-98B3-20C542317E60}"/>
    <cellStyle name="Note 2 4 3 3 2 3 2" xfId="8183" xr:uid="{FEDBDE31-BDE4-4C86-8948-EDB173A72D4B}"/>
    <cellStyle name="Note 2 4 3 3 2 3 3" xfId="16818" xr:uid="{3835C7E3-4043-424A-8F60-C50A4AF966DB}"/>
    <cellStyle name="Note 2 4 3 3 2 4" xfId="3848" xr:uid="{4141A675-3C0C-43E2-8FFE-B0EE0A622421}"/>
    <cellStyle name="Note 2 4 3 3 2 4 2" xfId="9477" xr:uid="{77D44B66-A724-4C9C-BD95-5EF33AB70966}"/>
    <cellStyle name="Note 2 4 3 3 2 4 3" xfId="18112" xr:uid="{0B1250BD-3F93-4642-AE30-59A3F11765CD}"/>
    <cellStyle name="Note 2 4 3 3 2 5" xfId="6916" xr:uid="{E11C5934-52C8-4517-AC8C-F43405BC7AA8}"/>
    <cellStyle name="Note 2 4 3 3 2 6" xfId="15551" xr:uid="{29163C0B-7407-4CC1-BB25-770F28B1E561}"/>
    <cellStyle name="Note 2 4 3 3 3" xfId="1765" xr:uid="{58B9F442-38AA-4D05-B578-0B618841AFED}"/>
    <cellStyle name="Note 2 4 3 3 3 2" xfId="4937" xr:uid="{DA8B3583-45E2-45C0-A65E-2E0CC7C9A552}"/>
    <cellStyle name="Note 2 4 3 3 3 2 2" xfId="10566" xr:uid="{9ADB4B15-8C63-4372-BC47-D59279D5FCA5}"/>
    <cellStyle name="Note 2 4 3 3 3 2 3" xfId="19201" xr:uid="{5519981A-5521-4232-B347-86DFD1A93318}"/>
    <cellStyle name="Note 2 4 3 3 3 3" xfId="7394" xr:uid="{0C6B52BC-A792-4FC4-BB6F-E398D13E35C4}"/>
    <cellStyle name="Note 2 4 3 3 3 4" xfId="16029" xr:uid="{25CF7C39-CEFA-4E89-AA31-7881CF549F17}"/>
    <cellStyle name="Note 2 4 3 3 4" xfId="3239" xr:uid="{1453A637-02F0-474F-AC4A-AF12391D8904}"/>
    <cellStyle name="Note 2 4 3 3 4 2" xfId="8868" xr:uid="{0C9B491E-10AD-4A31-8D6C-751C23C7B09F}"/>
    <cellStyle name="Note 2 4 3 3 4 3" xfId="17503" xr:uid="{CB32223C-2AC2-40BF-BA99-DB171FEA4A4A}"/>
    <cellStyle name="Note 2 4 3 3 5" xfId="4200" xr:uid="{B0818DBB-F0C9-4A05-A190-FBD26EEC4EBB}"/>
    <cellStyle name="Note 2 4 3 3 5 2" xfId="9829" xr:uid="{4403BC0C-DAED-4B16-9780-1687308ECEDB}"/>
    <cellStyle name="Note 2 4 3 3 5 3" xfId="18464" xr:uid="{7BB52D3A-6210-4425-BADA-0F3CE6299896}"/>
    <cellStyle name="Note 2 4 3 3 6" xfId="6332" xr:uid="{C6B71763-2808-47FB-AF70-7DA6C689868D}"/>
    <cellStyle name="Note 2 4 3 3 7" xfId="14967" xr:uid="{6190BD2D-57B7-4A33-9E95-25300A04CCD0}"/>
    <cellStyle name="Note 2 4 3 4" xfId="983" xr:uid="{9360F333-AC6C-47AF-A5EE-26D8CAAB804F}"/>
    <cellStyle name="Note 2 4 3 4 2" xfId="1567" xr:uid="{CA9679E8-C821-44E0-BEE1-B1A54FD394CF}"/>
    <cellStyle name="Note 2 4 3 4 2 2" xfId="2446" xr:uid="{B3EC136C-52A0-40FE-8E14-12D86BBF40C1}"/>
    <cellStyle name="Note 2 4 3 4 2 2 2" xfId="5618" xr:uid="{EEF2E911-92EE-4FCE-8B59-A561CC876D74}"/>
    <cellStyle name="Note 2 4 3 4 2 2 2 2" xfId="11247" xr:uid="{B048EF9B-2FAB-4470-A438-A36BA2D804FD}"/>
    <cellStyle name="Note 2 4 3 4 2 2 2 3" xfId="19882" xr:uid="{5371FB62-5C4F-4B43-8EF6-1A1F2CDCB6A0}"/>
    <cellStyle name="Note 2 4 3 4 2 2 3" xfId="8075" xr:uid="{4B8E5F7B-8EF2-4DB0-A71B-06F3E0EF8C82}"/>
    <cellStyle name="Note 2 4 3 4 2 2 4" xfId="16710" xr:uid="{E24B145D-F5A8-4BB8-A396-8ECFF2AF32E7}"/>
    <cellStyle name="Note 2 4 3 4 2 3" xfId="3499" xr:uid="{8A68F4D5-A99D-4009-AEA2-F171633BD2EC}"/>
    <cellStyle name="Note 2 4 3 4 2 3 2" xfId="9128" xr:uid="{B63C7D10-9DE7-46F6-96CC-1556C61CE306}"/>
    <cellStyle name="Note 2 4 3 4 2 3 3" xfId="17763" xr:uid="{285FCF62-6DDF-45BD-9270-FE4B4CE4D1A3}"/>
    <cellStyle name="Note 2 4 3 4 2 4" xfId="4739" xr:uid="{61E08278-A3B6-4C0D-83DE-F53A850FE59A}"/>
    <cellStyle name="Note 2 4 3 4 2 4 2" xfId="10368" xr:uid="{7EFCD046-EBB0-4685-9021-2D521316BAF6}"/>
    <cellStyle name="Note 2 4 3 4 2 4 3" xfId="19003" xr:uid="{DE5A3F00-7E33-418A-80EA-5BB973003F07}"/>
    <cellStyle name="Note 2 4 3 4 2 5" xfId="7196" xr:uid="{E4601AEE-1F54-40D9-8EB1-2EC4B4DDAE11}"/>
    <cellStyle name="Note 2 4 3 4 2 6" xfId="15831" xr:uid="{D33B8FCA-E7B1-4A35-83F3-E9730B94EC3B}"/>
    <cellStyle name="Note 2 4 3 4 3" xfId="1909" xr:uid="{1533D92B-F629-4D85-B3B5-FF5828C19287}"/>
    <cellStyle name="Note 2 4 3 4 3 2" xfId="5081" xr:uid="{D02F750F-054B-48A9-A1A0-F69B2772D2EA}"/>
    <cellStyle name="Note 2 4 3 4 3 2 2" xfId="10710" xr:uid="{E6C49B28-19CC-4554-A983-E4E3E84D7A1E}"/>
    <cellStyle name="Note 2 4 3 4 3 2 3" xfId="19345" xr:uid="{4824BE1D-A57D-4DE6-AAE5-A0F5BB79DEF3}"/>
    <cellStyle name="Note 2 4 3 4 3 3" xfId="7538" xr:uid="{AD7791D8-63A7-45B8-8762-69DAC86CBBEC}"/>
    <cellStyle name="Note 2 4 3 4 3 4" xfId="16173" xr:uid="{EBF5C945-F0C7-486F-BD6A-EA9A75A1E906}"/>
    <cellStyle name="Note 2 4 3 4 4" xfId="2798" xr:uid="{AC70677A-BD59-45ED-8231-06C69B32FF08}"/>
    <cellStyle name="Note 2 4 3 4 4 2" xfId="8427" xr:uid="{B6F243D8-DA6A-4286-A2B1-1D81DC01FD9F}"/>
    <cellStyle name="Note 2 4 3 4 4 3" xfId="17062" xr:uid="{AE65CD35-F82E-4205-90D0-E2F1C61193E5}"/>
    <cellStyle name="Note 2 4 3 4 5" xfId="3789" xr:uid="{231672BC-D3F3-4767-B9E5-CC966F76DABF}"/>
    <cellStyle name="Note 2 4 3 4 5 2" xfId="9418" xr:uid="{D27F6F29-2255-47F1-B7F3-CCBBC2E837C2}"/>
    <cellStyle name="Note 2 4 3 4 5 3" xfId="18053" xr:uid="{2FAD632B-BE45-426B-AED4-70795F01D732}"/>
    <cellStyle name="Note 2 4 3 4 6" xfId="6612" xr:uid="{274474F7-B380-4488-ABDC-7391E09B6862}"/>
    <cellStyle name="Note 2 4 3 4 7" xfId="15247" xr:uid="{71611B53-B215-4BA1-AEE2-8D0D8E57EA9E}"/>
    <cellStyle name="Note 2 4 3 5" xfId="747" xr:uid="{6C92BDB1-43C0-4514-9F99-DB9EF4ADCFD5}"/>
    <cellStyle name="Note 2 4 3 5 2" xfId="1331" xr:uid="{0B08FA9F-6FE4-43C4-888A-793B13A6F30A}"/>
    <cellStyle name="Note 2 4 3 5 2 2" xfId="2210" xr:uid="{DCC9773F-B302-4F46-A435-FD9C6EA80EF8}"/>
    <cellStyle name="Note 2 4 3 5 2 2 2" xfId="5382" xr:uid="{C08D242A-0EA0-42E0-B405-2BA86A8AACB5}"/>
    <cellStyle name="Note 2 4 3 5 2 2 2 2" xfId="11011" xr:uid="{A7B8C6B1-0CF1-40D2-8E5C-CF492F7B440B}"/>
    <cellStyle name="Note 2 4 3 5 2 2 2 3" xfId="19646" xr:uid="{4DBCC656-E64B-4CE6-AE65-33F7F197F9A3}"/>
    <cellStyle name="Note 2 4 3 5 2 2 3" xfId="7839" xr:uid="{21B7B0F4-B541-404F-AA24-B64251AB686F}"/>
    <cellStyle name="Note 2 4 3 5 2 2 4" xfId="16474" xr:uid="{B663A2B7-DBE9-4D8E-A641-188D38FB696B}"/>
    <cellStyle name="Note 2 4 3 5 2 3" xfId="326" xr:uid="{BD771C04-9A2B-4171-8FCF-318034C192A7}"/>
    <cellStyle name="Note 2 4 3 5 2 3 2" xfId="5955" xr:uid="{7E35B8B5-E285-4DD5-B65D-3B8A2745A627}"/>
    <cellStyle name="Note 2 4 3 5 2 3 3" xfId="14590" xr:uid="{6797F9E4-55C5-4E56-BE11-2BAD8BD1E573}"/>
    <cellStyle name="Note 2 4 3 5 2 4" xfId="4176" xr:uid="{71EF4B2C-916A-4AA2-B471-F398C660ACD2}"/>
    <cellStyle name="Note 2 4 3 5 2 4 2" xfId="9805" xr:uid="{AA4792D2-35E7-4874-BC38-F5970575A061}"/>
    <cellStyle name="Note 2 4 3 5 2 4 3" xfId="18440" xr:uid="{FF80089E-91C7-4789-B7E3-BCDDA2075A54}"/>
    <cellStyle name="Note 2 4 3 5 2 5" xfId="6960" xr:uid="{B913A3E4-8263-4784-A7FB-6AB20C4D8A57}"/>
    <cellStyle name="Note 2 4 3 5 2 6" xfId="15595" xr:uid="{547C4C70-C38B-46B6-A984-43E077018319}"/>
    <cellStyle name="Note 2 4 3 5 3" xfId="1786" xr:uid="{6D89A558-C4AA-492C-8407-20B930C3E10D}"/>
    <cellStyle name="Note 2 4 3 5 3 2" xfId="4958" xr:uid="{EED6989B-86EE-4A86-86E9-FF0E7CC5EA22}"/>
    <cellStyle name="Note 2 4 3 5 3 2 2" xfId="10587" xr:uid="{2B5895DC-35C2-45B5-BC58-A466127E0447}"/>
    <cellStyle name="Note 2 4 3 5 3 2 3" xfId="19222" xr:uid="{EA934712-C2C3-4AB2-BDEA-E064E7BD490B}"/>
    <cellStyle name="Note 2 4 3 5 3 3" xfId="7415" xr:uid="{53932DA1-DF12-4A4A-A31A-5E58669B75F5}"/>
    <cellStyle name="Note 2 4 3 5 3 4" xfId="16050" xr:uid="{85E02C2E-9BAA-44AD-B410-122FB45C5D74}"/>
    <cellStyle name="Note 2 4 3 5 4" xfId="3244" xr:uid="{B675BB86-51CC-4387-BE2A-6D87B17A9CD5}"/>
    <cellStyle name="Note 2 4 3 5 4 2" xfId="8873" xr:uid="{C9B60A03-839B-4DBE-9292-C099234BF67E}"/>
    <cellStyle name="Note 2 4 3 5 4 3" xfId="17508" xr:uid="{92626146-396F-4703-984F-5A1C1D1A1125}"/>
    <cellStyle name="Note 2 4 3 5 5" xfId="4562" xr:uid="{A10FB35E-3689-4290-AEBC-91DB406FD840}"/>
    <cellStyle name="Note 2 4 3 5 5 2" xfId="10191" xr:uid="{2C23710C-E455-4D40-B2AC-90EDB642B48D}"/>
    <cellStyle name="Note 2 4 3 5 5 3" xfId="18826" xr:uid="{2E320965-6F70-4128-BF98-1FD9D5B3675A}"/>
    <cellStyle name="Note 2 4 3 5 6" xfId="6376" xr:uid="{41032216-F833-480E-934C-8063F77C2579}"/>
    <cellStyle name="Note 2 4 3 5 7" xfId="15011" xr:uid="{616A8540-386A-4770-860E-E7497A5DB6D8}"/>
    <cellStyle name="Note 2 4 3 6" xfId="1145" xr:uid="{4A4F92B3-4240-4EFB-99ED-2BFB15835415}"/>
    <cellStyle name="Note 2 4 3 6 2" xfId="2024" xr:uid="{42571F29-574F-4791-BE30-7814F5586C69}"/>
    <cellStyle name="Note 2 4 3 6 2 2" xfId="5196" xr:uid="{4B962AFA-9718-4BE6-BD03-8DFF57788CFE}"/>
    <cellStyle name="Note 2 4 3 6 2 2 2" xfId="10825" xr:uid="{D7153E59-C0B9-4E27-95CC-723EF6AFAE72}"/>
    <cellStyle name="Note 2 4 3 6 2 2 3" xfId="19460" xr:uid="{150AD040-5ABB-4705-B2E2-93B44EA6144B}"/>
    <cellStyle name="Note 2 4 3 6 2 3" xfId="7653" xr:uid="{D0E4F583-578E-40BE-ABEE-0334F05A55C6}"/>
    <cellStyle name="Note 2 4 3 6 2 4" xfId="16288" xr:uid="{62F71144-034E-4932-AF9E-AE808B5166E5}"/>
    <cellStyle name="Note 2 4 3 6 3" xfId="3293" xr:uid="{093DA154-AA5F-4D08-82C4-A7B93DB5DAE2}"/>
    <cellStyle name="Note 2 4 3 6 3 2" xfId="8922" xr:uid="{2E2E8CC5-C6C1-493F-A27C-DDB6C3872AD2}"/>
    <cellStyle name="Note 2 4 3 6 3 3" xfId="17557" xr:uid="{A956C35E-01A1-4708-9972-D963BA3727C1}"/>
    <cellStyle name="Note 2 4 3 6 4" xfId="3651" xr:uid="{507C9FEE-5218-4DA1-9F20-66093B025394}"/>
    <cellStyle name="Note 2 4 3 6 4 2" xfId="9280" xr:uid="{40C29869-E210-4231-9CBE-B749303C47D1}"/>
    <cellStyle name="Note 2 4 3 6 4 3" xfId="17915" xr:uid="{6CAFE341-D1A7-4078-AF64-3122A57EFEF1}"/>
    <cellStyle name="Note 2 4 3 6 5" xfId="6774" xr:uid="{3054BA25-FD0E-488F-9AEC-DFEF4EA90F5F}"/>
    <cellStyle name="Note 2 4 3 6 6" xfId="15409" xr:uid="{131C7C84-6C59-4D9F-B552-29DE5839DC7C}"/>
    <cellStyle name="Note 2 4 3 7" xfId="1694" xr:uid="{1F7ACFC9-B1BD-4862-9FB9-7A7FD457F1F8}"/>
    <cellStyle name="Note 2 4 3 7 2" xfId="4866" xr:uid="{04FCC073-C75C-4241-9CCE-E35BA943FE37}"/>
    <cellStyle name="Note 2 4 3 7 2 2" xfId="10495" xr:uid="{B09DF484-A986-4E85-B2E1-AD4DF0FF3B19}"/>
    <cellStyle name="Note 2 4 3 7 2 3" xfId="19130" xr:uid="{B537174C-829B-49E5-8ECF-371BD5CEDE13}"/>
    <cellStyle name="Note 2 4 3 7 3" xfId="7323" xr:uid="{CA214A31-7D45-4212-8EC0-FBCB58B37E2A}"/>
    <cellStyle name="Note 2 4 3 7 4" xfId="15958" xr:uid="{646FEBF3-E764-42A6-BE95-D2A4FE8240D9}"/>
    <cellStyle name="Note 2 4 3 8" xfId="2906" xr:uid="{51C1BA16-D108-4D58-8B19-7733AA040EE6}"/>
    <cellStyle name="Note 2 4 3 8 2" xfId="8535" xr:uid="{42BE68E9-F996-4DE0-A323-1EE0139B5DCF}"/>
    <cellStyle name="Note 2 4 3 8 3" xfId="17170" xr:uid="{58DF59E0-FAB0-4D7B-B96C-924CD93E5D65}"/>
    <cellStyle name="Note 2 4 3 9" xfId="4461" xr:uid="{3A80AB6F-C47A-4DC7-92F0-FA0027CB492F}"/>
    <cellStyle name="Note 2 4 3 9 2" xfId="10090" xr:uid="{B80FD6C5-FA0C-406F-BD3A-4C5B92498D92}"/>
    <cellStyle name="Note 2 4 3 9 3" xfId="18725" xr:uid="{F9AF7C4D-BDCA-4CA6-BB5E-6B203A37FABE}"/>
    <cellStyle name="Note 2 4 4" xfId="523" xr:uid="{B3EF13BC-F578-4942-9150-5C271FC6DEAD}"/>
    <cellStyle name="Note 2 4 4 10" xfId="6152" xr:uid="{31B877D2-B918-4E71-A540-A46D3C870B39}"/>
    <cellStyle name="Note 2 4 4 11" xfId="14787" xr:uid="{0C4794C4-B759-4569-93AB-A1FEDB550836}"/>
    <cellStyle name="Note 2 4 4 2" xfId="857" xr:uid="{EF33F073-5DD3-4EB8-98C0-7B7570F61BD3}"/>
    <cellStyle name="Note 2 4 4 2 2" xfId="1441" xr:uid="{57139F25-1F9B-4281-8366-D1FDD68E1CAC}"/>
    <cellStyle name="Note 2 4 4 2 2 2" xfId="2320" xr:uid="{8FA9D429-D425-4D65-A1DE-8A6B55030B66}"/>
    <cellStyle name="Note 2 4 4 2 2 2 2" xfId="5492" xr:uid="{D306BE1D-EEE4-4535-B3E8-F393E5D103CB}"/>
    <cellStyle name="Note 2 4 4 2 2 2 2 2" xfId="11121" xr:uid="{D7278234-F533-4D02-B46F-0A4045887CB7}"/>
    <cellStyle name="Note 2 4 4 2 2 2 2 3" xfId="19756" xr:uid="{C8EFF6D9-E5C7-42E6-B504-7F2267F0CF8A}"/>
    <cellStyle name="Note 2 4 4 2 2 2 3" xfId="7949" xr:uid="{F03CB427-C604-4AD4-925D-5863DBCBEA7E}"/>
    <cellStyle name="Note 2 4 4 2 2 2 4" xfId="16584" xr:uid="{F52EF731-DED3-4E52-8736-8CF51DBD8091}"/>
    <cellStyle name="Note 2 4 4 2 2 3" xfId="3104" xr:uid="{054B854C-FCEC-4018-8CA2-F482FF206DFC}"/>
    <cellStyle name="Note 2 4 4 2 2 3 2" xfId="8733" xr:uid="{D5F44173-A991-4BFC-83D7-3D2A81A55D52}"/>
    <cellStyle name="Note 2 4 4 2 2 3 3" xfId="17368" xr:uid="{D68007CD-9EE9-4B1F-A4DC-B2EEB7C5782B}"/>
    <cellStyle name="Note 2 4 4 2 2 4" xfId="4247" xr:uid="{94CE1657-F81D-4428-9238-1D7E8D8C7D2A}"/>
    <cellStyle name="Note 2 4 4 2 2 4 2" xfId="9876" xr:uid="{E6CC4B36-4684-472B-AE8C-B0CAE5F661C5}"/>
    <cellStyle name="Note 2 4 4 2 2 4 3" xfId="18511" xr:uid="{8724119F-3FF7-45F9-AA28-E300CAEC0F8D}"/>
    <cellStyle name="Note 2 4 4 2 2 5" xfId="7070" xr:uid="{4D035814-2832-4822-942B-9FD335C9109A}"/>
    <cellStyle name="Note 2 4 4 2 2 6" xfId="15705" xr:uid="{55ABFA37-1718-426D-8258-0AC7E229D0E4}"/>
    <cellStyle name="Note 2 4 4 2 3" xfId="1841" xr:uid="{E5D1BF0B-09DC-4378-B1BF-AC92B5144A24}"/>
    <cellStyle name="Note 2 4 4 2 3 2" xfId="5013" xr:uid="{046AA936-2F43-4598-875E-0332EBDCB26E}"/>
    <cellStyle name="Note 2 4 4 2 3 2 2" xfId="10642" xr:uid="{76542A9D-1229-4293-B4A9-A70056C0E33D}"/>
    <cellStyle name="Note 2 4 4 2 3 2 3" xfId="19277" xr:uid="{6AD00987-3EB7-433B-BAF4-DAE45E8DF9BC}"/>
    <cellStyle name="Note 2 4 4 2 3 3" xfId="7470" xr:uid="{382A83F9-2389-4C83-AF2B-48F26B5D2DCD}"/>
    <cellStyle name="Note 2 4 4 2 3 4" xfId="16105" xr:uid="{73FA25AB-F257-4B57-93FB-8014CC191BFC}"/>
    <cellStyle name="Note 2 4 4 2 4" xfId="3352" xr:uid="{69295851-F6BB-40BE-A0F5-CBAF0C8F0713}"/>
    <cellStyle name="Note 2 4 4 2 4 2" xfId="8981" xr:uid="{186E025B-BB6B-4E17-9FD5-10BB8DC976F8}"/>
    <cellStyle name="Note 2 4 4 2 4 3" xfId="17616" xr:uid="{F4393FF5-C985-457F-A864-049B492C4869}"/>
    <cellStyle name="Note 2 4 4 2 5" xfId="4575" xr:uid="{BF2B6D78-C5BD-4E26-A4D9-56B83088826E}"/>
    <cellStyle name="Note 2 4 4 2 5 2" xfId="10204" xr:uid="{E9DECDB4-8006-4E1C-8028-C6998B3CEE86}"/>
    <cellStyle name="Note 2 4 4 2 5 3" xfId="18839" xr:uid="{F738C2D9-9BF4-4B00-8573-340D7AC1CCE6}"/>
    <cellStyle name="Note 2 4 4 2 6" xfId="6486" xr:uid="{6BCB6350-6AAD-43D2-8CFA-24E6380E9C02}"/>
    <cellStyle name="Note 2 4 4 2 7" xfId="15121" xr:uid="{2431EE77-9B58-453B-97B0-0F10B3409CFB}"/>
    <cellStyle name="Note 2 4 4 3" xfId="860" xr:uid="{11F39A34-2D57-4455-8770-1BB15EF0A80D}"/>
    <cellStyle name="Note 2 4 4 3 2" xfId="1444" xr:uid="{979BA9F3-3BCC-4B13-BD84-2D9162AEAB59}"/>
    <cellStyle name="Note 2 4 4 3 2 2" xfId="2323" xr:uid="{410FFAF8-77F6-4E13-9391-F11E4A9BE848}"/>
    <cellStyle name="Note 2 4 4 3 2 2 2" xfId="5495" xr:uid="{B8CE4BD3-B481-4571-A688-9015E8AE3854}"/>
    <cellStyle name="Note 2 4 4 3 2 2 2 2" xfId="11124" xr:uid="{8E58D1FD-A391-422F-801D-BFCDF6B7019F}"/>
    <cellStyle name="Note 2 4 4 3 2 2 2 3" xfId="19759" xr:uid="{DF60375B-1461-4BEA-BA57-755642757F09}"/>
    <cellStyle name="Note 2 4 4 3 2 2 3" xfId="7952" xr:uid="{648B9F4C-88A4-4480-8F2C-1F1331595D45}"/>
    <cellStyle name="Note 2 4 4 3 2 2 4" xfId="16587" xr:uid="{6CC4E728-116D-4009-9C3A-7A0D36F866F6}"/>
    <cellStyle name="Note 2 4 4 3 2 3" xfId="3493" xr:uid="{A875220D-24E9-4FB5-B2F5-54E893B41470}"/>
    <cellStyle name="Note 2 4 4 3 2 3 2" xfId="9122" xr:uid="{2AD640EF-849A-4FC9-997F-5863300935A7}"/>
    <cellStyle name="Note 2 4 4 3 2 3 3" xfId="17757" xr:uid="{B2EC2CA9-8BDC-40BB-893C-7D93C345815C}"/>
    <cellStyle name="Note 2 4 4 3 2 4" xfId="3699" xr:uid="{89686CED-C599-4261-B25F-F5403A6F5154}"/>
    <cellStyle name="Note 2 4 4 3 2 4 2" xfId="9328" xr:uid="{14B7DC4E-5435-4F02-B60F-9EEC6706848D}"/>
    <cellStyle name="Note 2 4 4 3 2 4 3" xfId="17963" xr:uid="{7422E6B1-1B10-4824-91EC-EA4EFB6D41CB}"/>
    <cellStyle name="Note 2 4 4 3 2 5" xfId="7073" xr:uid="{95E73808-5129-4522-8E18-D0C384F85393}"/>
    <cellStyle name="Note 2 4 4 3 2 6" xfId="15708" xr:uid="{58F1589C-0B09-4EA7-98E7-66D16D037666}"/>
    <cellStyle name="Note 2 4 4 3 3" xfId="1843" xr:uid="{63B46B5F-F9DA-49EF-AE5A-5C6A84FEEF30}"/>
    <cellStyle name="Note 2 4 4 3 3 2" xfId="5015" xr:uid="{D94BADE7-FCDD-478B-B319-D89195715455}"/>
    <cellStyle name="Note 2 4 4 3 3 2 2" xfId="10644" xr:uid="{6CA28E88-42E1-457A-BA67-10B1AA80F02D}"/>
    <cellStyle name="Note 2 4 4 3 3 2 3" xfId="19279" xr:uid="{7948D9CE-B0EE-4BFB-AA6C-4B5A9A8B0EF1}"/>
    <cellStyle name="Note 2 4 4 3 3 3" xfId="7472" xr:uid="{D7538523-898A-4FC8-9288-58A79257968F}"/>
    <cellStyle name="Note 2 4 4 3 3 4" xfId="16107" xr:uid="{A28D38C4-C4D6-45A9-BBCE-A775FAE40AEF}"/>
    <cellStyle name="Note 2 4 4 3 4" xfId="3098" xr:uid="{E39E97FE-2FB3-4A2A-97E3-23D0B0F2F294}"/>
    <cellStyle name="Note 2 4 4 3 4 2" xfId="8727" xr:uid="{4A69BD4E-CF43-41C2-9329-35BEA857D96E}"/>
    <cellStyle name="Note 2 4 4 3 4 3" xfId="17362" xr:uid="{3ECDE3B6-4EA0-46BD-ABFD-7AF28A87E26B}"/>
    <cellStyle name="Note 2 4 4 3 5" xfId="4121" xr:uid="{0BD55A19-8139-4192-96D2-2BDB1A43CA9D}"/>
    <cellStyle name="Note 2 4 4 3 5 2" xfId="9750" xr:uid="{A1E2853E-250C-49B7-9C1A-32E14C00DF86}"/>
    <cellStyle name="Note 2 4 4 3 5 3" xfId="18385" xr:uid="{39480EB2-8754-4CDE-B3C1-5645E2F5B1D3}"/>
    <cellStyle name="Note 2 4 4 3 6" xfId="6489" xr:uid="{BB835048-D485-4B83-8AE9-721DED236D26}"/>
    <cellStyle name="Note 2 4 4 3 7" xfId="15124" xr:uid="{65C8FF20-A6E5-4E88-B3F5-E1037449514B}"/>
    <cellStyle name="Note 2 4 4 4" xfId="985" xr:uid="{771427D6-3B0B-4771-9DFC-BF809F64EB50}"/>
    <cellStyle name="Note 2 4 4 4 2" xfId="1569" xr:uid="{AD926965-B082-4BDA-A942-CBF83D1CA169}"/>
    <cellStyle name="Note 2 4 4 4 2 2" xfId="2448" xr:uid="{337C0BCE-766B-4DB4-9FE1-E927BD3010BE}"/>
    <cellStyle name="Note 2 4 4 4 2 2 2" xfId="5620" xr:uid="{8AC1587B-B71D-4E2A-A4DE-06A370D5F559}"/>
    <cellStyle name="Note 2 4 4 4 2 2 2 2" xfId="11249" xr:uid="{688BF52A-4976-4A5D-9B7C-C5C8F447A324}"/>
    <cellStyle name="Note 2 4 4 4 2 2 2 3" xfId="19884" xr:uid="{6841B962-1A3D-4BE2-A5E2-6F857961AD9A}"/>
    <cellStyle name="Note 2 4 4 4 2 2 3" xfId="8077" xr:uid="{F8A9C971-DC7B-4924-894E-4BF6871B6C75}"/>
    <cellStyle name="Note 2 4 4 4 2 2 4" xfId="16712" xr:uid="{95AE96F0-1ADA-4497-974D-76950F42D97D}"/>
    <cellStyle name="Note 2 4 4 4 2 3" xfId="2655" xr:uid="{2059EE13-2FBA-4F39-8C79-AE5F01A2E6C4}"/>
    <cellStyle name="Note 2 4 4 4 2 3 2" xfId="8284" xr:uid="{5099255F-440F-4549-9C47-794BAA6F4F8C}"/>
    <cellStyle name="Note 2 4 4 4 2 3 3" xfId="16919" xr:uid="{526D2024-7990-4A13-801C-1DE9F5C9AA88}"/>
    <cellStyle name="Note 2 4 4 4 2 4" xfId="4741" xr:uid="{4ABA2485-85FB-4270-9924-E72157643394}"/>
    <cellStyle name="Note 2 4 4 4 2 4 2" xfId="10370" xr:uid="{3E7F5122-D683-4D65-88C1-A71259A0F67F}"/>
    <cellStyle name="Note 2 4 4 4 2 4 3" xfId="19005" xr:uid="{0F47AC13-6702-40BC-BFFA-1CC64F65C5EA}"/>
    <cellStyle name="Note 2 4 4 4 2 5" xfId="7198" xr:uid="{80A4907F-4DC9-499C-879E-5763A6DF68A5}"/>
    <cellStyle name="Note 2 4 4 4 2 6" xfId="15833" xr:uid="{C6CA5503-9EBB-457D-A16B-7A836B913471}"/>
    <cellStyle name="Note 2 4 4 4 3" xfId="1910" xr:uid="{5AD2B05B-4444-4B84-982B-C43478E01540}"/>
    <cellStyle name="Note 2 4 4 4 3 2" xfId="5082" xr:uid="{6D03C0C3-AFB5-46CD-9D16-2450911D657C}"/>
    <cellStyle name="Note 2 4 4 4 3 2 2" xfId="10711" xr:uid="{65DDDC47-BF49-4837-BD13-1713BB0C1449}"/>
    <cellStyle name="Note 2 4 4 4 3 2 3" xfId="19346" xr:uid="{045CCC4D-4C2A-4E9E-A333-8DB9575028B6}"/>
    <cellStyle name="Note 2 4 4 4 3 3" xfId="7539" xr:uid="{9DA15E31-758F-4BC1-A5D2-1AF405EEC8E5}"/>
    <cellStyle name="Note 2 4 4 4 3 4" xfId="16174" xr:uid="{4665F958-966A-4A10-AA5C-04B31A5CC1E9}"/>
    <cellStyle name="Note 2 4 4 4 4" xfId="2758" xr:uid="{FC540274-9A44-484C-B8A5-FE37026445E1}"/>
    <cellStyle name="Note 2 4 4 4 4 2" xfId="8387" xr:uid="{31A44BFC-E67D-4D65-8B42-D070C8BAC5D5}"/>
    <cellStyle name="Note 2 4 4 4 4 3" xfId="17022" xr:uid="{64551E0B-E01B-46AE-A644-8EF9D62429EC}"/>
    <cellStyle name="Note 2 4 4 4 5" xfId="3739" xr:uid="{2AB71C17-1C19-49CB-BF82-529B6F0A2C76}"/>
    <cellStyle name="Note 2 4 4 4 5 2" xfId="9368" xr:uid="{F8D4E995-4BEB-4EB4-B783-DC2EC81F5F0A}"/>
    <cellStyle name="Note 2 4 4 4 5 3" xfId="18003" xr:uid="{FC4CF33B-D291-47C9-8F5D-042501718679}"/>
    <cellStyle name="Note 2 4 4 4 6" xfId="6614" xr:uid="{8878A65D-5CFE-41A8-B7E0-5DD104DE918D}"/>
    <cellStyle name="Note 2 4 4 4 7" xfId="15249" xr:uid="{BF19EFA3-ED88-42E4-A806-C01BB8E09DFB}"/>
    <cellStyle name="Note 2 4 4 5" xfId="729" xr:uid="{828CF955-0D55-4E81-8531-0D6F8312878B}"/>
    <cellStyle name="Note 2 4 4 5 2" xfId="1313" xr:uid="{D8AD91FD-E52F-4B95-B932-707B8E89F6C8}"/>
    <cellStyle name="Note 2 4 4 5 2 2" xfId="2192" xr:uid="{7194593F-6780-4170-B2B9-F5FEA7FD71AA}"/>
    <cellStyle name="Note 2 4 4 5 2 2 2" xfId="5364" xr:uid="{1AF8D9BF-47FD-47C5-A938-915879054F49}"/>
    <cellStyle name="Note 2 4 4 5 2 2 2 2" xfId="10993" xr:uid="{EE1452F9-E466-41D6-972E-266B8B0B188B}"/>
    <cellStyle name="Note 2 4 4 5 2 2 2 3" xfId="19628" xr:uid="{DE30C03C-680A-4FBD-AED5-4B292583ADBF}"/>
    <cellStyle name="Note 2 4 4 5 2 2 3" xfId="7821" xr:uid="{E3F3F7C2-11CA-40BA-AE5B-F12BE9B104F1}"/>
    <cellStyle name="Note 2 4 4 5 2 2 4" xfId="16456" xr:uid="{706A087D-D249-4F25-8751-4DF5B441C024}"/>
    <cellStyle name="Note 2 4 4 5 2 3" xfId="2542" xr:uid="{CE037520-6922-480C-8861-6AED8D676B74}"/>
    <cellStyle name="Note 2 4 4 5 2 3 2" xfId="8171" xr:uid="{17FFE2F9-E3B3-4F47-8E8E-96C04B4A6AB0}"/>
    <cellStyle name="Note 2 4 4 5 2 3 3" xfId="16806" xr:uid="{E4F65726-0B7F-452A-8663-EE47024487E1}"/>
    <cellStyle name="Note 2 4 4 5 2 4" xfId="4351" xr:uid="{09FFDC81-B1B5-4F9B-8555-A6E6B8C1D596}"/>
    <cellStyle name="Note 2 4 4 5 2 4 2" xfId="9980" xr:uid="{C6BF177D-0B17-4367-9495-FA34F3A68684}"/>
    <cellStyle name="Note 2 4 4 5 2 4 3" xfId="18615" xr:uid="{4B4CB068-E18E-4B05-98BB-A598904A9C48}"/>
    <cellStyle name="Note 2 4 4 5 2 5" xfId="6942" xr:uid="{59AF5C20-C6FC-4E30-A921-58F81CF72C98}"/>
    <cellStyle name="Note 2 4 4 5 2 6" xfId="15577" xr:uid="{A831630A-6F75-4F9F-AEC2-40531CF9B1E9}"/>
    <cellStyle name="Note 2 4 4 5 3" xfId="1778" xr:uid="{900BE846-DABC-4FEF-BEDC-9AFB0C6C522C}"/>
    <cellStyle name="Note 2 4 4 5 3 2" xfId="4950" xr:uid="{46F741D9-D211-484B-A255-1D62FA7CE16F}"/>
    <cellStyle name="Note 2 4 4 5 3 2 2" xfId="10579" xr:uid="{71ED2388-E213-41FD-80EA-ADAFA7DA5FF6}"/>
    <cellStyle name="Note 2 4 4 5 3 2 3" xfId="19214" xr:uid="{2742E35A-2A2D-436F-AF25-A99A100995EA}"/>
    <cellStyle name="Note 2 4 4 5 3 3" xfId="7407" xr:uid="{C07783CA-EAA2-4639-96BD-C49DA40BFC9D}"/>
    <cellStyle name="Note 2 4 4 5 3 4" xfId="16042" xr:uid="{6527F06C-17B2-460D-A2FF-1A4B890100EA}"/>
    <cellStyle name="Note 2 4 4 5 4" xfId="2719" xr:uid="{8294309E-90E9-440A-A91A-60DF2ABCD977}"/>
    <cellStyle name="Note 2 4 4 5 4 2" xfId="8348" xr:uid="{F514C41F-2415-4353-BF8B-3232E98AE958}"/>
    <cellStyle name="Note 2 4 4 5 4 3" xfId="16983" xr:uid="{A16CD20B-EAC6-4BC1-A8C7-12FA20F6AD08}"/>
    <cellStyle name="Note 2 4 4 5 5" xfId="3910" xr:uid="{9A0C1B19-53EB-4444-8CF2-C35671D4029B}"/>
    <cellStyle name="Note 2 4 4 5 5 2" xfId="9539" xr:uid="{A2FA8C97-5E3D-408F-BB04-43EB5EDA7DC7}"/>
    <cellStyle name="Note 2 4 4 5 5 3" xfId="18174" xr:uid="{F599AE5B-EBF8-4806-A570-7826B1B111A4}"/>
    <cellStyle name="Note 2 4 4 5 6" xfId="6358" xr:uid="{31A96950-FED0-42D6-974E-9107EFD86B09}"/>
    <cellStyle name="Note 2 4 4 5 7" xfId="14993" xr:uid="{C4A30240-B866-413B-8A4F-DE766F1FC168}"/>
    <cellStyle name="Note 2 4 4 6" xfId="1127" xr:uid="{CAD75E8B-D7D5-4202-876B-1B35E4F3D2FB}"/>
    <cellStyle name="Note 2 4 4 6 2" xfId="2006" xr:uid="{2828BAE5-7C29-4F3F-B3FA-BB55B0E10E82}"/>
    <cellStyle name="Note 2 4 4 6 2 2" xfId="5178" xr:uid="{E6700B5F-C519-4716-A0DB-4A1CB701EACA}"/>
    <cellStyle name="Note 2 4 4 6 2 2 2" xfId="10807" xr:uid="{28177C68-35A9-4523-9C63-7518ED966893}"/>
    <cellStyle name="Note 2 4 4 6 2 2 3" xfId="19442" xr:uid="{8A42547A-DDA3-480E-A1C6-91694EC3D6E4}"/>
    <cellStyle name="Note 2 4 4 6 2 3" xfId="7635" xr:uid="{43500D5A-6D5A-401F-A267-FD44DFF8DCA6}"/>
    <cellStyle name="Note 2 4 4 6 2 4" xfId="16270" xr:uid="{67A8DDAD-196C-4E87-BDD0-7FB69203C527}"/>
    <cellStyle name="Note 2 4 4 6 3" xfId="3571" xr:uid="{FA436301-A65E-44C1-AFE9-A48D5F5D949D}"/>
    <cellStyle name="Note 2 4 4 6 3 2" xfId="9200" xr:uid="{1B771B33-F94F-4C40-967D-D579B8E4B554}"/>
    <cellStyle name="Note 2 4 4 6 3 3" xfId="17835" xr:uid="{FAF12AF4-D2F0-4D0E-897E-E883C9DD084B}"/>
    <cellStyle name="Note 2 4 4 6 4" xfId="3615" xr:uid="{93C72CF3-097A-4912-B72D-4946F37A1FB6}"/>
    <cellStyle name="Note 2 4 4 6 4 2" xfId="9244" xr:uid="{6B22C780-8886-4D89-973D-56AE07A192A7}"/>
    <cellStyle name="Note 2 4 4 6 4 3" xfId="17879" xr:uid="{6F6E0699-ECD8-426A-B4FA-55A9B6A33BAE}"/>
    <cellStyle name="Note 2 4 4 6 5" xfId="6756" xr:uid="{DD9E666B-06FD-45BE-9E66-4D3416664E18}"/>
    <cellStyle name="Note 2 4 4 6 6" xfId="15391" xr:uid="{5B86FCF9-ABD6-408D-B83B-7B48E43306E4}"/>
    <cellStyle name="Note 2 4 4 7" xfId="1686" xr:uid="{C61755B1-6935-4913-9F6F-EFFEADB5D775}"/>
    <cellStyle name="Note 2 4 4 7 2" xfId="4858" xr:uid="{24388815-053F-4166-83EB-A5713F6F0F29}"/>
    <cellStyle name="Note 2 4 4 7 2 2" xfId="10487" xr:uid="{C35CB4B5-AC85-4E0C-ADE8-69B676B74F0B}"/>
    <cellStyle name="Note 2 4 4 7 2 3" xfId="19122" xr:uid="{357E2E0D-785F-473D-AA34-F0A87607E802}"/>
    <cellStyle name="Note 2 4 4 7 3" xfId="7315" xr:uid="{799F4295-492B-45C1-B827-5D84DE46A5B9}"/>
    <cellStyle name="Note 2 4 4 7 4" xfId="15950" xr:uid="{3E249443-A216-4CC7-BBA2-641BD9EED849}"/>
    <cellStyle name="Note 2 4 4 8" xfId="3412" xr:uid="{15161D6E-2050-4EE3-833A-1F4FE195EFE9}"/>
    <cellStyle name="Note 2 4 4 8 2" xfId="9041" xr:uid="{DF3EA953-BDD4-4996-9CC7-F371E69AA7CD}"/>
    <cellStyle name="Note 2 4 4 8 3" xfId="17676" xr:uid="{7067123C-5422-49B0-B472-A20F15443164}"/>
    <cellStyle name="Note 2 4 4 9" xfId="3689" xr:uid="{53F0CA8C-5895-4F28-93AF-005DDC99D6D8}"/>
    <cellStyle name="Note 2 4 4 9 2" xfId="9318" xr:uid="{3C85CB23-7B72-4D0B-9D5E-59D36770C5CB}"/>
    <cellStyle name="Note 2 4 4 9 3" xfId="17953" xr:uid="{F3BE4CC2-F2D1-4CA7-B5DF-DA17AE888B6D}"/>
    <cellStyle name="Note 2 4 5" xfId="574" xr:uid="{4514993D-6B4E-4A60-B825-60882161304B}"/>
    <cellStyle name="Note 2 4 5 2" xfId="902" xr:uid="{A20E7E64-2FE2-4AFD-8273-6EEAD7963F60}"/>
    <cellStyle name="Note 2 4 5 2 2" xfId="1486" xr:uid="{9167EBD2-C574-4DFB-AA0C-49BF01768F66}"/>
    <cellStyle name="Note 2 4 5 2 2 2" xfId="2365" xr:uid="{2BA9225D-4EC5-43F5-B7E8-7AC2C8905522}"/>
    <cellStyle name="Note 2 4 5 2 2 2 2" xfId="5537" xr:uid="{2E2549B0-9DDD-4D1D-91B8-6B4C8DB26932}"/>
    <cellStyle name="Note 2 4 5 2 2 2 2 2" xfId="11166" xr:uid="{54AFCCC5-31E7-471C-9C21-163D5D4C4F9E}"/>
    <cellStyle name="Note 2 4 5 2 2 2 2 3" xfId="19801" xr:uid="{3DA7FFC4-3321-4548-8333-AFE1CA6C771D}"/>
    <cellStyle name="Note 2 4 5 2 2 2 3" xfId="7994" xr:uid="{1806DEC6-89F6-4B59-A0A1-FAD55C4A8837}"/>
    <cellStyle name="Note 2 4 5 2 2 2 4" xfId="16629" xr:uid="{BCBDB4A6-0650-410A-B63D-52A9C9D5140A}"/>
    <cellStyle name="Note 2 4 5 2 2 3" xfId="2984" xr:uid="{4C432D7A-C373-463F-8D53-BEEA11AFF93A}"/>
    <cellStyle name="Note 2 4 5 2 2 3 2" xfId="8613" xr:uid="{0DB8C9E2-CF10-4AA5-96B5-D0D7BC453E2D}"/>
    <cellStyle name="Note 2 4 5 2 2 3 3" xfId="17248" xr:uid="{421E4617-F42F-4C7A-9AAB-B13A21517D48}"/>
    <cellStyle name="Note 2 4 5 2 2 4" xfId="4658" xr:uid="{A4E826D9-0C6F-4E6A-B9A7-2CE9633D2F54}"/>
    <cellStyle name="Note 2 4 5 2 2 4 2" xfId="10287" xr:uid="{8D35A408-DE68-4237-B588-BD1A7BFEABF1}"/>
    <cellStyle name="Note 2 4 5 2 2 4 3" xfId="18922" xr:uid="{B6FCE9B0-D8DA-4393-9461-B04410FA3088}"/>
    <cellStyle name="Note 2 4 5 2 2 5" xfId="7115" xr:uid="{F0B13EF2-6CF4-4A4D-9A6C-29F0A905590E}"/>
    <cellStyle name="Note 2 4 5 2 2 6" xfId="15750" xr:uid="{D49F4BC8-2A7E-46E0-8648-8D6F970E25B8}"/>
    <cellStyle name="Note 2 4 5 2 3" xfId="1863" xr:uid="{D11F658B-2096-4572-994F-F8031384B61D}"/>
    <cellStyle name="Note 2 4 5 2 3 2" xfId="5035" xr:uid="{1C791086-60EA-478F-8A3C-D9B8DDD46075}"/>
    <cellStyle name="Note 2 4 5 2 3 2 2" xfId="10664" xr:uid="{9210D64A-5DF4-41A3-90A2-DC2B56FCDF05}"/>
    <cellStyle name="Note 2 4 5 2 3 2 3" xfId="19299" xr:uid="{AA61C0C9-55EC-409C-B36C-A560D03861D8}"/>
    <cellStyle name="Note 2 4 5 2 3 3" xfId="7492" xr:uid="{A2C49B76-BAF7-4DC9-BF23-FE5D8A61A6E9}"/>
    <cellStyle name="Note 2 4 5 2 3 4" xfId="16127" xr:uid="{092D51B1-78F4-4155-8055-8DBD7FECA92F}"/>
    <cellStyle name="Note 2 4 5 2 4" xfId="3582" xr:uid="{6AFE3E74-D0E9-44C0-BD0F-A79ABFD0EAC1}"/>
    <cellStyle name="Note 2 4 5 2 4 2" xfId="9211" xr:uid="{4972DEC5-5EDD-432E-927C-447EF8684AD8}"/>
    <cellStyle name="Note 2 4 5 2 4 3" xfId="17846" xr:uid="{10FDCAD7-35BE-42A4-A231-30402AF897D3}"/>
    <cellStyle name="Note 2 4 5 2 5" xfId="3904" xr:uid="{8852A7C0-53FD-4C7C-A654-28C935443B50}"/>
    <cellStyle name="Note 2 4 5 2 5 2" xfId="9533" xr:uid="{418EDB81-96CE-4C93-BF80-2D11065C9CDA}"/>
    <cellStyle name="Note 2 4 5 2 5 3" xfId="18168" xr:uid="{FBEDD760-11D5-4460-85BE-285ECBE3DB73}"/>
    <cellStyle name="Note 2 4 5 2 6" xfId="6531" xr:uid="{9619A665-7A99-4491-9269-43AD5FF7DF96}"/>
    <cellStyle name="Note 2 4 5 2 7" xfId="15166" xr:uid="{A4FEAF9D-3F7C-43A7-AC05-5DFEC5436160}"/>
    <cellStyle name="Note 2 4 5 3" xfId="1163" xr:uid="{D7813EFF-09E8-4EFC-8EFE-99F4B5AF98A9}"/>
    <cellStyle name="Note 2 4 5 3 2" xfId="2042" xr:uid="{E6DE324A-EAE0-4981-80A4-C1BFEF6A0D5C}"/>
    <cellStyle name="Note 2 4 5 3 2 2" xfId="5214" xr:uid="{3FC7A050-3F15-4CD3-8B83-5C3903057B7C}"/>
    <cellStyle name="Note 2 4 5 3 2 2 2" xfId="10843" xr:uid="{86D285D0-A29E-4D7F-8055-EEC4B9FBCCFD}"/>
    <cellStyle name="Note 2 4 5 3 2 2 3" xfId="19478" xr:uid="{654D4E18-DF43-4C3E-90C7-5C59E964FB09}"/>
    <cellStyle name="Note 2 4 5 3 2 3" xfId="7671" xr:uid="{7EFD0BA2-AA02-4153-A09B-407890987F22}"/>
    <cellStyle name="Note 2 4 5 3 2 4" xfId="16306" xr:uid="{4B447726-A6B9-404C-BE42-3A26BA65077D}"/>
    <cellStyle name="Note 2 4 5 3 3" xfId="3163" xr:uid="{F2D405E6-599B-46AF-A5BF-AEC835AF6D32}"/>
    <cellStyle name="Note 2 4 5 3 3 2" xfId="8792" xr:uid="{62E44515-5302-4D00-BDE6-2089F300BC2B}"/>
    <cellStyle name="Note 2 4 5 3 3 3" xfId="17427" xr:uid="{D0E31F2A-71C2-47C1-9A2F-B21B3CE2B0A0}"/>
    <cellStyle name="Note 2 4 5 3 4" xfId="4522" xr:uid="{1C36597C-0B38-45AC-BDD4-48CCEC3837EA}"/>
    <cellStyle name="Note 2 4 5 3 4 2" xfId="10151" xr:uid="{4F87FB7B-E8D3-4E8C-B290-DE518697B73C}"/>
    <cellStyle name="Note 2 4 5 3 4 3" xfId="18786" xr:uid="{BDE792B8-DB36-45C8-A6B5-E0B4D32C61C6}"/>
    <cellStyle name="Note 2 4 5 3 5" xfId="6792" xr:uid="{DD3FC426-205C-4418-A2AF-6A44AD6E7B68}"/>
    <cellStyle name="Note 2 4 5 3 6" xfId="15427" xr:uid="{AA9FB14D-3A0A-4566-967A-807DFA78E7D7}"/>
    <cellStyle name="Note 2 4 5 4" xfId="1703" xr:uid="{793FA3AC-7A9C-4317-9E57-30E456CE32D5}"/>
    <cellStyle name="Note 2 4 5 4 2" xfId="4875" xr:uid="{1B647A04-2031-48C8-99ED-D8E5F4C4A6CF}"/>
    <cellStyle name="Note 2 4 5 4 2 2" xfId="10504" xr:uid="{A06D9202-08A8-4919-BEE1-6B96405BA786}"/>
    <cellStyle name="Note 2 4 5 4 2 3" xfId="19139" xr:uid="{3AB00A2C-B921-4E80-BB25-C22A916BE237}"/>
    <cellStyle name="Note 2 4 5 4 3" xfId="7332" xr:uid="{A37218C2-235D-4E0E-B4A6-89F464DBDE68}"/>
    <cellStyle name="Note 2 4 5 4 4" xfId="15967" xr:uid="{329F6A4B-C006-4E69-8E7C-6DF3AFCCD3AF}"/>
    <cellStyle name="Note 2 4 5 5" xfId="2716" xr:uid="{82291DA3-D30D-4227-92A7-0253BC6A28E8}"/>
    <cellStyle name="Note 2 4 5 5 2" xfId="8345" xr:uid="{84286C60-9C9D-48C4-AF9F-04DEEF48A856}"/>
    <cellStyle name="Note 2 4 5 5 3" xfId="16980" xr:uid="{2E838B6C-57A8-4027-BECE-785C804C635C}"/>
    <cellStyle name="Note 2 4 5 6" xfId="4599" xr:uid="{925B0829-31DF-4117-86EF-13ABC7B71AC2}"/>
    <cellStyle name="Note 2 4 5 6 2" xfId="10228" xr:uid="{7A79AFF7-1D68-417E-99A2-91606956BEAB}"/>
    <cellStyle name="Note 2 4 5 6 3" xfId="18863" xr:uid="{5EEC8985-E155-4457-9BAF-D4264D628FE8}"/>
    <cellStyle name="Note 2 4 5 7" xfId="6203" xr:uid="{5CBAC921-20AC-4E3E-A021-6E39BC0A372B}"/>
    <cellStyle name="Note 2 4 5 8" xfId="14838" xr:uid="{BC761E7A-1A8F-4B1B-B635-F54ACF3D81A7}"/>
    <cellStyle name="Note 2 4 6" xfId="850" xr:uid="{1846FE48-CDAD-47D3-BCD9-2CC2F330DFF9}"/>
    <cellStyle name="Note 2 4 6 2" xfId="1434" xr:uid="{21EA6337-F231-4F00-991E-413B91330CFE}"/>
    <cellStyle name="Note 2 4 6 2 2" xfId="2313" xr:uid="{0E2E4F8E-8CC1-4129-8B9B-4B08DE96354E}"/>
    <cellStyle name="Note 2 4 6 2 2 2" xfId="5485" xr:uid="{A4C1645B-1494-45AE-B948-7AECDABE675A}"/>
    <cellStyle name="Note 2 4 6 2 2 2 2" xfId="11114" xr:uid="{53CB9FC3-1722-44B8-9B44-310EFDDFCFFF}"/>
    <cellStyle name="Note 2 4 6 2 2 2 3" xfId="19749" xr:uid="{E6D90D16-A33B-4B4D-B4CE-AD94E86C8643}"/>
    <cellStyle name="Note 2 4 6 2 2 3" xfId="7942" xr:uid="{1E9FE427-484E-4145-8EE2-F1AB9D28B19C}"/>
    <cellStyle name="Note 2 4 6 2 2 4" xfId="16577" xr:uid="{8ECF0259-CA89-4DF4-AFDE-AA27516596A2}"/>
    <cellStyle name="Note 2 4 6 2 3" xfId="3503" xr:uid="{CF323B44-0C31-4998-B6D4-D896DE514A4A}"/>
    <cellStyle name="Note 2 4 6 2 3 2" xfId="9132" xr:uid="{6CBD984B-470B-4A70-AE20-A4B57A83DE7E}"/>
    <cellStyle name="Note 2 4 6 2 3 3" xfId="17767" xr:uid="{9687C5E7-8154-44DF-8A28-F5B2AD67F6D1}"/>
    <cellStyle name="Note 2 4 6 2 4" xfId="4503" xr:uid="{D68F94CC-5DAB-4A1F-8B6C-305548682B88}"/>
    <cellStyle name="Note 2 4 6 2 4 2" xfId="10132" xr:uid="{75317F50-9DD2-4361-8E48-BF365D2E83EA}"/>
    <cellStyle name="Note 2 4 6 2 4 3" xfId="18767" xr:uid="{807CEDE4-0B3D-46CC-8779-37E1E289AC7A}"/>
    <cellStyle name="Note 2 4 6 2 5" xfId="7063" xr:uid="{D3A8A3A8-F2FB-430C-9E2E-0EF0CBAF1DBD}"/>
    <cellStyle name="Note 2 4 6 2 6" xfId="15698" xr:uid="{3F0EDE23-87BE-449F-B38F-614683F9E617}"/>
    <cellStyle name="Note 2 4 6 3" xfId="1838" xr:uid="{0D14A455-DB05-41B5-BFA8-05F00159CFAD}"/>
    <cellStyle name="Note 2 4 6 3 2" xfId="5010" xr:uid="{89DDCB48-E9F8-473D-86D3-1817D2BEC3A5}"/>
    <cellStyle name="Note 2 4 6 3 2 2" xfId="10639" xr:uid="{64FB1548-3AB0-43A0-AEE3-2791B425993B}"/>
    <cellStyle name="Note 2 4 6 3 2 3" xfId="19274" xr:uid="{C099CD43-E8B5-49DB-BC52-E9295A0942B6}"/>
    <cellStyle name="Note 2 4 6 3 3" xfId="7467" xr:uid="{62829173-DB2D-46F3-8ECF-DC835A34BEB2}"/>
    <cellStyle name="Note 2 4 6 3 4" xfId="16102" xr:uid="{F60B2692-C318-4D44-B1CE-7A5A801DEF40}"/>
    <cellStyle name="Note 2 4 6 4" xfId="3040" xr:uid="{D9BA5097-98C3-40F6-8C60-A94906F64A60}"/>
    <cellStyle name="Note 2 4 6 4 2" xfId="8669" xr:uid="{58602C84-9712-4F11-9545-8E846DA085A2}"/>
    <cellStyle name="Note 2 4 6 4 3" xfId="17304" xr:uid="{5E364D24-8F3D-4619-BED8-5118B4056090}"/>
    <cellStyle name="Note 2 4 6 5" xfId="4076" xr:uid="{3CD4CA6C-9D0A-485B-8E61-5917A2BE2E87}"/>
    <cellStyle name="Note 2 4 6 5 2" xfId="9705" xr:uid="{8884426D-3508-4A0C-BF1F-96ADB368EE03}"/>
    <cellStyle name="Note 2 4 6 5 3" xfId="18340" xr:uid="{24781BA8-B995-41CE-B1E9-A12DADDC3154}"/>
    <cellStyle name="Note 2 4 6 6" xfId="6479" xr:uid="{CEB43767-D9AA-42EC-9CFB-9E14E3E0053C}"/>
    <cellStyle name="Note 2 4 6 7" xfId="15114" xr:uid="{2C69B399-3E80-4FFD-A41C-984ECC9D0300}"/>
    <cellStyle name="Note 2 4 7" xfId="980" xr:uid="{0A7E21A5-E700-4C46-9552-A8FC13BE2DD3}"/>
    <cellStyle name="Note 2 4 7 2" xfId="1564" xr:uid="{B69C230B-15C6-4B67-88ED-17EB80246835}"/>
    <cellStyle name="Note 2 4 7 2 2" xfId="2443" xr:uid="{AB4380B4-569D-4FEF-988E-2C0BBFCA7774}"/>
    <cellStyle name="Note 2 4 7 2 2 2" xfId="5615" xr:uid="{9505E850-2595-4E63-B9A4-83C2E15CF9AB}"/>
    <cellStyle name="Note 2 4 7 2 2 2 2" xfId="11244" xr:uid="{362388EE-B2E4-49F8-8179-DD6FA40FD3B9}"/>
    <cellStyle name="Note 2 4 7 2 2 2 3" xfId="19879" xr:uid="{5B13AD29-C687-4AE7-B1B1-C43E7D699F1D}"/>
    <cellStyle name="Note 2 4 7 2 2 3" xfId="8072" xr:uid="{80D859FC-E5E7-412A-9EE7-379584D890AA}"/>
    <cellStyle name="Note 2 4 7 2 2 4" xfId="16707" xr:uid="{BDC6BF52-A1C0-4E2E-A255-BD1762C06E83}"/>
    <cellStyle name="Note 2 4 7 2 3" xfId="2764" xr:uid="{2CB0DA23-9E64-4B6C-8F1E-72AAD82F13AC}"/>
    <cellStyle name="Note 2 4 7 2 3 2" xfId="8393" xr:uid="{71BAF839-64E9-4C9C-B792-A9D209E07C7B}"/>
    <cellStyle name="Note 2 4 7 2 3 3" xfId="17028" xr:uid="{59EA4237-A56D-4FE3-9D39-F0E0754A8754}"/>
    <cellStyle name="Note 2 4 7 2 4" xfId="4736" xr:uid="{343EEE01-3D51-449E-B939-9045CD9D5950}"/>
    <cellStyle name="Note 2 4 7 2 4 2" xfId="10365" xr:uid="{F58AA28D-C74B-4684-B113-D9A3CBD70906}"/>
    <cellStyle name="Note 2 4 7 2 4 3" xfId="19000" xr:uid="{FF859F6B-F1A3-44EB-BE55-7006A839647C}"/>
    <cellStyle name="Note 2 4 7 2 5" xfId="7193" xr:uid="{ABAB880D-76C4-4FA5-8DC3-31638F4F0E72}"/>
    <cellStyle name="Note 2 4 7 2 6" xfId="15828" xr:uid="{3C5D062E-11B7-421E-9DA9-712AEEA88F25}"/>
    <cellStyle name="Note 2 4 7 3" xfId="1907" xr:uid="{00A3F5BA-F56A-4F10-A509-4316E3D9FED2}"/>
    <cellStyle name="Note 2 4 7 3 2" xfId="5079" xr:uid="{3A5D6A17-EBD0-4179-9273-45FFAB0650F3}"/>
    <cellStyle name="Note 2 4 7 3 2 2" xfId="10708" xr:uid="{26F60EC7-401B-4B27-8078-EEC884580B2D}"/>
    <cellStyle name="Note 2 4 7 3 2 3" xfId="19343" xr:uid="{8EC52D65-82D6-4F6A-B6A6-C9946CDF09AE}"/>
    <cellStyle name="Note 2 4 7 3 3" xfId="7536" xr:uid="{95E01DBB-BB7D-45D5-BE2C-387CBE5F2424}"/>
    <cellStyle name="Note 2 4 7 3 4" xfId="16171" xr:uid="{A0F462BE-5639-43EE-82CC-BB8337DC51F6}"/>
    <cellStyle name="Note 2 4 7 4" xfId="3325" xr:uid="{AF967E6B-7AD5-419C-B707-FE4C32C32C71}"/>
    <cellStyle name="Note 2 4 7 4 2" xfId="8954" xr:uid="{D6382364-54EA-469D-A61B-B5432E5EF8BD}"/>
    <cellStyle name="Note 2 4 7 4 3" xfId="17589" xr:uid="{7824F1C5-481E-4C83-8EC1-4F0EC6B6F7DF}"/>
    <cellStyle name="Note 2 4 7 5" xfId="3927" xr:uid="{856B98A4-3819-4C0C-BD45-A43843493FAA}"/>
    <cellStyle name="Note 2 4 7 5 2" xfId="9556" xr:uid="{DB9C990C-5239-48F7-ACBF-88CB6FEF121D}"/>
    <cellStyle name="Note 2 4 7 5 3" xfId="18191" xr:uid="{4CE0A805-43DA-496C-A716-A1E7ABFBC5BA}"/>
    <cellStyle name="Note 2 4 7 6" xfId="6609" xr:uid="{7425A654-77FD-4F59-985B-9405E100BB2F}"/>
    <cellStyle name="Note 2 4 7 7" xfId="15244" xr:uid="{84A5ADBD-EAAE-4BFE-A8C4-027A4648EC7F}"/>
    <cellStyle name="Note 2 4 8" xfId="765" xr:uid="{E43683F7-6F1F-4166-85A9-1691968BA7C4}"/>
    <cellStyle name="Note 2 4 8 2" xfId="1349" xr:uid="{019793B2-3138-4E9A-A69C-1D21AE0DAB7D}"/>
    <cellStyle name="Note 2 4 8 2 2" xfId="2228" xr:uid="{A24BF18D-D67C-4A73-9285-6142ED12E1A1}"/>
    <cellStyle name="Note 2 4 8 2 2 2" xfId="5400" xr:uid="{80E1D224-FEF7-4A7E-8545-0A96B58AB139}"/>
    <cellStyle name="Note 2 4 8 2 2 2 2" xfId="11029" xr:uid="{718A4F25-0CDC-4F08-B9B8-63043B981476}"/>
    <cellStyle name="Note 2 4 8 2 2 2 3" xfId="19664" xr:uid="{F36C2CBA-7B7D-4AA5-B29F-FB064580A66C}"/>
    <cellStyle name="Note 2 4 8 2 2 3" xfId="7857" xr:uid="{2FC3752F-B912-4610-9B2B-ED3F9EC727D3}"/>
    <cellStyle name="Note 2 4 8 2 2 4" xfId="16492" xr:uid="{08654E82-3C0F-44FE-946E-F2AD585EB977}"/>
    <cellStyle name="Note 2 4 8 2 3" xfId="3540" xr:uid="{6C411B38-DC81-4749-911E-DDFFF814CA6E}"/>
    <cellStyle name="Note 2 4 8 2 3 2" xfId="9169" xr:uid="{AD6F62CB-3C67-47C6-AAE1-EA2075D618A7}"/>
    <cellStyle name="Note 2 4 8 2 3 3" xfId="17804" xr:uid="{11F350F9-B291-461D-A640-0D56F0875F6A}"/>
    <cellStyle name="Note 2 4 8 2 4" xfId="4250" xr:uid="{BF02F9D9-2504-4591-AB21-3015ECACAE52}"/>
    <cellStyle name="Note 2 4 8 2 4 2" xfId="9879" xr:uid="{683607DA-11CB-48EE-A75C-60655D9126DD}"/>
    <cellStyle name="Note 2 4 8 2 4 3" xfId="18514" xr:uid="{A754D31B-905B-4070-9EC1-FDBFE85172ED}"/>
    <cellStyle name="Note 2 4 8 2 5" xfId="6978" xr:uid="{6FFAB471-7BBF-41BD-8BAA-8EAE7871B169}"/>
    <cellStyle name="Note 2 4 8 2 6" xfId="15613" xr:uid="{2842F762-7016-4E7D-AE1F-9DA4FE974CB4}"/>
    <cellStyle name="Note 2 4 8 3" xfId="1795" xr:uid="{5B7C78C4-9081-4543-840A-E235065BEA91}"/>
    <cellStyle name="Note 2 4 8 3 2" xfId="4967" xr:uid="{05F5275C-B476-4C9B-B43A-6AE56EF3F870}"/>
    <cellStyle name="Note 2 4 8 3 2 2" xfId="10596" xr:uid="{D84CB7B5-8BA5-4912-94E5-F6C399C42AF2}"/>
    <cellStyle name="Note 2 4 8 3 2 3" xfId="19231" xr:uid="{46FF2363-BBF8-4230-8AA6-A8FE15C1D7AE}"/>
    <cellStyle name="Note 2 4 8 3 3" xfId="7424" xr:uid="{ADEBA33A-5881-4691-AE50-083C65BCED6D}"/>
    <cellStyle name="Note 2 4 8 3 4" xfId="16059" xr:uid="{DEF9B4EE-D1E4-48A2-AAC8-3B39090EF914}"/>
    <cellStyle name="Note 2 4 8 4" xfId="3605" xr:uid="{44D067B7-BAB4-44DA-922C-D403A70179E4}"/>
    <cellStyle name="Note 2 4 8 4 2" xfId="9234" xr:uid="{9C449D04-2E33-4B97-A2D9-B7D45FC4BE51}"/>
    <cellStyle name="Note 2 4 8 4 3" xfId="17869" xr:uid="{D070C3B0-BF0E-47AF-917F-FD99E9423B3C}"/>
    <cellStyle name="Note 2 4 8 5" xfId="4617" xr:uid="{0E2CCD11-CC63-4E33-934E-57403A8F39C5}"/>
    <cellStyle name="Note 2 4 8 5 2" xfId="10246" xr:uid="{DDB6A39C-95A1-482E-9AB2-B081B3548203}"/>
    <cellStyle name="Note 2 4 8 5 3" xfId="18881" xr:uid="{55E566CD-F2EE-4E8F-A651-CB27AA9C0822}"/>
    <cellStyle name="Note 2 4 8 6" xfId="6394" xr:uid="{43D72A79-F174-488B-9461-54432FC81E8E}"/>
    <cellStyle name="Note 2 4 8 7" xfId="15029" xr:uid="{31764401-F235-4C58-80AE-836748D19BE7}"/>
    <cellStyle name="Note 2 4 9" xfId="1089" xr:uid="{736D1A04-65FE-400E-BA69-66A7A0B0D450}"/>
    <cellStyle name="Note 2 4 9 2" xfId="1968" xr:uid="{19B50F9B-0371-4096-BE96-C547D76AA7CE}"/>
    <cellStyle name="Note 2 4 9 2 2" xfId="5140" xr:uid="{53CBCD3E-8508-476B-807C-EAF9EF4A3851}"/>
    <cellStyle name="Note 2 4 9 2 2 2" xfId="10769" xr:uid="{6061F0C9-A581-4664-9903-F0E4F4FEDD72}"/>
    <cellStyle name="Note 2 4 9 2 2 3" xfId="19404" xr:uid="{C93523ED-7B4B-4CEF-9A5A-B8FC5CFEF899}"/>
    <cellStyle name="Note 2 4 9 2 3" xfId="7597" xr:uid="{DD4B2C21-B5EF-4194-A129-3874902305E1}"/>
    <cellStyle name="Note 2 4 9 2 4" xfId="16232" xr:uid="{E0DF2296-55BA-4F10-8656-D18F02E24736}"/>
    <cellStyle name="Note 2 4 9 3" xfId="3018" xr:uid="{61680047-1ABC-4E5C-8DB0-E9D42B02173B}"/>
    <cellStyle name="Note 2 4 9 3 2" xfId="8647" xr:uid="{810EE0B9-A25F-4180-976C-309A9A888635}"/>
    <cellStyle name="Note 2 4 9 3 3" xfId="17282" xr:uid="{A100BC24-5DCE-48B6-A5B1-071A1C718469}"/>
    <cellStyle name="Note 2 4 9 4" xfId="4021" xr:uid="{A8154428-686D-46E9-A031-1D8BDB6EB834}"/>
    <cellStyle name="Note 2 4 9 4 2" xfId="9650" xr:uid="{6D960D25-65DE-4A36-9740-F7DD295202A8}"/>
    <cellStyle name="Note 2 4 9 4 3" xfId="18285" xr:uid="{71B00730-C529-4DF6-9A5C-51035B07D63C}"/>
    <cellStyle name="Note 2 4 9 5" xfId="6718" xr:uid="{799C9C65-1972-426B-966B-EC47F91799A4}"/>
    <cellStyle name="Note 2 4 9 6" xfId="15353" xr:uid="{8C89901D-C202-4358-84FF-F7FDDEBFD0E3}"/>
    <cellStyle name="Note 2 5" xfId="435" xr:uid="{90354AB5-8A36-49C5-9AAD-DE3E1B2AD54E}"/>
    <cellStyle name="Note 2 5 10" xfId="6064" xr:uid="{751ED0F6-E95F-40AC-BFEF-1F2C1942E75E}"/>
    <cellStyle name="Note 2 5 11" xfId="14699" xr:uid="{1ED5264F-DB8E-4E8D-86B0-11F1888967A2}"/>
    <cellStyle name="Note 2 5 2" xfId="550" xr:uid="{23A2BF77-7A77-4E04-8841-B7D6AE6429FB}"/>
    <cellStyle name="Note 2 5 2 2" xfId="882" xr:uid="{6ED24D63-BADA-495C-AACA-322705DC020C}"/>
    <cellStyle name="Note 2 5 2 2 2" xfId="1466" xr:uid="{4C3DC452-5C01-44EF-9DDA-CED63F8CD47A}"/>
    <cellStyle name="Note 2 5 2 2 2 2" xfId="2345" xr:uid="{76B58C05-13FA-48E6-B9B9-0BFFCAF0ED8C}"/>
    <cellStyle name="Note 2 5 2 2 2 2 2" xfId="5517" xr:uid="{96BF4915-FDD7-4F76-AB54-84B2929510FC}"/>
    <cellStyle name="Note 2 5 2 2 2 2 2 2" xfId="11146" xr:uid="{B787F073-0F25-4A75-AACA-A8D80BD1DF2C}"/>
    <cellStyle name="Note 2 5 2 2 2 2 2 3" xfId="19781" xr:uid="{2999CB19-6702-49FD-A618-463C7C3BA059}"/>
    <cellStyle name="Note 2 5 2 2 2 2 3" xfId="7974" xr:uid="{FF577808-84FC-47F5-897A-AA759396104A}"/>
    <cellStyle name="Note 2 5 2 2 2 2 4" xfId="16609" xr:uid="{2B060660-0CCE-49B0-A565-A0F0A4EB69A5}"/>
    <cellStyle name="Note 2 5 2 2 2 3" xfId="3017" xr:uid="{F176E463-7625-4B94-A5C9-4CA945999F79}"/>
    <cellStyle name="Note 2 5 2 2 2 3 2" xfId="8646" xr:uid="{541AF187-4ADB-4AB5-B1DB-DFDCAD184175}"/>
    <cellStyle name="Note 2 5 2 2 2 3 3" xfId="17281" xr:uid="{5C81247F-D983-41C7-A408-7746A3DF70CA}"/>
    <cellStyle name="Note 2 5 2 2 2 4" xfId="3622" xr:uid="{97EB82DC-4F23-41D7-A4B3-D5093E046277}"/>
    <cellStyle name="Note 2 5 2 2 2 4 2" xfId="9251" xr:uid="{9B56D2D8-F6EC-4402-BE0F-2737CE48D086}"/>
    <cellStyle name="Note 2 5 2 2 2 4 3" xfId="17886" xr:uid="{33774117-03B3-465E-9A14-9C747E1991FE}"/>
    <cellStyle name="Note 2 5 2 2 2 5" xfId="7095" xr:uid="{4C1116F6-E37F-4672-9BE0-53954DBBD691}"/>
    <cellStyle name="Note 2 5 2 2 2 6" xfId="15730" xr:uid="{F0A35D31-E3BA-483E-94B6-8D9EFE489A45}"/>
    <cellStyle name="Note 2 5 2 2 3" xfId="1854" xr:uid="{158A6CD8-EFEA-4458-9952-1F1344CF2B07}"/>
    <cellStyle name="Note 2 5 2 2 3 2" xfId="5026" xr:uid="{011F9292-7F0E-4F6A-B45E-B5284F82C991}"/>
    <cellStyle name="Note 2 5 2 2 3 2 2" xfId="10655" xr:uid="{A018AE60-2BE7-4F41-A2CC-8D34A77D6FA5}"/>
    <cellStyle name="Note 2 5 2 2 3 2 3" xfId="19290" xr:uid="{8594AE2E-B6DF-461E-A929-D9D83C020644}"/>
    <cellStyle name="Note 2 5 2 2 3 3" xfId="7483" xr:uid="{7CE8FDBE-0A16-451D-9AB7-747AAB3A444A}"/>
    <cellStyle name="Note 2 5 2 2 3 4" xfId="16118" xr:uid="{22BB1D3F-3566-46CC-B099-41B0E27C0EA3}"/>
    <cellStyle name="Note 2 5 2 2 4" xfId="3406" xr:uid="{F049077F-B0EB-4253-82A9-0810879CE38E}"/>
    <cellStyle name="Note 2 5 2 2 4 2" xfId="9035" xr:uid="{B25E8F69-3503-454F-B04F-3744CB6D467B}"/>
    <cellStyle name="Note 2 5 2 2 4 3" xfId="17670" xr:uid="{86EB31C5-17B0-4BCA-A63B-7580C47D3358}"/>
    <cellStyle name="Note 2 5 2 2 5" xfId="3992" xr:uid="{F184BAC1-C9A3-4EF4-AB36-333C6F6A118C}"/>
    <cellStyle name="Note 2 5 2 2 5 2" xfId="9621" xr:uid="{AA000192-6579-46BF-AC47-532E56F70E56}"/>
    <cellStyle name="Note 2 5 2 2 5 3" xfId="18256" xr:uid="{4B8250E2-B18A-4FE9-854E-7107D6AC1818}"/>
    <cellStyle name="Note 2 5 2 2 6" xfId="6511" xr:uid="{354D2BED-732C-4F1D-8E2A-EE51569E9CF4}"/>
    <cellStyle name="Note 2 5 2 2 7" xfId="15146" xr:uid="{8F947DE4-CF73-4C06-9C7E-B8F9028351EC}"/>
    <cellStyle name="Note 2 5 2 3" xfId="1150" xr:uid="{E399015C-BD4F-425F-A668-6CA76E2E48D1}"/>
    <cellStyle name="Note 2 5 2 3 2" xfId="2029" xr:uid="{E2C8388D-C2C6-44CB-859B-735208BCEE7A}"/>
    <cellStyle name="Note 2 5 2 3 2 2" xfId="5201" xr:uid="{A285B620-91AE-4803-AFE4-A6FD98B4A049}"/>
    <cellStyle name="Note 2 5 2 3 2 2 2" xfId="10830" xr:uid="{BF4ACC03-B644-4474-9C47-D848A0B60756}"/>
    <cellStyle name="Note 2 5 2 3 2 2 3" xfId="19465" xr:uid="{1B5CD157-6364-4B61-9767-C44E83DF277C}"/>
    <cellStyle name="Note 2 5 2 3 2 3" xfId="7658" xr:uid="{B1A629AC-B7C5-430A-A277-01E4C1CAFE42}"/>
    <cellStyle name="Note 2 5 2 3 2 4" xfId="16293" xr:uid="{1CB51742-2D29-4AFA-A992-AEF8D13DFCE4}"/>
    <cellStyle name="Note 2 5 2 3 3" xfId="2722" xr:uid="{98F37323-036A-4AB9-9D65-1DBE499F04E9}"/>
    <cellStyle name="Note 2 5 2 3 3 2" xfId="8351" xr:uid="{359D531B-0B4C-456D-A1C7-DF341A1735FD}"/>
    <cellStyle name="Note 2 5 2 3 3 3" xfId="16986" xr:uid="{3D894482-2023-43AC-BC45-67CDDCF46574}"/>
    <cellStyle name="Note 2 5 2 3 4" xfId="3646" xr:uid="{DF4421C5-A03C-4C9D-AC3C-86A088C07F19}"/>
    <cellStyle name="Note 2 5 2 3 4 2" xfId="9275" xr:uid="{134242C9-F3DE-4060-BC66-1B583AB7F2C9}"/>
    <cellStyle name="Note 2 5 2 3 4 3" xfId="17910" xr:uid="{8FB730E5-B456-4779-A54A-F239497215CC}"/>
    <cellStyle name="Note 2 5 2 3 5" xfId="6779" xr:uid="{3E7D2B94-9419-45FD-AA99-858BA00EEEBE}"/>
    <cellStyle name="Note 2 5 2 3 6" xfId="15414" xr:uid="{7E321EF0-228D-4B10-8AE6-406AAF93557D}"/>
    <cellStyle name="Note 2 5 2 4" xfId="1697" xr:uid="{BD8F8F92-A15F-4D70-9CD7-82B181390982}"/>
    <cellStyle name="Note 2 5 2 4 2" xfId="4869" xr:uid="{64B4BA29-9F3F-466F-837A-C1A20CB51E2E}"/>
    <cellStyle name="Note 2 5 2 4 2 2" xfId="10498" xr:uid="{985CB9F5-C62A-48E7-BC8C-D3D0DC1FCBC7}"/>
    <cellStyle name="Note 2 5 2 4 2 3" xfId="19133" xr:uid="{140F994B-D0C7-4F01-8797-81D1D302591B}"/>
    <cellStyle name="Note 2 5 2 4 3" xfId="7326" xr:uid="{E01FBF21-1218-49F1-ADC1-67139E036455}"/>
    <cellStyle name="Note 2 5 2 4 4" xfId="15961" xr:uid="{655728D2-EFFD-41D2-8BE1-715887C2DBD0}"/>
    <cellStyle name="Note 2 5 2 5" xfId="241" xr:uid="{D51DF207-AAB1-40F3-8ABB-4B24FD2A9EF0}"/>
    <cellStyle name="Note 2 5 2 5 2" xfId="5870" xr:uid="{F832F8B8-75CE-4F4B-AA54-16A1BB178722}"/>
    <cellStyle name="Note 2 5 2 5 3" xfId="14505" xr:uid="{A92E5FA0-7316-458D-9A93-085DE21F5EC4}"/>
    <cellStyle name="Note 2 5 2 6" xfId="3851" xr:uid="{B29DCA44-02C7-4341-A414-C73BA127CEBE}"/>
    <cellStyle name="Note 2 5 2 6 2" xfId="9480" xr:uid="{519E72C1-7775-40A5-9FB0-04F47D22FFAA}"/>
    <cellStyle name="Note 2 5 2 6 3" xfId="18115" xr:uid="{B6802AAD-AA71-41AB-8114-928CFCFBB4FB}"/>
    <cellStyle name="Note 2 5 2 7" xfId="6179" xr:uid="{2DE2F810-8923-4B4A-9BC5-2AC34B31EF80}"/>
    <cellStyle name="Note 2 5 2 8" xfId="14814" xr:uid="{EBB6039A-601B-4BE3-9C8D-5974442A2978}"/>
    <cellStyle name="Note 2 5 3" xfId="992" xr:uid="{0C22E43C-E11C-465D-AE69-A5DDA2F0E958}"/>
    <cellStyle name="Note 2 5 3 2" xfId="1576" xr:uid="{AAE9AE31-36CE-4F31-88F4-21274F3C4F1B}"/>
    <cellStyle name="Note 2 5 3 2 2" xfId="2455" xr:uid="{E315A1C4-9256-4AF4-B410-0A86CE6C02C1}"/>
    <cellStyle name="Note 2 5 3 2 2 2" xfId="5627" xr:uid="{40B289EC-0CEB-426C-AC0C-D03CABF71853}"/>
    <cellStyle name="Note 2 5 3 2 2 2 2" xfId="11256" xr:uid="{3C89D262-D421-4B8B-9130-2D21B6EE05E7}"/>
    <cellStyle name="Note 2 5 3 2 2 2 3" xfId="19891" xr:uid="{F8693120-2F43-4225-A58E-A6C15DAF7E24}"/>
    <cellStyle name="Note 2 5 3 2 2 3" xfId="8084" xr:uid="{3A6E54CA-F7DB-4380-9A7C-60E36CD91614}"/>
    <cellStyle name="Note 2 5 3 2 2 4" xfId="16719" xr:uid="{AE4F3F66-0D2B-45DC-9ED3-88FF6CDF1C1E}"/>
    <cellStyle name="Note 2 5 3 2 3" xfId="3030" xr:uid="{64E1FB87-4C74-46D0-B08D-84854378D380}"/>
    <cellStyle name="Note 2 5 3 2 3 2" xfId="8659" xr:uid="{78576A55-6786-4B43-80D5-2B3DD7568284}"/>
    <cellStyle name="Note 2 5 3 2 3 3" xfId="17294" xr:uid="{1867CBE6-D1CB-4825-901D-C2CD7C8AC823}"/>
    <cellStyle name="Note 2 5 3 2 4" xfId="4748" xr:uid="{B128928C-AA1C-459E-8E9F-F3522477ECA9}"/>
    <cellStyle name="Note 2 5 3 2 4 2" xfId="10377" xr:uid="{7C0F60BF-B38F-44CF-8E84-61A55D1BF937}"/>
    <cellStyle name="Note 2 5 3 2 4 3" xfId="19012" xr:uid="{4EE887BF-746A-443B-B2C6-8EE7DFFBF551}"/>
    <cellStyle name="Note 2 5 3 2 5" xfId="7205" xr:uid="{6232AF93-EB25-42E0-9EEB-AE14FCA8254F}"/>
    <cellStyle name="Note 2 5 3 2 6" xfId="15840" xr:uid="{A6419D87-EBF9-4C5D-A149-1BC5199B7D55}"/>
    <cellStyle name="Note 2 5 3 3" xfId="1914" xr:uid="{31139EEB-D933-45A4-B411-54A5ED7C8344}"/>
    <cellStyle name="Note 2 5 3 3 2" xfId="5086" xr:uid="{4C23AADE-A632-4708-A99F-7A4CF99B84E9}"/>
    <cellStyle name="Note 2 5 3 3 2 2" xfId="10715" xr:uid="{F4B4F9C5-F6D1-4E9E-BFC5-ECB4E65033B2}"/>
    <cellStyle name="Note 2 5 3 3 2 3" xfId="19350" xr:uid="{91CF1054-FA56-473D-9951-C5DF99589606}"/>
    <cellStyle name="Note 2 5 3 3 3" xfId="7543" xr:uid="{5972CF52-FE87-4A31-90EA-3BEA65B1F2A7}"/>
    <cellStyle name="Note 2 5 3 3 4" xfId="16178" xr:uid="{EED85CB4-4A8D-4150-8083-A55444FA554C}"/>
    <cellStyle name="Note 2 5 3 4" xfId="3589" xr:uid="{2988AA26-87CE-46E3-9F6D-06F9D01A2AF6}"/>
    <cellStyle name="Note 2 5 3 4 2" xfId="9218" xr:uid="{2296C9B8-E09B-4A21-AD41-997D4385206A}"/>
    <cellStyle name="Note 2 5 3 4 3" xfId="17853" xr:uid="{D5D0DACC-E2DD-4F02-96BC-C889D8126AAB}"/>
    <cellStyle name="Note 2 5 3 5" xfId="3874" xr:uid="{EBC5624D-F86B-4BE2-86BA-660DAD3F1FBD}"/>
    <cellStyle name="Note 2 5 3 5 2" xfId="9503" xr:uid="{9365AC36-EA86-49E9-9A89-78B824C75526}"/>
    <cellStyle name="Note 2 5 3 5 3" xfId="18138" xr:uid="{A99C8601-0B8F-4F75-9506-B321B9C97385}"/>
    <cellStyle name="Note 2 5 3 6" xfId="6621" xr:uid="{D050C436-E3B6-47F9-8EA0-73E17367F179}"/>
    <cellStyle name="Note 2 5 3 7" xfId="15256" xr:uid="{0F3421BF-44D8-4593-8D3E-6A9B05F2D4F2}"/>
    <cellStyle name="Note 2 5 4" xfId="1048" xr:uid="{825021B1-5DC0-4309-99D8-0967B119E5AD}"/>
    <cellStyle name="Note 2 5 4 2" xfId="1632" xr:uid="{7850F95F-BB81-403D-BAFF-D4F84D72591B}"/>
    <cellStyle name="Note 2 5 4 2 2" xfId="2511" xr:uid="{24B00945-4A0E-43C2-A053-7500181E8E2A}"/>
    <cellStyle name="Note 2 5 4 2 2 2" xfId="5683" xr:uid="{0ADD7710-5CBB-4005-963A-2B8975359F77}"/>
    <cellStyle name="Note 2 5 4 2 2 2 2" xfId="11312" xr:uid="{8D3EC491-482F-4D68-B85A-BD1F0424B6F6}"/>
    <cellStyle name="Note 2 5 4 2 2 2 3" xfId="19947" xr:uid="{4AC57478-6EB3-4EC5-BBD3-37335046CDA1}"/>
    <cellStyle name="Note 2 5 4 2 2 3" xfId="8140" xr:uid="{EF56DA76-B4A5-4D2A-9FE5-B179FF583108}"/>
    <cellStyle name="Note 2 5 4 2 2 4" xfId="16775" xr:uid="{642E80AE-A165-415F-9078-F79D8D67146A}"/>
    <cellStyle name="Note 2 5 4 2 3" xfId="292" xr:uid="{7A8BFD7A-D6C0-4259-A555-B764CE4E41D1}"/>
    <cellStyle name="Note 2 5 4 2 3 2" xfId="5921" xr:uid="{7B379CD4-15DA-4656-86AB-4302622B353E}"/>
    <cellStyle name="Note 2 5 4 2 3 3" xfId="14556" xr:uid="{3CDA9313-65C9-4C00-876B-98E4290E18BC}"/>
    <cellStyle name="Note 2 5 4 2 4" xfId="4804" xr:uid="{7A967FFB-C980-41EB-BCF8-648FFF44BEC2}"/>
    <cellStyle name="Note 2 5 4 2 4 2" xfId="10433" xr:uid="{91D6D92E-630D-40AD-89FF-161AEC75C618}"/>
    <cellStyle name="Note 2 5 4 2 4 3" xfId="19068" xr:uid="{D307EE34-03DD-4498-A452-9AC8B18A5CC7}"/>
    <cellStyle name="Note 2 5 4 2 5" xfId="7261" xr:uid="{671A9901-235B-48B2-B21A-AB1073793349}"/>
    <cellStyle name="Note 2 5 4 2 6" xfId="15896" xr:uid="{308A52A4-038B-4A9A-B977-679EFBC06F0A}"/>
    <cellStyle name="Note 2 5 4 3" xfId="1939" xr:uid="{6E6ED7B3-156A-454E-87C0-5B7361F35DBD}"/>
    <cellStyle name="Note 2 5 4 3 2" xfId="5111" xr:uid="{60993517-A188-4B11-B988-D29754FB9671}"/>
    <cellStyle name="Note 2 5 4 3 2 2" xfId="10740" xr:uid="{1DBC644F-4A8A-4962-A879-BC1A2F68239D}"/>
    <cellStyle name="Note 2 5 4 3 2 3" xfId="19375" xr:uid="{6C4A856B-78BB-4BAB-A862-9AB1CCC7EB0F}"/>
    <cellStyle name="Note 2 5 4 3 3" xfId="7568" xr:uid="{F9AAC2B2-DDA5-4104-8E3E-5F7B924E4F7A}"/>
    <cellStyle name="Note 2 5 4 3 4" xfId="16203" xr:uid="{A1D407E7-6492-4BBE-A2CA-8F77BEA64F99}"/>
    <cellStyle name="Note 2 5 4 4" xfId="2923" xr:uid="{D2FE8BE7-7C3F-4680-9119-58CD61080D05}"/>
    <cellStyle name="Note 2 5 4 4 2" xfId="8552" xr:uid="{AB14F883-A1E9-4114-A5F1-421693A1901A}"/>
    <cellStyle name="Note 2 5 4 4 3" xfId="17187" xr:uid="{3D7C609B-72BE-4EC3-B9ED-8466E7E13018}"/>
    <cellStyle name="Note 2 5 4 5" xfId="4025" xr:uid="{10AF8ECB-8D08-4F41-8080-80C6371DDF6F}"/>
    <cellStyle name="Note 2 5 4 5 2" xfId="9654" xr:uid="{CF216270-994E-4C89-A898-E66D679385AD}"/>
    <cellStyle name="Note 2 5 4 5 3" xfId="18289" xr:uid="{492DB996-351F-4AD2-87A7-4F71696AF18D}"/>
    <cellStyle name="Note 2 5 4 6" xfId="6677" xr:uid="{DA3E7818-370D-4F25-BFDF-95D33108B086}"/>
    <cellStyle name="Note 2 5 4 7" xfId="15312" xr:uid="{82DFDEAD-50B6-4F45-A471-BA7B4DB34DD1}"/>
    <cellStyle name="Note 2 5 5" xfId="752" xr:uid="{E5A5C0EC-C3B2-4F38-A344-F5AAA2AEB750}"/>
    <cellStyle name="Note 2 5 5 2" xfId="1336" xr:uid="{8A75DE3C-07A4-4B43-A8A0-D5BE99B3CFC6}"/>
    <cellStyle name="Note 2 5 5 2 2" xfId="2215" xr:uid="{21AC1AD1-4DF1-4ED9-92F0-45A233BC3E0A}"/>
    <cellStyle name="Note 2 5 5 2 2 2" xfId="5387" xr:uid="{32F6AF3F-B246-4CBC-8239-6F4C44BA0D21}"/>
    <cellStyle name="Note 2 5 5 2 2 2 2" xfId="11016" xr:uid="{239C3934-FDD8-4EE6-BF26-7ABA75C06DEF}"/>
    <cellStyle name="Note 2 5 5 2 2 2 3" xfId="19651" xr:uid="{814F6C36-9072-4E79-AF87-8ED5F7B784E1}"/>
    <cellStyle name="Note 2 5 5 2 2 3" xfId="7844" xr:uid="{BA57BB85-4058-4289-A783-C5D109391C06}"/>
    <cellStyle name="Note 2 5 5 2 2 4" xfId="16479" xr:uid="{2D613019-36F7-40BD-95A2-265740D60710}"/>
    <cellStyle name="Note 2 5 5 2 3" xfId="3345" xr:uid="{1734324E-C9AD-4040-835F-41F7E1D4E6A6}"/>
    <cellStyle name="Note 2 5 5 2 3 2" xfId="8974" xr:uid="{0BDF53CB-BB9F-48B5-A5D5-3E2F1CD42978}"/>
    <cellStyle name="Note 2 5 5 2 3 3" xfId="17609" xr:uid="{5292060E-5C7E-4C0F-9681-3A23B214E4DD}"/>
    <cellStyle name="Note 2 5 5 2 4" xfId="3823" xr:uid="{43037F54-9A00-4284-B4D1-68AF577FCB5C}"/>
    <cellStyle name="Note 2 5 5 2 4 2" xfId="9452" xr:uid="{00DC7846-AC44-4A04-A1BC-54AA1CE1DE74}"/>
    <cellStyle name="Note 2 5 5 2 4 3" xfId="18087" xr:uid="{E60D786E-DA73-4593-8BA7-33B489818A45}"/>
    <cellStyle name="Note 2 5 5 2 5" xfId="6965" xr:uid="{3656E705-DC11-4DB8-BD42-15F6E69386CC}"/>
    <cellStyle name="Note 2 5 5 2 6" xfId="15600" xr:uid="{E3F00B3A-3BC3-4BA6-98BF-F9D62D946CEE}"/>
    <cellStyle name="Note 2 5 5 3" xfId="1789" xr:uid="{0826955E-1926-4EF3-BF5A-238DC20F4D62}"/>
    <cellStyle name="Note 2 5 5 3 2" xfId="4961" xr:uid="{071FD16F-696B-462F-BFFF-5CE1D271D0F2}"/>
    <cellStyle name="Note 2 5 5 3 2 2" xfId="10590" xr:uid="{D2C5EC8B-9A5E-4D01-A889-B593B7CD2E9C}"/>
    <cellStyle name="Note 2 5 5 3 2 3" xfId="19225" xr:uid="{4F76A78B-6138-4047-9CB6-BC4A22BBA517}"/>
    <cellStyle name="Note 2 5 5 3 3" xfId="7418" xr:uid="{D4EBC822-D602-46F6-942E-5C44556903A1}"/>
    <cellStyle name="Note 2 5 5 3 4" xfId="16053" xr:uid="{7FD956E0-E5B4-4EB6-8298-6356BE43262C}"/>
    <cellStyle name="Note 2 5 5 4" xfId="3172" xr:uid="{2560C898-4813-4B5E-92BE-D34EDA5D83F1}"/>
    <cellStyle name="Note 2 5 5 4 2" xfId="8801" xr:uid="{B17015B5-1127-4EF1-AB3A-14EE3DFDF478}"/>
    <cellStyle name="Note 2 5 5 4 3" xfId="17436" xr:uid="{20F8E541-08BC-4F4D-93EE-8281139267EF}"/>
    <cellStyle name="Note 2 5 5 5" xfId="4026" xr:uid="{535FE04B-A5F8-4653-8C33-73BBE1FF0381}"/>
    <cellStyle name="Note 2 5 5 5 2" xfId="9655" xr:uid="{EB89D264-92C0-4BE5-8D1B-764F4E583568}"/>
    <cellStyle name="Note 2 5 5 5 3" xfId="18290" xr:uid="{0791010F-0A46-437C-90A7-61AAF99A177F}"/>
    <cellStyle name="Note 2 5 5 6" xfId="6381" xr:uid="{E368DFAA-EBAD-41B7-91B3-48D6697523E9}"/>
    <cellStyle name="Note 2 5 5 7" xfId="15016" xr:uid="{C2999A5F-A0FA-475B-9A02-7ECBAE6F6038}"/>
    <cellStyle name="Note 2 5 6" xfId="1081" xr:uid="{538F79A7-E0A1-4323-B2C6-EAD241B019C8}"/>
    <cellStyle name="Note 2 5 6 2" xfId="1960" xr:uid="{103A6FAC-A390-428F-91A0-1E55871885F5}"/>
    <cellStyle name="Note 2 5 6 2 2" xfId="5132" xr:uid="{A00FD647-CFE7-4437-8D50-B4EA6D966967}"/>
    <cellStyle name="Note 2 5 6 2 2 2" xfId="10761" xr:uid="{C77CCBE9-2437-47A1-BD7C-71EC61AE46CB}"/>
    <cellStyle name="Note 2 5 6 2 2 3" xfId="19396" xr:uid="{A2FE5334-F64A-45C8-B21D-66EDA9120860}"/>
    <cellStyle name="Note 2 5 6 2 3" xfId="7589" xr:uid="{17C4B82F-D5E1-47DC-B6E5-314BB0FC2FB1}"/>
    <cellStyle name="Note 2 5 6 2 4" xfId="16224" xr:uid="{1A35D511-20AB-455A-BF1D-7667BB810CDE}"/>
    <cellStyle name="Note 2 5 6 3" xfId="3234" xr:uid="{AA5AB99A-183E-4BFE-AD38-98662EEF772C}"/>
    <cellStyle name="Note 2 5 6 3 2" xfId="8863" xr:uid="{0E99612D-F865-48CB-A6C9-ED8596B365B8}"/>
    <cellStyle name="Note 2 5 6 3 3" xfId="17498" xr:uid="{0AED4177-3977-4855-B0DC-CB08DD7AC209}"/>
    <cellStyle name="Note 2 5 6 4" xfId="4101" xr:uid="{387B2702-8BC1-49CB-9B86-E0009D625C33}"/>
    <cellStyle name="Note 2 5 6 4 2" xfId="9730" xr:uid="{850E6FF8-55EF-479F-B3F6-AB18B1C7509F}"/>
    <cellStyle name="Note 2 5 6 4 3" xfId="18365" xr:uid="{04E81D36-67EB-4D37-9821-D323C330E42A}"/>
    <cellStyle name="Note 2 5 6 5" xfId="6710" xr:uid="{FD8DB0B0-0C05-4E6A-97B6-BD5F140561FC}"/>
    <cellStyle name="Note 2 5 6 6" xfId="15345" xr:uid="{AFAF898C-F2C9-46B8-A303-FF5702A8DB4F}"/>
    <cellStyle name="Note 2 5 7" xfId="1663" xr:uid="{2186C4DC-D299-4177-96CB-EDBA855D767C}"/>
    <cellStyle name="Note 2 5 7 2" xfId="4835" xr:uid="{EF683636-E741-4F1F-8F6F-34528ECA613D}"/>
    <cellStyle name="Note 2 5 7 2 2" xfId="10464" xr:uid="{1DB3EE57-CC78-4CEC-9CEF-8E8E0CE81590}"/>
    <cellStyle name="Note 2 5 7 2 3" xfId="19099" xr:uid="{CAFB8D5A-D1E4-47BC-8283-2316BA7CD4FA}"/>
    <cellStyle name="Note 2 5 7 3" xfId="7292" xr:uid="{70E84862-5704-4F34-83C7-102A1B1EE866}"/>
    <cellStyle name="Note 2 5 7 4" xfId="15927" xr:uid="{DDCB369D-244F-4E4A-9704-7DBB6381F3F5}"/>
    <cellStyle name="Note 2 5 8" xfId="3092" xr:uid="{95FC5491-1DFD-473E-81FD-F132C8455154}"/>
    <cellStyle name="Note 2 5 8 2" xfId="8721" xr:uid="{E99CDE35-8AA7-4CB4-A3E9-F8D1110285A8}"/>
    <cellStyle name="Note 2 5 8 3" xfId="17356" xr:uid="{83C9062E-A42A-4E6E-B3B4-AA7A820364A4}"/>
    <cellStyle name="Note 2 5 9" xfId="4142" xr:uid="{DA64DF80-6F80-40AB-8535-F4F3ED607671}"/>
    <cellStyle name="Note 2 5 9 2" xfId="9771" xr:uid="{7A55460E-76E7-40E0-8E86-C84F6725168A}"/>
    <cellStyle name="Note 2 5 9 3" xfId="18406" xr:uid="{BAC90FF2-EE67-4CBA-979E-5898220684F8}"/>
    <cellStyle name="Note 2 6" xfId="627" xr:uid="{452E77F0-EE6C-4F66-939F-620C9D0CE408}"/>
    <cellStyle name="Note 2 6 10" xfId="6256" xr:uid="{69622F6A-5EE6-4300-B46D-72F97AB16C83}"/>
    <cellStyle name="Note 2 6 11" xfId="14891" xr:uid="{7ABC374A-6974-41A8-B61D-EEB9D5E7A155}"/>
    <cellStyle name="Note 2 6 2" xfId="958" xr:uid="{222CC5C6-1CF6-468E-8C63-BCD3892B652B}"/>
    <cellStyle name="Note 2 6 2 2" xfId="1542" xr:uid="{51308E4F-A645-497A-A7AD-E29DFD897858}"/>
    <cellStyle name="Note 2 6 2 2 2" xfId="2421" xr:uid="{78629233-0F5C-433A-8CCD-052FD9A856EF}"/>
    <cellStyle name="Note 2 6 2 2 2 2" xfId="5593" xr:uid="{685767AC-80A0-47F0-B2C4-8D902E5279C0}"/>
    <cellStyle name="Note 2 6 2 2 2 2 2" xfId="11222" xr:uid="{A5CE3CAF-BA66-4426-8782-9E55C5777488}"/>
    <cellStyle name="Note 2 6 2 2 2 2 3" xfId="19857" xr:uid="{A920AC92-1BA0-42DF-85E3-EB53A63367F6}"/>
    <cellStyle name="Note 2 6 2 2 2 3" xfId="8050" xr:uid="{E613B7FE-E81F-46C2-802C-354B94DFAE1C}"/>
    <cellStyle name="Note 2 6 2 2 2 4" xfId="16685" xr:uid="{E1F3C7B8-536D-42D9-8832-7C865324226E}"/>
    <cellStyle name="Note 2 6 2 2 3" xfId="2813" xr:uid="{ABB91F44-22BD-4C05-95BD-BC54F17BA93E}"/>
    <cellStyle name="Note 2 6 2 2 3 2" xfId="8442" xr:uid="{32C14198-D305-4CB5-9171-871CC844F225}"/>
    <cellStyle name="Note 2 6 2 2 3 3" xfId="17077" xr:uid="{80A9DC64-1D35-4C5E-A7A3-6729316A8B92}"/>
    <cellStyle name="Note 2 6 2 2 4" xfId="4714" xr:uid="{3B25CD53-8B29-429C-AC85-FB8938EC343E}"/>
    <cellStyle name="Note 2 6 2 2 4 2" xfId="10343" xr:uid="{6826FFF9-9FEC-4A84-A7E2-DCC6FEBE307F}"/>
    <cellStyle name="Note 2 6 2 2 4 3" xfId="18978" xr:uid="{847B925D-CD76-489D-AE98-4228342BF37F}"/>
    <cellStyle name="Note 2 6 2 2 5" xfId="7171" xr:uid="{C3C0052E-3068-45FA-A8B4-B16227F31932}"/>
    <cellStyle name="Note 2 6 2 2 6" xfId="15806" xr:uid="{5D491270-2FC0-4A44-9547-CC8240A96558}"/>
    <cellStyle name="Note 2 6 2 3" xfId="1892" xr:uid="{89CC7928-D88B-4F76-ABF1-46DF6CB4568B}"/>
    <cellStyle name="Note 2 6 2 3 2" xfId="5064" xr:uid="{5DD5B57B-1B39-4D5E-863E-A3E285A18BAC}"/>
    <cellStyle name="Note 2 6 2 3 2 2" xfId="10693" xr:uid="{35E79C1E-08C5-4479-A64D-C683697ECEEC}"/>
    <cellStyle name="Note 2 6 2 3 2 3" xfId="19328" xr:uid="{387D0439-FC9A-43CF-B742-1FE10E50B976}"/>
    <cellStyle name="Note 2 6 2 3 3" xfId="7521" xr:uid="{D0333B63-AF45-4FFB-86AA-FF72DDE06D6E}"/>
    <cellStyle name="Note 2 6 2 3 4" xfId="16156" xr:uid="{9B54B845-89CF-4EE0-95ED-92EB337F23E1}"/>
    <cellStyle name="Note 2 6 2 4" xfId="3122" xr:uid="{421ACE26-9948-4D2F-BA8D-5B9AE004FF57}"/>
    <cellStyle name="Note 2 6 2 4 2" xfId="8751" xr:uid="{677B7DB7-84F1-4E19-A700-A190CE427972}"/>
    <cellStyle name="Note 2 6 2 4 3" xfId="17386" xr:uid="{82CB2EA6-CAE3-46F7-A16F-EFA842B6119F}"/>
    <cellStyle name="Note 2 6 2 5" xfId="3950" xr:uid="{FD3A98B4-FC91-4091-87E6-A697ECB9DDD2}"/>
    <cellStyle name="Note 2 6 2 5 2" xfId="9579" xr:uid="{E64C843D-64F9-4B4C-A810-BF0B3419A0D9}"/>
    <cellStyle name="Note 2 6 2 5 3" xfId="18214" xr:uid="{0B7D4705-00D5-4F18-818D-02C94558664D}"/>
    <cellStyle name="Note 2 6 2 6" xfId="6587" xr:uid="{5FB107D1-330D-4D34-A08F-CE94FD052314}"/>
    <cellStyle name="Note 2 6 2 7" xfId="15222" xr:uid="{DDC681AE-74C5-4409-9C5B-AE114D1BF5BF}"/>
    <cellStyle name="Note 2 6 3" xfId="907" xr:uid="{3AA31140-C431-431E-8AD9-F0EFA7EA0BC3}"/>
    <cellStyle name="Note 2 6 3 2" xfId="1491" xr:uid="{43B9F976-F1E2-4A5F-9D4E-A44759AD9483}"/>
    <cellStyle name="Note 2 6 3 2 2" xfId="2370" xr:uid="{3AEE2734-7BD3-4164-ABA6-6AA9466A5994}"/>
    <cellStyle name="Note 2 6 3 2 2 2" xfId="5542" xr:uid="{650AE492-0E18-4A64-A29E-583181701E01}"/>
    <cellStyle name="Note 2 6 3 2 2 2 2" xfId="11171" xr:uid="{6EF7FA8A-2A20-4E56-A077-3E243D4C68AA}"/>
    <cellStyle name="Note 2 6 3 2 2 2 3" xfId="19806" xr:uid="{4BDC82B1-5680-45A6-84E0-301F76BAD827}"/>
    <cellStyle name="Note 2 6 3 2 2 3" xfId="7999" xr:uid="{D02D01A5-DC44-4509-B98E-4A4C0029FF19}"/>
    <cellStyle name="Note 2 6 3 2 2 4" xfId="16634" xr:uid="{C975BD45-E9A6-4DBA-BBB8-3BB6487EB3F1}"/>
    <cellStyle name="Note 2 6 3 2 3" xfId="3270" xr:uid="{C408B021-AA24-4B78-8CDE-A787538A2AC8}"/>
    <cellStyle name="Note 2 6 3 2 3 2" xfId="8899" xr:uid="{468786D2-3674-4ECC-8D44-0C1774FE5778}"/>
    <cellStyle name="Note 2 6 3 2 3 3" xfId="17534" xr:uid="{897D8905-525A-42F9-B141-DD223C1EEAF6}"/>
    <cellStyle name="Note 2 6 3 2 4" xfId="4663" xr:uid="{19564BA0-CA1A-4480-9377-F984DA8E9225}"/>
    <cellStyle name="Note 2 6 3 2 4 2" xfId="10292" xr:uid="{24B3F23D-8F12-4E6A-821B-7480296AC327}"/>
    <cellStyle name="Note 2 6 3 2 4 3" xfId="18927" xr:uid="{4A37B7F5-BE49-465D-8340-A3423262BC3D}"/>
    <cellStyle name="Note 2 6 3 2 5" xfId="7120" xr:uid="{66DAA3B4-F1CD-471F-AACD-CE1095FF3E67}"/>
    <cellStyle name="Note 2 6 3 2 6" xfId="15755" xr:uid="{7FBB371F-9088-4AE3-BFBA-CA9FBE0D88E3}"/>
    <cellStyle name="Note 2 6 3 3" xfId="1866" xr:uid="{CC808F9E-32E2-4D86-B96C-9BE2CC5E8288}"/>
    <cellStyle name="Note 2 6 3 3 2" xfId="5038" xr:uid="{349C1CAC-365B-4CEF-8FA0-8669CB807CEB}"/>
    <cellStyle name="Note 2 6 3 3 2 2" xfId="10667" xr:uid="{9C5DFD30-3211-471F-AF52-C9B0D64FBE83}"/>
    <cellStyle name="Note 2 6 3 3 2 3" xfId="19302" xr:uid="{97AC9015-AE15-472F-A2F6-D23D86C1AAAA}"/>
    <cellStyle name="Note 2 6 3 3 3" xfId="7495" xr:uid="{7A086619-2F27-48F6-B2E8-4185C2FB3FAA}"/>
    <cellStyle name="Note 2 6 3 3 4" xfId="16130" xr:uid="{26861BAC-FE58-437C-B833-C54E92DA87A9}"/>
    <cellStyle name="Note 2 6 3 4" xfId="2714" xr:uid="{F24995B0-8281-4018-A5EF-7AF6660E0512}"/>
    <cellStyle name="Note 2 6 3 4 2" xfId="8343" xr:uid="{AC0FF955-A2D7-414F-9DA8-786DA8C4CF8C}"/>
    <cellStyle name="Note 2 6 3 4 3" xfId="16978" xr:uid="{7C9B0A6F-2DC9-47A1-91C8-3C74EC6659A7}"/>
    <cellStyle name="Note 2 6 3 5" xfId="4165" xr:uid="{C67AB68C-18A9-441A-B5E4-0F7B64109616}"/>
    <cellStyle name="Note 2 6 3 5 2" xfId="9794" xr:uid="{1424F857-503B-4495-8519-B0D46BA3C6CC}"/>
    <cellStyle name="Note 2 6 3 5 3" xfId="18429" xr:uid="{33130235-CAE9-451A-81B8-040245807B3B}"/>
    <cellStyle name="Note 2 6 3 6" xfId="6536" xr:uid="{54A048EE-C1F4-449B-8428-1EEF48C0C31D}"/>
    <cellStyle name="Note 2 6 3 7" xfId="15171" xr:uid="{4830A8A7-C979-4B39-A53C-0830AC1E0FE0}"/>
    <cellStyle name="Note 2 6 4" xfId="827" xr:uid="{225FDB59-9DBB-4FFE-90AA-173A7BD664CA}"/>
    <cellStyle name="Note 2 6 4 2" xfId="1411" xr:uid="{8FF50F32-1675-476E-AE5D-57DEA07F7CB4}"/>
    <cellStyle name="Note 2 6 4 2 2" xfId="2290" xr:uid="{55092BB9-E285-4E9B-9D82-1E1198BF966E}"/>
    <cellStyle name="Note 2 6 4 2 2 2" xfId="5462" xr:uid="{B758C9D2-C1EF-48D7-97AB-75E5AAE96117}"/>
    <cellStyle name="Note 2 6 4 2 2 2 2" xfId="11091" xr:uid="{ED09A63F-C5FB-4A5C-83EC-34C4F081303C}"/>
    <cellStyle name="Note 2 6 4 2 2 2 3" xfId="19726" xr:uid="{E7B4E7E0-4977-4C68-9957-52534FC7B25B}"/>
    <cellStyle name="Note 2 6 4 2 2 3" xfId="7919" xr:uid="{5E03F12B-E706-4F59-BA6D-302A5F41A41D}"/>
    <cellStyle name="Note 2 6 4 2 2 4" xfId="16554" xr:uid="{907706C1-7CF8-49A8-9029-81C93B2C1A8C}"/>
    <cellStyle name="Note 2 6 4 2 3" xfId="3255" xr:uid="{E3D13277-46D1-47C1-AF85-79698E00E917}"/>
    <cellStyle name="Note 2 6 4 2 3 2" xfId="8884" xr:uid="{134165D7-4DE8-4C5F-8E19-04442A7D2543}"/>
    <cellStyle name="Note 2 6 4 2 3 3" xfId="17519" xr:uid="{A363207C-B514-4D5F-8C28-9F84649981E1}"/>
    <cellStyle name="Note 2 6 4 2 4" xfId="4324" xr:uid="{1871778B-CC67-46FA-84FB-A7CCFBCF5B69}"/>
    <cellStyle name="Note 2 6 4 2 4 2" xfId="9953" xr:uid="{3312861E-3B19-4FAC-8C85-C1B4B7989741}"/>
    <cellStyle name="Note 2 6 4 2 4 3" xfId="18588" xr:uid="{D94F95BE-717A-4441-98F4-DBC10F49EDC5}"/>
    <cellStyle name="Note 2 6 4 2 5" xfId="7040" xr:uid="{9B6F9C58-4518-4FE1-B9F9-792FDABA9BAD}"/>
    <cellStyle name="Note 2 6 4 2 6" xfId="15675" xr:uid="{50DD7603-0BE1-4A16-8F6A-E4F3A88F672A}"/>
    <cellStyle name="Note 2 6 4 3" xfId="1826" xr:uid="{CAA55FDC-D75A-448C-A5F1-E9B9AC07374C}"/>
    <cellStyle name="Note 2 6 4 3 2" xfId="4998" xr:uid="{5441DD67-9481-4365-AB43-22141F8DA977}"/>
    <cellStyle name="Note 2 6 4 3 2 2" xfId="10627" xr:uid="{18B6F779-B3B5-4282-BB45-395D4F9CEE55}"/>
    <cellStyle name="Note 2 6 4 3 2 3" xfId="19262" xr:uid="{281F1579-B499-4457-B127-BB346F773E39}"/>
    <cellStyle name="Note 2 6 4 3 3" xfId="7455" xr:uid="{8724632F-8530-4372-BAE7-4A93C9B72617}"/>
    <cellStyle name="Note 2 6 4 3 4" xfId="16090" xr:uid="{FAB2AA36-37A2-4D46-A544-C3DD0C9847F9}"/>
    <cellStyle name="Note 2 6 4 4" xfId="2739" xr:uid="{11CC29B0-8918-46EB-B720-13DE185F7D29}"/>
    <cellStyle name="Note 2 6 4 4 2" xfId="8368" xr:uid="{97AACD72-B98D-40B2-BBF6-E671118D48E0}"/>
    <cellStyle name="Note 2 6 4 4 3" xfId="17003" xr:uid="{69BBD145-97E5-40E7-9CC9-6B6131AF2485}"/>
    <cellStyle name="Note 2 6 4 5" xfId="4047" xr:uid="{F7EE0EC3-C158-4601-800F-B7A6BD5758DD}"/>
    <cellStyle name="Note 2 6 4 5 2" xfId="9676" xr:uid="{7A741973-BDB2-4EF7-B82D-9D8B2DD04094}"/>
    <cellStyle name="Note 2 6 4 5 3" xfId="18311" xr:uid="{7055DCDD-D3E9-4DAF-8198-FE15ABD0A35F}"/>
    <cellStyle name="Note 2 6 4 6" xfId="6456" xr:uid="{144E8918-7ACC-454C-B604-E9FDCB6491A4}"/>
    <cellStyle name="Note 2 6 4 7" xfId="15091" xr:uid="{E8071781-95CE-438D-B194-2785EF06B219}"/>
    <cellStyle name="Note 2 6 5" xfId="813" xr:uid="{62D5A5B4-68F7-4B99-BDB2-69508EEBCF3B}"/>
    <cellStyle name="Note 2 6 5 2" xfId="1397" xr:uid="{FC1B3A49-461A-46E6-B8AD-89FFD083D857}"/>
    <cellStyle name="Note 2 6 5 2 2" xfId="2276" xr:uid="{46834C46-A7BD-4A83-BCDC-8DE4382A00CD}"/>
    <cellStyle name="Note 2 6 5 2 2 2" xfId="5448" xr:uid="{1D57CCA8-87DD-4A6D-BEC4-06D842349E1F}"/>
    <cellStyle name="Note 2 6 5 2 2 2 2" xfId="11077" xr:uid="{D11FB6AD-5E91-4062-BB60-D4235A9048F5}"/>
    <cellStyle name="Note 2 6 5 2 2 2 3" xfId="19712" xr:uid="{FEA8A687-AA8D-4E04-9052-5C3EECE5CB7B}"/>
    <cellStyle name="Note 2 6 5 2 2 3" xfId="7905" xr:uid="{2DBA0BE9-7AE0-4BB6-ACF1-6D17F04B2488}"/>
    <cellStyle name="Note 2 6 5 2 2 4" xfId="16540" xr:uid="{FD93F037-68FA-4F9A-91CA-CACEDA708D86}"/>
    <cellStyle name="Note 2 6 5 2 3" xfId="3525" xr:uid="{98A2C8A6-F40C-4585-A22C-47B11C86B749}"/>
    <cellStyle name="Note 2 6 5 2 3 2" xfId="9154" xr:uid="{FFD77A5B-7439-4A04-A48B-FE60E03581EC}"/>
    <cellStyle name="Note 2 6 5 2 3 3" xfId="17789" xr:uid="{6DEA6F98-BF82-446E-970E-FFF22303BBE4}"/>
    <cellStyle name="Note 2 6 5 2 4" xfId="4264" xr:uid="{C6D0EA33-DE63-43CC-A355-598AAAB049A1}"/>
    <cellStyle name="Note 2 6 5 2 4 2" xfId="9893" xr:uid="{35599CC3-8A0C-4153-A4DE-1F448F0B1308}"/>
    <cellStyle name="Note 2 6 5 2 4 3" xfId="18528" xr:uid="{E90B9003-93FC-4EE8-9EE8-FA8A02E1A2DB}"/>
    <cellStyle name="Note 2 6 5 2 5" xfId="7026" xr:uid="{BF621339-EFAD-490B-9696-F20B29A83EAF}"/>
    <cellStyle name="Note 2 6 5 2 6" xfId="15661" xr:uid="{2445441B-35DB-4CA1-B4A5-18FF8EF0FFDD}"/>
    <cellStyle name="Note 2 6 5 3" xfId="1819" xr:uid="{2CBB6202-91B4-45EA-B8C1-8F4828C0233D}"/>
    <cellStyle name="Note 2 6 5 3 2" xfId="4991" xr:uid="{2ED47E1B-9648-450E-A898-875598531B7E}"/>
    <cellStyle name="Note 2 6 5 3 2 2" xfId="10620" xr:uid="{B97A5A1B-4B04-4202-9461-C212C1DBD13C}"/>
    <cellStyle name="Note 2 6 5 3 2 3" xfId="19255" xr:uid="{1D7B8EA6-1573-4F7D-94A7-7262006F10DC}"/>
    <cellStyle name="Note 2 6 5 3 3" xfId="7448" xr:uid="{279E4F20-9871-4CFE-A168-2A8085BE78D1}"/>
    <cellStyle name="Note 2 6 5 3 4" xfId="16083" xr:uid="{293953B9-7276-4964-B841-F2E67A7EE19B}"/>
    <cellStyle name="Note 2 6 5 4" xfId="3182" xr:uid="{A650F3AF-769D-4718-B77B-E3DDBFACED96}"/>
    <cellStyle name="Note 2 6 5 4 2" xfId="8811" xr:uid="{5E7E28B6-ABEA-4F8A-AF2A-A250AA94BD1C}"/>
    <cellStyle name="Note 2 6 5 4 3" xfId="17446" xr:uid="{C6098BF0-AA6F-4659-9FD1-AB317066E29A}"/>
    <cellStyle name="Note 2 6 5 5" xfId="4235" xr:uid="{779DE4DE-114C-4113-8DF7-226D74B4EF6F}"/>
    <cellStyle name="Note 2 6 5 5 2" xfId="9864" xr:uid="{4F9A1CC9-2944-4B7B-BEF2-23068D950A04}"/>
    <cellStyle name="Note 2 6 5 5 3" xfId="18499" xr:uid="{E8C92343-88C9-4B3A-B7D9-A3DB2030C287}"/>
    <cellStyle name="Note 2 6 5 6" xfId="6442" xr:uid="{9E6C2BD5-93CB-4E53-86FA-F5BF17E3FBF3}"/>
    <cellStyle name="Note 2 6 5 7" xfId="15077" xr:uid="{FA456093-EE3F-4C37-9E86-AEB8172B0F99}"/>
    <cellStyle name="Note 2 6 6" xfId="1211" xr:uid="{1F0A8C70-DD83-40E3-9624-3DA69382F41E}"/>
    <cellStyle name="Note 2 6 6 2" xfId="2090" xr:uid="{AEEFACF0-C880-462D-BD09-CC297E32D03B}"/>
    <cellStyle name="Note 2 6 6 2 2" xfId="5262" xr:uid="{9AE87A33-08A8-404D-A811-2AF1AF9303F6}"/>
    <cellStyle name="Note 2 6 6 2 2 2" xfId="10891" xr:uid="{E3987AC9-C0BE-4193-8353-712C8EAB4025}"/>
    <cellStyle name="Note 2 6 6 2 2 3" xfId="19526" xr:uid="{102B370E-D91D-4292-AA36-228B5899D344}"/>
    <cellStyle name="Note 2 6 6 2 3" xfId="7719" xr:uid="{09742843-EF4D-425B-B26D-C25E62E89496}"/>
    <cellStyle name="Note 2 6 6 2 4" xfId="16354" xr:uid="{B94D0ED6-5AD2-48B7-AC9D-CEEB264E35EB}"/>
    <cellStyle name="Note 2 6 6 3" xfId="3427" xr:uid="{4723B33E-EF54-4F41-849D-FA23504636E0}"/>
    <cellStyle name="Note 2 6 6 3 2" xfId="9056" xr:uid="{E3442EAB-E169-4895-907D-F8CE07AC770D}"/>
    <cellStyle name="Note 2 6 6 3 3" xfId="17691" xr:uid="{EDB54211-3C70-471A-9A67-FC5EDA68355D}"/>
    <cellStyle name="Note 2 6 6 4" xfId="4539" xr:uid="{FD8085E2-16AD-41F6-B074-B97F870A1C0A}"/>
    <cellStyle name="Note 2 6 6 4 2" xfId="10168" xr:uid="{72D7B919-903D-449C-9957-736D89B82EB8}"/>
    <cellStyle name="Note 2 6 6 4 3" xfId="18803" xr:uid="{5CB87267-E5E5-41C0-BB2D-3747C7BC3CC5}"/>
    <cellStyle name="Note 2 6 6 5" xfId="6840" xr:uid="{F8667AFC-79F3-47DF-B736-DFE10B2D5648}"/>
    <cellStyle name="Note 2 6 6 6" xfId="15475" xr:uid="{BD907AED-EAB6-4252-8613-F87068314D5A}"/>
    <cellStyle name="Note 2 6 7" xfId="1727" xr:uid="{23113D3C-C5CB-4B0F-9DB9-DDC79C908B30}"/>
    <cellStyle name="Note 2 6 7 2" xfId="4899" xr:uid="{A3113909-6CBA-43BD-9FD5-65119A8DB26C}"/>
    <cellStyle name="Note 2 6 7 2 2" xfId="10528" xr:uid="{64389877-0D5A-4A93-820B-90FA9A0AC3D0}"/>
    <cellStyle name="Note 2 6 7 2 3" xfId="19163" xr:uid="{6529C75F-FDE0-4783-B07B-3B24DF2EE239}"/>
    <cellStyle name="Note 2 6 7 3" xfId="7356" xr:uid="{46C159BE-63AB-4961-A356-1604FFDAAB3F}"/>
    <cellStyle name="Note 2 6 7 4" xfId="15991" xr:uid="{51896A41-F68D-487E-ADA4-AC030093E7FF}"/>
    <cellStyle name="Note 2 6 8" xfId="3502" xr:uid="{D049AFB7-6A28-4083-A67C-1BD25E3C9DA8}"/>
    <cellStyle name="Note 2 6 8 2" xfId="9131" xr:uid="{75EAB42C-53BF-4FFC-8C35-39F46FA827F2}"/>
    <cellStyle name="Note 2 6 8 3" xfId="17766" xr:uid="{30F5EA68-E691-4DC0-AB40-19C5B4C67251}"/>
    <cellStyle name="Note 2 6 9" xfId="4638" xr:uid="{5CA76636-E327-497A-A40A-F0BD37BE723D}"/>
    <cellStyle name="Note 2 6 9 2" xfId="10267" xr:uid="{4F2731A2-655F-4FDE-89C0-649B77FF39A9}"/>
    <cellStyle name="Note 2 6 9 3" xfId="18902" xr:uid="{7FC68F35-B22E-40AF-9C98-C7D0522C68F9}"/>
    <cellStyle name="Note 2 7" xfId="481" xr:uid="{DA78BE98-B51C-41A0-AD61-F4B5E3591ADB}"/>
    <cellStyle name="Note 2 7 2" xfId="695" xr:uid="{48D7F385-2DA3-41AA-8AD3-8BA23961FBF9}"/>
    <cellStyle name="Note 2 7 2 2" xfId="1279" xr:uid="{B007103C-72B3-49A3-BB81-C33C17A619FE}"/>
    <cellStyle name="Note 2 7 2 2 2" xfId="2158" xr:uid="{863B3EB7-A16B-4C74-ACAF-DEC36B7C8149}"/>
    <cellStyle name="Note 2 7 2 2 2 2" xfId="5330" xr:uid="{4771F178-5B68-4ECF-9B9E-4BBA47E88504}"/>
    <cellStyle name="Note 2 7 2 2 2 2 2" xfId="10959" xr:uid="{896DC4CD-1735-42F5-B772-6BF256AB0AB3}"/>
    <cellStyle name="Note 2 7 2 2 2 2 3" xfId="19594" xr:uid="{6AC33164-5F34-483C-8954-A760B3914B59}"/>
    <cellStyle name="Note 2 7 2 2 2 3" xfId="7787" xr:uid="{16AAB23E-D68A-44DB-90E8-5520ECB6CB99}"/>
    <cellStyle name="Note 2 7 2 2 2 4" xfId="16422" xr:uid="{6A393A47-34F8-43A8-A08C-C98743163C58}"/>
    <cellStyle name="Note 2 7 2 2 3" xfId="2594" xr:uid="{FDE49DA6-3754-48DC-A107-0572603FA42A}"/>
    <cellStyle name="Note 2 7 2 2 3 2" xfId="8223" xr:uid="{97130186-20CD-4218-B330-322AB0E57239}"/>
    <cellStyle name="Note 2 7 2 2 3 3" xfId="16858" xr:uid="{CE63C0CC-5A3B-4774-BD13-1A84CE1081EA}"/>
    <cellStyle name="Note 2 7 2 2 4" xfId="4459" xr:uid="{C27C7FFA-EAB9-4DB8-A82B-A9205A9AD4CE}"/>
    <cellStyle name="Note 2 7 2 2 4 2" xfId="10088" xr:uid="{C287EEAD-52AD-4BF8-AE5B-FE93C9687508}"/>
    <cellStyle name="Note 2 7 2 2 4 3" xfId="18723" xr:uid="{7F951EA6-E8F3-4261-9D1D-8EFB038CD863}"/>
    <cellStyle name="Note 2 7 2 2 5" xfId="6908" xr:uid="{95F4E84B-5D36-40A5-ACEC-5C78CC93D25F}"/>
    <cellStyle name="Note 2 7 2 2 6" xfId="15543" xr:uid="{01E116D8-E1BC-4F9A-9551-ABDE8C620E87}"/>
    <cellStyle name="Note 2 7 2 3" xfId="1760" xr:uid="{58E6718E-EFD3-44D0-9BC5-9E2AD87D4332}"/>
    <cellStyle name="Note 2 7 2 3 2" xfId="4932" xr:uid="{726B5E1A-A0B3-486C-805D-7912E3EBC5C6}"/>
    <cellStyle name="Note 2 7 2 3 2 2" xfId="10561" xr:uid="{966C188C-CE94-43B5-B02D-0D426B815C69}"/>
    <cellStyle name="Note 2 7 2 3 2 3" xfId="19196" xr:uid="{36380EA8-3628-4E0B-8443-72EB58417CE6}"/>
    <cellStyle name="Note 2 7 2 3 3" xfId="7389" xr:uid="{C7A15E77-4C08-4663-A04E-C49D0A88160A}"/>
    <cellStyle name="Note 2 7 2 3 4" xfId="16024" xr:uid="{6019D8B3-2E8C-4E59-9A64-7307745BF148}"/>
    <cellStyle name="Note 2 7 2 4" xfId="3600" xr:uid="{6DCB1968-E389-4BEE-BF7E-35518F12F07A}"/>
    <cellStyle name="Note 2 7 2 4 2" xfId="9229" xr:uid="{4C90C410-0518-4CA1-9D81-999B53442401}"/>
    <cellStyle name="Note 2 7 2 4 3" xfId="17864" xr:uid="{10171A1E-07AA-40F3-8B63-92300F5E3453}"/>
    <cellStyle name="Note 2 7 2 5" xfId="3947" xr:uid="{1629D017-E54E-4EB3-8E0F-6C12C7013B11}"/>
    <cellStyle name="Note 2 7 2 5 2" xfId="9576" xr:uid="{D40A07DC-39AD-4564-8824-2A5C9CF0A18D}"/>
    <cellStyle name="Note 2 7 2 5 3" xfId="18211" xr:uid="{A29B545B-32C7-45AF-8B7F-BB37D436DC7D}"/>
    <cellStyle name="Note 2 7 2 6" xfId="6324" xr:uid="{7EACC532-7750-4604-8233-9E7B3340CDB5}"/>
    <cellStyle name="Note 2 7 2 7" xfId="14959" xr:uid="{15ADD4E4-EC5A-4EC1-8393-028DA3AB8B44}"/>
    <cellStyle name="Note 2 7 3" xfId="1110" xr:uid="{9EA45E40-8317-4EC7-BF7B-70DE7B0656AE}"/>
    <cellStyle name="Note 2 7 3 2" xfId="1989" xr:uid="{6D1E9C63-E6D4-4DAF-9F40-43149E47D96F}"/>
    <cellStyle name="Note 2 7 3 2 2" xfId="5161" xr:uid="{1E3B787E-56D6-4DA0-9E76-5105FCBF69F5}"/>
    <cellStyle name="Note 2 7 3 2 2 2" xfId="10790" xr:uid="{7EA1F2EA-A9CC-4CAB-82C6-3A1EA4CA432D}"/>
    <cellStyle name="Note 2 7 3 2 2 3" xfId="19425" xr:uid="{FB83417C-7B93-4B7E-8BE2-875C4D7306FB}"/>
    <cellStyle name="Note 2 7 3 2 3" xfId="7618" xr:uid="{A32913B2-F618-4DA0-8884-83B96C1CD154}"/>
    <cellStyle name="Note 2 7 3 2 4" xfId="16253" xr:uid="{7C7C9CBD-CD10-4C5A-BE46-8FEA71D5686E}"/>
    <cellStyle name="Note 2 7 3 3" xfId="2639" xr:uid="{7916568C-6465-491B-AA58-88F3B804BB1C}"/>
    <cellStyle name="Note 2 7 3 3 2" xfId="8268" xr:uid="{3A305526-7E02-4C67-BFA0-9D4A6EF9EBFC}"/>
    <cellStyle name="Note 2 7 3 3 3" xfId="16903" xr:uid="{26C314D8-D4A1-498F-8987-78BE39098406}"/>
    <cellStyle name="Note 2 7 3 4" xfId="3701" xr:uid="{01A3EE0B-0358-4231-B82E-3AFA6829042B}"/>
    <cellStyle name="Note 2 7 3 4 2" xfId="9330" xr:uid="{C71EE48E-4A25-4E39-A10E-3CEE1A64E5DA}"/>
    <cellStyle name="Note 2 7 3 4 3" xfId="17965" xr:uid="{51045E9E-83BC-4B42-9968-145B987F2C2E}"/>
    <cellStyle name="Note 2 7 3 5" xfId="6739" xr:uid="{3BA24208-B6F9-4079-8378-AD917B47437B}"/>
    <cellStyle name="Note 2 7 3 6" xfId="15374" xr:uid="{39377D9B-B87A-4169-B412-CCAD74E760DA}"/>
    <cellStyle name="Note 2 7 4" xfId="1678" xr:uid="{1F2B2FF1-31A1-42BA-A982-DC5B524F64C3}"/>
    <cellStyle name="Note 2 7 4 2" xfId="4850" xr:uid="{50EB4CAC-C9CF-453A-B72C-99AB4B7F8034}"/>
    <cellStyle name="Note 2 7 4 2 2" xfId="10479" xr:uid="{28FD6F25-E1F4-41A2-AEED-8559F17D9B20}"/>
    <cellStyle name="Note 2 7 4 2 3" xfId="19114" xr:uid="{E03628BF-CF03-4412-9919-84848A927CC9}"/>
    <cellStyle name="Note 2 7 4 3" xfId="7307" xr:uid="{9DD6FA6C-5640-43EA-B9FF-9D5A22B28C1B}"/>
    <cellStyle name="Note 2 7 4 4" xfId="15942" xr:uid="{B48D4A0F-63C6-4DBC-BE36-556EFE1DF501}"/>
    <cellStyle name="Note 2 7 5" xfId="3011" xr:uid="{F310F581-9A72-46F0-9CA6-4286C09F0337}"/>
    <cellStyle name="Note 2 7 5 2" xfId="8640" xr:uid="{64ECC834-EF42-4899-A9E1-863A6E638605}"/>
    <cellStyle name="Note 2 7 5 3" xfId="17275" xr:uid="{047BA87B-5513-4C64-8AA9-E765DD9EC604}"/>
    <cellStyle name="Note 2 7 6" xfId="4582" xr:uid="{0C657644-38D1-4D5C-B5D5-3DF36C6AACB6}"/>
    <cellStyle name="Note 2 7 6 2" xfId="10211" xr:uid="{42C19FB8-F8F4-4B17-8D76-DE972193749D}"/>
    <cellStyle name="Note 2 7 6 3" xfId="18846" xr:uid="{7B99DA68-C545-45F4-9303-D979E6DC93E5}"/>
    <cellStyle name="Note 2 7 7" xfId="6110" xr:uid="{4AA09078-504B-4AB9-B840-95E9801B48EA}"/>
    <cellStyle name="Note 2 7 8" xfId="14745" xr:uid="{6A45F788-24A6-4C99-8A5F-56712F206B9D}"/>
    <cellStyle name="Note 2 8" xfId="638" xr:uid="{8BC1BF1D-1FD7-4762-B53E-82161DAEBF67}"/>
    <cellStyle name="Note 2 8 2" xfId="1222" xr:uid="{9D8D5B78-7641-424D-B83A-0F7CC14156A0}"/>
    <cellStyle name="Note 2 8 2 2" xfId="2101" xr:uid="{2FA4199F-B9D0-4BA4-97E8-F67E1A1CD529}"/>
    <cellStyle name="Note 2 8 2 2 2" xfId="5273" xr:uid="{1B0DA55C-693B-4AFA-ACF0-FA6050AD4DDE}"/>
    <cellStyle name="Note 2 8 2 2 2 2" xfId="10902" xr:uid="{F5D28EFC-76B4-4A39-98FB-8DDDD3C4B9DA}"/>
    <cellStyle name="Note 2 8 2 2 2 3" xfId="19537" xr:uid="{D6CAF615-E365-4233-80C6-E7A5220FAE41}"/>
    <cellStyle name="Note 2 8 2 2 3" xfId="7730" xr:uid="{8C29C900-E4B9-4A62-BAFD-F12036D90D61}"/>
    <cellStyle name="Note 2 8 2 2 4" xfId="16365" xr:uid="{20155CA7-BCEF-44CB-A0E6-4E0476D5B36B}"/>
    <cellStyle name="Note 2 8 2 3" xfId="3009" xr:uid="{3EB15855-0E49-4052-9049-A129854DB195}"/>
    <cellStyle name="Note 2 8 2 3 2" xfId="8638" xr:uid="{E3AC2C26-8461-4BB7-87F6-1018CA9476D8}"/>
    <cellStyle name="Note 2 8 2 3 3" xfId="17273" xr:uid="{17F6624E-2081-41C1-8F74-AA51633A8DC5}"/>
    <cellStyle name="Note 2 8 2 4" xfId="4496" xr:uid="{15A28FDD-51BF-48F5-B0EB-040D96117713}"/>
    <cellStyle name="Note 2 8 2 4 2" xfId="10125" xr:uid="{14594C72-F3B1-4AFC-A6B5-CFD7705E081A}"/>
    <cellStyle name="Note 2 8 2 4 3" xfId="18760" xr:uid="{21B13F39-7AF6-4B42-B4E2-ACB5F664FBF5}"/>
    <cellStyle name="Note 2 8 2 5" xfId="6851" xr:uid="{02AA8496-6127-434A-B719-2DDD9888E3B2}"/>
    <cellStyle name="Note 2 8 2 6" xfId="15486" xr:uid="{A4A844BD-3721-4A1C-9084-E07F008CB5E3}"/>
    <cellStyle name="Note 2 8 3" xfId="1734" xr:uid="{85F444AB-5645-401A-BD2E-32EB840B8C03}"/>
    <cellStyle name="Note 2 8 3 2" xfId="4906" xr:uid="{3461F6CE-6B25-4D26-A602-EB6739B465DA}"/>
    <cellStyle name="Note 2 8 3 2 2" xfId="10535" xr:uid="{36BC5A69-D049-43D4-B38C-C6124FD5CCBC}"/>
    <cellStyle name="Note 2 8 3 2 3" xfId="19170" xr:uid="{9BFA4876-BA13-4E10-802B-D976B2780795}"/>
    <cellStyle name="Note 2 8 3 3" xfId="7363" xr:uid="{36F5B135-C469-40F9-8F30-8642F584B4AE}"/>
    <cellStyle name="Note 2 8 3 4" xfId="15998" xr:uid="{85C88FEB-C62D-4E24-B9B6-4465E2E87CF7}"/>
    <cellStyle name="Note 2 8 4" xfId="2709" xr:uid="{64DFB221-0249-4938-84C6-B6665D104412}"/>
    <cellStyle name="Note 2 8 4 2" xfId="8338" xr:uid="{FD6ECDCF-516D-4C66-A75C-15241C7A5764}"/>
    <cellStyle name="Note 2 8 4 3" xfId="16973" xr:uid="{4FFE9EB0-E3D6-4082-98DA-93E32F1C643F}"/>
    <cellStyle name="Note 2 8 5" xfId="4211" xr:uid="{AAAC3ADC-B869-4970-9498-6EDDF5ACB5AF}"/>
    <cellStyle name="Note 2 8 5 2" xfId="9840" xr:uid="{C5D73A1F-6F4A-42F5-987F-CA524263FA4A}"/>
    <cellStyle name="Note 2 8 5 3" xfId="18475" xr:uid="{C9A513D4-0B2D-4B90-9610-7AE52E85DC8C}"/>
    <cellStyle name="Note 2 8 6" xfId="6267" xr:uid="{70C0B8A2-636C-41D6-9424-877B514FE9DB}"/>
    <cellStyle name="Note 2 8 7" xfId="14902" xr:uid="{980D6C20-5D0C-4D7C-9504-746A77F11075}"/>
    <cellStyle name="Note 2 9" xfId="1070" xr:uid="{236DAE26-8B2E-4089-8A56-74A1D7D900D1}"/>
    <cellStyle name="Note 2 9 2" xfId="1949" xr:uid="{15DDF76D-09D3-408F-8E5B-055EA7B174DE}"/>
    <cellStyle name="Note 2 9 2 2" xfId="5121" xr:uid="{8E72E418-4BC9-4C90-AF54-8CA5F4F32348}"/>
    <cellStyle name="Note 2 9 2 2 2" xfId="10750" xr:uid="{97C28873-2804-4C1A-8573-ED260A6F538D}"/>
    <cellStyle name="Note 2 9 2 2 3" xfId="19385" xr:uid="{5809E761-1AAA-4BEC-94A8-0309E1EE632D}"/>
    <cellStyle name="Note 2 9 2 3" xfId="7578" xr:uid="{AB5ADBFE-33E3-4A79-9696-A4E164A3DEE7}"/>
    <cellStyle name="Note 2 9 2 4" xfId="16213" xr:uid="{CC93C9FA-D564-4F53-93B4-84C07A1579D2}"/>
    <cellStyle name="Note 2 9 3" xfId="2617" xr:uid="{576571B3-73C1-4DAD-A128-DE54FF8CCBB0}"/>
    <cellStyle name="Note 2 9 3 2" xfId="8246" xr:uid="{716C94B3-E5FB-4F64-8E2B-D36AF01D9716}"/>
    <cellStyle name="Note 2 9 3 3" xfId="16881" xr:uid="{E217F6BB-042E-447C-B0FD-616AD9BEBDD6}"/>
    <cellStyle name="Note 2 9 4" xfId="4370" xr:uid="{72E00D29-AAE0-49B4-8F58-1D3959C1811A}"/>
    <cellStyle name="Note 2 9 4 2" xfId="9999" xr:uid="{322765F6-4F87-414A-A2D9-744B0BD49436}"/>
    <cellStyle name="Note 2 9 4 3" xfId="18634" xr:uid="{0408B402-E74B-4F2E-9EFB-E59F429E16E8}"/>
    <cellStyle name="Note 2 9 5" xfId="6699" xr:uid="{41DB60A0-1EE2-4FD1-9DEA-BCD34E236DD2}"/>
    <cellStyle name="Note 2 9 6" xfId="15334" xr:uid="{59C3B794-3D05-4C65-9633-613C34A0EB59}"/>
    <cellStyle name="Note 3" xfId="440" xr:uid="{AFC55CCF-750A-4F91-8255-212DD4FAF1A2}"/>
    <cellStyle name="Note 3 10" xfId="1666" xr:uid="{78B29E43-CFCD-4329-8839-D7068D4000D1}"/>
    <cellStyle name="Note 3 10 2" xfId="4838" xr:uid="{0AFAE5E2-7C3F-40E1-BEF5-7E8511C5869E}"/>
    <cellStyle name="Note 3 10 2 2" xfId="10467" xr:uid="{DC7B2758-BEE8-4C4A-B4ED-D83A860AE350}"/>
    <cellStyle name="Note 3 10 2 3" xfId="19102" xr:uid="{715265CA-7BE5-45B1-A14B-6C40D2A6D808}"/>
    <cellStyle name="Note 3 10 3" xfId="7295" xr:uid="{0261594C-517B-4EA2-B4E8-AFD235E4ED9A}"/>
    <cellStyle name="Note 3 10 4" xfId="15930" xr:uid="{9D76A567-C871-4BD4-87EE-739B2B9D88E4}"/>
    <cellStyle name="Note 3 11" xfId="3461" xr:uid="{8D314503-FE3C-4779-8CD3-9AD8DD04361F}"/>
    <cellStyle name="Note 3 11 2" xfId="9090" xr:uid="{12AD9EFC-9E29-48E6-B151-4E480256D77B}"/>
    <cellStyle name="Note 3 11 3" xfId="17725" xr:uid="{9F388A16-CCC2-446B-80A8-EB3C5742671D}"/>
    <cellStyle name="Note 3 12" xfId="4607" xr:uid="{082E9490-EC0A-4D56-B17A-F2A2CD3E326A}"/>
    <cellStyle name="Note 3 12 2" xfId="10236" xr:uid="{2F0837B0-D6CC-49FD-A788-9DF4AB1B3A58}"/>
    <cellStyle name="Note 3 12 3" xfId="18871" xr:uid="{814DC645-6412-401F-942C-8AF7AEA4B520}"/>
    <cellStyle name="Note 3 13" xfId="6069" xr:uid="{13CD389D-698E-4BE1-A918-D6B20DD7F910}"/>
    <cellStyle name="Note 3 14" xfId="14704" xr:uid="{38BA0C95-4484-47EF-AC44-A5253CB7A67A}"/>
    <cellStyle name="Note 3 2" xfId="604" xr:uid="{5D5892A0-8B35-4056-BD54-3B1C8A344740}"/>
    <cellStyle name="Note 3 2 10" xfId="6233" xr:uid="{9724E8CF-31DA-43EE-9599-EE9EC4823454}"/>
    <cellStyle name="Note 3 2 11" xfId="14868" xr:uid="{C5790F32-2DB0-4883-9FE7-6C7A0831F1A8}"/>
    <cellStyle name="Note 3 2 2" xfId="930" xr:uid="{D1A025B3-E4DD-498D-82CF-7DDA1B9306C1}"/>
    <cellStyle name="Note 3 2 2 2" xfId="1514" xr:uid="{26D807E3-6954-4403-820B-2A5A5FE10F83}"/>
    <cellStyle name="Note 3 2 2 2 2" xfId="2393" xr:uid="{4779F7A5-0B0F-4EE5-BA77-0122666F2944}"/>
    <cellStyle name="Note 3 2 2 2 2 2" xfId="5565" xr:uid="{D8883FA8-E702-4FFA-AE21-8648B922BAD2}"/>
    <cellStyle name="Note 3 2 2 2 2 2 2" xfId="11194" xr:uid="{E4CF0EF6-3EDD-4584-ABD5-437ADE3CCD99}"/>
    <cellStyle name="Note 3 2 2 2 2 2 3" xfId="19829" xr:uid="{A3782EED-645C-4B9D-8810-F5FD15B4C24E}"/>
    <cellStyle name="Note 3 2 2 2 2 3" xfId="8022" xr:uid="{73534594-BB3F-4CBC-AF17-6658B9EC88D0}"/>
    <cellStyle name="Note 3 2 2 2 2 4" xfId="16657" xr:uid="{D8D721E0-918C-4CBB-A0D0-E99CEAAAAF10}"/>
    <cellStyle name="Note 3 2 2 2 3" xfId="3488" xr:uid="{C15E7CCF-BB51-4908-AE96-261C16F0714E}"/>
    <cellStyle name="Note 3 2 2 2 3 2" xfId="9117" xr:uid="{36A0EB2A-39C4-4BF7-B482-6D40D8DFE912}"/>
    <cellStyle name="Note 3 2 2 2 3 3" xfId="17752" xr:uid="{AE8F119B-082B-4E55-99E6-BB0E439D4635}"/>
    <cellStyle name="Note 3 2 2 2 4" xfId="4686" xr:uid="{65F3D077-B2EE-47C6-BC60-241D1C22BEE3}"/>
    <cellStyle name="Note 3 2 2 2 4 2" xfId="10315" xr:uid="{4F636228-3495-4BBD-B4A2-89E5B2C2294A}"/>
    <cellStyle name="Note 3 2 2 2 4 3" xfId="18950" xr:uid="{99345E24-79A0-4E94-A21D-A65CF0A8CC49}"/>
    <cellStyle name="Note 3 2 2 2 5" xfId="7143" xr:uid="{7E50B85B-8ADE-4286-A816-5B0C064641E5}"/>
    <cellStyle name="Note 3 2 2 2 6" xfId="15778" xr:uid="{46418562-4ED4-4374-8970-758803F4CE0A}"/>
    <cellStyle name="Note 3 2 2 3" xfId="1877" xr:uid="{2C95FE3A-9ED0-49AF-B60D-9CC7E7349AD4}"/>
    <cellStyle name="Note 3 2 2 3 2" xfId="5049" xr:uid="{5C83DB61-51F0-4240-8EE0-DB0401213840}"/>
    <cellStyle name="Note 3 2 2 3 2 2" xfId="10678" xr:uid="{16FA6C9D-1995-4B6E-A6AE-77214FB7125A}"/>
    <cellStyle name="Note 3 2 2 3 2 3" xfId="19313" xr:uid="{E21B7E9B-0A13-4941-B516-58D4600C7E4D}"/>
    <cellStyle name="Note 3 2 2 3 3" xfId="7506" xr:uid="{7F774C27-9B0C-45F5-8FEE-8677DB3FA479}"/>
    <cellStyle name="Note 3 2 2 3 4" xfId="16141" xr:uid="{69046DA5-F5B2-45A7-95A3-B233E39BB984}"/>
    <cellStyle name="Note 3 2 2 4" xfId="2869" xr:uid="{B3B4604B-542D-45CF-8586-D0CD3E1A3BD5}"/>
    <cellStyle name="Note 3 2 2 4 2" xfId="8498" xr:uid="{7B3F0142-D36D-451D-BB1A-9BE5EC2EA0ED}"/>
    <cellStyle name="Note 3 2 2 4 3" xfId="17133" xr:uid="{30FC5B12-94FF-45A2-B95A-A75741FAD1E9}"/>
    <cellStyle name="Note 3 2 2 5" xfId="4538" xr:uid="{38DECFF8-8735-4DF3-8530-83999D6F1457}"/>
    <cellStyle name="Note 3 2 2 5 2" xfId="10167" xr:uid="{8D75FBEC-09A9-40AB-A11C-2E4A4A16AAF0}"/>
    <cellStyle name="Note 3 2 2 5 3" xfId="18802" xr:uid="{C037B9B4-B814-489B-A771-E98EF53CEF21}"/>
    <cellStyle name="Note 3 2 2 6" xfId="6559" xr:uid="{1A47510B-5ECC-4EEC-8439-F9484A71F999}"/>
    <cellStyle name="Note 3 2 2 7" xfId="15194" xr:uid="{E428AA59-7443-4996-A5DC-8E6378082BD3}"/>
    <cellStyle name="Note 3 2 3" xfId="978" xr:uid="{682533F7-90A6-434F-8221-FA3C39DEB0B4}"/>
    <cellStyle name="Note 3 2 3 2" xfId="1562" xr:uid="{4CFB01EB-C7E5-406A-AE82-42F5FEB34D14}"/>
    <cellStyle name="Note 3 2 3 2 2" xfId="2441" xr:uid="{3A9B576D-21B9-4C5D-8E49-EB7029EF7A26}"/>
    <cellStyle name="Note 3 2 3 2 2 2" xfId="5613" xr:uid="{EDCBA0F0-E502-4103-8403-9A23F015AC5D}"/>
    <cellStyle name="Note 3 2 3 2 2 2 2" xfId="11242" xr:uid="{E454BA32-4BC5-4DE5-B4B0-ECB644F3CACC}"/>
    <cellStyle name="Note 3 2 3 2 2 2 3" xfId="19877" xr:uid="{43F41EFE-35FE-4F02-84C8-F4DF7BFA3C4E}"/>
    <cellStyle name="Note 3 2 3 2 2 3" xfId="8070" xr:uid="{7A2423ED-3517-4A80-8194-37BD5B229D4D}"/>
    <cellStyle name="Note 3 2 3 2 2 4" xfId="16705" xr:uid="{C39DDC47-9767-4E58-AC75-1D427B3D602F}"/>
    <cellStyle name="Note 3 2 3 2 3" xfId="2871" xr:uid="{FF1EEDE4-1201-4D61-ACE2-FFF46DA46A51}"/>
    <cellStyle name="Note 3 2 3 2 3 2" xfId="8500" xr:uid="{6412C570-6804-47AB-9EC8-B5D770348034}"/>
    <cellStyle name="Note 3 2 3 2 3 3" xfId="17135" xr:uid="{4B6C908B-5B9F-48AA-AD53-9FDBAF9F8CB6}"/>
    <cellStyle name="Note 3 2 3 2 4" xfId="4734" xr:uid="{BAFCB97E-4179-42B0-B3A9-A95BCB711FB0}"/>
    <cellStyle name="Note 3 2 3 2 4 2" xfId="10363" xr:uid="{CD71293F-40B8-4C08-990A-361F436BF302}"/>
    <cellStyle name="Note 3 2 3 2 4 3" xfId="18998" xr:uid="{C65C856A-10DC-4F16-A8DB-F6A39FF754C2}"/>
    <cellStyle name="Note 3 2 3 2 5" xfId="7191" xr:uid="{DF53B2B2-2555-49FA-8943-A42D561889C9}"/>
    <cellStyle name="Note 3 2 3 2 6" xfId="15826" xr:uid="{65135945-B74D-4B60-BE9D-9450F95EF7E6}"/>
    <cellStyle name="Note 3 2 3 3" xfId="1905" xr:uid="{E4638BC9-3062-4C1D-BCFB-81C6C87F1DF0}"/>
    <cellStyle name="Note 3 2 3 3 2" xfId="5077" xr:uid="{91860134-65BC-47AA-A7BC-CE9DFCCDC4D4}"/>
    <cellStyle name="Note 3 2 3 3 2 2" xfId="10706" xr:uid="{69DAB4AB-5529-432A-9238-080223957E2A}"/>
    <cellStyle name="Note 3 2 3 3 2 3" xfId="19341" xr:uid="{9FF4513E-A24B-405A-840D-8343EED4DFFD}"/>
    <cellStyle name="Note 3 2 3 3 3" xfId="7534" xr:uid="{33400D97-4EA1-4239-A0E2-0EE3C35EA360}"/>
    <cellStyle name="Note 3 2 3 3 4" xfId="16169" xr:uid="{EE766C3D-10BD-4AA1-86D3-1915DDCE78ED}"/>
    <cellStyle name="Note 3 2 3 4" xfId="2676" xr:uid="{7247D423-5020-40C6-BBDC-65375336785D}"/>
    <cellStyle name="Note 3 2 3 4 2" xfId="8305" xr:uid="{66B056DA-781C-47F8-86F7-D3FDD7CEED6D}"/>
    <cellStyle name="Note 3 2 3 4 3" xfId="16940" xr:uid="{FC5A1917-1AC7-4258-807E-6B03951A0A07}"/>
    <cellStyle name="Note 3 2 3 5" xfId="3940" xr:uid="{49D039FE-7E6A-4F34-A56D-C78C02FD9866}"/>
    <cellStyle name="Note 3 2 3 5 2" xfId="9569" xr:uid="{CE4F2C2B-1D9A-42E0-A30B-D922C6B0B330}"/>
    <cellStyle name="Note 3 2 3 5 3" xfId="18204" xr:uid="{87CEDF91-6E04-414F-9EE0-07D548C1A80C}"/>
    <cellStyle name="Note 3 2 3 6" xfId="6607" xr:uid="{9B2E417E-C7F0-42EB-BA09-37D03D0210A1}"/>
    <cellStyle name="Note 3 2 3 7" xfId="15242" xr:uid="{25E3ECB7-F76D-420E-8154-B2E7CA3817E6}"/>
    <cellStyle name="Note 3 2 4" xfId="1042" xr:uid="{665D8647-8504-44AE-A9C4-DD7CC0396BBA}"/>
    <cellStyle name="Note 3 2 4 2" xfId="1626" xr:uid="{BBC8AA50-C1A5-4795-8EB3-172E7D165896}"/>
    <cellStyle name="Note 3 2 4 2 2" xfId="2505" xr:uid="{252F87EC-FE38-469F-9A31-047F25A8BACD}"/>
    <cellStyle name="Note 3 2 4 2 2 2" xfId="5677" xr:uid="{4CEA4D6D-6E8C-48E0-B7BA-B0817A586686}"/>
    <cellStyle name="Note 3 2 4 2 2 2 2" xfId="11306" xr:uid="{70474DD2-6089-4622-AF06-3279F93D00D3}"/>
    <cellStyle name="Note 3 2 4 2 2 2 3" xfId="19941" xr:uid="{97883F28-50F7-41B1-8585-3AD8ECC8573E}"/>
    <cellStyle name="Note 3 2 4 2 2 3" xfId="8134" xr:uid="{B19557D0-C8A5-4DA8-A024-CF6CA997C877}"/>
    <cellStyle name="Note 3 2 4 2 2 4" xfId="16769" xr:uid="{57FF7FA1-2F4F-4DDD-A063-AD41E1A1361C}"/>
    <cellStyle name="Note 3 2 4 2 3" xfId="327" xr:uid="{A4EEF24F-CC8E-4492-BC2D-9921A3CF0887}"/>
    <cellStyle name="Note 3 2 4 2 3 2" xfId="5956" xr:uid="{8B98E6A8-886E-4A55-B77C-B0C649CBA00A}"/>
    <cellStyle name="Note 3 2 4 2 3 3" xfId="14591" xr:uid="{C4FE8BC6-154B-4BA1-9267-FF05193AE45B}"/>
    <cellStyle name="Note 3 2 4 2 4" xfId="4798" xr:uid="{DA755F6A-C44A-4502-ABF0-37E950FA1041}"/>
    <cellStyle name="Note 3 2 4 2 4 2" xfId="10427" xr:uid="{48664D26-F063-46E3-8D8F-6FD31122B45A}"/>
    <cellStyle name="Note 3 2 4 2 4 3" xfId="19062" xr:uid="{DEA3A755-3879-4881-A067-7AF8D8D0CEEE}"/>
    <cellStyle name="Note 3 2 4 2 5" xfId="7255" xr:uid="{D2D65EE8-714E-41F8-B5C2-D1C39FB288C1}"/>
    <cellStyle name="Note 3 2 4 2 6" xfId="15890" xr:uid="{53965CE7-4F49-4D41-9B1B-A1A4B295C2CC}"/>
    <cellStyle name="Note 3 2 4 3" xfId="1936" xr:uid="{143D9E25-7E22-4DC1-B39F-CB3C246B8FC2}"/>
    <cellStyle name="Note 3 2 4 3 2" xfId="5108" xr:uid="{9180E84D-27BE-470F-88C7-C76AB6C36C1F}"/>
    <cellStyle name="Note 3 2 4 3 2 2" xfId="10737" xr:uid="{D71A7AE6-D922-46AA-B249-D9A3B6E9C1D0}"/>
    <cellStyle name="Note 3 2 4 3 2 3" xfId="19372" xr:uid="{C39E4195-A676-4DB2-97CD-CDD61B1FB737}"/>
    <cellStyle name="Note 3 2 4 3 3" xfId="7565" xr:uid="{72B0826D-D6BA-4372-9280-3A5A6560DD3C}"/>
    <cellStyle name="Note 3 2 4 3 4" xfId="16200" xr:uid="{D491E210-D2A1-476C-9B8F-6ECB5E58AD4E}"/>
    <cellStyle name="Note 3 2 4 4" xfId="2809" xr:uid="{DD1BDEFB-0DAB-4BFD-827B-5FA88135F625}"/>
    <cellStyle name="Note 3 2 4 4 2" xfId="8438" xr:uid="{9506A0CF-12CB-448B-AC0C-8A0B2D8600FB}"/>
    <cellStyle name="Note 3 2 4 4 3" xfId="17073" xr:uid="{AE08887A-0066-4327-AAC9-40AF349CF6CC}"/>
    <cellStyle name="Note 3 2 4 5" xfId="4044" xr:uid="{5A1FA35A-951C-46BD-80C6-426026123479}"/>
    <cellStyle name="Note 3 2 4 5 2" xfId="9673" xr:uid="{2159EED1-C024-4608-81BF-DD4EEBF5EACF}"/>
    <cellStyle name="Note 3 2 4 5 3" xfId="18308" xr:uid="{13A00121-EE5C-4662-853C-86F4621D40C8}"/>
    <cellStyle name="Note 3 2 4 6" xfId="6671" xr:uid="{61743EAB-3075-4C41-B1BC-935E5B453FD8}"/>
    <cellStyle name="Note 3 2 4 7" xfId="15306" xr:uid="{FB3E4727-0B94-4EA9-8574-445C938A330A}"/>
    <cellStyle name="Note 3 2 5" xfId="785" xr:uid="{8402CBE9-73D6-4D36-B218-5CF6C4AC41B7}"/>
    <cellStyle name="Note 3 2 5 2" xfId="1369" xr:uid="{D9005807-C16D-4464-97C2-11552A857B28}"/>
    <cellStyle name="Note 3 2 5 2 2" xfId="2248" xr:uid="{2B050C67-25E4-4F35-852E-EBCB4AAE1436}"/>
    <cellStyle name="Note 3 2 5 2 2 2" xfId="5420" xr:uid="{0CD42699-8307-4AA7-9429-5DFDEABDA410}"/>
    <cellStyle name="Note 3 2 5 2 2 2 2" xfId="11049" xr:uid="{E23045AF-E8E9-4812-BBA8-F0A07FDD07AA}"/>
    <cellStyle name="Note 3 2 5 2 2 2 3" xfId="19684" xr:uid="{1A7EB00C-9C76-4EAB-BD4D-83277A035A8A}"/>
    <cellStyle name="Note 3 2 5 2 2 3" xfId="7877" xr:uid="{2BECCCA6-AA1A-4963-8FB8-2E61AEE5990B}"/>
    <cellStyle name="Note 3 2 5 2 2 4" xfId="16512" xr:uid="{57AFF273-A133-444D-AF64-1AF6641CE068}"/>
    <cellStyle name="Note 3 2 5 2 3" xfId="3604" xr:uid="{C0ABDD00-C3EE-423B-90C4-BD4DEF251A60}"/>
    <cellStyle name="Note 3 2 5 2 3 2" xfId="9233" xr:uid="{E1628953-E549-4CDF-837E-6A9ECB13DFD6}"/>
    <cellStyle name="Note 3 2 5 2 3 3" xfId="17868" xr:uid="{665097CE-2A64-445D-AB18-57CC876FBCB1}"/>
    <cellStyle name="Note 3 2 5 2 4" xfId="3760" xr:uid="{10990711-471F-4B68-B1D4-E98CD9ECE26D}"/>
    <cellStyle name="Note 3 2 5 2 4 2" xfId="9389" xr:uid="{A981126D-89EF-45E4-92C2-B036880D0F65}"/>
    <cellStyle name="Note 3 2 5 2 4 3" xfId="18024" xr:uid="{FF5B45C0-343E-48C8-BF76-7F20D25D374B}"/>
    <cellStyle name="Note 3 2 5 2 5" xfId="6998" xr:uid="{F57A13A7-E38F-48DD-8B55-63A9286FDBD9}"/>
    <cellStyle name="Note 3 2 5 2 6" xfId="15633" xr:uid="{D1A6CCEA-A0E3-4ACE-A608-A42B6BCAD0F8}"/>
    <cellStyle name="Note 3 2 5 3" xfId="1804" xr:uid="{D613656D-5042-433D-963D-6A621EF7F6EF}"/>
    <cellStyle name="Note 3 2 5 3 2" xfId="4976" xr:uid="{4939D40C-388E-4316-B308-422540CFF7F3}"/>
    <cellStyle name="Note 3 2 5 3 2 2" xfId="10605" xr:uid="{57BC35DA-D8A3-4BBA-B09C-C2FF7D5F966E}"/>
    <cellStyle name="Note 3 2 5 3 2 3" xfId="19240" xr:uid="{ED58CC18-FC46-4598-9EC1-1E8FAF7144B0}"/>
    <cellStyle name="Note 3 2 5 3 3" xfId="7433" xr:uid="{ECABF804-8492-411E-874E-990D0318F848}"/>
    <cellStyle name="Note 3 2 5 3 4" xfId="16068" xr:uid="{6CFA4688-E468-4059-9DFF-4060CBA9A8A2}"/>
    <cellStyle name="Note 3 2 5 4" xfId="2877" xr:uid="{F7142EDD-24D2-42CA-B497-07E27DFDD987}"/>
    <cellStyle name="Note 3 2 5 4 2" xfId="8506" xr:uid="{E30BB524-B82C-4B90-9C96-B6882C9BFB1C}"/>
    <cellStyle name="Note 3 2 5 4 3" xfId="17141" xr:uid="{4D4E2F6E-1B46-4A6F-9CBA-E850573F13DB}"/>
    <cellStyle name="Note 3 2 5 5" xfId="3948" xr:uid="{C8C0FE2A-A5CF-4F1A-B4AA-7381D6F51689}"/>
    <cellStyle name="Note 3 2 5 5 2" xfId="9577" xr:uid="{1B7FC891-914C-4D50-AA6E-FF75368E66AB}"/>
    <cellStyle name="Note 3 2 5 5 3" xfId="18212" xr:uid="{F98D1EA8-1573-47E5-99FC-4F25E041DE6B}"/>
    <cellStyle name="Note 3 2 5 6" xfId="6414" xr:uid="{EE9A7B0C-B31E-4B6B-B035-E5578EFD0D99}"/>
    <cellStyle name="Note 3 2 5 7" xfId="15049" xr:uid="{974A6E35-4B83-40B9-A7B3-51D72125699B}"/>
    <cellStyle name="Note 3 2 6" xfId="1183" xr:uid="{4108785D-5D31-4395-962F-D8FEE78B020A}"/>
    <cellStyle name="Note 3 2 6 2" xfId="2062" xr:uid="{23A7B639-40F9-437D-9766-32D4162FC8AA}"/>
    <cellStyle name="Note 3 2 6 2 2" xfId="5234" xr:uid="{0FA98F53-7749-4786-925B-1C5A3002D722}"/>
    <cellStyle name="Note 3 2 6 2 2 2" xfId="10863" xr:uid="{90041468-9133-42F4-A940-AEEF4A202F62}"/>
    <cellStyle name="Note 3 2 6 2 2 3" xfId="19498" xr:uid="{BC1897CA-F94F-4B7D-992B-96B7C0684555}"/>
    <cellStyle name="Note 3 2 6 2 3" xfId="7691" xr:uid="{5415057B-1229-46C4-A0F2-4D492A35ECA3}"/>
    <cellStyle name="Note 3 2 6 2 4" xfId="16326" xr:uid="{26B898E6-6F4B-4434-A847-41AB0D8C7A4D}"/>
    <cellStyle name="Note 3 2 6 3" xfId="3217" xr:uid="{20988F3F-7C46-4322-BA28-74024D05959E}"/>
    <cellStyle name="Note 3 2 6 3 2" xfId="8846" xr:uid="{251DEAFE-64A5-46F4-93F4-9C96A009319F}"/>
    <cellStyle name="Note 3 2 6 3 3" xfId="17481" xr:uid="{90C341C7-0A08-4A2A-8129-A19CE5DA893F}"/>
    <cellStyle name="Note 3 2 6 4" xfId="4553" xr:uid="{C167C05A-6C76-4A5E-B19C-C93BF2D96074}"/>
    <cellStyle name="Note 3 2 6 4 2" xfId="10182" xr:uid="{6F1F8C9B-FD79-460F-9FFC-F731361628A3}"/>
    <cellStyle name="Note 3 2 6 4 3" xfId="18817" xr:uid="{1CE7851B-9A62-475E-B4AE-0470CAEC71B3}"/>
    <cellStyle name="Note 3 2 6 5" xfId="6812" xr:uid="{E2679F0B-3004-4C62-AE04-141621212E9D}"/>
    <cellStyle name="Note 3 2 6 6" xfId="15447" xr:uid="{BF4BD617-8270-43D9-9693-745E79ABC15E}"/>
    <cellStyle name="Note 3 2 7" xfId="1712" xr:uid="{842C2E7B-C7D8-4CEC-8B06-22B99E31A866}"/>
    <cellStyle name="Note 3 2 7 2" xfId="4884" xr:uid="{6A2EDB65-DF70-4705-9665-354F12E4E103}"/>
    <cellStyle name="Note 3 2 7 2 2" xfId="10513" xr:uid="{2B3F5ED6-3FF1-49A9-A6FB-AD4F443262BA}"/>
    <cellStyle name="Note 3 2 7 2 3" xfId="19148" xr:uid="{E4A3D1BD-A58D-4A08-A2D5-C1B7586AF722}"/>
    <cellStyle name="Note 3 2 7 3" xfId="7341" xr:uid="{3A02F5C7-0F43-4656-80D7-F6C5E3FEDD19}"/>
    <cellStyle name="Note 3 2 7 4" xfId="15976" xr:uid="{DD1C74F0-1728-457E-9FB4-DD32BB6D6821}"/>
    <cellStyle name="Note 3 2 8" xfId="2733" xr:uid="{550F28F9-8F0F-4CAA-B2D6-B53D561F006E}"/>
    <cellStyle name="Note 3 2 8 2" xfId="8362" xr:uid="{51C6687A-0013-47AA-A7CF-1BE9AFDD2780}"/>
    <cellStyle name="Note 3 2 8 3" xfId="16997" xr:uid="{A6A6DCB4-2555-4A4E-88BB-29E57100AEE7}"/>
    <cellStyle name="Note 3 2 9" xfId="4106" xr:uid="{7336C419-741F-4110-A17B-4275357E678B}"/>
    <cellStyle name="Note 3 2 9 2" xfId="9735" xr:uid="{8A04EE7F-A6EC-4157-891F-69414E94A150}"/>
    <cellStyle name="Note 3 2 9 3" xfId="18370" xr:uid="{A653E558-F8F6-4112-B95D-849B465E6DB2}"/>
    <cellStyle name="Note 3 3" xfId="541" xr:uid="{2E326A63-D3BE-4A89-8B62-F9FDB840CAA1}"/>
    <cellStyle name="Note 3 3 10" xfId="6170" xr:uid="{636CCF4F-4AA6-4848-936C-29D4F8717A10}"/>
    <cellStyle name="Note 3 3 11" xfId="14805" xr:uid="{107F21D9-7050-48D4-8638-8938D758A5C8}"/>
    <cellStyle name="Note 3 3 2" xfId="875" xr:uid="{DE857D7C-01E1-49F8-BC9D-F0E41DE4AFCD}"/>
    <cellStyle name="Note 3 3 2 2" xfId="1459" xr:uid="{E12EC100-11DD-475F-ADB8-1898753494AF}"/>
    <cellStyle name="Note 3 3 2 2 2" xfId="2338" xr:uid="{8BCCCF2A-E5DC-46B8-BAF1-365FB37305B0}"/>
    <cellStyle name="Note 3 3 2 2 2 2" xfId="5510" xr:uid="{F32D54DC-C67D-447F-9FC6-9AD097A719A6}"/>
    <cellStyle name="Note 3 3 2 2 2 2 2" xfId="11139" xr:uid="{D0DFC554-0618-4290-9B91-9DD6C61D83DC}"/>
    <cellStyle name="Note 3 3 2 2 2 2 3" xfId="19774" xr:uid="{7A7B2183-5AEA-4F95-BAD0-EBEFE3E16BC7}"/>
    <cellStyle name="Note 3 3 2 2 2 3" xfId="7967" xr:uid="{15AAB861-CE89-44BB-8123-A4993278EC21}"/>
    <cellStyle name="Note 3 3 2 2 2 4" xfId="16602" xr:uid="{334EE20A-448F-4341-8AC3-D887C17476E4}"/>
    <cellStyle name="Note 3 3 2 2 3" xfId="3388" xr:uid="{8BE441D8-FCC4-4D50-8974-0347A9E9B0E6}"/>
    <cellStyle name="Note 3 3 2 2 3 2" xfId="9017" xr:uid="{F3FA2B71-B806-49D9-873B-A69AB5FF833D}"/>
    <cellStyle name="Note 3 3 2 2 3 3" xfId="17652" xr:uid="{43D2F5DD-A038-45F8-8215-0B84256A17CC}"/>
    <cellStyle name="Note 3 3 2 2 4" xfId="3629" xr:uid="{2FFB21E3-7583-4B62-9307-749742AC3EAC}"/>
    <cellStyle name="Note 3 3 2 2 4 2" xfId="9258" xr:uid="{479E7D84-734E-42C4-B657-C019065C936B}"/>
    <cellStyle name="Note 3 3 2 2 4 3" xfId="17893" xr:uid="{D96B1CFE-B9E1-4B18-8DBF-6E7EE16F9880}"/>
    <cellStyle name="Note 3 3 2 2 5" xfId="7088" xr:uid="{2987E4F5-7426-43F8-A877-412DE5531835}"/>
    <cellStyle name="Note 3 3 2 2 6" xfId="15723" xr:uid="{9420A6C0-6A4B-4B43-9186-34327649C243}"/>
    <cellStyle name="Note 3 3 2 3" xfId="1849" xr:uid="{F928956F-E164-4F28-A794-B30B7FD863C0}"/>
    <cellStyle name="Note 3 3 2 3 2" xfId="5021" xr:uid="{61BB97F2-5EE6-4BEF-AEBF-56D16EF7F938}"/>
    <cellStyle name="Note 3 3 2 3 2 2" xfId="10650" xr:uid="{A73EA091-2368-4F46-8F5B-E88AC41E86CD}"/>
    <cellStyle name="Note 3 3 2 3 2 3" xfId="19285" xr:uid="{D9B2228E-7032-4E26-93A5-758685E44727}"/>
    <cellStyle name="Note 3 3 2 3 3" xfId="7478" xr:uid="{11484388-A17B-47FD-8FD3-DC0DF6400E4E}"/>
    <cellStyle name="Note 3 3 2 3 4" xfId="16113" xr:uid="{DA6B318D-8367-489A-A4A2-54011D5BD0B8}"/>
    <cellStyle name="Note 3 3 2 4" xfId="2932" xr:uid="{04AFC8C0-F5B4-40AB-8775-219194FC1EFC}"/>
    <cellStyle name="Note 3 3 2 4 2" xfId="8561" xr:uid="{E57A7A6C-6077-4769-BEC4-A0A33956EC5B}"/>
    <cellStyle name="Note 3 3 2 4 3" xfId="17196" xr:uid="{A7A66918-F30D-4655-8D4E-CBAECEEAB2D5}"/>
    <cellStyle name="Note 3 3 2 5" xfId="4520" xr:uid="{C3836086-BCCB-49E9-A831-720683399255}"/>
    <cellStyle name="Note 3 3 2 5 2" xfId="10149" xr:uid="{14F70E27-8B92-4866-98AC-E8EFCD7DEDFD}"/>
    <cellStyle name="Note 3 3 2 5 3" xfId="18784" xr:uid="{C70F44BF-6529-4B86-B24E-57077E616374}"/>
    <cellStyle name="Note 3 3 2 6" xfId="6504" xr:uid="{4E9EC8B7-8736-4213-9743-6A418DCDE5C2}"/>
    <cellStyle name="Note 3 3 2 7" xfId="15139" xr:uid="{36379E90-F491-4C7D-BAC4-821D622E2B86}"/>
    <cellStyle name="Note 3 3 3" xfId="667" xr:uid="{E3B12A1A-74DF-48C5-AFA5-A39703F71AD7}"/>
    <cellStyle name="Note 3 3 3 2" xfId="1251" xr:uid="{20A24675-3B5D-468A-8548-C534AF08BDD5}"/>
    <cellStyle name="Note 3 3 3 2 2" xfId="2130" xr:uid="{1FDAEDDA-670E-40B6-B7E2-72AA9CFD59A6}"/>
    <cellStyle name="Note 3 3 3 2 2 2" xfId="5302" xr:uid="{7E9EE172-A025-430B-841B-DB23D799592A}"/>
    <cellStyle name="Note 3 3 3 2 2 2 2" xfId="10931" xr:uid="{2A88E25A-E18F-440B-BA79-8F2E30005883}"/>
    <cellStyle name="Note 3 3 3 2 2 2 3" xfId="19566" xr:uid="{4497F90D-7BAD-4909-BA11-7C0DAC619E6C}"/>
    <cellStyle name="Note 3 3 3 2 2 3" xfId="7759" xr:uid="{C3F3101F-4BD4-4797-8819-BB9102DE2FBD}"/>
    <cellStyle name="Note 3 3 3 2 2 4" xfId="16394" xr:uid="{B1BC9DD6-55C1-433D-9464-AFB28B394F68}"/>
    <cellStyle name="Note 3 3 3 2 3" xfId="255" xr:uid="{03FF03BD-886A-4ED9-B00C-D23C4CD41885}"/>
    <cellStyle name="Note 3 3 3 2 3 2" xfId="5884" xr:uid="{D00AD75D-9527-4C11-82A2-EA44FC3976A5}"/>
    <cellStyle name="Note 3 3 3 2 3 3" xfId="14519" xr:uid="{EB585AC9-56F0-45F8-9B11-83F4BC26A8FB}"/>
    <cellStyle name="Note 3 3 3 2 4" xfId="4167" xr:uid="{15940B6B-10A9-44FD-9FE0-2341C8D05661}"/>
    <cellStyle name="Note 3 3 3 2 4 2" xfId="9796" xr:uid="{A9626BA4-5951-44AA-9582-8005B2E05AFC}"/>
    <cellStyle name="Note 3 3 3 2 4 3" xfId="18431" xr:uid="{EF28D950-D3BB-4866-AB6B-C63F18520FA1}"/>
    <cellStyle name="Note 3 3 3 2 5" xfId="6880" xr:uid="{380EA15B-27EE-4CAD-AF24-E443EE2D77B0}"/>
    <cellStyle name="Note 3 3 3 2 6" xfId="15515" xr:uid="{CE026D9C-6008-4171-8A6B-FDB48276B867}"/>
    <cellStyle name="Note 3 3 3 3" xfId="1746" xr:uid="{1CE0B4FE-748C-4CF1-A05B-CE9F4AEBECC9}"/>
    <cellStyle name="Note 3 3 3 3 2" xfId="4918" xr:uid="{11ADF2DB-5152-48FD-BF15-E47757561423}"/>
    <cellStyle name="Note 3 3 3 3 2 2" xfId="10547" xr:uid="{20E7FE63-62CF-4C77-B5A0-6604D6C4D1E1}"/>
    <cellStyle name="Note 3 3 3 3 2 3" xfId="19182" xr:uid="{D66775F9-6A22-4304-ACB8-86CA749D7B82}"/>
    <cellStyle name="Note 3 3 3 3 3" xfId="7375" xr:uid="{8A7AEF1C-AD0B-480E-A349-852C4C106461}"/>
    <cellStyle name="Note 3 3 3 3 4" xfId="16010" xr:uid="{44491021-04D3-4ADA-BAB3-BE82629C9187}"/>
    <cellStyle name="Note 3 3 3 4" xfId="2896" xr:uid="{1CEB5AAB-7E7E-4AC0-A332-91ECC7E5EC92}"/>
    <cellStyle name="Note 3 3 3 4 2" xfId="8525" xr:uid="{CEBD83E3-FB28-4792-A0CE-35B7764EAE9C}"/>
    <cellStyle name="Note 3 3 3 4 3" xfId="17160" xr:uid="{60B3A595-0C3E-41CB-881B-2F86C1808D69}"/>
    <cellStyle name="Note 3 3 3 5" xfId="4009" xr:uid="{7558A6C2-33CC-422E-9FB4-5837F0235FEF}"/>
    <cellStyle name="Note 3 3 3 5 2" xfId="9638" xr:uid="{17389D65-F369-4029-B643-5B6E45A67BAC}"/>
    <cellStyle name="Note 3 3 3 5 3" xfId="18273" xr:uid="{146F09F9-37C5-4541-8347-2CC4910193E1}"/>
    <cellStyle name="Note 3 3 3 6" xfId="6296" xr:uid="{284F2A27-F92B-4935-860E-3ECC66133201}"/>
    <cellStyle name="Note 3 3 3 7" xfId="14931" xr:uid="{96F5E02F-AEFF-40C6-B8EE-6821DAC4CA79}"/>
    <cellStyle name="Note 3 3 4" xfId="716" xr:uid="{6EC8FF8F-2246-492E-8720-2144496A923E}"/>
    <cellStyle name="Note 3 3 4 2" xfId="1300" xr:uid="{960A2FA8-59A4-4D16-A4BB-5AF8C072D885}"/>
    <cellStyle name="Note 3 3 4 2 2" xfId="2179" xr:uid="{71A66C54-D4BD-494E-8247-4DD394567AB3}"/>
    <cellStyle name="Note 3 3 4 2 2 2" xfId="5351" xr:uid="{0D95D831-898E-4D28-9096-2F092281E400}"/>
    <cellStyle name="Note 3 3 4 2 2 2 2" xfId="10980" xr:uid="{1E754261-0842-485F-B0B5-F453DC4A09A1}"/>
    <cellStyle name="Note 3 3 4 2 2 2 3" xfId="19615" xr:uid="{47635038-286E-4975-A1E7-8BC29DF91661}"/>
    <cellStyle name="Note 3 3 4 2 2 3" xfId="7808" xr:uid="{F63E2CF0-B240-4569-AF72-DAC31F2A83A3}"/>
    <cellStyle name="Note 3 3 4 2 2 4" xfId="16443" xr:uid="{4705BEEF-B802-444F-865D-9C9323333E26}"/>
    <cellStyle name="Note 3 3 4 2 3" xfId="2546" xr:uid="{2B9C6F90-0334-43FB-A9A8-3DEE1330111C}"/>
    <cellStyle name="Note 3 3 4 2 3 2" xfId="8175" xr:uid="{E09D492A-7626-42FD-B2F8-6A9AE5E761E6}"/>
    <cellStyle name="Note 3 3 4 2 3 3" xfId="16810" xr:uid="{5CFBD894-9A69-4BAB-8BE0-699535266C5A}"/>
    <cellStyle name="Note 3 3 4 2 4" xfId="4011" xr:uid="{8CBEFBE0-23D5-4C7D-BF81-EA1E59189165}"/>
    <cellStyle name="Note 3 3 4 2 4 2" xfId="9640" xr:uid="{63A71ECA-AFDF-4DEA-9A50-43C730B46765}"/>
    <cellStyle name="Note 3 3 4 2 4 3" xfId="18275" xr:uid="{36E057A8-92E6-4016-9A90-CA9682AEBC21}"/>
    <cellStyle name="Note 3 3 4 2 5" xfId="6929" xr:uid="{E031B746-ABC4-4B7E-A41A-12E7B3AF593E}"/>
    <cellStyle name="Note 3 3 4 2 6" xfId="15564" xr:uid="{16FEEDC8-2FA0-42E8-B0E9-E75D22A509B9}"/>
    <cellStyle name="Note 3 3 4 3" xfId="1771" xr:uid="{696C4B95-6A9D-4445-87C0-CBA925D802E2}"/>
    <cellStyle name="Note 3 3 4 3 2" xfId="4943" xr:uid="{F2F5DFCB-BD35-457D-98AC-9B6E755CF488}"/>
    <cellStyle name="Note 3 3 4 3 2 2" xfId="10572" xr:uid="{CDA2EAB4-D6FC-41A0-93ED-053968B2B0C6}"/>
    <cellStyle name="Note 3 3 4 3 2 3" xfId="19207" xr:uid="{2CE5B8B1-C0CE-4FB2-891B-5ADEAC42911C}"/>
    <cellStyle name="Note 3 3 4 3 3" xfId="7400" xr:uid="{AD76E770-2EFC-4B6B-B00C-D10449FFE07A}"/>
    <cellStyle name="Note 3 3 4 3 4" xfId="16035" xr:uid="{C3409C51-A252-4861-A16E-5083FFA91004}"/>
    <cellStyle name="Note 3 3 4 4" xfId="3431" xr:uid="{F03945B7-6BE9-440A-94B1-733C6BB3FE9C}"/>
    <cellStyle name="Note 3 3 4 4 2" xfId="9060" xr:uid="{61A96705-0DD5-4699-8EC3-9091DBA62D44}"/>
    <cellStyle name="Note 3 3 4 4 3" xfId="17695" xr:uid="{2457BA0F-08E6-4BA9-B59B-0EA9D5D22E25}"/>
    <cellStyle name="Note 3 3 4 5" xfId="4090" xr:uid="{A0627B24-E818-4E07-9CB2-5BB8C1EAE2A7}"/>
    <cellStyle name="Note 3 3 4 5 2" xfId="9719" xr:uid="{66DFE433-D18B-4C3D-9874-70C454BED025}"/>
    <cellStyle name="Note 3 3 4 5 3" xfId="18354" xr:uid="{846EB748-FC00-40F6-8356-1CBB1DA609B7}"/>
    <cellStyle name="Note 3 3 4 6" xfId="6345" xr:uid="{D20EF467-1999-4789-BCC4-CDC25EFCD8DC}"/>
    <cellStyle name="Note 3 3 4 7" xfId="14980" xr:uid="{1DF6CD7C-DCC3-4879-839E-72E47B5CBE53}"/>
    <cellStyle name="Note 3 3 5" xfId="746" xr:uid="{90D4F575-3998-40AF-A962-B5CCE1342833}"/>
    <cellStyle name="Note 3 3 5 2" xfId="1330" xr:uid="{8AF8DDFC-70B0-42F4-90B3-C01DA0CD51AC}"/>
    <cellStyle name="Note 3 3 5 2 2" xfId="2209" xr:uid="{F8369C51-8E7A-4D45-AC4E-79669743A121}"/>
    <cellStyle name="Note 3 3 5 2 2 2" xfId="5381" xr:uid="{5F7A418C-65E5-4D2A-B815-945712C8E826}"/>
    <cellStyle name="Note 3 3 5 2 2 2 2" xfId="11010" xr:uid="{9E887459-E3FF-4C6A-B928-4AF73A28EDBD}"/>
    <cellStyle name="Note 3 3 5 2 2 2 3" xfId="19645" xr:uid="{7B038981-FAD4-451C-A43D-CC80445DC238}"/>
    <cellStyle name="Note 3 3 5 2 2 3" xfId="7838" xr:uid="{6C2B4004-7479-4EF8-82BC-29E9A58128C5}"/>
    <cellStyle name="Note 3 3 5 2 2 4" xfId="16473" xr:uid="{7656672C-CE15-4839-B922-F7575DD34BCE}"/>
    <cellStyle name="Note 3 3 5 2 3" xfId="317" xr:uid="{A1D3C05C-2EA1-4DB3-919F-D5BEC1AE0641}"/>
    <cellStyle name="Note 3 3 5 2 3 2" xfId="5946" xr:uid="{F6B4909F-02E7-4CCC-8F56-88A667B26070}"/>
    <cellStyle name="Note 3 3 5 2 3 3" xfId="14581" xr:uid="{4A1BE61E-D389-4E22-9877-9200E8EE845F}"/>
    <cellStyle name="Note 3 3 5 2 4" xfId="4591" xr:uid="{17B56803-A604-453F-B380-8D6E20119C5A}"/>
    <cellStyle name="Note 3 3 5 2 4 2" xfId="10220" xr:uid="{2B5F5449-E6FF-4BB8-A11E-61018C38A428}"/>
    <cellStyle name="Note 3 3 5 2 4 3" xfId="18855" xr:uid="{9598B166-6570-42BC-868B-8DC315C9B02E}"/>
    <cellStyle name="Note 3 3 5 2 5" xfId="6959" xr:uid="{A3602884-0840-4DEB-B943-1EAEF5ECABF8}"/>
    <cellStyle name="Note 3 3 5 2 6" xfId="15594" xr:uid="{7BBB1959-85E2-4952-B986-76874C7D00FA}"/>
    <cellStyle name="Note 3 3 5 3" xfId="1785" xr:uid="{8892FC9D-B61B-4504-B8FC-68F23360DD6D}"/>
    <cellStyle name="Note 3 3 5 3 2" xfId="4957" xr:uid="{396BFCD1-B1D0-4EC0-9FA8-841AD7E3BCCC}"/>
    <cellStyle name="Note 3 3 5 3 2 2" xfId="10586" xr:uid="{379A4564-19C4-4469-8E1A-B261622CC9D9}"/>
    <cellStyle name="Note 3 3 5 3 2 3" xfId="19221" xr:uid="{29B960AE-2365-4BD2-93AD-CA22E46F5B02}"/>
    <cellStyle name="Note 3 3 5 3 3" xfId="7414" xr:uid="{248E6569-AF3F-4E0F-8E86-53904F3ED059}"/>
    <cellStyle name="Note 3 3 5 3 4" xfId="16049" xr:uid="{B6BDA822-79E2-4D16-BE4A-374F28472521}"/>
    <cellStyle name="Note 3 3 5 4" xfId="3049" xr:uid="{4512D945-6BB2-4856-A270-9CC01B8F06DA}"/>
    <cellStyle name="Note 3 3 5 4 2" xfId="8678" xr:uid="{F930C676-EE96-43E5-80CE-7609D45D045E}"/>
    <cellStyle name="Note 3 3 5 4 3" xfId="17313" xr:uid="{7CF618F1-7977-4C3D-90AC-97AFEA154959}"/>
    <cellStyle name="Note 3 3 5 5" xfId="4050" xr:uid="{8D16A20F-FD20-4BCC-A8C2-A173F5A40DDF}"/>
    <cellStyle name="Note 3 3 5 5 2" xfId="9679" xr:uid="{1C8CA55E-A209-409D-80DB-2FE8B4BEB6BF}"/>
    <cellStyle name="Note 3 3 5 5 3" xfId="18314" xr:uid="{7D4FCD34-B44A-44DF-99D4-72D003A0A30E}"/>
    <cellStyle name="Note 3 3 5 6" xfId="6375" xr:uid="{9CAFABEB-B2AE-41EE-8FBB-934D3F76F49B}"/>
    <cellStyle name="Note 3 3 5 7" xfId="15010" xr:uid="{7EA681FA-8545-4DA7-A393-F1E2AC1404F9}"/>
    <cellStyle name="Note 3 3 6" xfId="1144" xr:uid="{C62036B1-F3D4-43E7-B0C2-CAA4DF759EC8}"/>
    <cellStyle name="Note 3 3 6 2" xfId="2023" xr:uid="{B96EC3FE-F85D-4D3C-AFDE-DCF19C866D77}"/>
    <cellStyle name="Note 3 3 6 2 2" xfId="5195" xr:uid="{C6584658-CD05-4B95-B29C-E8671004D534}"/>
    <cellStyle name="Note 3 3 6 2 2 2" xfId="10824" xr:uid="{736F1E9B-217F-44D3-AFB1-0F50357B5118}"/>
    <cellStyle name="Note 3 3 6 2 2 3" xfId="19459" xr:uid="{CCB44F38-B55F-4CB1-A39B-D3BEA2F5CEDA}"/>
    <cellStyle name="Note 3 3 6 2 3" xfId="7652" xr:uid="{01EE31E7-C1E9-48CA-8A1B-B2C66B426247}"/>
    <cellStyle name="Note 3 3 6 2 4" xfId="16287" xr:uid="{2412E8BC-C327-47B7-94CC-6DF506D902D8}"/>
    <cellStyle name="Note 3 3 6 3" xfId="2893" xr:uid="{96EAC42F-300B-49CB-8D21-FB91F75DA59B}"/>
    <cellStyle name="Note 3 3 6 3 2" xfId="8522" xr:uid="{D039ABC1-9F1F-4AC0-B00D-1B48A6C7DFFC}"/>
    <cellStyle name="Note 3 3 6 3 3" xfId="17157" xr:uid="{F1F9CD23-A657-4809-9ABA-87BD1A1A03F6}"/>
    <cellStyle name="Note 3 3 6 4" xfId="3652" xr:uid="{6C06D713-2A0D-4257-BCC1-26F4F726AD0D}"/>
    <cellStyle name="Note 3 3 6 4 2" xfId="9281" xr:uid="{201F0BBD-D85B-4A56-ADDB-6CAF6E2EFAE9}"/>
    <cellStyle name="Note 3 3 6 4 3" xfId="17916" xr:uid="{8436CBDF-B51E-4059-9B06-5814BC5323C9}"/>
    <cellStyle name="Note 3 3 6 5" xfId="6773" xr:uid="{9B470277-A9E8-4DEF-A06E-A56E854D6186}"/>
    <cellStyle name="Note 3 3 6 6" xfId="15408" xr:uid="{86D3F0DE-A9D2-4646-8D07-022F21B37906}"/>
    <cellStyle name="Note 3 3 7" xfId="1693" xr:uid="{9BCAD021-15E1-463A-92C1-20105CEC3DFE}"/>
    <cellStyle name="Note 3 3 7 2" xfId="4865" xr:uid="{265F4EF1-1136-44F8-B78B-CA5D149678B5}"/>
    <cellStyle name="Note 3 3 7 2 2" xfId="10494" xr:uid="{F137E311-F51C-45CE-8EC2-DA47326702B9}"/>
    <cellStyle name="Note 3 3 7 2 3" xfId="19129" xr:uid="{07CCA15D-5A44-4CEB-9608-B9A3A6B396DF}"/>
    <cellStyle name="Note 3 3 7 3" xfId="7322" xr:uid="{9C0BE6CE-BDEC-4A48-8D1A-5B5D21EEBA60}"/>
    <cellStyle name="Note 3 3 7 4" xfId="15957" xr:uid="{0F55CE27-E8AA-46A6-9B9B-880A1E53E3AA}"/>
    <cellStyle name="Note 3 3 8" xfId="3405" xr:uid="{B0F8EC8F-19E1-4538-A00A-D9D7B6B6C44F}"/>
    <cellStyle name="Note 3 3 8 2" xfId="9034" xr:uid="{EED32754-DA7C-48A8-A5A2-A61F34099B33}"/>
    <cellStyle name="Note 3 3 8 3" xfId="17669" xr:uid="{D13C0EB5-464A-4C95-AA66-1682AD8813B9}"/>
    <cellStyle name="Note 3 3 9" xfId="4332" xr:uid="{8934694D-7AB1-49BA-B795-1775F47903B2}"/>
    <cellStyle name="Note 3 3 9 2" xfId="9961" xr:uid="{44427562-B5C9-485D-A300-0C4BA18C22AB}"/>
    <cellStyle name="Note 3 3 9 3" xfId="18596" xr:uid="{A5D3537D-3CF8-4016-91FE-780F87ABCAB1}"/>
    <cellStyle name="Note 3 4" xfId="635" xr:uid="{30EAEAE5-33C2-4B12-8B82-09DE4DA20BBE}"/>
    <cellStyle name="Note 3 4 10" xfId="6264" xr:uid="{3957991B-8055-4D92-A222-61C56D7FABE2}"/>
    <cellStyle name="Note 3 4 11" xfId="14899" xr:uid="{DA793091-2326-4759-8314-99181280A236}"/>
    <cellStyle name="Note 3 4 2" xfId="966" xr:uid="{F5298C71-CBF1-483C-89D7-77E2F761318B}"/>
    <cellStyle name="Note 3 4 2 2" xfId="1550" xr:uid="{C317FC67-457E-487F-9D17-5E83D605B844}"/>
    <cellStyle name="Note 3 4 2 2 2" xfId="2429" xr:uid="{6A454E09-34EE-49FC-8CA4-9020B3CC6471}"/>
    <cellStyle name="Note 3 4 2 2 2 2" xfId="5601" xr:uid="{56F7600C-0272-482B-9E1B-366C3A27E47E}"/>
    <cellStyle name="Note 3 4 2 2 2 2 2" xfId="11230" xr:uid="{1957B8FC-8C4D-4EE7-B876-9DCD75049336}"/>
    <cellStyle name="Note 3 4 2 2 2 2 3" xfId="19865" xr:uid="{15D9CE94-0751-4CCD-AA52-0A87B19B41C2}"/>
    <cellStyle name="Note 3 4 2 2 2 3" xfId="8058" xr:uid="{CEF334F4-BDFF-4DC3-84AB-EAF65BFB98D2}"/>
    <cellStyle name="Note 3 4 2 2 2 4" xfId="16693" xr:uid="{B1F935C3-AAE1-411A-B3B9-1871335317EA}"/>
    <cellStyle name="Note 3 4 2 2 3" xfId="3229" xr:uid="{F76C9716-DF86-4FE1-8C72-F9F72F41F0C3}"/>
    <cellStyle name="Note 3 4 2 2 3 2" xfId="8858" xr:uid="{F0125D0E-4E92-4C75-9445-D9F566670013}"/>
    <cellStyle name="Note 3 4 2 2 3 3" xfId="17493" xr:uid="{76D3E834-586A-41E9-89F6-3444B7995F0D}"/>
    <cellStyle name="Note 3 4 2 2 4" xfId="4722" xr:uid="{79B8AAD8-7611-406A-B415-7EDB77E1673F}"/>
    <cellStyle name="Note 3 4 2 2 4 2" xfId="10351" xr:uid="{705A411B-E9A7-48CD-9AF1-08A724913473}"/>
    <cellStyle name="Note 3 4 2 2 4 3" xfId="18986" xr:uid="{DDCD1EE2-C58B-46D3-BBE5-552E1B01455A}"/>
    <cellStyle name="Note 3 4 2 2 5" xfId="7179" xr:uid="{558E268F-6071-4BDD-AE96-9A729BF65816}"/>
    <cellStyle name="Note 3 4 2 2 6" xfId="15814" xr:uid="{B87A76D2-4387-4A01-88F5-0D8EBA07E4F7}"/>
    <cellStyle name="Note 3 4 2 3" xfId="1897" xr:uid="{571D6485-A8BA-45D7-87F9-C5F5AD3B3D2F}"/>
    <cellStyle name="Note 3 4 2 3 2" xfId="5069" xr:uid="{3467E678-ED4E-4C0B-870F-74D46C488993}"/>
    <cellStyle name="Note 3 4 2 3 2 2" xfId="10698" xr:uid="{A5442C11-652C-48BE-A0B2-B15F7D516CC8}"/>
    <cellStyle name="Note 3 4 2 3 2 3" xfId="19333" xr:uid="{3104EB72-EDF8-4898-A9D6-D0200F87C5C9}"/>
    <cellStyle name="Note 3 4 2 3 3" xfId="7526" xr:uid="{572E7783-BA1F-4D4B-A24F-7A7F47FABC8F}"/>
    <cellStyle name="Note 3 4 2 3 4" xfId="16161" xr:uid="{4F69069E-0454-4D97-8385-65797E4DFFCC}"/>
    <cellStyle name="Note 3 4 2 4" xfId="3460" xr:uid="{6181F9AC-0FAD-46D6-9593-DFD9915835AD}"/>
    <cellStyle name="Note 3 4 2 4 2" xfId="9089" xr:uid="{3B1CE55D-5B16-4705-9C42-51AA4D784743}"/>
    <cellStyle name="Note 3 4 2 4 3" xfId="17724" xr:uid="{248642B7-08D2-4E24-A922-F8D444CA812A}"/>
    <cellStyle name="Note 3 4 2 5" xfId="4010" xr:uid="{3604AFC2-3478-4FF3-9E1E-A571E6F78FD7}"/>
    <cellStyle name="Note 3 4 2 5 2" xfId="9639" xr:uid="{04C9FFFB-A742-46B7-9E13-2DC2A5BFE451}"/>
    <cellStyle name="Note 3 4 2 5 3" xfId="18274" xr:uid="{05959261-44F3-4CFC-9E81-A8B561BDA782}"/>
    <cellStyle name="Note 3 4 2 6" xfId="6595" xr:uid="{D5B68A84-A14F-48E6-985E-9CD93BFB83FC}"/>
    <cellStyle name="Note 3 4 2 7" xfId="15230" xr:uid="{F8C5C204-000B-4E88-BB18-91CE32FE7597}"/>
    <cellStyle name="Note 3 4 3" xfId="846" xr:uid="{039C321C-13A6-4757-8FF8-E28C26251D0F}"/>
    <cellStyle name="Note 3 4 3 2" xfId="1430" xr:uid="{1FC1FE50-C4B0-4EC9-9519-55BA1CAA61C7}"/>
    <cellStyle name="Note 3 4 3 2 2" xfId="2309" xr:uid="{221EB31B-E9E6-4BE3-9FE5-27B5EE4BFF5B}"/>
    <cellStyle name="Note 3 4 3 2 2 2" xfId="5481" xr:uid="{8A9023A1-B09B-43C6-B12B-BF7DCEF008EE}"/>
    <cellStyle name="Note 3 4 3 2 2 2 2" xfId="11110" xr:uid="{3D186569-6BF5-4ED6-B641-C685D35C40BF}"/>
    <cellStyle name="Note 3 4 3 2 2 2 3" xfId="19745" xr:uid="{CA993084-A8F2-4B37-986E-E4CD96F08EF0}"/>
    <cellStyle name="Note 3 4 3 2 2 3" xfId="7938" xr:uid="{FDFD2B55-2740-4496-BD79-75BF0030119C}"/>
    <cellStyle name="Note 3 4 3 2 2 4" xfId="16573" xr:uid="{D71DE783-FF2A-45F1-954A-654A03180893}"/>
    <cellStyle name="Note 3 4 3 2 3" xfId="3539" xr:uid="{BA2BC808-819F-4558-8A8E-F4AA624871D0}"/>
    <cellStyle name="Note 3 4 3 2 3 2" xfId="9168" xr:uid="{B45E5187-8D07-4CDE-B1B7-E7938875AFB6}"/>
    <cellStyle name="Note 3 4 3 2 3 3" xfId="17803" xr:uid="{F79938F5-0826-43FA-8CB4-32A0E04687F5}"/>
    <cellStyle name="Note 3 4 3 2 4" xfId="3830" xr:uid="{86F1C7DC-D460-404E-BB92-A85FA4BE2162}"/>
    <cellStyle name="Note 3 4 3 2 4 2" xfId="9459" xr:uid="{44262752-710A-4FC7-BAFF-4DF3829501AA}"/>
    <cellStyle name="Note 3 4 3 2 4 3" xfId="18094" xr:uid="{3D4E828C-421B-443F-B4C0-83708945D670}"/>
    <cellStyle name="Note 3 4 3 2 5" xfId="7059" xr:uid="{55B038F0-D518-41C2-BDCB-4C046D7A8772}"/>
    <cellStyle name="Note 3 4 3 2 6" xfId="15694" xr:uid="{195A1DD3-BA73-42E5-9D7F-75B779B302E0}"/>
    <cellStyle name="Note 3 4 3 3" xfId="1835" xr:uid="{DEE76BFF-1454-4770-B270-A6CDA5DC4721}"/>
    <cellStyle name="Note 3 4 3 3 2" xfId="5007" xr:uid="{311BFE82-B5D1-4873-87EE-DB452653C7A1}"/>
    <cellStyle name="Note 3 4 3 3 2 2" xfId="10636" xr:uid="{2B9B4105-1301-4CEA-9BFD-1425BB587356}"/>
    <cellStyle name="Note 3 4 3 3 2 3" xfId="19271" xr:uid="{66ADE16C-458F-4679-85BD-049B260E20D2}"/>
    <cellStyle name="Note 3 4 3 3 3" xfId="7464" xr:uid="{7ACBE472-168C-44CE-89E7-4B593196F4FB}"/>
    <cellStyle name="Note 3 4 3 3 4" xfId="16099" xr:uid="{1EA2E1AB-813D-4FF1-A5F8-79CEE584860C}"/>
    <cellStyle name="Note 3 4 3 4" xfId="2833" xr:uid="{B5EE7C7E-0E20-43E4-9E19-305F3CA5E4A1}"/>
    <cellStyle name="Note 3 4 3 4 2" xfId="8462" xr:uid="{7C4CFD2E-2CF7-4BA4-9BF6-363EE9FDC87A}"/>
    <cellStyle name="Note 3 4 3 4 3" xfId="17097" xr:uid="{7C322886-A8AF-41BA-B927-09D8088325AC}"/>
    <cellStyle name="Note 3 4 3 5" xfId="3964" xr:uid="{D1DFB57F-2B95-4C63-B1A5-DDFFC38276DB}"/>
    <cellStyle name="Note 3 4 3 5 2" xfId="9593" xr:uid="{EF9612FA-9E0B-4412-AA42-D80A30874CB7}"/>
    <cellStyle name="Note 3 4 3 5 3" xfId="18228" xr:uid="{8C515B1D-609A-436F-8D3E-B5B6D24280C8}"/>
    <cellStyle name="Note 3 4 3 6" xfId="6475" xr:uid="{5A797B43-BFEC-4322-BC00-C19B2659646D}"/>
    <cellStyle name="Note 3 4 3 7" xfId="15110" xr:uid="{CD37C620-4CD6-4F15-84F4-D9D0E6D757D1}"/>
    <cellStyle name="Note 3 4 4" xfId="694" xr:uid="{4C0CDD9A-8248-42B7-A246-21A64F64A087}"/>
    <cellStyle name="Note 3 4 4 2" xfId="1278" xr:uid="{6C783DBA-B52F-4496-A7A2-9AAA5E88C80F}"/>
    <cellStyle name="Note 3 4 4 2 2" xfId="2157" xr:uid="{E520563A-415B-42B4-A516-62F98AD51981}"/>
    <cellStyle name="Note 3 4 4 2 2 2" xfId="5329" xr:uid="{23D2A822-DB20-40AE-995B-486470A5D241}"/>
    <cellStyle name="Note 3 4 4 2 2 2 2" xfId="10958" xr:uid="{73F9CDCF-DF26-4F40-899F-F78EBF4FCBB0}"/>
    <cellStyle name="Note 3 4 4 2 2 2 3" xfId="19593" xr:uid="{29B25A53-C681-445C-B1C3-8D3AD42AF84E}"/>
    <cellStyle name="Note 3 4 4 2 2 3" xfId="7786" xr:uid="{97AA2E3F-87F8-4030-8A63-390507FDF97E}"/>
    <cellStyle name="Note 3 4 4 2 2 4" xfId="16421" xr:uid="{16AFEE9D-B238-4738-92F6-66A02D60AB51}"/>
    <cellStyle name="Note 3 4 4 2 3" xfId="2544" xr:uid="{AF69664B-BB75-42CA-A053-9A6476FB2AFA}"/>
    <cellStyle name="Note 3 4 4 2 3 2" xfId="8173" xr:uid="{7E486B1F-0873-437B-8BC0-800EFAD27E9C}"/>
    <cellStyle name="Note 3 4 4 2 3 3" xfId="16808" xr:uid="{104F872B-841B-4B8E-A59B-475DCAF6FF10}"/>
    <cellStyle name="Note 3 4 4 2 4" xfId="4329" xr:uid="{80970965-32FD-4D7B-AFDF-C321E46FF140}"/>
    <cellStyle name="Note 3 4 4 2 4 2" xfId="9958" xr:uid="{4437BBD6-F042-4784-9B49-EBF5B6D34928}"/>
    <cellStyle name="Note 3 4 4 2 4 3" xfId="18593" xr:uid="{70B29CA0-39E6-4160-9017-8457A02C7830}"/>
    <cellStyle name="Note 3 4 4 2 5" xfId="6907" xr:uid="{E0475C50-5206-4C49-8D48-39FFD839F7F2}"/>
    <cellStyle name="Note 3 4 4 2 6" xfId="15542" xr:uid="{6082FD4A-86C2-47AF-A7FC-01D0AE9B073D}"/>
    <cellStyle name="Note 3 4 4 3" xfId="1759" xr:uid="{48D254F6-2D12-404F-B83A-E29F222C4E61}"/>
    <cellStyle name="Note 3 4 4 3 2" xfId="4931" xr:uid="{05F523FC-9D23-42AB-8635-3D3BCDFF9CE1}"/>
    <cellStyle name="Note 3 4 4 3 2 2" xfId="10560" xr:uid="{A615231E-A253-48F6-9464-1C047EE9944A}"/>
    <cellStyle name="Note 3 4 4 3 2 3" xfId="19195" xr:uid="{6AD9A84F-010E-4C6E-8F8B-41EC712DA057}"/>
    <cellStyle name="Note 3 4 4 3 3" xfId="7388" xr:uid="{ACAF674D-8929-4384-82E5-1E16F039057D}"/>
    <cellStyle name="Note 3 4 4 3 4" xfId="16023" xr:uid="{C7C4D376-261B-4536-85D5-4B7B8E3C05DE}"/>
    <cellStyle name="Note 3 4 4 4" xfId="2857" xr:uid="{996DE02B-BF33-426E-B209-65E44ABDED27}"/>
    <cellStyle name="Note 3 4 4 4 2" xfId="8486" xr:uid="{AD6E00A7-5E13-46A3-9EA1-643BD69D4090}"/>
    <cellStyle name="Note 3 4 4 4 3" xfId="17121" xr:uid="{3C13F543-18C7-4C1D-ABAF-F20CE1419723}"/>
    <cellStyle name="Note 3 4 4 5" xfId="4371" xr:uid="{79993493-112B-4A3C-B371-77C0B19EEEF2}"/>
    <cellStyle name="Note 3 4 4 5 2" xfId="10000" xr:uid="{624EAF9C-EA18-4F08-9CAD-CD3F67750A33}"/>
    <cellStyle name="Note 3 4 4 5 3" xfId="18635" xr:uid="{C90A1511-91CB-44D0-B2FD-7B4E1FF30C83}"/>
    <cellStyle name="Note 3 4 4 6" xfId="6323" xr:uid="{FF96CF03-E1D2-4763-9A17-F031FCBF9B3B}"/>
    <cellStyle name="Note 3 4 4 7" xfId="14958" xr:uid="{CFC91652-644D-4FD7-8643-919913A89F21}"/>
    <cellStyle name="Note 3 4 5" xfId="821" xr:uid="{98676083-1963-4F52-8E10-8CF23C80B762}"/>
    <cellStyle name="Note 3 4 5 2" xfId="1405" xr:uid="{50D79437-B862-4169-AFB0-0D6879114077}"/>
    <cellStyle name="Note 3 4 5 2 2" xfId="2284" xr:uid="{6BA30D04-A358-4562-89D4-84045BBF92F2}"/>
    <cellStyle name="Note 3 4 5 2 2 2" xfId="5456" xr:uid="{C2620C70-FEFE-4427-B61F-DC9EC222835F}"/>
    <cellStyle name="Note 3 4 5 2 2 2 2" xfId="11085" xr:uid="{063F7F93-46C0-4056-B942-1A55DF7FC675}"/>
    <cellStyle name="Note 3 4 5 2 2 2 3" xfId="19720" xr:uid="{CE793D2E-5D50-4131-B292-474E3B4D361A}"/>
    <cellStyle name="Note 3 4 5 2 2 3" xfId="7913" xr:uid="{55ACBAB9-72AE-47C5-B669-CA101F1F248E}"/>
    <cellStyle name="Note 3 4 5 2 2 4" xfId="16548" xr:uid="{7127B698-2A96-48C0-811E-67CB492B3899}"/>
    <cellStyle name="Note 3 4 5 2 3" xfId="2596" xr:uid="{FAD96300-7755-44A5-B84A-944B6233928E}"/>
    <cellStyle name="Note 3 4 5 2 3 2" xfId="8225" xr:uid="{D013850D-3D40-448E-9C97-47BAEDAAD4FA}"/>
    <cellStyle name="Note 3 4 5 2 3 3" xfId="16860" xr:uid="{A7A82FF0-35AF-45F2-8A73-0BCC8CB6ED01}"/>
    <cellStyle name="Note 3 4 5 2 4" xfId="4216" xr:uid="{56AB956F-C5D6-4B07-9F76-2E4DD059F122}"/>
    <cellStyle name="Note 3 4 5 2 4 2" xfId="9845" xr:uid="{B779B8F0-F3F8-42DD-8FE9-1D2A6DE6C6B0}"/>
    <cellStyle name="Note 3 4 5 2 4 3" xfId="18480" xr:uid="{5CE2074A-44A3-4D30-A239-AE5640A6024B}"/>
    <cellStyle name="Note 3 4 5 2 5" xfId="7034" xr:uid="{70C766C6-781E-424B-946B-BF346574C8AA}"/>
    <cellStyle name="Note 3 4 5 2 6" xfId="15669" xr:uid="{9CF5ACEF-AE04-4D2E-8EF3-F008CE41583A}"/>
    <cellStyle name="Note 3 4 5 3" xfId="1824" xr:uid="{4E02905D-3272-4642-8874-559A72B30ABD}"/>
    <cellStyle name="Note 3 4 5 3 2" xfId="4996" xr:uid="{211521D6-5582-469E-8B31-4DC93336DA3A}"/>
    <cellStyle name="Note 3 4 5 3 2 2" xfId="10625" xr:uid="{4076A2CB-33F5-4045-8CA8-9522FC34D246}"/>
    <cellStyle name="Note 3 4 5 3 2 3" xfId="19260" xr:uid="{42690A83-31AC-4537-BF72-D1EF67D58BDD}"/>
    <cellStyle name="Note 3 4 5 3 3" xfId="7453" xr:uid="{6D389131-565F-495D-8A16-E769125E33F7}"/>
    <cellStyle name="Note 3 4 5 3 4" xfId="16088" xr:uid="{69FADBFF-5F23-43A9-BDDD-371A8BB62BEB}"/>
    <cellStyle name="Note 3 4 5 4" xfId="2956" xr:uid="{F4C4A48B-D03B-4916-9719-A7CEC96D39A7}"/>
    <cellStyle name="Note 3 4 5 4 2" xfId="8585" xr:uid="{57EEB368-02AE-4CB3-AA30-449FCF565D29}"/>
    <cellStyle name="Note 3 4 5 4 3" xfId="17220" xr:uid="{E643C604-2E5D-4D0A-9D1E-D81A9FA32D5B}"/>
    <cellStyle name="Note 3 4 5 5" xfId="4242" xr:uid="{676D5700-05E7-47FF-88F9-7961C014F3DD}"/>
    <cellStyle name="Note 3 4 5 5 2" xfId="9871" xr:uid="{5A92D6EB-5172-47A9-97E7-E5FBCCC36723}"/>
    <cellStyle name="Note 3 4 5 5 3" xfId="18506" xr:uid="{DD224EB3-E1F7-4EFE-8708-EA81FEC59AD0}"/>
    <cellStyle name="Note 3 4 5 6" xfId="6450" xr:uid="{BD3F7853-342B-4D2B-B90A-63D164A94F07}"/>
    <cellStyle name="Note 3 4 5 7" xfId="15085" xr:uid="{846E3641-8CF3-4604-9EF5-19B067E419BF}"/>
    <cellStyle name="Note 3 4 6" xfId="1219" xr:uid="{629693F5-BAC4-4B42-96C8-5869CF8CA02E}"/>
    <cellStyle name="Note 3 4 6 2" xfId="2098" xr:uid="{E4AFC3D7-BC2D-4AD8-93E7-0C371FBF53FC}"/>
    <cellStyle name="Note 3 4 6 2 2" xfId="5270" xr:uid="{A35F6B94-0FE1-46E9-A8F7-56ADEEA2953F}"/>
    <cellStyle name="Note 3 4 6 2 2 2" xfId="10899" xr:uid="{D24C435E-BE21-4FAB-8C87-9EF2F9432169}"/>
    <cellStyle name="Note 3 4 6 2 2 3" xfId="19534" xr:uid="{8805641E-85A1-4445-A87C-AE306F219C0E}"/>
    <cellStyle name="Note 3 4 6 2 3" xfId="7727" xr:uid="{6B1AA35C-CE5A-4302-9D83-478AD55F409F}"/>
    <cellStyle name="Note 3 4 6 2 4" xfId="16362" xr:uid="{5B5A3F26-90C0-4B40-9664-1AEA0FF660F6}"/>
    <cellStyle name="Note 3 4 6 3" xfId="3472" xr:uid="{F25BD414-C6EE-4BF1-A23A-62A0DBD21E9B}"/>
    <cellStyle name="Note 3 4 6 3 2" xfId="9101" xr:uid="{B92DAF95-A9FA-4696-B49E-900C4AA8E509}"/>
    <cellStyle name="Note 3 4 6 3 3" xfId="17736" xr:uid="{163711E3-1730-4765-B9CF-6F54BCB75D9E}"/>
    <cellStyle name="Note 3 4 6 4" xfId="4466" xr:uid="{FEDC5A0A-B1FF-4658-8936-F3B06F5954E4}"/>
    <cellStyle name="Note 3 4 6 4 2" xfId="10095" xr:uid="{0EA01963-93DB-4792-B7F3-AEED001526CC}"/>
    <cellStyle name="Note 3 4 6 4 3" xfId="18730" xr:uid="{97EBDC54-7D62-4EED-BCAF-45548882397F}"/>
    <cellStyle name="Note 3 4 6 5" xfId="6848" xr:uid="{794C8104-1008-49EA-A76E-C8F4135EC964}"/>
    <cellStyle name="Note 3 4 6 6" xfId="15483" xr:uid="{1D17EEAF-911C-4D3B-86FF-4B9225F33A85}"/>
    <cellStyle name="Note 3 4 7" xfId="1732" xr:uid="{11F92CA0-ECCA-499A-8855-A8A213712559}"/>
    <cellStyle name="Note 3 4 7 2" xfId="4904" xr:uid="{3299F7E5-41CA-4596-8F18-9F3D5307CD31}"/>
    <cellStyle name="Note 3 4 7 2 2" xfId="10533" xr:uid="{1EB8A96F-B9DC-4F5D-8EDC-4843DF55D771}"/>
    <cellStyle name="Note 3 4 7 2 3" xfId="19168" xr:uid="{E345B43F-B6F2-4454-AC53-2B88C012646E}"/>
    <cellStyle name="Note 3 4 7 3" xfId="7361" xr:uid="{C2262544-B457-415A-8476-F415A91BABD9}"/>
    <cellStyle name="Note 3 4 7 4" xfId="15996" xr:uid="{1D94FDA9-3E58-48B1-B5A6-8A47A6BB28CA}"/>
    <cellStyle name="Note 3 4 8" xfId="3294" xr:uid="{5CE58727-943F-48F3-A8B1-03709DD1B594}"/>
    <cellStyle name="Note 3 4 8 2" xfId="8923" xr:uid="{5ADE2DE2-1DA5-422B-B41A-EBB1558BD55F}"/>
    <cellStyle name="Note 3 4 8 3" xfId="17558" xr:uid="{8E2D54F4-9D69-4770-A5F6-A2A39AEFBC30}"/>
    <cellStyle name="Note 3 4 9" xfId="4392" xr:uid="{C6910DD4-54CA-406F-92C2-2779D9CFE11D}"/>
    <cellStyle name="Note 3 4 9 2" xfId="10021" xr:uid="{4F309686-D950-45C7-A262-AAFAAA1E188E}"/>
    <cellStyle name="Note 3 4 9 3" xfId="18656" xr:uid="{6B79B6DD-1966-43CF-9A45-3402500DF038}"/>
    <cellStyle name="Note 3 5" xfId="572" xr:uid="{766BC81E-5AB4-4AE6-983E-8D76DDB0016A}"/>
    <cellStyle name="Note 3 5 2" xfId="900" xr:uid="{8CCBA067-C089-4B02-90A9-7E430DF25160}"/>
    <cellStyle name="Note 3 5 2 2" xfId="1484" xr:uid="{55F8E376-E441-455C-A3D3-D361F18BE32A}"/>
    <cellStyle name="Note 3 5 2 2 2" xfId="2363" xr:uid="{FC73DF85-EFB6-41A0-8583-AB74B5549076}"/>
    <cellStyle name="Note 3 5 2 2 2 2" xfId="5535" xr:uid="{A5D5C286-225E-4AB6-94C3-F1F6DCA98086}"/>
    <cellStyle name="Note 3 5 2 2 2 2 2" xfId="11164" xr:uid="{1378A417-4213-4114-BE9D-E4716ACD7D00}"/>
    <cellStyle name="Note 3 5 2 2 2 2 3" xfId="19799" xr:uid="{DD8CADA0-5EFC-4699-8065-00DFE13AFC28}"/>
    <cellStyle name="Note 3 5 2 2 2 3" xfId="7992" xr:uid="{64326381-B242-4C79-AA75-BE0A8248D6D0}"/>
    <cellStyle name="Note 3 5 2 2 2 4" xfId="16627" xr:uid="{C72E61F8-D825-4147-AB39-26D4146533DD}"/>
    <cellStyle name="Note 3 5 2 2 3" xfId="3037" xr:uid="{2EFF7783-8B3B-48D0-8179-C4C0631B5ABF}"/>
    <cellStyle name="Note 3 5 2 2 3 2" xfId="8666" xr:uid="{C52C4090-A02F-4274-847E-115C7F7975BF}"/>
    <cellStyle name="Note 3 5 2 2 3 3" xfId="17301" xr:uid="{8772E3B7-9A79-41EB-AAEB-9554C3693B83}"/>
    <cellStyle name="Note 3 5 2 2 4" xfId="4656" xr:uid="{0D440EAE-BA2A-4301-AF7C-2E601330DE65}"/>
    <cellStyle name="Note 3 5 2 2 4 2" xfId="10285" xr:uid="{528FE540-F596-4157-972B-60EAFE220F07}"/>
    <cellStyle name="Note 3 5 2 2 4 3" xfId="18920" xr:uid="{57447836-46AC-4D8D-81BB-1257475C7182}"/>
    <cellStyle name="Note 3 5 2 2 5" xfId="7113" xr:uid="{C9C4EC26-6AC4-487C-B2D3-6ABCB8C743BB}"/>
    <cellStyle name="Note 3 5 2 2 6" xfId="15748" xr:uid="{41A9D65A-8C24-407D-BFC1-F62E5496E51C}"/>
    <cellStyle name="Note 3 5 2 3" xfId="1862" xr:uid="{1C673D00-B404-43D5-95FC-A7135AD2B1BD}"/>
    <cellStyle name="Note 3 5 2 3 2" xfId="5034" xr:uid="{90389BDB-7EB9-4F36-9F42-2FE156E1BF98}"/>
    <cellStyle name="Note 3 5 2 3 2 2" xfId="10663" xr:uid="{50D4EEA9-6FAC-47E5-986E-9A123D29E4AE}"/>
    <cellStyle name="Note 3 5 2 3 2 3" xfId="19298" xr:uid="{24B4971C-B4A6-4862-A2D3-B512B9516FFE}"/>
    <cellStyle name="Note 3 5 2 3 3" xfId="7491" xr:uid="{2901208A-A889-45DF-9218-B4A08CA30520}"/>
    <cellStyle name="Note 3 5 2 3 4" xfId="16126" xr:uid="{CE0F764A-90B1-4D1A-AC52-5889DDAAA2AF}"/>
    <cellStyle name="Note 3 5 2 4" xfId="3610" xr:uid="{BBE2DD0E-8601-49CC-A686-67D126373035}"/>
    <cellStyle name="Note 3 5 2 4 2" xfId="9239" xr:uid="{5F2E08BB-60D0-454C-8102-997C4140BA59}"/>
    <cellStyle name="Note 3 5 2 4 3" xfId="17874" xr:uid="{73C77971-DF93-45C5-B8E1-C4FCC301836D}"/>
    <cellStyle name="Note 3 5 2 5" xfId="4515" xr:uid="{69A3C424-8FA1-4B0A-992A-E2C53CC7DEC5}"/>
    <cellStyle name="Note 3 5 2 5 2" xfId="10144" xr:uid="{A2668449-9D91-4D05-9B5A-7A2C53184F78}"/>
    <cellStyle name="Note 3 5 2 5 3" xfId="18779" xr:uid="{56D6F4A5-426E-4A73-B285-045278AFAAA5}"/>
    <cellStyle name="Note 3 5 2 6" xfId="6529" xr:uid="{FE631BC6-DAD2-4D06-89AD-7DB795E5902F}"/>
    <cellStyle name="Note 3 5 2 7" xfId="15164" xr:uid="{DD79690A-D8FB-4340-8374-78EEF03233CD}"/>
    <cellStyle name="Note 3 5 3" xfId="1162" xr:uid="{FF5D1C77-9C19-4261-8CD7-ED55FD4AE06F}"/>
    <cellStyle name="Note 3 5 3 2" xfId="2041" xr:uid="{DB1BF41A-361F-4193-A681-B67E80301898}"/>
    <cellStyle name="Note 3 5 3 2 2" xfId="5213" xr:uid="{7709C770-A05B-499E-A97D-91D69B99ED42}"/>
    <cellStyle name="Note 3 5 3 2 2 2" xfId="10842" xr:uid="{7612A18A-9DBD-4CFD-B8F9-D857A053D3B6}"/>
    <cellStyle name="Note 3 5 3 2 2 3" xfId="19477" xr:uid="{C727230C-1B53-4B7A-9823-60536A70D776}"/>
    <cellStyle name="Note 3 5 3 2 3" xfId="7670" xr:uid="{9CC0DC11-AEC5-49D8-BEFA-FD14E09A7E2F}"/>
    <cellStyle name="Note 3 5 3 2 4" xfId="16305" xr:uid="{47817E02-4686-42BE-9D59-03B513B0A288}"/>
    <cellStyle name="Note 3 5 3 3" xfId="2731" xr:uid="{AB2F2C1F-1708-4740-858A-5700A4238CB2}"/>
    <cellStyle name="Note 3 5 3 3 2" xfId="8360" xr:uid="{2F824E7E-5037-47D1-A60F-D1C5EEBB806F}"/>
    <cellStyle name="Note 3 5 3 3 3" xfId="16995" xr:uid="{ED059C06-B29B-4613-8FA4-AA9B2B9056B6}"/>
    <cellStyle name="Note 3 5 3 4" xfId="4296" xr:uid="{2D90681B-D1FE-477C-8FEB-7B793760D684}"/>
    <cellStyle name="Note 3 5 3 4 2" xfId="9925" xr:uid="{5735D5B1-075E-42CB-8F48-676FB3BA0B22}"/>
    <cellStyle name="Note 3 5 3 4 3" xfId="18560" xr:uid="{25196EC7-7C45-4A03-8DCA-1291B5BE35A3}"/>
    <cellStyle name="Note 3 5 3 5" xfId="6791" xr:uid="{05D2F04B-4850-4DC7-8835-D6DF24DE57A3}"/>
    <cellStyle name="Note 3 5 3 6" xfId="15426" xr:uid="{27958590-F194-4101-A6B6-BEA75B4C6780}"/>
    <cellStyle name="Note 3 5 4" xfId="1702" xr:uid="{B4829664-C23C-4DFA-981C-7305A911B1D6}"/>
    <cellStyle name="Note 3 5 4 2" xfId="4874" xr:uid="{51E17F90-AB61-46EB-9F73-67C1CAC503A0}"/>
    <cellStyle name="Note 3 5 4 2 2" xfId="10503" xr:uid="{28DED3BB-D995-4478-AA24-D3595D19A74B}"/>
    <cellStyle name="Note 3 5 4 2 3" xfId="19138" xr:uid="{AF7AD1D0-4374-4E46-A2F6-11E27E00D9DC}"/>
    <cellStyle name="Note 3 5 4 3" xfId="7331" xr:uid="{96192C50-28EE-4591-ABEC-CA5B435E58ED}"/>
    <cellStyle name="Note 3 5 4 4" xfId="15966" xr:uid="{8F58346C-015C-4149-A85D-14EF3F74F99F}"/>
    <cellStyle name="Note 3 5 5" xfId="2608" xr:uid="{766C0FD6-37C4-43B2-AD34-1AF526BC50D6}"/>
    <cellStyle name="Note 3 5 5 2" xfId="8237" xr:uid="{42E3E811-01B5-466A-9B90-83B45755793D}"/>
    <cellStyle name="Note 3 5 5 3" xfId="16872" xr:uid="{66D54DCA-AE09-428E-B9E3-4DD21C66CFE3}"/>
    <cellStyle name="Note 3 5 6" xfId="4334" xr:uid="{90554DAD-6CE3-4B15-A1C1-9F7997DE14FD}"/>
    <cellStyle name="Note 3 5 6 2" xfId="9963" xr:uid="{0066602B-477C-44ED-8DF9-F7306F0295B0}"/>
    <cellStyle name="Note 3 5 6 3" xfId="18598" xr:uid="{C58F5E93-50BE-4FD0-9524-1F44F4319C46}"/>
    <cellStyle name="Note 3 5 7" xfId="6201" xr:uid="{BF9A1ADB-199F-46C3-B126-BA8339EBD37C}"/>
    <cellStyle name="Note 3 5 8" xfId="14836" xr:uid="{870E9E37-2178-46DB-AA11-E2041D11F3E5}"/>
    <cellStyle name="Note 3 6" xfId="834" xr:uid="{6495BA6D-F760-4266-9819-A4F02528469C}"/>
    <cellStyle name="Note 3 6 2" xfId="1418" xr:uid="{68E54894-711E-4632-A4D2-77E2670A4207}"/>
    <cellStyle name="Note 3 6 2 2" xfId="2297" xr:uid="{455288DB-64CF-414A-9B8B-34DC4DA24C8F}"/>
    <cellStyle name="Note 3 6 2 2 2" xfId="5469" xr:uid="{C5318152-2C7A-43AF-A71F-4EB6B4E8FBCB}"/>
    <cellStyle name="Note 3 6 2 2 2 2" xfId="11098" xr:uid="{22F19531-17C0-4C78-A633-0DB7AA2537AC}"/>
    <cellStyle name="Note 3 6 2 2 2 3" xfId="19733" xr:uid="{9F0B1749-A675-407E-B06A-DD27386ED8F7}"/>
    <cellStyle name="Note 3 6 2 2 3" xfId="7926" xr:uid="{1656910E-A27A-4996-9EB7-9C8642B94A89}"/>
    <cellStyle name="Note 3 6 2 2 4" xfId="16561" xr:uid="{EBA66B45-F9AB-4FBB-A78B-BCC63158247A}"/>
    <cellStyle name="Note 3 6 2 3" xfId="3329" xr:uid="{0C39260D-6724-4DB6-A79C-A744200FCB9A}"/>
    <cellStyle name="Note 3 6 2 3 2" xfId="8958" xr:uid="{EC8ECCF9-3E90-44BF-A166-06240804D0DC}"/>
    <cellStyle name="Note 3 6 2 3 3" xfId="17593" xr:uid="{3C150E5C-EC52-438A-9624-23FC23A88B1B}"/>
    <cellStyle name="Note 3 6 2 4" xfId="4556" xr:uid="{94623151-78B6-46A3-9C6C-C30FA05F1DA3}"/>
    <cellStyle name="Note 3 6 2 4 2" xfId="10185" xr:uid="{DD69CBD3-DB74-44CE-B949-BE81B791EE4C}"/>
    <cellStyle name="Note 3 6 2 4 3" xfId="18820" xr:uid="{F67BFA57-B032-48BD-B0DC-8C4E9C8777E8}"/>
    <cellStyle name="Note 3 6 2 5" xfId="7047" xr:uid="{DC3525E2-9822-40B4-A8D8-0A093D293CC3}"/>
    <cellStyle name="Note 3 6 2 6" xfId="15682" xr:uid="{A1ACC19D-DBCF-44D4-AFF5-743E9A6EEABE}"/>
    <cellStyle name="Note 3 6 3" xfId="1830" xr:uid="{694ECFBA-E343-4DAB-8BD0-B97EFD7571AA}"/>
    <cellStyle name="Note 3 6 3 2" xfId="5002" xr:uid="{3033E282-5BD3-4A9C-BDC4-3086C73E64AC}"/>
    <cellStyle name="Note 3 6 3 2 2" xfId="10631" xr:uid="{F39F6D91-6EF9-47E3-AD5E-D6CDC70B3A07}"/>
    <cellStyle name="Note 3 6 3 2 3" xfId="19266" xr:uid="{9BAA551A-2A0F-4C47-BF68-9D71E4ECDB4F}"/>
    <cellStyle name="Note 3 6 3 3" xfId="7459" xr:uid="{4432A9CA-3237-4876-88EE-AD5BDFB058B0}"/>
    <cellStyle name="Note 3 6 3 4" xfId="16094" xr:uid="{B2C61CCE-88B7-42BC-A30D-FF7CB0B7926C}"/>
    <cellStyle name="Note 3 6 4" xfId="3198" xr:uid="{5FDF6603-35C7-4501-878B-8F0BB2A7A72C}"/>
    <cellStyle name="Note 3 6 4 2" xfId="8827" xr:uid="{0A23977A-6525-4CA2-87C2-15904B5521A0}"/>
    <cellStyle name="Note 3 6 4 3" xfId="17462" xr:uid="{7895E300-4174-4C4A-B758-9D52D487FB19}"/>
    <cellStyle name="Note 3 6 5" xfId="4038" xr:uid="{8ACF1678-F521-4A4C-8E7E-816701CDF7B5}"/>
    <cellStyle name="Note 3 6 5 2" xfId="9667" xr:uid="{61D7A617-B27D-4134-8B57-0C384151DA2E}"/>
    <cellStyle name="Note 3 6 5 3" xfId="18302" xr:uid="{D5FC2024-F864-4E28-B32E-2E664C44B4DF}"/>
    <cellStyle name="Note 3 6 6" xfId="6463" xr:uid="{3F542DEF-9CFE-4F8A-92FF-32C01DEFABC2}"/>
    <cellStyle name="Note 3 6 7" xfId="15098" xr:uid="{B676DD20-5C49-4C02-8E8C-42C4055E3545}"/>
    <cellStyle name="Note 3 7" xfId="676" xr:uid="{B2EF47E3-BF9A-4F00-8A7F-43F2A521D822}"/>
    <cellStyle name="Note 3 7 2" xfId="1260" xr:uid="{2784FD95-29F0-43A7-8C67-20E67EFA7EF3}"/>
    <cellStyle name="Note 3 7 2 2" xfId="2139" xr:uid="{05F620AD-760E-4183-A01A-8CD3AE1EC59C}"/>
    <cellStyle name="Note 3 7 2 2 2" xfId="5311" xr:uid="{EAE0AA06-78E8-47AE-8EBC-E4A2F03F3D81}"/>
    <cellStyle name="Note 3 7 2 2 2 2" xfId="10940" xr:uid="{7FF182DA-3D52-4F40-9C1A-05993D3F81E0}"/>
    <cellStyle name="Note 3 7 2 2 2 3" xfId="19575" xr:uid="{985100A7-57D4-485D-B00C-36DF82E95CC0}"/>
    <cellStyle name="Note 3 7 2 2 3" xfId="7768" xr:uid="{A23D9473-BB36-4AD8-ADE9-9E68464408E2}"/>
    <cellStyle name="Note 3 7 2 2 4" xfId="16403" xr:uid="{BE512A21-7E9C-4ACA-9395-18D39D7305D7}"/>
    <cellStyle name="Note 3 7 2 3" xfId="263" xr:uid="{2184BAEE-1514-4929-B3AB-358D63DB6FC9}"/>
    <cellStyle name="Note 3 7 2 3 2" xfId="5892" xr:uid="{00EE8A20-BE4F-429F-8C82-5B60026D8BE6}"/>
    <cellStyle name="Note 3 7 2 3 3" xfId="14527" xr:uid="{5BE420EE-12C6-4C75-A29A-E53D4AD1896D}"/>
    <cellStyle name="Note 3 7 2 4" xfId="4640" xr:uid="{AB9AAAF0-26E9-4B07-A1C4-F7497DDD63E4}"/>
    <cellStyle name="Note 3 7 2 4 2" xfId="10269" xr:uid="{CC81AC44-EC79-41DF-911E-116ABC096C22}"/>
    <cellStyle name="Note 3 7 2 4 3" xfId="18904" xr:uid="{DE35D313-E3A0-4050-BAD5-D4B824DFA01A}"/>
    <cellStyle name="Note 3 7 2 5" xfId="6889" xr:uid="{BAE923E5-E890-4625-9245-961896592970}"/>
    <cellStyle name="Note 3 7 2 6" xfId="15524" xr:uid="{6DAE3A2A-2F85-49E7-B133-52A653DBFE68}"/>
    <cellStyle name="Note 3 7 3" xfId="1751" xr:uid="{4C3D364A-748B-42D0-9B23-662E67DFA445}"/>
    <cellStyle name="Note 3 7 3 2" xfId="4923" xr:uid="{EC0C9E21-39D2-4A0D-A53F-A129BDDC4190}"/>
    <cellStyle name="Note 3 7 3 2 2" xfId="10552" xr:uid="{CE44D4AE-82EE-4405-864B-CB4C42366428}"/>
    <cellStyle name="Note 3 7 3 2 3" xfId="19187" xr:uid="{93E57ECD-4B45-47B2-BFF8-83858017218C}"/>
    <cellStyle name="Note 3 7 3 3" xfId="7380" xr:uid="{504C05F3-3E7F-45F7-98D6-5A67AEB43F19}"/>
    <cellStyle name="Note 3 7 3 4" xfId="16015" xr:uid="{2976BC58-1D24-4C6A-BD11-47264E8A3F8E}"/>
    <cellStyle name="Note 3 7 4" xfId="2904" xr:uid="{9B465173-5C84-4F26-860C-4AF8396DE8D5}"/>
    <cellStyle name="Note 3 7 4 2" xfId="8533" xr:uid="{1E5F829B-99E7-4E4A-9B16-A0D2B3D21AFB}"/>
    <cellStyle name="Note 3 7 4 3" xfId="17168" xr:uid="{215ADD8F-D6F8-46D3-9EDA-BB490EBF3F12}"/>
    <cellStyle name="Note 3 7 5" xfId="4419" xr:uid="{DBADEB86-DD12-4B26-AA00-CF66309E57FC}"/>
    <cellStyle name="Note 3 7 5 2" xfId="10048" xr:uid="{A2D4A034-4A15-4621-824F-1DE47CFF15CA}"/>
    <cellStyle name="Note 3 7 5 3" xfId="18683" xr:uid="{8FAF1D63-B22A-40A2-85FF-984FF583B384}"/>
    <cellStyle name="Note 3 7 6" xfId="6305" xr:uid="{017988D8-9D69-4DA0-B734-F1E25E3AE4A0}"/>
    <cellStyle name="Note 3 7 7" xfId="14940" xr:uid="{C01769F0-1C81-4502-A085-14AEA26308C3}"/>
    <cellStyle name="Note 3 8" xfId="764" xr:uid="{6F6DAC73-1DC6-4F8C-A3C0-491F613970E7}"/>
    <cellStyle name="Note 3 8 2" xfId="1348" xr:uid="{5985EF2D-A307-4142-8AA4-9B06B4C4E89A}"/>
    <cellStyle name="Note 3 8 2 2" xfId="2227" xr:uid="{3110B2C2-B52B-4C32-B175-7985BC1AF32C}"/>
    <cellStyle name="Note 3 8 2 2 2" xfId="5399" xr:uid="{3D91C122-D041-4754-841B-1C12BAB11ADA}"/>
    <cellStyle name="Note 3 8 2 2 2 2" xfId="11028" xr:uid="{CCD45CBB-4E07-439E-9F0C-121C31F8C145}"/>
    <cellStyle name="Note 3 8 2 2 2 3" xfId="19663" xr:uid="{89198426-8742-448B-968D-139A321DB9ED}"/>
    <cellStyle name="Note 3 8 2 2 3" xfId="7856" xr:uid="{21E4FFCD-17B9-4378-AC58-85ED8F9492C6}"/>
    <cellStyle name="Note 3 8 2 2 4" xfId="16491" xr:uid="{F0A772F6-9278-4BF8-8A0C-B39872FA7389}"/>
    <cellStyle name="Note 3 8 2 3" xfId="2810" xr:uid="{D8F3ACBC-45DA-477A-A7AC-85B4DB8EA574}"/>
    <cellStyle name="Note 3 8 2 3 2" xfId="8439" xr:uid="{9AC8A71B-55FE-4468-8BCA-07135EB6A5A4}"/>
    <cellStyle name="Note 3 8 2 3 3" xfId="17074" xr:uid="{EC2BD258-D16E-4FDB-B037-85AD58531898}"/>
    <cellStyle name="Note 3 8 2 4" xfId="3779" xr:uid="{D877ACAF-8FC8-4938-8349-CA122FE93D7A}"/>
    <cellStyle name="Note 3 8 2 4 2" xfId="9408" xr:uid="{8939E1E8-A208-4F66-8813-1E16327DB806}"/>
    <cellStyle name="Note 3 8 2 4 3" xfId="18043" xr:uid="{B02552A1-F7DA-4DFA-BE72-6E6881128591}"/>
    <cellStyle name="Note 3 8 2 5" xfId="6977" xr:uid="{652A2465-2F2C-4EFA-93F3-ABD33E6C7C76}"/>
    <cellStyle name="Note 3 8 2 6" xfId="15612" xr:uid="{ACB0D3E3-2B51-467C-B36A-96E1BD1FDD38}"/>
    <cellStyle name="Note 3 8 3" xfId="1794" xr:uid="{37525F8C-BA85-4E7D-8259-C842A9A2EC9A}"/>
    <cellStyle name="Note 3 8 3 2" xfId="4966" xr:uid="{A226813E-6624-4B01-8DF4-1D355C4E92DD}"/>
    <cellStyle name="Note 3 8 3 2 2" xfId="10595" xr:uid="{309D147A-AFF5-4467-81ED-0BDFEDBC949D}"/>
    <cellStyle name="Note 3 8 3 2 3" xfId="19230" xr:uid="{45AA1095-CBE7-44C7-82FD-3067E2E4A433}"/>
    <cellStyle name="Note 3 8 3 3" xfId="7423" xr:uid="{AB88D248-AAEE-4628-8BB6-E0BEB1F0DCBD}"/>
    <cellStyle name="Note 3 8 3 4" xfId="16058" xr:uid="{BE6756E7-147E-4D12-BF24-C07F6477C616}"/>
    <cellStyle name="Note 3 8 4" xfId="2861" xr:uid="{2D3C072F-9223-473A-AE59-820E785F7DDE}"/>
    <cellStyle name="Note 3 8 4 2" xfId="8490" xr:uid="{2A1817BC-6EEC-45BA-AAFC-A862D9D20414}"/>
    <cellStyle name="Note 3 8 4 3" xfId="17125" xr:uid="{ABE1FA4D-73F1-4B58-9157-0AB919343769}"/>
    <cellStyle name="Note 3 8 5" xfId="4229" xr:uid="{E6012ED1-04F6-4340-8ADB-109C559FD04B}"/>
    <cellStyle name="Note 3 8 5 2" xfId="9858" xr:uid="{9D4F742F-5822-4E4F-A1DC-A4897FFC524B}"/>
    <cellStyle name="Note 3 8 5 3" xfId="18493" xr:uid="{0C967EE4-70A8-4C63-8D3B-B378C912B717}"/>
    <cellStyle name="Note 3 8 6" xfId="6393" xr:uid="{24BF84DB-CC5E-4B34-A569-97AEE93440DC}"/>
    <cellStyle name="Note 3 8 7" xfId="15028" xr:uid="{B7628A71-D5E8-40F8-9BA3-F16B0CB07920}"/>
    <cellStyle name="Note 3 9" xfId="1086" xr:uid="{AB924694-F128-4195-815F-54AEF3F7B32F}"/>
    <cellStyle name="Note 3 9 2" xfId="1965" xr:uid="{488CFFA6-C129-4A46-915B-F7E5514BCC18}"/>
    <cellStyle name="Note 3 9 2 2" xfId="5137" xr:uid="{447C4326-E500-44E2-BDCC-28BBE61D9FCA}"/>
    <cellStyle name="Note 3 9 2 2 2" xfId="10766" xr:uid="{13E34D75-CA45-4DAD-A3A8-87A8B6844C70}"/>
    <cellStyle name="Note 3 9 2 2 3" xfId="19401" xr:uid="{24B2FC24-7842-4935-A0C2-567E4052B039}"/>
    <cellStyle name="Note 3 9 2 3" xfId="7594" xr:uid="{F8EDF036-E7B1-4D0E-AF9B-F7FA41BBABB8}"/>
    <cellStyle name="Note 3 9 2 4" xfId="16229" xr:uid="{2A9BE917-F7FC-4530-80B3-E19ED7A8B152}"/>
    <cellStyle name="Note 3 9 3" xfId="3455" xr:uid="{8B81EC87-6161-4363-AACD-11AD95A26B64}"/>
    <cellStyle name="Note 3 9 3 2" xfId="9084" xr:uid="{9B72FEE4-7DBC-43FE-BE30-0A437E070242}"/>
    <cellStyle name="Note 3 9 3 3" xfId="17719" xr:uid="{F5277CAF-8D99-48CF-844E-333700F47528}"/>
    <cellStyle name="Note 3 9 4" xfId="3842" xr:uid="{72A1D3D1-8375-4F57-AE46-D1088DC8B601}"/>
    <cellStyle name="Note 3 9 4 2" xfId="9471" xr:uid="{322807B9-B3A9-45E7-A731-C1F7F1A41AEB}"/>
    <cellStyle name="Note 3 9 4 3" xfId="18106" xr:uid="{136B0661-5FDF-4388-BA8C-5F0D9DBEF266}"/>
    <cellStyle name="Note 3 9 5" xfId="6715" xr:uid="{22B9BC93-2814-4D0F-8B2E-8C96A2DB27C0}"/>
    <cellStyle name="Note 3 9 6" xfId="15350" xr:uid="{6F963B3C-11E3-42E4-8158-DF3CB94194FF}"/>
    <cellStyle name="Note 4" xfId="442" xr:uid="{9B5EB3A2-1E8E-4EC5-A98F-A32469F7A917}"/>
    <cellStyle name="Note 4 2" xfId="1087" xr:uid="{F1925D43-5294-4C8E-ABB2-65CDD0B77615}"/>
    <cellStyle name="Note 4 2 2" xfId="1966" xr:uid="{9B8A06B4-30A6-4F17-9A2B-90D28068BE7D}"/>
    <cellStyle name="Note 4 2 2 2" xfId="5138" xr:uid="{9AC67047-0E96-46C2-92E3-540F8D0344AF}"/>
    <cellStyle name="Note 4 2 2 2 2" xfId="10767" xr:uid="{3F68F864-5DAB-4F62-B205-1097514D9570}"/>
    <cellStyle name="Note 4 2 2 2 3" xfId="19402" xr:uid="{0260DFB5-62FE-415D-BCF9-962AF1BCDF66}"/>
    <cellStyle name="Note 4 2 2 3" xfId="7595" xr:uid="{F8AAD86E-3A89-42B3-BFB2-787A1FD343A5}"/>
    <cellStyle name="Note 4 2 2 4" xfId="16230" xr:uid="{BC2F7A7C-F12D-4874-9012-B2E8E57D8FC2}"/>
    <cellStyle name="Note 4 2 3" xfId="2955" xr:uid="{3C23B737-A833-4A43-B925-9FE2E8740FC2}"/>
    <cellStyle name="Note 4 2 3 2" xfId="8584" xr:uid="{1ABBC4AF-8B88-410B-AFF6-8741E06F608F}"/>
    <cellStyle name="Note 4 2 3 3" xfId="17219" xr:uid="{DB324FC0-1972-4271-A6A4-B02CD8C44644}"/>
    <cellStyle name="Note 4 2 4" xfId="4316" xr:uid="{824AF34F-1932-4B42-A45B-0F7787ED2341}"/>
    <cellStyle name="Note 4 2 4 2" xfId="9945" xr:uid="{C8513B9E-04B9-47CD-885A-A992C6A0B2ED}"/>
    <cellStyle name="Note 4 2 4 3" xfId="18580" xr:uid="{E9EE3F25-FC47-4CFE-B73C-9A46A22FF031}"/>
    <cellStyle name="Note 4 2 5" xfId="6716" xr:uid="{519D2D02-0BB0-440D-B39D-E1387BEB5EC4}"/>
    <cellStyle name="Note 4 2 6" xfId="15351" xr:uid="{4A9EA547-2ABD-4433-A87B-6F5927347019}"/>
    <cellStyle name="Note 4 3" xfId="1667" xr:uid="{895FAF86-1463-4340-868B-91F1788716F6}"/>
    <cellStyle name="Note 4 3 2" xfId="4839" xr:uid="{F8DA9AA7-F83B-4636-A56B-6AFD5C4DDBE3}"/>
    <cellStyle name="Note 4 3 2 2" xfId="10468" xr:uid="{FE8739AC-853E-47A5-AC26-4E13FB8F510B}"/>
    <cellStyle name="Note 4 3 2 3" xfId="19103" xr:uid="{B9D2D16C-9B4F-49BE-AF97-20B78546FE41}"/>
    <cellStyle name="Note 4 3 3" xfId="7296" xr:uid="{28FC9827-2C04-491D-964B-1021ABE843E9}"/>
    <cellStyle name="Note 4 3 4" xfId="15931" xr:uid="{43FFE4EA-42B4-49B9-A18D-0FDC60828999}"/>
    <cellStyle name="Note 4 4" xfId="3036" xr:uid="{4962D993-8399-4010-BDA5-08A625B087D3}"/>
    <cellStyle name="Note 4 4 2" xfId="8665" xr:uid="{A52A34D4-6814-4582-8FF7-A30E06BC4503}"/>
    <cellStyle name="Note 4 4 3" xfId="17300" xr:uid="{5FD42E9E-B83D-49EC-9578-63AF5EB129B0}"/>
    <cellStyle name="Note 4 5" xfId="4481" xr:uid="{9CA172BF-F67E-46FE-8DD8-AE23322BECBE}"/>
    <cellStyle name="Note 4 5 2" xfId="10110" xr:uid="{26FCC4EE-4B6B-4A14-8B2C-06D3EB6FF5BB}"/>
    <cellStyle name="Note 4 5 3" xfId="18745" xr:uid="{13DE1FC2-7534-4269-91CF-B1F53EFF30E0}"/>
    <cellStyle name="Note 4 6" xfId="6071" xr:uid="{1D1296FA-7912-4C6A-B3F0-2A623CD26B29}"/>
    <cellStyle name="Note 4 7" xfId="14706" xr:uid="{0C4B6F5D-1264-45DF-B7E1-5D8B6D4625A7}"/>
    <cellStyle name="Note 5" xfId="5708" xr:uid="{F7E1A67D-471A-4BDB-A65D-219CAF939D38}"/>
    <cellStyle name="Output" xfId="75" xr:uid="{D84FA30C-F237-4723-A6D9-BB04CE19F11F}"/>
    <cellStyle name="Output 2" xfId="105" xr:uid="{ECB0B302-F7A6-452B-9135-8BCC3BAFD6DA}"/>
    <cellStyle name="Output 2 10" xfId="420" xr:uid="{8101222E-D05C-457E-BE71-1A63D5633421}"/>
    <cellStyle name="Output 2 10 2" xfId="1659" xr:uid="{1EF9F949-2187-4151-BC6E-E911006F63C5}"/>
    <cellStyle name="Output 2 10 2 2" xfId="4831" xr:uid="{68794A16-E7F9-4AA5-94D4-6721FC065840}"/>
    <cellStyle name="Output 2 10 2 2 2" xfId="10460" xr:uid="{3BF7E396-F896-44E0-9F35-AB202EE68B96}"/>
    <cellStyle name="Output 2 10 2 2 3" xfId="19095" xr:uid="{A398E105-A7D3-4632-8A19-ECA8962ADDCB}"/>
    <cellStyle name="Output 2 10 2 3" xfId="7288" xr:uid="{486748EB-6E09-4B2B-9A8C-1A10DE831AC6}"/>
    <cellStyle name="Output 2 10 2 4" xfId="15923" xr:uid="{8552D430-C38A-45D1-93E1-7705C2E6F9D7}"/>
    <cellStyle name="Output 2 10 3" xfId="3319" xr:uid="{51CE82C8-E04C-47C2-8FA3-0AC98EDB1466}"/>
    <cellStyle name="Output 2 10 3 2" xfId="8948" xr:uid="{AF8A16B8-3876-441E-A48A-AE0976371CAB}"/>
    <cellStyle name="Output 2 10 3 3" xfId="17583" xr:uid="{56936AB7-0229-4344-8B23-5EA812A7B7E2}"/>
    <cellStyle name="Output 2 10 4" xfId="6049" xr:uid="{12D9082F-06E6-4E14-BA42-AE3380D85652}"/>
    <cellStyle name="Output 2 10 5" xfId="14684" xr:uid="{70629F33-1326-47BB-98B2-46866290E8E2}"/>
    <cellStyle name="Output 2 11" xfId="1071" xr:uid="{E81E8B7C-1D3C-41CF-B505-2F85F50A0748}"/>
    <cellStyle name="Output 2 11 2" xfId="1950" xr:uid="{78DC4D57-266D-446A-838B-A271C1B30798}"/>
    <cellStyle name="Output 2 11 2 2" xfId="5122" xr:uid="{66BB2CB0-01C2-46D0-A276-7D786CC623AC}"/>
    <cellStyle name="Output 2 11 2 2 2" xfId="10751" xr:uid="{0EB06B09-AE21-4B5B-9E1E-1BEFAC347483}"/>
    <cellStyle name="Output 2 11 2 2 3" xfId="19386" xr:uid="{5D0ADF9B-23AE-4950-B07A-A30A650BB43D}"/>
    <cellStyle name="Output 2 11 2 3" xfId="7579" xr:uid="{728C41B4-2F6C-4C71-A7A6-78CB8D20F96C}"/>
    <cellStyle name="Output 2 11 2 4" xfId="16214" xr:uid="{46B54B99-E558-43A5-89B8-D101A3637A1E}"/>
    <cellStyle name="Output 2 11 3" xfId="3304" xr:uid="{82318041-256C-4A0F-B70B-31F4EFD03BFE}"/>
    <cellStyle name="Output 2 11 3 2" xfId="8933" xr:uid="{A64188A8-6628-4B04-9138-08B81AACFF23}"/>
    <cellStyle name="Output 2 11 3 3" xfId="17568" xr:uid="{BDD1A255-36A0-4570-B28C-1CB31098E4AA}"/>
    <cellStyle name="Output 2 11 4" xfId="3946" xr:uid="{94BFA382-85FC-43A9-A006-0B792DBB0E15}"/>
    <cellStyle name="Output 2 11 4 2" xfId="9575" xr:uid="{1CF6C048-F22F-417C-AB30-43139B1473DD}"/>
    <cellStyle name="Output 2 11 4 3" xfId="18210" xr:uid="{7FED9C7C-66FD-4CF3-BFBC-2A13E0B7BE5F}"/>
    <cellStyle name="Output 2 11 5" xfId="6700" xr:uid="{59D821AC-1AA5-47EE-9FF6-2FBD06B741CF}"/>
    <cellStyle name="Output 2 11 6" xfId="15335" xr:uid="{87DBB798-DC2A-46BE-BF85-120E7A9B91DD}"/>
    <cellStyle name="Output 2 12" xfId="399" xr:uid="{4C96035C-84AE-454C-97A1-FD38C496EADF}"/>
    <cellStyle name="Output 2 12 2" xfId="4360" xr:uid="{638E3343-9F7D-4D67-9E51-0BA570A8FE71}"/>
    <cellStyle name="Output 2 12 2 2" xfId="9989" xr:uid="{5FCA34F0-1362-4FB4-82D4-FBAD483BBC7E}"/>
    <cellStyle name="Output 2 12 2 3" xfId="18624" xr:uid="{2A14F941-D820-45DE-9BE6-DC3704B04E38}"/>
    <cellStyle name="Output 2 12 3" xfId="6028" xr:uid="{DE095D4A-6075-43CC-8EDA-BBAD90B93F65}"/>
    <cellStyle name="Output 2 12 4" xfId="14663" xr:uid="{D2D4480F-810A-49AD-A88C-2316C640AE53}"/>
    <cellStyle name="Output 2 13" xfId="343" xr:uid="{1F80FBD9-441D-45D9-A664-C0BC3F1EB2AE}"/>
    <cellStyle name="Output 2 13 2" xfId="4632" xr:uid="{EE068716-1ED4-48D4-BC35-BCD9ABD1D015}"/>
    <cellStyle name="Output 2 13 2 2" xfId="10261" xr:uid="{4ABFC969-2466-45A9-9BDB-1F3F53F3904F}"/>
    <cellStyle name="Output 2 13 2 3" xfId="18896" xr:uid="{CE68F756-6A5D-4C15-89CE-72B070A06875}"/>
    <cellStyle name="Output 2 13 3" xfId="5972" xr:uid="{2B2274D1-C8EE-4896-9FDF-670304488049}"/>
    <cellStyle name="Output 2 13 4" xfId="14607" xr:uid="{E06FFB66-CF4D-42A8-9326-EB5EB32393BA}"/>
    <cellStyle name="Output 2 14" xfId="2830" xr:uid="{C84D3E8C-9088-445D-9057-7723F6349198}"/>
    <cellStyle name="Output 2 14 2" xfId="8459" xr:uid="{94AA64CA-880B-48C0-A6F1-2B2346E9878A}"/>
    <cellStyle name="Output 2 14 3" xfId="17094" xr:uid="{833435B2-948F-46CC-9F20-21F3C39FB097}"/>
    <cellStyle name="Output 2 15" xfId="4139" xr:uid="{02E4B2E4-828B-4BB9-9B17-E975B73A8C4E}"/>
    <cellStyle name="Output 2 15 2" xfId="9768" xr:uid="{682F9819-811E-4D29-9B8A-F9987AEF47D3}"/>
    <cellStyle name="Output 2 15 3" xfId="18403" xr:uid="{3DC39AD3-18D4-49EB-9F91-45B680178D85}"/>
    <cellStyle name="Output 2 16" xfId="5716" xr:uid="{809C7806-BFBC-45B6-B96E-1C538ECF2E66}"/>
    <cellStyle name="Output 2 2" xfId="114" xr:uid="{C0A1916B-4458-46A5-8DA3-FAE9D4ECF670}"/>
    <cellStyle name="Output 2 2 10" xfId="1075" xr:uid="{4108A5EA-1505-40D7-9E0A-ECF1E1771D92}"/>
    <cellStyle name="Output 2 2 10 2" xfId="1954" xr:uid="{FDE2EEF0-2624-433E-A978-09172460D09E}"/>
    <cellStyle name="Output 2 2 10 2 2" xfId="5126" xr:uid="{A8A4F19C-A00D-462A-83DE-F65A73ABE94F}"/>
    <cellStyle name="Output 2 2 10 2 2 2" xfId="10755" xr:uid="{D815A600-FEF6-49DF-871E-D00DFDB9D331}"/>
    <cellStyle name="Output 2 2 10 2 2 3" xfId="19390" xr:uid="{B98FA7FD-AA04-43B2-98BD-136986B82A73}"/>
    <cellStyle name="Output 2 2 10 2 3" xfId="7583" xr:uid="{509D8E8C-BB92-4518-B047-01ECB357763E}"/>
    <cellStyle name="Output 2 2 10 2 4" xfId="16218" xr:uid="{07F6C9FE-3D18-417B-9255-FD7A39044F9F}"/>
    <cellStyle name="Output 2 2 10 3" xfId="3565" xr:uid="{170406DF-7571-45A6-97C9-5E20618879CC}"/>
    <cellStyle name="Output 2 2 10 3 2" xfId="9194" xr:uid="{03B27D4C-B2E6-4501-863A-8334D24045B7}"/>
    <cellStyle name="Output 2 2 10 3 3" xfId="17829" xr:uid="{AADB3F02-51EB-4D7A-90E6-DB84E204C9ED}"/>
    <cellStyle name="Output 2 2 10 4" xfId="4069" xr:uid="{05027A06-7188-4E0B-9AAD-10AD49899B79}"/>
    <cellStyle name="Output 2 2 10 4 2" xfId="9698" xr:uid="{176DBD28-B973-42EC-8E2C-F17F1332E595}"/>
    <cellStyle name="Output 2 2 10 4 3" xfId="18333" xr:uid="{D79076C1-D825-44DF-A544-9B3B86D02488}"/>
    <cellStyle name="Output 2 2 10 5" xfId="6704" xr:uid="{FE8D6DAB-15A7-468B-A0B1-3AC816657A1A}"/>
    <cellStyle name="Output 2 2 10 6" xfId="15339" xr:uid="{54AC3994-F2B6-43C9-B2C9-F8A192454F3C}"/>
    <cellStyle name="Output 2 2 11" xfId="408" xr:uid="{98EB599B-4313-4CCD-81B1-470ABFD0BA16}"/>
    <cellStyle name="Output 2 2 11 2" xfId="4213" xr:uid="{2DA2ACAF-2774-41C7-8F96-620EB1E9311B}"/>
    <cellStyle name="Output 2 2 11 2 2" xfId="9842" xr:uid="{7D1933FD-0B77-4573-BD3E-05A6EEFE4FCA}"/>
    <cellStyle name="Output 2 2 11 2 3" xfId="18477" xr:uid="{A7B607FD-9AB1-4CF6-BFE5-535D4D1AFD37}"/>
    <cellStyle name="Output 2 2 11 3" xfId="6037" xr:uid="{3424BE08-2CF8-4199-86C7-6997BBAF05F3}"/>
    <cellStyle name="Output 2 2 11 4" xfId="14672" xr:uid="{2493394C-E49C-4A9F-B4F3-5A28A7B4C123}"/>
    <cellStyle name="Output 2 2 12" xfId="352" xr:uid="{AA7E2EFC-C599-4E1E-B949-9B8C9D8B1131}"/>
    <cellStyle name="Output 2 2 12 2" xfId="4401" xr:uid="{837CD6E6-4D0E-4EB0-AFFF-7BF20B754597}"/>
    <cellStyle name="Output 2 2 12 2 2" xfId="10030" xr:uid="{1D22AC98-ED6E-41AB-8974-DEBF3F5DD136}"/>
    <cellStyle name="Output 2 2 12 2 3" xfId="18665" xr:uid="{41F0F6F3-3351-45A2-BD97-FFDCF74138C7}"/>
    <cellStyle name="Output 2 2 12 3" xfId="5981" xr:uid="{235A1811-6516-4CC7-B2BF-0385AE37E602}"/>
    <cellStyle name="Output 2 2 12 4" xfId="14616" xr:uid="{21306FB0-A3A3-4061-B389-A76BACFC3EC2}"/>
    <cellStyle name="Output 2 2 13" xfId="2602" xr:uid="{1D42206D-1AA8-4670-84ED-0C2189FBA0BA}"/>
    <cellStyle name="Output 2 2 13 2" xfId="8231" xr:uid="{675036A7-A499-4136-976C-5AA10E7B24D8}"/>
    <cellStyle name="Output 2 2 13 3" xfId="16866" xr:uid="{F820B478-C61C-40EE-8A12-65D1752D24CF}"/>
    <cellStyle name="Output 2 2 14" xfId="4559" xr:uid="{BAEC0C58-3FDD-490E-B59B-7F1EB4C68925}"/>
    <cellStyle name="Output 2 2 14 2" xfId="10188" xr:uid="{5C628553-41EE-4EE3-96C2-710A22EE3332}"/>
    <cellStyle name="Output 2 2 14 3" xfId="18823" xr:uid="{9362AFD8-8F81-49FC-81F2-832D3069C981}"/>
    <cellStyle name="Output 2 2 15" xfId="205" xr:uid="{81DB5F94-45E7-4594-BC26-936666C245A9}"/>
    <cellStyle name="Output 2 2 15 2" xfId="5834" xr:uid="{19C90A5B-7A19-408F-8050-356A5AA18B9E}"/>
    <cellStyle name="Output 2 2 15 3" xfId="14469" xr:uid="{A09D8AB4-65B7-447C-8964-BBA0E013C127}"/>
    <cellStyle name="Output 2 2 16" xfId="5725" xr:uid="{05E37C83-75AA-4DEB-8F05-0100FE7304A1}"/>
    <cellStyle name="Output 2 2 2" xfId="152" xr:uid="{3E09E8BB-A73B-4770-B05B-6E9D7857428E}"/>
    <cellStyle name="Output 2 2 2 10" xfId="1097" xr:uid="{966E58EA-C336-490C-BCFA-1207AE9F5DDE}"/>
    <cellStyle name="Output 2 2 2 10 2" xfId="1976" xr:uid="{F80636C7-5FD6-4B37-8343-8D5CC45CFF0B}"/>
    <cellStyle name="Output 2 2 2 10 2 2" xfId="5148" xr:uid="{4BC1FD09-1EDF-4CC5-A8C7-6AD93CED74E5}"/>
    <cellStyle name="Output 2 2 2 10 2 2 2" xfId="10777" xr:uid="{B419DDCA-1635-42A6-8EB8-AB427B3CD8AF}"/>
    <cellStyle name="Output 2 2 2 10 2 2 3" xfId="19412" xr:uid="{4612A934-CB35-4AAA-8BA4-4B998CBEA7CD}"/>
    <cellStyle name="Output 2 2 2 10 2 3" xfId="7605" xr:uid="{D5C04A97-A8EC-4B3F-A881-B85CE83982F1}"/>
    <cellStyle name="Output 2 2 2 10 2 4" xfId="16240" xr:uid="{6B13C9DD-11A2-4A7C-BDFE-07D22E1C41F6}"/>
    <cellStyle name="Output 2 2 2 10 3" xfId="2799" xr:uid="{14433254-1CB7-4030-9782-A723DD93BB86}"/>
    <cellStyle name="Output 2 2 2 10 3 2" xfId="8428" xr:uid="{78B5E42F-51AF-4E97-8CEF-BD12BFD5BB19}"/>
    <cellStyle name="Output 2 2 2 10 3 3" xfId="17063" xr:uid="{209741FD-2356-46FE-8862-7D4CEEC9A3FF}"/>
    <cellStyle name="Output 2 2 2 10 4" xfId="4299" xr:uid="{E111E6D5-277C-4C92-907E-D3D43A4A0398}"/>
    <cellStyle name="Output 2 2 2 10 4 2" xfId="9928" xr:uid="{A7974429-BD36-4016-B9C2-794C0C3DA4A9}"/>
    <cellStyle name="Output 2 2 2 10 4 3" xfId="18563" xr:uid="{657A7137-4BFA-413C-BE42-B776FFD8D025}"/>
    <cellStyle name="Output 2 2 2 10 5" xfId="6726" xr:uid="{A450B902-3622-4859-B065-0C310A576346}"/>
    <cellStyle name="Output 2 2 2 10 6" xfId="15361" xr:uid="{97B192E0-4060-48BE-BF22-333BDB29BE26}"/>
    <cellStyle name="Output 2 2 2 11" xfId="2654" xr:uid="{DFA37908-C251-4C54-AE40-105E9AD2FE32}"/>
    <cellStyle name="Output 2 2 2 11 2" xfId="8283" xr:uid="{47F57386-92B2-429A-B358-87E3A623A95A}"/>
    <cellStyle name="Output 2 2 2 11 3" xfId="16918" xr:uid="{C5372AC8-267D-4898-9782-76C3A34548C9}"/>
    <cellStyle name="Output 2 2 2 12" xfId="5781" xr:uid="{2163AA5B-8BAE-4BA5-8A96-4CF948D6CD40}"/>
    <cellStyle name="Output 2 2 2 13" xfId="14416" xr:uid="{11CB20AB-768E-44CB-B358-237997E60109}"/>
    <cellStyle name="Output 2 2 2 2" xfId="171" xr:uid="{2D313521-8463-4850-80FF-600F9A0A11C3}"/>
    <cellStyle name="Output 2 2 2 2 10" xfId="14435" xr:uid="{F0656889-C686-4DEC-AFE3-3FD82631D837}"/>
    <cellStyle name="Output 2 2 2 2 2" xfId="917" xr:uid="{580DE525-9036-4FCB-B2DC-A1F102D84E30}"/>
    <cellStyle name="Output 2 2 2 2 2 2" xfId="1501" xr:uid="{6708704C-4E65-457E-8B59-F0DB7EF106A8}"/>
    <cellStyle name="Output 2 2 2 2 2 2 2" xfId="2380" xr:uid="{856D2181-73BF-4194-933E-4D652DA04B2D}"/>
    <cellStyle name="Output 2 2 2 2 2 2 2 2" xfId="5552" xr:uid="{201A8D6D-70B7-4BF7-994D-7B9D93D42C16}"/>
    <cellStyle name="Output 2 2 2 2 2 2 2 2 2" xfId="11181" xr:uid="{BAD6DCCE-4C5A-41CC-AD45-E1E7DB0B0BEA}"/>
    <cellStyle name="Output 2 2 2 2 2 2 2 2 3" xfId="19816" xr:uid="{39642899-AF29-47BB-94C1-E4DD20E3EAEA}"/>
    <cellStyle name="Output 2 2 2 2 2 2 2 3" xfId="8009" xr:uid="{EE7D4776-98DB-42C4-AA34-71C1FADD3CA7}"/>
    <cellStyle name="Output 2 2 2 2 2 2 2 4" xfId="16644" xr:uid="{EED9A605-46F4-4E1B-AB50-AB29352F724B}"/>
    <cellStyle name="Output 2 2 2 2 2 2 3" xfId="3240" xr:uid="{8EFA6B5E-C8C8-43AC-877E-AEE2157D107F}"/>
    <cellStyle name="Output 2 2 2 2 2 2 3 2" xfId="8869" xr:uid="{7EBE237B-3243-4497-AAD0-651383B2E63B}"/>
    <cellStyle name="Output 2 2 2 2 2 2 3 3" xfId="17504" xr:uid="{D46D9C7D-2C56-4938-9B98-39BDB1020AE2}"/>
    <cellStyle name="Output 2 2 2 2 2 2 4" xfId="4673" xr:uid="{2E022D41-D447-4555-B9DF-703C31B011F2}"/>
    <cellStyle name="Output 2 2 2 2 2 2 4 2" xfId="10302" xr:uid="{87096BA3-633E-4C4F-8F1E-9B5DF6D361F6}"/>
    <cellStyle name="Output 2 2 2 2 2 2 4 3" xfId="18937" xr:uid="{69F87ABC-8713-4C2B-84C5-C598DA9F01C6}"/>
    <cellStyle name="Output 2 2 2 2 2 2 5" xfId="7130" xr:uid="{29E0296A-D55E-4E54-A41C-5C7044ADE249}"/>
    <cellStyle name="Output 2 2 2 2 2 2 6" xfId="15765" xr:uid="{A363FA90-79DA-4C82-98A5-E83D3CA942EF}"/>
    <cellStyle name="Output 2 2 2 2 2 3" xfId="2580" xr:uid="{9BAD5CE1-4D3B-426A-B2A4-461CE88A45B5}"/>
    <cellStyle name="Output 2 2 2 2 2 3 2" xfId="8209" xr:uid="{3E1D2A27-0899-4C96-8090-646A07D4E224}"/>
    <cellStyle name="Output 2 2 2 2 2 3 3" xfId="16844" xr:uid="{311BA815-3EA1-442F-A29B-2A1EF2D569B5}"/>
    <cellStyle name="Output 2 2 2 2 2 4" xfId="6546" xr:uid="{8A47E805-F431-49C5-B3C0-CA8B79E78E52}"/>
    <cellStyle name="Output 2 2 2 2 2 5" xfId="15181" xr:uid="{6CB05721-A9E8-4B19-8E6E-54B4F3C84778}"/>
    <cellStyle name="Output 2 2 2 2 3" xfId="1019" xr:uid="{FBA7E777-E301-4C0F-98EA-F57476E656E3}"/>
    <cellStyle name="Output 2 2 2 2 3 2" xfId="1603" xr:uid="{4417F039-A0CD-49EB-A267-B7EB1A937415}"/>
    <cellStyle name="Output 2 2 2 2 3 2 2" xfId="2482" xr:uid="{A62ECF6D-7ADD-4615-9FD2-AB84E12B8B6B}"/>
    <cellStyle name="Output 2 2 2 2 3 2 2 2" xfId="5654" xr:uid="{B0B57E2E-E751-4CD9-95BF-3E6E08DDD36C}"/>
    <cellStyle name="Output 2 2 2 2 3 2 2 2 2" xfId="11283" xr:uid="{B0813DE9-6998-4F0E-9CD1-C89ED44EFC82}"/>
    <cellStyle name="Output 2 2 2 2 3 2 2 2 3" xfId="19918" xr:uid="{C550222F-6D94-4EEC-A1EA-F779EF2A7649}"/>
    <cellStyle name="Output 2 2 2 2 3 2 2 3" xfId="8111" xr:uid="{946D4C28-C457-4EF3-AEF8-7ED5A4AEA787}"/>
    <cellStyle name="Output 2 2 2 2 3 2 2 4" xfId="16746" xr:uid="{8ED5B36E-B407-4E67-8010-8402DC0A8547}"/>
    <cellStyle name="Output 2 2 2 2 3 2 3" xfId="2867" xr:uid="{E8CC0B16-C9F2-42FE-9AE0-9F3E164A2D91}"/>
    <cellStyle name="Output 2 2 2 2 3 2 3 2" xfId="8496" xr:uid="{3F0361E8-5FA8-4FFF-90BB-B5176CF40724}"/>
    <cellStyle name="Output 2 2 2 2 3 2 3 3" xfId="17131" xr:uid="{58E6158E-42FB-4E97-9765-2E3329010F03}"/>
    <cellStyle name="Output 2 2 2 2 3 2 4" xfId="4775" xr:uid="{CC8C0D51-D5F9-4725-89E0-3E7366717EC3}"/>
    <cellStyle name="Output 2 2 2 2 3 2 4 2" xfId="10404" xr:uid="{F07FFCE1-3FC9-42B0-8561-385B77798BAE}"/>
    <cellStyle name="Output 2 2 2 2 3 2 4 3" xfId="19039" xr:uid="{C11B9EC4-4070-446B-B49C-6316EFC8FBB1}"/>
    <cellStyle name="Output 2 2 2 2 3 2 5" xfId="7232" xr:uid="{094EFE67-E23A-4CD3-BBC9-B39BD7B31809}"/>
    <cellStyle name="Output 2 2 2 2 3 2 6" xfId="15867" xr:uid="{DD460386-C5A7-4A72-8DFD-5774C3EBD40A}"/>
    <cellStyle name="Output 2 2 2 2 3 3" xfId="2828" xr:uid="{357A4C5C-90E0-43E7-98F9-24813A457EF0}"/>
    <cellStyle name="Output 2 2 2 2 3 3 2" xfId="8457" xr:uid="{99E81760-A24A-49B7-9A26-B05CDA906E76}"/>
    <cellStyle name="Output 2 2 2 2 3 3 3" xfId="17092" xr:uid="{D1718D7B-94F7-4CD4-A19D-C9E5B295784D}"/>
    <cellStyle name="Output 2 2 2 2 3 4" xfId="6648" xr:uid="{1F8FC1C6-4626-479E-815C-C723DD862A3A}"/>
    <cellStyle name="Output 2 2 2 2 3 5" xfId="15283" xr:uid="{2E69E5ED-3DC8-43ED-A9B9-9654F13518A5}"/>
    <cellStyle name="Output 2 2 2 2 4" xfId="1061" xr:uid="{847CB723-A52A-4886-96BC-437E9ED086AC}"/>
    <cellStyle name="Output 2 2 2 2 4 2" xfId="1645" xr:uid="{4A80BCF2-C628-4C3C-BF86-4AB8CDBF09AB}"/>
    <cellStyle name="Output 2 2 2 2 4 2 2" xfId="2524" xr:uid="{C340AD71-7126-4912-B813-32FF1B4AFF6B}"/>
    <cellStyle name="Output 2 2 2 2 4 2 2 2" xfId="5696" xr:uid="{64472213-7D4F-4963-B366-6B2020049538}"/>
    <cellStyle name="Output 2 2 2 2 4 2 2 2 2" xfId="11325" xr:uid="{0C57ED55-9FCA-44A5-9AFF-38761D1893EB}"/>
    <cellStyle name="Output 2 2 2 2 4 2 2 2 3" xfId="19960" xr:uid="{3385EE5C-0137-4209-9A17-D8E6D489C615}"/>
    <cellStyle name="Output 2 2 2 2 4 2 2 3" xfId="8153" xr:uid="{0F6BC031-1EEE-4EA9-86FA-D631A05A1973}"/>
    <cellStyle name="Output 2 2 2 2 4 2 2 4" xfId="16788" xr:uid="{3EE93F42-79E2-4292-85B4-51A10A011DC9}"/>
    <cellStyle name="Output 2 2 2 2 4 2 3" xfId="321" xr:uid="{8E32DAC1-5306-4154-91BA-7C3252B36393}"/>
    <cellStyle name="Output 2 2 2 2 4 2 3 2" xfId="5950" xr:uid="{8223033C-267F-454E-AE2C-D9F89F70CEEC}"/>
    <cellStyle name="Output 2 2 2 2 4 2 3 3" xfId="14585" xr:uid="{90046644-B021-4BCF-962E-B8D23E2FCAAF}"/>
    <cellStyle name="Output 2 2 2 2 4 2 4" xfId="4817" xr:uid="{96551144-3F68-4F07-B5E4-E20974906298}"/>
    <cellStyle name="Output 2 2 2 2 4 2 4 2" xfId="10446" xr:uid="{2DC01FAD-FE59-4BE9-BA89-31AF64FE7DCF}"/>
    <cellStyle name="Output 2 2 2 2 4 2 4 3" xfId="19081" xr:uid="{4E6197DD-C877-4230-B782-3D7E6CBB61A8}"/>
    <cellStyle name="Output 2 2 2 2 4 2 5" xfId="7274" xr:uid="{3D399513-8E0B-4981-8B57-A120827A29E6}"/>
    <cellStyle name="Output 2 2 2 2 4 2 6" xfId="15909" xr:uid="{B905E473-6C57-4063-AABB-A6D8625DEE38}"/>
    <cellStyle name="Output 2 2 2 2 4 3" xfId="3361" xr:uid="{026B09CA-D45C-4C52-A9EC-0819FA6AAC2E}"/>
    <cellStyle name="Output 2 2 2 2 4 3 2" xfId="8990" xr:uid="{DEC6F5F6-5490-4DC5-9D7C-FA3D2817A712}"/>
    <cellStyle name="Output 2 2 2 2 4 3 3" xfId="17625" xr:uid="{229085D3-D7A3-4F87-8E27-CBF11AC68018}"/>
    <cellStyle name="Output 2 2 2 2 4 4" xfId="6690" xr:uid="{438B2912-30DE-422D-90BE-1F511CA6A767}"/>
    <cellStyle name="Output 2 2 2 2 4 5" xfId="15325" xr:uid="{D1B63319-360D-4CBB-81ED-9E58032B9744}"/>
    <cellStyle name="Output 2 2 2 2 5" xfId="772" xr:uid="{5065781C-9AEE-4942-9BC1-03899BEA5FDB}"/>
    <cellStyle name="Output 2 2 2 2 5 2" xfId="1356" xr:uid="{B619B3CC-FEB2-403F-BF7F-25008F19E53D}"/>
    <cellStyle name="Output 2 2 2 2 5 2 2" xfId="2235" xr:uid="{586540CD-00DE-452B-BB64-81640603F634}"/>
    <cellStyle name="Output 2 2 2 2 5 2 2 2" xfId="5407" xr:uid="{625EB060-3670-429E-9A96-3719EBF09404}"/>
    <cellStyle name="Output 2 2 2 2 5 2 2 2 2" xfId="11036" xr:uid="{B4454789-156A-43C9-A709-41DF19ACB3F8}"/>
    <cellStyle name="Output 2 2 2 2 5 2 2 2 3" xfId="19671" xr:uid="{0D5F21C0-1E2F-4BD0-9DB8-2E95B11F1180}"/>
    <cellStyle name="Output 2 2 2 2 5 2 2 3" xfId="7864" xr:uid="{6EF70EC8-A958-4E49-9661-FC470AB4DD04}"/>
    <cellStyle name="Output 2 2 2 2 5 2 2 4" xfId="16499" xr:uid="{D1A38622-7B19-4DDA-A97A-C10A323DF7A9}"/>
    <cellStyle name="Output 2 2 2 2 5 2 3" xfId="3221" xr:uid="{E5CA955C-D138-449D-9BBE-514EF5B317F9}"/>
    <cellStyle name="Output 2 2 2 2 5 2 3 2" xfId="8850" xr:uid="{BDFD944B-B33E-4048-B6E7-385908F8D201}"/>
    <cellStyle name="Output 2 2 2 2 5 2 3 3" xfId="17485" xr:uid="{0D33F04E-300F-4538-85CF-FC058BF7305B}"/>
    <cellStyle name="Output 2 2 2 2 5 2 4" xfId="4300" xr:uid="{1C0C9B22-40F0-4574-9FDD-31A23CC773EE}"/>
    <cellStyle name="Output 2 2 2 2 5 2 4 2" xfId="9929" xr:uid="{56527EA8-1A52-4DC3-8047-47417D737FF5}"/>
    <cellStyle name="Output 2 2 2 2 5 2 4 3" xfId="18564" xr:uid="{1D89261C-CBC3-4D45-808F-1513D1579D31}"/>
    <cellStyle name="Output 2 2 2 2 5 2 5" xfId="6985" xr:uid="{B04F9E46-B3A1-487D-A423-64B0DD1F3262}"/>
    <cellStyle name="Output 2 2 2 2 5 2 6" xfId="15620" xr:uid="{1D5BBD0C-57C8-47E2-8CBB-87DCF5BADE3D}"/>
    <cellStyle name="Output 2 2 2 2 5 3" xfId="2618" xr:uid="{F4470C71-883E-49D7-A6EC-6883D475FEC7}"/>
    <cellStyle name="Output 2 2 2 2 5 3 2" xfId="8247" xr:uid="{DF5B3E0C-3427-48B3-83B5-EFE2C956271D}"/>
    <cellStyle name="Output 2 2 2 2 5 3 3" xfId="16882" xr:uid="{62DCA8CF-1D69-49BE-8128-FD72BB91ED69}"/>
    <cellStyle name="Output 2 2 2 2 5 4" xfId="6401" xr:uid="{BE656532-A335-4F56-A378-ABB7900D45EE}"/>
    <cellStyle name="Output 2 2 2 2 5 5" xfId="15036" xr:uid="{D51378DC-4409-48E8-9811-8E63D0A4FB1E}"/>
    <cellStyle name="Output 2 2 2 2 6" xfId="1170" xr:uid="{C3B2FB87-BF19-41F5-A98F-E1A0ED90A3B1}"/>
    <cellStyle name="Output 2 2 2 2 6 2" xfId="2049" xr:uid="{C96DCC04-0069-4AA6-8D3C-2696DF4EA193}"/>
    <cellStyle name="Output 2 2 2 2 6 2 2" xfId="5221" xr:uid="{2A60AD95-5B14-4C3A-BD56-1D80195FD010}"/>
    <cellStyle name="Output 2 2 2 2 6 2 2 2" xfId="10850" xr:uid="{4A867C83-AD0E-4AAC-ACFB-00FEC6AE07F8}"/>
    <cellStyle name="Output 2 2 2 2 6 2 2 3" xfId="19485" xr:uid="{288D8C51-4566-4E39-A72C-276B544718E2}"/>
    <cellStyle name="Output 2 2 2 2 6 2 3" xfId="7678" xr:uid="{74C2A2B7-28D9-4693-AE99-BA60C5FDC516}"/>
    <cellStyle name="Output 2 2 2 2 6 2 4" xfId="16313" xr:uid="{3BB8C2A7-110E-4E6D-84A1-4CBBF8F30D9E}"/>
    <cellStyle name="Output 2 2 2 2 6 3" xfId="3430" xr:uid="{DB43CC6F-D5C6-4ECA-B46D-B77C4494BA34}"/>
    <cellStyle name="Output 2 2 2 2 6 3 2" xfId="9059" xr:uid="{2683CE7E-28A4-45A8-8A3D-237DD78B8A05}"/>
    <cellStyle name="Output 2 2 2 2 6 3 3" xfId="17694" xr:uid="{3281B279-379E-4CC1-B4D4-AD93ED03A760}"/>
    <cellStyle name="Output 2 2 2 2 6 4" xfId="4168" xr:uid="{B2ECF41A-0AD1-44DA-B32E-AF17882810AC}"/>
    <cellStyle name="Output 2 2 2 2 6 4 2" xfId="9797" xr:uid="{CA83AA93-F7C4-4BA9-A2FC-32F602F77E55}"/>
    <cellStyle name="Output 2 2 2 2 6 4 3" xfId="18432" xr:uid="{636FB6E8-7C8C-40D1-824F-4E0E20A23305}"/>
    <cellStyle name="Output 2 2 2 2 6 5" xfId="6799" xr:uid="{2FE68D75-B986-42A1-AEA2-03A91AF9F708}"/>
    <cellStyle name="Output 2 2 2 2 6 6" xfId="15434" xr:uid="{A9931A77-76DA-40F0-9655-98FFE012FC94}"/>
    <cellStyle name="Output 2 2 2 2 7" xfId="3453" xr:uid="{298284D8-6B30-42DD-AE07-71FA3EEB3B51}"/>
    <cellStyle name="Output 2 2 2 2 7 2" xfId="9082" xr:uid="{C81704A8-CCE4-421C-B4E9-E41794322A67}"/>
    <cellStyle name="Output 2 2 2 2 7 3" xfId="17717" xr:uid="{0C084893-2783-4117-B1EB-7F4CFCC7FFD1}"/>
    <cellStyle name="Output 2 2 2 2 8" xfId="593" xr:uid="{8CFF5A0B-6936-4315-B417-030F4647646A}"/>
    <cellStyle name="Output 2 2 2 2 8 2" xfId="6222" xr:uid="{4AD98CF7-90F2-42F1-B27E-102686BD6C76}"/>
    <cellStyle name="Output 2 2 2 2 8 3" xfId="14857" xr:uid="{A1F25537-6ACF-4061-8C5B-694DE639A2A6}"/>
    <cellStyle name="Output 2 2 2 2 9" xfId="5800" xr:uid="{FA1BDF11-1A2B-44F2-BFC7-0ED0CE01EFA7}"/>
    <cellStyle name="Output 2 2 2 3" xfId="179" xr:uid="{7E9455B6-3623-43BD-98BB-C1240D8240E9}"/>
    <cellStyle name="Output 2 2 2 3 2" xfId="941" xr:uid="{6583D10F-135E-44FC-94F8-366467A93318}"/>
    <cellStyle name="Output 2 2 2 3 2 2" xfId="1525" xr:uid="{A367D644-629B-48EE-8C4F-DBCCE8CD292D}"/>
    <cellStyle name="Output 2 2 2 3 2 2 2" xfId="2404" xr:uid="{08B6D0AB-0391-4B07-B549-8CA916FE2517}"/>
    <cellStyle name="Output 2 2 2 3 2 2 2 2" xfId="5576" xr:uid="{CC4B2FEA-F258-4198-8157-3AFBF13FFF90}"/>
    <cellStyle name="Output 2 2 2 3 2 2 2 2 2" xfId="11205" xr:uid="{8DA195D9-359A-4C68-953D-A1306B2C1403}"/>
    <cellStyle name="Output 2 2 2 3 2 2 2 2 3" xfId="19840" xr:uid="{DB599152-DD7E-4020-BC25-B42341B35AE7}"/>
    <cellStyle name="Output 2 2 2 3 2 2 2 3" xfId="8033" xr:uid="{C2D13058-E122-4E60-AD3B-7ACF180D139B}"/>
    <cellStyle name="Output 2 2 2 3 2 2 2 4" xfId="16668" xr:uid="{3C93F6F4-8FF9-4914-9B56-FC3207CB4108}"/>
    <cellStyle name="Output 2 2 2 3 2 2 3" xfId="3450" xr:uid="{C2913EB9-CAC3-4FF4-9EAA-4CA8B00DCECF}"/>
    <cellStyle name="Output 2 2 2 3 2 2 3 2" xfId="9079" xr:uid="{A8C89888-82F0-4A8E-80DA-A8EF30A4F02E}"/>
    <cellStyle name="Output 2 2 2 3 2 2 3 3" xfId="17714" xr:uid="{7E11EECA-D3EC-4A63-A47F-787B6C280FB9}"/>
    <cellStyle name="Output 2 2 2 3 2 2 4" xfId="4697" xr:uid="{18F84BC3-6467-49D4-B92C-643202FAA875}"/>
    <cellStyle name="Output 2 2 2 3 2 2 4 2" xfId="10326" xr:uid="{FFCDA956-213F-4A15-8ABF-3A072E7FBAA0}"/>
    <cellStyle name="Output 2 2 2 3 2 2 4 3" xfId="18961" xr:uid="{19DF7529-D468-46AA-A8F4-505397143952}"/>
    <cellStyle name="Output 2 2 2 3 2 2 5" xfId="7154" xr:uid="{6E2D306F-6469-4F20-8D7F-404644ECE5C2}"/>
    <cellStyle name="Output 2 2 2 3 2 2 6" xfId="15789" xr:uid="{82F9A190-3C54-4CEB-9BA4-EE5F2C8D0589}"/>
    <cellStyle name="Output 2 2 2 3 2 3" xfId="3603" xr:uid="{3D0DA40F-CF52-4D5C-B6FD-509F2DA393CA}"/>
    <cellStyle name="Output 2 2 2 3 2 3 2" xfId="9232" xr:uid="{9B25301B-EBBF-4A34-BDEB-CB34282EFD49}"/>
    <cellStyle name="Output 2 2 2 3 2 3 3" xfId="17867" xr:uid="{C8DCEB29-B356-45C7-92D8-3CCF347A94E9}"/>
    <cellStyle name="Output 2 2 2 3 2 4" xfId="6570" xr:uid="{F96D8B54-FB94-4D6C-B3A5-C655436EB5DE}"/>
    <cellStyle name="Output 2 2 2 3 2 5" xfId="15205" xr:uid="{9647AA37-2B5B-4968-B349-CEFE58D5AB6E}"/>
    <cellStyle name="Output 2 2 2 3 3" xfId="648" xr:uid="{6F225588-E460-41B6-B00C-AA6982A4856C}"/>
    <cellStyle name="Output 2 2 2 3 3 2" xfId="1232" xr:uid="{9F08A66E-C69A-4C0A-9106-4D03AB605CA9}"/>
    <cellStyle name="Output 2 2 2 3 3 2 2" xfId="2111" xr:uid="{306F02F5-D951-470C-975B-5A1F5AC05B94}"/>
    <cellStyle name="Output 2 2 2 3 3 2 2 2" xfId="5283" xr:uid="{BFC5B1A5-CDCC-4E09-8DB3-CEAE916D76B5}"/>
    <cellStyle name="Output 2 2 2 3 3 2 2 2 2" xfId="10912" xr:uid="{5E047D63-A645-4B40-A655-2B8CF79327A6}"/>
    <cellStyle name="Output 2 2 2 3 3 2 2 2 3" xfId="19547" xr:uid="{DC20FFE0-33B2-4E12-BD4B-B567815223FA}"/>
    <cellStyle name="Output 2 2 2 3 3 2 2 3" xfId="7740" xr:uid="{200F754A-E315-48E6-9B4B-36F8935AF640}"/>
    <cellStyle name="Output 2 2 2 3 3 2 2 4" xfId="16375" xr:uid="{7926F008-8E3A-456D-866F-DED618BAD737}"/>
    <cellStyle name="Output 2 2 2 3 3 2 3" xfId="2996" xr:uid="{C30828EE-FB60-4513-A31B-182E20E71599}"/>
    <cellStyle name="Output 2 2 2 3 3 2 3 2" xfId="8625" xr:uid="{4A2D91C2-3483-4046-A47E-FE70B5C48B26}"/>
    <cellStyle name="Output 2 2 2 3 3 2 3 3" xfId="17260" xr:uid="{EFCB8824-98B0-4582-A905-D4898A08293D}"/>
    <cellStyle name="Output 2 2 2 3 3 2 4" xfId="3925" xr:uid="{7AF8FA4C-98AE-4624-BAB4-06CD86B557FE}"/>
    <cellStyle name="Output 2 2 2 3 3 2 4 2" xfId="9554" xr:uid="{53D0B770-7E43-4600-9C24-E0C724B0711A}"/>
    <cellStyle name="Output 2 2 2 3 3 2 4 3" xfId="18189" xr:uid="{71F22775-2D0D-4D12-9BAB-0FDC719A29E5}"/>
    <cellStyle name="Output 2 2 2 3 3 2 5" xfId="6861" xr:uid="{B9747343-0C54-4F39-935C-792F6D35D55C}"/>
    <cellStyle name="Output 2 2 2 3 3 2 6" xfId="15496" xr:uid="{81985B54-B6F3-4435-B7A1-C640DA8128A6}"/>
    <cellStyle name="Output 2 2 2 3 3 3" xfId="232" xr:uid="{513F14B3-7E1E-4D41-AEF8-05E1518AEBDB}"/>
    <cellStyle name="Output 2 2 2 3 3 3 2" xfId="5861" xr:uid="{403E1449-BCAA-4ABC-9E2F-629C98643E5A}"/>
    <cellStyle name="Output 2 2 2 3 3 3 3" xfId="14496" xr:uid="{3751AACC-4F56-4508-8465-ABBED0314C31}"/>
    <cellStyle name="Output 2 2 2 3 3 4" xfId="6277" xr:uid="{5507F7AB-5593-4899-B6C9-6E3EE13DAFB1}"/>
    <cellStyle name="Output 2 2 2 3 3 5" xfId="14912" xr:uid="{4424C611-3A66-425D-AB92-53F7F9B93F9F}"/>
    <cellStyle name="Output 2 2 2 3 4" xfId="904" xr:uid="{F6E0CA51-0C4C-41A6-B2E0-D19A7C7F8884}"/>
    <cellStyle name="Output 2 2 2 3 4 2" xfId="1488" xr:uid="{804318EF-D146-40FB-A3CC-A1B36FEF773D}"/>
    <cellStyle name="Output 2 2 2 3 4 2 2" xfId="2367" xr:uid="{BE0251BA-C08A-4ED9-A7FF-C011A4446611}"/>
    <cellStyle name="Output 2 2 2 3 4 2 2 2" xfId="5539" xr:uid="{5475753C-6452-41E5-BDBF-528EAD7B5D99}"/>
    <cellStyle name="Output 2 2 2 3 4 2 2 2 2" xfId="11168" xr:uid="{1C5012CD-72BB-4548-B798-A81D6858F96D}"/>
    <cellStyle name="Output 2 2 2 3 4 2 2 2 3" xfId="19803" xr:uid="{9732DB89-355D-43BF-B028-30BBC6EC6C78}"/>
    <cellStyle name="Output 2 2 2 3 4 2 2 3" xfId="7996" xr:uid="{3F5E13C7-D294-4ED4-ABDD-3B51531CD1EC}"/>
    <cellStyle name="Output 2 2 2 3 4 2 2 4" xfId="16631" xr:uid="{2A4B2B5A-18A9-4662-B76A-9E93D0D18477}"/>
    <cellStyle name="Output 2 2 2 3 4 2 3" xfId="3184" xr:uid="{140E6F01-5DCC-40D4-A8E4-90AD106E08DB}"/>
    <cellStyle name="Output 2 2 2 3 4 2 3 2" xfId="8813" xr:uid="{CC36EFAC-1042-473C-B34A-ACE9B3B0E619}"/>
    <cellStyle name="Output 2 2 2 3 4 2 3 3" xfId="17448" xr:uid="{C5542792-A0A7-40D9-B466-8B8A6A7726E8}"/>
    <cellStyle name="Output 2 2 2 3 4 2 4" xfId="4660" xr:uid="{0C8A1443-B9BC-44E0-BCED-BFA7F9AC29AE}"/>
    <cellStyle name="Output 2 2 2 3 4 2 4 2" xfId="10289" xr:uid="{1A8386B9-690E-4EAE-BF0A-1329A486DAF3}"/>
    <cellStyle name="Output 2 2 2 3 4 2 4 3" xfId="18924" xr:uid="{E67433C5-85F8-441C-B65A-74D032623D99}"/>
    <cellStyle name="Output 2 2 2 3 4 2 5" xfId="7117" xr:uid="{DC2B9809-A0F7-42E5-B132-656D18643F38}"/>
    <cellStyle name="Output 2 2 2 3 4 2 6" xfId="15752" xr:uid="{0F9A1F79-5B5D-4380-9B6F-99DA16D373D8}"/>
    <cellStyle name="Output 2 2 2 3 4 3" xfId="3154" xr:uid="{DCFA5D62-DE8D-4434-BC3B-99C780CC903C}"/>
    <cellStyle name="Output 2 2 2 3 4 3 2" xfId="8783" xr:uid="{33BC7258-E55F-41FD-BD2B-A0D7B0EA1453}"/>
    <cellStyle name="Output 2 2 2 3 4 3 3" xfId="17418" xr:uid="{BA730673-7909-4E2A-ABB1-C60507B6E5E5}"/>
    <cellStyle name="Output 2 2 2 3 4 4" xfId="6533" xr:uid="{FB4AB3AC-19A2-43FC-926E-008DF81BE227}"/>
    <cellStyle name="Output 2 2 2 3 4 5" xfId="15168" xr:uid="{08DEB4A7-8DAC-4CF6-A5FA-8384329FC7AB}"/>
    <cellStyle name="Output 2 2 2 3 5" xfId="796" xr:uid="{8D17E669-5494-4EBD-80EB-2E6927719E45}"/>
    <cellStyle name="Output 2 2 2 3 5 2" xfId="1380" xr:uid="{B374F2E2-21D6-4F4D-BCB0-B84403B9ACAB}"/>
    <cellStyle name="Output 2 2 2 3 5 2 2" xfId="2259" xr:uid="{3C664731-99DB-4920-8AFB-59F1C4C4E345}"/>
    <cellStyle name="Output 2 2 2 3 5 2 2 2" xfId="5431" xr:uid="{76B1B97C-742F-4339-8942-2FB13009C541}"/>
    <cellStyle name="Output 2 2 2 3 5 2 2 2 2" xfId="11060" xr:uid="{161D03E3-DDA7-4C41-80AC-9974E71F0457}"/>
    <cellStyle name="Output 2 2 2 3 5 2 2 2 3" xfId="19695" xr:uid="{1ACF90E6-81E6-4CF6-9C52-99ABD89CB64E}"/>
    <cellStyle name="Output 2 2 2 3 5 2 2 3" xfId="7888" xr:uid="{70F0A8F7-F961-4A67-87CF-1F4EA9EBE4D2}"/>
    <cellStyle name="Output 2 2 2 3 5 2 2 4" xfId="16523" xr:uid="{820B4BA7-D645-4223-944B-A19AB1C536A2}"/>
    <cellStyle name="Output 2 2 2 3 5 2 3" xfId="3141" xr:uid="{96A35EBF-AE40-4462-868A-E0662ED6FD67}"/>
    <cellStyle name="Output 2 2 2 3 5 2 3 2" xfId="8770" xr:uid="{7A173787-9CB3-4884-85E9-FD0B015F146E}"/>
    <cellStyle name="Output 2 2 2 3 5 2 3 3" xfId="17405" xr:uid="{4ED2C9D0-512E-4563-B1D2-07D083D8BE8E}"/>
    <cellStyle name="Output 2 2 2 3 5 2 4" xfId="4319" xr:uid="{D2764E09-C309-42DE-9BB7-5DFC81F84971}"/>
    <cellStyle name="Output 2 2 2 3 5 2 4 2" xfId="9948" xr:uid="{6354E18B-1DCC-4E7E-A9D1-8FC873E59C1F}"/>
    <cellStyle name="Output 2 2 2 3 5 2 4 3" xfId="18583" xr:uid="{D4466161-8E3E-4DA0-9FD2-8294D4A4DD1F}"/>
    <cellStyle name="Output 2 2 2 3 5 2 5" xfId="7009" xr:uid="{29510CA5-95B4-436F-8CD3-5C1A305CBE5F}"/>
    <cellStyle name="Output 2 2 2 3 5 2 6" xfId="15644" xr:uid="{DC0C6BC6-46CE-466D-B8FB-48B0B828D48A}"/>
    <cellStyle name="Output 2 2 2 3 5 3" xfId="3576" xr:uid="{BC7F4F74-56DA-4F8E-BE3B-6CF7EAE2E0F3}"/>
    <cellStyle name="Output 2 2 2 3 5 3 2" xfId="9205" xr:uid="{B51D2292-0E4C-4541-BC11-775BEBC12039}"/>
    <cellStyle name="Output 2 2 2 3 5 3 3" xfId="17840" xr:uid="{993E5AD3-F87D-4042-B709-6845D59A325C}"/>
    <cellStyle name="Output 2 2 2 3 5 4" xfId="6425" xr:uid="{78F5705E-549F-41D2-99C7-4DD597C26FE5}"/>
    <cellStyle name="Output 2 2 2 3 5 5" xfId="15060" xr:uid="{378A1609-A8A4-4C10-B075-D6D33BB007F6}"/>
    <cellStyle name="Output 2 2 2 3 6" xfId="1194" xr:uid="{31435F59-D025-45AC-9F5E-7DD31ABF84F2}"/>
    <cellStyle name="Output 2 2 2 3 6 2" xfId="2073" xr:uid="{E5CA431F-E16D-43DA-A0B5-1D39920AE521}"/>
    <cellStyle name="Output 2 2 2 3 6 2 2" xfId="5245" xr:uid="{75CDC4F5-FB6D-4808-A70A-324CBBDCE381}"/>
    <cellStyle name="Output 2 2 2 3 6 2 2 2" xfId="10874" xr:uid="{FF98331C-5121-44B9-A3D2-FAEE6505FCBC}"/>
    <cellStyle name="Output 2 2 2 3 6 2 2 3" xfId="19509" xr:uid="{D565D379-0F8D-4C8D-ABCA-FDB37DEACA2C}"/>
    <cellStyle name="Output 2 2 2 3 6 2 3" xfId="7702" xr:uid="{DED9B99F-C6CC-4D1F-A19E-E5A3EB6524E2}"/>
    <cellStyle name="Output 2 2 2 3 6 2 4" xfId="16337" xr:uid="{4D675A0B-F973-4FEA-866C-86141596EE1B}"/>
    <cellStyle name="Output 2 2 2 3 6 3" xfId="3307" xr:uid="{D439DB7A-32AD-44CB-8B6F-C3B2CA3CF794}"/>
    <cellStyle name="Output 2 2 2 3 6 3 2" xfId="8936" xr:uid="{3295280A-41EC-4CBB-B523-A58A1091AD97}"/>
    <cellStyle name="Output 2 2 2 3 6 3 3" xfId="17571" xr:uid="{A99A63DA-56CE-4157-9262-4A11FAC77104}"/>
    <cellStyle name="Output 2 2 2 3 6 4" xfId="4128" xr:uid="{3027B928-E319-4E99-86C1-7D12C250F807}"/>
    <cellStyle name="Output 2 2 2 3 6 4 2" xfId="9757" xr:uid="{45B4DADB-EF71-4A4F-AB61-F2D5F46A95F2}"/>
    <cellStyle name="Output 2 2 2 3 6 4 3" xfId="18392" xr:uid="{B55B1881-A12B-4125-AC77-75EEE9A2F092}"/>
    <cellStyle name="Output 2 2 2 3 6 5" xfId="6823" xr:uid="{4F37E7F5-3246-48B3-B372-C5AD0C722617}"/>
    <cellStyle name="Output 2 2 2 3 6 6" xfId="15458" xr:uid="{B15D07FF-3132-40FD-B5D8-EC22A5D465FA}"/>
    <cellStyle name="Output 2 2 2 3 7" xfId="3232" xr:uid="{273BC803-6C7C-4B18-9F9E-4ADED6365476}"/>
    <cellStyle name="Output 2 2 2 3 7 2" xfId="8861" xr:uid="{01075CAE-0874-472B-A19C-327A9A8F3002}"/>
    <cellStyle name="Output 2 2 2 3 7 3" xfId="17496" xr:uid="{77B2E1F4-6952-4233-A94F-3BC879C2F97B}"/>
    <cellStyle name="Output 2 2 2 3 8" xfId="5808" xr:uid="{0B2B63F1-0D20-4C80-BC24-9100EFE3216D}"/>
    <cellStyle name="Output 2 2 2 3 9" xfId="14443" xr:uid="{CF219ABC-7A26-4F18-8205-AB17F514151F}"/>
    <cellStyle name="Output 2 2 2 4" xfId="625" xr:uid="{BA8E4D74-757E-4FD1-BCBC-DD10F6AB8F63}"/>
    <cellStyle name="Output 2 2 2 4 2" xfId="956" xr:uid="{E3A6A682-81FE-4518-82C0-5CC381888C2D}"/>
    <cellStyle name="Output 2 2 2 4 2 2" xfId="1540" xr:uid="{E3DD6F44-B977-452C-A1F3-D5054D206B36}"/>
    <cellStyle name="Output 2 2 2 4 2 2 2" xfId="2419" xr:uid="{41D4DA14-685A-48AB-9784-AC9B5065E4AF}"/>
    <cellStyle name="Output 2 2 2 4 2 2 2 2" xfId="5591" xr:uid="{11325F3F-A798-4C5C-884B-37B119755080}"/>
    <cellStyle name="Output 2 2 2 4 2 2 2 2 2" xfId="11220" xr:uid="{C521BE02-7ADE-4632-BD75-1D4B888E74CC}"/>
    <cellStyle name="Output 2 2 2 4 2 2 2 2 3" xfId="19855" xr:uid="{AB4B2273-EF50-4E11-8C96-B2564D356E73}"/>
    <cellStyle name="Output 2 2 2 4 2 2 2 3" xfId="8048" xr:uid="{192F7CEB-A672-407D-90AE-557B0D2DC4A1}"/>
    <cellStyle name="Output 2 2 2 4 2 2 2 4" xfId="16683" xr:uid="{AB5C5E20-1C7A-41EC-AAFA-BB47F91AEB2A}"/>
    <cellStyle name="Output 2 2 2 4 2 2 3" xfId="3161" xr:uid="{84C89B5B-F152-492B-8909-29743A7D6C34}"/>
    <cellStyle name="Output 2 2 2 4 2 2 3 2" xfId="8790" xr:uid="{FEF07252-2D7A-416C-87EE-51EE3C4196AB}"/>
    <cellStyle name="Output 2 2 2 4 2 2 3 3" xfId="17425" xr:uid="{C4AB6042-5D48-4868-9D8C-40C909790A03}"/>
    <cellStyle name="Output 2 2 2 4 2 2 4" xfId="4712" xr:uid="{770AEDFF-F7C3-48DD-B069-96D33CB1B0D9}"/>
    <cellStyle name="Output 2 2 2 4 2 2 4 2" xfId="10341" xr:uid="{7B144A98-7686-4408-A71E-3652252B1177}"/>
    <cellStyle name="Output 2 2 2 4 2 2 4 3" xfId="18976" xr:uid="{533CE431-BEFF-4B80-859B-64C47AC6B943}"/>
    <cellStyle name="Output 2 2 2 4 2 2 5" xfId="7169" xr:uid="{0261856A-3AEB-4722-B879-5A4875EBFCDE}"/>
    <cellStyle name="Output 2 2 2 4 2 2 6" xfId="15804" xr:uid="{030CA163-9469-41E9-B341-5E477BD448AE}"/>
    <cellStyle name="Output 2 2 2 4 2 3" xfId="3123" xr:uid="{F9622389-6CF9-462F-9ADF-8C5EB3F680F8}"/>
    <cellStyle name="Output 2 2 2 4 2 3 2" xfId="8752" xr:uid="{DAA93091-92C6-4A6C-AE4A-06B97F9B2606}"/>
    <cellStyle name="Output 2 2 2 4 2 3 3" xfId="17387" xr:uid="{80C51AD9-BB9D-4195-B8D2-9CD47F87EFB6}"/>
    <cellStyle name="Output 2 2 2 4 2 4" xfId="6585" xr:uid="{C67DB646-154B-4668-915E-D2EB48098C5F}"/>
    <cellStyle name="Output 2 2 2 4 2 5" xfId="15220" xr:uid="{7A7C779B-F754-4060-B396-21AFF6D39E7B}"/>
    <cellStyle name="Output 2 2 2 4 3" xfId="893" xr:uid="{AC6708EC-7109-4E85-A77B-BC6D28A15FBB}"/>
    <cellStyle name="Output 2 2 2 4 3 2" xfId="1477" xr:uid="{E1A08EE6-758C-48AC-8238-33A96C3AD748}"/>
    <cellStyle name="Output 2 2 2 4 3 2 2" xfId="2356" xr:uid="{E81803F7-933D-40EC-B4AB-F06817A6C86A}"/>
    <cellStyle name="Output 2 2 2 4 3 2 2 2" xfId="5528" xr:uid="{B8E0E694-D52A-4B58-BA4C-9118714DFF7E}"/>
    <cellStyle name="Output 2 2 2 4 3 2 2 2 2" xfId="11157" xr:uid="{1F75ECAF-96FD-4C74-85AE-3548065F3A78}"/>
    <cellStyle name="Output 2 2 2 4 3 2 2 2 3" xfId="19792" xr:uid="{1EF6360B-110C-4AD6-BA32-24AE8FE922F3}"/>
    <cellStyle name="Output 2 2 2 4 3 2 2 3" xfId="7985" xr:uid="{AFCCB4C7-85BB-4E03-B3DC-2B8CDF28852A}"/>
    <cellStyle name="Output 2 2 2 4 3 2 2 4" xfId="16620" xr:uid="{6C3CDDCA-B3AA-4FEF-A4C8-458DC155F55D}"/>
    <cellStyle name="Output 2 2 2 4 3 2 3" xfId="2587" xr:uid="{42DB2566-F430-497D-BE11-C1346C8095F8}"/>
    <cellStyle name="Output 2 2 2 4 3 2 3 2" xfId="8216" xr:uid="{72F2B368-9A6F-48D7-B7F8-849EC1D5E500}"/>
    <cellStyle name="Output 2 2 2 4 3 2 3 3" xfId="16851" xr:uid="{F221B78F-064B-465A-9DD9-F0F1AE81BA2D}"/>
    <cellStyle name="Output 2 2 2 4 3 2 4" xfId="4649" xr:uid="{D03D4697-F928-4043-AC0D-3669461D573F}"/>
    <cellStyle name="Output 2 2 2 4 3 2 4 2" xfId="10278" xr:uid="{9B190893-B754-4029-877E-50C56FC8ED5C}"/>
    <cellStyle name="Output 2 2 2 4 3 2 4 3" xfId="18913" xr:uid="{F5C32EF9-9389-4F3D-9A6E-627541D16D37}"/>
    <cellStyle name="Output 2 2 2 4 3 2 5" xfId="7106" xr:uid="{6D7EB97A-7D63-4E67-8B32-6BF07055A6DE}"/>
    <cellStyle name="Output 2 2 2 4 3 2 6" xfId="15741" xr:uid="{3F655E2F-6EA3-4F1E-9BF2-D48CA639E080}"/>
    <cellStyle name="Output 2 2 2 4 3 3" xfId="2905" xr:uid="{8FDDA926-EDBD-4707-B874-8C4B8117AE63}"/>
    <cellStyle name="Output 2 2 2 4 3 3 2" xfId="8534" xr:uid="{121CA77B-3C5D-41B4-B5A0-889D17DA1883}"/>
    <cellStyle name="Output 2 2 2 4 3 3 3" xfId="17169" xr:uid="{8E1D949B-0E8C-48B9-96A1-CB6DF5118450}"/>
    <cellStyle name="Output 2 2 2 4 3 4" xfId="6522" xr:uid="{F8CAC04D-2363-4708-9809-059EADC09B32}"/>
    <cellStyle name="Output 2 2 2 4 3 5" xfId="15157" xr:uid="{7A8A95D4-137B-43BD-BD63-292CFE0B679B}"/>
    <cellStyle name="Output 2 2 2 4 4" xfId="693" xr:uid="{57BA5D54-2897-40AC-85DC-59CCB5E4E0B0}"/>
    <cellStyle name="Output 2 2 2 4 4 2" xfId="1277" xr:uid="{4288AD5A-B029-47C2-A629-1FB35B5427CC}"/>
    <cellStyle name="Output 2 2 2 4 4 2 2" xfId="2156" xr:uid="{B3D14EB0-8A10-43E4-92FA-08D08D5918A1}"/>
    <cellStyle name="Output 2 2 2 4 4 2 2 2" xfId="5328" xr:uid="{5A6F2F7C-9B62-4F87-A5D5-92A0BF03C71B}"/>
    <cellStyle name="Output 2 2 2 4 4 2 2 2 2" xfId="10957" xr:uid="{4153E58E-E22D-4113-85A8-232DD8D63115}"/>
    <cellStyle name="Output 2 2 2 4 4 2 2 2 3" xfId="19592" xr:uid="{96B7574D-A42F-4BC3-85C3-210F67BE50AA}"/>
    <cellStyle name="Output 2 2 2 4 4 2 2 3" xfId="7785" xr:uid="{78F89BDC-0131-465F-B3F8-3E77D901FE23}"/>
    <cellStyle name="Output 2 2 2 4 4 2 2 4" xfId="16420" xr:uid="{E85EFB12-8E0D-442F-A552-8CAC4642FA70}"/>
    <cellStyle name="Output 2 2 2 4 4 2 3" xfId="2680" xr:uid="{EE4D1763-6B5E-41B5-BBBB-7203230DA6E0}"/>
    <cellStyle name="Output 2 2 2 4 4 2 3 2" xfId="8309" xr:uid="{9CBC91FC-FDA9-4CD4-95A5-B66C2FFC95AC}"/>
    <cellStyle name="Output 2 2 2 4 4 2 3 3" xfId="16944" xr:uid="{09930EAF-A25C-40D7-80F2-7F825A1E0EF4}"/>
    <cellStyle name="Output 2 2 2 4 4 2 4" xfId="3881" xr:uid="{5BE4DBAD-E420-44C8-84C5-42F84CA13270}"/>
    <cellStyle name="Output 2 2 2 4 4 2 4 2" xfId="9510" xr:uid="{2399A5AB-581F-48FD-99FF-199AB80DB793}"/>
    <cellStyle name="Output 2 2 2 4 4 2 4 3" xfId="18145" xr:uid="{B497E92C-45D4-41B0-A9A5-B318FF934D37}"/>
    <cellStyle name="Output 2 2 2 4 4 2 5" xfId="6906" xr:uid="{75E9C421-DF8D-4F10-AE68-768EC70F3ACE}"/>
    <cellStyle name="Output 2 2 2 4 4 2 6" xfId="15541" xr:uid="{38EF714B-BB80-459F-917C-7312D06A124D}"/>
    <cellStyle name="Output 2 2 2 4 4 3" xfId="3358" xr:uid="{FFFB0661-CF83-4ECF-AAC8-4B9F60F4B153}"/>
    <cellStyle name="Output 2 2 2 4 4 3 2" xfId="8987" xr:uid="{31DB9404-070A-4529-8C76-6F52CD99848A}"/>
    <cellStyle name="Output 2 2 2 4 4 3 3" xfId="17622" xr:uid="{816477EA-C5D6-4BFB-822E-D1C543D91952}"/>
    <cellStyle name="Output 2 2 2 4 4 4" xfId="6322" xr:uid="{D4D142F4-9769-4431-AF91-984D38BC7784}"/>
    <cellStyle name="Output 2 2 2 4 4 5" xfId="14957" xr:uid="{544EA0FF-5537-4ED7-8C5C-F26680BBA7C0}"/>
    <cellStyle name="Output 2 2 2 4 5" xfId="811" xr:uid="{9EE8E169-2542-403C-9D29-09DCED6A17E8}"/>
    <cellStyle name="Output 2 2 2 4 5 2" xfId="1395" xr:uid="{A0466660-35D3-4CB3-8ADC-AC7AB7F5D255}"/>
    <cellStyle name="Output 2 2 2 4 5 2 2" xfId="2274" xr:uid="{4CB6BD12-6831-4C7C-ADB8-3E75360FCC24}"/>
    <cellStyle name="Output 2 2 2 4 5 2 2 2" xfId="5446" xr:uid="{599C2760-8403-4282-B77D-8EE2703F660E}"/>
    <cellStyle name="Output 2 2 2 4 5 2 2 2 2" xfId="11075" xr:uid="{DC3D352D-CC7C-4F92-AA92-3178612F5BD2}"/>
    <cellStyle name="Output 2 2 2 4 5 2 2 2 3" xfId="19710" xr:uid="{D7C81C2E-63D1-41BB-A4A5-CEC443B97511}"/>
    <cellStyle name="Output 2 2 2 4 5 2 2 3" xfId="7903" xr:uid="{4174BE70-BDF5-4AD2-A858-8146B73C3AC2}"/>
    <cellStyle name="Output 2 2 2 4 5 2 2 4" xfId="16538" xr:uid="{E0DE522D-571B-4496-8308-BF3972C83532}"/>
    <cellStyle name="Output 2 2 2 4 5 2 3" xfId="3330" xr:uid="{7A78200D-9D5E-4A52-BD68-5CA60A89D92E}"/>
    <cellStyle name="Output 2 2 2 4 5 2 3 2" xfId="8959" xr:uid="{312E979E-E026-44B6-9772-D72DB15F0B5B}"/>
    <cellStyle name="Output 2 2 2 4 5 2 3 3" xfId="17594" xr:uid="{931F9164-07EE-45B7-A469-3EE6317BAC9E}"/>
    <cellStyle name="Output 2 2 2 4 5 2 4" xfId="4576" xr:uid="{D5B0BF2C-16A3-48BD-85CD-1C960C399F7E}"/>
    <cellStyle name="Output 2 2 2 4 5 2 4 2" xfId="10205" xr:uid="{0F28B863-5D96-4D2E-8454-08294BA25430}"/>
    <cellStyle name="Output 2 2 2 4 5 2 4 3" xfId="18840" xr:uid="{E2B5AF4C-AE41-462F-A15F-F60349D35B58}"/>
    <cellStyle name="Output 2 2 2 4 5 2 5" xfId="7024" xr:uid="{227E131D-00B3-4ECE-B649-2902CBE51A74}"/>
    <cellStyle name="Output 2 2 2 4 5 2 6" xfId="15659" xr:uid="{8DF88653-DBC8-436C-A81C-793A3B239F8D}"/>
    <cellStyle name="Output 2 2 2 4 5 3" xfId="2982" xr:uid="{B9504A0D-1F78-4CB8-A128-2DA4ABA60F6A}"/>
    <cellStyle name="Output 2 2 2 4 5 3 2" xfId="8611" xr:uid="{4C1ADB6F-1AD6-4055-9E9B-9E7450CFEC32}"/>
    <cellStyle name="Output 2 2 2 4 5 3 3" xfId="17246" xr:uid="{5EAA228D-0065-42AB-BD71-16E6268B7C4A}"/>
    <cellStyle name="Output 2 2 2 4 5 4" xfId="6440" xr:uid="{DFB720AB-CA08-475B-8163-FFF6B2C29FC0}"/>
    <cellStyle name="Output 2 2 2 4 5 5" xfId="15075" xr:uid="{718B0CD5-7431-41F8-8585-663727F14564}"/>
    <cellStyle name="Output 2 2 2 4 6" xfId="1209" xr:uid="{EDB6976B-ADE5-4B1B-855B-800F4FC8CE53}"/>
    <cellStyle name="Output 2 2 2 4 6 2" xfId="2088" xr:uid="{F315E4FF-7472-4016-AD59-38AA9ABDE71E}"/>
    <cellStyle name="Output 2 2 2 4 6 2 2" xfId="5260" xr:uid="{386FAC89-47C2-46BD-9736-EF21324FFAF1}"/>
    <cellStyle name="Output 2 2 2 4 6 2 2 2" xfId="10889" xr:uid="{59851778-ADEA-421C-9517-D47D7343F06A}"/>
    <cellStyle name="Output 2 2 2 4 6 2 2 3" xfId="19524" xr:uid="{FD3FB02A-F736-4251-B30B-FD5A92C8EE00}"/>
    <cellStyle name="Output 2 2 2 4 6 2 3" xfId="7717" xr:uid="{642FCF9C-193E-4D63-ACD5-33A3424DCAF8}"/>
    <cellStyle name="Output 2 2 2 4 6 2 4" xfId="16352" xr:uid="{BD63A14F-824D-4C4D-9E79-BDA7927700F9}"/>
    <cellStyle name="Output 2 2 2 4 6 3" xfId="3264" xr:uid="{D5649CD4-1E7F-485C-BDA4-7EEDD64A98B2}"/>
    <cellStyle name="Output 2 2 2 4 6 3 2" xfId="8893" xr:uid="{6FFF0164-1629-4495-B807-EDE5AFC09498}"/>
    <cellStyle name="Output 2 2 2 4 6 3 3" xfId="17528" xr:uid="{0AA56E47-F5CC-462D-B627-1A6FB1A7B8EE}"/>
    <cellStyle name="Output 2 2 2 4 6 4" xfId="4597" xr:uid="{18F4D01A-9782-4BDF-B116-D15FE31B2F71}"/>
    <cellStyle name="Output 2 2 2 4 6 4 2" xfId="10226" xr:uid="{D85BBCAD-255D-4AE4-A246-0D3F37E2BC21}"/>
    <cellStyle name="Output 2 2 2 4 6 4 3" xfId="18861" xr:uid="{D02EE36B-E9F1-45E2-B28A-66A25BC07452}"/>
    <cellStyle name="Output 2 2 2 4 6 5" xfId="6838" xr:uid="{839CE71C-1B8D-489E-A320-F14112598CEE}"/>
    <cellStyle name="Output 2 2 2 4 6 6" xfId="15473" xr:uid="{9C17D3A5-8861-4A70-A2F7-1E2FD5AA8858}"/>
    <cellStyle name="Output 2 2 2 4 7" xfId="3253" xr:uid="{4E98574A-26FD-4629-9524-77223C204AB6}"/>
    <cellStyle name="Output 2 2 2 4 7 2" xfId="8882" xr:uid="{B1A7CC67-B2E9-4927-84CC-1CBD9FDC82F9}"/>
    <cellStyle name="Output 2 2 2 4 7 3" xfId="17517" xr:uid="{FBFF8090-4FA7-43F1-BB84-35A0D3B03E33}"/>
    <cellStyle name="Output 2 2 2 4 8" xfId="6254" xr:uid="{C9639232-4049-4F12-B111-EC0CD36DD316}"/>
    <cellStyle name="Output 2 2 2 4 9" xfId="14889" xr:uid="{7C197927-4BA1-438C-9819-9ACA4B2A583A}"/>
    <cellStyle name="Output 2 2 2 5" xfId="530" xr:uid="{51DC5419-1C47-4BA1-A61B-2A77AC886AEE}"/>
    <cellStyle name="Output 2 2 2 5 2" xfId="864" xr:uid="{55EA8EF0-09F9-4BA2-8EAF-078D18ACD29E}"/>
    <cellStyle name="Output 2 2 2 5 2 2" xfId="1448" xr:uid="{D6B0093E-86B0-4792-85A6-9368BEFBB3F7}"/>
    <cellStyle name="Output 2 2 2 5 2 2 2" xfId="2327" xr:uid="{438F47FA-5181-403A-A4E4-A120E7E475EC}"/>
    <cellStyle name="Output 2 2 2 5 2 2 2 2" xfId="5499" xr:uid="{88E6CE43-6BB3-4B98-9E96-6023C0F6A297}"/>
    <cellStyle name="Output 2 2 2 5 2 2 2 2 2" xfId="11128" xr:uid="{CDF8BAE1-3768-42B4-BC84-A54972585D81}"/>
    <cellStyle name="Output 2 2 2 5 2 2 2 2 3" xfId="19763" xr:uid="{74F1A9B9-D34F-42C1-A5F8-A1EEA92C8180}"/>
    <cellStyle name="Output 2 2 2 5 2 2 2 3" xfId="7956" xr:uid="{7625773E-9462-4E4D-9771-860431471642}"/>
    <cellStyle name="Output 2 2 2 5 2 2 2 4" xfId="16591" xr:uid="{FEA8D955-8C96-4F9A-A976-323BF8221397}"/>
    <cellStyle name="Output 2 2 2 5 2 2 3" xfId="3303" xr:uid="{47799F2F-B1DD-484D-824C-8E97B5A2141F}"/>
    <cellStyle name="Output 2 2 2 5 2 2 3 2" xfId="8932" xr:uid="{00F895BE-D3CF-4331-ADF8-4E5D29A073E4}"/>
    <cellStyle name="Output 2 2 2 5 2 2 3 3" xfId="17567" xr:uid="{D0E7F6C4-2EDD-41BE-A352-5F7CD86108AF}"/>
    <cellStyle name="Output 2 2 2 5 2 2 4" xfId="3640" xr:uid="{3E17E335-B079-484D-8BC2-53111A216A3A}"/>
    <cellStyle name="Output 2 2 2 5 2 2 4 2" xfId="9269" xr:uid="{0B7AC976-0997-44B9-8D91-C15F8D07B56F}"/>
    <cellStyle name="Output 2 2 2 5 2 2 4 3" xfId="17904" xr:uid="{A23E102F-E138-4E1C-AEB1-17F29FA27742}"/>
    <cellStyle name="Output 2 2 2 5 2 2 5" xfId="7077" xr:uid="{E5C3C4D4-0D33-4357-8686-AF8B12B08CAF}"/>
    <cellStyle name="Output 2 2 2 5 2 2 6" xfId="15712" xr:uid="{5898426D-BEE8-4EFA-AED0-E21DEBA93BD5}"/>
    <cellStyle name="Output 2 2 2 5 2 3" xfId="3480" xr:uid="{F70FAFE1-9893-4034-B23F-D064ECDB1DF5}"/>
    <cellStyle name="Output 2 2 2 5 2 3 2" xfId="9109" xr:uid="{A7D51B78-A211-4889-BC21-31D66B7FD6CA}"/>
    <cellStyle name="Output 2 2 2 5 2 3 3" xfId="17744" xr:uid="{A0E519E5-FA67-4D30-8367-E679ED490D75}"/>
    <cellStyle name="Output 2 2 2 5 2 4" xfId="6493" xr:uid="{E870C5CE-9D52-4483-A0B2-FADAA3C42FD9}"/>
    <cellStyle name="Output 2 2 2 5 2 5" xfId="15128" xr:uid="{461C7A06-4571-4C92-8243-C999AB4CE692}"/>
    <cellStyle name="Output 2 2 2 5 3" xfId="887" xr:uid="{5875678E-1211-4A56-BB8B-D3028193BE07}"/>
    <cellStyle name="Output 2 2 2 5 3 2" xfId="1471" xr:uid="{3DCC4D7D-2626-41E5-8B9C-83454F0EAFC5}"/>
    <cellStyle name="Output 2 2 2 5 3 2 2" xfId="2350" xr:uid="{8D11F182-5B1A-48FC-97B8-2840EBD96142}"/>
    <cellStyle name="Output 2 2 2 5 3 2 2 2" xfId="5522" xr:uid="{BFBEE189-248F-41C7-8518-215AD1D09C64}"/>
    <cellStyle name="Output 2 2 2 5 3 2 2 2 2" xfId="11151" xr:uid="{97410120-B5D2-496A-8BD0-140EF73C1228}"/>
    <cellStyle name="Output 2 2 2 5 3 2 2 2 3" xfId="19786" xr:uid="{6B38C0DB-7E3F-4BCB-AB93-BD2BB79F20A7}"/>
    <cellStyle name="Output 2 2 2 5 3 2 2 3" xfId="7979" xr:uid="{85557C53-A8AE-48E7-A831-70602DA24CD9}"/>
    <cellStyle name="Output 2 2 2 5 3 2 2 4" xfId="16614" xr:uid="{EB942BBC-A52F-4D3E-91D4-1F3E61A1EEEE}"/>
    <cellStyle name="Output 2 2 2 5 3 2 3" xfId="3533" xr:uid="{9A0E2BA1-1F25-4D1D-BFC3-EFD43F5A3943}"/>
    <cellStyle name="Output 2 2 2 5 3 2 3 2" xfId="9162" xr:uid="{B7BD40C1-61E4-4452-93D5-67268E482D72}"/>
    <cellStyle name="Output 2 2 2 5 3 2 3 3" xfId="17797" xr:uid="{B5A33757-2891-4352-83C9-4AEE68A34AC4}"/>
    <cellStyle name="Output 2 2 2 5 3 2 4" xfId="4643" xr:uid="{6DAE460E-C4A5-4893-8F54-371B415ED736}"/>
    <cellStyle name="Output 2 2 2 5 3 2 4 2" xfId="10272" xr:uid="{374ED11B-73C9-4047-9451-DD7F437349A6}"/>
    <cellStyle name="Output 2 2 2 5 3 2 4 3" xfId="18907" xr:uid="{253DADC5-B6AF-4267-B8E8-D6BCD4FC397A}"/>
    <cellStyle name="Output 2 2 2 5 3 2 5" xfId="7100" xr:uid="{B9DC1674-3036-45F6-9F1F-68FC2622EE80}"/>
    <cellStyle name="Output 2 2 2 5 3 2 6" xfId="15735" xr:uid="{9A80F7C3-AD65-40E6-A325-9798C6ABC093}"/>
    <cellStyle name="Output 2 2 2 5 3 3" xfId="3218" xr:uid="{4B3EE090-5167-4507-803C-7845E47248CB}"/>
    <cellStyle name="Output 2 2 2 5 3 3 2" xfId="8847" xr:uid="{6102B780-9C67-45DE-8AD5-134A4CE92C1A}"/>
    <cellStyle name="Output 2 2 2 5 3 3 3" xfId="17482" xr:uid="{95D0ABE7-D0B0-4D13-876B-4DBEF02DCB2B}"/>
    <cellStyle name="Output 2 2 2 5 3 4" xfId="6516" xr:uid="{B7AA14A4-8D4F-4460-9F26-8BA540453182}"/>
    <cellStyle name="Output 2 2 2 5 3 5" xfId="15151" xr:uid="{F4869831-5E85-4E27-8954-6EAFF1E6C0A0}"/>
    <cellStyle name="Output 2 2 2 5 4" xfId="683" xr:uid="{6BC3AA86-6EB6-4955-AE28-79D81C5AE2DF}"/>
    <cellStyle name="Output 2 2 2 5 4 2" xfId="1267" xr:uid="{6532AB19-A859-4C13-8E0E-E541729D8009}"/>
    <cellStyle name="Output 2 2 2 5 4 2 2" xfId="2146" xr:uid="{B90A8D24-406C-4787-96C0-87334B35F772}"/>
    <cellStyle name="Output 2 2 2 5 4 2 2 2" xfId="5318" xr:uid="{3C047893-0B5E-47CC-8106-FA8A8E1B3F35}"/>
    <cellStyle name="Output 2 2 2 5 4 2 2 2 2" xfId="10947" xr:uid="{C3C1360D-FAF1-45A1-89F1-8DA5CF1BEA76}"/>
    <cellStyle name="Output 2 2 2 5 4 2 2 2 3" xfId="19582" xr:uid="{7369CF68-ACC9-40B8-85D8-DA8C31851912}"/>
    <cellStyle name="Output 2 2 2 5 4 2 2 3" xfId="7775" xr:uid="{1F8D2E69-C160-421F-9D04-C5F1318225C5}"/>
    <cellStyle name="Output 2 2 2 5 4 2 2 4" xfId="16410" xr:uid="{00F00950-65A1-4114-90C9-7C29AA9B62C9}"/>
    <cellStyle name="Output 2 2 2 5 4 2 3" xfId="2701" xr:uid="{0F5FF9B6-4F92-4A68-B2AA-5E5D839B6090}"/>
    <cellStyle name="Output 2 2 2 5 4 2 3 2" xfId="8330" xr:uid="{A4DB560E-7BB0-456B-9B0D-AE92F60BB856}"/>
    <cellStyle name="Output 2 2 2 5 4 2 3 3" xfId="16965" xr:uid="{83EDF04E-DFE8-4570-88B0-49EA6B2EE0D2}"/>
    <cellStyle name="Output 2 2 2 5 4 2 4" xfId="3799" xr:uid="{ADD29415-61D1-4F39-AB4F-E7FE9CFCAA7D}"/>
    <cellStyle name="Output 2 2 2 5 4 2 4 2" xfId="9428" xr:uid="{997A6568-B408-491C-8DF5-412D9F0E95FC}"/>
    <cellStyle name="Output 2 2 2 5 4 2 4 3" xfId="18063" xr:uid="{ADDA9896-A0B1-4034-B4BF-83542671647C}"/>
    <cellStyle name="Output 2 2 2 5 4 2 5" xfId="6896" xr:uid="{57D40878-4C99-461C-8A5F-850BB8D8B06F}"/>
    <cellStyle name="Output 2 2 2 5 4 2 6" xfId="15531" xr:uid="{02C6CD35-0435-4578-BF89-103CFD6C1878}"/>
    <cellStyle name="Output 2 2 2 5 4 3" xfId="3324" xr:uid="{AF894250-8FD8-4021-8CC7-2F17C295DA20}"/>
    <cellStyle name="Output 2 2 2 5 4 3 2" xfId="8953" xr:uid="{6BC95ADD-B814-437D-8F2E-C564294FE423}"/>
    <cellStyle name="Output 2 2 2 5 4 3 3" xfId="17588" xr:uid="{923E4B0D-F44B-4501-A6D5-7C6569A92709}"/>
    <cellStyle name="Output 2 2 2 5 4 4" xfId="6312" xr:uid="{BD2E7FC5-7FA1-4936-9DC7-747B6660769F}"/>
    <cellStyle name="Output 2 2 2 5 4 5" xfId="14947" xr:uid="{7F4FD1A4-2593-4B92-A008-C13E2DE87FE8}"/>
    <cellStyle name="Output 2 2 2 5 5" xfId="735" xr:uid="{B1CB0DF1-1000-4AC2-BD36-B1A203EC72CE}"/>
    <cellStyle name="Output 2 2 2 5 5 2" xfId="1319" xr:uid="{38E4287C-1742-475A-A0F6-7DF4706F182E}"/>
    <cellStyle name="Output 2 2 2 5 5 2 2" xfId="2198" xr:uid="{545D5F50-B440-46F0-979C-E8823780C361}"/>
    <cellStyle name="Output 2 2 2 5 5 2 2 2" xfId="5370" xr:uid="{8F257683-4041-4350-944A-E3397739F443}"/>
    <cellStyle name="Output 2 2 2 5 5 2 2 2 2" xfId="10999" xr:uid="{AC580778-54C5-430A-8A23-3737A1941922}"/>
    <cellStyle name="Output 2 2 2 5 5 2 2 2 3" xfId="19634" xr:uid="{09C5D255-12DA-46AA-BC59-5F1DDE7BFC75}"/>
    <cellStyle name="Output 2 2 2 5 5 2 2 3" xfId="7827" xr:uid="{046D955B-BD49-4DE4-BA59-239A15AE2128}"/>
    <cellStyle name="Output 2 2 2 5 5 2 2 4" xfId="16462" xr:uid="{CEBDD3BD-3749-4E44-A730-5E4A7E7E60D3}"/>
    <cellStyle name="Output 2 2 2 5 5 2 3" xfId="279" xr:uid="{8D2B4A75-4CBF-4ECE-8224-D24DB6803EE3}"/>
    <cellStyle name="Output 2 2 2 5 5 2 3 2" xfId="5908" xr:uid="{A4864FA0-E898-40FA-B9D1-A37B52132DDF}"/>
    <cellStyle name="Output 2 2 2 5 5 2 3 3" xfId="14543" xr:uid="{D647CE62-CBCD-467B-9A3C-857D64C92544}"/>
    <cellStyle name="Output 2 2 2 5 5 2 4" xfId="3737" xr:uid="{AB52881E-09F4-43C7-B82A-A57027C7DF34}"/>
    <cellStyle name="Output 2 2 2 5 5 2 4 2" xfId="9366" xr:uid="{8F7C1F4A-AB1E-4201-AA87-AC67142B907E}"/>
    <cellStyle name="Output 2 2 2 5 5 2 4 3" xfId="18001" xr:uid="{7EFF1D4D-5E5F-4DB9-B7FF-936B03193B31}"/>
    <cellStyle name="Output 2 2 2 5 5 2 5" xfId="6948" xr:uid="{2B568D73-C0BF-4E4E-BEB4-D4897B64B444}"/>
    <cellStyle name="Output 2 2 2 5 5 2 6" xfId="15583" xr:uid="{2DBEDC54-2604-4B30-B780-75EA5529877E}"/>
    <cellStyle name="Output 2 2 2 5 5 3" xfId="2742" xr:uid="{A32FA2A9-9F19-4B4A-A29A-D7EE80FDEB38}"/>
    <cellStyle name="Output 2 2 2 5 5 3 2" xfId="8371" xr:uid="{774DE9EA-B0EF-4C71-8B93-9FFE564826CB}"/>
    <cellStyle name="Output 2 2 2 5 5 3 3" xfId="17006" xr:uid="{64C52679-7984-47E4-A2F1-CE67AACB1904}"/>
    <cellStyle name="Output 2 2 2 5 5 4" xfId="6364" xr:uid="{54641CA8-D2C1-443D-83DB-A86DC3D0F0C1}"/>
    <cellStyle name="Output 2 2 2 5 5 5" xfId="14999" xr:uid="{81C7AF8B-8F31-44C2-8B98-D86CAA75ABD7}"/>
    <cellStyle name="Output 2 2 2 5 6" xfId="1133" xr:uid="{5CBD6E5C-1E60-4411-A464-0A8AD8C2F1E1}"/>
    <cellStyle name="Output 2 2 2 5 6 2" xfId="2012" xr:uid="{1CA46C64-F221-4C85-8E8D-578EE652B054}"/>
    <cellStyle name="Output 2 2 2 5 6 2 2" xfId="5184" xr:uid="{BC6BF90F-73F3-475D-BD75-6C87FE970687}"/>
    <cellStyle name="Output 2 2 2 5 6 2 2 2" xfId="10813" xr:uid="{719569CA-097E-465C-BCC5-2F18A66BE85B}"/>
    <cellStyle name="Output 2 2 2 5 6 2 2 3" xfId="19448" xr:uid="{C4D51B19-6629-496B-BD62-B38FBF002D05}"/>
    <cellStyle name="Output 2 2 2 5 6 2 3" xfId="7641" xr:uid="{97A28D1E-1D97-4A95-BC00-9F2110F6D6C7}"/>
    <cellStyle name="Output 2 2 2 5 6 2 4" xfId="16276" xr:uid="{A21410AF-AC26-464D-AEF0-0A84AA0EFF37}"/>
    <cellStyle name="Output 2 2 2 5 6 3" xfId="3550" xr:uid="{C5987216-959C-450C-AB42-BB4D76A9D0C3}"/>
    <cellStyle name="Output 2 2 2 5 6 3 2" xfId="9179" xr:uid="{5618EA61-0468-4C16-A391-CD1EFE7D0711}"/>
    <cellStyle name="Output 2 2 2 5 6 3 3" xfId="17814" xr:uid="{4CE1D35C-A325-471A-B8CA-6AC3753EE758}"/>
    <cellStyle name="Output 2 2 2 5 6 4" xfId="3663" xr:uid="{C5A5628A-F0DA-4739-88FB-2C29738C3427}"/>
    <cellStyle name="Output 2 2 2 5 6 4 2" xfId="9292" xr:uid="{601D973C-24C5-4AAA-A632-8623AEAA450C}"/>
    <cellStyle name="Output 2 2 2 5 6 4 3" xfId="17927" xr:uid="{C3A6A3CD-FC1B-4301-89BE-404249558D99}"/>
    <cellStyle name="Output 2 2 2 5 6 5" xfId="6762" xr:uid="{AF37968E-FDA4-4EA3-BE20-CB401047EFFF}"/>
    <cellStyle name="Output 2 2 2 5 6 6" xfId="15397" xr:uid="{6D5B9F4E-A772-4BEC-A274-115625114C5A}"/>
    <cellStyle name="Output 2 2 2 5 7" xfId="2784" xr:uid="{93294163-6BCD-427F-86CA-C999A87E5C0F}"/>
    <cellStyle name="Output 2 2 2 5 7 2" xfId="8413" xr:uid="{45BD63FD-4214-4B4F-8A59-6DFDFB74DE5B}"/>
    <cellStyle name="Output 2 2 2 5 7 3" xfId="17048" xr:uid="{BABB19D9-B6BA-4AF2-AC94-AA534B7B2B8F}"/>
    <cellStyle name="Output 2 2 2 5 8" xfId="6159" xr:uid="{C0E19185-AE20-41C6-B249-86E061CCC7F8}"/>
    <cellStyle name="Output 2 2 2 5 9" xfId="14794" xr:uid="{CE124D64-62EB-4C44-8ADC-3371E18F2713}"/>
    <cellStyle name="Output 2 2 2 6" xfId="514" xr:uid="{E5B49A18-79DF-4A19-B49B-19205E9BD760}"/>
    <cellStyle name="Output 2 2 2 6 2" xfId="849" xr:uid="{144AD197-68E6-4825-B200-B536D58CBC4D}"/>
    <cellStyle name="Output 2 2 2 6 2 2" xfId="1433" xr:uid="{68D1C9AE-6D10-4B5D-95DB-58FCF3F7DFB6}"/>
    <cellStyle name="Output 2 2 2 6 2 2 2" xfId="2312" xr:uid="{8D9DA017-519E-4A4F-90D2-FA064E34FB51}"/>
    <cellStyle name="Output 2 2 2 6 2 2 2 2" xfId="5484" xr:uid="{58502803-A7AE-4506-B85D-AA8555F9CCC5}"/>
    <cellStyle name="Output 2 2 2 6 2 2 2 2 2" xfId="11113" xr:uid="{7419B1D8-94FD-48D4-80A3-D3341B9EEDE6}"/>
    <cellStyle name="Output 2 2 2 6 2 2 2 2 3" xfId="19748" xr:uid="{2817CE71-C200-4E3E-8D5C-6015055D80D8}"/>
    <cellStyle name="Output 2 2 2 6 2 2 2 3" xfId="7941" xr:uid="{D01D837C-C631-4DD7-AFB2-D6ABB00E9001}"/>
    <cellStyle name="Output 2 2 2 6 2 2 2 4" xfId="16576" xr:uid="{A7E31B57-118C-486C-87E7-650788748609}"/>
    <cellStyle name="Output 2 2 2 6 2 2 3" xfId="2749" xr:uid="{1419078C-CE6E-4E01-872C-D46F988086F9}"/>
    <cellStyle name="Output 2 2 2 6 2 2 3 2" xfId="8378" xr:uid="{E41FA6BE-3AA3-4352-A6AF-FCF65900985C}"/>
    <cellStyle name="Output 2 2 2 6 2 2 3 3" xfId="17013" xr:uid="{25A8480D-D318-47ED-9A8B-6F48948F911B}"/>
    <cellStyle name="Output 2 2 2 6 2 2 4" xfId="4004" xr:uid="{A8654456-BBDE-4456-B0E2-FF0517BBF14B}"/>
    <cellStyle name="Output 2 2 2 6 2 2 4 2" xfId="9633" xr:uid="{48CC0413-C2AB-4663-9307-2894F59EB3B5}"/>
    <cellStyle name="Output 2 2 2 6 2 2 4 3" xfId="18268" xr:uid="{B8C93AFF-9A55-4DE0-8985-8ADDD7B3F0F1}"/>
    <cellStyle name="Output 2 2 2 6 2 2 5" xfId="7062" xr:uid="{259E694E-1D88-4726-874F-931D48F033C0}"/>
    <cellStyle name="Output 2 2 2 6 2 2 6" xfId="15697" xr:uid="{6DA63580-D914-41A4-B304-93CFF462E3B5}"/>
    <cellStyle name="Output 2 2 2 6 2 3" xfId="3541" xr:uid="{FDAAFDC0-9DA4-4FD4-A90C-3502E1EEA0E3}"/>
    <cellStyle name="Output 2 2 2 6 2 3 2" xfId="9170" xr:uid="{131C5CE8-FDD2-4A4B-934E-568362F9B6B2}"/>
    <cellStyle name="Output 2 2 2 6 2 3 3" xfId="17805" xr:uid="{2E46E684-943E-4D33-8ED8-898A92DC4E8C}"/>
    <cellStyle name="Output 2 2 2 6 2 4" xfId="6478" xr:uid="{74058769-5D29-4F1C-9598-F00424FAB8AD}"/>
    <cellStyle name="Output 2 2 2 6 2 5" xfId="15113" xr:uid="{C47509A7-6EBC-4082-A7D9-1B3B78FA5E6D}"/>
    <cellStyle name="Output 2 2 2 6 3" xfId="1123" xr:uid="{2C6E257D-E09C-4BE2-800B-EA52A13E4A57}"/>
    <cellStyle name="Output 2 2 2 6 3 2" xfId="2002" xr:uid="{11158333-532C-4F66-B7AF-D8D94337D0B8}"/>
    <cellStyle name="Output 2 2 2 6 3 2 2" xfId="5174" xr:uid="{CAF2F899-1680-4D5E-A5A5-2372870F3318}"/>
    <cellStyle name="Output 2 2 2 6 3 2 2 2" xfId="10803" xr:uid="{293F0614-B21F-44AB-A2E3-6472A9B9EDF5}"/>
    <cellStyle name="Output 2 2 2 6 3 2 2 3" xfId="19438" xr:uid="{39404861-7763-4A5F-8B60-1293F9C87D55}"/>
    <cellStyle name="Output 2 2 2 6 3 2 3" xfId="7631" xr:uid="{884304B2-535D-4CC8-87C1-71F48C72731A}"/>
    <cellStyle name="Output 2 2 2 6 3 2 4" xfId="16266" xr:uid="{2367A8A2-C31C-43DA-8A90-616CF32BC0C0}"/>
    <cellStyle name="Output 2 2 2 6 3 3" xfId="3111" xr:uid="{3CB50DD9-7287-4067-AB12-D803DD53F55B}"/>
    <cellStyle name="Output 2 2 2 6 3 3 2" xfId="8740" xr:uid="{F9A9A791-F101-48D2-8456-BB156CA9741F}"/>
    <cellStyle name="Output 2 2 2 6 3 3 3" xfId="17375" xr:uid="{3728FD6E-5E8C-4BAE-B920-D526C9F233DF}"/>
    <cellStyle name="Output 2 2 2 6 3 4" xfId="3673" xr:uid="{C968ECC5-AF30-4695-9A09-7FD22F3CE067}"/>
    <cellStyle name="Output 2 2 2 6 3 4 2" xfId="9302" xr:uid="{35063966-3119-4B8B-8524-C0C85375FFC9}"/>
    <cellStyle name="Output 2 2 2 6 3 4 3" xfId="17937" xr:uid="{1C9E1B02-D5D7-4FF5-BC23-44841935D851}"/>
    <cellStyle name="Output 2 2 2 6 3 5" xfId="6752" xr:uid="{6DA04DC5-7EDF-44FD-9944-0B7881342E25}"/>
    <cellStyle name="Output 2 2 2 6 3 6" xfId="15387" xr:uid="{B48BB05B-1EB5-427E-A579-8EA979D85E8B}"/>
    <cellStyle name="Output 2 2 2 6 4" xfId="3132" xr:uid="{C08D8BBD-B5F8-4262-82EB-E1E593912B64}"/>
    <cellStyle name="Output 2 2 2 6 4 2" xfId="8761" xr:uid="{6D6CCA2D-9501-486F-B320-6A8340658891}"/>
    <cellStyle name="Output 2 2 2 6 4 3" xfId="17396" xr:uid="{7BFB0228-6068-427C-8726-1F4E2B8E75D7}"/>
    <cellStyle name="Output 2 2 2 6 5" xfId="6143" xr:uid="{2E94E4C2-FE9C-4097-B74B-E78E3BE99205}"/>
    <cellStyle name="Output 2 2 2 6 6" xfId="14778" xr:uid="{E5549628-924B-4F0C-A3EA-1D19AEDD6877}"/>
    <cellStyle name="Output 2 2 2 7" xfId="1033" xr:uid="{1D18A3BA-D8A3-4990-BFEF-FC1728987FD4}"/>
    <cellStyle name="Output 2 2 2 7 2" xfId="1617" xr:uid="{9591C2EC-F5C5-4BC3-884B-43CFB6CACBFB}"/>
    <cellStyle name="Output 2 2 2 7 2 2" xfId="2496" xr:uid="{D874DF5D-ECEC-4F1D-801C-AE87ED251F0B}"/>
    <cellStyle name="Output 2 2 2 7 2 2 2" xfId="5668" xr:uid="{1BCF2060-1772-46B8-B6F8-270A3D3F1BFA}"/>
    <cellStyle name="Output 2 2 2 7 2 2 2 2" xfId="11297" xr:uid="{1FE49F66-609A-4CFC-8F28-43713F565393}"/>
    <cellStyle name="Output 2 2 2 7 2 2 2 3" xfId="19932" xr:uid="{3B36401F-3C30-4356-BE4E-D93E5E9E0D57}"/>
    <cellStyle name="Output 2 2 2 7 2 2 3" xfId="8125" xr:uid="{7120932E-D056-4945-8ABA-6E4767D56421}"/>
    <cellStyle name="Output 2 2 2 7 2 2 4" xfId="16760" xr:uid="{C6571637-3936-4A94-8B0E-8108C62392FC}"/>
    <cellStyle name="Output 2 2 2 7 2 3" xfId="2789" xr:uid="{19986092-6E65-40C1-896D-059F7DD678DB}"/>
    <cellStyle name="Output 2 2 2 7 2 3 2" xfId="8418" xr:uid="{6D04CA1B-29BF-49B3-A221-0D7068A367AD}"/>
    <cellStyle name="Output 2 2 2 7 2 3 3" xfId="17053" xr:uid="{D0CA5D8A-D235-4710-9E1C-034DBBD1CE62}"/>
    <cellStyle name="Output 2 2 2 7 2 4" xfId="4789" xr:uid="{91AD40A6-E297-4F13-A529-CBCB9A3FB678}"/>
    <cellStyle name="Output 2 2 2 7 2 4 2" xfId="10418" xr:uid="{E3A03856-E792-466D-A99E-4A916FA03BF9}"/>
    <cellStyle name="Output 2 2 2 7 2 4 3" xfId="19053" xr:uid="{4B040391-2B7D-49D5-AAAD-F7C0672E0464}"/>
    <cellStyle name="Output 2 2 2 7 2 5" xfId="7246" xr:uid="{E1AE2924-7366-4C0B-AA25-28CEA5912A84}"/>
    <cellStyle name="Output 2 2 2 7 2 6" xfId="15881" xr:uid="{4A458E1F-7707-4AD1-8C23-84676102C567}"/>
    <cellStyle name="Output 2 2 2 7 3" xfId="3031" xr:uid="{DB163AB8-867C-4120-8E3B-6EA1B75C7F71}"/>
    <cellStyle name="Output 2 2 2 7 3 2" xfId="8660" xr:uid="{91E2CF8D-969F-4EF0-90B4-AA013783276F}"/>
    <cellStyle name="Output 2 2 2 7 3 3" xfId="17295" xr:uid="{F694F606-BD75-4B05-AB2B-1AB5118B3215}"/>
    <cellStyle name="Output 2 2 2 7 4" xfId="6662" xr:uid="{2FB180F8-33AB-4C2E-B5DA-17E29628D154}"/>
    <cellStyle name="Output 2 2 2 7 5" xfId="15297" xr:uid="{15AF532D-F681-4BA5-83B6-AF024BE8B521}"/>
    <cellStyle name="Output 2 2 2 8" xfId="1068" xr:uid="{C567DFD9-3928-4659-8324-2AA2B49B9E20}"/>
    <cellStyle name="Output 2 2 2 8 2" xfId="1652" xr:uid="{DCC7ACFA-0840-4696-B908-265A24078A6B}"/>
    <cellStyle name="Output 2 2 2 8 2 2" xfId="2531" xr:uid="{024392CF-74C3-40AA-8B7B-B37C81BDB953}"/>
    <cellStyle name="Output 2 2 2 8 2 2 2" xfId="5703" xr:uid="{A06A18E0-E0B3-4FD2-8A7D-C6FABF224E24}"/>
    <cellStyle name="Output 2 2 2 8 2 2 2 2" xfId="11332" xr:uid="{1CD4C0FF-FEAD-4048-A316-19EFFF99E42D}"/>
    <cellStyle name="Output 2 2 2 8 2 2 2 3" xfId="19967" xr:uid="{C0A65DAB-59F3-4D7A-A9D9-BE42C9295670}"/>
    <cellStyle name="Output 2 2 2 8 2 2 3" xfId="8160" xr:uid="{6A24350F-4A01-483C-9AB5-0B766927A03F}"/>
    <cellStyle name="Output 2 2 2 8 2 2 4" xfId="16795" xr:uid="{C4455C48-2DA4-43B9-A8B1-FA0D31881BD0}"/>
    <cellStyle name="Output 2 2 2 8 2 3" xfId="3613" xr:uid="{6037F99F-A967-4FCE-8706-4E5A84CE6FA7}"/>
    <cellStyle name="Output 2 2 2 8 2 3 2" xfId="9242" xr:uid="{B4AA9F63-2E1F-4C61-9C02-5984C80EB947}"/>
    <cellStyle name="Output 2 2 2 8 2 3 3" xfId="17877" xr:uid="{E10A1A2C-5C0C-4CE5-B5FB-7CEA5A312B36}"/>
    <cellStyle name="Output 2 2 2 8 2 4" xfId="4824" xr:uid="{E9EDC9B8-EB2A-4750-9394-B2A540950585}"/>
    <cellStyle name="Output 2 2 2 8 2 4 2" xfId="10453" xr:uid="{DCD97F53-1F51-4648-BDA7-3244D652BEB6}"/>
    <cellStyle name="Output 2 2 2 8 2 4 3" xfId="19088" xr:uid="{14A6D212-FCD6-4A2A-A11F-AD1340D8AE63}"/>
    <cellStyle name="Output 2 2 2 8 2 5" xfId="7281" xr:uid="{EDF1D606-B682-4BCB-8377-ED440AAE1FC5}"/>
    <cellStyle name="Output 2 2 2 8 2 6" xfId="15916" xr:uid="{E3C9DAF7-5775-45AD-9096-22A964AED404}"/>
    <cellStyle name="Output 2 2 2 8 3" xfId="2988" xr:uid="{946D93E6-C7DE-4525-8E11-2CB0F21AE351}"/>
    <cellStyle name="Output 2 2 2 8 3 2" xfId="8617" xr:uid="{01A25C1B-9E9C-4DF0-B49D-6B321C09FE58}"/>
    <cellStyle name="Output 2 2 2 8 3 3" xfId="17252" xr:uid="{7D37644F-94F2-4D55-B57C-695D24DC473D}"/>
    <cellStyle name="Output 2 2 2 8 4" xfId="6697" xr:uid="{A3ED9309-5B2B-4B09-8230-6939ED82B732}"/>
    <cellStyle name="Output 2 2 2 8 5" xfId="15332" xr:uid="{3F40EC37-7EA4-4618-AF06-BDE8C2F45F12}"/>
    <cellStyle name="Output 2 2 2 9" xfId="725" xr:uid="{281BC6D2-35E1-47C1-9B3E-1A30E87D08BE}"/>
    <cellStyle name="Output 2 2 2 9 2" xfId="1309" xr:uid="{ACF6D4FA-40E1-414F-8AE6-7803EF7D4AB7}"/>
    <cellStyle name="Output 2 2 2 9 2 2" xfId="2188" xr:uid="{AD7DE485-F7BF-4056-8D22-B48996029157}"/>
    <cellStyle name="Output 2 2 2 9 2 2 2" xfId="5360" xr:uid="{E48B4966-D7E9-4088-AEAA-97CC68F6C1E6}"/>
    <cellStyle name="Output 2 2 2 9 2 2 2 2" xfId="10989" xr:uid="{99A892F6-F2C7-4EE7-A902-7E6A3689BFEB}"/>
    <cellStyle name="Output 2 2 2 9 2 2 2 3" xfId="19624" xr:uid="{B7C7BEEB-F78F-4BBB-8782-270FFF44344C}"/>
    <cellStyle name="Output 2 2 2 9 2 2 3" xfId="7817" xr:uid="{28C6B20F-B8C0-41F1-B60D-77FB3B9CBF9D}"/>
    <cellStyle name="Output 2 2 2 9 2 2 4" xfId="16452" xr:uid="{67DB0B8C-5A56-44BB-9AFB-B92A75131A8E}"/>
    <cellStyle name="Output 2 2 2 9 2 3" xfId="273" xr:uid="{A0E5299E-0381-44A5-8E2D-060A2C51422A}"/>
    <cellStyle name="Output 2 2 2 9 2 3 2" xfId="5902" xr:uid="{09132EC3-2D78-402F-A587-EEE793854C8D}"/>
    <cellStyle name="Output 2 2 2 9 2 3 3" xfId="14537" xr:uid="{B1BBEC52-E347-421A-A3A8-EED636A361C0}"/>
    <cellStyle name="Output 2 2 2 9 2 4" xfId="4421" xr:uid="{9FB5B6D7-ADB0-4F50-B7B8-1F3F70CBA7D8}"/>
    <cellStyle name="Output 2 2 2 9 2 4 2" xfId="10050" xr:uid="{AAF471CE-7D33-4A2D-A7EB-BB5A61AA9030}"/>
    <cellStyle name="Output 2 2 2 9 2 4 3" xfId="18685" xr:uid="{1901069B-17B5-48BF-AB57-170A56A7C001}"/>
    <cellStyle name="Output 2 2 2 9 2 5" xfId="6938" xr:uid="{5EC190D9-5218-4F49-8300-B289A6AB3D41}"/>
    <cellStyle name="Output 2 2 2 9 2 6" xfId="15573" xr:uid="{7913CC32-73AD-4899-8331-EB47EA2A2002}"/>
    <cellStyle name="Output 2 2 2 9 3" xfId="2776" xr:uid="{46967140-472E-49C4-9E9C-6B9A329A76FD}"/>
    <cellStyle name="Output 2 2 2 9 3 2" xfId="8405" xr:uid="{01863A54-614E-4FAF-A406-7E22F169C98A}"/>
    <cellStyle name="Output 2 2 2 9 3 3" xfId="17040" xr:uid="{E7126D60-2507-48C7-8D3B-457CFE519D9B}"/>
    <cellStyle name="Output 2 2 2 9 4" xfId="6354" xr:uid="{CFF03D89-022C-4D1D-A33C-DC3EF1E73640}"/>
    <cellStyle name="Output 2 2 2 9 5" xfId="14989" xr:uid="{C24B17FD-0E33-492F-BDE8-8A1631D80AC0}"/>
    <cellStyle name="Output 2 2 3" xfId="131" xr:uid="{94179850-D628-44E7-A6D3-7ADA53D4310E}"/>
    <cellStyle name="Output 2 2 3 10" xfId="468" xr:uid="{0247464F-9022-4F7F-8FFF-5343DFF01D16}"/>
    <cellStyle name="Output 2 2 3 10 2" xfId="6097" xr:uid="{D1F5D415-4FC3-405F-BBE6-D5BC124BDA45}"/>
    <cellStyle name="Output 2 2 3 10 3" xfId="14732" xr:uid="{F6AFFC39-8D1F-454A-A54C-B5A8456F4A34}"/>
    <cellStyle name="Output 2 2 3 11" xfId="2852" xr:uid="{EA7132E3-4CFF-4106-9441-75C4A89BD130}"/>
    <cellStyle name="Output 2 2 3 11 2" xfId="8481" xr:uid="{72549396-6485-4E41-A7C5-E82A298FB9EE}"/>
    <cellStyle name="Output 2 2 3 11 3" xfId="17116" xr:uid="{97FA6BD5-7D7F-4B3C-8D16-4C24B87617DD}"/>
    <cellStyle name="Output 2 2 3 12" xfId="3829" xr:uid="{528C6E73-F96B-4A64-A7D9-304D07EBF326}"/>
    <cellStyle name="Output 2 2 3 12 2" xfId="9458" xr:uid="{185C037B-258D-4E2C-BDBB-B735B479AB6E}"/>
    <cellStyle name="Output 2 2 3 12 3" xfId="18093" xr:uid="{56F55881-1323-4196-B16C-4FC8CCD2AF8E}"/>
    <cellStyle name="Output 2 2 3 13" xfId="375" xr:uid="{5BDC9C6A-8767-4D2C-8C1B-BEA745832606}"/>
    <cellStyle name="Output 2 2 3 13 2" xfId="6004" xr:uid="{18805FEF-9732-4E04-B4E1-73E55A924E6D}"/>
    <cellStyle name="Output 2 2 3 13 3" xfId="14639" xr:uid="{0B198C8B-0A8B-4FFC-AD2C-7C18C91B8A20}"/>
    <cellStyle name="Output 2 2 3 14" xfId="5760" xr:uid="{17B9DEE3-A532-4327-B230-2A32A22B1C15}"/>
    <cellStyle name="Output 2 2 3 15" xfId="14395" xr:uid="{3D39A70E-6268-49B8-B38C-24822E6322B2}"/>
    <cellStyle name="Output 2 2 3 2" xfId="615" xr:uid="{6C968386-1BBE-400E-A772-CF29564311EB}"/>
    <cellStyle name="Output 2 2 3 2 2" xfId="946" xr:uid="{43916C76-8567-4EAC-B7F3-AF337DB2F804}"/>
    <cellStyle name="Output 2 2 3 2 2 2" xfId="1530" xr:uid="{456D781D-6C60-4549-BDAF-24176C872D56}"/>
    <cellStyle name="Output 2 2 3 2 2 2 2" xfId="2409" xr:uid="{7AD6C3E6-17B9-4860-A152-4A17480C8BD2}"/>
    <cellStyle name="Output 2 2 3 2 2 2 2 2" xfId="5581" xr:uid="{9ABE07C7-2E4F-46AB-AD52-9AAA902FADDA}"/>
    <cellStyle name="Output 2 2 3 2 2 2 2 2 2" xfId="11210" xr:uid="{A6384A46-D4A4-4E3C-A26D-17D40835D132}"/>
    <cellStyle name="Output 2 2 3 2 2 2 2 2 3" xfId="19845" xr:uid="{19EB7628-4922-4983-AD40-3948D0685873}"/>
    <cellStyle name="Output 2 2 3 2 2 2 2 3" xfId="8038" xr:uid="{F9E6731B-8094-460B-9038-591AD1382256}"/>
    <cellStyle name="Output 2 2 3 2 2 2 2 4" xfId="16673" xr:uid="{28C50545-F20A-42C3-A32A-C3D8560B1961}"/>
    <cellStyle name="Output 2 2 3 2 2 2 3" xfId="3350" xr:uid="{24B27935-CF11-4458-B3B5-3DBE7EEE1BE3}"/>
    <cellStyle name="Output 2 2 3 2 2 2 3 2" xfId="8979" xr:uid="{9F446A9C-B9B2-4053-BA29-30E4D3B073A2}"/>
    <cellStyle name="Output 2 2 3 2 2 2 3 3" xfId="17614" xr:uid="{2B499ED4-71A4-457C-87E8-6E14624307D4}"/>
    <cellStyle name="Output 2 2 3 2 2 2 4" xfId="4702" xr:uid="{1F9ABC31-F26E-434A-9103-57A2F09B47EE}"/>
    <cellStyle name="Output 2 2 3 2 2 2 4 2" xfId="10331" xr:uid="{F27E025B-E4AD-4D06-97CD-3F7745D7DFEC}"/>
    <cellStyle name="Output 2 2 3 2 2 2 4 3" xfId="18966" xr:uid="{FE5DA233-DCEF-43B2-85A3-9E7D28A01CC6}"/>
    <cellStyle name="Output 2 2 3 2 2 2 5" xfId="7159" xr:uid="{D64CCE3B-10B4-4881-9623-55300325E30C}"/>
    <cellStyle name="Output 2 2 3 2 2 2 6" xfId="15794" xr:uid="{A796C28A-70D8-4524-BA67-C2A6B103D1CE}"/>
    <cellStyle name="Output 2 2 3 2 2 3" xfId="2975" xr:uid="{D96FA30A-426D-407E-8947-EC03A8240056}"/>
    <cellStyle name="Output 2 2 3 2 2 3 2" xfId="8604" xr:uid="{DCA83818-EF8D-446C-B28C-E74D30AEAC6C}"/>
    <cellStyle name="Output 2 2 3 2 2 3 3" xfId="17239" xr:uid="{D784E015-42E3-41ED-8643-D0B2BB0CE2C4}"/>
    <cellStyle name="Output 2 2 3 2 2 4" xfId="6575" xr:uid="{B737271D-EE5E-439B-AB7D-A5ED31B723F1}"/>
    <cellStyle name="Output 2 2 3 2 2 5" xfId="15210" xr:uid="{22FD4CB9-594E-4547-B264-C6BDC9AB61EC}"/>
    <cellStyle name="Output 2 2 3 2 3" xfId="836" xr:uid="{D0157A67-FBFB-4833-9924-E50C6063309A}"/>
    <cellStyle name="Output 2 2 3 2 3 2" xfId="1420" xr:uid="{D6E3EAAE-E2BE-4859-8269-D5085397D12E}"/>
    <cellStyle name="Output 2 2 3 2 3 2 2" xfId="2299" xr:uid="{8448AF6A-AA8F-4DBA-A784-75D265E5F4A4}"/>
    <cellStyle name="Output 2 2 3 2 3 2 2 2" xfId="5471" xr:uid="{5DB8B6E5-80EC-4AF4-8B47-AC783BA86A91}"/>
    <cellStyle name="Output 2 2 3 2 3 2 2 2 2" xfId="11100" xr:uid="{CDA3D4DD-2C36-4BC7-937B-44CF24167748}"/>
    <cellStyle name="Output 2 2 3 2 3 2 2 2 3" xfId="19735" xr:uid="{CBB9E7DC-A8F1-4847-A305-203527E8D5A8}"/>
    <cellStyle name="Output 2 2 3 2 3 2 2 3" xfId="7928" xr:uid="{55D9BA1F-DDE2-46AD-B941-CAA189FE9668}"/>
    <cellStyle name="Output 2 2 3 2 3 2 2 4" xfId="16563" xr:uid="{50A9A3FF-5D19-4AC2-AC84-E3D48A978C95}"/>
    <cellStyle name="Output 2 2 3 2 3 2 3" xfId="3588" xr:uid="{3D84B752-892A-4CCA-9B57-34BA18938401}"/>
    <cellStyle name="Output 2 2 3 2 3 2 3 2" xfId="9217" xr:uid="{D11F93AF-84E1-4501-8FFF-6902A0B52450}"/>
    <cellStyle name="Output 2 2 3 2 3 2 3 3" xfId="17852" xr:uid="{5C87D232-9A0A-488F-AE83-FA057D93AF1D}"/>
    <cellStyle name="Output 2 2 3 2 3 2 4" xfId="3841" xr:uid="{20569E45-BFA8-4D4E-8CE5-2B7636DEAA38}"/>
    <cellStyle name="Output 2 2 3 2 3 2 4 2" xfId="9470" xr:uid="{66C2E9A7-BF61-473C-AF2B-C8029236D4AC}"/>
    <cellStyle name="Output 2 2 3 2 3 2 4 3" xfId="18105" xr:uid="{AEDA27F2-6689-4F36-8EFC-13FB8072476F}"/>
    <cellStyle name="Output 2 2 3 2 3 2 5" xfId="7049" xr:uid="{0BFD8266-EEB9-47D1-8535-ACDC66B17DBB}"/>
    <cellStyle name="Output 2 2 3 2 3 2 6" xfId="15684" xr:uid="{FB52110A-1B73-42A5-B6AE-E5DFEDBEDD38}"/>
    <cellStyle name="Output 2 2 3 2 3 3" xfId="2853" xr:uid="{C4B6B64C-8504-4EFE-96AE-8A4E26154122}"/>
    <cellStyle name="Output 2 2 3 2 3 3 2" xfId="8482" xr:uid="{66C6D7C8-ADAB-4AF0-B353-44ED2C798C4B}"/>
    <cellStyle name="Output 2 2 3 2 3 3 3" xfId="17117" xr:uid="{9EE394AC-9E65-4E05-817E-57D76C653C0E}"/>
    <cellStyle name="Output 2 2 3 2 3 4" xfId="6465" xr:uid="{F0291E25-2474-45F2-9A9D-BB5ADB0748E1}"/>
    <cellStyle name="Output 2 2 3 2 3 5" xfId="15100" xr:uid="{BA7DB625-940C-4C1A-A2E1-6105884A63A1}"/>
    <cellStyle name="Output 2 2 3 2 4" xfId="713" xr:uid="{E603E3AF-7532-4804-B845-E08DABDAB946}"/>
    <cellStyle name="Output 2 2 3 2 4 2" xfId="1297" xr:uid="{058CC960-0E6C-46FE-B043-1E8D4F7FF08A}"/>
    <cellStyle name="Output 2 2 3 2 4 2 2" xfId="2176" xr:uid="{E3D83C3B-5FC5-410B-BE48-1C8B9E51F8B7}"/>
    <cellStyle name="Output 2 2 3 2 4 2 2 2" xfId="5348" xr:uid="{125F6F07-1BAD-4F14-959F-6E389BF7C01A}"/>
    <cellStyle name="Output 2 2 3 2 4 2 2 2 2" xfId="10977" xr:uid="{7038FFC3-61BA-485A-8614-65CF82FD6AE8}"/>
    <cellStyle name="Output 2 2 3 2 4 2 2 2 3" xfId="19612" xr:uid="{06CA7C8A-3878-40F0-A709-F65BB54D1C87}"/>
    <cellStyle name="Output 2 2 3 2 4 2 2 3" xfId="7805" xr:uid="{2363FA18-92D8-4337-964B-A757326EB85F}"/>
    <cellStyle name="Output 2 2 3 2 4 2 2 4" xfId="16440" xr:uid="{4CA64783-00D2-45D2-ADB0-52BA99FE3657}"/>
    <cellStyle name="Output 2 2 3 2 4 2 3" xfId="2616" xr:uid="{3A7D33E6-D443-4387-9AC4-795B34781FD1}"/>
    <cellStyle name="Output 2 2 3 2 4 2 3 2" xfId="8245" xr:uid="{59396E29-E0B9-4320-AD62-200C7FC5FAC5}"/>
    <cellStyle name="Output 2 2 3 2 4 2 3 3" xfId="16880" xr:uid="{27B7D9FF-7237-4524-9FE5-372443AB1CAD}"/>
    <cellStyle name="Output 2 2 3 2 4 2 4" xfId="3764" xr:uid="{96CD8772-BCA5-46C1-9322-58D34BBC9D0E}"/>
    <cellStyle name="Output 2 2 3 2 4 2 4 2" xfId="9393" xr:uid="{A7FD8DE5-BA7F-4EF2-930E-05200995DF48}"/>
    <cellStyle name="Output 2 2 3 2 4 2 4 3" xfId="18028" xr:uid="{FCBC9DBB-033C-4ADD-81DF-B90655C72CF3}"/>
    <cellStyle name="Output 2 2 3 2 4 2 5" xfId="6926" xr:uid="{8C5CF5C5-6A57-4909-8D6E-2E6E2156E716}"/>
    <cellStyle name="Output 2 2 3 2 4 2 6" xfId="15561" xr:uid="{F8EE7003-10F3-4C50-875F-57278EA20350}"/>
    <cellStyle name="Output 2 2 3 2 4 3" xfId="2922" xr:uid="{2BD60C71-60AA-43A1-A301-B9115A6F978D}"/>
    <cellStyle name="Output 2 2 3 2 4 3 2" xfId="8551" xr:uid="{8D7A7FFA-0F26-43CB-BA84-D8CF569BD378}"/>
    <cellStyle name="Output 2 2 3 2 4 3 3" xfId="17186" xr:uid="{65B16CC5-4F85-4555-9464-58D414C1341B}"/>
    <cellStyle name="Output 2 2 3 2 4 4" xfId="6342" xr:uid="{18977CE6-2B23-4D0C-85FD-42BEEB5B8AA5}"/>
    <cellStyle name="Output 2 2 3 2 4 5" xfId="14977" xr:uid="{6DDAAC35-4AD0-435D-AA7D-EEC32C0E41B6}"/>
    <cellStyle name="Output 2 2 3 2 5" xfId="801" xr:uid="{F37F3512-E043-46A8-9A5C-E0E265FEF40D}"/>
    <cellStyle name="Output 2 2 3 2 5 2" xfId="1385" xr:uid="{C75149EA-39FA-4EB2-B458-7CC3CDCB8B37}"/>
    <cellStyle name="Output 2 2 3 2 5 2 2" xfId="2264" xr:uid="{1767F95F-FD06-4AEE-8042-91B98A63D501}"/>
    <cellStyle name="Output 2 2 3 2 5 2 2 2" xfId="5436" xr:uid="{8224EDD0-70C0-4292-8FA4-1332BD945AF1}"/>
    <cellStyle name="Output 2 2 3 2 5 2 2 2 2" xfId="11065" xr:uid="{13930D2B-B5D7-48FF-A589-CD07EEF82C6F}"/>
    <cellStyle name="Output 2 2 3 2 5 2 2 2 3" xfId="19700" xr:uid="{BADF2A0A-9593-4FF2-ACD5-86DE5AC9E380}"/>
    <cellStyle name="Output 2 2 3 2 5 2 2 3" xfId="7893" xr:uid="{1D0D07D6-3D2C-4764-B473-5939C93B4D49}"/>
    <cellStyle name="Output 2 2 3 2 5 2 2 4" xfId="16528" xr:uid="{BA53BD07-67D5-4E70-A0F1-1ACB56FAF671}"/>
    <cellStyle name="Output 2 2 3 2 5 2 3" xfId="3363" xr:uid="{1DAD994B-D643-4B55-A048-CB196EF0082F}"/>
    <cellStyle name="Output 2 2 3 2 5 2 3 2" xfId="8992" xr:uid="{C2876658-3793-4163-B696-DD04A69F3B16}"/>
    <cellStyle name="Output 2 2 3 2 5 2 3 3" xfId="17627" xr:uid="{C85637D4-8848-4210-A0FE-F88319F559C6}"/>
    <cellStyle name="Output 2 2 3 2 5 2 4" xfId="4348" xr:uid="{1D11FA76-8669-44CE-A646-24537F062231}"/>
    <cellStyle name="Output 2 2 3 2 5 2 4 2" xfId="9977" xr:uid="{631C3A33-9C20-4A79-98B6-C4AFAD514BC5}"/>
    <cellStyle name="Output 2 2 3 2 5 2 4 3" xfId="18612" xr:uid="{BCD51E2B-AC8C-43A7-AEE0-E8EE7C284527}"/>
    <cellStyle name="Output 2 2 3 2 5 2 5" xfId="7014" xr:uid="{A6D11B42-6AB2-4E4C-85C9-0B98DC6147DD}"/>
    <cellStyle name="Output 2 2 3 2 5 2 6" xfId="15649" xr:uid="{6C20144E-22E8-4806-89FA-BF8A01E99674}"/>
    <cellStyle name="Output 2 2 3 2 5 3" xfId="2933" xr:uid="{E25E1B4F-4F1E-4D63-AE8B-928FA0BFE558}"/>
    <cellStyle name="Output 2 2 3 2 5 3 2" xfId="8562" xr:uid="{14F90835-87BF-4318-945D-9A30CFD4D1D4}"/>
    <cellStyle name="Output 2 2 3 2 5 3 3" xfId="17197" xr:uid="{0B5DDBAA-603C-485D-883A-52894196BB66}"/>
    <cellStyle name="Output 2 2 3 2 5 4" xfId="6430" xr:uid="{AE9D0B8E-0ED8-4D48-B5B0-42B368951143}"/>
    <cellStyle name="Output 2 2 3 2 5 5" xfId="15065" xr:uid="{765B77BD-656E-4473-862F-4553BF113D9A}"/>
    <cellStyle name="Output 2 2 3 2 6" xfId="1199" xr:uid="{2FFA4D2B-9B5D-412D-9AD0-209FE4BF519C}"/>
    <cellStyle name="Output 2 2 3 2 6 2" xfId="2078" xr:uid="{49024A08-8FC0-407A-9C1F-E09BD51239C2}"/>
    <cellStyle name="Output 2 2 3 2 6 2 2" xfId="5250" xr:uid="{65B04BFE-4490-4795-9053-CCE4421C5842}"/>
    <cellStyle name="Output 2 2 3 2 6 2 2 2" xfId="10879" xr:uid="{0C9C1FD1-EA54-416D-A308-20ACE90B7564}"/>
    <cellStyle name="Output 2 2 3 2 6 2 2 3" xfId="19514" xr:uid="{57C605CD-0181-45BD-B3D8-1D2D5E159544}"/>
    <cellStyle name="Output 2 2 3 2 6 2 3" xfId="7707" xr:uid="{CF0AF3F2-B871-43F2-BAF9-A5DA4189DF6C}"/>
    <cellStyle name="Output 2 2 3 2 6 2 4" xfId="16342" xr:uid="{7B2220ED-2C09-4E42-8112-3C0B81C01C93}"/>
    <cellStyle name="Output 2 2 3 2 6 3" xfId="2793" xr:uid="{C4A48EF3-9B7D-42A5-B54C-386589CC9A0A}"/>
    <cellStyle name="Output 2 2 3 2 6 3 2" xfId="8422" xr:uid="{40D2BEBD-444D-4CE8-963F-F45487861789}"/>
    <cellStyle name="Output 2 2 3 2 6 3 3" xfId="17057" xr:uid="{4D4F7426-9DA9-4103-8D15-B499348AF23C}"/>
    <cellStyle name="Output 2 2 3 2 6 4" xfId="3911" xr:uid="{C4FEC503-2477-44EE-8119-40E9D2E7352F}"/>
    <cellStyle name="Output 2 2 3 2 6 4 2" xfId="9540" xr:uid="{3B857BD4-6AF4-4D14-A2F5-0A93F0BC7D1E}"/>
    <cellStyle name="Output 2 2 3 2 6 4 3" xfId="18175" xr:uid="{F91D419E-AB18-48AE-9FA3-69D1EAA39BD0}"/>
    <cellStyle name="Output 2 2 3 2 6 5" xfId="6828" xr:uid="{27B174F1-267E-49E3-AB91-27915995AEDF}"/>
    <cellStyle name="Output 2 2 3 2 6 6" xfId="15463" xr:uid="{2AB750F2-EAEA-4DFE-9575-24E70B8A83D0}"/>
    <cellStyle name="Output 2 2 3 2 7" xfId="3420" xr:uid="{39E16D4D-E358-4CB9-A748-8DCFF11F3F4C}"/>
    <cellStyle name="Output 2 2 3 2 7 2" xfId="9049" xr:uid="{913EF79B-AD12-45D4-AEF1-C23592C5E92E}"/>
    <cellStyle name="Output 2 2 3 2 7 3" xfId="17684" xr:uid="{913E1047-1205-489F-88B9-9CDD729B9BCA}"/>
    <cellStyle name="Output 2 2 3 2 8" xfId="6244" xr:uid="{3E4467C5-DAFD-4109-8C32-2A2B6DEA2380}"/>
    <cellStyle name="Output 2 2 3 2 9" xfId="14879" xr:uid="{962114EF-EA36-4B8A-BFEE-20A4F5B4E790}"/>
    <cellStyle name="Output 2 2 3 3" xfId="631" xr:uid="{782BA107-3728-44EF-ABF2-C7699E96C667}"/>
    <cellStyle name="Output 2 2 3 3 2" xfId="962" xr:uid="{38521443-9697-45BB-AAB7-5376F4FCDC2C}"/>
    <cellStyle name="Output 2 2 3 3 2 2" xfId="1546" xr:uid="{64585C70-C436-4E70-B669-7E0A6C0C3654}"/>
    <cellStyle name="Output 2 2 3 3 2 2 2" xfId="2425" xr:uid="{053F48D5-186D-4AF8-9DF2-243172A8CAF4}"/>
    <cellStyle name="Output 2 2 3 3 2 2 2 2" xfId="5597" xr:uid="{58C93C34-D851-4863-BE05-CDD1D45EF180}"/>
    <cellStyle name="Output 2 2 3 3 2 2 2 2 2" xfId="11226" xr:uid="{1DC94A23-EF45-4DED-80B5-A222D56983B0}"/>
    <cellStyle name="Output 2 2 3 3 2 2 2 2 3" xfId="19861" xr:uid="{1687523E-E2F2-499F-B0BD-3CD51528EAE9}"/>
    <cellStyle name="Output 2 2 3 3 2 2 2 3" xfId="8054" xr:uid="{E2937032-A377-4465-AABD-8A905AFEF883}"/>
    <cellStyle name="Output 2 2 3 3 2 2 2 4" xfId="16689" xr:uid="{102A31A7-8A1B-49E4-9690-1A5F1DF8A28B}"/>
    <cellStyle name="Output 2 2 3 3 2 2 3" xfId="2743" xr:uid="{6D8D1332-6A88-4B9F-9B1C-F3C25017A782}"/>
    <cellStyle name="Output 2 2 3 3 2 2 3 2" xfId="8372" xr:uid="{01A4391C-018E-4646-AD18-F296A50D8543}"/>
    <cellStyle name="Output 2 2 3 3 2 2 3 3" xfId="17007" xr:uid="{73507B38-E5F6-4A3A-987B-2463B813FA1E}"/>
    <cellStyle name="Output 2 2 3 3 2 2 4" xfId="4718" xr:uid="{4FDFB5A9-2918-4C9C-AA42-29E1FEE77E81}"/>
    <cellStyle name="Output 2 2 3 3 2 2 4 2" xfId="10347" xr:uid="{B8AD8982-7C4C-44CB-9514-F615A2C39821}"/>
    <cellStyle name="Output 2 2 3 3 2 2 4 3" xfId="18982" xr:uid="{6CB697AB-B1CA-443C-8F16-1862477D55D9}"/>
    <cellStyle name="Output 2 2 3 3 2 2 5" xfId="7175" xr:uid="{90A0E4F6-A044-49F8-9E83-08E60DE78218}"/>
    <cellStyle name="Output 2 2 3 3 2 2 6" xfId="15810" xr:uid="{E9D1FF3C-E6E4-4B19-AF7F-B2F7F062E11F}"/>
    <cellStyle name="Output 2 2 3 3 2 3" xfId="2765" xr:uid="{A934FA6D-278E-4ACA-B171-8F4CBCB43D58}"/>
    <cellStyle name="Output 2 2 3 3 2 3 2" xfId="8394" xr:uid="{53006FE0-BC28-47D5-846D-A3B31DEA6832}"/>
    <cellStyle name="Output 2 2 3 3 2 3 3" xfId="17029" xr:uid="{E28059F7-4BAB-4BC5-893F-B7A03133FD77}"/>
    <cellStyle name="Output 2 2 3 3 2 4" xfId="6591" xr:uid="{DE307C70-8B8C-4543-AB40-4C1CB9B2E3A1}"/>
    <cellStyle name="Output 2 2 3 3 2 5" xfId="15226" xr:uid="{E1F6BBFB-6DCD-4E29-B551-8FDAB8921691}"/>
    <cellStyle name="Output 2 2 3 3 3" xfId="838" xr:uid="{B37089EB-4D4E-4052-B5AC-BE2F68012429}"/>
    <cellStyle name="Output 2 2 3 3 3 2" xfId="1422" xr:uid="{D696901C-F49F-43CF-8201-9BDFCD9A9E8C}"/>
    <cellStyle name="Output 2 2 3 3 3 2 2" xfId="2301" xr:uid="{3F5ACCB2-5961-4B5A-8528-F253F5A6E56D}"/>
    <cellStyle name="Output 2 2 3 3 3 2 2 2" xfId="5473" xr:uid="{9BE7386B-0073-40BA-B154-912215258759}"/>
    <cellStyle name="Output 2 2 3 3 3 2 2 2 2" xfId="11102" xr:uid="{CE5B7256-1CF6-4A2B-A9DF-B1D9567E39E8}"/>
    <cellStyle name="Output 2 2 3 3 3 2 2 2 3" xfId="19737" xr:uid="{C5934842-6593-4FEA-AED4-29CDA8B13040}"/>
    <cellStyle name="Output 2 2 3 3 3 2 2 3" xfId="7930" xr:uid="{0E810249-655E-4B29-98FB-148B9500A2F9}"/>
    <cellStyle name="Output 2 2 3 3 3 2 2 4" xfId="16565" xr:uid="{5A497C69-45B7-4AE6-85A3-D6F7165E46DA}"/>
    <cellStyle name="Output 2 2 3 3 3 2 3" xfId="3526" xr:uid="{51B54A69-EA5C-4757-BC47-E07B58656717}"/>
    <cellStyle name="Output 2 2 3 3 3 2 3 2" xfId="9155" xr:uid="{23EDFE21-4AC8-414F-B881-0D76AF11906F}"/>
    <cellStyle name="Output 2 2 3 3 3 2 3 3" xfId="17790" xr:uid="{A3CD067F-4F30-44B1-A2C0-278C09509059}"/>
    <cellStyle name="Output 2 2 3 3 3 2 4" xfId="4441" xr:uid="{526C137D-D440-4B90-A689-B8EDA89631BB}"/>
    <cellStyle name="Output 2 2 3 3 3 2 4 2" xfId="10070" xr:uid="{99B46733-DD3E-4A58-87DE-A64705212A50}"/>
    <cellStyle name="Output 2 2 3 3 3 2 4 3" xfId="18705" xr:uid="{5DF56546-0164-4F9C-8F05-4A8F0A015B47}"/>
    <cellStyle name="Output 2 2 3 3 3 2 5" xfId="7051" xr:uid="{8418B717-AEBA-4912-A6E3-625EDF466896}"/>
    <cellStyle name="Output 2 2 3 3 3 2 6" xfId="15686" xr:uid="{5A830538-C202-4216-8E64-4BAB3A7B9770}"/>
    <cellStyle name="Output 2 2 3 3 3 3" xfId="3107" xr:uid="{23991B1B-ABFE-47EC-BE22-3C20ACF26C72}"/>
    <cellStyle name="Output 2 2 3 3 3 3 2" xfId="8736" xr:uid="{476858D1-1C67-4FC3-AAEF-704C440F21D3}"/>
    <cellStyle name="Output 2 2 3 3 3 3 3" xfId="17371" xr:uid="{4E88E456-AEE8-4004-9A32-CDFA34F1BC92}"/>
    <cellStyle name="Output 2 2 3 3 3 4" xfId="6467" xr:uid="{98A8B64C-DBB1-41FC-B2F6-624D6E174ABA}"/>
    <cellStyle name="Output 2 2 3 3 3 5" xfId="15102" xr:uid="{7A6E67F6-523B-4FD7-A2B6-4BA30F029F55}"/>
    <cellStyle name="Output 2 2 3 3 4" xfId="1036" xr:uid="{31D21909-15E9-49F0-B243-207CD7D3EA93}"/>
    <cellStyle name="Output 2 2 3 3 4 2" xfId="1620" xr:uid="{01A1BDE8-2542-4F42-8986-0CFF9BF495AB}"/>
    <cellStyle name="Output 2 2 3 3 4 2 2" xfId="2499" xr:uid="{5666E4EA-D558-4EF6-BB28-EDDD51E24842}"/>
    <cellStyle name="Output 2 2 3 3 4 2 2 2" xfId="5671" xr:uid="{4057C6E0-7340-45CE-AF7E-12F4F51F9FDA}"/>
    <cellStyle name="Output 2 2 3 3 4 2 2 2 2" xfId="11300" xr:uid="{F5045EBF-D1F1-435A-921A-61DDC06B5FFA}"/>
    <cellStyle name="Output 2 2 3 3 4 2 2 2 3" xfId="19935" xr:uid="{6694B993-F7BD-46AA-9CBF-4E97E99747D7}"/>
    <cellStyle name="Output 2 2 3 3 4 2 2 3" xfId="8128" xr:uid="{1092807F-DCF7-4083-9FB8-B9ADCCDCD9B6}"/>
    <cellStyle name="Output 2 2 3 3 4 2 2 4" xfId="16763" xr:uid="{88A2B2BC-FD55-4114-98F2-E7DBD41312FE}"/>
    <cellStyle name="Output 2 2 3 3 4 2 3" xfId="2629" xr:uid="{35D64CBF-AFB4-4E90-917C-DB6E61F09883}"/>
    <cellStyle name="Output 2 2 3 3 4 2 3 2" xfId="8258" xr:uid="{60E3C159-28B2-447B-9BC1-EF71EF10C663}"/>
    <cellStyle name="Output 2 2 3 3 4 2 3 3" xfId="16893" xr:uid="{008634F5-AFED-430B-ADD9-1853056D6C78}"/>
    <cellStyle name="Output 2 2 3 3 4 2 4" xfId="4792" xr:uid="{6B748FB8-ECB2-44A8-A8C6-380A6300792A}"/>
    <cellStyle name="Output 2 2 3 3 4 2 4 2" xfId="10421" xr:uid="{B45827B8-2ED4-4056-8DE6-EB82BF4476FB}"/>
    <cellStyle name="Output 2 2 3 3 4 2 4 3" xfId="19056" xr:uid="{00FD2EED-4A75-4B3D-B113-A239C555776C}"/>
    <cellStyle name="Output 2 2 3 3 4 2 5" xfId="7249" xr:uid="{C52BE7CA-3193-4F41-905F-D251322E540D}"/>
    <cellStyle name="Output 2 2 3 3 4 2 6" xfId="15884" xr:uid="{FDC6DFBC-586D-41C8-8D9C-B427A1FFFDB4}"/>
    <cellStyle name="Output 2 2 3 3 4 3" xfId="3187" xr:uid="{53B3EFCF-D78F-4A28-B5BC-BD5313A19095}"/>
    <cellStyle name="Output 2 2 3 3 4 3 2" xfId="8816" xr:uid="{593C19B4-71AE-4E9E-A6F2-B2A627D2D45B}"/>
    <cellStyle name="Output 2 2 3 3 4 3 3" xfId="17451" xr:uid="{96373D50-2F2C-4403-8C78-AFFBB73BC9E7}"/>
    <cellStyle name="Output 2 2 3 3 4 4" xfId="6665" xr:uid="{B559C521-3C4F-4385-84B2-50CAE5E9A2C7}"/>
    <cellStyle name="Output 2 2 3 3 4 5" xfId="15300" xr:uid="{5DD90CFA-80D9-4F5A-83D0-0E71D554020A}"/>
    <cellStyle name="Output 2 2 3 3 5" xfId="817" xr:uid="{C1D96A41-A09C-4B54-A28A-C32B707D8FD0}"/>
    <cellStyle name="Output 2 2 3 3 5 2" xfId="1401" xr:uid="{172F2635-8350-47B4-A5AC-A4652772552E}"/>
    <cellStyle name="Output 2 2 3 3 5 2 2" xfId="2280" xr:uid="{35AD215B-CFC1-4D20-97A0-E97FDC539D94}"/>
    <cellStyle name="Output 2 2 3 3 5 2 2 2" xfId="5452" xr:uid="{BC6F96E2-1FB8-4C86-B787-CD15A91C18F5}"/>
    <cellStyle name="Output 2 2 3 3 5 2 2 2 2" xfId="11081" xr:uid="{DB0CAF50-9A37-466D-A1E2-77F8652EAB80}"/>
    <cellStyle name="Output 2 2 3 3 5 2 2 2 3" xfId="19716" xr:uid="{67A7B332-5152-4630-A080-29DB8F10230C}"/>
    <cellStyle name="Output 2 2 3 3 5 2 2 3" xfId="7909" xr:uid="{1191AA26-C04A-4D35-8551-E9BEA162D1F4}"/>
    <cellStyle name="Output 2 2 3 3 5 2 2 4" xfId="16544" xr:uid="{D7AEAF5D-379E-4272-B070-DD251E8CBD45}"/>
    <cellStyle name="Output 2 2 3 3 5 2 3" xfId="3175" xr:uid="{40DB1C37-46CF-4725-9BA9-0D5451B016D5}"/>
    <cellStyle name="Output 2 2 3 3 5 2 3 2" xfId="8804" xr:uid="{1133F5AF-A862-4786-93A6-7530B1EF04FD}"/>
    <cellStyle name="Output 2 2 3 3 5 2 3 3" xfId="17439" xr:uid="{ABB47424-ADA7-4395-99D4-0463F51F8BA0}"/>
    <cellStyle name="Output 2 2 3 3 5 2 4" xfId="4267" xr:uid="{0B536A32-3299-449F-ADFE-8E1FFB57F71B}"/>
    <cellStyle name="Output 2 2 3 3 5 2 4 2" xfId="9896" xr:uid="{82446E04-8D27-4CBA-9427-9F4A9C1C1295}"/>
    <cellStyle name="Output 2 2 3 3 5 2 4 3" xfId="18531" xr:uid="{97C4B0AA-FBE0-46E2-B491-9BCA659905A6}"/>
    <cellStyle name="Output 2 2 3 3 5 2 5" xfId="7030" xr:uid="{6C39862F-9BFE-4378-9409-FFB208FD3898}"/>
    <cellStyle name="Output 2 2 3 3 5 2 6" xfId="15665" xr:uid="{947B32D1-55A4-4BDA-9772-493275203C33}"/>
    <cellStyle name="Output 2 2 3 3 5 3" xfId="2797" xr:uid="{40895486-EAF5-4E4F-A812-1B696AF94B30}"/>
    <cellStyle name="Output 2 2 3 3 5 3 2" xfId="8426" xr:uid="{8B648453-D28D-4ED6-8D64-8B500E6C9275}"/>
    <cellStyle name="Output 2 2 3 3 5 3 3" xfId="17061" xr:uid="{399D2C13-3A43-4B89-86C4-4EBC8CB4597F}"/>
    <cellStyle name="Output 2 2 3 3 5 4" xfId="6446" xr:uid="{17157C19-59BA-4703-A6EE-C4CDEB5C2B64}"/>
    <cellStyle name="Output 2 2 3 3 5 5" xfId="15081" xr:uid="{51BC8422-084D-4869-BCAA-C502C535C5C6}"/>
    <cellStyle name="Output 2 2 3 3 6" xfId="1215" xr:uid="{2E9A43FE-B67C-4025-AD58-43BED18BADDD}"/>
    <cellStyle name="Output 2 2 3 3 6 2" xfId="2094" xr:uid="{AA27E2B3-6DFE-4A48-A962-859F238FE54E}"/>
    <cellStyle name="Output 2 2 3 3 6 2 2" xfId="5266" xr:uid="{06016270-2D3D-4CFE-8076-9632589CA767}"/>
    <cellStyle name="Output 2 2 3 3 6 2 2 2" xfId="10895" xr:uid="{8EC1654C-8B8F-4FBF-80B8-46A7C34ECD9F}"/>
    <cellStyle name="Output 2 2 3 3 6 2 2 3" xfId="19530" xr:uid="{2EBB3A66-AC8C-43A2-9391-81E4DD9399A2}"/>
    <cellStyle name="Output 2 2 3 3 6 2 3" xfId="7723" xr:uid="{946D4380-5BD7-44DF-972C-6F505374C5CE}"/>
    <cellStyle name="Output 2 2 3 3 6 2 4" xfId="16358" xr:uid="{86737669-1143-4D66-8C98-971C131A181C}"/>
    <cellStyle name="Output 2 2 3 3 6 3" xfId="3381" xr:uid="{3DFB144D-3D20-45F3-9283-0CB533613DD7}"/>
    <cellStyle name="Output 2 2 3 3 6 3 2" xfId="9010" xr:uid="{FCF4F166-A511-4C1C-9690-73ADDAEDB76F}"/>
    <cellStyle name="Output 2 2 3 3 6 3 3" xfId="17645" xr:uid="{DEC9CD0F-EB01-42AD-87F2-16AC4F3AD76D}"/>
    <cellStyle name="Output 2 2 3 3 6 4" xfId="4412" xr:uid="{404CC85E-C65C-4763-917E-ECCF9B9B1706}"/>
    <cellStyle name="Output 2 2 3 3 6 4 2" xfId="10041" xr:uid="{266A692F-6365-4CAB-B429-2C675945ED16}"/>
    <cellStyle name="Output 2 2 3 3 6 4 3" xfId="18676" xr:uid="{58CFE67C-6A92-4E1A-B441-B4B11DE777BD}"/>
    <cellStyle name="Output 2 2 3 3 6 5" xfId="6844" xr:uid="{3A5525BF-FCC3-4EC6-9BD5-2D47DC176975}"/>
    <cellStyle name="Output 2 2 3 3 6 6" xfId="15479" xr:uid="{FFF04F0B-9DBA-4E53-865F-D14182777E54}"/>
    <cellStyle name="Output 2 2 3 3 7" xfId="3309" xr:uid="{55002A82-30DF-4D7B-B117-74E41FB2C792}"/>
    <cellStyle name="Output 2 2 3 3 7 2" xfId="8938" xr:uid="{5C81B3CA-B073-40C3-9247-68CEC7400E10}"/>
    <cellStyle name="Output 2 2 3 3 7 3" xfId="17573" xr:uid="{4E0C1632-5DBD-4349-99E2-25EB00F0533D}"/>
    <cellStyle name="Output 2 2 3 3 8" xfId="6260" xr:uid="{65100368-4114-438F-AA44-EB7E8A547495}"/>
    <cellStyle name="Output 2 2 3 3 9" xfId="14895" xr:uid="{25CFCCA3-5F79-46FC-8744-ED6A250FAAA3}"/>
    <cellStyle name="Output 2 2 3 4" xfId="535" xr:uid="{4A2C101B-8524-43F4-A96D-869BC31C08F5}"/>
    <cellStyle name="Output 2 2 3 4 2" xfId="869" xr:uid="{1ECEB946-81D3-4533-8FB5-A49FE88C81BB}"/>
    <cellStyle name="Output 2 2 3 4 2 2" xfId="1453" xr:uid="{33A3F923-A7BB-437B-A2CA-ED78425A67FE}"/>
    <cellStyle name="Output 2 2 3 4 2 2 2" xfId="2332" xr:uid="{4F52D21E-5007-4149-9BD4-61B57B30871F}"/>
    <cellStyle name="Output 2 2 3 4 2 2 2 2" xfId="5504" xr:uid="{20D3F4C8-CA5B-471F-87B9-2E369793822A}"/>
    <cellStyle name="Output 2 2 3 4 2 2 2 2 2" xfId="11133" xr:uid="{4E68AEF5-EA15-4160-9FAB-E1316EC1D442}"/>
    <cellStyle name="Output 2 2 3 4 2 2 2 2 3" xfId="19768" xr:uid="{1B00B81F-0920-4DE9-88E8-376F064537C0}"/>
    <cellStyle name="Output 2 2 3 4 2 2 2 3" xfId="7961" xr:uid="{25AA7E83-43D6-4EBD-854B-4C434FBFDCC2}"/>
    <cellStyle name="Output 2 2 3 4 2 2 2 4" xfId="16596" xr:uid="{0EBCAC42-9F9A-4BC5-9721-6780ECA585A9}"/>
    <cellStyle name="Output 2 2 3 4 2 2 3" xfId="2788" xr:uid="{99A7539D-5F5C-4A76-BE65-88D4B1C90863}"/>
    <cellStyle name="Output 2 2 3 4 2 2 3 2" xfId="8417" xr:uid="{905E731A-205F-4871-9A6A-B3DBAD7BD9D9}"/>
    <cellStyle name="Output 2 2 3 4 2 2 3 3" xfId="17052" xr:uid="{9913C745-1A8C-46EC-AE3E-89119510F700}"/>
    <cellStyle name="Output 2 2 3 4 2 2 4" xfId="3635" xr:uid="{ABD013D4-F300-432B-BAFA-405D53A99379}"/>
    <cellStyle name="Output 2 2 3 4 2 2 4 2" xfId="9264" xr:uid="{C8D09636-2039-4DF9-9AAF-6E3F42322B7D}"/>
    <cellStyle name="Output 2 2 3 4 2 2 4 3" xfId="17899" xr:uid="{C84D461E-FD21-495C-9342-060335B99A25}"/>
    <cellStyle name="Output 2 2 3 4 2 2 5" xfId="7082" xr:uid="{1944669D-D69F-4D9D-A7DF-BC42FF49846A}"/>
    <cellStyle name="Output 2 2 3 4 2 2 6" xfId="15717" xr:uid="{A3960A9E-5518-41AA-BEDF-EA6BF7F0986B}"/>
    <cellStyle name="Output 2 2 3 4 2 3" xfId="2817" xr:uid="{A1F64FC4-59F5-4CCA-AE8E-A3E2B3894923}"/>
    <cellStyle name="Output 2 2 3 4 2 3 2" xfId="8446" xr:uid="{A8032982-7B75-4021-8666-23CB2382F898}"/>
    <cellStyle name="Output 2 2 3 4 2 3 3" xfId="17081" xr:uid="{D9590D4B-00DD-4DC5-BEEC-604998CF9681}"/>
    <cellStyle name="Output 2 2 3 4 2 4" xfId="6498" xr:uid="{EECF5012-14E8-4B6A-A173-27C857FE318B}"/>
    <cellStyle name="Output 2 2 3 4 2 5" xfId="15133" xr:uid="{3BFB714D-C4FD-4743-A429-4DF80DCC0F11}"/>
    <cellStyle name="Output 2 2 3 4 3" xfId="825" xr:uid="{B0E0BA6F-775B-432E-B67A-37386174E27C}"/>
    <cellStyle name="Output 2 2 3 4 3 2" xfId="1409" xr:uid="{0B9C3064-3AF0-408C-AFC6-EFD63475C5CA}"/>
    <cellStyle name="Output 2 2 3 4 3 2 2" xfId="2288" xr:uid="{5A1C55E4-96F9-4DE4-9611-D977D4600D54}"/>
    <cellStyle name="Output 2 2 3 4 3 2 2 2" xfId="5460" xr:uid="{C87D220F-2149-42DC-9477-B28E1FEA3F79}"/>
    <cellStyle name="Output 2 2 3 4 3 2 2 2 2" xfId="11089" xr:uid="{E74E1C42-82FF-4AD3-B4F6-75FE644543D6}"/>
    <cellStyle name="Output 2 2 3 4 3 2 2 2 3" xfId="19724" xr:uid="{EF0B8234-2945-40F8-AD0D-E451D5D5AB02}"/>
    <cellStyle name="Output 2 2 3 4 3 2 2 3" xfId="7917" xr:uid="{67D36AA0-EFF8-4292-87A1-114B4A5E154F}"/>
    <cellStyle name="Output 2 2 3 4 3 2 2 4" xfId="16552" xr:uid="{1F3C7E73-E983-4218-AAE0-7C41ADB5D4CB}"/>
    <cellStyle name="Output 2 2 3 4 3 2 3" xfId="3529" xr:uid="{99124FB9-9580-4825-800C-3244F893395F}"/>
    <cellStyle name="Output 2 2 3 4 3 2 3 2" xfId="9158" xr:uid="{763C3DE0-68B1-4590-AEA0-9EA9751ACF94}"/>
    <cellStyle name="Output 2 2 3 4 3 2 3 3" xfId="17793" xr:uid="{41141DDE-21DE-480D-ADBB-ED48BDA24CC8}"/>
    <cellStyle name="Output 2 2 3 4 3 2 4" xfId="4063" xr:uid="{67BAA878-AE99-46A3-9E7B-04BC4D106694}"/>
    <cellStyle name="Output 2 2 3 4 3 2 4 2" xfId="9692" xr:uid="{1202A045-FFCA-48FC-8AD3-10AFA83FF9A9}"/>
    <cellStyle name="Output 2 2 3 4 3 2 4 3" xfId="18327" xr:uid="{0ABECE1A-A14D-49D0-9A23-4B6C04DDC87B}"/>
    <cellStyle name="Output 2 2 3 4 3 2 5" xfId="7038" xr:uid="{212707D9-0CBF-4333-A284-93F6DD6A2D8F}"/>
    <cellStyle name="Output 2 2 3 4 3 2 6" xfId="15673" xr:uid="{3EE0BCE2-B746-49F0-A892-C390D94767BE}"/>
    <cellStyle name="Output 2 2 3 4 3 3" xfId="2687" xr:uid="{5246F3FE-5174-4470-9409-EA38DADE86B6}"/>
    <cellStyle name="Output 2 2 3 4 3 3 2" xfId="8316" xr:uid="{043FDCDA-0DA4-4783-ABF4-16E09FFAB65E}"/>
    <cellStyle name="Output 2 2 3 4 3 3 3" xfId="16951" xr:uid="{800635B2-7B26-4D64-BC20-625A44071707}"/>
    <cellStyle name="Output 2 2 3 4 3 4" xfId="6454" xr:uid="{3D96F0BF-76BA-4814-9E1C-0786940C24B5}"/>
    <cellStyle name="Output 2 2 3 4 3 5" xfId="15089" xr:uid="{06C6E116-C0DB-468F-92A9-38ED0C4DF6BC}"/>
    <cellStyle name="Output 2 2 3 4 4" xfId="994" xr:uid="{0A67A2F2-71C3-43E4-98CC-E21451A4A4E9}"/>
    <cellStyle name="Output 2 2 3 4 4 2" xfId="1578" xr:uid="{F63C74A4-A908-4479-8DB8-67C6E65B4ED7}"/>
    <cellStyle name="Output 2 2 3 4 4 2 2" xfId="2457" xr:uid="{7656A070-420E-4B19-84A6-C9A8C04A086C}"/>
    <cellStyle name="Output 2 2 3 4 4 2 2 2" xfId="5629" xr:uid="{074979FF-96A1-4F68-BDE9-88C3310F4AEF}"/>
    <cellStyle name="Output 2 2 3 4 4 2 2 2 2" xfId="11258" xr:uid="{18353B2E-B1EC-45D2-A240-A961DB0FCB6E}"/>
    <cellStyle name="Output 2 2 3 4 4 2 2 2 3" xfId="19893" xr:uid="{9A5F5BF2-CB24-403F-9241-AF3221C54EFF}"/>
    <cellStyle name="Output 2 2 3 4 4 2 2 3" xfId="8086" xr:uid="{3EE58A7B-81F5-482B-8380-C499DC9FE64F}"/>
    <cellStyle name="Output 2 2 3 4 4 2 2 4" xfId="16721" xr:uid="{C8112FA8-BE1E-4E98-8B43-B974AD86B0B7}"/>
    <cellStyle name="Output 2 2 3 4 4 2 3" xfId="3415" xr:uid="{992BA8E3-3E73-44E3-8286-37D1A3600D11}"/>
    <cellStyle name="Output 2 2 3 4 4 2 3 2" xfId="9044" xr:uid="{CD632DDC-0C89-458B-9244-88538A3F2731}"/>
    <cellStyle name="Output 2 2 3 4 4 2 3 3" xfId="17679" xr:uid="{D12CE33B-ADD9-4E96-A952-A12CD19FCE81}"/>
    <cellStyle name="Output 2 2 3 4 4 2 4" xfId="4750" xr:uid="{FBD1B2E2-BF32-4B70-978C-32ECE2E91C6F}"/>
    <cellStyle name="Output 2 2 3 4 4 2 4 2" xfId="10379" xr:uid="{CA2F2574-96F9-4323-AD6C-B1113D95AC39}"/>
    <cellStyle name="Output 2 2 3 4 4 2 4 3" xfId="19014" xr:uid="{A7508966-7B1B-4246-8C45-C8815710F9E0}"/>
    <cellStyle name="Output 2 2 3 4 4 2 5" xfId="7207" xr:uid="{DC24798C-71BF-4CFE-B015-501459398A2D}"/>
    <cellStyle name="Output 2 2 3 4 4 2 6" xfId="15842" xr:uid="{7BF1C7E4-17B8-4024-B1B6-9D949B679B02}"/>
    <cellStyle name="Output 2 2 3 4 4 3" xfId="3530" xr:uid="{CBB2165B-0073-40EE-87AD-889DAC3C1A07}"/>
    <cellStyle name="Output 2 2 3 4 4 3 2" xfId="9159" xr:uid="{20944E2D-D4C7-4922-80AE-3501A1E98AA9}"/>
    <cellStyle name="Output 2 2 3 4 4 3 3" xfId="17794" xr:uid="{139FF977-5FDC-4714-83BA-0535F910A2A3}"/>
    <cellStyle name="Output 2 2 3 4 4 4" xfId="6623" xr:uid="{42B79120-9685-4331-9C71-BCC718DEFDEA}"/>
    <cellStyle name="Output 2 2 3 4 4 5" xfId="15258" xr:uid="{0E59929A-7755-40F2-89DA-CA998576D4AB}"/>
    <cellStyle name="Output 2 2 3 4 5" xfId="740" xr:uid="{F1A12BBC-8146-4305-8A5D-7A5299758027}"/>
    <cellStyle name="Output 2 2 3 4 5 2" xfId="1324" xr:uid="{381B68A3-8F03-4A7B-8714-62AEA0D7B17B}"/>
    <cellStyle name="Output 2 2 3 4 5 2 2" xfId="2203" xr:uid="{6B5A4B66-F0F9-4AEA-9367-6D7CC653A33D}"/>
    <cellStyle name="Output 2 2 3 4 5 2 2 2" xfId="5375" xr:uid="{658FBDFA-46D9-4794-86C6-41D790EA9F09}"/>
    <cellStyle name="Output 2 2 3 4 5 2 2 2 2" xfId="11004" xr:uid="{E9721F31-C018-4B53-966B-C73CEB036D5E}"/>
    <cellStyle name="Output 2 2 3 4 5 2 2 2 3" xfId="19639" xr:uid="{46ACF8E1-0C7E-46C0-8421-84DA76CE4F64}"/>
    <cellStyle name="Output 2 2 3 4 5 2 2 3" xfId="7832" xr:uid="{185C502C-FF43-4124-A737-D55D7ACF093C}"/>
    <cellStyle name="Output 2 2 3 4 5 2 2 4" xfId="16467" xr:uid="{A40C2911-DFB2-4ADD-AD6D-1E9A57F67318}"/>
    <cellStyle name="Output 2 2 3 4 5 2 3" xfId="283" xr:uid="{14B56E26-1F0D-47A0-863D-615E585E592B}"/>
    <cellStyle name="Output 2 2 3 4 5 2 3 2" xfId="5912" xr:uid="{03A3B8DC-08E8-4DCD-8328-566EBF86839B}"/>
    <cellStyle name="Output 2 2 3 4 5 2 3 3" xfId="14547" xr:uid="{305ECEB0-4F76-41C9-8D97-F6D1850BEED7}"/>
    <cellStyle name="Output 2 2 3 4 5 2 4" xfId="4615" xr:uid="{D32B51DC-D07C-4F7B-BF21-50BBE80698BC}"/>
    <cellStyle name="Output 2 2 3 4 5 2 4 2" xfId="10244" xr:uid="{839C6D53-D18C-45FF-A96B-A86BE70339CB}"/>
    <cellStyle name="Output 2 2 3 4 5 2 4 3" xfId="18879" xr:uid="{1517137C-3FFE-43BB-8A43-933F2E093E1E}"/>
    <cellStyle name="Output 2 2 3 4 5 2 5" xfId="6953" xr:uid="{D8784830-664B-43A1-92D1-5A86AE73CDDB}"/>
    <cellStyle name="Output 2 2 3 4 5 2 6" xfId="15588" xr:uid="{413CA99A-5825-4389-AC99-07D1AE8D6A53}"/>
    <cellStyle name="Output 2 2 3 4 5 3" xfId="2962" xr:uid="{74C47113-D142-455A-8409-A204D27B143D}"/>
    <cellStyle name="Output 2 2 3 4 5 3 2" xfId="8591" xr:uid="{01071804-3405-457B-85FD-E5BD4FA43453}"/>
    <cellStyle name="Output 2 2 3 4 5 3 3" xfId="17226" xr:uid="{B5B9FA6B-FFE4-41AB-ADE4-21082C664707}"/>
    <cellStyle name="Output 2 2 3 4 5 4" xfId="6369" xr:uid="{CAAC67A5-7D45-40EE-9560-30FF6A821431}"/>
    <cellStyle name="Output 2 2 3 4 5 5" xfId="15004" xr:uid="{7FC0B0E9-A064-4986-8FA1-74C1EAE1AFE2}"/>
    <cellStyle name="Output 2 2 3 4 6" xfId="1138" xr:uid="{9F688D25-E4C4-4A33-8982-7EFE9635938B}"/>
    <cellStyle name="Output 2 2 3 4 6 2" xfId="2017" xr:uid="{F983CF99-9491-423A-A02C-B64900F6D927}"/>
    <cellStyle name="Output 2 2 3 4 6 2 2" xfId="5189" xr:uid="{62A096EE-C986-40D7-B7AE-F73BC538C36A}"/>
    <cellStyle name="Output 2 2 3 4 6 2 2 2" xfId="10818" xr:uid="{96DAAE34-F8AC-4729-99C8-EC584784B8F5}"/>
    <cellStyle name="Output 2 2 3 4 6 2 2 3" xfId="19453" xr:uid="{C07768A1-42DD-49E0-A045-8430EA4E34AA}"/>
    <cellStyle name="Output 2 2 3 4 6 2 3" xfId="7646" xr:uid="{E87FF867-96D3-4412-846C-D308C08ED3F8}"/>
    <cellStyle name="Output 2 2 3 4 6 2 4" xfId="16281" xr:uid="{D0FF8083-624A-4E06-85F1-75F7132CBC83}"/>
    <cellStyle name="Output 2 2 3 4 6 3" xfId="2991" xr:uid="{911FA5AC-F4C3-46B8-904C-6DDA02654C80}"/>
    <cellStyle name="Output 2 2 3 4 6 3 2" xfId="8620" xr:uid="{AA7F4B5F-E601-4337-B215-2180FE9BC935}"/>
    <cellStyle name="Output 2 2 3 4 6 3 3" xfId="17255" xr:uid="{FEFF3B19-7584-4621-AD9F-595D7F13BB8C}"/>
    <cellStyle name="Output 2 2 3 4 6 4" xfId="3658" xr:uid="{3229718B-0168-42DB-8C01-93F91A84C1E5}"/>
    <cellStyle name="Output 2 2 3 4 6 4 2" xfId="9287" xr:uid="{2CB84B10-584C-4668-AA56-FBB074176D63}"/>
    <cellStyle name="Output 2 2 3 4 6 4 3" xfId="17922" xr:uid="{044EC423-E3E4-47BD-88D2-4F2C649F874B}"/>
    <cellStyle name="Output 2 2 3 4 6 5" xfId="6767" xr:uid="{6D82E420-1952-44C6-984F-867D2BD09BBB}"/>
    <cellStyle name="Output 2 2 3 4 6 6" xfId="15402" xr:uid="{A3A434F6-9854-43D3-9C50-658698014733}"/>
    <cellStyle name="Output 2 2 3 4 7" xfId="2577" xr:uid="{0C48099D-55C8-4AC7-B2DA-10DBD58D16F7}"/>
    <cellStyle name="Output 2 2 3 4 7 2" xfId="8206" xr:uid="{5E8BF833-BC17-4853-AF0D-FD428721E540}"/>
    <cellStyle name="Output 2 2 3 4 7 3" xfId="16841" xr:uid="{1CA03D77-50A8-40A2-8571-AFB1E3BA9DFD}"/>
    <cellStyle name="Output 2 2 3 4 8" xfId="6164" xr:uid="{CAD4535F-162B-4271-90EA-2B9BA7EE9ABE}"/>
    <cellStyle name="Output 2 2 3 4 9" xfId="14799" xr:uid="{34196A2E-D67B-40BB-9B5C-51E401D6C1A6}"/>
    <cellStyle name="Output 2 2 3 5" xfId="599" xr:uid="{8FE8A864-01EC-4D57-8DF0-87EF95C833EC}"/>
    <cellStyle name="Output 2 2 3 5 2" xfId="922" xr:uid="{EC8C15BC-8CDB-413E-AD63-1B110CBE02B5}"/>
    <cellStyle name="Output 2 2 3 5 2 2" xfId="1506" xr:uid="{8646B0E1-CF94-4CB7-A4CC-470952B80D7B}"/>
    <cellStyle name="Output 2 2 3 5 2 2 2" xfId="2385" xr:uid="{AAD30DD2-A596-4AA8-ABFD-C94C559364EC}"/>
    <cellStyle name="Output 2 2 3 5 2 2 2 2" xfId="5557" xr:uid="{FC09642C-184D-4322-8595-507807B31933}"/>
    <cellStyle name="Output 2 2 3 5 2 2 2 2 2" xfId="11186" xr:uid="{098B9C00-AB28-4E21-B14A-01C6C5E4BCD4}"/>
    <cellStyle name="Output 2 2 3 5 2 2 2 2 3" xfId="19821" xr:uid="{A9911A88-BCE1-4115-A96E-09223C899BB5}"/>
    <cellStyle name="Output 2 2 3 5 2 2 2 3" xfId="8014" xr:uid="{7B914D57-066C-4A72-AA06-751F074D643A}"/>
    <cellStyle name="Output 2 2 3 5 2 2 2 4" xfId="16649" xr:uid="{66D2A72D-227A-4FED-9BA4-16781F079B7E}"/>
    <cellStyle name="Output 2 2 3 5 2 2 3" xfId="2697" xr:uid="{C50A4F12-6DAF-4029-AE04-189C33A03C23}"/>
    <cellStyle name="Output 2 2 3 5 2 2 3 2" xfId="8326" xr:uid="{525C567A-B76C-4352-A917-5B82D25C702E}"/>
    <cellStyle name="Output 2 2 3 5 2 2 3 3" xfId="16961" xr:uid="{D5AD19C0-5225-47FB-9546-2D52ABE6897A}"/>
    <cellStyle name="Output 2 2 3 5 2 2 4" xfId="4678" xr:uid="{32DE1489-3292-4A0C-A148-8455D48ABAA9}"/>
    <cellStyle name="Output 2 2 3 5 2 2 4 2" xfId="10307" xr:uid="{44D1F9EF-E3A1-4A0E-8FE1-8A418A9CDAD8}"/>
    <cellStyle name="Output 2 2 3 5 2 2 4 3" xfId="18942" xr:uid="{4143409F-B088-4ACB-8828-E49ED9B6A303}"/>
    <cellStyle name="Output 2 2 3 5 2 2 5" xfId="7135" xr:uid="{271D6EF2-A551-469D-8AE8-2A478243AD14}"/>
    <cellStyle name="Output 2 2 3 5 2 2 6" xfId="15770" xr:uid="{55D474BE-9F06-4ECF-8222-93705C0CCEAE}"/>
    <cellStyle name="Output 2 2 3 5 2 3" xfId="2777" xr:uid="{C35E9088-0E24-459E-8F1D-3EDDB4729743}"/>
    <cellStyle name="Output 2 2 3 5 2 3 2" xfId="8406" xr:uid="{3740B9BD-E5DB-44AC-86D1-2037DFDE9BC0}"/>
    <cellStyle name="Output 2 2 3 5 2 3 3" xfId="17041" xr:uid="{87EE2A8D-653C-4748-83FD-3E8C34E70403}"/>
    <cellStyle name="Output 2 2 3 5 2 4" xfId="6551" xr:uid="{C2F2D626-B079-4CAB-8779-18DA7F35013E}"/>
    <cellStyle name="Output 2 2 3 5 2 5" xfId="15186" xr:uid="{E40F9B0C-93B1-4890-BA73-47A4E29E9936}"/>
    <cellStyle name="Output 2 2 3 5 3" xfId="1175" xr:uid="{3886EC7A-2DE7-4197-8202-DD7BED913DA6}"/>
    <cellStyle name="Output 2 2 3 5 3 2" xfId="2054" xr:uid="{A9CDC2A4-7357-41EE-9DC3-C08F20D248D5}"/>
    <cellStyle name="Output 2 2 3 5 3 2 2" xfId="5226" xr:uid="{A810F1B6-FA10-43B3-9036-B1370DC70396}"/>
    <cellStyle name="Output 2 2 3 5 3 2 2 2" xfId="10855" xr:uid="{F8DF6DA7-8935-4989-9C25-0F23570131F1}"/>
    <cellStyle name="Output 2 2 3 5 3 2 2 3" xfId="19490" xr:uid="{F46E5FD0-C268-433D-B3D9-0A65EF855DD6}"/>
    <cellStyle name="Output 2 2 3 5 3 2 3" xfId="7683" xr:uid="{F3F475AB-C1A5-4E77-BA38-B1462E7225C7}"/>
    <cellStyle name="Output 2 2 3 5 3 2 4" xfId="16318" xr:uid="{A5EE71EE-DC64-40EA-A315-94638B4C7BBB}"/>
    <cellStyle name="Output 2 2 3 5 3 3" xfId="2886" xr:uid="{4A4E90DE-B5E8-4E59-BF68-8981042FA540}"/>
    <cellStyle name="Output 2 2 3 5 3 3 2" xfId="8515" xr:uid="{AF197EC8-B17F-4841-937E-F6B028910D74}"/>
    <cellStyle name="Output 2 2 3 5 3 3 3" xfId="17150" xr:uid="{B80C7844-6C71-43EB-A037-7F5BDB5AA9D6}"/>
    <cellStyle name="Output 2 2 3 5 3 4" xfId="3757" xr:uid="{0DBBB7A7-E3EC-46DC-BBFD-128E5EBA0647}"/>
    <cellStyle name="Output 2 2 3 5 3 4 2" xfId="9386" xr:uid="{B87034C8-471F-41E3-99E0-063AB54093E0}"/>
    <cellStyle name="Output 2 2 3 5 3 4 3" xfId="18021" xr:uid="{3734C5EF-38A1-44EF-BC8F-267B9C3DD2AC}"/>
    <cellStyle name="Output 2 2 3 5 3 5" xfId="6804" xr:uid="{80232712-928B-42CB-B7BF-1D709B56A3E8}"/>
    <cellStyle name="Output 2 2 3 5 3 6" xfId="15439" xr:uid="{8F9E363F-B177-43F5-9763-F4CB25296071}"/>
    <cellStyle name="Output 2 2 3 5 4" xfId="2684" xr:uid="{DCFD6CF0-DDA7-46C0-9C95-8BED8CE76FB2}"/>
    <cellStyle name="Output 2 2 3 5 4 2" xfId="8313" xr:uid="{878E6E1D-E0CF-4A1B-A221-34D0F7FF6E20}"/>
    <cellStyle name="Output 2 2 3 5 4 3" xfId="16948" xr:uid="{9EBD8B3B-010E-4501-9735-957620476662}"/>
    <cellStyle name="Output 2 2 3 5 5" xfId="6228" xr:uid="{BC4A4DCA-8488-4659-87F2-715B8739E19F}"/>
    <cellStyle name="Output 2 2 3 5 6" xfId="14863" xr:uid="{FC06AB5F-8615-48BF-BFFA-50E88318588C}"/>
    <cellStyle name="Output 2 2 3 6" xfId="1018" xr:uid="{9A07AD8D-E2DD-4432-A64F-4F40A6679647}"/>
    <cellStyle name="Output 2 2 3 6 2" xfId="1602" xr:uid="{11479B34-A58C-482E-97AF-AC81F65EF94C}"/>
    <cellStyle name="Output 2 2 3 6 2 2" xfId="2481" xr:uid="{B287802A-A516-47E6-B7A9-6EC351B75B61}"/>
    <cellStyle name="Output 2 2 3 6 2 2 2" xfId="5653" xr:uid="{3E261335-5C02-4CBF-AB9F-4D37384E9128}"/>
    <cellStyle name="Output 2 2 3 6 2 2 2 2" xfId="11282" xr:uid="{939A29D8-D1FC-434F-AF31-33CCB5CEE3CB}"/>
    <cellStyle name="Output 2 2 3 6 2 2 2 3" xfId="19917" xr:uid="{48E3F9F8-F58D-4D73-A59E-355566020557}"/>
    <cellStyle name="Output 2 2 3 6 2 2 3" xfId="8110" xr:uid="{7A05BD90-16B2-4A20-AF56-82DF5E6F1467}"/>
    <cellStyle name="Output 2 2 3 6 2 2 4" xfId="16745" xr:uid="{E86B5ECE-C45E-47CE-9995-7A6C7C594B23}"/>
    <cellStyle name="Output 2 2 3 6 2 3" xfId="3367" xr:uid="{57D1642C-D6D2-423D-A659-8E4B51AD816A}"/>
    <cellStyle name="Output 2 2 3 6 2 3 2" xfId="8996" xr:uid="{A05718CF-C8A1-4D3F-8723-C6231F1DD7CF}"/>
    <cellStyle name="Output 2 2 3 6 2 3 3" xfId="17631" xr:uid="{37FE8352-03D7-472B-83DA-D3D657D6DD21}"/>
    <cellStyle name="Output 2 2 3 6 2 4" xfId="4774" xr:uid="{294EBE57-F5A6-4968-BF38-2A745709F245}"/>
    <cellStyle name="Output 2 2 3 6 2 4 2" xfId="10403" xr:uid="{2C23C4C3-F4C4-4FA9-A4AE-1B77B7650DF3}"/>
    <cellStyle name="Output 2 2 3 6 2 4 3" xfId="19038" xr:uid="{7045D217-A08A-4EC6-9569-B2559DEBB1F7}"/>
    <cellStyle name="Output 2 2 3 6 2 5" xfId="7231" xr:uid="{6C21AE2E-0961-4480-8AE1-2359B4ECB01B}"/>
    <cellStyle name="Output 2 2 3 6 2 6" xfId="15866" xr:uid="{42E7BE83-3347-4A7E-BE06-52EB561CD1D5}"/>
    <cellStyle name="Output 2 2 3 6 3" xfId="3331" xr:uid="{3C3C0351-B3F2-4E7E-B177-907E00EA7F64}"/>
    <cellStyle name="Output 2 2 3 6 3 2" xfId="8960" xr:uid="{7DACE768-1192-4426-8E76-A355AB16E292}"/>
    <cellStyle name="Output 2 2 3 6 3 3" xfId="17595" xr:uid="{75188A8E-8F2C-4973-8322-00AEAE0D42CB}"/>
    <cellStyle name="Output 2 2 3 6 4" xfId="6647" xr:uid="{BEBE4B09-89ED-433C-BEC0-E6A754B6FC01}"/>
    <cellStyle name="Output 2 2 3 6 5" xfId="15282" xr:uid="{282958F8-3C96-489F-9AB8-EA51A77485D5}"/>
    <cellStyle name="Output 2 2 3 7" xfId="1060" xr:uid="{ABD30FA3-C54A-480F-A2EB-C85A599718A2}"/>
    <cellStyle name="Output 2 2 3 7 2" xfId="1644" xr:uid="{4DD385D9-753D-4745-84CB-4B9160DB5E1C}"/>
    <cellStyle name="Output 2 2 3 7 2 2" xfId="2523" xr:uid="{CAFD85F4-EB1E-4120-BE05-EE6B2A1216B1}"/>
    <cellStyle name="Output 2 2 3 7 2 2 2" xfId="5695" xr:uid="{A530A831-0D65-4237-B241-0E09AFCEF381}"/>
    <cellStyle name="Output 2 2 3 7 2 2 2 2" xfId="11324" xr:uid="{75830016-78AD-4E5C-9409-1EDA5707EE79}"/>
    <cellStyle name="Output 2 2 3 7 2 2 2 3" xfId="19959" xr:uid="{B6FA49A9-E85E-4CDB-BB49-37AB1E45A644}"/>
    <cellStyle name="Output 2 2 3 7 2 2 3" xfId="8152" xr:uid="{162E4BC6-6C55-44C0-89F2-A5B27A8C3F05}"/>
    <cellStyle name="Output 2 2 3 7 2 2 4" xfId="16787" xr:uid="{F1B740B7-7970-4A40-AD35-C2BA4E9D025D}"/>
    <cellStyle name="Output 2 2 3 7 2 3" xfId="304" xr:uid="{657E5D93-079A-4947-9129-DD4704EF6910}"/>
    <cellStyle name="Output 2 2 3 7 2 3 2" xfId="5933" xr:uid="{9BB58DAB-B6D8-4C69-B99E-644A32F6D73A}"/>
    <cellStyle name="Output 2 2 3 7 2 3 3" xfId="14568" xr:uid="{432977BC-4257-43CC-BFCE-6A40BC56EFA8}"/>
    <cellStyle name="Output 2 2 3 7 2 4" xfId="4816" xr:uid="{AE351387-6204-4293-983D-2C2585BC7789}"/>
    <cellStyle name="Output 2 2 3 7 2 4 2" xfId="10445" xr:uid="{9D9A8D14-1462-4E78-8702-33A50F04E0DD}"/>
    <cellStyle name="Output 2 2 3 7 2 4 3" xfId="19080" xr:uid="{CCFB6005-BB9F-48A2-8E99-CDC543237B41}"/>
    <cellStyle name="Output 2 2 3 7 2 5" xfId="7273" xr:uid="{EDD91646-6C9F-4803-A916-3076E3DC449C}"/>
    <cellStyle name="Output 2 2 3 7 2 6" xfId="15908" xr:uid="{5A21A03F-E4AF-45C7-9717-DB4A79D9C9E0}"/>
    <cellStyle name="Output 2 2 3 7 3" xfId="3205" xr:uid="{E1D0E2E4-4B3E-48E8-8ED7-BE16F39B97CC}"/>
    <cellStyle name="Output 2 2 3 7 3 2" xfId="8834" xr:uid="{F874DC73-E2A6-4A0E-AD1C-D68E45E9CEF2}"/>
    <cellStyle name="Output 2 2 3 7 3 3" xfId="17469" xr:uid="{77BB00E1-3A57-4364-87A9-709E2DAE3B95}"/>
    <cellStyle name="Output 2 2 3 7 4" xfId="6689" xr:uid="{000D51F4-8087-493C-8F90-411D96BEBB9A}"/>
    <cellStyle name="Output 2 2 3 7 5" xfId="15324" xr:uid="{980220CE-AB88-4EB3-810D-4522B0B76EEF}"/>
    <cellStyle name="Output 2 2 3 8" xfId="777" xr:uid="{09FA6D9F-1B7D-4AC2-97F8-75723A296106}"/>
    <cellStyle name="Output 2 2 3 8 2" xfId="1361" xr:uid="{76A73508-AED4-4B1F-8675-1D991DF92504}"/>
    <cellStyle name="Output 2 2 3 8 2 2" xfId="2240" xr:uid="{AEA4A715-4E83-4EDB-89AE-CBBF8067554A}"/>
    <cellStyle name="Output 2 2 3 8 2 2 2" xfId="5412" xr:uid="{2015CE14-2AC7-4195-98A0-05CAB1B2BEB1}"/>
    <cellStyle name="Output 2 2 3 8 2 2 2 2" xfId="11041" xr:uid="{58ED9B61-B281-455E-A738-E1A53954A116}"/>
    <cellStyle name="Output 2 2 3 8 2 2 2 3" xfId="19676" xr:uid="{A9D8FABA-9D5E-41FA-A8B5-28F5E38B9543}"/>
    <cellStyle name="Output 2 2 3 8 2 2 3" xfId="7869" xr:uid="{9BCAEE96-78DA-48A0-80E7-2AC72141E4FC}"/>
    <cellStyle name="Output 2 2 3 8 2 2 4" xfId="16504" xr:uid="{12A117A6-160A-4CA0-ABD5-341DA10FFC20}"/>
    <cellStyle name="Output 2 2 3 8 2 3" xfId="3251" xr:uid="{1A3FB59F-3185-4B5B-ADC5-62454C5B0E80}"/>
    <cellStyle name="Output 2 2 3 8 2 3 2" xfId="8880" xr:uid="{9BA1CB21-B132-40AC-89F0-755B31DB90EE}"/>
    <cellStyle name="Output 2 2 3 8 2 3 3" xfId="17515" xr:uid="{98BD7D3E-5DE9-4853-82B1-035A528F4B22}"/>
    <cellStyle name="Output 2 2 3 8 2 4" xfId="4402" xr:uid="{5946DC35-48DB-4F9E-AFC2-3955F28866D0}"/>
    <cellStyle name="Output 2 2 3 8 2 4 2" xfId="10031" xr:uid="{D1E9587B-C883-4AAA-9A7A-DBBFBB02DA2D}"/>
    <cellStyle name="Output 2 2 3 8 2 4 3" xfId="18666" xr:uid="{F67BC3CB-8AD4-448D-BD92-69542AD9538B}"/>
    <cellStyle name="Output 2 2 3 8 2 5" xfId="6990" xr:uid="{0E34DB13-5DA6-437E-AE1F-343CAD064BF2}"/>
    <cellStyle name="Output 2 2 3 8 2 6" xfId="15625" xr:uid="{20338768-CB07-4DC9-9DC9-CBF7B5F1A346}"/>
    <cellStyle name="Output 2 2 3 8 3" xfId="3542" xr:uid="{77133A47-9EDB-4924-BB8C-3D14A50257AB}"/>
    <cellStyle name="Output 2 2 3 8 3 2" xfId="9171" xr:uid="{9922CCDC-00CF-452C-B248-0B65AA144F98}"/>
    <cellStyle name="Output 2 2 3 8 3 3" xfId="17806" xr:uid="{BCF4A950-BEA5-48DF-B760-0ECBE0B470EB}"/>
    <cellStyle name="Output 2 2 3 8 4" xfId="6406" xr:uid="{D51847EB-CA9D-49E0-BDB4-D960E8D650AE}"/>
    <cellStyle name="Output 2 2 3 8 5" xfId="15041" xr:uid="{7E1A5A91-038B-43D1-A723-31575B931FFD}"/>
    <cellStyle name="Output 2 2 3 9" xfId="1102" xr:uid="{1A6C251E-C2FA-4297-8C39-B20F667F194A}"/>
    <cellStyle name="Output 2 2 3 9 2" xfId="1981" xr:uid="{7F45C874-349E-473A-918F-D73E1D550355}"/>
    <cellStyle name="Output 2 2 3 9 2 2" xfId="5153" xr:uid="{DD0582EE-3A70-4321-80E1-A321DE1DC390}"/>
    <cellStyle name="Output 2 2 3 9 2 2 2" xfId="10782" xr:uid="{99C05910-3640-4FF1-923A-6A9708F64965}"/>
    <cellStyle name="Output 2 2 3 9 2 2 3" xfId="19417" xr:uid="{0B1EE526-9C68-4718-B7EE-7C74B1DFD136}"/>
    <cellStyle name="Output 2 2 3 9 2 3" xfId="7610" xr:uid="{F5316885-5579-4F79-9C4F-4AFA40C451A0}"/>
    <cellStyle name="Output 2 2 3 9 2 4" xfId="16245" xr:uid="{8DD0A569-DC94-472C-899A-308E0C2BCB5D}"/>
    <cellStyle name="Output 2 2 3 9 3" xfId="3356" xr:uid="{4E0C68A3-DC52-4F5E-9302-3CC0666C7C5A}"/>
    <cellStyle name="Output 2 2 3 9 3 2" xfId="8985" xr:uid="{E306BEB9-E20B-4536-8C6F-ACCA164594B3}"/>
    <cellStyle name="Output 2 2 3 9 3 3" xfId="17620" xr:uid="{FF311F0F-E865-4410-B1DF-4196DAE6752B}"/>
    <cellStyle name="Output 2 2 3 9 4" xfId="4610" xr:uid="{8AE295F8-5E82-45C5-BEDB-386712D11A88}"/>
    <cellStyle name="Output 2 2 3 9 4 2" xfId="10239" xr:uid="{74B165B8-6767-482C-BACC-37D3E4BF5236}"/>
    <cellStyle name="Output 2 2 3 9 4 3" xfId="18874" xr:uid="{9080DEA0-D94F-45B2-BEA7-11EB96A700ED}"/>
    <cellStyle name="Output 2 2 3 9 5" xfId="6731" xr:uid="{912D7885-0F1F-46FD-B6D7-64BFDB3703D3}"/>
    <cellStyle name="Output 2 2 3 9 6" xfId="15366" xr:uid="{AE1BA3D3-EE7C-4BA7-9724-D60C05F90185}"/>
    <cellStyle name="Output 2 2 4" xfId="163" xr:uid="{B19F2194-F67F-41C9-BC88-A7C4291A7FCF}"/>
    <cellStyle name="Output 2 2 4 10" xfId="14427" xr:uid="{5B6BAB37-11DE-4508-8B68-C5FF9A61C910}"/>
    <cellStyle name="Output 2 2 4 2" xfId="560" xr:uid="{B6A043AD-0B8C-47B1-8849-55D40CDF532E}"/>
    <cellStyle name="Output 2 2 4 2 2" xfId="891" xr:uid="{2D6DE192-26CA-4A68-904A-1A4267EEF942}"/>
    <cellStyle name="Output 2 2 4 2 2 2" xfId="1475" xr:uid="{09F34304-DAAE-4C78-A8D6-065BB07976C2}"/>
    <cellStyle name="Output 2 2 4 2 2 2 2" xfId="2354" xr:uid="{DB9326D1-0A42-41BC-93F8-ED91788EFFF0}"/>
    <cellStyle name="Output 2 2 4 2 2 2 2 2" xfId="5526" xr:uid="{5578D2BE-1867-4B91-A6A6-E984CC1F04F6}"/>
    <cellStyle name="Output 2 2 4 2 2 2 2 2 2" xfId="11155" xr:uid="{86732234-E691-4594-BAE7-4A680AE6B00A}"/>
    <cellStyle name="Output 2 2 4 2 2 2 2 2 3" xfId="19790" xr:uid="{842829E9-8F10-4AE0-B9B8-16730FB3554E}"/>
    <cellStyle name="Output 2 2 4 2 2 2 2 3" xfId="7983" xr:uid="{17C18ED0-FAE8-4222-94F8-2FA6FC569409}"/>
    <cellStyle name="Output 2 2 4 2 2 2 2 4" xfId="16618" xr:uid="{3D12F553-B649-46A9-9A26-C349C9723441}"/>
    <cellStyle name="Output 2 2 4 2 2 2 3" xfId="3436" xr:uid="{9401351D-D10A-4874-993D-70C93D71A23C}"/>
    <cellStyle name="Output 2 2 4 2 2 2 3 2" xfId="9065" xr:uid="{5A1DCB50-8FDC-4BE3-8FEE-2AF2538E3EA0}"/>
    <cellStyle name="Output 2 2 4 2 2 2 3 3" xfId="17700" xr:uid="{2A02A5ED-FAEA-40AC-AA67-A6A9BFDC4A3E}"/>
    <cellStyle name="Output 2 2 4 2 2 2 4" xfId="4647" xr:uid="{5C686BDC-B8E1-45AD-BA2E-CB12F1831916}"/>
    <cellStyle name="Output 2 2 4 2 2 2 4 2" xfId="10276" xr:uid="{9E6D38B5-4151-41F1-B7DA-F3DE6BB01D65}"/>
    <cellStyle name="Output 2 2 4 2 2 2 4 3" xfId="18911" xr:uid="{AEA2D3B2-341B-407E-B712-9C8B366DC98C}"/>
    <cellStyle name="Output 2 2 4 2 2 2 5" xfId="7104" xr:uid="{E5AAFEF0-B923-4D0D-833A-79D3B35E6C7B}"/>
    <cellStyle name="Output 2 2 4 2 2 2 6" xfId="15739" xr:uid="{09E8B5BC-21B1-4241-A1A2-A6E18594E8B0}"/>
    <cellStyle name="Output 2 2 4 2 2 3" xfId="2795" xr:uid="{A2A44A2A-2664-4CE4-9B79-1D848964C087}"/>
    <cellStyle name="Output 2 2 4 2 2 3 2" xfId="8424" xr:uid="{4747AAFA-6058-41E5-8C10-E9DD625CDBD2}"/>
    <cellStyle name="Output 2 2 4 2 2 3 3" xfId="17059" xr:uid="{DD9C49C8-274E-4212-B6D1-B497CE59FA0E}"/>
    <cellStyle name="Output 2 2 4 2 2 4" xfId="6520" xr:uid="{C1A1D108-6F70-42BE-B15E-4000793101BF}"/>
    <cellStyle name="Output 2 2 4 2 2 5" xfId="15155" xr:uid="{01BB6EA1-6537-4BF9-910F-ED5ACA7B9480}"/>
    <cellStyle name="Output 2 2 4 2 3" xfId="1155" xr:uid="{1E78510A-BD96-4C59-B0D3-7D1E96047612}"/>
    <cellStyle name="Output 2 2 4 2 3 2" xfId="2034" xr:uid="{848161C9-D201-43C5-83C6-A370922357B5}"/>
    <cellStyle name="Output 2 2 4 2 3 2 2" xfId="5206" xr:uid="{B122355C-2FC7-4B45-B45B-82EF44BC16E1}"/>
    <cellStyle name="Output 2 2 4 2 3 2 2 2" xfId="10835" xr:uid="{79CE0066-BD58-4288-9B84-580E4FE81B0D}"/>
    <cellStyle name="Output 2 2 4 2 3 2 2 3" xfId="19470" xr:uid="{D951E4D0-003A-4E7C-AE57-3358FAB7D9D3}"/>
    <cellStyle name="Output 2 2 4 2 3 2 3" xfId="7663" xr:uid="{BA4D143C-E538-4C9E-98C5-CEDBC9F23C5F}"/>
    <cellStyle name="Output 2 2 4 2 3 2 4" xfId="16298" xr:uid="{661B09A2-AE79-4601-8883-8B9A537F479C}"/>
    <cellStyle name="Output 2 2 4 2 3 3" xfId="3606" xr:uid="{0D9E8DB8-2749-44C7-9E9C-C6CF32344A80}"/>
    <cellStyle name="Output 2 2 4 2 3 3 2" xfId="9235" xr:uid="{D02F4A9B-2EB7-4EC7-A897-B1AFBA109AD4}"/>
    <cellStyle name="Output 2 2 4 2 3 3 3" xfId="17870" xr:uid="{743ACFE6-E3F8-4160-915B-227ADDD53BA3}"/>
    <cellStyle name="Output 2 2 4 2 3 4" xfId="4246" xr:uid="{E7CAC59B-3720-431A-AE60-6438C2C576BA}"/>
    <cellStyle name="Output 2 2 4 2 3 4 2" xfId="9875" xr:uid="{816715E9-4DAF-4E8B-B638-72FCAFA5A50E}"/>
    <cellStyle name="Output 2 2 4 2 3 4 3" xfId="18510" xr:uid="{8DD61B20-CD99-452A-99C3-CB702B18ADEE}"/>
    <cellStyle name="Output 2 2 4 2 3 5" xfId="6784" xr:uid="{56A304ED-5E25-4717-8A4D-D6A521CF3262}"/>
    <cellStyle name="Output 2 2 4 2 3 6" xfId="15419" xr:uid="{59D64757-7CCA-48F2-9FC3-75474C8D4A7A}"/>
    <cellStyle name="Output 2 2 4 2 4" xfId="2623" xr:uid="{07FFC604-A415-4A8B-BF3F-9E2DD9906509}"/>
    <cellStyle name="Output 2 2 4 2 4 2" xfId="8252" xr:uid="{6D9218E1-307F-4E11-B38F-6FE9CA4A8F00}"/>
    <cellStyle name="Output 2 2 4 2 4 3" xfId="16887" xr:uid="{6AD5F399-1A34-4010-83FA-953EC0130B59}"/>
    <cellStyle name="Output 2 2 4 2 5" xfId="6189" xr:uid="{3493CE2C-3847-4D7F-901D-E09B28F450E5}"/>
    <cellStyle name="Output 2 2 4 2 6" xfId="14824" xr:uid="{D6A3DF8A-ACE6-4770-A241-92D91D57CA08}"/>
    <cellStyle name="Output 2 2 4 3" xfId="990" xr:uid="{75811A0C-CBC0-4911-88FC-246BB4C787A5}"/>
    <cellStyle name="Output 2 2 4 3 2" xfId="1574" xr:uid="{ABFA2A58-D8DD-4FF2-92BB-5027A368482D}"/>
    <cellStyle name="Output 2 2 4 3 2 2" xfId="2453" xr:uid="{A95A1074-28EF-45FD-A65F-941C08188E0C}"/>
    <cellStyle name="Output 2 2 4 3 2 2 2" xfId="5625" xr:uid="{444577E9-86FE-4C9E-87DD-811B2AF2C15E}"/>
    <cellStyle name="Output 2 2 4 3 2 2 2 2" xfId="11254" xr:uid="{27137E68-5CCE-49D6-BA13-D648E76EC8CE}"/>
    <cellStyle name="Output 2 2 4 3 2 2 2 3" xfId="19889" xr:uid="{D557FAA1-24A9-4DBF-BC49-0050E07BE241}"/>
    <cellStyle name="Output 2 2 4 3 2 2 3" xfId="8082" xr:uid="{6BDBFFE6-0186-4026-A9CD-C6648E1DA1CB}"/>
    <cellStyle name="Output 2 2 4 3 2 2 4" xfId="16717" xr:uid="{26FB17B9-1CB7-4C75-83FB-25D271366D77}"/>
    <cellStyle name="Output 2 2 4 3 2 3" xfId="3085" xr:uid="{12729649-DB28-4117-BC36-77FB5ED26226}"/>
    <cellStyle name="Output 2 2 4 3 2 3 2" xfId="8714" xr:uid="{BC193922-8A5C-4178-8B22-CDE2AD1C966D}"/>
    <cellStyle name="Output 2 2 4 3 2 3 3" xfId="17349" xr:uid="{39DE8EA2-0290-490D-BD7A-F0E3CBC60541}"/>
    <cellStyle name="Output 2 2 4 3 2 4" xfId="4746" xr:uid="{7EC857C6-73DA-49B6-BAE4-23BFE4052E01}"/>
    <cellStyle name="Output 2 2 4 3 2 4 2" xfId="10375" xr:uid="{A59EE3CC-270F-4D51-BFC0-A8A5D66D1477}"/>
    <cellStyle name="Output 2 2 4 3 2 4 3" xfId="19010" xr:uid="{0C4BADEC-3CB2-4A5D-9A9F-0F63427E1003}"/>
    <cellStyle name="Output 2 2 4 3 2 5" xfId="7203" xr:uid="{6BDB13E5-97EC-4296-A069-AB134AEF87A5}"/>
    <cellStyle name="Output 2 2 4 3 2 6" xfId="15838" xr:uid="{4010FAF4-FD69-47D9-866D-D0ECAB5E031A}"/>
    <cellStyle name="Output 2 2 4 3 3" xfId="3359" xr:uid="{B96C4D65-FD85-413A-8459-1B455A6610AD}"/>
    <cellStyle name="Output 2 2 4 3 3 2" xfId="8988" xr:uid="{1A509CC4-8C5F-41F9-8F86-8B1516A4E54A}"/>
    <cellStyle name="Output 2 2 4 3 3 3" xfId="17623" xr:uid="{06856181-2EE1-4DC7-9BDF-B2E1A2333B49}"/>
    <cellStyle name="Output 2 2 4 3 4" xfId="6619" xr:uid="{2C7A79FE-46D1-4C13-A9FB-BBAB0BFF9144}"/>
    <cellStyle name="Output 2 2 4 3 5" xfId="15254" xr:uid="{A6D057CE-5F4A-4AF7-AE7F-3C7490D80B19}"/>
    <cellStyle name="Output 2 2 4 4" xfId="1046" xr:uid="{56DE0527-0408-4CD6-B3CB-1EE7DDC73CBE}"/>
    <cellStyle name="Output 2 2 4 4 2" xfId="1630" xr:uid="{D4B16334-A000-44C2-B42B-4D41EA95ADD2}"/>
    <cellStyle name="Output 2 2 4 4 2 2" xfId="2509" xr:uid="{117D60A2-3191-4990-B601-26D99AEB4A44}"/>
    <cellStyle name="Output 2 2 4 4 2 2 2" xfId="5681" xr:uid="{062C5A34-2FAE-4F81-9A3A-B2D2887BB5B3}"/>
    <cellStyle name="Output 2 2 4 4 2 2 2 2" xfId="11310" xr:uid="{9C2A276F-6FE5-4EF4-AD2B-C154A5E73213}"/>
    <cellStyle name="Output 2 2 4 4 2 2 2 3" xfId="19945" xr:uid="{9C183D49-8A83-468B-8341-F518FC87AC39}"/>
    <cellStyle name="Output 2 2 4 4 2 2 3" xfId="8138" xr:uid="{D7B8CBA4-8429-4F11-ADF0-0239FDE5C0FD}"/>
    <cellStyle name="Output 2 2 4 4 2 2 4" xfId="16773" xr:uid="{C8CDB8C5-54CF-42D0-BE6A-6110F74763C3}"/>
    <cellStyle name="Output 2 2 4 4 2 3" xfId="290" xr:uid="{36036EAF-0D2A-4566-8F10-6956533D048E}"/>
    <cellStyle name="Output 2 2 4 4 2 3 2" xfId="5919" xr:uid="{C77332AD-701B-4BF0-B6BD-8F86CD7E3CC5}"/>
    <cellStyle name="Output 2 2 4 4 2 3 3" xfId="14554" xr:uid="{AEF155C3-0F72-4A9C-8D73-06014F0CC4E4}"/>
    <cellStyle name="Output 2 2 4 4 2 4" xfId="4802" xr:uid="{294C80BD-9063-47B4-89DB-9B88E5C55A2B}"/>
    <cellStyle name="Output 2 2 4 4 2 4 2" xfId="10431" xr:uid="{78ECBA29-95C0-43E4-B676-8AB3D52A9817}"/>
    <cellStyle name="Output 2 2 4 4 2 4 3" xfId="19066" xr:uid="{60DAE24A-4744-4E55-943E-FA58B32277A3}"/>
    <cellStyle name="Output 2 2 4 4 2 5" xfId="7259" xr:uid="{06C90250-8EE3-4E2A-9B59-E8441F9DB39A}"/>
    <cellStyle name="Output 2 2 4 4 2 6" xfId="15894" xr:uid="{7992EB79-4E1D-49DC-AB7C-BEBD82C45240}"/>
    <cellStyle name="Output 2 2 4 4 3" xfId="2925" xr:uid="{5566257D-B585-475E-94FC-4286D84DEBDC}"/>
    <cellStyle name="Output 2 2 4 4 3 2" xfId="8554" xr:uid="{2EF7D552-33E2-4F1E-9FDC-7B030ED62CF0}"/>
    <cellStyle name="Output 2 2 4 4 3 3" xfId="17189" xr:uid="{E4DC7917-DE4D-423A-842A-94A1F053A680}"/>
    <cellStyle name="Output 2 2 4 4 4" xfId="6675" xr:uid="{A889FDB3-BB9B-49F9-80DE-C9592DEE2CE6}"/>
    <cellStyle name="Output 2 2 4 4 5" xfId="15310" xr:uid="{035C3931-3432-4495-83F6-12EB4A91C80E}"/>
    <cellStyle name="Output 2 2 4 5" xfId="757" xr:uid="{49C3B45B-1946-4919-8C5C-9416A2A67BD8}"/>
    <cellStyle name="Output 2 2 4 5 2" xfId="1341" xr:uid="{285E8A92-BAD2-4E39-9A84-2F2B1191394D}"/>
    <cellStyle name="Output 2 2 4 5 2 2" xfId="2220" xr:uid="{32EB6934-AFA7-418A-B1E3-E8F32A038C4D}"/>
    <cellStyle name="Output 2 2 4 5 2 2 2" xfId="5392" xr:uid="{6C44195C-9562-4FDA-970A-D302E2109B84}"/>
    <cellStyle name="Output 2 2 4 5 2 2 2 2" xfId="11021" xr:uid="{EE1E732F-04AF-4BF5-BE20-B54B2CAA97AA}"/>
    <cellStyle name="Output 2 2 4 5 2 2 2 3" xfId="19656" xr:uid="{B4821DA9-2B39-4CC4-8610-D75FE82D665A}"/>
    <cellStyle name="Output 2 2 4 5 2 2 3" xfId="7849" xr:uid="{A088FB92-F2ED-4538-8D52-FFFD9A3F84B9}"/>
    <cellStyle name="Output 2 2 4 5 2 2 4" xfId="16484" xr:uid="{045BB1D2-4834-496E-9B4C-058734679468}"/>
    <cellStyle name="Output 2 2 4 5 2 3" xfId="2970" xr:uid="{D0642D78-065F-473B-924F-CAFD24264412}"/>
    <cellStyle name="Output 2 2 4 5 2 3 2" xfId="8599" xr:uid="{52C76F7A-5A31-49F3-B045-E586C3296356}"/>
    <cellStyle name="Output 2 2 4 5 2 3 3" xfId="17234" xr:uid="{5AAFA84D-BF92-478D-BAB2-B0D18FADFD1F}"/>
    <cellStyle name="Output 2 2 4 5 2 4" xfId="3945" xr:uid="{295310E8-0C13-4EC8-859E-677BC4C60BC0}"/>
    <cellStyle name="Output 2 2 4 5 2 4 2" xfId="9574" xr:uid="{284E729A-140E-461E-A016-239F96521DB1}"/>
    <cellStyle name="Output 2 2 4 5 2 4 3" xfId="18209" xr:uid="{08C94E89-57BC-43B3-98B1-5778805FD27D}"/>
    <cellStyle name="Output 2 2 4 5 2 5" xfId="6970" xr:uid="{01A74D05-5F1C-4386-9D0F-F96DC2782DBE}"/>
    <cellStyle name="Output 2 2 4 5 2 6" xfId="15605" xr:uid="{7BA21AC1-2878-4561-85D2-7D69774748EC}"/>
    <cellStyle name="Output 2 2 4 5 3" xfId="3535" xr:uid="{04B15855-E667-4EBB-96A1-BCFFDD631716}"/>
    <cellStyle name="Output 2 2 4 5 3 2" xfId="9164" xr:uid="{E97EB1FC-52C1-4F2F-8E2C-E6EE144F7856}"/>
    <cellStyle name="Output 2 2 4 5 3 3" xfId="17799" xr:uid="{111053C5-5426-4AB6-962C-C1820AF3A11A}"/>
    <cellStyle name="Output 2 2 4 5 4" xfId="6386" xr:uid="{6C8F86F1-3AA6-482D-8F0B-F5DE4EC9B81A}"/>
    <cellStyle name="Output 2 2 4 5 5" xfId="15021" xr:uid="{5BB99023-504E-4762-AE08-312D002ED1E3}"/>
    <cellStyle name="Output 2 2 4 6" xfId="1107" xr:uid="{71CBC65B-885F-4112-8132-3766E5398C21}"/>
    <cellStyle name="Output 2 2 4 6 2" xfId="1986" xr:uid="{75E08A08-AFE7-4582-A683-4E2C64A915FD}"/>
    <cellStyle name="Output 2 2 4 6 2 2" xfId="5158" xr:uid="{5FBE35AF-4EB7-4ABE-9B24-112C5055DC80}"/>
    <cellStyle name="Output 2 2 4 6 2 2 2" xfId="10787" xr:uid="{3176B26C-7A76-4F7C-8C12-0C4162A8E014}"/>
    <cellStyle name="Output 2 2 4 6 2 2 3" xfId="19422" xr:uid="{378D7176-A5FA-46B6-8281-7B4898906DD9}"/>
    <cellStyle name="Output 2 2 4 6 2 3" xfId="7615" xr:uid="{79EFD571-5CF7-4A9E-93EF-427987C11B6C}"/>
    <cellStyle name="Output 2 2 4 6 2 4" xfId="16250" xr:uid="{C5FFF361-2BE4-4904-86E2-7D1394D6E5C8}"/>
    <cellStyle name="Output 2 2 4 6 3" xfId="3057" xr:uid="{ED74EAC2-B309-4B8B-A31C-3465979573F5}"/>
    <cellStyle name="Output 2 2 4 6 3 2" xfId="8686" xr:uid="{11062857-D362-44F1-BBC7-B5F9CB3E2339}"/>
    <cellStyle name="Output 2 2 4 6 3 3" xfId="17321" xr:uid="{E61A2CA5-163F-457C-8022-18B381647ED9}"/>
    <cellStyle name="Output 2 2 4 6 4" xfId="4248" xr:uid="{7D8B365F-A4DD-45F4-8225-831046D22DAA}"/>
    <cellStyle name="Output 2 2 4 6 4 2" xfId="9877" xr:uid="{46E72DE3-A92E-4E7C-96D6-DC37BEF346DF}"/>
    <cellStyle name="Output 2 2 4 6 4 3" xfId="18512" xr:uid="{2A378434-8A88-4E98-90CA-C224A36E46B6}"/>
    <cellStyle name="Output 2 2 4 6 5" xfId="6736" xr:uid="{9176D144-DBCA-4B7A-A956-126360B2E390}"/>
    <cellStyle name="Output 2 2 4 6 6" xfId="15371" xr:uid="{94B29102-0A5F-40DB-9B18-079B7B53E4A5}"/>
    <cellStyle name="Output 2 2 4 7" xfId="2753" xr:uid="{26EFAC06-1A9D-4E90-8A75-0986B714E795}"/>
    <cellStyle name="Output 2 2 4 7 2" xfId="8382" xr:uid="{01FE85C3-86B1-4B1B-A874-89FC7B96DA8D}"/>
    <cellStyle name="Output 2 2 4 7 3" xfId="17017" xr:uid="{75C35F58-6E58-4E29-AB46-245C8AFC69FA}"/>
    <cellStyle name="Output 2 2 4 8" xfId="473" xr:uid="{BCAEB5B8-FD9B-4D74-AD0C-CDA4B1B13F6C}"/>
    <cellStyle name="Output 2 2 4 8 2" xfId="6102" xr:uid="{ABD9E813-0439-4B4C-9C1C-4AC54A47C2C9}"/>
    <cellStyle name="Output 2 2 4 8 3" xfId="14737" xr:uid="{2845CEFB-A7D8-447A-8537-97792547ED81}"/>
    <cellStyle name="Output 2 2 4 9" xfId="5792" xr:uid="{6F4AEE6A-D663-4495-A31B-575E31592C68}"/>
    <cellStyle name="Output 2 2 5" xfId="601" xr:uid="{AC057DB5-99F4-481F-AC80-6591637580AD}"/>
    <cellStyle name="Output 2 2 5 2" xfId="924" xr:uid="{CD1C46C1-7794-4536-B2B9-F7DC9C0C5C50}"/>
    <cellStyle name="Output 2 2 5 2 2" xfId="1508" xr:uid="{43973F78-BC7F-45AA-A6DF-206AE9367D69}"/>
    <cellStyle name="Output 2 2 5 2 2 2" xfId="2387" xr:uid="{9E6248EC-D5D1-425A-BEBD-06296F4FE0C2}"/>
    <cellStyle name="Output 2 2 5 2 2 2 2" xfId="5559" xr:uid="{916977E6-B3BF-49D1-ACE4-D841BDF48631}"/>
    <cellStyle name="Output 2 2 5 2 2 2 2 2" xfId="11188" xr:uid="{BCE11712-2AF6-485E-AAD4-8A5819E09489}"/>
    <cellStyle name="Output 2 2 5 2 2 2 2 3" xfId="19823" xr:uid="{540BEDE0-0CE6-4ADF-B02B-E3F7D266A100}"/>
    <cellStyle name="Output 2 2 5 2 2 2 3" xfId="8016" xr:uid="{927A4913-0F9F-48D3-9663-6B49B8DCF2EF}"/>
    <cellStyle name="Output 2 2 5 2 2 2 4" xfId="16651" xr:uid="{F0341368-B09C-43A9-8ED6-F3598FEC6C80}"/>
    <cellStyle name="Output 2 2 5 2 2 3" xfId="3360" xr:uid="{3F6DE402-FABE-4C6B-B5FB-64157B008D8E}"/>
    <cellStyle name="Output 2 2 5 2 2 3 2" xfId="8989" xr:uid="{21275340-5AE7-4F2E-8D87-B145A382D4F6}"/>
    <cellStyle name="Output 2 2 5 2 2 3 3" xfId="17624" xr:uid="{34D15E20-698B-44FD-9F46-0C0AE85DAFB5}"/>
    <cellStyle name="Output 2 2 5 2 2 4" xfId="4680" xr:uid="{6CA938A3-45C3-4F44-A433-F8AB04C0EC51}"/>
    <cellStyle name="Output 2 2 5 2 2 4 2" xfId="10309" xr:uid="{6F4BEC53-177A-4750-983F-F9F467B1999D}"/>
    <cellStyle name="Output 2 2 5 2 2 4 3" xfId="18944" xr:uid="{01E6D40D-B368-41C5-9A0E-1675F16B0C66}"/>
    <cellStyle name="Output 2 2 5 2 2 5" xfId="7137" xr:uid="{32898701-82B7-4184-B5C7-10F0E7EE4C29}"/>
    <cellStyle name="Output 2 2 5 2 2 6" xfId="15772" xr:uid="{D8CD3653-A42F-4EF6-B118-49CF247AB3E7}"/>
    <cellStyle name="Output 2 2 5 2 3" xfId="2954" xr:uid="{53C711A7-45DF-4824-87AC-C8D467322557}"/>
    <cellStyle name="Output 2 2 5 2 3 2" xfId="8583" xr:uid="{808BEF7E-4FE4-4C91-928B-71AA60812E23}"/>
    <cellStyle name="Output 2 2 5 2 3 3" xfId="17218" xr:uid="{418AD4C5-04BB-491B-9FE8-B5D906D4037B}"/>
    <cellStyle name="Output 2 2 5 2 4" xfId="6553" xr:uid="{32A91BEA-5F3A-44E2-8B09-56A587B7CA2B}"/>
    <cellStyle name="Output 2 2 5 2 5" xfId="15188" xr:uid="{7A3F1045-B725-4D7F-B2A5-FEF918C15530}"/>
    <cellStyle name="Output 2 2 5 3" xfId="1035" xr:uid="{C16D2F71-F4E1-4206-B84E-628CF77A015D}"/>
    <cellStyle name="Output 2 2 5 3 2" xfId="1619" xr:uid="{B6AC1440-DBE4-4CFD-B8AE-02BFA68959CE}"/>
    <cellStyle name="Output 2 2 5 3 2 2" xfId="2498" xr:uid="{F44A7EDF-7E09-4420-9A97-35BE85D1D0AC}"/>
    <cellStyle name="Output 2 2 5 3 2 2 2" xfId="5670" xr:uid="{14574083-905B-4C93-90C5-FB3BC5C6348B}"/>
    <cellStyle name="Output 2 2 5 3 2 2 2 2" xfId="11299" xr:uid="{48473778-8C7D-4BB1-B929-E8FCD892076D}"/>
    <cellStyle name="Output 2 2 5 3 2 2 2 3" xfId="19934" xr:uid="{B403497A-9A27-4A60-A4CE-A4103CABE4C0}"/>
    <cellStyle name="Output 2 2 5 3 2 2 3" xfId="8127" xr:uid="{2AD75ACD-02B8-40C7-BF50-259237171E15}"/>
    <cellStyle name="Output 2 2 5 3 2 2 4" xfId="16762" xr:uid="{AC1AE058-3D08-4CC4-BBD2-97AD646B0A59}"/>
    <cellStyle name="Output 2 2 5 3 2 3" xfId="2973" xr:uid="{67091713-FB22-47AE-83DE-8C3C4AE906B8}"/>
    <cellStyle name="Output 2 2 5 3 2 3 2" xfId="8602" xr:uid="{E7145C76-38AC-4F3E-93D6-399414511D26}"/>
    <cellStyle name="Output 2 2 5 3 2 3 3" xfId="17237" xr:uid="{ADBFAB58-377F-427B-8220-DCC08EFE715F}"/>
    <cellStyle name="Output 2 2 5 3 2 4" xfId="4791" xr:uid="{BF5E6283-14A7-4198-A7EE-6DC56B504C7B}"/>
    <cellStyle name="Output 2 2 5 3 2 4 2" xfId="10420" xr:uid="{327EEEC4-3703-4E3F-AD22-A10BF8185005}"/>
    <cellStyle name="Output 2 2 5 3 2 4 3" xfId="19055" xr:uid="{403E9769-23EA-4379-B20D-14C2C0DA33D0}"/>
    <cellStyle name="Output 2 2 5 3 2 5" xfId="7248" xr:uid="{46580768-86B4-4B6D-9CF6-E8B9CD122A96}"/>
    <cellStyle name="Output 2 2 5 3 2 6" xfId="15883" xr:uid="{B85CE33A-25D7-4095-9BB3-A2171F8CD992}"/>
    <cellStyle name="Output 2 2 5 3 3" xfId="2918" xr:uid="{81EA4540-6F0E-44E9-A4FE-3E825D3286FC}"/>
    <cellStyle name="Output 2 2 5 3 3 2" xfId="8547" xr:uid="{4B9B64F6-7B71-4738-B719-8D3584D4A017}"/>
    <cellStyle name="Output 2 2 5 3 3 3" xfId="17182" xr:uid="{1773A7EF-9124-4BEF-AF4F-B32F53D92F94}"/>
    <cellStyle name="Output 2 2 5 3 4" xfId="6664" xr:uid="{761AAE95-6296-48E1-924C-94D108A973B1}"/>
    <cellStyle name="Output 2 2 5 3 5" xfId="15299" xr:uid="{F5852FAC-795F-4544-A366-BF1DF5A5042D}"/>
    <cellStyle name="Output 2 2 5 4" xfId="1069" xr:uid="{6CD39DFB-6921-4EDF-A2CF-44693DDF92D4}"/>
    <cellStyle name="Output 2 2 5 4 2" xfId="1653" xr:uid="{52E5B795-3E8E-48DF-838F-E8745078CFE2}"/>
    <cellStyle name="Output 2 2 5 4 2 2" xfId="2532" xr:uid="{20FB74B3-83C5-4A5B-8B2F-10A8A4BCEC24}"/>
    <cellStyle name="Output 2 2 5 4 2 2 2" xfId="5704" xr:uid="{A1548D08-0949-487E-851C-6DD0C849E892}"/>
    <cellStyle name="Output 2 2 5 4 2 2 2 2" xfId="11333" xr:uid="{F3C25698-2126-47AA-845B-0A6C30E2345F}"/>
    <cellStyle name="Output 2 2 5 4 2 2 2 3" xfId="19968" xr:uid="{1C2563E9-5936-4321-8E99-32D3DF033BC5}"/>
    <cellStyle name="Output 2 2 5 4 2 2 3" xfId="8161" xr:uid="{56EBA797-CCA9-4687-A56E-5F68EF22A54F}"/>
    <cellStyle name="Output 2 2 5 4 2 2 4" xfId="16796" xr:uid="{6E09DCE6-DD7F-47F9-B688-8B2A3FE969A3}"/>
    <cellStyle name="Output 2 2 5 4 2 3" xfId="3614" xr:uid="{82B4F410-0C95-462C-B5BD-CD7C2089EB77}"/>
    <cellStyle name="Output 2 2 5 4 2 3 2" xfId="9243" xr:uid="{126EAC8B-5268-4F9B-A82E-E87ECC576BF3}"/>
    <cellStyle name="Output 2 2 5 4 2 3 3" xfId="17878" xr:uid="{04F50715-DD2B-45AE-BA86-1C90C287FAE4}"/>
    <cellStyle name="Output 2 2 5 4 2 4" xfId="4825" xr:uid="{43D2FC9A-0FF0-40CB-B3DE-F513D9FBF75B}"/>
    <cellStyle name="Output 2 2 5 4 2 4 2" xfId="10454" xr:uid="{5A1F616B-9902-4A00-B940-D7DC041ED4F0}"/>
    <cellStyle name="Output 2 2 5 4 2 4 3" xfId="19089" xr:uid="{F142C4CB-4056-483C-A281-B766338B081A}"/>
    <cellStyle name="Output 2 2 5 4 2 5" xfId="7282" xr:uid="{9091759F-07AD-4FBE-A627-42FD41AFBE67}"/>
    <cellStyle name="Output 2 2 5 4 2 6" xfId="15917" xr:uid="{3B845B9E-ADBE-46F7-8D29-BC9331A3926D}"/>
    <cellStyle name="Output 2 2 5 4 3" xfId="2644" xr:uid="{7C0E2159-91D1-4346-9E2C-F6CF50A9E07F}"/>
    <cellStyle name="Output 2 2 5 4 3 2" xfId="8273" xr:uid="{0D91BFA6-AC81-4C91-8980-9D961FD6F49F}"/>
    <cellStyle name="Output 2 2 5 4 3 3" xfId="16908" xr:uid="{C02E783E-5D16-4DBF-9A85-9A8B42E4BEBB}"/>
    <cellStyle name="Output 2 2 5 4 4" xfId="6698" xr:uid="{4DA1BB6B-E769-4780-982D-8064090C0A9E}"/>
    <cellStyle name="Output 2 2 5 4 5" xfId="15333" xr:uid="{3EB7AF56-8C2A-4B87-AC37-B433545674DD}"/>
    <cellStyle name="Output 2 2 5 5" xfId="779" xr:uid="{737A1A2D-7646-4BE2-95C7-28EC0B96F6D3}"/>
    <cellStyle name="Output 2 2 5 5 2" xfId="1363" xr:uid="{38B46DF0-1BE1-40F4-867E-C53434E69B68}"/>
    <cellStyle name="Output 2 2 5 5 2 2" xfId="2242" xr:uid="{9761721B-94A7-4C89-BBCD-7B4A94A47601}"/>
    <cellStyle name="Output 2 2 5 5 2 2 2" xfId="5414" xr:uid="{54C50DF7-48F8-40A1-B53E-FA19D40F328F}"/>
    <cellStyle name="Output 2 2 5 5 2 2 2 2" xfId="11043" xr:uid="{A2E9A152-FD8B-40CD-A9AC-30C033833C18}"/>
    <cellStyle name="Output 2 2 5 5 2 2 2 3" xfId="19678" xr:uid="{057DA9F9-6B08-404A-9C12-77D95733875D}"/>
    <cellStyle name="Output 2 2 5 5 2 2 3" xfId="7871" xr:uid="{9B1BDBBF-205A-487D-B547-1090A9A014DC}"/>
    <cellStyle name="Output 2 2 5 5 2 2 4" xfId="16506" xr:uid="{039C831D-05BF-4132-B0C2-E21F294094B0}"/>
    <cellStyle name="Output 2 2 5 5 2 3" xfId="3504" xr:uid="{25B175B6-E3CD-4D04-8CCC-DC3F5F29DB3B}"/>
    <cellStyle name="Output 2 2 5 5 2 3 2" xfId="9133" xr:uid="{6229E501-3B32-415B-A836-B37D5BC44F1C}"/>
    <cellStyle name="Output 2 2 5 5 2 3 3" xfId="17768" xr:uid="{BBADCBEF-0CFD-41CA-A5B1-ED595586FD17}"/>
    <cellStyle name="Output 2 2 5 5 2 4" xfId="4497" xr:uid="{C0BEA1F9-4805-4410-8EB8-FE2AF7223A16}"/>
    <cellStyle name="Output 2 2 5 5 2 4 2" xfId="10126" xr:uid="{5F8F9FCA-0DF3-4EDD-AA13-127C970558E7}"/>
    <cellStyle name="Output 2 2 5 5 2 4 3" xfId="18761" xr:uid="{57E489EF-4B91-413F-B0D2-3655806F366B}"/>
    <cellStyle name="Output 2 2 5 5 2 5" xfId="6992" xr:uid="{B0AE9A55-9648-47DD-81BA-5F09FA056B12}"/>
    <cellStyle name="Output 2 2 5 5 2 6" xfId="15627" xr:uid="{F0649246-BE45-4FCC-9691-7A27D6F5F1EB}"/>
    <cellStyle name="Output 2 2 5 5 3" xfId="3150" xr:uid="{C2D74C24-3F34-4B97-A736-96CE946B95A9}"/>
    <cellStyle name="Output 2 2 5 5 3 2" xfId="8779" xr:uid="{3EA66C98-AA7A-4F0F-BF17-D6303A97C87F}"/>
    <cellStyle name="Output 2 2 5 5 3 3" xfId="17414" xr:uid="{2205DF96-D29F-4057-BFA2-2DB46BF903FF}"/>
    <cellStyle name="Output 2 2 5 5 4" xfId="6408" xr:uid="{4CCC4B6E-BDB0-4440-8B1F-BBF281BD856F}"/>
    <cellStyle name="Output 2 2 5 5 5" xfId="15043" xr:uid="{EE8FC72B-BB5C-4D94-BB60-56DF05E3BABF}"/>
    <cellStyle name="Output 2 2 5 6" xfId="1177" xr:uid="{CBA4BD05-2185-409F-B961-057AAF00C3EB}"/>
    <cellStyle name="Output 2 2 5 6 2" xfId="2056" xr:uid="{E0C73E1E-92C3-46EE-9256-9A1D172A3E1F}"/>
    <cellStyle name="Output 2 2 5 6 2 2" xfId="5228" xr:uid="{F3F55894-9FF0-4B24-B32A-F75A3F3B3E0A}"/>
    <cellStyle name="Output 2 2 5 6 2 2 2" xfId="10857" xr:uid="{432E501D-5974-4FF9-B69B-60D24EF70ED3}"/>
    <cellStyle name="Output 2 2 5 6 2 2 3" xfId="19492" xr:uid="{765EA2BC-3FF3-4351-ABBD-9511A8C73593}"/>
    <cellStyle name="Output 2 2 5 6 2 3" xfId="7685" xr:uid="{C85412DC-75B6-4BA8-8791-5410D6B54F88}"/>
    <cellStyle name="Output 2 2 5 6 2 4" xfId="16320" xr:uid="{DCB92C04-B05A-42E4-90BF-197C40D5E731}"/>
    <cellStyle name="Output 2 2 5 6 3" xfId="3054" xr:uid="{DFDB536C-7156-4931-8656-F7636FEBAD05}"/>
    <cellStyle name="Output 2 2 5 6 3 2" xfId="8683" xr:uid="{89F7E458-98D0-43E1-B698-C6A15AE8D2C0}"/>
    <cellStyle name="Output 2 2 5 6 3 3" xfId="17318" xr:uid="{06D9C684-1AB7-4670-B40A-7480F57C674E}"/>
    <cellStyle name="Output 2 2 5 6 4" xfId="4449" xr:uid="{A32C4F99-0AF5-4F69-89D9-19BFA63FAA0D}"/>
    <cellStyle name="Output 2 2 5 6 4 2" xfId="10078" xr:uid="{7EA372FE-951A-4DBC-88ED-F0881451668C}"/>
    <cellStyle name="Output 2 2 5 6 4 3" xfId="18713" xr:uid="{7854468F-47B2-4195-85E9-FC05ABAE4EAC}"/>
    <cellStyle name="Output 2 2 5 6 5" xfId="6806" xr:uid="{650110D7-8CD2-43FE-BBAE-8DD8BBF61104}"/>
    <cellStyle name="Output 2 2 5 6 6" xfId="15441" xr:uid="{E11391EC-AB2E-4501-BD20-B74E21045833}"/>
    <cellStyle name="Output 2 2 5 7" xfId="3091" xr:uid="{645C319E-4E73-41F2-BB91-673255CD37E3}"/>
    <cellStyle name="Output 2 2 5 7 2" xfId="8720" xr:uid="{1A05AE15-8D5E-4E73-B975-FC1F6EFC0E6A}"/>
    <cellStyle name="Output 2 2 5 7 3" xfId="17355" xr:uid="{F085D869-08FE-4E37-8E67-309E1B067466}"/>
    <cellStyle name="Output 2 2 5 8" xfId="6230" xr:uid="{0FD3CA09-7C9A-431E-BEB3-9EF60612EBA5}"/>
    <cellStyle name="Output 2 2 5 9" xfId="14865" xr:uid="{D8CCBD77-AD3E-4CBB-B6E6-A4B34B6884F9}"/>
    <cellStyle name="Output 2 2 6" xfId="491" xr:uid="{AB8D41BD-0B58-4836-BE8A-A6B8DEDA6A73}"/>
    <cellStyle name="Output 2 2 6 2" xfId="689" xr:uid="{EFE8163E-F3A6-48ED-B69B-657B9963AFA6}"/>
    <cellStyle name="Output 2 2 6 2 2" xfId="1273" xr:uid="{3B158C0D-CAA9-4397-B8E9-CAA4BBAC3CAB}"/>
    <cellStyle name="Output 2 2 6 2 2 2" xfId="2152" xr:uid="{E395CA94-AE4E-4610-88AA-6D9B03FDE9B6}"/>
    <cellStyle name="Output 2 2 6 2 2 2 2" xfId="5324" xr:uid="{6C821A2A-4AAD-4C82-9088-E50C78E474EA}"/>
    <cellStyle name="Output 2 2 6 2 2 2 2 2" xfId="10953" xr:uid="{FB083457-607A-4C01-B2D7-FBCC7C7A9D4C}"/>
    <cellStyle name="Output 2 2 6 2 2 2 2 3" xfId="19588" xr:uid="{F25B69AA-CDED-4468-B690-693AFA1E5CE9}"/>
    <cellStyle name="Output 2 2 6 2 2 2 3" xfId="7781" xr:uid="{CBAFA67D-49D2-404B-A257-8AD675F2970F}"/>
    <cellStyle name="Output 2 2 6 2 2 2 4" xfId="16416" xr:uid="{80B4C35A-C12E-493C-8294-65F08067EEC0}"/>
    <cellStyle name="Output 2 2 6 2 2 3" xfId="2704" xr:uid="{9665E8B9-97F1-4DB1-8FBB-A3A986D6F316}"/>
    <cellStyle name="Output 2 2 6 2 2 3 2" xfId="8333" xr:uid="{2AEF49AA-8D22-4A21-B3D8-0ED0F145CCB6}"/>
    <cellStyle name="Output 2 2 6 2 2 3 3" xfId="16968" xr:uid="{D02C3681-0509-4D5D-A7A2-F2E45764EA65}"/>
    <cellStyle name="Output 2 2 6 2 2 4" xfId="3955" xr:uid="{72374377-54DE-4F8F-92C3-E1777DF03863}"/>
    <cellStyle name="Output 2 2 6 2 2 4 2" xfId="9584" xr:uid="{E278A1ED-2758-4FC8-90C7-9FEA9C3FAF9D}"/>
    <cellStyle name="Output 2 2 6 2 2 4 3" xfId="18219" xr:uid="{9475E65A-359F-428C-9CC1-7EFE056875F3}"/>
    <cellStyle name="Output 2 2 6 2 2 5" xfId="6902" xr:uid="{06F2F2D3-B34B-4494-BEA1-C325E8E940A9}"/>
    <cellStyle name="Output 2 2 6 2 2 6" xfId="15537" xr:uid="{D8342EE9-00E2-44EB-819F-B5B2803E48AA}"/>
    <cellStyle name="Output 2 2 6 2 3" xfId="3437" xr:uid="{D5795A35-1FA1-4591-9CA0-A57B031F68E9}"/>
    <cellStyle name="Output 2 2 6 2 3 2" xfId="9066" xr:uid="{AC46D586-91AC-4574-9DB2-0B612AE8A920}"/>
    <cellStyle name="Output 2 2 6 2 3 3" xfId="17701" xr:uid="{11B14698-F733-45D4-BE8A-2BFCBFF7A702}"/>
    <cellStyle name="Output 2 2 6 2 4" xfId="6318" xr:uid="{97A7A06A-4C4F-4EBE-923E-87329F424ACA}"/>
    <cellStyle name="Output 2 2 6 2 5" xfId="14953" xr:uid="{43188DF1-26DE-4CC4-8E78-AFC0257B5062}"/>
    <cellStyle name="Output 2 2 6 3" xfId="1115" xr:uid="{AAD0D759-C545-463A-B6A0-5D9F98C19C00}"/>
    <cellStyle name="Output 2 2 6 3 2" xfId="1994" xr:uid="{E133F5D3-BE44-488C-9AEE-CF9D90108442}"/>
    <cellStyle name="Output 2 2 6 3 2 2" xfId="5166" xr:uid="{57F5243F-B7DF-4C88-B7FD-27829F900723}"/>
    <cellStyle name="Output 2 2 6 3 2 2 2" xfId="10795" xr:uid="{33BF483E-F6A9-41A6-AE3D-623EFDCDE1EB}"/>
    <cellStyle name="Output 2 2 6 3 2 2 3" xfId="19430" xr:uid="{94C82128-3156-409E-94A4-6F93A063E5EC}"/>
    <cellStyle name="Output 2 2 6 3 2 3" xfId="7623" xr:uid="{0421F929-CDAB-4635-8D92-6B76099B83DB}"/>
    <cellStyle name="Output 2 2 6 3 2 4" xfId="16258" xr:uid="{D42254FC-9970-4633-9109-0B9FF4EBCFCC}"/>
    <cellStyle name="Output 2 2 6 3 3" xfId="2768" xr:uid="{8338003B-FF0D-4B4E-8821-AA7E7C4F3B72}"/>
    <cellStyle name="Output 2 2 6 3 3 2" xfId="8397" xr:uid="{D77819D5-BA5B-4EC2-A31C-FAF29F808D37}"/>
    <cellStyle name="Output 2 2 6 3 3 3" xfId="17032" xr:uid="{C76F361C-8C2E-4067-B1AE-186A0095CBBA}"/>
    <cellStyle name="Output 2 2 6 3 4" xfId="3680" xr:uid="{9E3FC65F-1F22-451C-998A-7C556FD559E1}"/>
    <cellStyle name="Output 2 2 6 3 4 2" xfId="9309" xr:uid="{E4D8E0EF-8F28-44A0-9EF3-5FF7C686DA94}"/>
    <cellStyle name="Output 2 2 6 3 4 3" xfId="17944" xr:uid="{96BEA631-1346-4A05-9DC5-CE433A43EFD1}"/>
    <cellStyle name="Output 2 2 6 3 5" xfId="6744" xr:uid="{AF3BDBDF-14AD-48A9-974F-5EB7185F0420}"/>
    <cellStyle name="Output 2 2 6 3 6" xfId="15379" xr:uid="{7C7991E4-9028-422F-B221-8258A8403754}"/>
    <cellStyle name="Output 2 2 6 4" xfId="2699" xr:uid="{413F6F1A-A547-4F85-949D-BAE28B181BC6}"/>
    <cellStyle name="Output 2 2 6 4 2" xfId="3285" xr:uid="{E4A9B782-8F99-4D14-B32C-42608834BF36}"/>
    <cellStyle name="Output 2 2 6 4 2 2" xfId="8914" xr:uid="{7A703857-FFF2-4284-AF0D-3BAC45F95A1B}"/>
    <cellStyle name="Output 2 2 6 4 2 3" xfId="17549" xr:uid="{89C59291-5D0F-4AB6-A5C8-DAB4C02757BC}"/>
    <cellStyle name="Output 2 2 6 4 3" xfId="8328" xr:uid="{14CE495D-DEF5-44C5-BCC6-4FCA49A2232E}"/>
    <cellStyle name="Output 2 2 6 4 4" xfId="16963" xr:uid="{EBA29A25-910C-4476-92E4-B0642047900D}"/>
    <cellStyle name="Output 2 2 6 5" xfId="6120" xr:uid="{AD04A66C-89BE-4605-85F5-9CC88F289932}"/>
    <cellStyle name="Output 2 2 6 6" xfId="14755" xr:uid="{CF844350-115D-425B-A07F-3F1DB56EB07D}"/>
    <cellStyle name="Output 2 2 7" xfId="1005" xr:uid="{ED644671-0B82-4C2C-ABE9-FD9BF628D1AF}"/>
    <cellStyle name="Output 2 2 7 2" xfId="1589" xr:uid="{858EED67-AA51-4FDE-8FE9-4C1063394786}"/>
    <cellStyle name="Output 2 2 7 2 2" xfId="2468" xr:uid="{D980327F-76E8-48E2-B440-5139F06DF308}"/>
    <cellStyle name="Output 2 2 7 2 2 2" xfId="5640" xr:uid="{3B930BCF-C787-427F-B2D5-8D1B602F014A}"/>
    <cellStyle name="Output 2 2 7 2 2 2 2" xfId="11269" xr:uid="{03FBC1B3-D842-479E-83BE-E37FD5004EA7}"/>
    <cellStyle name="Output 2 2 7 2 2 2 3" xfId="19904" xr:uid="{3D6DA695-6320-4098-A19C-2D180E23C442}"/>
    <cellStyle name="Output 2 2 7 2 2 3" xfId="8097" xr:uid="{86758B48-5961-4B25-B8F5-48CF80BF91F4}"/>
    <cellStyle name="Output 2 2 7 2 2 4" xfId="16732" xr:uid="{38CDFE2C-F488-4084-B858-9B691CA6626A}"/>
    <cellStyle name="Output 2 2 7 2 3" xfId="2921" xr:uid="{059C3148-1CE2-4E40-9C7B-EA6044C0826E}"/>
    <cellStyle name="Output 2 2 7 2 3 2" xfId="8550" xr:uid="{82A17E22-B003-4D26-8CDC-440A6F78BED4}"/>
    <cellStyle name="Output 2 2 7 2 3 3" xfId="17185" xr:uid="{E3576CD9-0E31-4336-8759-BABFEA479813}"/>
    <cellStyle name="Output 2 2 7 2 4" xfId="4761" xr:uid="{AAC90BF6-5875-4509-A97A-00B853B37967}"/>
    <cellStyle name="Output 2 2 7 2 4 2" xfId="10390" xr:uid="{D6E41546-559E-4532-BF1D-D72612D68AA6}"/>
    <cellStyle name="Output 2 2 7 2 4 3" xfId="19025" xr:uid="{0B3E0169-82AB-41B9-B76F-0D52D22E8BFA}"/>
    <cellStyle name="Output 2 2 7 2 5" xfId="7218" xr:uid="{F48AE1D5-04C4-4C8C-872C-B703E2DE0FA1}"/>
    <cellStyle name="Output 2 2 7 2 6" xfId="15853" xr:uid="{000077EE-AA7E-432D-B722-43DD167D5949}"/>
    <cellStyle name="Output 2 2 7 3" xfId="2779" xr:uid="{6BF9F61A-3C36-4656-8A9E-01D53F468A49}"/>
    <cellStyle name="Output 2 2 7 3 2" xfId="8408" xr:uid="{8CC761C2-AFA1-4CFE-9D9C-748AE329031B}"/>
    <cellStyle name="Output 2 2 7 3 3" xfId="17043" xr:uid="{26D4F3F6-4FAC-41BC-9F9B-8D57471BF723}"/>
    <cellStyle name="Output 2 2 7 4" xfId="6634" xr:uid="{757A94AF-D668-4F1C-9C5F-E52C8B6F61B7}"/>
    <cellStyle name="Output 2 2 7 5" xfId="15269" xr:uid="{3A2F523B-0DBF-4F96-88C2-9C0E7C77CFE3}"/>
    <cellStyle name="Output 2 2 8" xfId="643" xr:uid="{A4B51DB8-9AC8-4E5A-9D9D-1FB184D0A16B}"/>
    <cellStyle name="Output 2 2 8 2" xfId="1227" xr:uid="{4A734969-3A99-4CC6-BAAA-0EFC01AEAA8E}"/>
    <cellStyle name="Output 2 2 8 2 2" xfId="2106" xr:uid="{F81F1D08-A52D-4261-99D7-E411D9EC0F57}"/>
    <cellStyle name="Output 2 2 8 2 2 2" xfId="5278" xr:uid="{A2C7EE9F-9F65-43AD-9912-CB1E057984E2}"/>
    <cellStyle name="Output 2 2 8 2 2 2 2" xfId="10907" xr:uid="{2F15A40D-6CF8-403A-B746-7A6BC23F9BF8}"/>
    <cellStyle name="Output 2 2 8 2 2 2 3" xfId="19542" xr:uid="{E6D69321-DEB7-4CFA-A38B-BCFE222DEBA8}"/>
    <cellStyle name="Output 2 2 8 2 2 3" xfId="7735" xr:uid="{B0C1CEF3-8192-456C-B764-2D05A8435C2C}"/>
    <cellStyle name="Output 2 2 8 2 2 4" xfId="16370" xr:uid="{AC39EFB7-096D-4A03-9801-E350405B43F3}"/>
    <cellStyle name="Output 2 2 8 2 3" xfId="3556" xr:uid="{43C132F4-F7D2-41EB-A203-7B2611C77E83}"/>
    <cellStyle name="Output 2 2 8 2 3 2" xfId="9185" xr:uid="{AA2681A6-8EB9-434E-9E92-A815469AE3D0}"/>
    <cellStyle name="Output 2 2 8 2 3 3" xfId="17820" xr:uid="{BB297D65-CBD5-458D-8F73-C38382ED6E55}"/>
    <cellStyle name="Output 2 2 8 2 4" xfId="4423" xr:uid="{89E4B03C-17EF-4624-9F34-DED8BBB320DB}"/>
    <cellStyle name="Output 2 2 8 2 4 2" xfId="10052" xr:uid="{6CE3EBA2-D6FB-4A69-A688-7988AFD78151}"/>
    <cellStyle name="Output 2 2 8 2 4 3" xfId="18687" xr:uid="{E248457E-4E09-4D47-9FD5-CA62558C7B59}"/>
    <cellStyle name="Output 2 2 8 2 5" xfId="6856" xr:uid="{DB526B91-04CA-4414-BEB1-74CE4E84951B}"/>
    <cellStyle name="Output 2 2 8 2 6" xfId="15491" xr:uid="{E1E5CDBF-727C-42CD-99DC-EF72AF846483}"/>
    <cellStyle name="Output 2 2 8 3" xfId="2607" xr:uid="{063AB79B-09C6-4138-9368-087FBBA28E20}"/>
    <cellStyle name="Output 2 2 8 3 2" xfId="8236" xr:uid="{CC975F30-D7DE-4867-BEB3-0BC401EE8CD9}"/>
    <cellStyle name="Output 2 2 8 3 3" xfId="16871" xr:uid="{611F8C88-AC31-4E0A-BD54-54D176D3325C}"/>
    <cellStyle name="Output 2 2 8 4" xfId="6272" xr:uid="{D0FDACB9-8A12-42CF-BD4E-113C60D3CC7E}"/>
    <cellStyle name="Output 2 2 8 5" xfId="14907" xr:uid="{5AC82F68-0EF9-42D5-95B1-E2B2A853861C}"/>
    <cellStyle name="Output 2 2 9" xfId="426" xr:uid="{81F223A7-CB07-4910-AE0D-639D898113FC}"/>
    <cellStyle name="Output 2 2 9 2" xfId="1660" xr:uid="{1E8CA4C4-A06D-4DD1-A63A-A12F0EDF44FD}"/>
    <cellStyle name="Output 2 2 9 2 2" xfId="4832" xr:uid="{43A24DD6-CA20-49ED-B0B1-A0E3815444E0}"/>
    <cellStyle name="Output 2 2 9 2 2 2" xfId="10461" xr:uid="{BB9314D2-77B0-47D0-B788-BFA09B8E21BC}"/>
    <cellStyle name="Output 2 2 9 2 2 3" xfId="19096" xr:uid="{B3732E43-2293-4710-84B2-6CE773430C6E}"/>
    <cellStyle name="Output 2 2 9 2 3" xfId="7289" xr:uid="{A3C5675B-8A57-4A6D-9339-3F7765CB3CAE}"/>
    <cellStyle name="Output 2 2 9 2 4" xfId="15924" xr:uid="{A0A1B70B-B611-46DC-991C-31E076A8AF28}"/>
    <cellStyle name="Output 2 2 9 3" xfId="3432" xr:uid="{FAA3E997-44A8-4368-AF26-FFC432DA8D8B}"/>
    <cellStyle name="Output 2 2 9 3 2" xfId="9061" xr:uid="{4847C94B-C5E9-4024-B01E-F2D4F6F4866C}"/>
    <cellStyle name="Output 2 2 9 3 3" xfId="17696" xr:uid="{7048EE84-79B9-4FF1-8E50-8D5E912D21F5}"/>
    <cellStyle name="Output 2 2 9 4" xfId="6055" xr:uid="{6EBB8083-77E0-42FA-85D3-0812B4C9E4C8}"/>
    <cellStyle name="Output 2 2 9 5" xfId="14690" xr:uid="{CC2B15AC-B0B4-4A1C-89DD-4C0612286A1C}"/>
    <cellStyle name="Output 2 3" xfId="143" xr:uid="{35CBC653-C7E0-41BB-967C-9BF6DB5645CE}"/>
    <cellStyle name="Output 2 3 10" xfId="1078" xr:uid="{E192601F-9430-4630-B095-A14D3DFEBBEB}"/>
    <cellStyle name="Output 2 3 10 2" xfId="1957" xr:uid="{688E6797-DEFE-458A-9F18-56F6793B4665}"/>
    <cellStyle name="Output 2 3 10 2 2" xfId="5129" xr:uid="{6CF04200-D471-446A-B4AD-F2FD7C7F7AFC}"/>
    <cellStyle name="Output 2 3 10 2 2 2" xfId="10758" xr:uid="{F9719D8D-5D07-44AB-A726-77A9E2AC818F}"/>
    <cellStyle name="Output 2 3 10 2 2 3" xfId="19393" xr:uid="{35924FE9-61EB-49A9-8DA0-31EE7F621AFB}"/>
    <cellStyle name="Output 2 3 10 2 3" xfId="7586" xr:uid="{2B23B93A-88EA-4921-A777-0410F5D58C28}"/>
    <cellStyle name="Output 2 3 10 2 4" xfId="16221" xr:uid="{477CCC63-F548-4C1F-A9A5-C6B6C45AB353}"/>
    <cellStyle name="Output 2 3 10 3" xfId="3410" xr:uid="{465A63D0-E535-48B6-91BE-7EC83DC84998}"/>
    <cellStyle name="Output 2 3 10 3 2" xfId="9039" xr:uid="{1F515911-B454-43E0-939F-00515435B4DA}"/>
    <cellStyle name="Output 2 3 10 3 3" xfId="17674" xr:uid="{01C1F8FD-732B-4B3E-A12E-FF3D4B17FEE1}"/>
    <cellStyle name="Output 2 3 10 4" xfId="4451" xr:uid="{2B833909-2E44-4579-8883-3C326B5308CA}"/>
    <cellStyle name="Output 2 3 10 4 2" xfId="10080" xr:uid="{79DCA45A-765E-45A2-BECB-A701E03C025F}"/>
    <cellStyle name="Output 2 3 10 4 3" xfId="18715" xr:uid="{B575EDDC-F16F-4373-A7FE-078F1B07529A}"/>
    <cellStyle name="Output 2 3 10 5" xfId="6707" xr:uid="{14091B0A-8B56-4DBB-901A-3DCE21558B33}"/>
    <cellStyle name="Output 2 3 10 6" xfId="15342" xr:uid="{ACBF1C9B-49A6-44CD-A97B-AD3ABED4AB5D}"/>
    <cellStyle name="Output 2 3 11" xfId="3215" xr:uid="{49718B9C-81D6-4C4E-91BC-DD90241449AF}"/>
    <cellStyle name="Output 2 3 11 2" xfId="8844" xr:uid="{27C7A619-9011-4AF7-B933-DC5DBFE3C6B0}"/>
    <cellStyle name="Output 2 3 11 3" xfId="17479" xr:uid="{F2E6206A-D1BA-467D-ABB9-56F825ECEFEC}"/>
    <cellStyle name="Output 2 3 12" xfId="5772" xr:uid="{FEBF1184-2FE6-433C-975B-0D9BE279F224}"/>
    <cellStyle name="Output 2 3 13" xfId="14407" xr:uid="{25ACC347-FC9C-4B3E-BCBD-81083F97AC4A}"/>
    <cellStyle name="Output 2 3 2" xfId="167" xr:uid="{E015CC95-4E38-4C8B-BB74-62060DE3D131}"/>
    <cellStyle name="Output 2 3 2 10" xfId="14431" xr:uid="{02292B21-5DA5-496D-A03E-3C434418387F}"/>
    <cellStyle name="Output 2 3 2 2" xfId="895" xr:uid="{B489B5D1-41EF-43E9-B38E-B757B8F5A87B}"/>
    <cellStyle name="Output 2 3 2 2 2" xfId="1479" xr:uid="{95383720-A417-4915-B2ED-34BE9D69648D}"/>
    <cellStyle name="Output 2 3 2 2 2 2" xfId="2358" xr:uid="{811B2D21-0A72-412F-98C5-3EDA2936ABE6}"/>
    <cellStyle name="Output 2 3 2 2 2 2 2" xfId="5530" xr:uid="{03DC1553-1F45-478F-B703-66BE538E1A4C}"/>
    <cellStyle name="Output 2 3 2 2 2 2 2 2" xfId="11159" xr:uid="{47C1BF33-4CFC-4E09-9870-10D23FDD0E35}"/>
    <cellStyle name="Output 2 3 2 2 2 2 2 3" xfId="19794" xr:uid="{62DB9647-80BB-4804-96AA-9A211C726A47}"/>
    <cellStyle name="Output 2 3 2 2 2 2 3" xfId="7987" xr:uid="{20CAF581-71E9-4C9E-ADAD-7B88A014E84A}"/>
    <cellStyle name="Output 2 3 2 2 2 2 4" xfId="16622" xr:uid="{86B10ECA-50EA-46FE-A807-E2146C066435}"/>
    <cellStyle name="Output 2 3 2 2 2 3" xfId="3357" xr:uid="{FB9ED6AE-F695-4F60-B61B-33D8F89AEA66}"/>
    <cellStyle name="Output 2 3 2 2 2 3 2" xfId="8986" xr:uid="{9506ACF6-3390-4E75-B03F-248D2E855B1E}"/>
    <cellStyle name="Output 2 3 2 2 2 3 3" xfId="17621" xr:uid="{1E9FE701-F8D3-443C-8280-ECDBC69EEB21}"/>
    <cellStyle name="Output 2 3 2 2 2 4" xfId="4651" xr:uid="{5F316AF4-62EE-44B9-ACD2-AC6F70DA14E9}"/>
    <cellStyle name="Output 2 3 2 2 2 4 2" xfId="10280" xr:uid="{602D8E76-6B76-4281-AA94-1BA5C485D34C}"/>
    <cellStyle name="Output 2 3 2 2 2 4 3" xfId="18915" xr:uid="{344FCB11-A4F6-44F9-87EB-7A8C13D7CC5F}"/>
    <cellStyle name="Output 2 3 2 2 2 5" xfId="7108" xr:uid="{063397F8-A335-487B-8AEC-1759662EF549}"/>
    <cellStyle name="Output 2 3 2 2 2 6" xfId="15743" xr:uid="{D07EC614-80CA-46EB-A96F-56B9A028143E}"/>
    <cellStyle name="Output 2 3 2 2 3" xfId="3001" xr:uid="{40EB6011-63B0-41DD-897F-2C12C55A0113}"/>
    <cellStyle name="Output 2 3 2 2 3 2" xfId="8630" xr:uid="{1B04DAAD-5CF2-4168-82CC-F067C7087B73}"/>
    <cellStyle name="Output 2 3 2 2 3 3" xfId="17265" xr:uid="{2D1E4D05-EC4D-44C2-9378-646493D90160}"/>
    <cellStyle name="Output 2 3 2 2 4" xfId="6524" xr:uid="{966BD3A7-54EE-4250-924E-B7C9B070F2F3}"/>
    <cellStyle name="Output 2 3 2 2 5" xfId="15159" xr:uid="{2B0CF5FE-FA18-41B6-B42D-0CD4CE16C9D7}"/>
    <cellStyle name="Output 2 3 2 3" xfId="665" xr:uid="{FFE9268A-687C-4F56-8991-95798733B446}"/>
    <cellStyle name="Output 2 3 2 3 2" xfId="1249" xr:uid="{9752FD1D-BCDE-40C9-8007-0BD9F8A903EE}"/>
    <cellStyle name="Output 2 3 2 3 2 2" xfId="2128" xr:uid="{A55F5361-C60F-4D19-8F80-E72AB4136CFE}"/>
    <cellStyle name="Output 2 3 2 3 2 2 2" xfId="5300" xr:uid="{A1CAAE65-24C3-49EB-972C-E779918AD031}"/>
    <cellStyle name="Output 2 3 2 3 2 2 2 2" xfId="10929" xr:uid="{3518949D-034A-489E-916F-1CFC485B55F6}"/>
    <cellStyle name="Output 2 3 2 3 2 2 2 3" xfId="19564" xr:uid="{2E5C8888-BF50-4398-8AA7-1919C2116C2B}"/>
    <cellStyle name="Output 2 3 2 3 2 2 3" xfId="7757" xr:uid="{7B0F9CE1-D1A1-4DBB-AECC-5FFB4C55CCAF}"/>
    <cellStyle name="Output 2 3 2 3 2 2 4" xfId="16392" xr:uid="{DFB656E7-113D-4A30-9E04-5D53373BAC4E}"/>
    <cellStyle name="Output 2 3 2 3 2 3" xfId="238" xr:uid="{AD924E90-6EE0-4031-8E50-7823E8788DB6}"/>
    <cellStyle name="Output 2 3 2 3 2 3 2" xfId="5867" xr:uid="{ECD162D2-19F3-4347-903A-12D2A6086EA4}"/>
    <cellStyle name="Output 2 3 2 3 2 3 3" xfId="14502" xr:uid="{81EE722B-EA3B-4843-BA9A-95F771B55410}"/>
    <cellStyle name="Output 2 3 2 3 2 4" xfId="4028" xr:uid="{8C37C26C-4F20-4B10-83CC-33F796AEBC53}"/>
    <cellStyle name="Output 2 3 2 3 2 4 2" xfId="9657" xr:uid="{065F4218-8A60-40D0-AAF5-C9CB459B6840}"/>
    <cellStyle name="Output 2 3 2 3 2 4 3" xfId="18292" xr:uid="{9E3CF271-47BD-4296-BE54-EDCB3A21373E}"/>
    <cellStyle name="Output 2 3 2 3 2 5" xfId="6878" xr:uid="{C60E4909-D806-4B4F-BB8F-7F0AC7A8CD44}"/>
    <cellStyle name="Output 2 3 2 3 2 6" xfId="15513" xr:uid="{37E5522B-9F60-4B85-9E5B-6BDD876751F9}"/>
    <cellStyle name="Output 2 3 2 3 3" xfId="2766" xr:uid="{9721E8D4-3FE0-4F19-8129-9E60077BC064}"/>
    <cellStyle name="Output 2 3 2 3 3 2" xfId="8395" xr:uid="{6809BB19-4440-4CA3-AB10-6796A299E38F}"/>
    <cellStyle name="Output 2 3 2 3 3 3" xfId="17030" xr:uid="{FFC9979A-EEB8-4622-A0B3-F9D323836E15}"/>
    <cellStyle name="Output 2 3 2 3 4" xfId="6294" xr:uid="{2BC9E119-C6E0-4436-A2DE-63BB675AAB0A}"/>
    <cellStyle name="Output 2 3 2 3 5" xfId="14929" xr:uid="{02FBA988-ADC8-42A3-AC90-2271E24BA246}"/>
    <cellStyle name="Output 2 3 2 4" xfId="715" xr:uid="{D72C2349-DC43-4956-922E-4B715A96E1E3}"/>
    <cellStyle name="Output 2 3 2 4 2" xfId="1299" xr:uid="{041F242E-1053-4D9B-B723-1C00436F1000}"/>
    <cellStyle name="Output 2 3 2 4 2 2" xfId="2178" xr:uid="{97E70356-A13E-4988-8052-5BF1296FB45C}"/>
    <cellStyle name="Output 2 3 2 4 2 2 2" xfId="5350" xr:uid="{D4E5F5CE-6181-46AE-A01C-14E8E9E91BE6}"/>
    <cellStyle name="Output 2 3 2 4 2 2 2 2" xfId="10979" xr:uid="{E95D0D3D-A8B6-4B92-88B6-FB83400102AA}"/>
    <cellStyle name="Output 2 3 2 4 2 2 2 3" xfId="19614" xr:uid="{B88DDC9E-E80B-4A12-A1B0-A7D7318FEF16}"/>
    <cellStyle name="Output 2 3 2 4 2 2 3" xfId="7807" xr:uid="{EFD2E8A7-C986-464D-9E34-A69C760C845B}"/>
    <cellStyle name="Output 2 3 2 4 2 2 4" xfId="16442" xr:uid="{057587AD-66EF-489E-9DC8-6095F556BDEF}"/>
    <cellStyle name="Output 2 3 2 4 2 3" xfId="2682" xr:uid="{EA31750D-C7FB-4051-BBC8-02C463157DBC}"/>
    <cellStyle name="Output 2 3 2 4 2 3 2" xfId="8311" xr:uid="{2B369FD8-55F9-4CF0-AA94-4D27E099D83B}"/>
    <cellStyle name="Output 2 3 2 4 2 3 3" xfId="16946" xr:uid="{BAB7BC1B-D0C6-44BF-A531-1B5402EC0980}"/>
    <cellStyle name="Output 2 3 2 4 2 4" xfId="4434" xr:uid="{F8557B89-D9F0-41CC-A597-CE4E1C36C6E5}"/>
    <cellStyle name="Output 2 3 2 4 2 4 2" xfId="10063" xr:uid="{5A998844-5930-419D-83CA-E5568748CF2C}"/>
    <cellStyle name="Output 2 3 2 4 2 4 3" xfId="18698" xr:uid="{8EEAA82B-17E0-43EB-8155-AEFC660836E7}"/>
    <cellStyle name="Output 2 3 2 4 2 5" xfId="6928" xr:uid="{DB2C0520-5C73-4795-89B9-792344DE6903}"/>
    <cellStyle name="Output 2 3 2 4 2 6" xfId="15563" xr:uid="{1178BAB8-61C4-4898-9109-F262FF635A5D}"/>
    <cellStyle name="Output 2 3 2 4 3" xfId="2894" xr:uid="{78C6C771-9E22-476C-A2DC-BDBF47E02442}"/>
    <cellStyle name="Output 2 3 2 4 3 2" xfId="8523" xr:uid="{8A3FDF73-96F4-4DF0-B963-8B3D2830DDDB}"/>
    <cellStyle name="Output 2 3 2 4 3 3" xfId="17158" xr:uid="{0C180006-73BA-46F0-931D-6291ED7DB415}"/>
    <cellStyle name="Output 2 3 2 4 4" xfId="6344" xr:uid="{BD3DC260-8277-47EC-8433-DA9BB546B5A0}"/>
    <cellStyle name="Output 2 3 2 4 5" xfId="14979" xr:uid="{AF4854E7-E2FA-44E4-9F09-ED9CB6E7FE10}"/>
    <cellStyle name="Output 2 3 2 5" xfId="759" xr:uid="{DAB42705-63E2-43AF-9D5C-AED3DEB30CC2}"/>
    <cellStyle name="Output 2 3 2 5 2" xfId="1343" xr:uid="{8B560E9B-AB0B-4866-A551-A13E52414216}"/>
    <cellStyle name="Output 2 3 2 5 2 2" xfId="2222" xr:uid="{D3B63125-8740-4914-B43C-B6807EA8F191}"/>
    <cellStyle name="Output 2 3 2 5 2 2 2" xfId="5394" xr:uid="{FC0C2C90-F2C1-4A6D-88D2-3E9AFF46C0B7}"/>
    <cellStyle name="Output 2 3 2 5 2 2 2 2" xfId="11023" xr:uid="{386E9CDB-2EC9-4878-9427-CF3B76A8E4BB}"/>
    <cellStyle name="Output 2 3 2 5 2 2 2 3" xfId="19658" xr:uid="{03319F13-1FD3-436B-9078-602A91BDA854}"/>
    <cellStyle name="Output 2 3 2 5 2 2 3" xfId="7851" xr:uid="{0746BFE5-6AB5-42EE-BF1F-4FF1A40C5CCB}"/>
    <cellStyle name="Output 2 3 2 5 2 2 4" xfId="16486" xr:uid="{BAD7BCAA-E8F4-4AA8-AC52-E5C8027C8568}"/>
    <cellStyle name="Output 2 3 2 5 2 3" xfId="3469" xr:uid="{20504630-F347-4C1B-911A-E450C9FA13C6}"/>
    <cellStyle name="Output 2 3 2 5 2 3 2" xfId="9098" xr:uid="{642BF3AF-B01E-41A2-925D-53169A579973}"/>
    <cellStyle name="Output 2 3 2 5 2 3 3" xfId="17733" xr:uid="{C97FBA4D-AF91-4AA2-98E2-68ED6EB41260}"/>
    <cellStyle name="Output 2 3 2 5 2 4" xfId="3929" xr:uid="{67AC1113-D33D-43D1-915A-E9A563ECC6B2}"/>
    <cellStyle name="Output 2 3 2 5 2 4 2" xfId="9558" xr:uid="{D96324BC-B200-401F-87D4-B7F2E2D6159D}"/>
    <cellStyle name="Output 2 3 2 5 2 4 3" xfId="18193" xr:uid="{D50951B2-EBCD-401A-97E5-F1CAC91FB217}"/>
    <cellStyle name="Output 2 3 2 5 2 5" xfId="6972" xr:uid="{5CD02417-120D-45FF-84EC-9F90713A943A}"/>
    <cellStyle name="Output 2 3 2 5 2 6" xfId="15607" xr:uid="{36B01E4E-FB07-4D0D-99FF-A09AE68BB752}"/>
    <cellStyle name="Output 2 3 2 5 3" xfId="3440" xr:uid="{6C282147-56D9-4499-A6A4-6D57848C3CA1}"/>
    <cellStyle name="Output 2 3 2 5 3 2" xfId="9069" xr:uid="{DE8D8539-7C27-444D-84C3-2D7B48ABE135}"/>
    <cellStyle name="Output 2 3 2 5 3 3" xfId="17704" xr:uid="{8292529A-0329-45B3-BEF1-7C3FA92BFD5F}"/>
    <cellStyle name="Output 2 3 2 5 4" xfId="6388" xr:uid="{B0B6AAA6-7D5A-4228-905F-95F9FCFBE4AC}"/>
    <cellStyle name="Output 2 3 2 5 5" xfId="15023" xr:uid="{91EFFC01-DE02-41C9-95ED-21CD5320976F}"/>
    <cellStyle name="Output 2 3 2 6" xfId="1157" xr:uid="{34852CFC-B99E-4EDE-9844-323D99FC3180}"/>
    <cellStyle name="Output 2 3 2 6 2" xfId="2036" xr:uid="{9353BB6B-32AE-490A-849E-412DFE45D841}"/>
    <cellStyle name="Output 2 3 2 6 2 2" xfId="5208" xr:uid="{90358384-7155-4BED-AE72-7B08480B2E83}"/>
    <cellStyle name="Output 2 3 2 6 2 2 2" xfId="10837" xr:uid="{E9DA12B1-BC5E-470E-8F2F-78A85827D66E}"/>
    <cellStyle name="Output 2 3 2 6 2 2 3" xfId="19472" xr:uid="{DD3F42C4-D171-4268-B587-C200A3E1FA5D}"/>
    <cellStyle name="Output 2 3 2 6 2 3" xfId="7665" xr:uid="{2F6654C8-0662-4C36-82CE-EB6CC43BA23A}"/>
    <cellStyle name="Output 2 3 2 6 2 4" xfId="16300" xr:uid="{88F6E498-8446-4443-AF74-DFEE6DED0A4E}"/>
    <cellStyle name="Output 2 3 2 6 3" xfId="3574" xr:uid="{82B2AE20-CA15-4831-9A68-3F1E8E46AEE7}"/>
    <cellStyle name="Output 2 3 2 6 3 2" xfId="9203" xr:uid="{C66DA187-1BE1-4ED4-8CF3-7ECB2A4E62B4}"/>
    <cellStyle name="Output 2 3 2 6 3 3" xfId="17838" xr:uid="{D2C741F7-17B1-4F6C-954E-E3788814573F}"/>
    <cellStyle name="Output 2 3 2 6 4" xfId="4003" xr:uid="{AC8EC46F-030D-4917-984C-1127A56BD05B}"/>
    <cellStyle name="Output 2 3 2 6 4 2" xfId="9632" xr:uid="{27C96D8B-1754-470D-A1A1-D3753236C04D}"/>
    <cellStyle name="Output 2 3 2 6 4 3" xfId="18267" xr:uid="{036877AB-BF1B-4956-A403-C3189E8A0181}"/>
    <cellStyle name="Output 2 3 2 6 5" xfId="6786" xr:uid="{65318730-90D3-4D07-B428-F17CBE8F532D}"/>
    <cellStyle name="Output 2 3 2 6 6" xfId="15421" xr:uid="{D1D98021-6789-4749-B7BC-7D3905B13695}"/>
    <cellStyle name="Output 2 3 2 7" xfId="2565" xr:uid="{3265B24D-C1C7-463F-A7C8-8098905813FC}"/>
    <cellStyle name="Output 2 3 2 7 2" xfId="8194" xr:uid="{1A3464CF-96D7-40EB-AC58-1ED6E567EB46}"/>
    <cellStyle name="Output 2 3 2 7 3" xfId="16829" xr:uid="{5B09ED20-7C17-4CD9-8CF0-4080A4783B29}"/>
    <cellStyle name="Output 2 3 2 8" xfId="567" xr:uid="{1CC22705-CEDF-46E1-B571-A60673505CE3}"/>
    <cellStyle name="Output 2 3 2 8 2" xfId="6196" xr:uid="{FD0CB981-A93C-4B3F-A928-C453948B4AF9}"/>
    <cellStyle name="Output 2 3 2 8 3" xfId="14831" xr:uid="{94147FC9-B9A9-4139-99B5-8CFD6D586346}"/>
    <cellStyle name="Output 2 3 2 9" xfId="5796" xr:uid="{A0ED80CE-5A91-4EA9-B44E-554E56A8EC0F}"/>
    <cellStyle name="Output 2 3 3" xfId="175" xr:uid="{57D39B21-B408-468C-AA32-0B869D2DB65F}"/>
    <cellStyle name="Output 2 3 3 2" xfId="925" xr:uid="{3196B214-1BFC-4AE8-865D-081628867456}"/>
    <cellStyle name="Output 2 3 3 2 2" xfId="1509" xr:uid="{0ED13293-54E5-402A-8F0F-D73394B73AFF}"/>
    <cellStyle name="Output 2 3 3 2 2 2" xfId="2388" xr:uid="{3C8E963F-C484-43B8-8EC9-B31A14EC112D}"/>
    <cellStyle name="Output 2 3 3 2 2 2 2" xfId="5560" xr:uid="{7104DCD2-2372-4397-AC7A-F3D6A479837A}"/>
    <cellStyle name="Output 2 3 3 2 2 2 2 2" xfId="11189" xr:uid="{05AAD8F2-E292-4E16-9B8B-1A9976BCC89A}"/>
    <cellStyle name="Output 2 3 3 2 2 2 2 3" xfId="19824" xr:uid="{DA3E9934-87A0-4A23-BC5E-1FE885779877}"/>
    <cellStyle name="Output 2 3 3 2 2 2 3" xfId="8017" xr:uid="{E76D8D42-3C2B-4EAF-B036-64AE935E1814}"/>
    <cellStyle name="Output 2 3 3 2 2 2 4" xfId="16652" xr:uid="{1E598C3C-F4ED-4B36-9462-7F2330C2A2D5}"/>
    <cellStyle name="Output 2 3 3 2 2 3" xfId="2859" xr:uid="{A3D5CBFB-E6D6-4B43-B97C-5FED48AFED11}"/>
    <cellStyle name="Output 2 3 3 2 2 3 2" xfId="8488" xr:uid="{DBE6CB02-6DEA-4619-AB17-8BA0A7E03EE4}"/>
    <cellStyle name="Output 2 3 3 2 2 3 3" xfId="17123" xr:uid="{E0C00410-A0A7-446A-B3BB-1DB1C3C0ADA8}"/>
    <cellStyle name="Output 2 3 3 2 2 4" xfId="4681" xr:uid="{7A28CCA1-A3A0-4715-91E4-D52631D5E3CE}"/>
    <cellStyle name="Output 2 3 3 2 2 4 2" xfId="10310" xr:uid="{EF8693C1-F545-45A7-B455-107260436217}"/>
    <cellStyle name="Output 2 3 3 2 2 4 3" xfId="18945" xr:uid="{B3DBD2BD-D38E-461D-88B9-846B92F6CF02}"/>
    <cellStyle name="Output 2 3 3 2 2 5" xfId="7138" xr:uid="{9D4A869F-8F52-4BE2-A690-2B3F553D5F9B}"/>
    <cellStyle name="Output 2 3 3 2 2 6" xfId="15773" xr:uid="{BDE252B6-41C1-4549-8BF8-90A92A4051AE}"/>
    <cellStyle name="Output 2 3 3 2 3" xfId="3510" xr:uid="{E16E3019-1246-4588-BBAA-E36A68CB9E23}"/>
    <cellStyle name="Output 2 3 3 2 3 2" xfId="9139" xr:uid="{CE237462-BED1-4B8E-9A76-09A42F9F1CF2}"/>
    <cellStyle name="Output 2 3 3 2 3 3" xfId="17774" xr:uid="{5DE336AB-5C27-4315-851A-BFADC6C601DA}"/>
    <cellStyle name="Output 2 3 3 2 4" xfId="6554" xr:uid="{C0175154-FEDA-4D1E-88E4-E6FBD8B3478D}"/>
    <cellStyle name="Output 2 3 3 2 5" xfId="15189" xr:uid="{1BD6C048-ACDE-4CCA-ABA6-8467D55216CD}"/>
    <cellStyle name="Output 2 3 3 3" xfId="712" xr:uid="{170CE112-FF9D-4287-9685-87DD46C6CB7C}"/>
    <cellStyle name="Output 2 3 3 3 2" xfId="1296" xr:uid="{BD49B82A-4927-476D-A1E1-C551CE109312}"/>
    <cellStyle name="Output 2 3 3 3 2 2" xfId="2175" xr:uid="{3B4E8960-0F94-4F53-AD4B-4F8F57BB54D6}"/>
    <cellStyle name="Output 2 3 3 3 2 2 2" xfId="5347" xr:uid="{130860B0-5DCA-41A4-BD7F-2D86BEBF810E}"/>
    <cellStyle name="Output 2 3 3 3 2 2 2 2" xfId="10976" xr:uid="{AD256128-B094-46BE-83DA-6F4C22FE1E58}"/>
    <cellStyle name="Output 2 3 3 3 2 2 2 3" xfId="19611" xr:uid="{92FB1E74-2486-40E1-938D-E518EC9D8D6F}"/>
    <cellStyle name="Output 2 3 3 3 2 2 3" xfId="7804" xr:uid="{E0E6A50B-092A-4D4F-9C44-89E1C3D28089}"/>
    <cellStyle name="Output 2 3 3 3 2 2 4" xfId="16439" xr:uid="{6C1086CE-7733-48D4-9DEB-D0E73B6879E9}"/>
    <cellStyle name="Output 2 3 3 3 2 3" xfId="2702" xr:uid="{C982C279-0423-499B-8468-465AC98D9D1B}"/>
    <cellStyle name="Output 2 3 3 3 2 3 2" xfId="8331" xr:uid="{9BBE558A-EAAD-4F95-805F-A1D41E6945D7}"/>
    <cellStyle name="Output 2 3 3 3 2 3 3" xfId="16966" xr:uid="{7197027F-ECBB-4CFC-92A1-E78AF15767B8}"/>
    <cellStyle name="Output 2 3 3 3 2 4" xfId="4074" xr:uid="{A165791B-B356-49CA-8EA2-599EE5F1942C}"/>
    <cellStyle name="Output 2 3 3 3 2 4 2" xfId="9703" xr:uid="{522614D4-9B3E-489B-A054-135CA0E4BD8A}"/>
    <cellStyle name="Output 2 3 3 3 2 4 3" xfId="18338" xr:uid="{B56AE711-FA7A-45B6-9FFE-161AA0B0CF91}"/>
    <cellStyle name="Output 2 3 3 3 2 5" xfId="6925" xr:uid="{85C31544-8B8E-4A1F-B4AA-FB7E1CFEA5A8}"/>
    <cellStyle name="Output 2 3 3 3 2 6" xfId="15560" xr:uid="{184E89B3-BB74-4BF3-8835-734D97F56823}"/>
    <cellStyle name="Output 2 3 3 3 3" xfId="3422" xr:uid="{580837BC-66B0-4B66-B251-B888F35A1F66}"/>
    <cellStyle name="Output 2 3 3 3 3 2" xfId="9051" xr:uid="{BBBFAC69-2670-4B42-BD96-2E75C531225E}"/>
    <cellStyle name="Output 2 3 3 3 3 3" xfId="17686" xr:uid="{91532E7D-3F53-4324-9A89-5A243087B783}"/>
    <cellStyle name="Output 2 3 3 3 4" xfId="6341" xr:uid="{62927E45-F8DD-464D-899E-F729860AAE4E}"/>
    <cellStyle name="Output 2 3 3 3 5" xfId="14976" xr:uid="{56ADF47D-38F5-4B22-9FC9-AE1017B0015A}"/>
    <cellStyle name="Output 2 3 3 4" xfId="1038" xr:uid="{94D03B77-8B67-48E6-8BE9-7935FE9BE443}"/>
    <cellStyle name="Output 2 3 3 4 2" xfId="1622" xr:uid="{FF463CCD-CEE6-4E92-87BA-D4ECD48B3C57}"/>
    <cellStyle name="Output 2 3 3 4 2 2" xfId="2501" xr:uid="{AF9AD019-B58A-474D-9D36-54DA0AE2FCB8}"/>
    <cellStyle name="Output 2 3 3 4 2 2 2" xfId="5673" xr:uid="{62AD0CD2-80F5-421D-B321-D5310AD66971}"/>
    <cellStyle name="Output 2 3 3 4 2 2 2 2" xfId="11302" xr:uid="{98E3CAD1-2ED7-49A6-BDF9-7313A91BB92B}"/>
    <cellStyle name="Output 2 3 3 4 2 2 2 3" xfId="19937" xr:uid="{234C8CEA-F368-4198-BC03-5CA63F6A45C2}"/>
    <cellStyle name="Output 2 3 3 4 2 2 3" xfId="8130" xr:uid="{18E20201-CA9F-4A64-AD41-D1C9B30D8310}"/>
    <cellStyle name="Output 2 3 3 4 2 2 4" xfId="16765" xr:uid="{DE84DDCE-FCD8-42B2-A2F3-6B42CDB4943E}"/>
    <cellStyle name="Output 2 3 3 4 2 3" xfId="2567" xr:uid="{836FC758-852B-4D69-9A10-9FC932EE70E5}"/>
    <cellStyle name="Output 2 3 3 4 2 3 2" xfId="8196" xr:uid="{DC2F5CC2-29F0-48A8-B60E-D707428A3882}"/>
    <cellStyle name="Output 2 3 3 4 2 3 3" xfId="16831" xr:uid="{389F9FC6-CC74-4AA0-A471-282E7DBB9C69}"/>
    <cellStyle name="Output 2 3 3 4 2 4" xfId="4794" xr:uid="{799FF3C4-53F8-4A38-9376-D3D104A849D0}"/>
    <cellStyle name="Output 2 3 3 4 2 4 2" xfId="10423" xr:uid="{147FEDCD-7601-498F-BFF0-E2BAC7F0895A}"/>
    <cellStyle name="Output 2 3 3 4 2 4 3" xfId="19058" xr:uid="{BAD8F55B-2895-4CDA-9C08-5F9B78331B8D}"/>
    <cellStyle name="Output 2 3 3 4 2 5" xfId="7251" xr:uid="{9CAFB915-802E-43E3-AEA9-847301909F3A}"/>
    <cellStyle name="Output 2 3 3 4 2 6" xfId="15886" xr:uid="{DC18A110-9885-4CE3-BB85-AB464C9B94FF}"/>
    <cellStyle name="Output 2 3 3 4 3" xfId="2961" xr:uid="{84052AFF-D93B-40AD-9688-E85E4C4F7BA2}"/>
    <cellStyle name="Output 2 3 3 4 3 2" xfId="8590" xr:uid="{3A95E33E-7CF0-4C37-B39E-9DBEA387D62D}"/>
    <cellStyle name="Output 2 3 3 4 3 3" xfId="17225" xr:uid="{358D63D6-B213-445E-9A1B-A4635AB7E2AD}"/>
    <cellStyle name="Output 2 3 3 4 4" xfId="6667" xr:uid="{7BE7C0C0-8275-4071-98C5-79CF10C207B4}"/>
    <cellStyle name="Output 2 3 3 4 5" xfId="15302" xr:uid="{6022A826-5A2E-4CF3-96D0-628BB626CDC3}"/>
    <cellStyle name="Output 2 3 3 5" xfId="780" xr:uid="{EC903E59-AB9F-4C5D-B359-D2656DE61397}"/>
    <cellStyle name="Output 2 3 3 5 2" xfId="1364" xr:uid="{C3A6D006-54A0-41D7-B695-F6FACD7A84B9}"/>
    <cellStyle name="Output 2 3 3 5 2 2" xfId="2243" xr:uid="{EE0613F3-A253-4090-B513-98413637FCED}"/>
    <cellStyle name="Output 2 3 3 5 2 2 2" xfId="5415" xr:uid="{52707979-1BB7-4851-882F-B7BE26213A70}"/>
    <cellStyle name="Output 2 3 3 5 2 2 2 2" xfId="11044" xr:uid="{ADA4D8B1-E982-471D-AC36-9DB170941895}"/>
    <cellStyle name="Output 2 3 3 5 2 2 2 3" xfId="19679" xr:uid="{3F4858E8-B0D7-44EB-A8E9-2E3895860F9B}"/>
    <cellStyle name="Output 2 3 3 5 2 2 3" xfId="7872" xr:uid="{9F6F4119-EDE2-4B48-8B3B-80FFA65CCCA6}"/>
    <cellStyle name="Output 2 3 3 5 2 2 4" xfId="16507" xr:uid="{698C8874-7D44-4C84-BEF9-8D727981B286}"/>
    <cellStyle name="Output 2 3 3 5 2 3" xfId="3004" xr:uid="{C1D891FF-5575-4B36-A75D-33283C46A3E5}"/>
    <cellStyle name="Output 2 3 3 5 2 3 2" xfId="8633" xr:uid="{3395411A-CA98-46FC-925B-1482C7C5F10B}"/>
    <cellStyle name="Output 2 3 3 5 2 3 3" xfId="17268" xr:uid="{C16C9498-B189-4C0B-951F-BBCB8A0969B2}"/>
    <cellStyle name="Output 2 3 3 5 2 4" xfId="4082" xr:uid="{0420894F-CDD4-4C0A-9B02-6976D1AA5106}"/>
    <cellStyle name="Output 2 3 3 5 2 4 2" xfId="9711" xr:uid="{D0CF76DF-0AC2-472B-B86D-9A75A36986DC}"/>
    <cellStyle name="Output 2 3 3 5 2 4 3" xfId="18346" xr:uid="{76784617-703F-4D8C-8FB7-92668E59AEC8}"/>
    <cellStyle name="Output 2 3 3 5 2 5" xfId="6993" xr:uid="{BA33A5A4-D27C-4562-99FA-8AA24252D0A4}"/>
    <cellStyle name="Output 2 3 3 5 2 6" xfId="15628" xr:uid="{2F436435-590F-4DDB-BBCD-CCAD10737CF0}"/>
    <cellStyle name="Output 2 3 3 5 3" xfId="3411" xr:uid="{200BC654-2DAE-4957-8697-C1F187E1F327}"/>
    <cellStyle name="Output 2 3 3 5 3 2" xfId="9040" xr:uid="{C0B169BC-074D-4007-B08F-3C0D1853A68A}"/>
    <cellStyle name="Output 2 3 3 5 3 3" xfId="17675" xr:uid="{F1989710-6615-41C0-89EE-3A5183A2E1AC}"/>
    <cellStyle name="Output 2 3 3 5 4" xfId="6409" xr:uid="{1FF16918-EFFF-4067-B2FC-56A757025F95}"/>
    <cellStyle name="Output 2 3 3 5 5" xfId="15044" xr:uid="{66E65AFD-31EF-42CE-A245-20DC880FB943}"/>
    <cellStyle name="Output 2 3 3 6" xfId="1178" xr:uid="{401B524B-7C93-4D24-8FB8-CB4457D6F2B4}"/>
    <cellStyle name="Output 2 3 3 6 2" xfId="2057" xr:uid="{8E5C5DA4-C672-46DA-80B3-C430EC839EBB}"/>
    <cellStyle name="Output 2 3 3 6 2 2" xfId="5229" xr:uid="{E6A51CC1-8AB2-4BEF-BC05-ED8C4E7348FE}"/>
    <cellStyle name="Output 2 3 3 6 2 2 2" xfId="10858" xr:uid="{23AED815-CE39-4D0A-8DDF-F7C0084C8808}"/>
    <cellStyle name="Output 2 3 3 6 2 2 3" xfId="19493" xr:uid="{A4917C18-3CC3-4840-A41E-3B11E91ED9B4}"/>
    <cellStyle name="Output 2 3 3 6 2 3" xfId="7686" xr:uid="{4803F101-3AA8-48FB-BC5C-F84B352705D2}"/>
    <cellStyle name="Output 2 3 3 6 2 4" xfId="16321" xr:uid="{BE81A72A-89BB-4398-81A1-6D3690D3CFD5}"/>
    <cellStyle name="Output 2 3 3 6 3" xfId="3399" xr:uid="{3BF22458-881C-4826-921B-AAFC8FA71E9B}"/>
    <cellStyle name="Output 2 3 3 6 3 2" xfId="9028" xr:uid="{E8DC8245-5DAE-45E8-A448-0A02B45B41E2}"/>
    <cellStyle name="Output 2 3 3 6 3 3" xfId="17663" xr:uid="{F176EAD7-EFAD-46C7-88B1-9C7A9A804E97}"/>
    <cellStyle name="Output 2 3 3 6 4" xfId="4029" xr:uid="{9DF268C9-BD9A-4321-BFDD-93B1B73FD0A0}"/>
    <cellStyle name="Output 2 3 3 6 4 2" xfId="9658" xr:uid="{88319525-DF0E-4E2E-988F-77F4965E24D8}"/>
    <cellStyle name="Output 2 3 3 6 4 3" xfId="18293" xr:uid="{020D13F1-9DBD-4A18-BE47-8F73C49CADD1}"/>
    <cellStyle name="Output 2 3 3 6 5" xfId="6807" xr:uid="{AFFBF3F0-DA70-4519-ABA8-A526CBCF5AD5}"/>
    <cellStyle name="Output 2 3 3 6 6" xfId="15442" xr:uid="{437C9D00-5551-4D24-A8B1-B5A10F20919E}"/>
    <cellStyle name="Output 2 3 3 7" xfId="3546" xr:uid="{229CFF3B-C5F4-464F-9FF0-604B2C0AB177}"/>
    <cellStyle name="Output 2 3 3 7 2" xfId="9175" xr:uid="{51721F2D-79DE-43E6-BA51-6F02F91F255C}"/>
    <cellStyle name="Output 2 3 3 7 3" xfId="17810" xr:uid="{1469E9DC-B850-4463-8851-6B1C79FB2768}"/>
    <cellStyle name="Output 2 3 3 8" xfId="5804" xr:uid="{3F69FBA4-21BC-4DAC-B955-E6FFE4F329B5}"/>
    <cellStyle name="Output 2 3 3 9" xfId="14439" xr:uid="{312AB3D4-D030-4C06-9E07-E0A7C460B0D7}"/>
    <cellStyle name="Output 2 3 4" xfId="536" xr:uid="{CCFDB6CC-E6FC-49C0-90A3-99B2CBCF3924}"/>
    <cellStyle name="Output 2 3 4 2" xfId="870" xr:uid="{40836282-8CF0-48D4-935F-775D5F1FC1D8}"/>
    <cellStyle name="Output 2 3 4 2 2" xfId="1454" xr:uid="{66247A1A-1097-41EA-A3B9-FD2AEEFCE805}"/>
    <cellStyle name="Output 2 3 4 2 2 2" xfId="2333" xr:uid="{5FDA4F99-820D-4C5D-B868-85A434463ED2}"/>
    <cellStyle name="Output 2 3 4 2 2 2 2" xfId="5505" xr:uid="{2C33CAFE-D0EA-4AB1-8CEF-7A57479964B0}"/>
    <cellStyle name="Output 2 3 4 2 2 2 2 2" xfId="11134" xr:uid="{C44411F8-8543-4A3D-A1FC-95A4E11CF79D}"/>
    <cellStyle name="Output 2 3 4 2 2 2 2 3" xfId="19769" xr:uid="{1991036B-80F3-49B5-9AEA-9801AC07164A}"/>
    <cellStyle name="Output 2 3 4 2 2 2 3" xfId="7962" xr:uid="{88EB1D7E-9068-4990-AD3B-40644F38779A}"/>
    <cellStyle name="Output 2 3 4 2 2 2 4" xfId="16597" xr:uid="{5E7EF71C-5439-45A1-93A3-50F29BABBBCC}"/>
    <cellStyle name="Output 2 3 4 2 2 3" xfId="3148" xr:uid="{6A6A9BD8-C3AF-414C-92C8-ECC253EB937D}"/>
    <cellStyle name="Output 2 3 4 2 2 3 2" xfId="8777" xr:uid="{7EEB25F2-35A0-4987-91AD-DFF56CAD36D1}"/>
    <cellStyle name="Output 2 3 4 2 2 3 3" xfId="17412" xr:uid="{9FA8407D-B13C-41D0-BC3A-04888E8927B8}"/>
    <cellStyle name="Output 2 3 4 2 2 4" xfId="3634" xr:uid="{5E884FA7-79DD-488C-B44A-CAF1F3F95783}"/>
    <cellStyle name="Output 2 3 4 2 2 4 2" xfId="9263" xr:uid="{41B5F290-5CCA-47DA-A330-ACF98AEC42B9}"/>
    <cellStyle name="Output 2 3 4 2 2 4 3" xfId="17898" xr:uid="{0E9D2498-981C-42CA-969B-DEA3DF858B0C}"/>
    <cellStyle name="Output 2 3 4 2 2 5" xfId="7083" xr:uid="{096DD37C-A1E6-45F1-8599-8929F0F0F680}"/>
    <cellStyle name="Output 2 3 4 2 2 6" xfId="15718" xr:uid="{124BB0C3-28E2-43F2-AA88-F5786BF385A8}"/>
    <cellStyle name="Output 2 3 4 2 3" xfId="3545" xr:uid="{318F530F-CCDA-41F0-A0FA-5041277EC054}"/>
    <cellStyle name="Output 2 3 4 2 3 2" xfId="9174" xr:uid="{6905B878-6346-47A1-B486-1577DAC82CD2}"/>
    <cellStyle name="Output 2 3 4 2 3 3" xfId="17809" xr:uid="{3D791220-866C-4AA7-B19F-0F10CBD0F5FF}"/>
    <cellStyle name="Output 2 3 4 2 4" xfId="6499" xr:uid="{D8D14276-B611-44A6-8F87-DF5741B225D9}"/>
    <cellStyle name="Output 2 3 4 2 5" xfId="15134" xr:uid="{2EBBCD31-793D-4AC5-A86E-D79B31B37A2F}"/>
    <cellStyle name="Output 2 3 4 3" xfId="833" xr:uid="{4013D6A5-D8C0-4651-BC1E-05B24157F03B}"/>
    <cellStyle name="Output 2 3 4 3 2" xfId="1417" xr:uid="{EE614AFE-7EFB-4285-B171-8F72D00B53F3}"/>
    <cellStyle name="Output 2 3 4 3 2 2" xfId="2296" xr:uid="{D714E521-C6E3-4B4A-989C-A6140E264B17}"/>
    <cellStyle name="Output 2 3 4 3 2 2 2" xfId="5468" xr:uid="{8B036784-6AA0-4235-BE0C-29EE85E9C42C}"/>
    <cellStyle name="Output 2 3 4 3 2 2 2 2" xfId="11097" xr:uid="{CBC72312-4670-4C29-B40C-0A5CC7C03268}"/>
    <cellStyle name="Output 2 3 4 3 2 2 2 3" xfId="19732" xr:uid="{0F04B3A4-DD5E-4836-AA19-8B8E241D99D4}"/>
    <cellStyle name="Output 2 3 4 3 2 2 3" xfId="7925" xr:uid="{96A9286E-990C-4776-924E-004D2E82C6F4}"/>
    <cellStyle name="Output 2 3 4 3 2 2 4" xfId="16560" xr:uid="{4DA199E4-9C42-4280-B17B-A938EA34BAFE}"/>
    <cellStyle name="Output 2 3 4 3 2 3" xfId="3174" xr:uid="{F3869D6F-EFAD-452E-84D8-9350BAEFAB91}"/>
    <cellStyle name="Output 2 3 4 3 2 3 2" xfId="8803" xr:uid="{184FEF3F-191E-4CDA-8B62-6792C20BC19A}"/>
    <cellStyle name="Output 2 3 4 3 2 3 3" xfId="17438" xr:uid="{2AB0EB7D-B965-4BFB-A0E4-241031D77512}"/>
    <cellStyle name="Output 2 3 4 3 2 4" xfId="4061" xr:uid="{E5490FA7-E596-4CDA-A090-B1F7C3C5B078}"/>
    <cellStyle name="Output 2 3 4 3 2 4 2" xfId="9690" xr:uid="{C3D6D0A9-D460-4D44-BCB8-8B0507492BF5}"/>
    <cellStyle name="Output 2 3 4 3 2 4 3" xfId="18325" xr:uid="{6672A336-A973-4744-B5CD-9F2CA23B45AC}"/>
    <cellStyle name="Output 2 3 4 3 2 5" xfId="7046" xr:uid="{CBA13DA9-70E3-4885-A79E-D1BCE0D18F42}"/>
    <cellStyle name="Output 2 3 4 3 2 6" xfId="15681" xr:uid="{13226B99-8C4F-48AA-B4AC-01BF51641F25}"/>
    <cellStyle name="Output 2 3 4 3 3" xfId="2551" xr:uid="{096D6786-FE0D-4BE5-B0CF-036E91E762EB}"/>
    <cellStyle name="Output 2 3 4 3 3 2" xfId="8180" xr:uid="{25534635-3F1A-4E61-A907-C64988C057C7}"/>
    <cellStyle name="Output 2 3 4 3 3 3" xfId="16815" xr:uid="{A1465AA2-FC2B-4E8A-B8E3-E2E5B002F0B9}"/>
    <cellStyle name="Output 2 3 4 3 4" xfId="6462" xr:uid="{335A2EF0-CE77-450A-9983-CF97F7672111}"/>
    <cellStyle name="Output 2 3 4 3 5" xfId="15097" xr:uid="{78045BC3-DBE1-4127-BA73-91C0F7EF7F50}"/>
    <cellStyle name="Output 2 3 4 4" xfId="1027" xr:uid="{D2D643CE-92DF-4E58-B709-56A925FB7669}"/>
    <cellStyle name="Output 2 3 4 4 2" xfId="1611" xr:uid="{C2A02872-560D-4560-843C-275747D415F6}"/>
    <cellStyle name="Output 2 3 4 4 2 2" xfId="2490" xr:uid="{F886D19C-7FAD-4EB9-A8B5-2BDBD2578683}"/>
    <cellStyle name="Output 2 3 4 4 2 2 2" xfId="5662" xr:uid="{1C1D2294-D4C7-4F1D-9DF4-32612683E686}"/>
    <cellStyle name="Output 2 3 4 4 2 2 2 2" xfId="11291" xr:uid="{F5DC7312-F49B-47DD-8C2E-1B8504D85BCE}"/>
    <cellStyle name="Output 2 3 4 4 2 2 2 3" xfId="19926" xr:uid="{4BC2AA91-D3C0-4205-8D89-6797D3BF73F2}"/>
    <cellStyle name="Output 2 3 4 4 2 2 3" xfId="8119" xr:uid="{C3FBF5AB-DBFC-4117-858D-2D24E5B38369}"/>
    <cellStyle name="Output 2 3 4 4 2 2 4" xfId="16754" xr:uid="{B0714530-6593-4A83-BCBB-EB9FDA204C79}"/>
    <cellStyle name="Output 2 3 4 4 2 3" xfId="3191" xr:uid="{9468C6BB-F295-497F-AA1C-0BBADB670CAE}"/>
    <cellStyle name="Output 2 3 4 4 2 3 2" xfId="8820" xr:uid="{751F955C-E370-453C-AF35-BC0CB008E39A}"/>
    <cellStyle name="Output 2 3 4 4 2 3 3" xfId="17455" xr:uid="{0D3137EF-4E97-4B2C-B246-1AF1432EA619}"/>
    <cellStyle name="Output 2 3 4 4 2 4" xfId="4783" xr:uid="{2CF2F5F2-86BE-4A46-B509-A3083C14923E}"/>
    <cellStyle name="Output 2 3 4 4 2 4 2" xfId="10412" xr:uid="{1F6F39D9-6B60-4A55-8CF8-0440983C10DA}"/>
    <cellStyle name="Output 2 3 4 4 2 4 3" xfId="19047" xr:uid="{2E00ACE6-D700-4419-8D21-4E211CD5D8AA}"/>
    <cellStyle name="Output 2 3 4 4 2 5" xfId="7240" xr:uid="{ECBC183D-490F-488D-A95C-139AC1BD2050}"/>
    <cellStyle name="Output 2 3 4 4 2 6" xfId="15875" xr:uid="{298949F4-D414-4038-BD55-6B1E3FEA4177}"/>
    <cellStyle name="Output 2 3 4 4 3" xfId="2718" xr:uid="{B857E64D-0F09-4D4F-9CCF-F595C07CD3D1}"/>
    <cellStyle name="Output 2 3 4 4 3 2" xfId="8347" xr:uid="{6EBF3EB6-CB3D-499A-BE31-BDD4E8B6BB7A}"/>
    <cellStyle name="Output 2 3 4 4 3 3" xfId="16982" xr:uid="{36634402-22C9-49AE-91A2-40B69A665A5B}"/>
    <cellStyle name="Output 2 3 4 4 4" xfId="6656" xr:uid="{B2A70FD9-CCD7-4090-A9C8-A071B46E0917}"/>
    <cellStyle name="Output 2 3 4 4 5" xfId="15291" xr:uid="{675D1E6A-E551-4708-98D2-09F58FB97C6F}"/>
    <cellStyle name="Output 2 3 4 5" xfId="741" xr:uid="{326058A3-3FE4-4AEA-B5F9-715EA5F75EA1}"/>
    <cellStyle name="Output 2 3 4 5 2" xfId="1325" xr:uid="{9AF52584-73CB-4789-B0A8-3F9BF67DD605}"/>
    <cellStyle name="Output 2 3 4 5 2 2" xfId="2204" xr:uid="{9D35F840-E7BB-4AD2-A724-B29983FB004C}"/>
    <cellStyle name="Output 2 3 4 5 2 2 2" xfId="5376" xr:uid="{C354B2BF-C33F-41F6-A4C6-6D453C566AD7}"/>
    <cellStyle name="Output 2 3 4 5 2 2 2 2" xfId="11005" xr:uid="{5FCF840A-51D3-425A-A186-B2C0F3218C07}"/>
    <cellStyle name="Output 2 3 4 5 2 2 2 3" xfId="19640" xr:uid="{21A646D2-8316-463C-83A9-5BA0FBF0A1DC}"/>
    <cellStyle name="Output 2 3 4 5 2 2 3" xfId="7833" xr:uid="{6EE7B6D3-DA07-4BDB-9817-C86D4CEB413E}"/>
    <cellStyle name="Output 2 3 4 5 2 2 4" xfId="16468" xr:uid="{E57654BD-F0DD-41E2-A98A-ACBB5A074311}"/>
    <cellStyle name="Output 2 3 4 5 2 3" xfId="284" xr:uid="{56438828-48CC-4784-B203-441DFB3D94AA}"/>
    <cellStyle name="Output 2 3 4 5 2 3 2" xfId="5913" xr:uid="{C8873A25-E7DC-427A-8B75-A66814C332E2}"/>
    <cellStyle name="Output 2 3 4 5 2 3 3" xfId="14548" xr:uid="{A29BFC86-9475-40D9-B13B-CF3D1A5A324A}"/>
    <cellStyle name="Output 2 3 4 5 2 4" xfId="4199" xr:uid="{DA2BE341-0B27-4AAD-B6DF-B705073A2271}"/>
    <cellStyle name="Output 2 3 4 5 2 4 2" xfId="9828" xr:uid="{6587F0CB-BD04-4ACC-AAD0-29BA8437168B}"/>
    <cellStyle name="Output 2 3 4 5 2 4 3" xfId="18463" xr:uid="{37BCC155-4FCE-44F4-91FA-B294611CAEF7}"/>
    <cellStyle name="Output 2 3 4 5 2 5" xfId="6954" xr:uid="{F9F9CE01-D4E9-4F10-B47B-9DAACF6AC4D4}"/>
    <cellStyle name="Output 2 3 4 5 2 6" xfId="15589" xr:uid="{DEE6B05A-41F3-4633-9F72-F911D9DC6CDF}"/>
    <cellStyle name="Output 2 3 4 5 3" xfId="2727" xr:uid="{99E3E08A-9D69-48EF-BACB-D53979F31C5E}"/>
    <cellStyle name="Output 2 3 4 5 3 2" xfId="8356" xr:uid="{EA9EC533-F3CE-4D46-919C-28FFC25CD68B}"/>
    <cellStyle name="Output 2 3 4 5 3 3" xfId="16991" xr:uid="{F6F58843-5B19-499E-B686-3F9093825E27}"/>
    <cellStyle name="Output 2 3 4 5 4" xfId="6370" xr:uid="{CBD8A01F-85DE-4698-B56E-61AB550E21B3}"/>
    <cellStyle name="Output 2 3 4 5 5" xfId="15005" xr:uid="{5D0B2ACC-7FCA-4D4C-8298-7CFC8E8AB440}"/>
    <cellStyle name="Output 2 3 4 6" xfId="1139" xr:uid="{0CB40EB3-D4D1-44FB-A128-A7E6402059EC}"/>
    <cellStyle name="Output 2 3 4 6 2" xfId="2018" xr:uid="{C3B05BBB-B040-4670-8F45-7C425A24D33E}"/>
    <cellStyle name="Output 2 3 4 6 2 2" xfId="5190" xr:uid="{5D1E7426-79AA-4C6F-81F0-3FBB7D68DB4C}"/>
    <cellStyle name="Output 2 3 4 6 2 2 2" xfId="10819" xr:uid="{EF94990A-44A4-4BBC-87E4-276A89E9EA6D}"/>
    <cellStyle name="Output 2 3 4 6 2 2 3" xfId="19454" xr:uid="{8791E337-1F45-4215-99DC-C05CD3AE9F69}"/>
    <cellStyle name="Output 2 3 4 6 2 3" xfId="7647" xr:uid="{8FB63F04-FB8B-4DD5-A459-793957C682F5}"/>
    <cellStyle name="Output 2 3 4 6 2 4" xfId="16282" xr:uid="{BDC424BE-0CED-4B3D-A0FC-5A005C10C509}"/>
    <cellStyle name="Output 2 3 4 6 3" xfId="2647" xr:uid="{6BD5F507-0FF7-4370-B073-9415FB575E48}"/>
    <cellStyle name="Output 2 3 4 6 3 2" xfId="8276" xr:uid="{B4EA6757-F280-48FE-9DDB-810C3ABEAA46}"/>
    <cellStyle name="Output 2 3 4 6 3 3" xfId="16911" xr:uid="{75987D35-65DE-478D-B45B-B0A1557DF4E6}"/>
    <cellStyle name="Output 2 3 4 6 4" xfId="3657" xr:uid="{B3E2B87E-F753-4944-92F4-E332F7DDAE9D}"/>
    <cellStyle name="Output 2 3 4 6 4 2" xfId="9286" xr:uid="{7A550077-E464-4AAE-8242-EDED942FE51D}"/>
    <cellStyle name="Output 2 3 4 6 4 3" xfId="17921" xr:uid="{41ED43CF-FFF3-41F9-AC2D-04B1733EB081}"/>
    <cellStyle name="Output 2 3 4 6 5" xfId="6768" xr:uid="{3FB22069-95BB-4785-B9B6-E26AB88493B4}"/>
    <cellStyle name="Output 2 3 4 6 6" xfId="15403" xr:uid="{9677149B-3078-4B56-8AC7-0AB2D7187453}"/>
    <cellStyle name="Output 2 3 4 7" xfId="3224" xr:uid="{8C9D1074-A977-4A03-A381-228A971EA23C}"/>
    <cellStyle name="Output 2 3 4 7 2" xfId="8853" xr:uid="{52FB2D4D-CAE8-43C2-B206-2BB7A6C9BADE}"/>
    <cellStyle name="Output 2 3 4 7 3" xfId="17488" xr:uid="{3659A70B-01D3-4B61-A689-DA0FC8E8F930}"/>
    <cellStyle name="Output 2 3 4 8" xfId="6165" xr:uid="{BA1ADA7F-DADB-4617-BB4F-DE434188E974}"/>
    <cellStyle name="Output 2 3 4 9" xfId="14800" xr:uid="{7FA430CA-92DB-49CB-9D49-A3CCC1E03A35}"/>
    <cellStyle name="Output 2 3 5" xfId="620" xr:uid="{450D977E-A483-46FA-A6DC-5DD1FF75617C}"/>
    <cellStyle name="Output 2 3 5 2" xfId="951" xr:uid="{1815905E-CB71-437E-A1EA-2D95062D068F}"/>
    <cellStyle name="Output 2 3 5 2 2" xfId="1535" xr:uid="{FD218112-99AA-4FE0-84AD-A62952425689}"/>
    <cellStyle name="Output 2 3 5 2 2 2" xfId="2414" xr:uid="{A3FACC85-D9F2-4917-B211-BE964B0D5BA1}"/>
    <cellStyle name="Output 2 3 5 2 2 2 2" xfId="5586" xr:uid="{4EF9A34C-733A-471C-9EF0-0BDB0DDF1554}"/>
    <cellStyle name="Output 2 3 5 2 2 2 2 2" xfId="11215" xr:uid="{759CC147-6203-4EEC-A44F-448CFC8976DF}"/>
    <cellStyle name="Output 2 3 5 2 2 2 2 3" xfId="19850" xr:uid="{23D293AC-DAEF-45D1-AC40-2FAA18DB160F}"/>
    <cellStyle name="Output 2 3 5 2 2 2 3" xfId="8043" xr:uid="{47BBB907-9A9A-4D0E-B78B-7070E65A4AB7}"/>
    <cellStyle name="Output 2 3 5 2 2 2 4" xfId="16678" xr:uid="{B07BE8F5-51E4-4198-A9FD-21BAF7A4126F}"/>
    <cellStyle name="Output 2 3 5 2 2 3" xfId="3023" xr:uid="{84DC7E10-DAD0-4D39-901F-A0F7BF29A3C2}"/>
    <cellStyle name="Output 2 3 5 2 2 3 2" xfId="8652" xr:uid="{929EE0D5-8FA5-4630-9DD2-EA85C22DAE8E}"/>
    <cellStyle name="Output 2 3 5 2 2 3 3" xfId="17287" xr:uid="{08D39547-313E-4DDA-BE5B-CD07DB731D21}"/>
    <cellStyle name="Output 2 3 5 2 2 4" xfId="4707" xr:uid="{E676D65F-02B7-40EE-B2D3-878E95AA4C2E}"/>
    <cellStyle name="Output 2 3 5 2 2 4 2" xfId="10336" xr:uid="{0344AC06-032E-4332-BC34-CF7AEE25EEF3}"/>
    <cellStyle name="Output 2 3 5 2 2 4 3" xfId="18971" xr:uid="{9963D61F-161C-448F-9A25-21546A2BFD50}"/>
    <cellStyle name="Output 2 3 5 2 2 5" xfId="7164" xr:uid="{E0FA6770-EAB0-4D4F-847C-39D8B0CFCB09}"/>
    <cellStyle name="Output 2 3 5 2 2 6" xfId="15799" xr:uid="{C8D30623-0178-46F8-82C6-2B65EA924E94}"/>
    <cellStyle name="Output 2 3 5 2 3" xfId="2537" xr:uid="{C3A75A27-95B0-4171-9BFD-B44E7C44B5FF}"/>
    <cellStyle name="Output 2 3 5 2 3 2" xfId="8166" xr:uid="{44C10A98-35D2-4AB7-996E-DDBABFB96AB9}"/>
    <cellStyle name="Output 2 3 5 2 3 3" xfId="16801" xr:uid="{1C6898C6-BA50-4BF4-9E89-73E72C51FC93}"/>
    <cellStyle name="Output 2 3 5 2 4" xfId="6580" xr:uid="{C8281F2A-9A33-44E5-BF2C-412F0AE1A236}"/>
    <cellStyle name="Output 2 3 5 2 5" xfId="15215" xr:uid="{BED14EBE-9165-4948-BAFE-D69BCF8B7572}"/>
    <cellStyle name="Output 2 3 5 3" xfId="651" xr:uid="{B6DD293E-5661-4E2E-8F0A-255252EE4A5E}"/>
    <cellStyle name="Output 2 3 5 3 2" xfId="1235" xr:uid="{F9CEA324-AD76-4A70-9D43-056839A06A4F}"/>
    <cellStyle name="Output 2 3 5 3 2 2" xfId="2114" xr:uid="{7A6B8AB0-CAF1-4B54-8878-7D1F3D412355}"/>
    <cellStyle name="Output 2 3 5 3 2 2 2" xfId="5286" xr:uid="{6679654C-26D9-4C3D-BEAB-B71A3E605B89}"/>
    <cellStyle name="Output 2 3 5 3 2 2 2 2" xfId="10915" xr:uid="{F899E062-48B2-4ACF-869D-4F5BD37F3B35}"/>
    <cellStyle name="Output 2 3 5 3 2 2 2 3" xfId="19550" xr:uid="{6AD4C3F6-8FCE-4355-80C6-8F4385A30A77}"/>
    <cellStyle name="Output 2 3 5 3 2 2 3" xfId="7743" xr:uid="{DC775908-8931-41C5-8DD5-FB5A9368A307}"/>
    <cellStyle name="Output 2 3 5 3 2 2 4" xfId="16378" xr:uid="{F361FF67-852F-4FEB-B843-0EEC7466BD1C}"/>
    <cellStyle name="Output 2 3 5 3 2 3" xfId="3347" xr:uid="{FF464F48-2E78-4587-87BA-D0CC09BD874B}"/>
    <cellStyle name="Output 2 3 5 3 2 3 2" xfId="8976" xr:uid="{3D56D593-4F79-473F-BA53-BE69C08148B2}"/>
    <cellStyle name="Output 2 3 5 3 2 3 3" xfId="17611" xr:uid="{2640A25D-3EEA-4C99-AE05-E4B6E2CC1246}"/>
    <cellStyle name="Output 2 3 5 3 2 4" xfId="4102" xr:uid="{70D4087D-05A7-4059-B42B-DDA68ED86616}"/>
    <cellStyle name="Output 2 3 5 3 2 4 2" xfId="9731" xr:uid="{EE1F7C41-DC78-49C0-8406-756BA32907CB}"/>
    <cellStyle name="Output 2 3 5 3 2 4 3" xfId="18366" xr:uid="{F1F08FFD-89FE-48D8-9668-82B00C904C81}"/>
    <cellStyle name="Output 2 3 5 3 2 5" xfId="6864" xr:uid="{E1CD5B37-D799-433A-9AA1-ADF33BD14F45}"/>
    <cellStyle name="Output 2 3 5 3 2 6" xfId="15499" xr:uid="{8422F0A6-1DE1-40CB-B12C-47D7B6220280}"/>
    <cellStyle name="Output 2 3 5 3 3" xfId="246" xr:uid="{8F166B11-7CB0-484A-A7D6-CADFC7DB3B73}"/>
    <cellStyle name="Output 2 3 5 3 3 2" xfId="5875" xr:uid="{E4D02EB9-0057-46B0-8C58-1A5F90C0194F}"/>
    <cellStyle name="Output 2 3 5 3 3 3" xfId="14510" xr:uid="{69A32E66-9B94-4CA1-BE3E-2D00C0D98D30}"/>
    <cellStyle name="Output 2 3 5 3 4" xfId="6280" xr:uid="{6E5E3620-3D22-439C-A8F2-512E2DE33597}"/>
    <cellStyle name="Output 2 3 5 3 5" xfId="14915" xr:uid="{251C3D87-8399-4CE8-85FF-215A60631154}"/>
    <cellStyle name="Output 2 3 5 4" xfId="969" xr:uid="{E3F29279-9B9B-4F68-B53C-CC94FCED24CB}"/>
    <cellStyle name="Output 2 3 5 4 2" xfId="1553" xr:uid="{A256AC8D-EA0F-496D-8F3C-DA358FF5DE0E}"/>
    <cellStyle name="Output 2 3 5 4 2 2" xfId="2432" xr:uid="{6E5DBAF4-46C6-4D33-872E-9F5A93D85742}"/>
    <cellStyle name="Output 2 3 5 4 2 2 2" xfId="5604" xr:uid="{21F7E996-B7CB-4E4F-AFD1-D836ADD3D730}"/>
    <cellStyle name="Output 2 3 5 4 2 2 2 2" xfId="11233" xr:uid="{F2F968F4-A85A-47DD-97B9-FEB52946B053}"/>
    <cellStyle name="Output 2 3 5 4 2 2 2 3" xfId="19868" xr:uid="{F48FC561-2A3F-4039-B92D-EC70E716EF32}"/>
    <cellStyle name="Output 2 3 5 4 2 2 3" xfId="8061" xr:uid="{879BEEC6-1FE1-4270-9B0A-F25438DDB9F8}"/>
    <cellStyle name="Output 2 3 5 4 2 2 4" xfId="16696" xr:uid="{610A26A3-3590-435D-A81C-F085B8258178}"/>
    <cellStyle name="Output 2 3 5 4 2 3" xfId="3522" xr:uid="{73307BAC-5F00-417F-9BB6-B49237FC864B}"/>
    <cellStyle name="Output 2 3 5 4 2 3 2" xfId="9151" xr:uid="{2C757C76-3EE1-47AB-8365-8C7140969B47}"/>
    <cellStyle name="Output 2 3 5 4 2 3 3" xfId="17786" xr:uid="{9CD192BE-33D6-460D-B7FF-E1F6A3F3805B}"/>
    <cellStyle name="Output 2 3 5 4 2 4" xfId="4725" xr:uid="{7F903504-A065-4447-9352-1C335B609E4D}"/>
    <cellStyle name="Output 2 3 5 4 2 4 2" xfId="10354" xr:uid="{AF0A8F83-F779-47E8-B8B9-D70DF0C795D6}"/>
    <cellStyle name="Output 2 3 5 4 2 4 3" xfId="18989" xr:uid="{2D61A5A6-E6DB-495D-8C2F-52492DA1C19A}"/>
    <cellStyle name="Output 2 3 5 4 2 5" xfId="7182" xr:uid="{7CD08985-43E4-4B08-B76F-B60FB661B3EB}"/>
    <cellStyle name="Output 2 3 5 4 2 6" xfId="15817" xr:uid="{76BD6FE9-FAC2-4D72-BF81-4C2AD2648264}"/>
    <cellStyle name="Output 2 3 5 4 3" xfId="3235" xr:uid="{11BC90DD-3371-4BAB-B604-0805B4B93591}"/>
    <cellStyle name="Output 2 3 5 4 3 2" xfId="8864" xr:uid="{C86D2442-039E-4382-AB6D-F12EC9F1ABA9}"/>
    <cellStyle name="Output 2 3 5 4 3 3" xfId="17499" xr:uid="{ED70741C-20EC-440A-ADE5-98F67D8CD786}"/>
    <cellStyle name="Output 2 3 5 4 4" xfId="6598" xr:uid="{CDE7A336-714A-4CF7-89DF-FB89DD5E0629}"/>
    <cellStyle name="Output 2 3 5 4 5" xfId="15233" xr:uid="{3337099D-D6FF-4BFB-AEBB-2B14E3AA72E9}"/>
    <cellStyle name="Output 2 3 5 5" xfId="806" xr:uid="{22E72FCC-7EBF-4FDE-8744-0EC5B62C295B}"/>
    <cellStyle name="Output 2 3 5 5 2" xfId="1390" xr:uid="{8647097D-1981-468D-97F1-70B1852A2E71}"/>
    <cellStyle name="Output 2 3 5 5 2 2" xfId="2269" xr:uid="{96FD879E-43FF-41F9-B2A5-2FAD1A498144}"/>
    <cellStyle name="Output 2 3 5 5 2 2 2" xfId="5441" xr:uid="{90331E7C-D3B5-43D3-A68A-CB4F49B83040}"/>
    <cellStyle name="Output 2 3 5 5 2 2 2 2" xfId="11070" xr:uid="{72A8AA67-0FDB-449A-BCEC-9CBD8EC26A55}"/>
    <cellStyle name="Output 2 3 5 5 2 2 2 3" xfId="19705" xr:uid="{01C2E746-1743-4935-B43A-FB196337B916}"/>
    <cellStyle name="Output 2 3 5 5 2 2 3" xfId="7898" xr:uid="{CF7B895C-8CCD-4005-800D-E466FB2848D4}"/>
    <cellStyle name="Output 2 3 5 5 2 2 4" xfId="16533" xr:uid="{C03B8520-E2B4-45B5-888C-ACE4BDDF90A2}"/>
    <cellStyle name="Output 2 3 5 5 2 3" xfId="3053" xr:uid="{4959D85B-49BB-41EB-8A0E-5B0759DEE582}"/>
    <cellStyle name="Output 2 3 5 5 2 3 2" xfId="8682" xr:uid="{35115A5B-EF13-4047-82F4-D46F393B5D52}"/>
    <cellStyle name="Output 2 3 5 5 2 3 3" xfId="17317" xr:uid="{D1E73571-900D-4B6C-8322-07E595B91C84}"/>
    <cellStyle name="Output 2 3 5 5 2 4" xfId="3813" xr:uid="{DC45FF60-6BE2-4457-B021-A12FFF87F0B0}"/>
    <cellStyle name="Output 2 3 5 5 2 4 2" xfId="9442" xr:uid="{D90D82B0-24D8-4541-A64D-FED4CD42BB19}"/>
    <cellStyle name="Output 2 3 5 5 2 4 3" xfId="18077" xr:uid="{D1DC0A2A-75DA-495D-A689-44C3D1A85464}"/>
    <cellStyle name="Output 2 3 5 5 2 5" xfId="7019" xr:uid="{A67AF8B5-B9E4-4419-8496-E6979B33849B}"/>
    <cellStyle name="Output 2 3 5 5 2 6" xfId="15654" xr:uid="{0585BD18-9A5B-4CCD-9FC4-50419BC67124}"/>
    <cellStyle name="Output 2 3 5 5 3" xfId="3586" xr:uid="{AA22B48B-16CE-4463-BF57-41F16FD02469}"/>
    <cellStyle name="Output 2 3 5 5 3 2" xfId="9215" xr:uid="{4115A405-CDD3-41FE-A3B1-986A130B93D7}"/>
    <cellStyle name="Output 2 3 5 5 3 3" xfId="17850" xr:uid="{22B96AC6-7C21-4D06-AA33-9F45FB3E4C7A}"/>
    <cellStyle name="Output 2 3 5 5 4" xfId="6435" xr:uid="{33980237-61D0-437E-AD60-36A0A647D6CB}"/>
    <cellStyle name="Output 2 3 5 5 5" xfId="15070" xr:uid="{657FA26E-137B-4E85-9994-61192CCA4129}"/>
    <cellStyle name="Output 2 3 5 6" xfId="1204" xr:uid="{50BC3F67-6D00-4699-8A56-E01CDFF07950}"/>
    <cellStyle name="Output 2 3 5 6 2" xfId="2083" xr:uid="{FA26D06F-75C0-423D-906F-969E1D0BFC34}"/>
    <cellStyle name="Output 2 3 5 6 2 2" xfId="5255" xr:uid="{F7BDE375-4A94-40CC-A4B1-CF787239EA85}"/>
    <cellStyle name="Output 2 3 5 6 2 2 2" xfId="10884" xr:uid="{3078B3E0-81DC-4C9C-BEA6-D4A55F6FC0DD}"/>
    <cellStyle name="Output 2 3 5 6 2 2 3" xfId="19519" xr:uid="{3AB1B3D7-F481-402C-8DCD-D9802275742E}"/>
    <cellStyle name="Output 2 3 5 6 2 3" xfId="7712" xr:uid="{91DB0150-4DEE-444B-8548-201674E2851F}"/>
    <cellStyle name="Output 2 3 5 6 2 4" xfId="16347" xr:uid="{5373B4ED-7EC7-49B4-9620-8934FCBE4914}"/>
    <cellStyle name="Output 2 3 5 6 3" xfId="3160" xr:uid="{9BABA29F-346F-4E9A-BAB3-E0AA397B563B}"/>
    <cellStyle name="Output 2 3 5 6 3 2" xfId="8789" xr:uid="{9D0AC5E9-8515-4004-9323-26A7BB6404CA}"/>
    <cellStyle name="Output 2 3 5 6 3 3" xfId="17424" xr:uid="{9EF94E4E-0837-42AF-83AD-E28D3FF2AA2C}"/>
    <cellStyle name="Output 2 3 5 6 4" xfId="4311" xr:uid="{5697CFA7-9A6B-41F9-A098-8CD73308C965}"/>
    <cellStyle name="Output 2 3 5 6 4 2" xfId="9940" xr:uid="{F1F6E99F-EC28-4F80-917C-75A5D0B5FE6F}"/>
    <cellStyle name="Output 2 3 5 6 4 3" xfId="18575" xr:uid="{975EC168-4354-4ACC-897C-254CF83597B7}"/>
    <cellStyle name="Output 2 3 5 6 5" xfId="6833" xr:uid="{F4A72FB9-43CC-49FA-82C1-F57D60647AAE}"/>
    <cellStyle name="Output 2 3 5 6 6" xfId="15468" xr:uid="{2D1167B5-D7E4-40B5-8EC8-832D7E561CFF}"/>
    <cellStyle name="Output 2 3 5 7" xfId="3219" xr:uid="{1E32D030-8639-40CB-A40C-55C8EA35040B}"/>
    <cellStyle name="Output 2 3 5 7 2" xfId="8848" xr:uid="{53819BD1-69D9-40B7-8FA7-6BB514E5491A}"/>
    <cellStyle name="Output 2 3 5 7 3" xfId="17483" xr:uid="{356CEA97-30D9-41DF-9B96-8746D277592F}"/>
    <cellStyle name="Output 2 3 5 8" xfId="6249" xr:uid="{04B65ED4-2942-4BE3-B872-7BC3CD7B77CA}"/>
    <cellStyle name="Output 2 3 5 9" xfId="14884" xr:uid="{BC1C75C0-2222-4109-BAF9-C2A72035660F}"/>
    <cellStyle name="Output 2 3 6" xfId="505" xr:uid="{592947B8-0969-457A-B1E0-74B756900272}"/>
    <cellStyle name="Output 2 3 6 2" xfId="843" xr:uid="{45FD5045-E96D-4646-8164-214B4D4764F4}"/>
    <cellStyle name="Output 2 3 6 2 2" xfId="1427" xr:uid="{F63DC534-E52F-4079-AECC-3D3216B00199}"/>
    <cellStyle name="Output 2 3 6 2 2 2" xfId="2306" xr:uid="{B406B730-B115-482D-A045-8A6BE6F77305}"/>
    <cellStyle name="Output 2 3 6 2 2 2 2" xfId="5478" xr:uid="{370E9255-C6BC-4FB2-9455-6CBA72973921}"/>
    <cellStyle name="Output 2 3 6 2 2 2 2 2" xfId="11107" xr:uid="{3DE1F59E-DF73-48B4-BFB7-D9B758371A25}"/>
    <cellStyle name="Output 2 3 6 2 2 2 2 3" xfId="19742" xr:uid="{776427D0-1997-4AF6-BD86-EE8A9C592171}"/>
    <cellStyle name="Output 2 3 6 2 2 2 3" xfId="7935" xr:uid="{7CFB8F8B-376D-4112-BB93-25FD1E253E78}"/>
    <cellStyle name="Output 2 3 6 2 2 2 4" xfId="16570" xr:uid="{B2B09C31-C8D9-4000-828E-7645D82729BF}"/>
    <cellStyle name="Output 2 3 6 2 2 3" xfId="3220" xr:uid="{8E5893FA-D016-4247-8912-BEACBB550FA4}"/>
    <cellStyle name="Output 2 3 6 2 2 3 2" xfId="8849" xr:uid="{D731EFA0-9D26-48FB-866C-990306F90199}"/>
    <cellStyle name="Output 2 3 6 2 2 3 3" xfId="17484" xr:uid="{11901FC8-53D2-4FB8-81BA-6C8C4BE76B77}"/>
    <cellStyle name="Output 2 3 6 2 2 4" xfId="3951" xr:uid="{841D7590-022F-4208-B976-86CA2A4608EA}"/>
    <cellStyle name="Output 2 3 6 2 2 4 2" xfId="9580" xr:uid="{9422EAC0-4F43-44A2-AC91-E232A053336E}"/>
    <cellStyle name="Output 2 3 6 2 2 4 3" xfId="18215" xr:uid="{46FF300F-E28F-480D-A69F-CA4A6BFBAF31}"/>
    <cellStyle name="Output 2 3 6 2 2 5" xfId="7056" xr:uid="{168ACCEC-8308-428B-B0A7-6A027A2B393B}"/>
    <cellStyle name="Output 2 3 6 2 2 6" xfId="15691" xr:uid="{E2640413-91EE-4343-B8EA-2236C5BA6EF2}"/>
    <cellStyle name="Output 2 3 6 2 3" xfId="2637" xr:uid="{932490BD-C1F6-43DA-A46E-472F8A197566}"/>
    <cellStyle name="Output 2 3 6 2 3 2" xfId="8266" xr:uid="{7BD18E80-8F5A-46F5-8C76-41FC6D8A4B2A}"/>
    <cellStyle name="Output 2 3 6 2 3 3" xfId="16901" xr:uid="{88E1A1AA-39A5-414E-B55C-9BC656F74045}"/>
    <cellStyle name="Output 2 3 6 2 4" xfId="6472" xr:uid="{8C759D21-0D7E-46AE-BB8E-9265552805A2}"/>
    <cellStyle name="Output 2 3 6 2 5" xfId="15107" xr:uid="{AC33E6F9-6F2B-4DF5-AD2E-B77F16DC5D2F}"/>
    <cellStyle name="Output 2 3 6 3" xfId="1119" xr:uid="{528302AB-1850-4F74-BD47-0184F1781A59}"/>
    <cellStyle name="Output 2 3 6 3 2" xfId="1998" xr:uid="{24312295-8CEB-4705-8334-AC0DE99AC65C}"/>
    <cellStyle name="Output 2 3 6 3 2 2" xfId="5170" xr:uid="{8B7C176F-6B4E-4C9B-830A-5166C2A5C359}"/>
    <cellStyle name="Output 2 3 6 3 2 2 2" xfId="10799" xr:uid="{C8D6D68C-4328-4F22-AC29-8489C15D9C0B}"/>
    <cellStyle name="Output 2 3 6 3 2 2 3" xfId="19434" xr:uid="{A4C427CF-C6EB-493C-BD47-40AB818044FD}"/>
    <cellStyle name="Output 2 3 6 3 2 3" xfId="7627" xr:uid="{BE07AC4B-6FB6-41C4-A9FC-80B02AAA2C6D}"/>
    <cellStyle name="Output 2 3 6 3 2 4" xfId="16262" xr:uid="{FD858F2D-5655-443D-AA58-E2F7BF81457D}"/>
    <cellStyle name="Output 2 3 6 3 3" xfId="2957" xr:uid="{5DADA60A-9B98-46C7-803F-4B66BD8466FA}"/>
    <cellStyle name="Output 2 3 6 3 3 2" xfId="8586" xr:uid="{F2AE196D-5C8B-457B-8800-C9CE49EEEB7E}"/>
    <cellStyle name="Output 2 3 6 3 3 3" xfId="17221" xr:uid="{F057375A-FCA5-4390-A1EC-E7681A8F7BBA}"/>
    <cellStyle name="Output 2 3 6 3 4" xfId="3677" xr:uid="{5700D306-3A71-427E-97D3-6E6EAA84B9C2}"/>
    <cellStyle name="Output 2 3 6 3 4 2" xfId="9306" xr:uid="{F3074FE6-9E8E-4138-8779-36B578AD144B}"/>
    <cellStyle name="Output 2 3 6 3 4 3" xfId="17941" xr:uid="{C0F4D73F-0F32-4EEF-90D5-99FE7D095D15}"/>
    <cellStyle name="Output 2 3 6 3 5" xfId="6748" xr:uid="{14FA8E89-6898-49F5-A6FB-C2B3194BB905}"/>
    <cellStyle name="Output 2 3 6 3 6" xfId="15383" xr:uid="{FF10FE05-89C7-4E62-9780-79ACAC89974B}"/>
    <cellStyle name="Output 2 3 6 4" xfId="2847" xr:uid="{46E28C81-C7AD-44B4-94C5-F424D1414D53}"/>
    <cellStyle name="Output 2 3 6 4 2" xfId="8476" xr:uid="{96A49A1E-2682-4297-8312-1C9885A8AACA}"/>
    <cellStyle name="Output 2 3 6 4 3" xfId="17111" xr:uid="{0C690907-0FD6-4217-8D83-1D4D5E2C6576}"/>
    <cellStyle name="Output 2 3 6 5" xfId="6134" xr:uid="{668FA9F1-E9B7-463B-9B7B-2E5BDFF3F3D5}"/>
    <cellStyle name="Output 2 3 6 6" xfId="14769" xr:uid="{8E374BFF-F2E1-472C-8A16-639A4A96102E}"/>
    <cellStyle name="Output 2 3 7" xfId="991" xr:uid="{05A74A8D-D071-456D-BFA0-06484F871736}"/>
    <cellStyle name="Output 2 3 7 2" xfId="1575" xr:uid="{FB7CB338-7E94-4990-A5B2-499B53AA4ED0}"/>
    <cellStyle name="Output 2 3 7 2 2" xfId="2454" xr:uid="{BE2ED069-9F71-4110-B1FD-83E0DF2E6C8E}"/>
    <cellStyle name="Output 2 3 7 2 2 2" xfId="5626" xr:uid="{B96A4D47-5C1C-45A2-9A21-E604766C0282}"/>
    <cellStyle name="Output 2 3 7 2 2 2 2" xfId="11255" xr:uid="{1DACCDFC-7E65-41BD-8559-954D20AB56BC}"/>
    <cellStyle name="Output 2 3 7 2 2 2 3" xfId="19890" xr:uid="{09FAC267-7A7C-4D3A-98DB-518C168F9B38}"/>
    <cellStyle name="Output 2 3 7 2 2 3" xfId="8083" xr:uid="{D0F41EDE-1A98-4A53-BE9F-54F514A0D6E9}"/>
    <cellStyle name="Output 2 3 7 2 2 4" xfId="16718" xr:uid="{77203C9F-7436-4D3A-98E9-F3F20553797F}"/>
    <cellStyle name="Output 2 3 7 2 3" xfId="3531" xr:uid="{195E5949-3DCD-4136-B04D-87CB999FC441}"/>
    <cellStyle name="Output 2 3 7 2 3 2" xfId="9160" xr:uid="{1A11E63B-690F-4177-B7D1-2FF355CA7606}"/>
    <cellStyle name="Output 2 3 7 2 3 3" xfId="17795" xr:uid="{FFC14338-11DE-4DE6-A5C3-C117F3F52DD9}"/>
    <cellStyle name="Output 2 3 7 2 4" xfId="4747" xr:uid="{7C5F3FAB-24E0-4FEF-925A-6A337D4494E6}"/>
    <cellStyle name="Output 2 3 7 2 4 2" xfId="10376" xr:uid="{CF4144A8-0434-494C-941C-6F3F108284DB}"/>
    <cellStyle name="Output 2 3 7 2 4 3" xfId="19011" xr:uid="{F3757BCF-9D45-4E1F-85BB-431352B23F0D}"/>
    <cellStyle name="Output 2 3 7 2 5" xfId="7204" xr:uid="{4D932797-7B05-4FDF-90EA-3A56A6D87875}"/>
    <cellStyle name="Output 2 3 7 2 6" xfId="15839" xr:uid="{98DAD67B-0FA0-4C0E-957C-AA25069CFC45}"/>
    <cellStyle name="Output 2 3 7 3" xfId="2858" xr:uid="{3DD00DCD-6FA5-4EBA-8714-FF74258ADEDF}"/>
    <cellStyle name="Output 2 3 7 3 2" xfId="8487" xr:uid="{62BF5E10-D81F-4420-B931-24DED06C7833}"/>
    <cellStyle name="Output 2 3 7 3 3" xfId="17122" xr:uid="{0EBE5A2F-0A65-4E65-98E9-6F888C0C499F}"/>
    <cellStyle name="Output 2 3 7 4" xfId="6620" xr:uid="{8086CCA9-FEA8-4BBF-89EB-C96958BDEAFA}"/>
    <cellStyle name="Output 2 3 7 5" xfId="15255" xr:uid="{270A5B1F-6348-4436-9998-15BBC6E686B1}"/>
    <cellStyle name="Output 2 3 8" xfId="1047" xr:uid="{CC1B2DB9-CEF9-48AF-9C10-82A704205696}"/>
    <cellStyle name="Output 2 3 8 2" xfId="1631" xr:uid="{DFD65A4F-9FF4-4465-A760-C22F9FD2374F}"/>
    <cellStyle name="Output 2 3 8 2 2" xfId="2510" xr:uid="{DDF25723-B5C9-4B23-8FFB-A28DFBEAC134}"/>
    <cellStyle name="Output 2 3 8 2 2 2" xfId="5682" xr:uid="{29C0DA87-5E78-4A5A-8B60-1DA7B47CBACB}"/>
    <cellStyle name="Output 2 3 8 2 2 2 2" xfId="11311" xr:uid="{20345B37-624D-4A9A-83A3-7F8911AF862A}"/>
    <cellStyle name="Output 2 3 8 2 2 2 3" xfId="19946" xr:uid="{0A6B7B95-5330-419F-BDB4-BE6C43B35C81}"/>
    <cellStyle name="Output 2 3 8 2 2 3" xfId="8139" xr:uid="{FF12ACE1-2C39-453D-A435-81A1AEAA5D1E}"/>
    <cellStyle name="Output 2 3 8 2 2 4" xfId="16774" xr:uid="{2D812EC3-B143-40DD-9260-E2A803D87921}"/>
    <cellStyle name="Output 2 3 8 2 3" xfId="291" xr:uid="{1A33FC42-7625-41A1-9EA9-99038E4B6123}"/>
    <cellStyle name="Output 2 3 8 2 3 2" xfId="5920" xr:uid="{EF458F20-60C5-4B82-8665-37711B838311}"/>
    <cellStyle name="Output 2 3 8 2 3 3" xfId="14555" xr:uid="{9A256154-BFF7-427E-A458-85F58F7E95A1}"/>
    <cellStyle name="Output 2 3 8 2 4" xfId="4803" xr:uid="{53BE4D9C-974D-4A9B-A86D-37CCEB8B84EF}"/>
    <cellStyle name="Output 2 3 8 2 4 2" xfId="10432" xr:uid="{803A070A-1CAC-447C-97BC-AF01DD049AA2}"/>
    <cellStyle name="Output 2 3 8 2 4 3" xfId="19067" xr:uid="{D65884AF-CC9B-4A18-B7DC-A59FA3C45DF0}"/>
    <cellStyle name="Output 2 3 8 2 5" xfId="7260" xr:uid="{0C24A2A9-ED79-4549-ABEA-23CF8BF18A15}"/>
    <cellStyle name="Output 2 3 8 2 6" xfId="15895" xr:uid="{D93CD59B-15D5-45A7-9922-102E5F7FEDFA}"/>
    <cellStyle name="Output 2 3 8 3" xfId="3423" xr:uid="{23D788B7-2EA9-4540-B77A-31CCE83496E3}"/>
    <cellStyle name="Output 2 3 8 3 2" xfId="9052" xr:uid="{339F2142-E3AD-4AD6-8488-122ABDB752D6}"/>
    <cellStyle name="Output 2 3 8 3 3" xfId="17687" xr:uid="{B2EDD54A-D809-4BFD-86E6-C5D33A7AC78C}"/>
    <cellStyle name="Output 2 3 8 4" xfId="6676" xr:uid="{29B77A3B-A618-4E39-829F-0B48EA45A1B6}"/>
    <cellStyle name="Output 2 3 8 5" xfId="15311" xr:uid="{0DBD5A97-5C08-4191-9916-A3369B42D88F}"/>
    <cellStyle name="Output 2 3 9" xfId="721" xr:uid="{5D31054C-FA8A-4A6D-80AF-CDE7E5244D6E}"/>
    <cellStyle name="Output 2 3 9 2" xfId="1305" xr:uid="{65858B3B-D891-497F-B94D-3A54F308B61A}"/>
    <cellStyle name="Output 2 3 9 2 2" xfId="2184" xr:uid="{5E7A6F85-BB48-4777-B933-E3D2C20393FC}"/>
    <cellStyle name="Output 2 3 9 2 2 2" xfId="5356" xr:uid="{C056899E-DE2F-4206-8B14-89527EFC51C7}"/>
    <cellStyle name="Output 2 3 9 2 2 2 2" xfId="10985" xr:uid="{54CAF858-72C0-4412-9ABA-CBEA39461FBA}"/>
    <cellStyle name="Output 2 3 9 2 2 2 3" xfId="19620" xr:uid="{9E8A855F-A9FC-48CD-82D8-C16BD2E1A11E}"/>
    <cellStyle name="Output 2 3 9 2 2 3" xfId="7813" xr:uid="{5F842828-9AFA-41DE-B39A-FD867CD3BC3D}"/>
    <cellStyle name="Output 2 3 9 2 2 4" xfId="16448" xr:uid="{82DC8475-E405-4D57-B8D6-5D78DD4994BF}"/>
    <cellStyle name="Output 2 3 9 2 3" xfId="235" xr:uid="{57836EE9-2427-4F3B-BA23-C7BD6F7EBD00}"/>
    <cellStyle name="Output 2 3 9 2 3 2" xfId="5864" xr:uid="{60EDF566-F45B-4335-9E80-F5AC934E7BA8}"/>
    <cellStyle name="Output 2 3 9 2 3 3" xfId="14499" xr:uid="{287EAC7C-97E2-4B5E-9FFA-74B946991255}"/>
    <cellStyle name="Output 2 3 9 2 4" xfId="4534" xr:uid="{E907B20E-9CF6-4802-B7C0-44B9B5FF4E25}"/>
    <cellStyle name="Output 2 3 9 2 4 2" xfId="10163" xr:uid="{74548C78-C740-4980-BD2B-283047F5CFC1}"/>
    <cellStyle name="Output 2 3 9 2 4 3" xfId="18798" xr:uid="{B09F14DC-AAAC-4512-9A2A-9FB7FBDF3F0B}"/>
    <cellStyle name="Output 2 3 9 2 5" xfId="6934" xr:uid="{1E9BE57D-FB79-4D07-AEC0-B519C285720C}"/>
    <cellStyle name="Output 2 3 9 2 6" xfId="15569" xr:uid="{96DB0EDD-6154-47E0-A7FB-90CB16110402}"/>
    <cellStyle name="Output 2 3 9 3" xfId="2829" xr:uid="{6327C86E-428B-44ED-A865-B50F6505A75A}"/>
    <cellStyle name="Output 2 3 9 3 2" xfId="8458" xr:uid="{5FE1E0DA-23B0-456F-B903-DBECF9A87A44}"/>
    <cellStyle name="Output 2 3 9 3 3" xfId="17093" xr:uid="{850B3DD1-F679-45AD-BA29-40F9C1C9971A}"/>
    <cellStyle name="Output 2 3 9 4" xfId="6350" xr:uid="{C8AA5441-F350-440B-B2B2-070D6232E0BC}"/>
    <cellStyle name="Output 2 3 9 5" xfId="14985" xr:uid="{7771940C-3217-4977-A247-8495A824963A}"/>
    <cellStyle name="Output 2 4" xfId="159" xr:uid="{5929EBC7-B031-41A7-BD51-B8DDA55E7826}"/>
    <cellStyle name="Output 2 4 10" xfId="445" xr:uid="{D779A376-8B91-4A87-9AB7-3F102C43FDB9}"/>
    <cellStyle name="Output 2 4 10 2" xfId="6074" xr:uid="{C511227C-C2C0-42EB-B697-3F6F5646169F}"/>
    <cellStyle name="Output 2 4 10 3" xfId="14709" xr:uid="{F6C36F09-B221-4DB6-BBDC-79CDDFE65AB6}"/>
    <cellStyle name="Output 2 4 11" xfId="3158" xr:uid="{724C71DC-F5FB-4FE3-86D2-8F77EE9BCA08}"/>
    <cellStyle name="Output 2 4 11 2" xfId="8787" xr:uid="{4D111598-E9D3-41CC-B278-155E9299679D}"/>
    <cellStyle name="Output 2 4 11 3" xfId="17422" xr:uid="{8BFB2B76-E8E0-4A5E-9B18-E230F350D357}"/>
    <cellStyle name="Output 2 4 12" xfId="4593" xr:uid="{0A62D7F1-6056-4F37-A9F1-AD3F90F9086D}"/>
    <cellStyle name="Output 2 4 12 2" xfId="10222" xr:uid="{9087DFF7-155D-470F-9582-D1FD6F42B590}"/>
    <cellStyle name="Output 2 4 12 3" xfId="18857" xr:uid="{7C0D9F98-5B71-4E28-8C41-53DF9E816515}"/>
    <cellStyle name="Output 2 4 13" xfId="374" xr:uid="{1D179B89-FBB7-433C-9881-D8DEEE9E0323}"/>
    <cellStyle name="Output 2 4 13 2" xfId="6003" xr:uid="{A4EDA1EE-2CF6-448C-8410-D90D4A89A0F9}"/>
    <cellStyle name="Output 2 4 13 3" xfId="14638" xr:uid="{8EE16D2D-EAC7-4364-8625-E1BCD4CA2C32}"/>
    <cellStyle name="Output 2 4 14" xfId="5788" xr:uid="{AA573A96-5AF0-49A3-B14A-757BFE14E047}"/>
    <cellStyle name="Output 2 4 15" xfId="14423" xr:uid="{E20F3C13-0B65-4099-A2A5-92BD740998C4}"/>
    <cellStyle name="Output 2 4 2" xfId="607" xr:uid="{A151409C-E1A6-4757-815C-62908DA5B5CE}"/>
    <cellStyle name="Output 2 4 2 2" xfId="933" xr:uid="{9CA837C7-3AA1-44B6-B899-AD96A3AA1742}"/>
    <cellStyle name="Output 2 4 2 2 2" xfId="1517" xr:uid="{2D98FBE9-3EB9-4E23-804B-BB1AF4A653E2}"/>
    <cellStyle name="Output 2 4 2 2 2 2" xfId="2396" xr:uid="{1894119B-F28D-4FCE-B69C-12A94482212A}"/>
    <cellStyle name="Output 2 4 2 2 2 2 2" xfId="5568" xr:uid="{5D4B1C72-6C48-43CE-BC75-D5CF8A6E11A8}"/>
    <cellStyle name="Output 2 4 2 2 2 2 2 2" xfId="11197" xr:uid="{3A9CE2A3-EEA5-44AD-B1CD-67B80E2BEDE4}"/>
    <cellStyle name="Output 2 4 2 2 2 2 2 3" xfId="19832" xr:uid="{1A7E3E13-D637-459A-89A3-ADEFAAD46123}"/>
    <cellStyle name="Output 2 4 2 2 2 2 3" xfId="8025" xr:uid="{D3ADC684-0036-4CDB-ABF2-9B055C68D4F1}"/>
    <cellStyle name="Output 2 4 2 2 2 2 4" xfId="16660" xr:uid="{00A2A11F-35A8-4B6C-80EB-E0265AA80E63}"/>
    <cellStyle name="Output 2 4 2 2 2 3" xfId="3137" xr:uid="{CFDBDE76-D1F8-40B3-8307-7BA8155A2F30}"/>
    <cellStyle name="Output 2 4 2 2 2 3 2" xfId="8766" xr:uid="{29D6D97A-4202-43E2-8E22-436444215817}"/>
    <cellStyle name="Output 2 4 2 2 2 3 3" xfId="17401" xr:uid="{F8991BC1-183F-4031-A750-51EC6595DF6B}"/>
    <cellStyle name="Output 2 4 2 2 2 4" xfId="4689" xr:uid="{1253A55D-20B2-4390-948F-75F48FCFE3C7}"/>
    <cellStyle name="Output 2 4 2 2 2 4 2" xfId="10318" xr:uid="{E7FCF2BB-11B1-4872-B987-7DB01BB390C2}"/>
    <cellStyle name="Output 2 4 2 2 2 4 3" xfId="18953" xr:uid="{9E4834F5-05D8-4764-AF17-82C389E9DD9D}"/>
    <cellStyle name="Output 2 4 2 2 2 5" xfId="7146" xr:uid="{A8421004-C213-429A-9409-C36EFEBAAF35}"/>
    <cellStyle name="Output 2 4 2 2 2 6" xfId="15781" xr:uid="{91629DF3-AB05-4223-AC23-49CF5C71995B}"/>
    <cellStyle name="Output 2 4 2 2 3" xfId="3247" xr:uid="{1666C6CF-9C51-4007-9D88-E6FCF3A321CB}"/>
    <cellStyle name="Output 2 4 2 2 3 2" xfId="8876" xr:uid="{DC03ECC4-1CB0-4796-953E-36B92E5C9683}"/>
    <cellStyle name="Output 2 4 2 2 3 3" xfId="17511" xr:uid="{0BC004DA-851C-4B54-8D2A-6BB9DE66F378}"/>
    <cellStyle name="Output 2 4 2 2 4" xfId="6562" xr:uid="{68ED4009-7A8D-442B-AD70-2EC77CC05F8C}"/>
    <cellStyle name="Output 2 4 2 2 5" xfId="15197" xr:uid="{46431E7C-210E-466A-85B4-D0B0F90E6012}"/>
    <cellStyle name="Output 2 4 2 3" xfId="1023" xr:uid="{E4856E9A-2B0B-410B-8DC1-07FF9602ED23}"/>
    <cellStyle name="Output 2 4 2 3 2" xfId="1607" xr:uid="{757834DA-D322-4BBE-B706-29E912E6B320}"/>
    <cellStyle name="Output 2 4 2 3 2 2" xfId="2486" xr:uid="{CA3D4292-5807-4539-9A89-D80EF3A4D868}"/>
    <cellStyle name="Output 2 4 2 3 2 2 2" xfId="5658" xr:uid="{6F8E6A6B-6B6F-448F-B775-8F1104E34060}"/>
    <cellStyle name="Output 2 4 2 3 2 2 2 2" xfId="11287" xr:uid="{B6ABE713-CCE4-4CAD-B636-4987FC4800A0}"/>
    <cellStyle name="Output 2 4 2 3 2 2 2 3" xfId="19922" xr:uid="{707C41F3-BDC2-4A1F-B545-35A06995A067}"/>
    <cellStyle name="Output 2 4 2 3 2 2 3" xfId="8115" xr:uid="{3EE22748-96F1-4B69-86E9-C5B2208E3BB7}"/>
    <cellStyle name="Output 2 4 2 3 2 2 4" xfId="16750" xr:uid="{DC6B1A93-464C-41E4-BA98-BE8668570FD0}"/>
    <cellStyle name="Output 2 4 2 3 2 3" xfId="2783" xr:uid="{3E90E181-26E1-48C8-B0C0-0B82FAFB6052}"/>
    <cellStyle name="Output 2 4 2 3 2 3 2" xfId="8412" xr:uid="{B59FB6B0-4D2F-4B75-8D58-90366B2DBA22}"/>
    <cellStyle name="Output 2 4 2 3 2 3 3" xfId="17047" xr:uid="{8B04D4F4-771C-4523-9913-F096F99F5355}"/>
    <cellStyle name="Output 2 4 2 3 2 4" xfId="4779" xr:uid="{AAF682DD-C95E-4AE4-AD09-FD4924F4517C}"/>
    <cellStyle name="Output 2 4 2 3 2 4 2" xfId="10408" xr:uid="{439EDFBA-9CBC-4F02-AB1F-3E9AFC67E55F}"/>
    <cellStyle name="Output 2 4 2 3 2 4 3" xfId="19043" xr:uid="{388DED25-570B-464B-861F-87793687FED4}"/>
    <cellStyle name="Output 2 4 2 3 2 5" xfId="7236" xr:uid="{742744B6-DE67-4D06-9C7D-44A8FF47627A}"/>
    <cellStyle name="Output 2 4 2 3 2 6" xfId="15871" xr:uid="{FC0DC991-B06B-4A20-B89F-0857BCA1DA6D}"/>
    <cellStyle name="Output 2 4 2 3 3" xfId="3042" xr:uid="{B88720CF-006D-4DF1-ADF7-23B15C52D2A0}"/>
    <cellStyle name="Output 2 4 2 3 3 2" xfId="8671" xr:uid="{1BBACFEB-C995-4CA9-846B-E8C3CD26F9AB}"/>
    <cellStyle name="Output 2 4 2 3 3 3" xfId="17306" xr:uid="{4902C90B-4F01-4036-9C9F-58F1BCD655F2}"/>
    <cellStyle name="Output 2 4 2 3 4" xfId="6652" xr:uid="{0C5BEA7F-EE18-40C9-8CFD-0F7ABA8957F4}"/>
    <cellStyle name="Output 2 4 2 3 5" xfId="15287" xr:uid="{A0645610-EB46-4DD7-8FE7-8BAD41C96F02}"/>
    <cellStyle name="Output 2 4 2 4" xfId="1063" xr:uid="{2FD7709C-1918-4217-A9F4-BF5F57FBE00C}"/>
    <cellStyle name="Output 2 4 2 4 2" xfId="1647" xr:uid="{94E16CDC-8F45-4927-8E22-0697EBDC9711}"/>
    <cellStyle name="Output 2 4 2 4 2 2" xfId="2526" xr:uid="{B72B0F6A-7000-4C3C-8BE0-63583118586D}"/>
    <cellStyle name="Output 2 4 2 4 2 2 2" xfId="5698" xr:uid="{3835694E-5C86-441B-B5BA-98134D3C6B13}"/>
    <cellStyle name="Output 2 4 2 4 2 2 2 2" xfId="11327" xr:uid="{D32559CE-504C-418F-98CA-54FBFF5E1FD5}"/>
    <cellStyle name="Output 2 4 2 4 2 2 2 3" xfId="19962" xr:uid="{6B9B2729-D3C2-4F43-864F-560F392C386E}"/>
    <cellStyle name="Output 2 4 2 4 2 2 3" xfId="8155" xr:uid="{CFB7D346-ED2B-4526-83D6-D279D795F57B}"/>
    <cellStyle name="Output 2 4 2 4 2 2 4" xfId="16790" xr:uid="{A08C84EC-B795-4CC9-B33D-D669E7B721F1}"/>
    <cellStyle name="Output 2 4 2 4 2 3" xfId="305" xr:uid="{4866913A-3896-4768-B060-1308E49A3A4E}"/>
    <cellStyle name="Output 2 4 2 4 2 3 2" xfId="5934" xr:uid="{4B44F809-AD79-4518-B4BE-A64261E397ED}"/>
    <cellStyle name="Output 2 4 2 4 2 3 3" xfId="14569" xr:uid="{D8F9F29C-83D6-49E2-92AF-A4397F423F64}"/>
    <cellStyle name="Output 2 4 2 4 2 4" xfId="4819" xr:uid="{9BA1BAE7-F1A4-4137-AADA-90B23DCC74F8}"/>
    <cellStyle name="Output 2 4 2 4 2 4 2" xfId="10448" xr:uid="{396B7CB1-4193-432B-A418-72793B6C05C0}"/>
    <cellStyle name="Output 2 4 2 4 2 4 3" xfId="19083" xr:uid="{5B4227C9-4609-4CFA-80F8-5ED89B178CF1}"/>
    <cellStyle name="Output 2 4 2 4 2 5" xfId="7276" xr:uid="{B258F6E8-2E9B-415D-A43E-1BFF3D318209}"/>
    <cellStyle name="Output 2 4 2 4 2 6" xfId="15911" xr:uid="{AF95D68D-CDC6-4A23-B549-D8E3F12C926F}"/>
    <cellStyle name="Output 2 4 2 4 3" xfId="3609" xr:uid="{B66D3AFC-7BEA-4C53-849F-DA3FDB50BB37}"/>
    <cellStyle name="Output 2 4 2 4 3 2" xfId="9238" xr:uid="{4B2618AF-F6DA-4E96-8747-37813C3BCF59}"/>
    <cellStyle name="Output 2 4 2 4 3 3" xfId="17873" xr:uid="{3C14516E-3D0E-434D-A774-83DB6E41AD5E}"/>
    <cellStyle name="Output 2 4 2 4 4" xfId="6692" xr:uid="{6CEA7B22-50C4-4C87-9380-48C6A5412C18}"/>
    <cellStyle name="Output 2 4 2 4 5" xfId="15327" xr:uid="{F4C2FB92-B563-4B7F-AB68-CCE8A54EB40B}"/>
    <cellStyle name="Output 2 4 2 5" xfId="788" xr:uid="{4A10B576-96DA-4FB4-AFBB-A7EE78F03100}"/>
    <cellStyle name="Output 2 4 2 5 2" xfId="1372" xr:uid="{624180DF-DE57-4533-8764-673D6303880E}"/>
    <cellStyle name="Output 2 4 2 5 2 2" xfId="2251" xr:uid="{ABBC5597-4EE8-480E-AE80-2533B8E7CBD3}"/>
    <cellStyle name="Output 2 4 2 5 2 2 2" xfId="5423" xr:uid="{0EB4C9F4-9D09-41AA-91C7-9F4A0072A8BC}"/>
    <cellStyle name="Output 2 4 2 5 2 2 2 2" xfId="11052" xr:uid="{CBC7C7A5-744D-47B2-BBCB-48979AC1319A}"/>
    <cellStyle name="Output 2 4 2 5 2 2 2 3" xfId="19687" xr:uid="{6BE49754-25AE-4B8D-8965-E9121934F2BE}"/>
    <cellStyle name="Output 2 4 2 5 2 2 3" xfId="7880" xr:uid="{4C8E3919-67BE-467E-BF03-4113BB07660D}"/>
    <cellStyle name="Output 2 4 2 5 2 2 4" xfId="16515" xr:uid="{3F2AFD27-BC66-45DA-9882-583792DFEB93}"/>
    <cellStyle name="Output 2 4 2 5 2 3" xfId="3064" xr:uid="{8EB47DB6-5328-42F9-9806-9859B054A8DE}"/>
    <cellStyle name="Output 2 4 2 5 2 3 2" xfId="8693" xr:uid="{6A9BC5AD-CBA8-4CE1-AF70-602BBB5C2D9C}"/>
    <cellStyle name="Output 2 4 2 5 2 3 3" xfId="17328" xr:uid="{ED99A709-FD90-4A52-BB25-E8D67BF4DA72}"/>
    <cellStyle name="Output 2 4 2 5 2 4" xfId="4035" xr:uid="{A64C3004-7CF4-4C7A-AEE9-5D76C99AF856}"/>
    <cellStyle name="Output 2 4 2 5 2 4 2" xfId="9664" xr:uid="{799A743A-4764-4E92-BE44-190B5575DE3B}"/>
    <cellStyle name="Output 2 4 2 5 2 4 3" xfId="18299" xr:uid="{F8195F73-3E02-4BF3-BF10-79E4AE94F3C9}"/>
    <cellStyle name="Output 2 4 2 5 2 5" xfId="7001" xr:uid="{066B1CD8-3BC7-4D10-910D-79A2A464E7D3}"/>
    <cellStyle name="Output 2 4 2 5 2 6" xfId="15636" xr:uid="{CBE5B04D-06F9-4CE2-BFA7-6DD2B49DAB89}"/>
    <cellStyle name="Output 2 4 2 5 3" xfId="3250" xr:uid="{F05C5E4F-8C31-4F13-96F2-3BA319683430}"/>
    <cellStyle name="Output 2 4 2 5 3 2" xfId="8879" xr:uid="{E4A914D1-D6BC-44AE-BA12-DDA995DBB8ED}"/>
    <cellStyle name="Output 2 4 2 5 3 3" xfId="17514" xr:uid="{4A757C0A-2F75-44C2-99FC-8A23849BD3F9}"/>
    <cellStyle name="Output 2 4 2 5 4" xfId="6417" xr:uid="{7F869B71-B331-4F6C-BAFC-DD93343F4599}"/>
    <cellStyle name="Output 2 4 2 5 5" xfId="15052" xr:uid="{EE137657-C379-4556-8D51-7A3C7D068B20}"/>
    <cellStyle name="Output 2 4 2 6" xfId="1186" xr:uid="{52A09682-491A-4B21-A435-757C5E4037EE}"/>
    <cellStyle name="Output 2 4 2 6 2" xfId="2065" xr:uid="{A3B08C61-FEE0-435F-967C-EBBF7DB05F5F}"/>
    <cellStyle name="Output 2 4 2 6 2 2" xfId="5237" xr:uid="{F60AE6A0-4540-472A-A4F4-CEE096FB3957}"/>
    <cellStyle name="Output 2 4 2 6 2 2 2" xfId="10866" xr:uid="{9103F050-2050-421D-8DE2-128442DC769A}"/>
    <cellStyle name="Output 2 4 2 6 2 2 3" xfId="19501" xr:uid="{95A2068A-1C39-4815-87FB-0A3792043A75}"/>
    <cellStyle name="Output 2 4 2 6 2 3" xfId="7694" xr:uid="{1241ED18-CF35-4CBC-ACD3-4ED8991C5C99}"/>
    <cellStyle name="Output 2 4 2 6 2 4" xfId="16329" xr:uid="{B9FDA92A-9C02-46B1-9AEC-E37CA80E14EE}"/>
    <cellStyle name="Output 2 4 2 6 3" xfId="3585" xr:uid="{E1726AA0-DAE3-4680-854C-AC7D32C83D23}"/>
    <cellStyle name="Output 2 4 2 6 3 2" xfId="9214" xr:uid="{E84AF042-1937-4652-AE64-AFD9634BE091}"/>
    <cellStyle name="Output 2 4 2 6 3 3" xfId="17849" xr:uid="{99FCB454-D631-43EC-8413-79AA3B374907}"/>
    <cellStyle name="Output 2 4 2 6 4" xfId="4314" xr:uid="{7629E8FB-1F36-4EDF-ADFF-351F8DAC7A27}"/>
    <cellStyle name="Output 2 4 2 6 4 2" xfId="9943" xr:uid="{3AE5FF20-A989-4FC9-B185-5A8B9B9564EB}"/>
    <cellStyle name="Output 2 4 2 6 4 3" xfId="18578" xr:uid="{5F9C9F48-D94D-4802-B66C-E7E48584A806}"/>
    <cellStyle name="Output 2 4 2 6 5" xfId="6815" xr:uid="{2A8667FE-27EF-4842-B602-4AB63C60E1B1}"/>
    <cellStyle name="Output 2 4 2 6 6" xfId="15450" xr:uid="{CDAFC63F-B22B-4CE3-A53E-18EE7D7C1A29}"/>
    <cellStyle name="Output 2 4 2 7" xfId="2878" xr:uid="{3818FE06-2CC2-4474-8D25-9B26079E4908}"/>
    <cellStyle name="Output 2 4 2 7 2" xfId="8507" xr:uid="{996D2AC8-202B-4D58-AB65-C3CC5ED6835C}"/>
    <cellStyle name="Output 2 4 2 7 3" xfId="17142" xr:uid="{45EEDD2A-3FDA-4E6B-9930-2C57702DA18B}"/>
    <cellStyle name="Output 2 4 2 8" xfId="6236" xr:uid="{30856B71-D4B5-4C2C-9452-BC25DE0EA8C7}"/>
    <cellStyle name="Output 2 4 2 9" xfId="14871" xr:uid="{B69D7037-E828-4400-81EA-054900731B0E}"/>
    <cellStyle name="Output 2 4 3" xfId="543" xr:uid="{D1BE4ACA-2BA4-418E-81CB-17426ED3A1C7}"/>
    <cellStyle name="Output 2 4 3 2" xfId="877" xr:uid="{955C3BA2-A91E-4E95-B134-EDCF46F8EFF0}"/>
    <cellStyle name="Output 2 4 3 2 2" xfId="1461" xr:uid="{7837892B-AFD1-4544-BDAF-A402057A08B1}"/>
    <cellStyle name="Output 2 4 3 2 2 2" xfId="2340" xr:uid="{19B15CD4-62F9-4430-BF22-8283C9A57411}"/>
    <cellStyle name="Output 2 4 3 2 2 2 2" xfId="5512" xr:uid="{53DBD801-D1C3-42FD-A52A-9E1B4961F7CD}"/>
    <cellStyle name="Output 2 4 3 2 2 2 2 2" xfId="11141" xr:uid="{ABA196D3-02BA-4AAA-ACC9-820FE90C127D}"/>
    <cellStyle name="Output 2 4 3 2 2 2 2 3" xfId="19776" xr:uid="{AE348717-6E75-47B8-8446-DD71915BF896}"/>
    <cellStyle name="Output 2 4 3 2 2 2 3" xfId="7969" xr:uid="{25475CF9-AAD7-4718-BB08-57DCCD46DDA9}"/>
    <cellStyle name="Output 2 4 3 2 2 2 4" xfId="16604" xr:uid="{F7B19236-026E-4A9C-9F72-0A42AA6AE161}"/>
    <cellStyle name="Output 2 4 3 2 2 3" xfId="3447" xr:uid="{7F1B5B4E-A23F-4C9E-9C56-26A28D8AD04C}"/>
    <cellStyle name="Output 2 4 3 2 2 3 2" xfId="9076" xr:uid="{FE9EFF71-C078-4DD5-BA47-C2E96367EC48}"/>
    <cellStyle name="Output 2 4 3 2 2 3 3" xfId="17711" xr:uid="{957D4A67-3FCA-41C4-A866-09ED535FAAE6}"/>
    <cellStyle name="Output 2 4 3 2 2 4" xfId="3627" xr:uid="{6C63C099-EC71-403A-A5F8-2C155FAFF2E5}"/>
    <cellStyle name="Output 2 4 3 2 2 4 2" xfId="9256" xr:uid="{5623BC66-C183-4B1D-B353-0B9CDF1A0ABC}"/>
    <cellStyle name="Output 2 4 3 2 2 4 3" xfId="17891" xr:uid="{CA61D6EE-9E51-4989-B04B-DEBF53E28CC8}"/>
    <cellStyle name="Output 2 4 3 2 2 5" xfId="7090" xr:uid="{386F3550-B38D-4109-9BE3-334274271B5F}"/>
    <cellStyle name="Output 2 4 3 2 2 6" xfId="15725" xr:uid="{44CC1D6E-6A34-4B12-B274-DA33D752F6B1}"/>
    <cellStyle name="Output 2 4 3 2 3" xfId="3231" xr:uid="{2E078065-23EC-4F47-8F2F-D7EBE548DEC0}"/>
    <cellStyle name="Output 2 4 3 2 3 2" xfId="8860" xr:uid="{84FE0DFA-7094-48EA-9B0F-6324A0A0A401}"/>
    <cellStyle name="Output 2 4 3 2 3 3" xfId="17495" xr:uid="{D4041D0C-3828-402F-AFEB-79F0620E07A0}"/>
    <cellStyle name="Output 2 4 3 2 4" xfId="6506" xr:uid="{7E8B9DA1-2B1F-475A-81F8-D0E2A58AEF00}"/>
    <cellStyle name="Output 2 4 3 2 5" xfId="15141" xr:uid="{4E11DB7B-4044-4ADD-AFA7-C32B581C31CE}"/>
    <cellStyle name="Output 2 4 3 3" xfId="984" xr:uid="{1DDCF068-CAE9-4606-902E-9DF7FD95AD30}"/>
    <cellStyle name="Output 2 4 3 3 2" xfId="1568" xr:uid="{3772BE6D-DBF2-407F-ACC7-0B4E50E12572}"/>
    <cellStyle name="Output 2 4 3 3 2 2" xfId="2447" xr:uid="{6FC7325F-E2E0-4C6F-8FF6-DC5920638532}"/>
    <cellStyle name="Output 2 4 3 3 2 2 2" xfId="5619" xr:uid="{6C957C6B-E399-4D42-B799-18A9242C0868}"/>
    <cellStyle name="Output 2 4 3 3 2 2 2 2" xfId="11248" xr:uid="{CBD98063-2C5F-4F28-9B02-DB98447B06A7}"/>
    <cellStyle name="Output 2 4 3 3 2 2 2 3" xfId="19883" xr:uid="{7C173ECF-0BDF-4026-B3E2-E14A24BFC677}"/>
    <cellStyle name="Output 2 4 3 3 2 2 3" xfId="8076" xr:uid="{10541DF6-FE20-4F77-A23A-39C6118BD266}"/>
    <cellStyle name="Output 2 4 3 3 2 2 4" xfId="16711" xr:uid="{AF937079-3A17-4316-929D-AB9EEFFFD3C7}"/>
    <cellStyle name="Output 2 4 3 3 2 3" xfId="2999" xr:uid="{93A3EC54-3B82-4A99-8552-9318A85B2D65}"/>
    <cellStyle name="Output 2 4 3 3 2 3 2" xfId="8628" xr:uid="{A060A5B2-1654-49F3-9E99-DEF4DA5C8E6E}"/>
    <cellStyle name="Output 2 4 3 3 2 3 3" xfId="17263" xr:uid="{151DF525-0F07-46EA-8945-0C21156FF4CF}"/>
    <cellStyle name="Output 2 4 3 3 2 4" xfId="4740" xr:uid="{7A274C9F-98A9-4886-B7C8-1CE9A602BC1D}"/>
    <cellStyle name="Output 2 4 3 3 2 4 2" xfId="10369" xr:uid="{B943B12D-E806-47AC-AAF4-0ABDE7EE7B0D}"/>
    <cellStyle name="Output 2 4 3 3 2 4 3" xfId="19004" xr:uid="{270354F9-6828-4694-91A1-8925775E4674}"/>
    <cellStyle name="Output 2 4 3 3 2 5" xfId="7197" xr:uid="{C18CAFC3-783A-4075-823D-18C5313A6968}"/>
    <cellStyle name="Output 2 4 3 3 2 6" xfId="15832" xr:uid="{06C82297-469A-4836-9358-3EE94B93AB99}"/>
    <cellStyle name="Output 2 4 3 3 3" xfId="3261" xr:uid="{50D3741F-5B9A-4582-9BE1-6F09E832EA97}"/>
    <cellStyle name="Output 2 4 3 3 3 2" xfId="8890" xr:uid="{94BF8298-2EBE-4FA1-9295-FCFFE7AEC3AD}"/>
    <cellStyle name="Output 2 4 3 3 3 3" xfId="17525" xr:uid="{5AA1C7A2-95CC-4619-846C-4918062D61A6}"/>
    <cellStyle name="Output 2 4 3 3 4" xfId="6613" xr:uid="{D02F6B29-276A-420B-B687-56013B3E40BF}"/>
    <cellStyle name="Output 2 4 3 3 5" xfId="15248" xr:uid="{7F2AD9A2-1043-44F4-9AB7-8907D57068C7}"/>
    <cellStyle name="Output 2 4 3 4" xfId="1044" xr:uid="{4EBC2A38-F1EF-4729-9E1C-A9B11375A60C}"/>
    <cellStyle name="Output 2 4 3 4 2" xfId="1628" xr:uid="{92228D0A-B092-4BD7-9B2F-64E1D651F345}"/>
    <cellStyle name="Output 2 4 3 4 2 2" xfId="2507" xr:uid="{A419A4D6-3EE3-4BCC-949C-8317B0301914}"/>
    <cellStyle name="Output 2 4 3 4 2 2 2" xfId="5679" xr:uid="{152B9FB6-1320-45B8-9E49-CF60A99E01A3}"/>
    <cellStyle name="Output 2 4 3 4 2 2 2 2" xfId="11308" xr:uid="{2DF322C6-5FF3-4239-A4F9-605669638449}"/>
    <cellStyle name="Output 2 4 3 4 2 2 2 3" xfId="19943" xr:uid="{B260401E-3DC4-48C6-852D-C4AF57E659E7}"/>
    <cellStyle name="Output 2 4 3 4 2 2 3" xfId="8136" xr:uid="{963277EB-614B-4880-9B4A-D7BE678A1629}"/>
    <cellStyle name="Output 2 4 3 4 2 2 4" xfId="16771" xr:uid="{404B34D4-0E93-4CB6-8205-65674C709091}"/>
    <cellStyle name="Output 2 4 3 4 2 3" xfId="363" xr:uid="{276B34E1-91B5-46EC-8C61-2AEA9B0AFBB8}"/>
    <cellStyle name="Output 2 4 3 4 2 3 2" xfId="5992" xr:uid="{CF04720A-A50E-470B-AB1E-84E2491FD91D}"/>
    <cellStyle name="Output 2 4 3 4 2 3 3" xfId="14627" xr:uid="{BBA2BC30-439B-4BB2-AEE7-EADE695BCBC2}"/>
    <cellStyle name="Output 2 4 3 4 2 4" xfId="4800" xr:uid="{4F9C7667-00FD-4B6A-9239-F4AC28DA15DB}"/>
    <cellStyle name="Output 2 4 3 4 2 4 2" xfId="10429" xr:uid="{207C3299-33BF-4B75-8E68-3901F6A0DE7D}"/>
    <cellStyle name="Output 2 4 3 4 2 4 3" xfId="19064" xr:uid="{618E042F-D00A-4065-B1EB-3A9D0F0FAF79}"/>
    <cellStyle name="Output 2 4 3 4 2 5" xfId="7257" xr:uid="{C2D1ABBB-D2CB-456C-BFE8-B1948A201CAA}"/>
    <cellStyle name="Output 2 4 3 4 2 6" xfId="15892" xr:uid="{EEAA1A07-FA44-43CE-B864-FBDB03806843}"/>
    <cellStyle name="Output 2 4 3 4 3" xfId="3035" xr:uid="{4DF164AD-0B3B-4BC0-B74D-381B00FF7782}"/>
    <cellStyle name="Output 2 4 3 4 3 2" xfId="8664" xr:uid="{2BCB1E44-6BC8-4648-861A-46623ED22D05}"/>
    <cellStyle name="Output 2 4 3 4 3 3" xfId="17299" xr:uid="{55AC0208-CC9F-45FD-8FD6-CA41EA165335}"/>
    <cellStyle name="Output 2 4 3 4 4" xfId="6673" xr:uid="{2EA41CEE-3764-42AB-B9F8-E35041095B0D}"/>
    <cellStyle name="Output 2 4 3 4 5" xfId="15308" xr:uid="{6B1381A1-726B-40DC-8DE6-1FB1B0A5C4F1}"/>
    <cellStyle name="Output 2 4 3 5" xfId="748" xr:uid="{CA424B9E-47A6-4692-BBDE-72195E526497}"/>
    <cellStyle name="Output 2 4 3 5 2" xfId="1332" xr:uid="{51DDBDBB-F41B-45CE-B4D7-3D5F65DC4AD4}"/>
    <cellStyle name="Output 2 4 3 5 2 2" xfId="2211" xr:uid="{5C694763-8088-4AB7-B20D-9DCC1CF4BB32}"/>
    <cellStyle name="Output 2 4 3 5 2 2 2" xfId="5383" xr:uid="{2EF59927-6949-40EA-9F71-FE6E652F27D7}"/>
    <cellStyle name="Output 2 4 3 5 2 2 2 2" xfId="11012" xr:uid="{1D9D293D-2BD4-4F42-AD22-4354C475D4F2}"/>
    <cellStyle name="Output 2 4 3 5 2 2 2 3" xfId="19647" xr:uid="{D9E2A29B-FB77-4335-91FF-C3ED8D90E941}"/>
    <cellStyle name="Output 2 4 3 5 2 2 3" xfId="7840" xr:uid="{DCA9B786-5EF9-419C-9182-5678402B399E}"/>
    <cellStyle name="Output 2 4 3 5 2 2 4" xfId="16475" xr:uid="{5681D6CF-E695-4702-B0F9-D6C3E031E03B}"/>
    <cellStyle name="Output 2 4 3 5 2 3" xfId="288" xr:uid="{9B724984-4552-4849-94FF-F194E69F58A9}"/>
    <cellStyle name="Output 2 4 3 5 2 3 2" xfId="5917" xr:uid="{08329DEA-0E7C-4884-85AF-45CEABC1C7A2}"/>
    <cellStyle name="Output 2 4 3 5 2 3 3" xfId="14552" xr:uid="{8D221411-FD6C-427A-B357-AFEB9D205720}"/>
    <cellStyle name="Output 2 4 3 5 2 4" xfId="4385" xr:uid="{B9826A7A-5D2D-4B98-A5E5-E0FB08C9436A}"/>
    <cellStyle name="Output 2 4 3 5 2 4 2" xfId="10014" xr:uid="{F70C5FB2-0B42-43A8-8EEE-94CA78DD1BA6}"/>
    <cellStyle name="Output 2 4 3 5 2 4 3" xfId="18649" xr:uid="{D45686A8-3814-4198-84D7-66930553751E}"/>
    <cellStyle name="Output 2 4 3 5 2 5" xfId="6961" xr:uid="{8D5071E2-C4B0-48B6-BCA9-00384820B232}"/>
    <cellStyle name="Output 2 4 3 5 2 6" xfId="15596" xr:uid="{670B5087-70CA-42FA-ACFF-AFD1F31D437F}"/>
    <cellStyle name="Output 2 4 3 5 3" xfId="2741" xr:uid="{B000A14E-66B0-4422-8660-F3C7A451E363}"/>
    <cellStyle name="Output 2 4 3 5 3 2" xfId="8370" xr:uid="{F944497F-948B-4467-B5FC-B054FEB6E872}"/>
    <cellStyle name="Output 2 4 3 5 3 3" xfId="17005" xr:uid="{7C6871AC-D3DF-4148-A25F-86540BDF67CF}"/>
    <cellStyle name="Output 2 4 3 5 4" xfId="6377" xr:uid="{80979F76-40D5-4327-A0B9-FC3BD405209C}"/>
    <cellStyle name="Output 2 4 3 5 5" xfId="15012" xr:uid="{5310E672-D722-47B4-A297-E1BD351DEE47}"/>
    <cellStyle name="Output 2 4 3 6" xfId="1146" xr:uid="{648497A1-68A3-4094-8974-4ACF870C5326}"/>
    <cellStyle name="Output 2 4 3 6 2" xfId="2025" xr:uid="{49448F0C-3830-4DF2-BF71-0A2AF374663E}"/>
    <cellStyle name="Output 2 4 3 6 2 2" xfId="5197" xr:uid="{7AFBC9D4-0F93-4375-8640-F875FF9E8ABE}"/>
    <cellStyle name="Output 2 4 3 6 2 2 2" xfId="10826" xr:uid="{8121A983-4008-4FB2-9884-17EA89FE3792}"/>
    <cellStyle name="Output 2 4 3 6 2 2 3" xfId="19461" xr:uid="{6889953A-B877-4334-8543-B1A61EB6E93A}"/>
    <cellStyle name="Output 2 4 3 6 2 3" xfId="7654" xr:uid="{83519564-EB0E-4455-B52B-A8FBD85FF5E1}"/>
    <cellStyle name="Output 2 4 3 6 2 4" xfId="16289" xr:uid="{816B5064-5327-42FB-8BCB-01E324FD4A93}"/>
    <cellStyle name="Output 2 4 3 6 3" xfId="2790" xr:uid="{39EA46EF-68F4-43E3-B0BC-1684DBA06A96}"/>
    <cellStyle name="Output 2 4 3 6 3 2" xfId="8419" xr:uid="{E15D7C04-3564-4130-B08A-557D14846E8A}"/>
    <cellStyle name="Output 2 4 3 6 3 3" xfId="17054" xr:uid="{58919977-65CA-40A0-9FE5-8899EE0ED775}"/>
    <cellStyle name="Output 2 4 3 6 4" xfId="3650" xr:uid="{249C5CC8-92B9-4DC9-9F31-170D69403C6F}"/>
    <cellStyle name="Output 2 4 3 6 4 2" xfId="9279" xr:uid="{DF7D790D-8DAC-4C6D-BBC6-1A84AA2D3056}"/>
    <cellStyle name="Output 2 4 3 6 4 3" xfId="17914" xr:uid="{3BFF11E4-8721-44B0-8244-64EF06A6FB16}"/>
    <cellStyle name="Output 2 4 3 6 5" xfId="6775" xr:uid="{DD07F879-02CA-4034-AFCB-3D84A7E99DA1}"/>
    <cellStyle name="Output 2 4 3 6 6" xfId="15410" xr:uid="{46855581-8868-4B23-82C1-FF6AC5D4C848}"/>
    <cellStyle name="Output 2 4 3 7" xfId="3507" xr:uid="{1776A91A-9E19-47C6-9FE4-8F2ABA28E8AE}"/>
    <cellStyle name="Output 2 4 3 7 2" xfId="9136" xr:uid="{1A424EBF-2C36-4FC4-84AD-A83E7904F85F}"/>
    <cellStyle name="Output 2 4 3 7 3" xfId="17771" xr:uid="{F6A775AC-063E-4C20-869E-00E7E455019E}"/>
    <cellStyle name="Output 2 4 3 8" xfId="6172" xr:uid="{2BA47723-CB7E-4DA3-8C21-C0816318A10B}"/>
    <cellStyle name="Output 2 4 3 9" xfId="14807" xr:uid="{ACE885AE-7B42-416D-B31F-179BE5E89CDF}"/>
    <cellStyle name="Output 2 4 4" xfId="544" xr:uid="{985C8DD7-BCC4-4692-8C0F-C3B54367C3AB}"/>
    <cellStyle name="Output 2 4 4 2" xfId="878" xr:uid="{34C739D6-B805-4488-903C-32A1A096E6F6}"/>
    <cellStyle name="Output 2 4 4 2 2" xfId="1462" xr:uid="{12363A9C-E86A-45D2-99DB-F5563D816418}"/>
    <cellStyle name="Output 2 4 4 2 2 2" xfId="2341" xr:uid="{28F42595-2593-4E1A-A0C8-417573832137}"/>
    <cellStyle name="Output 2 4 4 2 2 2 2" xfId="5513" xr:uid="{FBEA7588-F893-4E0C-A541-84ABEA9276DC}"/>
    <cellStyle name="Output 2 4 4 2 2 2 2 2" xfId="11142" xr:uid="{83DCEE5F-A54F-46B8-BBE2-2F15E6AB14D5}"/>
    <cellStyle name="Output 2 4 4 2 2 2 2 3" xfId="19777" xr:uid="{6213AAD1-286C-438C-A49A-39EBD053D332}"/>
    <cellStyle name="Output 2 4 4 2 2 2 3" xfId="7970" xr:uid="{FCD1A1D6-241C-4416-B76B-78A677127B69}"/>
    <cellStyle name="Output 2 4 4 2 2 2 4" xfId="16605" xr:uid="{459979C7-57D9-4EB5-ACFB-F187A382128A}"/>
    <cellStyle name="Output 2 4 4 2 2 3" xfId="2946" xr:uid="{2C672511-A94A-4C70-B8E6-0019E839AC52}"/>
    <cellStyle name="Output 2 4 4 2 2 3 2" xfId="8575" xr:uid="{92F3E693-EC10-4EB4-ABDF-F446F1E7F0B9}"/>
    <cellStyle name="Output 2 4 4 2 2 3 3" xfId="17210" xr:uid="{753BA79A-F986-4BFD-8F30-84960DBC6F62}"/>
    <cellStyle name="Output 2 4 4 2 2 4" xfId="3626" xr:uid="{812D337A-6F9B-4941-8F22-9F6CB008BA72}"/>
    <cellStyle name="Output 2 4 4 2 2 4 2" xfId="9255" xr:uid="{DD97F368-C3B6-446A-8C6A-50D4FE0ACF6E}"/>
    <cellStyle name="Output 2 4 4 2 2 4 3" xfId="17890" xr:uid="{E9388C0D-8CC4-4C80-802F-B1D2C49358F8}"/>
    <cellStyle name="Output 2 4 4 2 2 5" xfId="7091" xr:uid="{D9E120DA-930E-4819-A1EB-E5A76ECB464B}"/>
    <cellStyle name="Output 2 4 4 2 2 6" xfId="15726" xr:uid="{2331FE65-9CA6-490B-90E7-B76302C7CCD4}"/>
    <cellStyle name="Output 2 4 4 2 3" xfId="3386" xr:uid="{009368F9-4280-4968-BB0B-D06497CA2708}"/>
    <cellStyle name="Output 2 4 4 2 3 2" xfId="9015" xr:uid="{49C3EEDB-7339-42C2-843C-3219386A2BDC}"/>
    <cellStyle name="Output 2 4 4 2 3 3" xfId="17650" xr:uid="{C2CEBC38-9002-4A54-9E88-4ECC59F704A2}"/>
    <cellStyle name="Output 2 4 4 2 4" xfId="6507" xr:uid="{17EC006B-9D77-4A8C-A44F-DB60CD125B2C}"/>
    <cellStyle name="Output 2 4 4 2 5" xfId="15142" xr:uid="{F88CB337-F2AC-4B16-BDBC-53D54B3944D4}"/>
    <cellStyle name="Output 2 4 4 3" xfId="645" xr:uid="{724ACE7A-46F2-4B7B-B948-D678AA2DCFE5}"/>
    <cellStyle name="Output 2 4 4 3 2" xfId="1229" xr:uid="{78A0AFAF-8C64-4FC7-A92A-C23FFB4B818A}"/>
    <cellStyle name="Output 2 4 4 3 2 2" xfId="2108" xr:uid="{159AE8A9-E396-4A63-93AE-49C3FD9089DB}"/>
    <cellStyle name="Output 2 4 4 3 2 2 2" xfId="5280" xr:uid="{30D5EE2F-DEE9-49F4-B088-630211F8E607}"/>
    <cellStyle name="Output 2 4 4 3 2 2 2 2" xfId="10909" xr:uid="{096C1BE8-3F99-4372-83D6-D8B73714C125}"/>
    <cellStyle name="Output 2 4 4 3 2 2 2 3" xfId="19544" xr:uid="{41D696DE-B965-43F9-B0CC-2D7FB4FA2F67}"/>
    <cellStyle name="Output 2 4 4 3 2 2 3" xfId="7737" xr:uid="{A5AA79C9-ECAA-48C4-876F-B95C65ADA725}"/>
    <cellStyle name="Output 2 4 4 3 2 2 4" xfId="16372" xr:uid="{73B57433-F202-444A-8690-7E698A47733E}"/>
    <cellStyle name="Output 2 4 4 3 2 3" xfId="3274" xr:uid="{4EE0E148-FA4D-4F47-AB16-3916F5957C64}"/>
    <cellStyle name="Output 2 4 4 3 2 3 2" xfId="8903" xr:uid="{A1CB9E7A-46A8-4247-9ECA-C39B6346EAF1}"/>
    <cellStyle name="Output 2 4 4 3 2 3 3" xfId="17538" xr:uid="{5EE8A505-636C-4BFF-9FAC-CFCB3045DDF4}"/>
    <cellStyle name="Output 2 4 4 3 2 4" xfId="4574" xr:uid="{F82AAFEB-F38A-44F4-8B83-DD0DE9673CDA}"/>
    <cellStyle name="Output 2 4 4 3 2 4 2" xfId="10203" xr:uid="{6800422F-C21C-4995-B375-83593F0BCB8E}"/>
    <cellStyle name="Output 2 4 4 3 2 4 3" xfId="18838" xr:uid="{B9D41CD3-2C6B-4B84-B808-88E4E1093228}"/>
    <cellStyle name="Output 2 4 4 3 2 5" xfId="6858" xr:uid="{959ECCA0-BF8B-4938-A146-D5458A5A224F}"/>
    <cellStyle name="Output 2 4 4 3 2 6" xfId="15493" xr:uid="{B96165C1-E003-4BE1-A378-37BC7DE2CC3F}"/>
    <cellStyle name="Output 2 4 4 3 3" xfId="2627" xr:uid="{7BEEF4D0-721D-4AFF-BD22-FD4AC4C56BC7}"/>
    <cellStyle name="Output 2 4 4 3 3 2" xfId="8256" xr:uid="{FC489C12-300C-4F16-A58E-B8E09BE124FC}"/>
    <cellStyle name="Output 2 4 4 3 3 3" xfId="16891" xr:uid="{8A8E3C0F-3CAB-4563-9F68-F9ED78F4EB3F}"/>
    <cellStyle name="Output 2 4 4 3 4" xfId="6274" xr:uid="{797C9DE1-3F86-42E7-934F-9CC018FC3B2A}"/>
    <cellStyle name="Output 2 4 4 3 5" xfId="14909" xr:uid="{366A9609-BA60-49D5-AADF-EC50A13689D1}"/>
    <cellStyle name="Output 2 4 4 4" xfId="1002" xr:uid="{5A727EE9-CF82-494F-A897-3CCA9EB2EED6}"/>
    <cellStyle name="Output 2 4 4 4 2" xfId="1586" xr:uid="{26BEC717-5556-417D-81BE-31B2A3274D12}"/>
    <cellStyle name="Output 2 4 4 4 2 2" xfId="2465" xr:uid="{5D76AE71-384B-4B53-8E0E-734FF33CD222}"/>
    <cellStyle name="Output 2 4 4 4 2 2 2" xfId="5637" xr:uid="{CEC1D522-5073-4120-9257-1CC91B38A31C}"/>
    <cellStyle name="Output 2 4 4 4 2 2 2 2" xfId="11266" xr:uid="{0601B0C8-B3F9-4270-B2EB-95BCF030B3D3}"/>
    <cellStyle name="Output 2 4 4 4 2 2 2 3" xfId="19901" xr:uid="{62937B04-5BDE-452B-A097-98341BECC370}"/>
    <cellStyle name="Output 2 4 4 4 2 2 3" xfId="8094" xr:uid="{2F41BA6B-487D-44E1-9779-D17B58DF865B}"/>
    <cellStyle name="Output 2 4 4 4 2 2 4" xfId="16729" xr:uid="{0B4EF020-142C-4AA5-9FC7-F5368CEB8B92}"/>
    <cellStyle name="Output 2 4 4 4 2 3" xfId="3554" xr:uid="{4D0DABCE-C5E9-4207-AEED-1DAD6A747637}"/>
    <cellStyle name="Output 2 4 4 4 2 3 2" xfId="9183" xr:uid="{6E5DEBFE-2505-4A3A-A7CD-75A4C1633713}"/>
    <cellStyle name="Output 2 4 4 4 2 3 3" xfId="17818" xr:uid="{F40BB276-E06A-451F-81FB-0616DAB88BB3}"/>
    <cellStyle name="Output 2 4 4 4 2 4" xfId="4758" xr:uid="{30538F4B-F573-4A3E-9CED-81044EC45855}"/>
    <cellStyle name="Output 2 4 4 4 2 4 2" xfId="10387" xr:uid="{348E250A-9A1D-4503-AA87-3D9F117F7C3E}"/>
    <cellStyle name="Output 2 4 4 4 2 4 3" xfId="19022" xr:uid="{57141514-BAB3-43F7-8ED3-0F5CDFC9203A}"/>
    <cellStyle name="Output 2 4 4 4 2 5" xfId="7215" xr:uid="{2952AEAF-A4D1-4666-A6D0-8CD9751B0B23}"/>
    <cellStyle name="Output 2 4 4 4 2 6" xfId="15850" xr:uid="{AC6E9029-573B-4FBD-929C-4DFF5DA86061}"/>
    <cellStyle name="Output 2 4 4 4 3" xfId="2735" xr:uid="{BBC5F5AF-FEA5-4DBA-A215-88743AF3A9F6}"/>
    <cellStyle name="Output 2 4 4 4 3 2" xfId="8364" xr:uid="{74774A62-459B-4F91-A0CB-1198D980C997}"/>
    <cellStyle name="Output 2 4 4 4 3 3" xfId="16999" xr:uid="{AF6AECC3-56EA-4592-8A08-0065A62D6BA7}"/>
    <cellStyle name="Output 2 4 4 4 4" xfId="6631" xr:uid="{05A6B81C-AE69-490F-82E6-32646C7D2414}"/>
    <cellStyle name="Output 2 4 4 4 5" xfId="15266" xr:uid="{FB16967C-F17A-470B-AE4C-C5F28F9214BC}"/>
    <cellStyle name="Output 2 4 4 5" xfId="749" xr:uid="{9C1F24F8-D7D6-4999-BAA9-A4F825462ED2}"/>
    <cellStyle name="Output 2 4 4 5 2" xfId="1333" xr:uid="{E85FD5A6-1FDA-4C41-A850-A8DE361A9B4B}"/>
    <cellStyle name="Output 2 4 4 5 2 2" xfId="2212" xr:uid="{2CDE8088-A668-444E-B188-3E1DF0C47FEB}"/>
    <cellStyle name="Output 2 4 4 5 2 2 2" xfId="5384" xr:uid="{0C183005-A195-4987-ABC0-D91CA512A480}"/>
    <cellStyle name="Output 2 4 4 5 2 2 2 2" xfId="11013" xr:uid="{EF857816-1479-48A6-BD41-67E0A6D3FC94}"/>
    <cellStyle name="Output 2 4 4 5 2 2 2 3" xfId="19648" xr:uid="{54A21CF1-1138-472B-87E2-2A4FFA578EF0}"/>
    <cellStyle name="Output 2 4 4 5 2 2 3" xfId="7841" xr:uid="{E7FB147C-BCE6-42E0-A056-C8362CB04824}"/>
    <cellStyle name="Output 2 4 4 5 2 2 4" xfId="16476" xr:uid="{71476EB4-65DA-4023-B575-420A9E59297E}"/>
    <cellStyle name="Output 2 4 4 5 2 3" xfId="3120" xr:uid="{7E49CFB5-13B2-4A44-AFB7-561545159D70}"/>
    <cellStyle name="Output 2 4 4 5 2 3 2" xfId="8749" xr:uid="{ECDE482D-045A-48CE-9FDD-CFE751FC139A}"/>
    <cellStyle name="Output 2 4 4 5 2 3 3" xfId="17384" xr:uid="{5AD7BE0D-52F6-474A-A007-80A6FFDC8B4F}"/>
    <cellStyle name="Output 2 4 4 5 2 4" xfId="3959" xr:uid="{FDBFEAE9-B351-48CD-B912-D55ACEDB3B9A}"/>
    <cellStyle name="Output 2 4 4 5 2 4 2" xfId="9588" xr:uid="{D9044CAB-BED8-4AAA-BC9C-A8AE93340C8B}"/>
    <cellStyle name="Output 2 4 4 5 2 4 3" xfId="18223" xr:uid="{870387E6-30CB-48CB-9D03-561DDE48C160}"/>
    <cellStyle name="Output 2 4 4 5 2 5" xfId="6962" xr:uid="{A81AC3B3-7913-46AC-B8CE-B18E8A31EE64}"/>
    <cellStyle name="Output 2 4 4 5 2 6" xfId="15597" xr:uid="{2A8765B3-AC5E-44C2-BFE8-C530FA530FB6}"/>
    <cellStyle name="Output 2 4 4 5 3" xfId="3441" xr:uid="{766EB7A9-3E3F-4716-8A2E-689A35260AF3}"/>
    <cellStyle name="Output 2 4 4 5 3 2" xfId="9070" xr:uid="{EF439A96-0602-42C6-B48E-4A0E371DB2A5}"/>
    <cellStyle name="Output 2 4 4 5 3 3" xfId="17705" xr:uid="{6565EF00-9AB8-46D9-8DF7-A4811AD79CA4}"/>
    <cellStyle name="Output 2 4 4 5 4" xfId="6378" xr:uid="{11054FC5-ECCB-47F0-A74D-714E0D1FD6C2}"/>
    <cellStyle name="Output 2 4 4 5 5" xfId="15013" xr:uid="{46F8AF51-585B-406E-88E2-256B58029D4E}"/>
    <cellStyle name="Output 2 4 4 6" xfId="1147" xr:uid="{DB1A5A06-977A-4E51-B852-546A3B41FDA1}"/>
    <cellStyle name="Output 2 4 4 6 2" xfId="2026" xr:uid="{96B701E9-DD5D-4595-8E88-D49B6AF756C1}"/>
    <cellStyle name="Output 2 4 4 6 2 2" xfId="5198" xr:uid="{0B6ADAC6-7A1D-4EB0-945B-470759DBAAD5}"/>
    <cellStyle name="Output 2 4 4 6 2 2 2" xfId="10827" xr:uid="{D79002B6-ED88-48F9-9B0C-5F3CF68C2D0D}"/>
    <cellStyle name="Output 2 4 4 6 2 2 3" xfId="19462" xr:uid="{D24A2A61-4C71-476A-BAF0-FA5FD2599652}"/>
    <cellStyle name="Output 2 4 4 6 2 3" xfId="7655" xr:uid="{0ED5333E-5352-47D8-BEAB-84259A4D7D3F}"/>
    <cellStyle name="Output 2 4 4 6 2 4" xfId="16290" xr:uid="{B51C86ED-C93D-4067-B982-12951A8F7730}"/>
    <cellStyle name="Output 2 4 4 6 3" xfId="3179" xr:uid="{6A6ADD6E-D59B-4907-B9F8-8410C44279B0}"/>
    <cellStyle name="Output 2 4 4 6 3 2" xfId="8808" xr:uid="{B00B03EF-3DEA-48F5-881C-6B14C182E680}"/>
    <cellStyle name="Output 2 4 4 6 3 3" xfId="17443" xr:uid="{BF47465F-7671-4392-92F8-608B3A724573}"/>
    <cellStyle name="Output 2 4 4 6 4" xfId="3649" xr:uid="{9AE4BECA-FD78-457A-BC04-FEE9FCD294F9}"/>
    <cellStyle name="Output 2 4 4 6 4 2" xfId="9278" xr:uid="{43F280D5-BEC5-4987-9576-1C49A8E6DF18}"/>
    <cellStyle name="Output 2 4 4 6 4 3" xfId="17913" xr:uid="{AF90A3F6-E1BE-4169-8C81-498D0DB0964A}"/>
    <cellStyle name="Output 2 4 4 6 5" xfId="6776" xr:uid="{8A4DB379-D65A-4F50-BB25-799ACD17218E}"/>
    <cellStyle name="Output 2 4 4 6 6" xfId="15411" xr:uid="{FC26DE24-4C89-4CE7-AF35-4BE99AAA17FF}"/>
    <cellStyle name="Output 2 4 4 7" xfId="3007" xr:uid="{F3627F3E-5CD7-46B3-83CE-9093B4E36113}"/>
    <cellStyle name="Output 2 4 4 7 2" xfId="8636" xr:uid="{37130E39-3D35-4490-8ECC-21260C8F41C9}"/>
    <cellStyle name="Output 2 4 4 7 3" xfId="17271" xr:uid="{A9681391-BCE5-401F-A32F-225F92B26246}"/>
    <cellStyle name="Output 2 4 4 8" xfId="6173" xr:uid="{82596726-BF99-4C7A-A824-2F24C8B4A2A0}"/>
    <cellStyle name="Output 2 4 4 9" xfId="14808" xr:uid="{1D7E5AC8-44BB-403C-AFD2-C19A8DA3666A}"/>
    <cellStyle name="Output 2 4 5" xfId="575" xr:uid="{41194000-DA50-473B-9576-2F90298F4422}"/>
    <cellStyle name="Output 2 4 5 2" xfId="903" xr:uid="{02F5CBC3-E1C1-4509-8FDD-EFB504B3B1AA}"/>
    <cellStyle name="Output 2 4 5 2 2" xfId="1487" xr:uid="{597907A9-10A9-4F1A-9098-BB02C2D915C9}"/>
    <cellStyle name="Output 2 4 5 2 2 2" xfId="2366" xr:uid="{23EE8C19-E4D3-4757-A883-993E4188181E}"/>
    <cellStyle name="Output 2 4 5 2 2 2 2" xfId="5538" xr:uid="{2DE22E77-D5A5-44B3-A7EF-14337912F273}"/>
    <cellStyle name="Output 2 4 5 2 2 2 2 2" xfId="11167" xr:uid="{E425EF61-7ED6-4839-8EFB-80679378E96C}"/>
    <cellStyle name="Output 2 4 5 2 2 2 2 3" xfId="19802" xr:uid="{A12C60BA-AC6D-442B-80F8-97BDE10CF7AB}"/>
    <cellStyle name="Output 2 4 5 2 2 2 3" xfId="7995" xr:uid="{1E8BA8FE-8073-46CF-8BCB-B6E3BE9F4A2A}"/>
    <cellStyle name="Output 2 4 5 2 2 2 4" xfId="16630" xr:uid="{351D9AA5-931F-4331-A49A-E7C8E60AE9C3}"/>
    <cellStyle name="Output 2 4 5 2 2 3" xfId="2640" xr:uid="{6197F3B6-1569-4EE4-A53F-0A46B23D7E11}"/>
    <cellStyle name="Output 2 4 5 2 2 3 2" xfId="8269" xr:uid="{BB34CE55-5295-4850-929A-0AD0DDC1BDC9}"/>
    <cellStyle name="Output 2 4 5 2 2 3 3" xfId="16904" xr:uid="{E1BE763D-0A8E-4239-8CB5-590677908427}"/>
    <cellStyle name="Output 2 4 5 2 2 4" xfId="4659" xr:uid="{A8FE85F0-B67F-428A-A057-0A6884440B22}"/>
    <cellStyle name="Output 2 4 5 2 2 4 2" xfId="10288" xr:uid="{F3E0225D-FD94-4C83-B14A-836C156DE570}"/>
    <cellStyle name="Output 2 4 5 2 2 4 3" xfId="18923" xr:uid="{88C70C0D-C768-4066-ABFD-3D7E4275444C}"/>
    <cellStyle name="Output 2 4 5 2 2 5" xfId="7116" xr:uid="{4C9CDE7D-F283-4847-8C51-8F0AF8E057C0}"/>
    <cellStyle name="Output 2 4 5 2 2 6" xfId="15751" xr:uid="{F2F0CE70-7C22-43DA-A79B-12BF9BC70428}"/>
    <cellStyle name="Output 2 4 5 2 3" xfId="3077" xr:uid="{5CD39795-542F-4D3E-B77D-76520CE57D11}"/>
    <cellStyle name="Output 2 4 5 2 3 2" xfId="8706" xr:uid="{F9A97591-0471-47AB-B887-D65F648AEEBB}"/>
    <cellStyle name="Output 2 4 5 2 3 3" xfId="17341" xr:uid="{179D18CC-E51C-4292-BE7B-D768C6A1D227}"/>
    <cellStyle name="Output 2 4 5 2 4" xfId="6532" xr:uid="{C81CB45D-062A-433E-B04F-CC97D565E0DA}"/>
    <cellStyle name="Output 2 4 5 2 5" xfId="15167" xr:uid="{15CB79DE-4361-48AE-8784-6ECBB4C85030}"/>
    <cellStyle name="Output 2 4 5 3" xfId="1164" xr:uid="{D32B9B59-BC0E-4D7F-9B13-AC7000010CD9}"/>
    <cellStyle name="Output 2 4 5 3 2" xfId="2043" xr:uid="{5F4FE7BC-FB0D-409C-9817-71448C3E22D4}"/>
    <cellStyle name="Output 2 4 5 3 2 2" xfId="5215" xr:uid="{2570BB1C-ED2F-4A77-A737-B13D590D7B50}"/>
    <cellStyle name="Output 2 4 5 3 2 2 2" xfId="10844" xr:uid="{76617363-A37A-4FD4-A8C6-5FAF06706A15}"/>
    <cellStyle name="Output 2 4 5 3 2 2 3" xfId="19479" xr:uid="{5F64633C-3DBB-4D79-A5FB-8F836D99D98E}"/>
    <cellStyle name="Output 2 4 5 3 2 3" xfId="7672" xr:uid="{36396A5B-5DE2-4659-BF8F-FD6BB31D5C29}"/>
    <cellStyle name="Output 2 4 5 3 2 4" xfId="16307" xr:uid="{9AB60AB1-4D6F-4434-95DE-6DA07076E811}"/>
    <cellStyle name="Output 2 4 5 3 3" xfId="3317" xr:uid="{06706AF0-BBD7-4485-AC1C-E3EA5E6B1EE6}"/>
    <cellStyle name="Output 2 4 5 3 3 2" xfId="8946" xr:uid="{17BF079C-5FCB-4F3C-9D4A-DF5DE79A1C48}"/>
    <cellStyle name="Output 2 4 5 3 3 3" xfId="17581" xr:uid="{24F53E9F-2270-40B6-82A3-5AA84CC38341}"/>
    <cellStyle name="Output 2 4 5 3 4" xfId="4105" xr:uid="{C5EEFB18-0279-44CB-AA08-71267A5DF0D6}"/>
    <cellStyle name="Output 2 4 5 3 4 2" xfId="9734" xr:uid="{3D419E61-4BDF-484B-8B10-81F8F5152A52}"/>
    <cellStyle name="Output 2 4 5 3 4 3" xfId="18369" xr:uid="{7218751B-355A-4107-B8A9-A88E3B8CACCA}"/>
    <cellStyle name="Output 2 4 5 3 5" xfId="6793" xr:uid="{F487EDF3-37A7-459E-BF8F-B5CE1502D905}"/>
    <cellStyle name="Output 2 4 5 3 6" xfId="15428" xr:uid="{4D626B2D-6D28-4B88-8AFD-46A1EDF51A15}"/>
    <cellStyle name="Output 2 4 5 4" xfId="2628" xr:uid="{531A5A3E-D710-4F3A-9333-30C72E252A22}"/>
    <cellStyle name="Output 2 4 5 4 2" xfId="8257" xr:uid="{DBDABDBC-9C39-4966-B415-55CD5E522C71}"/>
    <cellStyle name="Output 2 4 5 4 3" xfId="16892" xr:uid="{4B578176-48EC-4B70-BCA6-5D985B3E10F8}"/>
    <cellStyle name="Output 2 4 5 5" xfId="6204" xr:uid="{67B357E1-5600-4577-8BEC-A1A30F12A338}"/>
    <cellStyle name="Output 2 4 5 6" xfId="14839" xr:uid="{1F236616-5EE0-4AD4-92FD-1624D12C6717}"/>
    <cellStyle name="Output 2 4 6" xfId="910" xr:uid="{DBD722A6-9F8C-4FFF-B30F-23419D465A18}"/>
    <cellStyle name="Output 2 4 6 2" xfId="1494" xr:uid="{20B01572-73C6-4EA3-B9CD-9AF13CB34BF0}"/>
    <cellStyle name="Output 2 4 6 2 2" xfId="2373" xr:uid="{DABFB311-B213-4A2C-BAC6-4F0E3ED312B2}"/>
    <cellStyle name="Output 2 4 6 2 2 2" xfId="5545" xr:uid="{BBB0EF21-D4CC-44FB-8734-EF224C1A3180}"/>
    <cellStyle name="Output 2 4 6 2 2 2 2" xfId="11174" xr:uid="{6DD7344E-40F7-46B4-B66A-2D2D90BAE29C}"/>
    <cellStyle name="Output 2 4 6 2 2 2 3" xfId="19809" xr:uid="{1F4CC614-AB78-4FEC-B767-540D2C745130}"/>
    <cellStyle name="Output 2 4 6 2 2 3" xfId="8002" xr:uid="{30EBF308-1BBD-4230-BB7A-C878A55A9696}"/>
    <cellStyle name="Output 2 4 6 2 2 4" xfId="16637" xr:uid="{FD572033-F516-4850-9715-ADE11E1995C6}"/>
    <cellStyle name="Output 2 4 6 2 3" xfId="2754" xr:uid="{7E8BBA86-9DD9-478F-B2ED-48638DF2624E}"/>
    <cellStyle name="Output 2 4 6 2 3 2" xfId="8383" xr:uid="{653E3995-7688-4198-9DD6-A36DB7865C3C}"/>
    <cellStyle name="Output 2 4 6 2 3 3" xfId="17018" xr:uid="{0FA4C4E6-BA57-464E-A6B1-DEE61A781E82}"/>
    <cellStyle name="Output 2 4 6 2 4" xfId="4666" xr:uid="{1AAFB972-BDCA-4D2B-B184-66E1D18461B4}"/>
    <cellStyle name="Output 2 4 6 2 4 2" xfId="10295" xr:uid="{BA71602E-A234-4AFA-99AB-9F2FAE00366C}"/>
    <cellStyle name="Output 2 4 6 2 4 3" xfId="18930" xr:uid="{5E5B49CA-C242-42AC-862F-C140DC475A93}"/>
    <cellStyle name="Output 2 4 6 2 5" xfId="7123" xr:uid="{47CC5238-056A-45ED-9D8D-521B18237C7F}"/>
    <cellStyle name="Output 2 4 6 2 6" xfId="15758" xr:uid="{C5906684-7717-4575-BCCB-D4A3D8357CB6}"/>
    <cellStyle name="Output 2 4 6 3" xfId="2814" xr:uid="{A228C0C2-0F1F-471D-81B0-AD44288761BA}"/>
    <cellStyle name="Output 2 4 6 3 2" xfId="8443" xr:uid="{C477D6D6-106C-480A-80FE-8CD50D5A0CFF}"/>
    <cellStyle name="Output 2 4 6 3 3" xfId="17078" xr:uid="{61D1401D-84BC-44FD-8A7D-A16B93814FF3}"/>
    <cellStyle name="Output 2 4 6 4" xfId="6539" xr:uid="{CB035846-1334-46E3-8CDE-C547246C1CD0}"/>
    <cellStyle name="Output 2 4 6 5" xfId="15174" xr:uid="{8E4F6F92-ED7D-46DE-948C-553BC9763B9C}"/>
    <cellStyle name="Output 2 4 7" xfId="646" xr:uid="{1E24C636-DB93-490D-853D-5F37C8020C42}"/>
    <cellStyle name="Output 2 4 7 2" xfId="1230" xr:uid="{8BCE53C6-AC57-4268-9063-E835938E8A87}"/>
    <cellStyle name="Output 2 4 7 2 2" xfId="2109" xr:uid="{07671BAC-338B-4B65-8639-E4A547B435D6}"/>
    <cellStyle name="Output 2 4 7 2 2 2" xfId="5281" xr:uid="{5C22EF07-DE6F-4007-B183-84F33ACDEF48}"/>
    <cellStyle name="Output 2 4 7 2 2 2 2" xfId="10910" xr:uid="{0DE56B2F-7403-4C6C-9A27-735678B42AB2}"/>
    <cellStyle name="Output 2 4 7 2 2 2 3" xfId="19545" xr:uid="{684F8C46-C658-4DD6-B91B-F51690892A04}"/>
    <cellStyle name="Output 2 4 7 2 2 3" xfId="7738" xr:uid="{B24A0E5A-DB04-4E85-890B-CDE21425FE69}"/>
    <cellStyle name="Output 2 4 7 2 2 4" xfId="16373" xr:uid="{12854A12-2D31-42AF-B4D6-4258B75FE014}"/>
    <cellStyle name="Output 2 4 7 2 3" xfId="2771" xr:uid="{3B9AA9D4-E332-44A0-9C51-988D67ACB44F}"/>
    <cellStyle name="Output 2 4 7 2 3 2" xfId="8400" xr:uid="{98149BDA-949C-4C88-9B93-A8C7741E4B78}"/>
    <cellStyle name="Output 2 4 7 2 3 3" xfId="17035" xr:uid="{336FBF7B-4433-4536-8376-07C1A3BBEC81}"/>
    <cellStyle name="Output 2 4 7 2 4" xfId="4159" xr:uid="{1DD3AA6D-F19B-40FF-84E8-70B6920C2FC8}"/>
    <cellStyle name="Output 2 4 7 2 4 2" xfId="9788" xr:uid="{763093FA-026F-4820-9455-5CDA3ED91B75}"/>
    <cellStyle name="Output 2 4 7 2 4 3" xfId="18423" xr:uid="{7E1B8EB4-2484-4922-8327-5BE9674853DE}"/>
    <cellStyle name="Output 2 4 7 2 5" xfId="6859" xr:uid="{7B523404-425E-47CA-ABFE-3AEA00C300F7}"/>
    <cellStyle name="Output 2 4 7 2 6" xfId="15494" xr:uid="{892CBBB2-CEDD-4C5C-B912-95DBCA09F91C}"/>
    <cellStyle name="Output 2 4 7 3" xfId="2570" xr:uid="{4CE4B2DA-4F13-4A0F-A1FA-B9EF6138ED2D}"/>
    <cellStyle name="Output 2 4 7 3 2" xfId="8199" xr:uid="{8FF3E595-DE9A-46F6-AC6A-BDB6C20BADC0}"/>
    <cellStyle name="Output 2 4 7 3 3" xfId="16834" xr:uid="{3CEC5BD2-4521-47D8-9DF4-4E7C13510D56}"/>
    <cellStyle name="Output 2 4 7 4" xfId="6275" xr:uid="{7ED70C50-DD35-4354-9131-0E0E4C2CDCDD}"/>
    <cellStyle name="Output 2 4 7 5" xfId="14910" xr:uid="{A3A7665A-9E9E-4A39-80DB-2027179D7970}"/>
    <cellStyle name="Output 2 4 8" xfId="766" xr:uid="{7713C26D-67D9-49DF-B5F8-1FB2C647E59E}"/>
    <cellStyle name="Output 2 4 8 2" xfId="1350" xr:uid="{D141B8E9-4F87-46A5-990B-1D4DEB91AE47}"/>
    <cellStyle name="Output 2 4 8 2 2" xfId="2229" xr:uid="{77C59142-9B05-48F5-9016-7801C67A1E42}"/>
    <cellStyle name="Output 2 4 8 2 2 2" xfId="5401" xr:uid="{5B2A6B5B-BA99-47A9-836B-798643F29CA4}"/>
    <cellStyle name="Output 2 4 8 2 2 2 2" xfId="11030" xr:uid="{922C580F-12AA-4644-893E-097C7195F50E}"/>
    <cellStyle name="Output 2 4 8 2 2 2 3" xfId="19665" xr:uid="{40B1F2C3-9052-48D4-A70E-87A9B964277A}"/>
    <cellStyle name="Output 2 4 8 2 2 3" xfId="7858" xr:uid="{9A11AB70-4AD8-4986-AB8C-B85BC1C0DB12}"/>
    <cellStyle name="Output 2 4 8 2 2 4" xfId="16493" xr:uid="{933AAE3B-4474-48A8-8C5D-832A137EBD73}"/>
    <cellStyle name="Output 2 4 8 2 3" xfId="3039" xr:uid="{40453A7B-E8F2-4993-9D16-73C2BEA22B8B}"/>
    <cellStyle name="Output 2 4 8 2 3 2" xfId="8668" xr:uid="{3DCDAB67-5AB0-454C-B428-0ECAF3D58F67}"/>
    <cellStyle name="Output 2 4 8 2 3 3" xfId="17303" xr:uid="{58A56580-2DC8-44EB-8F89-8A11855B0986}"/>
    <cellStyle name="Output 2 4 8 2 4" xfId="4428" xr:uid="{0B5C0A23-60FA-41EF-BA75-239A27696D99}"/>
    <cellStyle name="Output 2 4 8 2 4 2" xfId="10057" xr:uid="{2ADDBFFE-3823-4D97-A888-B51872E60313}"/>
    <cellStyle name="Output 2 4 8 2 4 3" xfId="18692" xr:uid="{E620DDCA-CFCA-4810-AE17-6A91F3104BEC}"/>
    <cellStyle name="Output 2 4 8 2 5" xfId="6979" xr:uid="{AA6F8287-1EF8-42C8-A80E-B93B843FF5BB}"/>
    <cellStyle name="Output 2 4 8 2 6" xfId="15614" xr:uid="{CB2A2559-79B5-4D6D-BBAF-6707F0C14736}"/>
    <cellStyle name="Output 2 4 8 3" xfId="3101" xr:uid="{CF460791-D85A-4AFF-82F0-0D27C51F541E}"/>
    <cellStyle name="Output 2 4 8 3 2" xfId="8730" xr:uid="{D819981F-3685-4E22-B8CC-0C20D3602B6C}"/>
    <cellStyle name="Output 2 4 8 3 3" xfId="17365" xr:uid="{568DB09B-7CF3-40A6-AB98-12FA8A234F65}"/>
    <cellStyle name="Output 2 4 8 4" xfId="6395" xr:uid="{3CB651C7-864A-417F-8A9B-76D1258440F1}"/>
    <cellStyle name="Output 2 4 8 5" xfId="15030" xr:uid="{FCC3503E-5DE9-47E3-A059-EB9950B47FDD}"/>
    <cellStyle name="Output 2 4 9" xfId="1090" xr:uid="{DCD79330-1489-487A-9C21-C100CD484077}"/>
    <cellStyle name="Output 2 4 9 2" xfId="1969" xr:uid="{49BB9CFB-9AC7-4556-A70D-D648F231DAA2}"/>
    <cellStyle name="Output 2 4 9 2 2" xfId="5141" xr:uid="{250DA92E-6081-4D69-A2D7-277A59B6A6C7}"/>
    <cellStyle name="Output 2 4 9 2 2 2" xfId="10770" xr:uid="{7880E98D-9C49-455D-B54A-ADE7BA5545F7}"/>
    <cellStyle name="Output 2 4 9 2 2 3" xfId="19405" xr:uid="{BF26898C-40C0-4B2A-8A39-5826ABE110E3}"/>
    <cellStyle name="Output 2 4 9 2 3" xfId="7598" xr:uid="{C3248ABC-790C-4CE7-9332-586C16EDB245}"/>
    <cellStyle name="Output 2 4 9 2 4" xfId="16233" xr:uid="{8935D1BE-3752-467A-8AF4-C8B0F375C233}"/>
    <cellStyle name="Output 2 4 9 3" xfId="2675" xr:uid="{E4F6BB69-82DE-4801-8514-EA74BE896E33}"/>
    <cellStyle name="Output 2 4 9 3 2" xfId="8304" xr:uid="{121C74B0-0DE7-4626-BDB0-88E381E835B6}"/>
    <cellStyle name="Output 2 4 9 3 3" xfId="16939" xr:uid="{D8E95EB8-3278-4264-AC40-0247C468B22E}"/>
    <cellStyle name="Output 2 4 9 4" xfId="4596" xr:uid="{39C377DC-616B-427F-9D4E-174BD6480465}"/>
    <cellStyle name="Output 2 4 9 4 2" xfId="10225" xr:uid="{6FE3C19A-36FB-471D-9C84-A8C9ACB7EE2A}"/>
    <cellStyle name="Output 2 4 9 4 3" xfId="18860" xr:uid="{01EDFF8A-2D9C-431B-B041-D0371DDE4047}"/>
    <cellStyle name="Output 2 4 9 5" xfId="6719" xr:uid="{E55DD9B3-9045-4CB9-9940-9222993AFDE6}"/>
    <cellStyle name="Output 2 4 9 6" xfId="15354" xr:uid="{71B83AB4-2992-4AF7-A383-93BD41709006}"/>
    <cellStyle name="Output 2 5" xfId="461" xr:uid="{49503450-A545-416D-B2A5-67C6B67E7691}"/>
    <cellStyle name="Output 2 5 2" xfId="551" xr:uid="{88A06C27-A710-4651-AAE8-FF5F66978D93}"/>
    <cellStyle name="Output 2 5 2 2" xfId="883" xr:uid="{B326524F-6BA3-4AA5-8A11-1E57314D315E}"/>
    <cellStyle name="Output 2 5 2 2 2" xfId="1467" xr:uid="{0E8F139D-DC39-4828-97C1-3C694A535B0C}"/>
    <cellStyle name="Output 2 5 2 2 2 2" xfId="2346" xr:uid="{9C516BA5-CD43-44A6-9B44-3FF6C47FCA9D}"/>
    <cellStyle name="Output 2 5 2 2 2 2 2" xfId="5518" xr:uid="{29CC18CE-5D5C-4AF7-A5C3-82757A614166}"/>
    <cellStyle name="Output 2 5 2 2 2 2 2 2" xfId="11147" xr:uid="{93603A30-CDEF-484F-88F5-54137B6D64A3}"/>
    <cellStyle name="Output 2 5 2 2 2 2 2 3" xfId="19782" xr:uid="{E632240C-9B9B-4941-8A08-0FE770E96362}"/>
    <cellStyle name="Output 2 5 2 2 2 2 3" xfId="7975" xr:uid="{2C3612A0-33F2-422A-95E3-C5478F7AE87E}"/>
    <cellStyle name="Output 2 5 2 2 2 2 4" xfId="16610" xr:uid="{3BDB83B5-95C4-4D98-A1C9-455F7EE59E2A}"/>
    <cellStyle name="Output 2 5 2 2 2 3" xfId="2674" xr:uid="{144FA292-9DCB-4DD5-8AF6-3FF859E2E61B}"/>
    <cellStyle name="Output 2 5 2 2 2 3 2" xfId="8303" xr:uid="{757F43DA-D0D0-45F8-8053-7596342EC15D}"/>
    <cellStyle name="Output 2 5 2 2 2 3 3" xfId="16938" xr:uid="{5E09CDB2-7E10-46A8-9A34-45152FEC8020}"/>
    <cellStyle name="Output 2 5 2 2 2 4" xfId="3621" xr:uid="{6A9D7216-2E09-491A-BE2B-50D35DE640A7}"/>
    <cellStyle name="Output 2 5 2 2 2 4 2" xfId="9250" xr:uid="{C9C9D3C3-23A8-4D91-9C8C-529BCB642A5D}"/>
    <cellStyle name="Output 2 5 2 2 2 4 3" xfId="17885" xr:uid="{1B9E19AA-34E3-4C7F-87FE-C39604970E44}"/>
    <cellStyle name="Output 2 5 2 2 2 5" xfId="7096" xr:uid="{667B1740-E3AD-4AB4-B881-3323A78727AF}"/>
    <cellStyle name="Output 2 5 2 2 2 6" xfId="15731" xr:uid="{AB830CB5-8C22-48B6-AB07-E9119007DBD0}"/>
    <cellStyle name="Output 2 5 2 2 3" xfId="2907" xr:uid="{464AAC01-DB8B-4F3F-9F0B-6FF60CF6D390}"/>
    <cellStyle name="Output 2 5 2 2 3 2" xfId="8536" xr:uid="{79C4243B-48D9-4F1B-93B2-1269E5DE93D9}"/>
    <cellStyle name="Output 2 5 2 2 3 3" xfId="17171" xr:uid="{CC2B2FB5-4D8B-45FE-A100-1D169E1B3925}"/>
    <cellStyle name="Output 2 5 2 2 4" xfId="6512" xr:uid="{41704FEE-0F68-4E8E-87CF-1D1A7F2EF9BD}"/>
    <cellStyle name="Output 2 5 2 2 5" xfId="15147" xr:uid="{5F361FB3-B7EB-44C4-AB19-BD69D36E3CD5}"/>
    <cellStyle name="Output 2 5 2 3" xfId="1151" xr:uid="{0CC6879B-70CB-4C25-811F-6DAE565815B0}"/>
    <cellStyle name="Output 2 5 2 3 2" xfId="2030" xr:uid="{4D7AEDDB-313F-4A08-B81E-4CF1C80F9351}"/>
    <cellStyle name="Output 2 5 2 3 2 2" xfId="5202" xr:uid="{B6A97750-DB27-492A-B09F-D7B59EE9AD19}"/>
    <cellStyle name="Output 2 5 2 3 2 2 2" xfId="10831" xr:uid="{71BD65BE-E567-4E7B-A0B4-AAD56B6C905D}"/>
    <cellStyle name="Output 2 5 2 3 2 2 3" xfId="19466" xr:uid="{F3D5A59E-3984-4A16-BA65-5241D5AFAC81}"/>
    <cellStyle name="Output 2 5 2 3 2 3" xfId="7659" xr:uid="{F6463DB8-E09C-41FF-A35F-D5F66D020256}"/>
    <cellStyle name="Output 2 5 2 3 2 4" xfId="16294" xr:uid="{FFE909F7-23D9-43D0-92FA-33A46C79441F}"/>
    <cellStyle name="Output 2 5 2 3 3" xfId="2605" xr:uid="{7B18C2C6-AA58-423E-AB68-5CB0D9077394}"/>
    <cellStyle name="Output 2 5 2 3 3 2" xfId="8234" xr:uid="{752F7C56-AB7C-499B-8BEE-2384F575EB4F}"/>
    <cellStyle name="Output 2 5 2 3 3 3" xfId="16869" xr:uid="{6416DEFF-D825-4A8B-9F3A-E5C182D7935D}"/>
    <cellStyle name="Output 2 5 2 3 4" xfId="3645" xr:uid="{7E62221F-2BC5-4226-B3EA-A21F26B938AC}"/>
    <cellStyle name="Output 2 5 2 3 4 2" xfId="9274" xr:uid="{172015BD-3317-4869-A845-B92BD2DA789A}"/>
    <cellStyle name="Output 2 5 2 3 4 3" xfId="17909" xr:uid="{9FA83AA5-647F-41D5-B5F7-30A9AAFA8971}"/>
    <cellStyle name="Output 2 5 2 3 5" xfId="6780" xr:uid="{C8EEE88C-CF45-4BA4-ADD2-9DBEDEB63B72}"/>
    <cellStyle name="Output 2 5 2 3 6" xfId="15415" xr:uid="{8C31A7A7-4AD6-43EC-ADA2-9DD2ED0D3AA5}"/>
    <cellStyle name="Output 2 5 2 4" xfId="2685" xr:uid="{3440C6DF-D65D-4996-8D2D-4F19FF2F7C87}"/>
    <cellStyle name="Output 2 5 2 4 2" xfId="8314" xr:uid="{A04A8464-9AB9-472C-9837-5AE8B22ED8C7}"/>
    <cellStyle name="Output 2 5 2 4 3" xfId="16949" xr:uid="{1C151774-2E38-49D3-95F7-140EB0E35B20}"/>
    <cellStyle name="Output 2 5 2 5" xfId="6180" xr:uid="{C4A1BBC0-0C53-4CA6-93C9-F4474ED749C1}"/>
    <cellStyle name="Output 2 5 2 6" xfId="14815" xr:uid="{154641F9-32F5-4B1A-B6F3-7E8D82B7C5D5}"/>
    <cellStyle name="Output 2 5 3" xfId="691" xr:uid="{9B68ACED-C08D-4B8A-A2BB-1142F8FC0C7B}"/>
    <cellStyle name="Output 2 5 3 2" xfId="1275" xr:uid="{07F1BF16-0552-480C-A163-167D03558886}"/>
    <cellStyle name="Output 2 5 3 2 2" xfId="2154" xr:uid="{3AF6417B-685C-4DF4-A9D4-B1D4D4F99164}"/>
    <cellStyle name="Output 2 5 3 2 2 2" xfId="5326" xr:uid="{144D2203-8F81-450C-82E9-355F1CB55D37}"/>
    <cellStyle name="Output 2 5 3 2 2 2 2" xfId="10955" xr:uid="{FDD79E61-3F28-4BAE-8A03-0B4F61BE9999}"/>
    <cellStyle name="Output 2 5 3 2 2 2 3" xfId="19590" xr:uid="{BB4E599B-E1CE-44CB-9E67-B8ED88614B21}"/>
    <cellStyle name="Output 2 5 3 2 2 3" xfId="7783" xr:uid="{25029A2B-43E1-465C-8AE1-A6BBD4036F94}"/>
    <cellStyle name="Output 2 5 3 2 2 4" xfId="16418" xr:uid="{A4F874E8-B0FB-4420-ABD6-3CBD8403AE51}"/>
    <cellStyle name="Output 2 5 3 2 3" xfId="2558" xr:uid="{1EC20A1F-7B8D-4D2D-9C63-256AA34455D8}"/>
    <cellStyle name="Output 2 5 3 2 3 2" xfId="8187" xr:uid="{1F8D5CA6-EA0D-42B9-A372-7BD9ECE3A4F1}"/>
    <cellStyle name="Output 2 5 3 2 3 3" xfId="16822" xr:uid="{AB2A3C49-EA09-4134-86D4-D8A323A34937}"/>
    <cellStyle name="Output 2 5 3 2 4" xfId="4471" xr:uid="{D800392C-6E10-4AEB-9B7B-A27CC9648845}"/>
    <cellStyle name="Output 2 5 3 2 4 2" xfId="10100" xr:uid="{E5EAB611-EBDA-4666-B6AB-69951A17E545}"/>
    <cellStyle name="Output 2 5 3 2 4 3" xfId="18735" xr:uid="{0FA1A448-BB8C-4480-A894-F6F06C1452CA}"/>
    <cellStyle name="Output 2 5 3 2 5" xfId="6904" xr:uid="{40338A95-7E7C-46F8-9725-D86D989A70C5}"/>
    <cellStyle name="Output 2 5 3 2 6" xfId="15539" xr:uid="{1D1951D0-92A0-4382-84C0-6763D2524972}"/>
    <cellStyle name="Output 2 5 3 3" xfId="2588" xr:uid="{C6CC4C75-ECE0-4C48-8201-F300BEF54376}"/>
    <cellStyle name="Output 2 5 3 3 2" xfId="8217" xr:uid="{63B2ADEE-3375-4B37-ADED-DFAE82C02005}"/>
    <cellStyle name="Output 2 5 3 3 3" xfId="16852" xr:uid="{939FBBBC-FDFC-4BED-86B7-0FC0FCFA659C}"/>
    <cellStyle name="Output 2 5 3 4" xfId="6320" xr:uid="{B6104AD6-1C0D-4432-9EF2-74C706E0F2D5}"/>
    <cellStyle name="Output 2 5 3 5" xfId="14955" xr:uid="{313F255F-0D18-4D79-B45D-096A963344AE}"/>
    <cellStyle name="Output 2 5 4" xfId="1028" xr:uid="{AB315776-9C72-4A2C-BE36-DC0ED9B718B0}"/>
    <cellStyle name="Output 2 5 4 2" xfId="1612" xr:uid="{236B5545-6850-4A4E-A603-FD7CCE94BCC6}"/>
    <cellStyle name="Output 2 5 4 2 2" xfId="2491" xr:uid="{52549E36-7E06-4BF4-89B0-6EFFF37A1035}"/>
    <cellStyle name="Output 2 5 4 2 2 2" xfId="5663" xr:uid="{05DFCC10-EB2D-4805-BEDF-9EC5CAD7D7CB}"/>
    <cellStyle name="Output 2 5 4 2 2 2 2" xfId="11292" xr:uid="{D93F4112-8EDB-4E7D-A140-F84B141FD1BD}"/>
    <cellStyle name="Output 2 5 4 2 2 2 3" xfId="19927" xr:uid="{B5172BE8-9C6F-471C-A4E0-4FA516282DB6}"/>
    <cellStyle name="Output 2 5 4 2 2 3" xfId="8120" xr:uid="{E1702EF9-0A14-4FCB-B616-12D4A8E8D770}"/>
    <cellStyle name="Output 2 5 4 2 2 4" xfId="16755" xr:uid="{3270AB61-A3AB-44E8-8BA2-D7D988FB9B2D}"/>
    <cellStyle name="Output 2 5 4 2 3" xfId="3346" xr:uid="{D8E375DA-1AD0-4035-8102-B583F30129A6}"/>
    <cellStyle name="Output 2 5 4 2 3 2" xfId="8975" xr:uid="{AA1C264C-075B-4F8A-9E38-F678C9B0AF38}"/>
    <cellStyle name="Output 2 5 4 2 3 3" xfId="17610" xr:uid="{1EEF6DD2-5D4E-4A77-BB21-A5469F69225F}"/>
    <cellStyle name="Output 2 5 4 2 4" xfId="4784" xr:uid="{D7FF5BA8-132D-44BB-A0C9-E0031B49FDC3}"/>
    <cellStyle name="Output 2 5 4 2 4 2" xfId="10413" xr:uid="{DE9EA0DB-0EF1-46B0-A63F-FE6A1A0AF408}"/>
    <cellStyle name="Output 2 5 4 2 4 3" xfId="19048" xr:uid="{1808755A-B32A-4ACD-9231-7FBB3D78AB2C}"/>
    <cellStyle name="Output 2 5 4 2 5" xfId="7241" xr:uid="{33BA9D69-E97E-4986-AB29-02CD687B10C1}"/>
    <cellStyle name="Output 2 5 4 2 6" xfId="15876" xr:uid="{3438FFA1-7BA8-4293-A810-93D483DF1F44}"/>
    <cellStyle name="Output 2 5 4 3" xfId="2598" xr:uid="{7419B0A8-3F31-4209-A99F-1E7CF4D759C3}"/>
    <cellStyle name="Output 2 5 4 3 2" xfId="8227" xr:uid="{648C2A70-6C12-4114-BD32-6D152D307C9B}"/>
    <cellStyle name="Output 2 5 4 3 3" xfId="16862" xr:uid="{75EAEEF5-6234-4791-B1C9-43421EB134D8}"/>
    <cellStyle name="Output 2 5 4 4" xfId="6657" xr:uid="{0B6068A3-4938-423C-9C0B-2C0FBCFDA6F7}"/>
    <cellStyle name="Output 2 5 4 5" xfId="15292" xr:uid="{93E0D629-82D5-4F22-9ED4-4AD98A10FF99}"/>
    <cellStyle name="Output 2 5 5" xfId="753" xr:uid="{72C51510-BB8B-4325-8CDD-40C5262B7E3E}"/>
    <cellStyle name="Output 2 5 5 2" xfId="1337" xr:uid="{89B6F6B1-C9C2-4DCC-9694-189064C54A25}"/>
    <cellStyle name="Output 2 5 5 2 2" xfId="2216" xr:uid="{3372C46E-CF65-49A9-83AA-84BB10FE02BD}"/>
    <cellStyle name="Output 2 5 5 2 2 2" xfId="5388" xr:uid="{119592A4-CF12-457A-A332-1169669E2954}"/>
    <cellStyle name="Output 2 5 5 2 2 2 2" xfId="11017" xr:uid="{A0B3EB50-76E4-4CBF-BC95-FCE9E9CAA65F}"/>
    <cellStyle name="Output 2 5 5 2 2 2 3" xfId="19652" xr:uid="{A7117EDD-C7D2-4158-BF69-1AA4DC8301CD}"/>
    <cellStyle name="Output 2 5 5 2 2 3" xfId="7845" xr:uid="{0EC290CF-63F7-4067-B324-81A9AF59B8C5}"/>
    <cellStyle name="Output 2 5 5 2 2 4" xfId="16480" xr:uid="{487B156F-05A2-4D4C-88E3-587C4C28D86E}"/>
    <cellStyle name="Output 2 5 5 2 3" xfId="2842" xr:uid="{A7C31698-BAD6-41DD-9FDD-AA7A00A4BEE4}"/>
    <cellStyle name="Output 2 5 5 2 3 2" xfId="8471" xr:uid="{072E6ADF-04B0-4689-A691-7F22598C7F55}"/>
    <cellStyle name="Output 2 5 5 2 3 3" xfId="17106" xr:uid="{B32CCE6F-9FED-488E-AA90-D44965E4FFE0}"/>
    <cellStyle name="Output 2 5 5 2 4" xfId="4252" xr:uid="{BE6F80FA-4C60-41FF-B8FB-2CFBDC48E024}"/>
    <cellStyle name="Output 2 5 5 2 4 2" xfId="9881" xr:uid="{0BC92A85-799E-40F1-81FE-2657A641961B}"/>
    <cellStyle name="Output 2 5 5 2 4 3" xfId="18516" xr:uid="{3A8B2285-6BA8-4FA9-A9DC-996B7A1A8E24}"/>
    <cellStyle name="Output 2 5 5 2 5" xfId="6966" xr:uid="{6E8D6C8A-8371-4DB7-A7F2-908B86C5910D}"/>
    <cellStyle name="Output 2 5 5 2 6" xfId="15601" xr:uid="{5E153553-060F-490D-A825-6EE992E9403E}"/>
    <cellStyle name="Output 2 5 5 3" xfId="3327" xr:uid="{059D02D6-2E26-4F3C-9887-DBCDD6BAA4D2}"/>
    <cellStyle name="Output 2 5 5 3 2" xfId="8956" xr:uid="{682CD48C-302F-4EEE-9889-4137313BCD7F}"/>
    <cellStyle name="Output 2 5 5 3 3" xfId="17591" xr:uid="{242CE15C-4E24-47AD-9128-7E6C28B04E3B}"/>
    <cellStyle name="Output 2 5 5 4" xfId="6382" xr:uid="{A68FA139-8AE4-4F6D-B34B-5759FC827360}"/>
    <cellStyle name="Output 2 5 5 5" xfId="15017" xr:uid="{6371A945-ED0D-4ED4-B8F4-A7C04188E836}"/>
    <cellStyle name="Output 2 5 6" xfId="1094" xr:uid="{BE1F3007-4ABB-4CB9-B61C-43EE9CBFBF77}"/>
    <cellStyle name="Output 2 5 6 2" xfId="1973" xr:uid="{A37A54E8-E8C2-45AA-A678-BA3A5ED4F291}"/>
    <cellStyle name="Output 2 5 6 2 2" xfId="5145" xr:uid="{64A231BC-E354-4212-8272-B20F085D1165}"/>
    <cellStyle name="Output 2 5 6 2 2 2" xfId="10774" xr:uid="{D7D83ED2-D208-4529-8B2D-A30E7137579B}"/>
    <cellStyle name="Output 2 5 6 2 2 3" xfId="19409" xr:uid="{86810140-6B53-43E9-9362-98465873D5E7}"/>
    <cellStyle name="Output 2 5 6 2 3" xfId="7602" xr:uid="{9AF46082-327D-4682-9555-C8F33D6FAAA7}"/>
    <cellStyle name="Output 2 5 6 2 4" xfId="16237" xr:uid="{AE36FC43-6560-4AA7-A40E-70D04F54AAAB}"/>
    <cellStyle name="Output 2 5 6 3" xfId="3283" xr:uid="{036FCB44-F054-4AAA-A31E-ED6320E5FBD3}"/>
    <cellStyle name="Output 2 5 6 3 2" xfId="8912" xr:uid="{6FD2C7A7-BD5E-4E5A-BD8E-427CD99EE083}"/>
    <cellStyle name="Output 2 5 6 3 3" xfId="17547" xr:uid="{3EA45D08-3EB6-45E5-A501-F943D9D29CAB}"/>
    <cellStyle name="Output 2 5 6 4" xfId="4545" xr:uid="{EAAF5914-A3E2-40F5-9AE6-015D0A4B0093}"/>
    <cellStyle name="Output 2 5 6 4 2" xfId="10174" xr:uid="{2178AD46-7889-453E-89F6-98CFC459CBD0}"/>
    <cellStyle name="Output 2 5 6 4 3" xfId="18809" xr:uid="{4EF73824-6908-41CD-89DF-DAE797D4C9BA}"/>
    <cellStyle name="Output 2 5 6 5" xfId="6723" xr:uid="{52AB3281-8788-4FA2-95D6-01E30A88EFD4}"/>
    <cellStyle name="Output 2 5 6 6" xfId="15358" xr:uid="{5476B5EA-A8F5-42E9-9BA4-559AC5E20437}"/>
    <cellStyle name="Output 2 5 7" xfId="3553" xr:uid="{244367C5-A4BF-4E33-819D-2AFE50EA140B}"/>
    <cellStyle name="Output 2 5 7 2" xfId="9182" xr:uid="{804EE2BB-EE67-4747-918D-2A0260D14662}"/>
    <cellStyle name="Output 2 5 7 3" xfId="17817" xr:uid="{F9D906C5-395E-40B3-8E78-22F4AEEA7252}"/>
    <cellStyle name="Output 2 5 8" xfId="6090" xr:uid="{148C1C8B-0074-44AB-A16D-FAD79114E9BA}"/>
    <cellStyle name="Output 2 5 9" xfId="14725" xr:uid="{BB50796F-B764-4C25-8887-906BF44DFA8D}"/>
    <cellStyle name="Output 2 6" xfId="532" xr:uid="{0470A7BB-C10F-4F70-806D-2043FEA3BC5A}"/>
    <cellStyle name="Output 2 6 2" xfId="866" xr:uid="{C024FE58-C3BA-49CA-861E-53E1D977D796}"/>
    <cellStyle name="Output 2 6 2 2" xfId="1450" xr:uid="{487308DA-B1D1-44D2-BAB1-3F5387A9D945}"/>
    <cellStyle name="Output 2 6 2 2 2" xfId="2329" xr:uid="{616802DA-28AA-40B9-88ED-ACE073B3B3E9}"/>
    <cellStyle name="Output 2 6 2 2 2 2" xfId="5501" xr:uid="{4087C558-E31B-4AED-8429-154464A174E1}"/>
    <cellStyle name="Output 2 6 2 2 2 2 2" xfId="11130" xr:uid="{0AE0BF0C-4BA4-4F09-A760-BBF3B6B3AC16}"/>
    <cellStyle name="Output 2 6 2 2 2 2 3" xfId="19765" xr:uid="{ABB31ED3-F082-4FEC-BEC2-3BB034001D00}"/>
    <cellStyle name="Output 2 6 2 2 2 3" xfId="7958" xr:uid="{A8FA1F83-2522-4546-A85A-8F7B9DC4DA9D}"/>
    <cellStyle name="Output 2 6 2 2 2 4" xfId="16593" xr:uid="{E51CEE03-9E1E-4BBB-AF29-D594CB298FF9}"/>
    <cellStyle name="Output 2 6 2 2 3" xfId="3547" xr:uid="{4E046B39-C15B-47DE-B44B-233F59CD45CD}"/>
    <cellStyle name="Output 2 6 2 2 3 2" xfId="9176" xr:uid="{7CD6AC6A-8880-4273-82AE-236EEC9099C7}"/>
    <cellStyle name="Output 2 6 2 2 3 3" xfId="17811" xr:uid="{E6B099A4-893E-493C-A747-64E558BD8BED}"/>
    <cellStyle name="Output 2 6 2 2 4" xfId="3638" xr:uid="{96CA3C6A-385D-49AF-B97E-7581B444F00C}"/>
    <cellStyle name="Output 2 6 2 2 4 2" xfId="9267" xr:uid="{CD73EF04-75CE-4632-825C-8B92A38AEF93}"/>
    <cellStyle name="Output 2 6 2 2 4 3" xfId="17902" xr:uid="{72D6C68F-F0A7-4A37-A1CB-D3939094C2D5}"/>
    <cellStyle name="Output 2 6 2 2 5" xfId="7079" xr:uid="{66BC3086-91D9-42EA-8A8F-50916814D881}"/>
    <cellStyle name="Output 2 6 2 2 6" xfId="15714" xr:uid="{8F7EE39C-0760-4D2D-9CE7-BCE7D966E6D5}"/>
    <cellStyle name="Output 2 6 2 3" xfId="2732" xr:uid="{10C5FF53-BC01-4458-AC96-7A005324CF17}"/>
    <cellStyle name="Output 2 6 2 3 2" xfId="8361" xr:uid="{D4171F10-2760-48E5-8096-A87696A45653}"/>
    <cellStyle name="Output 2 6 2 3 3" xfId="16996" xr:uid="{B563B794-F8D0-43FC-9D2C-DD72349C477B}"/>
    <cellStyle name="Output 2 6 2 4" xfId="6495" xr:uid="{540069BA-C1AE-4BBC-908E-9CB594B60792}"/>
    <cellStyle name="Output 2 6 2 5" xfId="15130" xr:uid="{79F5902A-41D8-415E-9D30-827147D8B5B9}"/>
    <cellStyle name="Output 2 6 3" xfId="824" xr:uid="{5EE75ED9-8AED-48E7-B52D-FFA5A9004519}"/>
    <cellStyle name="Output 2 6 3 2" xfId="1408" xr:uid="{1157AC99-7EA1-4B83-89A9-D6D18BF2A786}"/>
    <cellStyle name="Output 2 6 3 2 2" xfId="2287" xr:uid="{34D46CDD-E721-4319-A0A5-735FE912875C}"/>
    <cellStyle name="Output 2 6 3 2 2 2" xfId="5459" xr:uid="{ABE776E4-1BCE-4761-B703-BFC27A9E7D7D}"/>
    <cellStyle name="Output 2 6 3 2 2 2 2" xfId="11088" xr:uid="{735212F3-88D4-499C-8D11-CA1719C8A270}"/>
    <cellStyle name="Output 2 6 3 2 2 2 3" xfId="19723" xr:uid="{D9B6E146-EDEA-4B9A-BC7A-A9D0DB6A2F6E}"/>
    <cellStyle name="Output 2 6 3 2 2 3" xfId="7916" xr:uid="{E1290FFD-4B9E-4D9A-8606-28FCDD0097AA}"/>
    <cellStyle name="Output 2 6 3 2 2 4" xfId="16551" xr:uid="{C8DB0F8C-8B8F-42AD-95CA-F89B25713AD5}"/>
    <cellStyle name="Output 2 6 3 2 3" xfId="2841" xr:uid="{967F53A9-B0C6-4763-BCF1-1A751CA7847B}"/>
    <cellStyle name="Output 2 6 3 2 3 2" xfId="8470" xr:uid="{86848665-0CA9-4678-A4B2-8FE76AFE115A}"/>
    <cellStyle name="Output 2 6 3 2 3 3" xfId="17105" xr:uid="{1114BAF0-0B20-4AF6-8655-E596F56B9833}"/>
    <cellStyle name="Output 2 6 3 2 4" xfId="4482" xr:uid="{C9FDA19C-41B5-45AB-B93C-21C1C4073789}"/>
    <cellStyle name="Output 2 6 3 2 4 2" xfId="10111" xr:uid="{F16AA20C-D868-4F6A-95F0-1E48CE0F2A44}"/>
    <cellStyle name="Output 2 6 3 2 4 3" xfId="18746" xr:uid="{2BB38E6D-0C29-4D19-B8C4-A8CA1E22D8E9}"/>
    <cellStyle name="Output 2 6 3 2 5" xfId="7037" xr:uid="{5C8C7B8B-2347-4687-91C3-E23C0D7359D4}"/>
    <cellStyle name="Output 2 6 3 2 6" xfId="15672" xr:uid="{17BF0830-F0D7-497B-8B3A-7A40C3615391}"/>
    <cellStyle name="Output 2 6 3 3" xfId="2562" xr:uid="{9F385188-ABA8-4A22-9AB1-5E08253938E6}"/>
    <cellStyle name="Output 2 6 3 3 2" xfId="8191" xr:uid="{06CE0D88-A2EE-45BE-87A3-70F74B04EC9D}"/>
    <cellStyle name="Output 2 6 3 3 3" xfId="16826" xr:uid="{0626C8C7-0897-4E89-ADB6-9119D7B9FD16}"/>
    <cellStyle name="Output 2 6 3 4" xfId="6453" xr:uid="{0564DFCD-F73E-43A6-BDDE-512DCD4AD7B1}"/>
    <cellStyle name="Output 2 6 3 5" xfId="15088" xr:uid="{E417CF5B-4D2D-40E8-B0CD-7B02758BAF0A}"/>
    <cellStyle name="Output 2 6 4" xfId="855" xr:uid="{D813F6F9-DCCA-4B51-B37C-1AC57919B2B8}"/>
    <cellStyle name="Output 2 6 4 2" xfId="1439" xr:uid="{9A310F91-BC75-4BEC-BA9C-A43CF0FC45E5}"/>
    <cellStyle name="Output 2 6 4 2 2" xfId="2318" xr:uid="{3C6325B0-F559-42C9-871C-AAC2FF44D7B9}"/>
    <cellStyle name="Output 2 6 4 2 2 2" xfId="5490" xr:uid="{6BCF23FC-A0FD-45AA-9FFE-4E09E2AE82E1}"/>
    <cellStyle name="Output 2 6 4 2 2 2 2" xfId="11119" xr:uid="{4F15633D-0D08-4793-A7CE-94893AAF7C4B}"/>
    <cellStyle name="Output 2 6 4 2 2 2 3" xfId="19754" xr:uid="{D18CC576-E568-4A80-A13B-910F6679B2DF}"/>
    <cellStyle name="Output 2 6 4 2 2 3" xfId="7947" xr:uid="{E37C1AC2-0782-4DC1-9BC0-0D46A113B01C}"/>
    <cellStyle name="Output 2 6 4 2 2 4" xfId="16582" xr:uid="{1A1C9026-2958-4CDE-90D1-4A3CC859E38E}"/>
    <cellStyle name="Output 2 6 4 2 3" xfId="2864" xr:uid="{4736623C-D8B1-4969-8E19-CE907021B402}"/>
    <cellStyle name="Output 2 6 4 2 3 2" xfId="8493" xr:uid="{D9B8C461-3899-4F65-AF74-BDDC181A25D2}"/>
    <cellStyle name="Output 2 6 4 2 3 3" xfId="17128" xr:uid="{798F19C1-DEFB-4008-AA39-12B79D764E50}"/>
    <cellStyle name="Output 2 6 4 2 4" xfId="4110" xr:uid="{05129FA4-8712-4E38-9801-C0D4FCF0BF59}"/>
    <cellStyle name="Output 2 6 4 2 4 2" xfId="9739" xr:uid="{12D25451-A513-4CA1-BF16-4FE038D2ABB5}"/>
    <cellStyle name="Output 2 6 4 2 4 3" xfId="18374" xr:uid="{D68A858B-AA8B-404D-A3F0-C871E410A1DA}"/>
    <cellStyle name="Output 2 6 4 2 5" xfId="7068" xr:uid="{16D84782-3D75-4E8F-BEB9-A833D68FD141}"/>
    <cellStyle name="Output 2 6 4 2 6" xfId="15703" xr:uid="{8412BE5E-7312-4BDC-A4AE-C00C14F79DE1}"/>
    <cellStyle name="Output 2 6 4 3" xfId="2606" xr:uid="{B3E3E1B2-B20D-4F38-890E-B436B9640D9F}"/>
    <cellStyle name="Output 2 6 4 3 2" xfId="8235" xr:uid="{DD27C109-CB02-42A8-861F-7A9AB02A9592}"/>
    <cellStyle name="Output 2 6 4 3 3" xfId="16870" xr:uid="{D9B55399-2D80-4D75-984F-D5376048B9D6}"/>
    <cellStyle name="Output 2 6 4 4" xfId="6484" xr:uid="{EF99AB3A-E4C8-4D2D-B9D5-495EC072AE8F}"/>
    <cellStyle name="Output 2 6 4 5" xfId="15119" xr:uid="{21DD459F-FD99-459A-94E8-332D06E72D33}"/>
    <cellStyle name="Output 2 6 5" xfId="737" xr:uid="{CCAE1636-2EAA-4A5C-8EDC-D44B4B99FE3F}"/>
    <cellStyle name="Output 2 6 5 2" xfId="1321" xr:uid="{12FB45A0-81E8-4895-90BE-2E4EC3F4F65C}"/>
    <cellStyle name="Output 2 6 5 2 2" xfId="2200" xr:uid="{87263D88-7AAE-48CD-ABD1-18BF1B3F0E71}"/>
    <cellStyle name="Output 2 6 5 2 2 2" xfId="5372" xr:uid="{152A813D-8ECD-42EE-A16B-8FB4A6D7A9D2}"/>
    <cellStyle name="Output 2 6 5 2 2 2 2" xfId="11001" xr:uid="{3A9536D1-657A-4761-B12A-C37EE502C1E0}"/>
    <cellStyle name="Output 2 6 5 2 2 2 3" xfId="19636" xr:uid="{A6061541-5E14-4758-A337-C7FF0DCC0E03}"/>
    <cellStyle name="Output 2 6 5 2 2 3" xfId="7829" xr:uid="{3BD11A3E-3208-49E8-AAB9-5BA39299EEE3}"/>
    <cellStyle name="Output 2 6 5 2 2 4" xfId="16464" xr:uid="{64405B4C-CFD4-4D7C-A2C4-A86B24152D17}"/>
    <cellStyle name="Output 2 6 5 2 3" xfId="281" xr:uid="{B88A9E5E-8EC8-4A11-851B-BFD48C62D168}"/>
    <cellStyle name="Output 2 6 5 2 3 2" xfId="5910" xr:uid="{AD5F719F-11D2-4647-87DD-FEA40D1811EB}"/>
    <cellStyle name="Output 2 6 5 2 3 3" xfId="14545" xr:uid="{7CC8A448-18FA-4D41-86B9-764EDC54B6EB}"/>
    <cellStyle name="Output 2 6 5 2 4" xfId="4335" xr:uid="{2FB01CEC-2D21-4CDA-A6AD-A1F982E1B35D}"/>
    <cellStyle name="Output 2 6 5 2 4 2" xfId="9964" xr:uid="{0B50FE31-362B-4E17-BFF7-EB4E7FA5609B}"/>
    <cellStyle name="Output 2 6 5 2 4 3" xfId="18599" xr:uid="{F69CAC3E-65AE-46B2-B3AA-42B4C54E60DC}"/>
    <cellStyle name="Output 2 6 5 2 5" xfId="6950" xr:uid="{B1D2800B-AA2D-492B-8A36-1471C87BF31B}"/>
    <cellStyle name="Output 2 6 5 2 6" xfId="15585" xr:uid="{7E3E16F5-752C-45B5-98D9-E92E72D28163}"/>
    <cellStyle name="Output 2 6 5 3" xfId="2969" xr:uid="{FB3E5AB8-2597-4E83-AA3E-208B67B4E047}"/>
    <cellStyle name="Output 2 6 5 3 2" xfId="8598" xr:uid="{0919919F-C094-436C-AFD7-29DDF251C2CE}"/>
    <cellStyle name="Output 2 6 5 3 3" xfId="17233" xr:uid="{AE741364-F158-4D63-9ECF-809A98176888}"/>
    <cellStyle name="Output 2 6 5 4" xfId="6366" xr:uid="{CB4C4C57-C930-455B-9889-24E9049A275C}"/>
    <cellStyle name="Output 2 6 5 5" xfId="15001" xr:uid="{CFA5DEB3-722B-45FE-93C5-A3EDE0B873E7}"/>
    <cellStyle name="Output 2 6 6" xfId="1135" xr:uid="{70364B52-126B-46D6-A3AC-2550C2CA7E07}"/>
    <cellStyle name="Output 2 6 6 2" xfId="2014" xr:uid="{B851F7DC-B65A-4975-B72E-8F34EAF50653}"/>
    <cellStyle name="Output 2 6 6 2 2" xfId="5186" xr:uid="{A38B13F2-06B4-461C-9E5E-DE5567330217}"/>
    <cellStyle name="Output 2 6 6 2 2 2" xfId="10815" xr:uid="{F11291F1-9BFF-40E8-B174-82D01C8C89C1}"/>
    <cellStyle name="Output 2 6 6 2 2 3" xfId="19450" xr:uid="{D5F3957A-FB4C-4A66-BFF2-88EEE29DF209}"/>
    <cellStyle name="Output 2 6 6 2 3" xfId="7643" xr:uid="{C8AE7B4D-3CE2-475C-9024-6C52ADBFFB87}"/>
    <cellStyle name="Output 2 6 6 2 4" xfId="16278" xr:uid="{6358868E-762B-49D4-B361-7C5274C06C77}"/>
    <cellStyle name="Output 2 6 6 3" xfId="3289" xr:uid="{3C38F8B2-7642-4285-8702-7FB92D8D19DE}"/>
    <cellStyle name="Output 2 6 6 3 2" xfId="8918" xr:uid="{5CA8676A-8094-466F-BE74-5D57D914CF17}"/>
    <cellStyle name="Output 2 6 6 3 3" xfId="17553" xr:uid="{F8117C7D-6AFA-42DC-AD68-3CF7666EC86F}"/>
    <cellStyle name="Output 2 6 6 4" xfId="3661" xr:uid="{B03F4582-B54C-42A8-8F42-BD2F5946B363}"/>
    <cellStyle name="Output 2 6 6 4 2" xfId="9290" xr:uid="{BBE0C144-2357-4698-9750-FCDF99DD00C0}"/>
    <cellStyle name="Output 2 6 6 4 3" xfId="17925" xr:uid="{491EA912-4297-4548-BB43-E192145DC5D4}"/>
    <cellStyle name="Output 2 6 6 5" xfId="6764" xr:uid="{B9FF056F-7ECF-4381-B46C-3D826F1CB1F8}"/>
    <cellStyle name="Output 2 6 6 6" xfId="15399" xr:uid="{BFF79BB9-4AF1-4859-8EB0-0339345D185F}"/>
    <cellStyle name="Output 2 6 7" xfId="2762" xr:uid="{BEA7BF8F-07E0-4D8A-9692-4CF2FFCBDB82}"/>
    <cellStyle name="Output 2 6 7 2" xfId="8391" xr:uid="{3C1B4358-71A0-4B99-80CC-7E6876A1E746}"/>
    <cellStyle name="Output 2 6 7 3" xfId="17026" xr:uid="{39D128B7-26E7-4B07-9A06-BC4F11EAB0C2}"/>
    <cellStyle name="Output 2 6 8" xfId="6161" xr:uid="{A5601C80-8167-485F-8010-EEB2B63D0749}"/>
    <cellStyle name="Output 2 6 9" xfId="14796" xr:uid="{D170BB6C-EE69-471E-A27E-703C40B50880}"/>
    <cellStyle name="Output 2 7" xfId="482" xr:uid="{4C9870E5-09F2-4832-8003-9D70B4E896B3}"/>
    <cellStyle name="Output 2 7 2" xfId="1111" xr:uid="{D08FA30D-71D5-456F-B2D5-4D4A97329224}"/>
    <cellStyle name="Output 2 7 2 2" xfId="1990" xr:uid="{FCCA6903-F5CF-4F2C-A485-0D2F704DBB53}"/>
    <cellStyle name="Output 2 7 2 2 2" xfId="5162" xr:uid="{57CAE115-3BA4-4118-B358-3F5086C680CA}"/>
    <cellStyle name="Output 2 7 2 2 2 2" xfId="10791" xr:uid="{B33F8057-C19C-4558-8FFE-CF33B3FE449C}"/>
    <cellStyle name="Output 2 7 2 2 2 3" xfId="19426" xr:uid="{EC29E83C-6B94-4D6A-9570-581C7D453F85}"/>
    <cellStyle name="Output 2 7 2 2 3" xfId="7619" xr:uid="{7B3BDAA9-A3AA-4887-B291-5D2F50EAA1BD}"/>
    <cellStyle name="Output 2 7 2 2 4" xfId="16254" xr:uid="{2D5D742E-79CB-43DF-A0DC-60AAD203FD1B}"/>
    <cellStyle name="Output 2 7 2 3" xfId="3183" xr:uid="{D358C579-2363-4E1F-B202-95DC34414DCD}"/>
    <cellStyle name="Output 2 7 2 3 2" xfId="8812" xr:uid="{68795A27-DB56-4C96-B46C-B86AA4CEE292}"/>
    <cellStyle name="Output 2 7 2 3 3" xfId="17447" xr:uid="{2EAD2701-0B7B-40FE-B4C2-48D771269F71}"/>
    <cellStyle name="Output 2 7 2 4" xfId="3683" xr:uid="{F515573B-30C1-4626-9942-8BCD65E4C8A9}"/>
    <cellStyle name="Output 2 7 2 4 2" xfId="9312" xr:uid="{28DC02E7-D298-4FF6-9EB6-3B9AC976E6AE}"/>
    <cellStyle name="Output 2 7 2 4 3" xfId="17947" xr:uid="{F206DE9F-048B-4657-A443-2BFB1DA1BFAA}"/>
    <cellStyle name="Output 2 7 2 5" xfId="6740" xr:uid="{37042975-10AA-48EB-B682-8F5C1F52BCFD}"/>
    <cellStyle name="Output 2 7 2 6" xfId="15375" xr:uid="{54E15597-5CA0-4CD8-9BFE-60909CD6B961}"/>
    <cellStyle name="Output 2 7 3" xfId="2696" xr:uid="{58FA45D6-E113-4D49-9BD2-DE36B8B96688}"/>
    <cellStyle name="Output 2 7 3 2" xfId="2667" xr:uid="{CB7FA932-4C85-416D-962D-2BFACB838AE5}"/>
    <cellStyle name="Output 2 7 3 2 2" xfId="8296" xr:uid="{363889AE-E84E-4998-9573-F9F173166302}"/>
    <cellStyle name="Output 2 7 3 2 3" xfId="16931" xr:uid="{C12CD40B-E528-474E-A703-F79106EE6966}"/>
    <cellStyle name="Output 2 7 3 3" xfId="8325" xr:uid="{8F73F323-782F-4162-AC42-BF3FE5582572}"/>
    <cellStyle name="Output 2 7 3 4" xfId="16960" xr:uid="{97EA8BB6-FFC4-489C-AF4D-08FAB004DA39}"/>
    <cellStyle name="Output 2 7 4" xfId="6111" xr:uid="{11FEE712-78C2-4C49-99F3-4C2AF55D9480}"/>
    <cellStyle name="Output 2 7 5" xfId="14746" xr:uid="{113C0634-BFC5-45FB-8A1C-6901A9587647}"/>
    <cellStyle name="Output 2 8" xfId="1010" xr:uid="{896FD997-6894-4AEA-B8DB-079E8DF33217}"/>
    <cellStyle name="Output 2 8 2" xfId="1594" xr:uid="{FD003A29-EEF2-4844-8072-F78922C398F3}"/>
    <cellStyle name="Output 2 8 2 2" xfId="2473" xr:uid="{8B2B42F3-75C7-4C93-8859-B275F4438A88}"/>
    <cellStyle name="Output 2 8 2 2 2" xfId="5645" xr:uid="{B84F7CF6-99C7-4671-A626-C4636052B19D}"/>
    <cellStyle name="Output 2 8 2 2 2 2" xfId="11274" xr:uid="{53EF28F6-E7FD-437B-ACE2-25824104B559}"/>
    <cellStyle name="Output 2 8 2 2 2 3" xfId="19909" xr:uid="{17BB20F9-0D23-43AF-8F07-9613956540E3}"/>
    <cellStyle name="Output 2 8 2 2 3" xfId="8102" xr:uid="{874FE459-D937-4542-9D50-59A85ACF0686}"/>
    <cellStyle name="Output 2 8 2 2 4" xfId="16737" xr:uid="{3FECB467-FF6B-4520-B4D3-49AB035FC670}"/>
    <cellStyle name="Output 2 8 2 3" xfId="3579" xr:uid="{E7FAB503-6D82-4B6D-BD4E-C5790E265554}"/>
    <cellStyle name="Output 2 8 2 3 2" xfId="9208" xr:uid="{41225F40-83C4-4383-B1F1-4A83C804FD48}"/>
    <cellStyle name="Output 2 8 2 3 3" xfId="17843" xr:uid="{C48AA72E-C4BA-4D47-BD56-9197F2A559CE}"/>
    <cellStyle name="Output 2 8 2 4" xfId="4766" xr:uid="{ED4F2054-7EBC-4878-AA3F-8AE727E234B4}"/>
    <cellStyle name="Output 2 8 2 4 2" xfId="10395" xr:uid="{5AB60ED1-CB50-4319-A498-EA07CB4F2FE5}"/>
    <cellStyle name="Output 2 8 2 4 3" xfId="19030" xr:uid="{932D04C3-42D4-4BEB-8523-18AA87B3B479}"/>
    <cellStyle name="Output 2 8 2 5" xfId="7223" xr:uid="{DBC56E6A-BFA2-4054-BECE-469C276FA806}"/>
    <cellStyle name="Output 2 8 2 6" xfId="15858" xr:uid="{699547EA-5F55-4CA6-99AE-42C5B6B53C59}"/>
    <cellStyle name="Output 2 8 3" xfId="3396" xr:uid="{EF01F9F3-78C3-4684-8292-4181E36F6F69}"/>
    <cellStyle name="Output 2 8 3 2" xfId="9025" xr:uid="{42E22924-9C62-40CB-8866-C9A9FFA37ADC}"/>
    <cellStyle name="Output 2 8 3 3" xfId="17660" xr:uid="{579FD42B-40E0-4A52-90CA-5AC580F2ED0F}"/>
    <cellStyle name="Output 2 8 4" xfId="6639" xr:uid="{2AD2B0E6-6648-42EC-B890-BFD680AF9DE1}"/>
    <cellStyle name="Output 2 8 5" xfId="15274" xr:uid="{B9C370E0-6590-4EE0-9068-5F100D018BAA}"/>
    <cellStyle name="Output 2 9" xfId="639" xr:uid="{F6FC6771-E959-43CF-9CAB-0DDEEE043A46}"/>
    <cellStyle name="Output 2 9 2" xfId="1223" xr:uid="{9BB26395-7238-4E7A-8F41-E1939B6A8ACE}"/>
    <cellStyle name="Output 2 9 2 2" xfId="2102" xr:uid="{806B865D-9057-4CC1-A224-715147DCD0F5}"/>
    <cellStyle name="Output 2 9 2 2 2" xfId="5274" xr:uid="{574B313D-51DD-41C6-B8E2-2CF140C6EE84}"/>
    <cellStyle name="Output 2 9 2 2 2 2" xfId="10903" xr:uid="{314FE296-0F3D-4AE9-8C26-7A5D1FAC186E}"/>
    <cellStyle name="Output 2 9 2 2 2 3" xfId="19538" xr:uid="{727688A7-5C77-4D18-98CF-2AE5B7D4DC72}"/>
    <cellStyle name="Output 2 9 2 2 3" xfId="7731" xr:uid="{926EFF23-A7FA-4F79-BCB0-C13BF3AB3350}"/>
    <cellStyle name="Output 2 9 2 2 4" xfId="16366" xr:uid="{5B8C70B2-DC9D-4E95-90DD-50A3B7BA6176}"/>
    <cellStyle name="Output 2 9 2 3" xfId="2665" xr:uid="{DD7F9E99-2706-451D-967F-741F2535C617}"/>
    <cellStyle name="Output 2 9 2 3 2" xfId="8294" xr:uid="{77920954-BDCB-4880-8CFE-E1F594DD146C}"/>
    <cellStyle name="Output 2 9 2 3 3" xfId="16929" xr:uid="{73E78E8A-1B4D-4AE5-8AF4-8AEDF29FCE42}"/>
    <cellStyle name="Output 2 9 2 4" xfId="4081" xr:uid="{DCD8B1C2-4DC3-472B-BBA8-C3C9A865C52D}"/>
    <cellStyle name="Output 2 9 2 4 2" xfId="9710" xr:uid="{2A75171E-C0FE-4A12-9D0E-294EDB2DECA1}"/>
    <cellStyle name="Output 2 9 2 4 3" xfId="18345" xr:uid="{801C9F09-0BCC-44B7-A336-D6F452C35BDC}"/>
    <cellStyle name="Output 2 9 2 5" xfId="6852" xr:uid="{6A69348B-195F-4E22-AAE5-5ED947D9255E}"/>
    <cellStyle name="Output 2 9 2 6" xfId="15487" xr:uid="{C0F2B4A3-7BFC-43D4-975F-C56871439254}"/>
    <cellStyle name="Output 2 9 3" xfId="2622" xr:uid="{42CBC6F7-3C7C-4A9F-B61E-CF6F97617112}"/>
    <cellStyle name="Output 2 9 3 2" xfId="8251" xr:uid="{721374F7-866D-47B0-A396-41DD5DF99E4A}"/>
    <cellStyle name="Output 2 9 3 3" xfId="16886" xr:uid="{FFB59BDB-3A6D-400A-9AF1-76CD56B9A70E}"/>
    <cellStyle name="Output 2 9 4" xfId="6268" xr:uid="{B8BBF2FB-676C-4428-BA04-357DFE90A96F}"/>
    <cellStyle name="Output 2 9 5" xfId="14903" xr:uid="{6144D06F-8D24-4DC5-AB41-1107F2BA1976}"/>
    <cellStyle name="Output 3" xfId="439" xr:uid="{4AF4C1C6-C7DB-41EE-B543-42645752675A}"/>
    <cellStyle name="Output 3 10" xfId="3147" xr:uid="{0ABC3656-BE88-48B4-8319-A41555EAB76A}"/>
    <cellStyle name="Output 3 10 2" xfId="8776" xr:uid="{25CB2E22-6BF4-41CC-8495-47E22274BC0B}"/>
    <cellStyle name="Output 3 10 3" xfId="17411" xr:uid="{BEB75552-DA33-4906-BFBD-717E695504A2}"/>
    <cellStyle name="Output 3 11" xfId="6068" xr:uid="{965CF0BA-6740-4711-AD07-FE9DE1416DB2}"/>
    <cellStyle name="Output 3 12" xfId="14703" xr:uid="{25FDD17E-8B81-4509-A280-74CE3201811F}"/>
    <cellStyle name="Output 3 2" xfId="603" xr:uid="{16BE5656-40FB-43F2-8481-784382D37F84}"/>
    <cellStyle name="Output 3 2 2" xfId="929" xr:uid="{96C3579B-DD5A-47D2-AFF3-DD4635A94EBB}"/>
    <cellStyle name="Output 3 2 2 2" xfId="1513" xr:uid="{F79134E6-8054-4C5D-ADCB-6415DE002FCC}"/>
    <cellStyle name="Output 3 2 2 2 2" xfId="2392" xr:uid="{933D3D24-2343-4A8C-BD79-0CE9C0161180}"/>
    <cellStyle name="Output 3 2 2 2 2 2" xfId="5564" xr:uid="{7B4EFDF9-A55B-496D-8EE1-AD30CFED76B1}"/>
    <cellStyle name="Output 3 2 2 2 2 2 2" xfId="11193" xr:uid="{7339117F-CD85-4261-B601-8E1888643DAD}"/>
    <cellStyle name="Output 3 2 2 2 2 2 3" xfId="19828" xr:uid="{C7CA950E-0D14-45DE-9F53-40F135DBE8E6}"/>
    <cellStyle name="Output 3 2 2 2 2 3" xfId="8021" xr:uid="{96A704C2-B079-4424-AC88-2F73C0E474B9}"/>
    <cellStyle name="Output 3 2 2 2 2 4" xfId="16656" xr:uid="{356B5144-38F5-49E7-A382-FAB00B5709A5}"/>
    <cellStyle name="Output 3 2 2 2 3" xfId="2792" xr:uid="{C3CE6BE7-0463-4E2C-9ACF-3CF5BCEAB29F}"/>
    <cellStyle name="Output 3 2 2 2 3 2" xfId="8421" xr:uid="{4078A820-04F9-4A8B-AD3E-CA3BD05526C7}"/>
    <cellStyle name="Output 3 2 2 2 3 3" xfId="17056" xr:uid="{2B7198B6-DCC4-4738-A63D-827C04617E77}"/>
    <cellStyle name="Output 3 2 2 2 4" xfId="4685" xr:uid="{03CFF79F-71BA-4BFA-AFAD-D4AE819CC3DE}"/>
    <cellStyle name="Output 3 2 2 2 4 2" xfId="10314" xr:uid="{01D91A0D-4BD3-4A04-BEF4-860FED282B22}"/>
    <cellStyle name="Output 3 2 2 2 4 3" xfId="18949" xr:uid="{4A884733-65A5-4E61-9FDA-7F5B25DBF2DB}"/>
    <cellStyle name="Output 3 2 2 2 5" xfId="7142" xr:uid="{3FA50E78-4DEE-4AE5-8A42-A832AA6B0068}"/>
    <cellStyle name="Output 3 2 2 2 6" xfId="15777" xr:uid="{56A7D99A-58D1-4110-9061-7740642108F4}"/>
    <cellStyle name="Output 3 2 2 3" xfId="3369" xr:uid="{91491208-01FF-4B7F-AAB0-CAE322ED58BF}"/>
    <cellStyle name="Output 3 2 2 3 2" xfId="8998" xr:uid="{A1B03AC7-9961-4CAD-91AA-45524FBB0040}"/>
    <cellStyle name="Output 3 2 2 3 3" xfId="17633" xr:uid="{7CEBAD88-4C99-48C0-A15B-B13DEB17758E}"/>
    <cellStyle name="Output 3 2 2 4" xfId="6558" xr:uid="{A5CD1BE2-6003-411E-B0B8-E23788A0B016}"/>
    <cellStyle name="Output 3 2 2 5" xfId="15193" xr:uid="{A9A74A47-2CD8-42B3-8002-32DBD7E3BD4F}"/>
    <cellStyle name="Output 3 2 3" xfId="1015" xr:uid="{E65E435A-0C5D-4458-919C-FC7F004A9F53}"/>
    <cellStyle name="Output 3 2 3 2" xfId="1599" xr:uid="{863D5701-E347-4CC4-AF6C-1D7422F65A82}"/>
    <cellStyle name="Output 3 2 3 2 2" xfId="2478" xr:uid="{D0E00BCE-220F-4B6E-A1BC-3B27C148F668}"/>
    <cellStyle name="Output 3 2 3 2 2 2" xfId="5650" xr:uid="{E5303C84-3D62-4186-95D0-329B3055B6C5}"/>
    <cellStyle name="Output 3 2 3 2 2 2 2" xfId="11279" xr:uid="{33D93760-D835-4136-B307-5D1C2FB5270A}"/>
    <cellStyle name="Output 3 2 3 2 2 2 3" xfId="19914" xr:uid="{73517334-F7C7-481D-B862-301D8E2E8FDD}"/>
    <cellStyle name="Output 3 2 3 2 2 3" xfId="8107" xr:uid="{5A3D586C-8556-4B96-BF80-CE0F8C5EF3A9}"/>
    <cellStyle name="Output 3 2 3 2 2 4" xfId="16742" xr:uid="{FE74805F-DA39-43AE-9C9A-F6618C196487}"/>
    <cellStyle name="Output 3 2 3 2 3" xfId="3008" xr:uid="{99DB0BBB-5517-4796-9433-4CCD877FB1F5}"/>
    <cellStyle name="Output 3 2 3 2 3 2" xfId="8637" xr:uid="{897EBB5E-267A-4AE2-A077-42712654D505}"/>
    <cellStyle name="Output 3 2 3 2 3 3" xfId="17272" xr:uid="{2764ABAA-B24B-4EA1-B62D-C088086DC8BD}"/>
    <cellStyle name="Output 3 2 3 2 4" xfId="4771" xr:uid="{2419007D-566B-4C3F-AF00-C8DC28976E5B}"/>
    <cellStyle name="Output 3 2 3 2 4 2" xfId="10400" xr:uid="{580B534B-DD54-44F5-94A5-D22383B3A488}"/>
    <cellStyle name="Output 3 2 3 2 4 3" xfId="19035" xr:uid="{36E602AB-2043-462C-9F14-F2648021393A}"/>
    <cellStyle name="Output 3 2 3 2 5" xfId="7228" xr:uid="{52CAF3E6-7D96-4361-8A92-6483304934E7}"/>
    <cellStyle name="Output 3 2 3 2 6" xfId="15863" xr:uid="{A9510FCA-8213-4BE1-87F3-EE77A7E69C34}"/>
    <cellStyle name="Output 3 2 3 3" xfId="3012" xr:uid="{0785F1AA-60F3-47CC-B1E0-7B931BB698DF}"/>
    <cellStyle name="Output 3 2 3 3 2" xfId="8641" xr:uid="{5B046B21-9B0E-4647-9974-DA0CF80ED45B}"/>
    <cellStyle name="Output 3 2 3 3 3" xfId="17276" xr:uid="{AA7BC4FF-7D36-4244-AC8D-3ED1BFFFF1C6}"/>
    <cellStyle name="Output 3 2 3 4" xfId="6644" xr:uid="{7939DF88-3964-454C-A4B0-871AB2895CE8}"/>
    <cellStyle name="Output 3 2 3 5" xfId="15279" xr:uid="{77AEC70C-5A77-4740-A804-525823298C08}"/>
    <cellStyle name="Output 3 2 4" xfId="1058" xr:uid="{5590E5D5-E705-4DF6-95D7-96CD06B1CA7E}"/>
    <cellStyle name="Output 3 2 4 2" xfId="1642" xr:uid="{6AA5C156-54BA-4CF2-8CB4-03DAB6035303}"/>
    <cellStyle name="Output 3 2 4 2 2" xfId="2521" xr:uid="{F855AF8E-A53F-4F4E-95A8-503719D70123}"/>
    <cellStyle name="Output 3 2 4 2 2 2" xfId="5693" xr:uid="{59FE0DA5-1370-442D-8B9C-C6F118DBDB8F}"/>
    <cellStyle name="Output 3 2 4 2 2 2 2" xfId="11322" xr:uid="{3DE01B35-7C7E-477A-AA2F-BEC97AEA51C5}"/>
    <cellStyle name="Output 3 2 4 2 2 2 3" xfId="19957" xr:uid="{624FA935-4714-497C-AB48-9D9D1824C910}"/>
    <cellStyle name="Output 3 2 4 2 2 3" xfId="8150" xr:uid="{0F75A332-B1A8-4A71-8316-36FAF4BE3632}"/>
    <cellStyle name="Output 3 2 4 2 2 4" xfId="16785" xr:uid="{6EDF7ECD-95B6-43D2-A823-27AB529423AD}"/>
    <cellStyle name="Output 3 2 4 2 3" xfId="302" xr:uid="{B7D392D5-31BC-4C42-B19D-5DBB0287F2E7}"/>
    <cellStyle name="Output 3 2 4 2 3 2" xfId="5931" xr:uid="{20F5CC50-782E-4BE2-AC11-DD02B9564F4B}"/>
    <cellStyle name="Output 3 2 4 2 3 3" xfId="14566" xr:uid="{08AC7FC4-8D6C-4F1E-850A-2792A3802611}"/>
    <cellStyle name="Output 3 2 4 2 4" xfId="4814" xr:uid="{58DB6E9A-5423-427A-AC8E-2AE65628101B}"/>
    <cellStyle name="Output 3 2 4 2 4 2" xfId="10443" xr:uid="{7E70AFE8-CACF-4DEE-9BA0-D053B2D14329}"/>
    <cellStyle name="Output 3 2 4 2 4 3" xfId="19078" xr:uid="{4474D7F3-D70A-4E35-8449-06D7017E7C3B}"/>
    <cellStyle name="Output 3 2 4 2 5" xfId="7271" xr:uid="{302EF0A1-AD02-4697-9ECF-E261D27A02ED}"/>
    <cellStyle name="Output 3 2 4 2 6" xfId="15906" xr:uid="{C6F1EFE5-2AEC-4BBB-A08F-EE64543F41FF}"/>
    <cellStyle name="Output 3 2 4 3" xfId="2938" xr:uid="{E54D9022-4BFF-43EF-856C-F87648B1A208}"/>
    <cellStyle name="Output 3 2 4 3 2" xfId="8567" xr:uid="{CCBFC451-16FA-4910-8129-8178CC3695E9}"/>
    <cellStyle name="Output 3 2 4 3 3" xfId="17202" xr:uid="{C83EC5CF-CB63-49C2-A4CD-FD7CF79D39BC}"/>
    <cellStyle name="Output 3 2 4 4" xfId="6687" xr:uid="{81215B41-E18D-4170-B28A-D414585DDF43}"/>
    <cellStyle name="Output 3 2 4 5" xfId="15322" xr:uid="{4FD8380D-7925-4274-BC6B-5A7CC65DF26D}"/>
    <cellStyle name="Output 3 2 5" xfId="784" xr:uid="{7FB7DFA1-DE3C-490A-95B3-A089562050E2}"/>
    <cellStyle name="Output 3 2 5 2" xfId="1368" xr:uid="{E923B1CC-D5D4-4A5F-8FA1-2E69CAFBA518}"/>
    <cellStyle name="Output 3 2 5 2 2" xfId="2247" xr:uid="{70EFF4B7-9229-4AB3-962F-D5A44566200C}"/>
    <cellStyle name="Output 3 2 5 2 2 2" xfId="5419" xr:uid="{3B5A3969-8746-49FA-9712-3C47715CEAF7}"/>
    <cellStyle name="Output 3 2 5 2 2 2 2" xfId="11048" xr:uid="{22B01E1C-64E9-4D49-BDF8-57DD38019CA4}"/>
    <cellStyle name="Output 3 2 5 2 2 2 3" xfId="19683" xr:uid="{D6E7F9C6-82DD-4C29-8267-14C24BA7070D}"/>
    <cellStyle name="Output 3 2 5 2 2 3" xfId="7876" xr:uid="{82DDF37F-6D46-4FF9-A708-46E24B4A4239}"/>
    <cellStyle name="Output 3 2 5 2 2 4" xfId="16511" xr:uid="{248AE909-DB77-449E-BEE4-D4834FC0669C}"/>
    <cellStyle name="Output 3 2 5 2 3" xfId="2865" xr:uid="{E68441DF-088D-4850-9A74-DF9CFFDC1362}"/>
    <cellStyle name="Output 3 2 5 2 3 2" xfId="8494" xr:uid="{9125F581-B169-4D77-9AF8-DE1CC462B9A7}"/>
    <cellStyle name="Output 3 2 5 2 3 3" xfId="17129" xr:uid="{7FB38D4B-0095-4333-93C4-AE174B51640D}"/>
    <cellStyle name="Output 3 2 5 2 4" xfId="4070" xr:uid="{92EFD923-1E54-4409-A94A-C4463E18DBB4}"/>
    <cellStyle name="Output 3 2 5 2 4 2" xfId="9699" xr:uid="{7A4B6A48-63AB-460A-B561-8DA213D3867E}"/>
    <cellStyle name="Output 3 2 5 2 4 3" xfId="18334" xr:uid="{90FD926F-1D80-446C-8A2F-B30CE6B4B680}"/>
    <cellStyle name="Output 3 2 5 2 5" xfId="6997" xr:uid="{22C13B13-C34F-4537-BBB3-2A8DC7654C4C}"/>
    <cellStyle name="Output 3 2 5 2 6" xfId="15632" xr:uid="{EF6BED83-FDEA-4723-989C-F3374B1DE53E}"/>
    <cellStyle name="Output 3 2 5 3" xfId="3377" xr:uid="{F0CDC6F3-6727-49DC-9DEA-15E8A16DA4BE}"/>
    <cellStyle name="Output 3 2 5 3 2" xfId="9006" xr:uid="{6FAE07F8-20DA-4136-9C01-A69658DC8D85}"/>
    <cellStyle name="Output 3 2 5 3 3" xfId="17641" xr:uid="{0EDB3734-2278-48F3-B0D1-A0F95891172F}"/>
    <cellStyle name="Output 3 2 5 4" xfId="6413" xr:uid="{D29102A9-A3FB-47BB-B05B-5CCEE4E7EE7F}"/>
    <cellStyle name="Output 3 2 5 5" xfId="15048" xr:uid="{61A2D820-75C7-4131-AB6A-1F2E4C67D4B3}"/>
    <cellStyle name="Output 3 2 6" xfId="1182" xr:uid="{D4BB17E0-E4FC-4872-B033-19A27C680147}"/>
    <cellStyle name="Output 3 2 6 2" xfId="2061" xr:uid="{93122E97-3D17-494A-BF69-3A0B27E1823D}"/>
    <cellStyle name="Output 3 2 6 2 2" xfId="5233" xr:uid="{E5A2C426-7609-4A8D-8642-0ED5ED3A8F75}"/>
    <cellStyle name="Output 3 2 6 2 2 2" xfId="10862" xr:uid="{7F1880E8-CE0B-47E9-87D9-1873B02CB7EB}"/>
    <cellStyle name="Output 3 2 6 2 2 3" xfId="19497" xr:uid="{69AB8B0B-0C98-42F1-B3D7-B908CF2F2694}"/>
    <cellStyle name="Output 3 2 6 2 3" xfId="7690" xr:uid="{D1E9B89F-486C-431C-AD3D-F8DF663E7107}"/>
    <cellStyle name="Output 3 2 6 2 4" xfId="16325" xr:uid="{9722059E-9E65-4B91-8AA2-07C0A0F33F28}"/>
    <cellStyle name="Output 3 2 6 3" xfId="2671" xr:uid="{6D03B980-4054-4173-ADFD-2E59665D3CB8}"/>
    <cellStyle name="Output 3 2 6 3 2" xfId="8300" xr:uid="{38B3D1EB-0F03-4448-90C0-1C81CBF1F659}"/>
    <cellStyle name="Output 3 2 6 3 3" xfId="16935" xr:uid="{66D70760-8438-46D5-AF1A-29C98B791B4F}"/>
    <cellStyle name="Output 3 2 6 4" xfId="3919" xr:uid="{64C7AF70-04F8-496F-BDCB-AD62FF329EE4}"/>
    <cellStyle name="Output 3 2 6 4 2" xfId="9548" xr:uid="{53C2B34F-0900-4A98-9C2B-3E31566F9DC7}"/>
    <cellStyle name="Output 3 2 6 4 3" xfId="18183" xr:uid="{13EB29F0-2B7B-4B09-AD42-F1598ABCB5C7}"/>
    <cellStyle name="Output 3 2 6 5" xfId="6811" xr:uid="{DCB94593-B8BE-417C-A0FB-1813ADA22CFE}"/>
    <cellStyle name="Output 3 2 6 6" xfId="15446" xr:uid="{05CE0D7D-23B2-45A6-A614-9A0047EB2810}"/>
    <cellStyle name="Output 3 2 7" xfId="2980" xr:uid="{719C2E0A-78A6-40AC-AC94-13FA4BF5ECA3}"/>
    <cellStyle name="Output 3 2 7 2" xfId="8609" xr:uid="{E84D25CF-587F-4771-A4D9-D1C74717A59F}"/>
    <cellStyle name="Output 3 2 7 3" xfId="17244" xr:uid="{FF90B3A9-9D9D-4C23-AA79-0D048A8F0B08}"/>
    <cellStyle name="Output 3 2 8" xfId="6232" xr:uid="{86B3B4E1-FE93-40CA-80DA-003DF480730A}"/>
    <cellStyle name="Output 3 2 9" xfId="14867" xr:uid="{A57698EA-B48F-4F91-BA00-4BF2BF50E103}"/>
    <cellStyle name="Output 3 3" xfId="540" xr:uid="{856475F5-9FBC-4C33-8249-454E99689676}"/>
    <cellStyle name="Output 3 3 2" xfId="874" xr:uid="{18029139-7261-470B-9AE7-41D226EF4ECF}"/>
    <cellStyle name="Output 3 3 2 2" xfId="1458" xr:uid="{260DF4D3-31A6-4562-BF8D-714D1E8F765E}"/>
    <cellStyle name="Output 3 3 2 2 2" xfId="2337" xr:uid="{FBC5BFF8-3345-43A9-989C-5E411B64B4DE}"/>
    <cellStyle name="Output 3 3 2 2 2 2" xfId="5509" xr:uid="{7F5FF0D9-2409-4021-AE09-1F8A057782A9}"/>
    <cellStyle name="Output 3 3 2 2 2 2 2" xfId="11138" xr:uid="{C12B5B4C-0B9B-4F4A-88F7-2636D9A73B29}"/>
    <cellStyle name="Output 3 3 2 2 2 2 3" xfId="19773" xr:uid="{356AED8A-D558-434F-81F6-E3097982FB23}"/>
    <cellStyle name="Output 3 3 2 2 2 3" xfId="7966" xr:uid="{6F587758-7C9F-43D0-9A64-C4CAC428F947}"/>
    <cellStyle name="Output 3 3 2 2 2 4" xfId="16601" xr:uid="{C7C1E6BC-D509-4304-BC24-A3809534DC8B}"/>
    <cellStyle name="Output 3 3 2 2 3" xfId="3233" xr:uid="{1466E03A-0AC8-4056-92F2-728BC600FBFB}"/>
    <cellStyle name="Output 3 3 2 2 3 2" xfId="8862" xr:uid="{CA01EF28-F393-4DFA-BD3A-9996D7A163A3}"/>
    <cellStyle name="Output 3 3 2 2 3 3" xfId="17497" xr:uid="{076C16C5-397A-4F1B-8681-2F771CC003E0}"/>
    <cellStyle name="Output 3 3 2 2 4" xfId="3630" xr:uid="{FA3ECABF-F1FE-42D2-8ADD-DC812AB0E8DB}"/>
    <cellStyle name="Output 3 3 2 2 4 2" xfId="9259" xr:uid="{3A6E6927-094B-4397-97B8-6EEA5C6E3675}"/>
    <cellStyle name="Output 3 3 2 2 4 3" xfId="17894" xr:uid="{73539916-F423-4A90-B422-A0509B70859D}"/>
    <cellStyle name="Output 3 3 2 2 5" xfId="7087" xr:uid="{44D042A4-CE07-42A4-9FC3-92B7A10D7804}"/>
    <cellStyle name="Output 3 3 2 2 6" xfId="15722" xr:uid="{25B8E911-03EA-4B4E-A8FE-667C5E150BFA}"/>
    <cellStyle name="Output 3 3 2 3" xfId="3433" xr:uid="{B3D33186-8655-458D-9789-4A7F88E7E670}"/>
    <cellStyle name="Output 3 3 2 3 2" xfId="9062" xr:uid="{0DCAB874-C3C1-419B-9A34-2F4B1A42FAE2}"/>
    <cellStyle name="Output 3 3 2 3 3" xfId="17697" xr:uid="{AEA0C2DA-BF3A-4CFB-AB62-E731E0BE626B}"/>
    <cellStyle name="Output 3 3 2 4" xfId="6503" xr:uid="{6CE5B8F9-820E-4FE5-82C9-B2781DB9ED84}"/>
    <cellStyle name="Output 3 3 2 5" xfId="15138" xr:uid="{842846A7-DB0B-4DE0-B885-C34E8BC4CC4F}"/>
    <cellStyle name="Output 3 3 3" xfId="649" xr:uid="{BC9DA4C5-3002-4CBC-8BEE-4073DE192FC4}"/>
    <cellStyle name="Output 3 3 3 2" xfId="1233" xr:uid="{66B16690-F15E-47A4-AE8A-35031281398A}"/>
    <cellStyle name="Output 3 3 3 2 2" xfId="2112" xr:uid="{33227865-2DB5-443A-A685-39042F9D1573}"/>
    <cellStyle name="Output 3 3 3 2 2 2" xfId="5284" xr:uid="{E32ED0D1-28C6-4782-B391-D3C93C1D4341}"/>
    <cellStyle name="Output 3 3 3 2 2 2 2" xfId="10913" xr:uid="{28D71E4B-E735-4C54-A01E-99053CA00F94}"/>
    <cellStyle name="Output 3 3 3 2 2 2 3" xfId="19548" xr:uid="{33D24012-3946-4EB6-9024-16CBBE0B7B42}"/>
    <cellStyle name="Output 3 3 3 2 2 3" xfId="7741" xr:uid="{AA6BD257-AF8D-4A03-AB9F-26F0A734B9F9}"/>
    <cellStyle name="Output 3 3 3 2 2 4" xfId="16376" xr:uid="{91BDC360-7EC3-457E-AA67-F4F76CA852EB}"/>
    <cellStyle name="Output 3 3 3 2 3" xfId="2651" xr:uid="{DB298C3F-9D91-4F34-83C2-C5636E153DF3}"/>
    <cellStyle name="Output 3 3 3 2 3 2" xfId="8280" xr:uid="{6FF8A483-8D7E-4CBB-ABCF-35FB74E2D902}"/>
    <cellStyle name="Output 3 3 3 2 3 3" xfId="16915" xr:uid="{2EDC7572-6346-4132-810B-01BD3579AAC7}"/>
    <cellStyle name="Output 3 3 3 2 4" xfId="4295" xr:uid="{195DB7DE-3D9D-45CC-98FC-1198773B6C95}"/>
    <cellStyle name="Output 3 3 3 2 4 2" xfId="9924" xr:uid="{639D552E-6953-473B-835E-DC803F5908F2}"/>
    <cellStyle name="Output 3 3 3 2 4 3" xfId="18559" xr:uid="{68778B85-02F8-47D4-BE06-C7C273942D1B}"/>
    <cellStyle name="Output 3 3 3 2 5" xfId="6862" xr:uid="{C6E03497-EBB5-4920-BEF2-C47F2A0749E2}"/>
    <cellStyle name="Output 3 3 3 2 6" xfId="15497" xr:uid="{E307B161-65AC-43E2-87DC-2985CB1383F3}"/>
    <cellStyle name="Output 3 3 3 3" xfId="244" xr:uid="{C35D4888-E4D7-4984-AFE3-2E11C041B218}"/>
    <cellStyle name="Output 3 3 3 3 2" xfId="5873" xr:uid="{66BC2ECB-A2BA-48F5-ABDF-555D40B4F85C}"/>
    <cellStyle name="Output 3 3 3 3 3" xfId="14508" xr:uid="{047493F2-A563-4E61-87B6-78DC6D2F1C4C}"/>
    <cellStyle name="Output 3 3 3 4" xfId="6278" xr:uid="{8FCC8E3A-9C66-4558-B9D8-B33A84DB6F44}"/>
    <cellStyle name="Output 3 3 3 5" xfId="14913" xr:uid="{21845772-4925-4676-AA9C-586CAD862CCA}"/>
    <cellStyle name="Output 3 3 4" xfId="1017" xr:uid="{4426F0CE-E7B7-4030-A972-01577A55481F}"/>
    <cellStyle name="Output 3 3 4 2" xfId="1601" xr:uid="{335F38AE-7756-48A0-B09A-D6656C4AF934}"/>
    <cellStyle name="Output 3 3 4 2 2" xfId="2480" xr:uid="{88756975-715C-4CB4-99EC-ED90F1AAF23D}"/>
    <cellStyle name="Output 3 3 4 2 2 2" xfId="5652" xr:uid="{1DE9407C-89CB-4615-92B3-731677A0FB8B}"/>
    <cellStyle name="Output 3 3 4 2 2 2 2" xfId="11281" xr:uid="{74DA846C-03AF-47EF-9072-2F32682D7A8E}"/>
    <cellStyle name="Output 3 3 4 2 2 2 3" xfId="19916" xr:uid="{29D2A9CB-9B2F-4FA9-9CCB-636C31825140}"/>
    <cellStyle name="Output 3 3 4 2 2 3" xfId="8109" xr:uid="{1528FE75-9C0C-458A-ADC0-10FCAC77271C}"/>
    <cellStyle name="Output 3 3 4 2 2 4" xfId="16744" xr:uid="{C4285F17-09EE-4A47-B980-48858EF63C20}"/>
    <cellStyle name="Output 3 3 4 2 3" xfId="3211" xr:uid="{F15AC888-4264-48EB-A6A5-C51B23D30AAC}"/>
    <cellStyle name="Output 3 3 4 2 3 2" xfId="8840" xr:uid="{80C0093A-2F5F-49A5-A3F2-D7006C02835B}"/>
    <cellStyle name="Output 3 3 4 2 3 3" xfId="17475" xr:uid="{C4ECBEA6-7A11-4F27-B426-2671EE641397}"/>
    <cellStyle name="Output 3 3 4 2 4" xfId="4773" xr:uid="{DF766059-C3EA-4740-BFDF-17A36D5AC408}"/>
    <cellStyle name="Output 3 3 4 2 4 2" xfId="10402" xr:uid="{813DE894-D1E1-4B28-8F98-1DF5BA0EE32D}"/>
    <cellStyle name="Output 3 3 4 2 4 3" xfId="19037" xr:uid="{A6A94032-0D64-4F00-BDA7-4656A670411F}"/>
    <cellStyle name="Output 3 3 4 2 5" xfId="7230" xr:uid="{7ABAA6A5-43F9-4082-AE77-48E0AAD53FA8}"/>
    <cellStyle name="Output 3 3 4 2 6" xfId="15865" xr:uid="{9BE92370-0856-4CFA-8D94-3805365646A2}"/>
    <cellStyle name="Output 3 3 4 3" xfId="3118" xr:uid="{E6499ED0-B088-49CA-800E-15426B672637}"/>
    <cellStyle name="Output 3 3 4 3 2" xfId="8747" xr:uid="{841C0435-F265-457B-A74B-6522739FC863}"/>
    <cellStyle name="Output 3 3 4 3 3" xfId="17382" xr:uid="{E4829469-60DB-4E8B-9234-40EE31241132}"/>
    <cellStyle name="Output 3 3 4 4" xfId="6646" xr:uid="{C3AA8024-4C90-431E-AFF1-852FDA4CD221}"/>
    <cellStyle name="Output 3 3 4 5" xfId="15281" xr:uid="{093CB3E6-7F7A-4DDE-87D5-AB3A19BF9FAC}"/>
    <cellStyle name="Output 3 3 5" xfId="745" xr:uid="{68C24AAA-6C76-4362-8CEC-4DCE13BA3596}"/>
    <cellStyle name="Output 3 3 5 2" xfId="1329" xr:uid="{7C8DB04D-210D-47C4-9F15-C6D5540D81CA}"/>
    <cellStyle name="Output 3 3 5 2 2" xfId="2208" xr:uid="{D66DE838-BE67-41E0-A543-CFD9B9AE7543}"/>
    <cellStyle name="Output 3 3 5 2 2 2" xfId="5380" xr:uid="{48B3DC86-AF05-401A-9107-E967EFC68BEA}"/>
    <cellStyle name="Output 3 3 5 2 2 2 2" xfId="11009" xr:uid="{69EA0ED2-C3FA-45EB-870E-433CA6CAD1F1}"/>
    <cellStyle name="Output 3 3 5 2 2 2 3" xfId="19644" xr:uid="{F934C4C7-AF83-45A2-919A-E4CD25A59D17}"/>
    <cellStyle name="Output 3 3 5 2 2 3" xfId="7837" xr:uid="{71602C9D-C4D9-40A2-814A-BF8FE1C8BAE8}"/>
    <cellStyle name="Output 3 3 5 2 2 4" xfId="16472" xr:uid="{0F1306CA-35F0-46BE-8431-03416B9E6D16}"/>
    <cellStyle name="Output 3 3 5 2 3" xfId="287" xr:uid="{94B5CE3E-0CA1-4922-9E9E-FEFD4EB13778}"/>
    <cellStyle name="Output 3 3 5 2 3 2" xfId="5916" xr:uid="{A5D72E40-D68B-4F95-8AAF-102E08F4796E}"/>
    <cellStyle name="Output 3 3 5 2 3 3" xfId="14551" xr:uid="{153BB292-59D1-4AD7-B5C2-4A872331C74A}"/>
    <cellStyle name="Output 3 3 5 2 4" xfId="4014" xr:uid="{A4B7566F-4633-4BBB-B932-57984BACCCF8}"/>
    <cellStyle name="Output 3 3 5 2 4 2" xfId="9643" xr:uid="{000A0248-6BD9-4E65-92E0-D9AB7CCDCBA7}"/>
    <cellStyle name="Output 3 3 5 2 4 3" xfId="18278" xr:uid="{FD3DE287-AF91-45D9-BD50-62588DC041B3}"/>
    <cellStyle name="Output 3 3 5 2 5" xfId="6958" xr:uid="{A4B656E5-1B90-4F65-97E6-D1688E1754FC}"/>
    <cellStyle name="Output 3 3 5 2 6" xfId="15593" xr:uid="{7C105BE6-CD3B-4E77-94DB-D580CF17A065}"/>
    <cellStyle name="Output 3 3 5 3" xfId="3552" xr:uid="{1C038CC5-C8B9-4EFB-8841-1E6F2BC2A04D}"/>
    <cellStyle name="Output 3 3 5 3 2" xfId="9181" xr:uid="{B64BDAB9-D002-4776-9011-CDD1CB67AA69}"/>
    <cellStyle name="Output 3 3 5 3 3" xfId="17816" xr:uid="{11590A3E-5BD2-4B05-AA26-449FDFDB830E}"/>
    <cellStyle name="Output 3 3 5 4" xfId="6374" xr:uid="{8123C2BD-7279-40A5-9590-12AAE846913B}"/>
    <cellStyle name="Output 3 3 5 5" xfId="15009" xr:uid="{8F35A8EA-A5A7-4888-844A-81F995DF8C44}"/>
    <cellStyle name="Output 3 3 6" xfId="1143" xr:uid="{FDB3B28A-9554-403E-8281-872FDE5F56E6}"/>
    <cellStyle name="Output 3 3 6 2" xfId="2022" xr:uid="{984D7A99-EB27-46F2-A47D-0952AC83803C}"/>
    <cellStyle name="Output 3 3 6 2 2" xfId="5194" xr:uid="{66B13E9F-1BF8-4EAE-A6C9-5DFAEA35001C}"/>
    <cellStyle name="Output 3 3 6 2 2 2" xfId="10823" xr:uid="{B7F97B2B-FBB6-4430-B37E-19364A4F5AEB}"/>
    <cellStyle name="Output 3 3 6 2 2 3" xfId="19458" xr:uid="{D803C3E5-698E-4296-BB67-AE59B2D068C9}"/>
    <cellStyle name="Output 3 3 6 2 3" xfId="7651" xr:uid="{1B19FAEA-EE3A-483B-9A79-9D2134167CCB}"/>
    <cellStyle name="Output 3 3 6 2 4" xfId="16286" xr:uid="{08F7C72C-1420-4B41-B0DD-B7D3655FCB43}"/>
    <cellStyle name="Output 3 3 6 3" xfId="3392" xr:uid="{70BE0D77-5CB8-4F28-B73C-F7F72A2A0BE9}"/>
    <cellStyle name="Output 3 3 6 3 2" xfId="9021" xr:uid="{0C1297EF-5BF7-4D73-B07B-AA6ACD0F9B42}"/>
    <cellStyle name="Output 3 3 6 3 3" xfId="17656" xr:uid="{8C1212DD-1813-4126-8C38-FEE05C179D22}"/>
    <cellStyle name="Output 3 3 6 4" xfId="3653" xr:uid="{59D79AB5-81A3-4E34-BFA6-525ADDB23C76}"/>
    <cellStyle name="Output 3 3 6 4 2" xfId="9282" xr:uid="{722C4B1F-4A68-4D36-B8FF-5C53664CDE74}"/>
    <cellStyle name="Output 3 3 6 4 3" xfId="17917" xr:uid="{A78196FB-86CA-41DA-8817-D22E886A7CD3}"/>
    <cellStyle name="Output 3 3 6 5" xfId="6772" xr:uid="{8E0E75EA-418E-417D-BBE2-259CD39689E8}"/>
    <cellStyle name="Output 3 3 6 6" xfId="15407" xr:uid="{7C76D414-CCA1-48E3-A7CA-84889218CEB3}"/>
    <cellStyle name="Output 3 3 7" xfId="2796" xr:uid="{EFC0DEC5-7FAA-48DD-849C-DA7382830AAF}"/>
    <cellStyle name="Output 3 3 7 2" xfId="8425" xr:uid="{49323385-929A-4DCB-93F3-4EED459C1AEF}"/>
    <cellStyle name="Output 3 3 7 3" xfId="17060" xr:uid="{858FD5D2-606C-45D5-89A6-BC88A0D3FC72}"/>
    <cellStyle name="Output 3 3 8" xfId="6169" xr:uid="{13A2C929-9123-4323-B357-C10199F1CF12}"/>
    <cellStyle name="Output 3 3 9" xfId="14804" xr:uid="{4CF818B3-7DDF-4C34-B362-19204CA38211}"/>
    <cellStyle name="Output 3 4" xfId="636" xr:uid="{C9687B69-E75C-4AE3-8DA8-28806769719D}"/>
    <cellStyle name="Output 3 4 2" xfId="967" xr:uid="{4EE1EF62-E2DC-4A10-92B3-D569E244006E}"/>
    <cellStyle name="Output 3 4 2 2" xfId="1551" xr:uid="{260553C4-3BBB-4231-9E75-F836E0147A49}"/>
    <cellStyle name="Output 3 4 2 2 2" xfId="2430" xr:uid="{324CC1DA-AA14-4297-A4DD-A526B57E5E92}"/>
    <cellStyle name="Output 3 4 2 2 2 2" xfId="5602" xr:uid="{900CB36F-408B-489C-A9D1-A38A1891AB4C}"/>
    <cellStyle name="Output 3 4 2 2 2 2 2" xfId="11231" xr:uid="{DC0522FA-C1CE-41BC-AEEC-20435B68FDA8}"/>
    <cellStyle name="Output 3 4 2 2 2 2 3" xfId="19866" xr:uid="{F492865C-3134-4679-90A1-EDD61FD2E10C}"/>
    <cellStyle name="Output 3 4 2 2 2 3" xfId="8059" xr:uid="{40555E79-6074-45CF-BC3F-4A4021D3D1E2}"/>
    <cellStyle name="Output 3 4 2 2 2 4" xfId="16694" xr:uid="{668F8E6A-DDE5-4F09-AAE4-DA6D5CE3533B}"/>
    <cellStyle name="Output 3 4 2 2 3" xfId="3384" xr:uid="{902FF40C-84FC-4134-BD4D-9805C7A71AD9}"/>
    <cellStyle name="Output 3 4 2 2 3 2" xfId="9013" xr:uid="{401FC460-2DA6-4379-8210-6EE764518F07}"/>
    <cellStyle name="Output 3 4 2 2 3 3" xfId="17648" xr:uid="{1A11655A-9404-4A8B-888D-A4915D7CB1EC}"/>
    <cellStyle name="Output 3 4 2 2 4" xfId="4723" xr:uid="{D3FA0930-A4B2-48AB-8BBD-991626F4F6E5}"/>
    <cellStyle name="Output 3 4 2 2 4 2" xfId="10352" xr:uid="{EBF17FD5-57FA-481A-B976-1C8A6D08A1A1}"/>
    <cellStyle name="Output 3 4 2 2 4 3" xfId="18987" xr:uid="{B9A67233-D776-4CE6-A746-6CD99FA89BA9}"/>
    <cellStyle name="Output 3 4 2 2 5" xfId="7180" xr:uid="{74197B31-BC95-4995-A492-B2F699D54F04}"/>
    <cellStyle name="Output 3 4 2 2 6" xfId="15815" xr:uid="{193EF697-4076-4398-8E62-43421574D46B}"/>
    <cellStyle name="Output 3 4 2 3" xfId="2960" xr:uid="{EFDC72AF-43DC-47E5-83A1-0E8145BFF7F8}"/>
    <cellStyle name="Output 3 4 2 3 2" xfId="8589" xr:uid="{F08A3214-62E8-4BDA-B82E-3F85C53462F1}"/>
    <cellStyle name="Output 3 4 2 3 3" xfId="17224" xr:uid="{D21CB07A-87E2-482D-97D0-F47EF968A42A}"/>
    <cellStyle name="Output 3 4 2 4" xfId="6596" xr:uid="{0E980772-FCCF-4935-BB93-4359C7C17CE3}"/>
    <cellStyle name="Output 3 4 2 5" xfId="15231" xr:uid="{4BDC73AA-4737-4AB1-B701-22F7E06E4B0F}"/>
    <cellStyle name="Output 3 4 3" xfId="908" xr:uid="{F0426768-EF78-4D0A-A19C-582BCF194668}"/>
    <cellStyle name="Output 3 4 3 2" xfId="1492" xr:uid="{AF66A2AD-2621-4B4D-B3F4-8F1A8C06C7E6}"/>
    <cellStyle name="Output 3 4 3 2 2" xfId="2371" xr:uid="{F8C97410-9B52-44C8-8B8B-A6C5EB645157}"/>
    <cellStyle name="Output 3 4 3 2 2 2" xfId="5543" xr:uid="{689976D4-24DC-44DF-A8BA-72A374B570D2}"/>
    <cellStyle name="Output 3 4 3 2 2 2 2" xfId="11172" xr:uid="{9621A258-D84A-49BC-8D3F-83A93F882E10}"/>
    <cellStyle name="Output 3 4 3 2 2 2 3" xfId="19807" xr:uid="{12235193-6465-44AD-AE94-3D31177FC07D}"/>
    <cellStyle name="Output 3 4 3 2 2 3" xfId="8000" xr:uid="{9ABFA717-5504-44BB-A665-C8B807500A13}"/>
    <cellStyle name="Output 3 4 3 2 2 4" xfId="16635" xr:uid="{E6E4114D-6956-4278-BEE4-DB89212DBA44}"/>
    <cellStyle name="Output 3 4 3 2 3" xfId="2767" xr:uid="{40163D30-3817-45FE-BFD6-10725D788F90}"/>
    <cellStyle name="Output 3 4 3 2 3 2" xfId="8396" xr:uid="{B3077E8C-779A-4D73-917B-E0267F2E6531}"/>
    <cellStyle name="Output 3 4 3 2 3 3" xfId="17031" xr:uid="{ABB30CFC-A357-42C2-A10E-66C504F2EF31}"/>
    <cellStyle name="Output 3 4 3 2 4" xfId="4664" xr:uid="{5325C138-848A-4E9B-A4E2-CB4D58F60EFB}"/>
    <cellStyle name="Output 3 4 3 2 4 2" xfId="10293" xr:uid="{E2403AFB-13E1-4B4B-8ADD-B482A091D4B0}"/>
    <cellStyle name="Output 3 4 3 2 4 3" xfId="18928" xr:uid="{2D31715D-348A-4876-886C-58EBFC81FB69}"/>
    <cellStyle name="Output 3 4 3 2 5" xfId="7121" xr:uid="{91537928-AF33-4D0C-99FB-F9B18B1E4EAB}"/>
    <cellStyle name="Output 3 4 3 2 6" xfId="15756" xr:uid="{6C4E9D93-3F7C-4DB5-A4F0-33814873B2E7}"/>
    <cellStyle name="Output 3 4 3 3" xfId="3162" xr:uid="{9AB84F1D-76D2-41E4-9C62-8555F6414F14}"/>
    <cellStyle name="Output 3 4 3 3 2" xfId="8791" xr:uid="{869BB853-E400-4CDA-BE3E-D9F8A8E6A1C5}"/>
    <cellStyle name="Output 3 4 3 3 3" xfId="17426" xr:uid="{ABA9550B-A4C1-4DEE-8B4A-5B0BA5A037E1}"/>
    <cellStyle name="Output 3 4 3 4" xfId="6537" xr:uid="{A0FF2AC8-BB63-410B-8B42-F2D4F4612B6D}"/>
    <cellStyle name="Output 3 4 3 5" xfId="15172" xr:uid="{4044AC09-B2A2-4FAA-B397-BAFAB1CCF153}"/>
    <cellStyle name="Output 3 4 4" xfId="835" xr:uid="{9D80130D-F983-4203-B4D6-FE025FBAAE6E}"/>
    <cellStyle name="Output 3 4 4 2" xfId="1419" xr:uid="{82713AC7-FFE4-4AE3-ADD8-FEB412856F48}"/>
    <cellStyle name="Output 3 4 4 2 2" xfId="2298" xr:uid="{16264669-27CF-4712-95AD-39DF5ACAC995}"/>
    <cellStyle name="Output 3 4 4 2 2 2" xfId="5470" xr:uid="{824E2C1B-281B-410F-AB90-D7FDB43E0665}"/>
    <cellStyle name="Output 3 4 4 2 2 2 2" xfId="11099" xr:uid="{86E6870C-A1C1-46F0-9BD7-DD4168E48EDF}"/>
    <cellStyle name="Output 3 4 4 2 2 2 3" xfId="19734" xr:uid="{0A4E81B2-0571-46EB-B183-A5C303F1E4DC}"/>
    <cellStyle name="Output 3 4 4 2 2 3" xfId="7927" xr:uid="{56D048B4-3455-4404-BDDA-6C27308EDFE3}"/>
    <cellStyle name="Output 3 4 4 2 2 4" xfId="16562" xr:uid="{9C7A70AB-4360-438F-99B2-34FE6489231E}"/>
    <cellStyle name="Output 3 4 4 2 3" xfId="2826" xr:uid="{8417FD84-2E25-4D63-AA39-07753265BECF}"/>
    <cellStyle name="Output 3 4 4 2 3 2" xfId="8455" xr:uid="{A720500B-01CD-43C4-8FF7-6EBBEE3542F2}"/>
    <cellStyle name="Output 3 4 4 2 3 3" xfId="17090" xr:uid="{625A5A4F-9C28-43AD-A521-E771CAF97CE5}"/>
    <cellStyle name="Output 3 4 4 2 4" xfId="4144" xr:uid="{34B8B8A3-1377-447E-97B9-4748AA287CC3}"/>
    <cellStyle name="Output 3 4 4 2 4 2" xfId="9773" xr:uid="{A1BE6B7C-0447-4B26-B96F-D41591AECC48}"/>
    <cellStyle name="Output 3 4 4 2 4 3" xfId="18408" xr:uid="{77062CEB-801F-45B3-9213-6D2B4B7BE4E7}"/>
    <cellStyle name="Output 3 4 4 2 5" xfId="7048" xr:uid="{80AB93C4-7DC6-43E7-B8EA-C24FA05D7631}"/>
    <cellStyle name="Output 3 4 4 2 6" xfId="15683" xr:uid="{60A596AB-83C4-48CE-AE58-6086B6541A40}"/>
    <cellStyle name="Output 3 4 4 3" xfId="3354" xr:uid="{108EE7E2-3AE7-499E-9DD0-C2C8E4CA9773}"/>
    <cellStyle name="Output 3 4 4 3 2" xfId="8983" xr:uid="{4C2EB12A-54E0-4B64-9BAF-25DFF14B6EB9}"/>
    <cellStyle name="Output 3 4 4 3 3" xfId="17618" xr:uid="{1EE0D190-9024-454D-A4E2-35AFA2F1C4AC}"/>
    <cellStyle name="Output 3 4 4 4" xfId="6464" xr:uid="{94873F52-3072-45B1-80B4-E4158B00EBAD}"/>
    <cellStyle name="Output 3 4 4 5" xfId="15099" xr:uid="{781B2B4E-E06E-4094-AB92-D5710E7A9F8C}"/>
    <cellStyle name="Output 3 4 5" xfId="822" xr:uid="{F873EB2F-0C48-4027-BDD4-BC1CED8482D7}"/>
    <cellStyle name="Output 3 4 5 2" xfId="1406" xr:uid="{3F91F844-0827-40D3-A9F8-751D538DC27B}"/>
    <cellStyle name="Output 3 4 5 2 2" xfId="2285" xr:uid="{CC131DCC-141C-43F3-BEDB-8C61A35508EA}"/>
    <cellStyle name="Output 3 4 5 2 2 2" xfId="5457" xr:uid="{DD978AE1-6998-4EA7-B6CC-631478110B15}"/>
    <cellStyle name="Output 3 4 5 2 2 2 2" xfId="11086" xr:uid="{B1EF54E8-C345-4221-9643-E963054BBACF}"/>
    <cellStyle name="Output 3 4 5 2 2 2 3" xfId="19721" xr:uid="{9C658F33-38F9-4B54-A96D-954FA6BE51D4}"/>
    <cellStyle name="Output 3 4 5 2 2 3" xfId="7914" xr:uid="{DF4E87B8-8595-445C-9507-38C3BE306793}"/>
    <cellStyle name="Output 3 4 5 2 2 4" xfId="16549" xr:uid="{308801B1-E3C8-403B-B881-FD5942369429}"/>
    <cellStyle name="Output 3 4 5 2 3" xfId="3126" xr:uid="{D867B796-7AE8-4D42-9D6B-76524E410647}"/>
    <cellStyle name="Output 3 4 5 2 3 2" xfId="8755" xr:uid="{F043BA04-01F7-4652-A3BB-D4F30E9C8AAC}"/>
    <cellStyle name="Output 3 4 5 2 3 3" xfId="17390" xr:uid="{6FF04BBF-0599-43CA-B8B4-E86409FC2590}"/>
    <cellStyle name="Output 3 4 5 2 4" xfId="4594" xr:uid="{DDA15ACD-A6CA-4004-9BE4-E978D81A6433}"/>
    <cellStyle name="Output 3 4 5 2 4 2" xfId="10223" xr:uid="{E425A48A-529A-4888-998F-9832A054352A}"/>
    <cellStyle name="Output 3 4 5 2 4 3" xfId="18858" xr:uid="{06CE1A65-D028-4753-AA7F-33563644EB60}"/>
    <cellStyle name="Output 3 4 5 2 5" xfId="7035" xr:uid="{168DBED4-847F-48F8-BECB-5BDC7E2C6DAD}"/>
    <cellStyle name="Output 3 4 5 2 6" xfId="15670" xr:uid="{74224F7B-4D53-4766-BDF7-1BB962DB34D3}"/>
    <cellStyle name="Output 3 4 5 3" xfId="2611" xr:uid="{F57AC7F4-8981-4FAE-A452-BC8D0D5F1852}"/>
    <cellStyle name="Output 3 4 5 3 2" xfId="8240" xr:uid="{65D3AE48-C135-4D02-BF67-4E9282EC05A0}"/>
    <cellStyle name="Output 3 4 5 3 3" xfId="16875" xr:uid="{CF87A0E0-5311-47DA-AE7D-B49477F56697}"/>
    <cellStyle name="Output 3 4 5 4" xfId="6451" xr:uid="{02630D9A-C093-4289-A637-831A553F577F}"/>
    <cellStyle name="Output 3 4 5 5" xfId="15086" xr:uid="{B0272147-09C4-4E2E-974D-EF4D40E35C6D}"/>
    <cellStyle name="Output 3 4 6" xfId="1220" xr:uid="{DA868399-CDA5-443B-B527-8C8297E63BC2}"/>
    <cellStyle name="Output 3 4 6 2" xfId="2099" xr:uid="{724431C2-37D9-432B-8423-9CEA2C3598C2}"/>
    <cellStyle name="Output 3 4 6 2 2" xfId="5271" xr:uid="{092089DC-346E-40FC-BD3D-EBC9B09A7DC1}"/>
    <cellStyle name="Output 3 4 6 2 2 2" xfId="10900" xr:uid="{0ACFBB6A-F580-4804-9D53-00C152052C44}"/>
    <cellStyle name="Output 3 4 6 2 2 3" xfId="19535" xr:uid="{DF20BBE8-CFBD-4A77-B128-DE4DC2469A15}"/>
    <cellStyle name="Output 3 4 6 2 3" xfId="7728" xr:uid="{859612AE-3DF6-4198-A7F9-5CB22B2F88C3}"/>
    <cellStyle name="Output 3 4 6 2 4" xfId="16363" xr:uid="{9292AD32-B54B-4841-82D7-3A03148E860F}"/>
    <cellStyle name="Output 3 4 6 3" xfId="2971" xr:uid="{02E6CCCA-2054-43AD-AC8A-4A1D1A9CDDC5}"/>
    <cellStyle name="Output 3 4 6 3 2" xfId="8600" xr:uid="{2B542BF7-F5F1-4573-BA5D-1982737F3E22}"/>
    <cellStyle name="Output 3 4 6 3 3" xfId="17235" xr:uid="{DC662F5F-9309-48CF-A966-61ED7DA336EF}"/>
    <cellStyle name="Output 3 4 6 4" xfId="4045" xr:uid="{B3429C61-3D5D-4EB7-9814-97F7E936B225}"/>
    <cellStyle name="Output 3 4 6 4 2" xfId="9674" xr:uid="{1BB3C8E3-8419-403E-B605-5E29948FD3D9}"/>
    <cellStyle name="Output 3 4 6 4 3" xfId="18309" xr:uid="{6A4DACD5-B1E3-4ABA-A235-A8A7EC1057FD}"/>
    <cellStyle name="Output 3 4 6 5" xfId="6849" xr:uid="{5E2F3E71-2727-4F08-86CD-DCEC0D2C904C}"/>
    <cellStyle name="Output 3 4 6 6" xfId="15484" xr:uid="{90E0F65C-B3AC-4672-A1D6-530E8D86F002}"/>
    <cellStyle name="Output 3 4 7" xfId="2791" xr:uid="{4715A18A-5279-49AC-8A35-E367B3FB2F39}"/>
    <cellStyle name="Output 3 4 7 2" xfId="8420" xr:uid="{CA2536E0-1900-480A-A1B6-E5B316FA46FD}"/>
    <cellStyle name="Output 3 4 7 3" xfId="17055" xr:uid="{16E61927-52B4-4D0F-BDC7-A227D66C9F88}"/>
    <cellStyle name="Output 3 4 8" xfId="6265" xr:uid="{EE30CB8D-6882-449D-849F-E0C940C13CB7}"/>
    <cellStyle name="Output 3 4 9" xfId="14900" xr:uid="{5B98B012-A1EC-4C6F-A2E0-792FD9156518}"/>
    <cellStyle name="Output 3 5" xfId="571" xr:uid="{5F4D5EFF-8585-49F7-A437-835E6E38C8E7}"/>
    <cellStyle name="Output 3 5 2" xfId="899" xr:uid="{B5ADF265-D3FE-4A9F-91AD-4862C28A6A6B}"/>
    <cellStyle name="Output 3 5 2 2" xfId="1483" xr:uid="{2231A23F-C03C-4024-BACE-7281D25F48E2}"/>
    <cellStyle name="Output 3 5 2 2 2" xfId="2362" xr:uid="{EB417350-0400-4139-943F-AC88D522803B}"/>
    <cellStyle name="Output 3 5 2 2 2 2" xfId="5534" xr:uid="{29238F50-6231-41CE-ABE7-A8253AAC0CB6}"/>
    <cellStyle name="Output 3 5 2 2 2 2 2" xfId="11163" xr:uid="{7042BEA7-1DC2-441B-87B9-491A79706175}"/>
    <cellStyle name="Output 3 5 2 2 2 2 3" xfId="19798" xr:uid="{E39570CA-8650-4ECC-996D-21077B49E3E3}"/>
    <cellStyle name="Output 3 5 2 2 2 3" xfId="7991" xr:uid="{52134FB9-7797-4C5A-8CD6-F8F97E26077F}"/>
    <cellStyle name="Output 3 5 2 2 2 4" xfId="16626" xr:uid="{1DD8444F-8D2F-4431-AC70-13F0A266EB3B}"/>
    <cellStyle name="Output 3 5 2 2 3" xfId="3538" xr:uid="{87A69732-D87B-4E04-BA7F-AE4A0FFE7749}"/>
    <cellStyle name="Output 3 5 2 2 3 2" xfId="9167" xr:uid="{E6041917-0EE8-4F66-8709-33B5F141FD98}"/>
    <cellStyle name="Output 3 5 2 2 3 3" xfId="17802" xr:uid="{A5ED9FFE-A1D2-4655-AD7C-296F421BEA09}"/>
    <cellStyle name="Output 3 5 2 2 4" xfId="4655" xr:uid="{981CDC76-14F4-4B25-BC3C-5ABDBB61767D}"/>
    <cellStyle name="Output 3 5 2 2 4 2" xfId="10284" xr:uid="{939AF39D-82D6-49E8-8AFF-A8428CAD408D}"/>
    <cellStyle name="Output 3 5 2 2 4 3" xfId="18919" xr:uid="{E39981AE-0578-408B-B19F-06834930F734}"/>
    <cellStyle name="Output 3 5 2 2 5" xfId="7112" xr:uid="{748A6449-4E18-4953-A059-AB62825A8FBE}"/>
    <cellStyle name="Output 3 5 2 2 6" xfId="15747" xr:uid="{484E0F2E-DBCD-4584-9A62-F434C677F94D}"/>
    <cellStyle name="Output 3 5 2 3" xfId="2806" xr:uid="{51098580-A567-4A1E-9DFD-67A8CBF474D8}"/>
    <cellStyle name="Output 3 5 2 3 2" xfId="8435" xr:uid="{DDD4195C-4788-4FDB-BE58-6D446C8DA736}"/>
    <cellStyle name="Output 3 5 2 3 3" xfId="17070" xr:uid="{9E5D7AC6-A1EE-4141-A481-084C157FAB01}"/>
    <cellStyle name="Output 3 5 2 4" xfId="6528" xr:uid="{522C3443-5600-44E3-B320-14FAFBBDF3DA}"/>
    <cellStyle name="Output 3 5 2 5" xfId="15163" xr:uid="{F88FAC4C-3EF1-447D-92A3-CF7B5904D871}"/>
    <cellStyle name="Output 3 5 3" xfId="1161" xr:uid="{7F36D923-93BE-40ED-BF2C-24DC1978A5D3}"/>
    <cellStyle name="Output 3 5 3 2" xfId="2040" xr:uid="{8A0B50EB-F6B4-48C4-882A-17652E16F4A4}"/>
    <cellStyle name="Output 3 5 3 2 2" xfId="5212" xr:uid="{2F430186-11F9-45D4-9608-72475CB758E5}"/>
    <cellStyle name="Output 3 5 3 2 2 2" xfId="10841" xr:uid="{818526CB-A52D-429C-95C9-048C59671364}"/>
    <cellStyle name="Output 3 5 3 2 2 3" xfId="19476" xr:uid="{55C17F1D-8FD0-4F1E-B007-3DFBBB2DDADE}"/>
    <cellStyle name="Output 3 5 3 2 3" xfId="7669" xr:uid="{DF564C51-1BDB-4B0D-9C65-FCD6C6A1067F}"/>
    <cellStyle name="Output 3 5 3 2 4" xfId="16304" xr:uid="{A990D156-1B42-4B9E-9A68-69F300D09DA9}"/>
    <cellStyle name="Output 3 5 3 3" xfId="2978" xr:uid="{C7FB7C2A-BF3E-4F84-824F-D86AB58B3AAA}"/>
    <cellStyle name="Output 3 5 3 3 2" xfId="8607" xr:uid="{90DAFA65-1CD2-4E12-B4DC-699704D8E64B}"/>
    <cellStyle name="Output 3 5 3 3 3" xfId="17242" xr:uid="{D76C8DF9-70E0-4220-A93D-8A6AD61C510D}"/>
    <cellStyle name="Output 3 5 3 4" xfId="4107" xr:uid="{501CBD4D-0AAA-49C9-A5D6-FF45CF8F6F18}"/>
    <cellStyle name="Output 3 5 3 4 2" xfId="9736" xr:uid="{C2507FA6-2C0A-457B-B037-21D7C4655DD1}"/>
    <cellStyle name="Output 3 5 3 4 3" xfId="18371" xr:uid="{E7C376E2-A0AE-4DB4-9C16-5F9EC2954C50}"/>
    <cellStyle name="Output 3 5 3 5" xfId="6790" xr:uid="{3689A205-A18F-48AF-B3FF-5F603022117D}"/>
    <cellStyle name="Output 3 5 3 6" xfId="15425" xr:uid="{830C8F77-E146-4381-9104-68392C311C37}"/>
    <cellStyle name="Output 3 5 4" xfId="2553" xr:uid="{A1FC0D01-EB41-4E50-891F-EFA4F2629387}"/>
    <cellStyle name="Output 3 5 4 2" xfId="8182" xr:uid="{01AEDAC3-4FCB-4A49-84B9-0C99FE6BC16A}"/>
    <cellStyle name="Output 3 5 4 3" xfId="16817" xr:uid="{146F6512-0918-4E4A-B2EC-3E5EFE08716C}"/>
    <cellStyle name="Output 3 5 5" xfId="6200" xr:uid="{07BA450D-9C06-4651-88C7-A7D44DB034D3}"/>
    <cellStyle name="Output 3 5 6" xfId="14835" xr:uid="{498EAFDF-133E-4852-A56A-CC85812A5EC8}"/>
    <cellStyle name="Output 3 6" xfId="826" xr:uid="{659F60F2-9BE4-4E6F-9635-D73ED808D032}"/>
    <cellStyle name="Output 3 6 2" xfId="1410" xr:uid="{0AE69809-E611-445D-B887-3B82278AFF8E}"/>
    <cellStyle name="Output 3 6 2 2" xfId="2289" xr:uid="{9F6CF9A2-702C-4C8D-9E5B-46D678A3A262}"/>
    <cellStyle name="Output 3 6 2 2 2" xfId="5461" xr:uid="{A8EA0557-1422-481F-8AFF-91EDE4CAA3D5}"/>
    <cellStyle name="Output 3 6 2 2 2 2" xfId="11090" xr:uid="{EC00D690-8199-4C5B-ADA9-57340E4D9CFA}"/>
    <cellStyle name="Output 3 6 2 2 2 3" xfId="19725" xr:uid="{489E2E3A-1F7D-4848-A1C1-3F9136AD11FB}"/>
    <cellStyle name="Output 3 6 2 2 3" xfId="7918" xr:uid="{1F9EE05B-5BAD-456D-BC01-50E02AC3B82F}"/>
    <cellStyle name="Output 3 6 2 2 4" xfId="16553" xr:uid="{B9634474-60E2-4913-AD13-6812D16861E3}"/>
    <cellStyle name="Output 3 6 2 3" xfId="3028" xr:uid="{49742265-7E4A-4249-8836-17767F1E5FDA}"/>
    <cellStyle name="Output 3 6 2 3 2" xfId="8657" xr:uid="{D0A8F027-DE24-4985-A262-8F4272F73FD5}"/>
    <cellStyle name="Output 3 6 2 3 3" xfId="17292" xr:uid="{558C3FEF-CCF5-427B-8C38-FE3D8C4E563D}"/>
    <cellStyle name="Output 3 6 2 4" xfId="3753" xr:uid="{C6DC08AF-C32A-4DCE-8FBF-9BFE998FE056}"/>
    <cellStyle name="Output 3 6 2 4 2" xfId="9382" xr:uid="{A0D0006A-88EC-41E6-9B6E-DF9D1F02023B}"/>
    <cellStyle name="Output 3 6 2 4 3" xfId="18017" xr:uid="{551E6F77-22A8-46D8-B92A-A8254EBB0677}"/>
    <cellStyle name="Output 3 6 2 5" xfId="7039" xr:uid="{ABBF464E-D89F-4BF7-B8FF-739BC944941B}"/>
    <cellStyle name="Output 3 6 2 6" xfId="15674" xr:uid="{A84ACCB6-3C1B-4F8B-8B75-0C06AE1AB5FB}"/>
    <cellStyle name="Output 3 6 3" xfId="3242" xr:uid="{B40E6F22-FAC2-4DF9-828E-C865F2688928}"/>
    <cellStyle name="Output 3 6 3 2" xfId="8871" xr:uid="{E18CF57E-750A-4BD9-934F-8C9C30533002}"/>
    <cellStyle name="Output 3 6 3 3" xfId="17506" xr:uid="{CBFC0690-6376-40EC-9450-B46F77399ACD}"/>
    <cellStyle name="Output 3 6 4" xfId="6455" xr:uid="{D9E2B3C1-B97B-4F7F-91D6-07E1F7C52FE6}"/>
    <cellStyle name="Output 3 6 5" xfId="15090" xr:uid="{EC230E71-0EBF-4561-9570-9BB549BAE28F}"/>
    <cellStyle name="Output 3 7" xfId="677" xr:uid="{0F81D85B-46E0-4FC7-A03E-2CDC7BEE3421}"/>
    <cellStyle name="Output 3 7 2" xfId="1261" xr:uid="{EB40CDFC-DD80-4ADC-AA35-AA624FA9AC86}"/>
    <cellStyle name="Output 3 7 2 2" xfId="2140" xr:uid="{8ADE3D20-0EB8-4679-B5D9-6AF578B6E006}"/>
    <cellStyle name="Output 3 7 2 2 2" xfId="5312" xr:uid="{8F4C5CC3-2823-4AA3-A42B-C812D8A63948}"/>
    <cellStyle name="Output 3 7 2 2 2 2" xfId="10941" xr:uid="{BDD80432-A693-409C-BF09-1E5F1332DA3D}"/>
    <cellStyle name="Output 3 7 2 2 2 3" xfId="19576" xr:uid="{A0DC5715-F327-4991-A5A8-2278EB4FF0B6}"/>
    <cellStyle name="Output 3 7 2 2 3" xfId="7769" xr:uid="{8BC596DC-0C4C-47E9-8335-14F719666838}"/>
    <cellStyle name="Output 3 7 2 2 4" xfId="16404" xr:uid="{007DBDCC-88FE-4113-9A10-7F553199BC93}"/>
    <cellStyle name="Output 3 7 2 3" xfId="264" xr:uid="{3F93238E-31CF-4E5C-8366-27A9303F53E6}"/>
    <cellStyle name="Output 3 7 2 3 2" xfId="5893" xr:uid="{6E0C6C03-4519-4ECA-B6B6-1BDB1B51DE6E}"/>
    <cellStyle name="Output 3 7 2 3 3" xfId="14528" xr:uid="{A55CD761-42E7-4A75-806F-2CCDD30C9327}"/>
    <cellStyle name="Output 3 7 2 4" xfId="4227" xr:uid="{21AAEE29-211F-41EF-99C9-45516B27859C}"/>
    <cellStyle name="Output 3 7 2 4 2" xfId="9856" xr:uid="{5B91E5D0-5DDF-4031-9960-4E160ECDDE7B}"/>
    <cellStyle name="Output 3 7 2 4 3" xfId="18491" xr:uid="{657F74EE-D4D2-4D91-B4CE-154A1C049C97}"/>
    <cellStyle name="Output 3 7 2 5" xfId="6890" xr:uid="{1BDBCBBC-667A-443A-8578-9DA257652CA6}"/>
    <cellStyle name="Output 3 7 2 6" xfId="15525" xr:uid="{52FD1CBC-5758-47A9-B28A-13F485457A56}"/>
    <cellStyle name="Output 3 7 3" xfId="3468" xr:uid="{9714031C-6570-4515-A9EA-289D52CB52A7}"/>
    <cellStyle name="Output 3 7 3 2" xfId="9097" xr:uid="{C119D9CD-CBC6-45D0-8704-E87EDC5BA483}"/>
    <cellStyle name="Output 3 7 3 3" xfId="17732" xr:uid="{9AF7AA8B-93D7-4644-87D9-850123E85DFF}"/>
    <cellStyle name="Output 3 7 4" xfId="6306" xr:uid="{71F83960-DB9B-4EEA-B2EF-C026AC58AA8C}"/>
    <cellStyle name="Output 3 7 5" xfId="14941" xr:uid="{1E034718-4DC7-4212-9CA6-5774D352048E}"/>
    <cellStyle name="Output 3 8" xfId="763" xr:uid="{AB161853-2F79-4B5F-9C2B-0455E15530FB}"/>
    <cellStyle name="Output 3 8 2" xfId="1347" xr:uid="{F9D72128-6206-4587-8B0B-974AC6BCDE20}"/>
    <cellStyle name="Output 3 8 2 2" xfId="2226" xr:uid="{6CB3D983-DBFA-4C04-8AB7-ED565BCF5350}"/>
    <cellStyle name="Output 3 8 2 2 2" xfId="5398" xr:uid="{00411358-94B8-4BDD-8F2B-33BAF1643941}"/>
    <cellStyle name="Output 3 8 2 2 2 2" xfId="11027" xr:uid="{54F6A1BD-6A7F-4F61-A41F-574B61B05792}"/>
    <cellStyle name="Output 3 8 2 2 2 3" xfId="19662" xr:uid="{F04A7229-9FED-455D-B596-4720F0E82AC8}"/>
    <cellStyle name="Output 3 8 2 2 3" xfId="7855" xr:uid="{567E3DE9-AAB6-4467-807C-7D528B02A3BE}"/>
    <cellStyle name="Output 3 8 2 2 4" xfId="16490" xr:uid="{085CAFDB-5524-4A54-88AD-0941F5521A9D}"/>
    <cellStyle name="Output 3 8 2 3" xfId="3312" xr:uid="{9448FFE9-5F21-4449-A7EC-EF55A5E50346}"/>
    <cellStyle name="Output 3 8 2 3 2" xfId="8941" xr:uid="{3C0F5FB6-622E-465F-A952-93AD486744A9}"/>
    <cellStyle name="Output 3 8 2 3 3" xfId="17576" xr:uid="{E8A609CA-36C5-45F1-A25A-B09D1B05BD27}"/>
    <cellStyle name="Output 3 8 2 4" xfId="3900" xr:uid="{06564A54-AE2C-467A-8477-5247D14C44EA}"/>
    <cellStyle name="Output 3 8 2 4 2" xfId="9529" xr:uid="{6EABBD93-8B5E-4824-9FAF-F3C0160817AE}"/>
    <cellStyle name="Output 3 8 2 4 3" xfId="18164" xr:uid="{53B28FF1-4442-4AEF-97AE-623FB866FF37}"/>
    <cellStyle name="Output 3 8 2 5" xfId="6976" xr:uid="{85F0DBDA-406A-4EA1-A6AC-23FA8A930DA3}"/>
    <cellStyle name="Output 3 8 2 6" xfId="15611" xr:uid="{D10C2C16-28AA-4722-B513-6963F4D6A553}"/>
    <cellStyle name="Output 3 8 3" xfId="3362" xr:uid="{5F7458DC-3A47-4425-999D-3F66CEBE79AE}"/>
    <cellStyle name="Output 3 8 3 2" xfId="8991" xr:uid="{2A185222-B08F-416D-9940-6C18E31AC842}"/>
    <cellStyle name="Output 3 8 3 3" xfId="17626" xr:uid="{CA4356C4-66FD-4AB3-A955-CCF929140075}"/>
    <cellStyle name="Output 3 8 4" xfId="6392" xr:uid="{AA255041-C853-4FA6-B245-64946D0959C1}"/>
    <cellStyle name="Output 3 8 5" xfId="15027" xr:uid="{1B8AB305-FCA7-47A4-955D-F411D4FB6AD6}"/>
    <cellStyle name="Output 3 9" xfId="1085" xr:uid="{09C82AC3-839D-4444-98C2-7842D52AEF06}"/>
    <cellStyle name="Output 3 9 2" xfId="1964" xr:uid="{821DF82D-7437-4F67-909F-DB83DD00542E}"/>
    <cellStyle name="Output 3 9 2 2" xfId="5136" xr:uid="{1820CBFA-4B8B-4E53-B759-DE4497290ED4}"/>
    <cellStyle name="Output 3 9 2 2 2" xfId="10765" xr:uid="{77CB38A9-DB4D-4833-BC79-70E731BDBEB7}"/>
    <cellStyle name="Output 3 9 2 2 3" xfId="19400" xr:uid="{06863B66-A2C0-42CA-9FEE-560ABD1B0C62}"/>
    <cellStyle name="Output 3 9 2 3" xfId="7593" xr:uid="{05FC3F7C-8519-40F9-BF9B-86251D967C99}"/>
    <cellStyle name="Output 3 9 2 4" xfId="16228" xr:uid="{76F9876E-4F2C-4B48-8FC6-F9DE8B949714}"/>
    <cellStyle name="Output 3 9 3" xfId="2769" xr:uid="{3B5DA5B9-5D61-4A29-9C17-F287C7AB2BF8}"/>
    <cellStyle name="Output 3 9 3 2" xfId="8398" xr:uid="{65D83A1B-4201-4F04-8793-F1978955922B}"/>
    <cellStyle name="Output 3 9 3 3" xfId="17033" xr:uid="{0C97582E-58C4-4E78-855F-3693C8C5266E}"/>
    <cellStyle name="Output 3 9 4" xfId="4145" xr:uid="{E2BFC472-4CF0-4709-AAB5-F2726CA38BE6}"/>
    <cellStyle name="Output 3 9 4 2" xfId="9774" xr:uid="{408E7713-FBCC-456D-BE57-06A6463E5074}"/>
    <cellStyle name="Output 3 9 4 3" xfId="18409" xr:uid="{AD426AEA-04A6-4F72-A9B4-B75C02206CBB}"/>
    <cellStyle name="Output 3 9 5" xfId="6714" xr:uid="{E86FC865-B568-4A69-A1BF-1CFF2600D577}"/>
    <cellStyle name="Output 3 9 6" xfId="15349" xr:uid="{78C0FAC3-E4D4-42F7-BB48-036FE006B6E5}"/>
    <cellStyle name="Output 4" xfId="432" xr:uid="{BCD573E7-409C-4A54-A7D8-A3C5A45DFECE}"/>
    <cellStyle name="Output 4 2" xfId="1077" xr:uid="{178A2B07-D5DA-4F72-A6DF-6DBAEB01F34C}"/>
    <cellStyle name="Output 4 2 2" xfId="1956" xr:uid="{2F5E6E00-F6A9-4F7C-80A4-1D5ADD044ECC}"/>
    <cellStyle name="Output 4 2 2 2" xfId="5128" xr:uid="{DFCE014D-D465-48F9-A194-4D900C918F4B}"/>
    <cellStyle name="Output 4 2 2 2 2" xfId="10757" xr:uid="{6F412A15-A518-4CC6-AC7F-4F10BF9581A7}"/>
    <cellStyle name="Output 4 2 2 2 3" xfId="19392" xr:uid="{BF900A3A-0EEC-4E68-90AD-B2E77D71933E}"/>
    <cellStyle name="Output 4 2 2 3" xfId="7585" xr:uid="{0A4BF085-2750-4184-B31C-2222665BA8FE}"/>
    <cellStyle name="Output 4 2 2 4" xfId="16220" xr:uid="{E7B07470-05E3-4528-8309-2D715C692325}"/>
    <cellStyle name="Output 4 2 3" xfId="3149" xr:uid="{5C8D8AE7-B6BC-4F74-9CC8-1A97B35D7F02}"/>
    <cellStyle name="Output 4 2 3 2" xfId="8778" xr:uid="{72E8C01E-2AFE-4B0B-8BC8-A42EE5D26891}"/>
    <cellStyle name="Output 4 2 3 3" xfId="17413" xr:uid="{AD0835EA-C49F-496C-9ED8-3553EEF3CF41}"/>
    <cellStyle name="Output 4 2 4" xfId="4325" xr:uid="{F46BD1BA-BE45-4F79-A486-A7CC2599EA14}"/>
    <cellStyle name="Output 4 2 4 2" xfId="9954" xr:uid="{11DDF074-BD60-4379-A4B8-4BA18B693F13}"/>
    <cellStyle name="Output 4 2 4 3" xfId="18589" xr:uid="{CD66FBDE-F84B-482C-965E-720ACE524BF0}"/>
    <cellStyle name="Output 4 2 5" xfId="6706" xr:uid="{AB48DF6A-706E-4C25-98A3-9AD9E1F890A2}"/>
    <cellStyle name="Output 4 2 6" xfId="15341" xr:uid="{44D892A3-16E7-410F-8F0F-5303DD57875E}"/>
    <cellStyle name="Output 4 3" xfId="2883" xr:uid="{7D5EAAF0-18CD-4F82-B8B3-CEA57FE21BF0}"/>
    <cellStyle name="Output 4 3 2" xfId="8512" xr:uid="{C5106416-FF3B-4D09-9A0F-D1AFE4F9B570}"/>
    <cellStyle name="Output 4 3 3" xfId="17147" xr:uid="{2EA03B92-613F-4F21-A0C5-BDFA8FA2993C}"/>
    <cellStyle name="Output 4 4" xfId="6061" xr:uid="{8CD1A04F-CB12-450E-BD64-D622C01AF94A}"/>
    <cellStyle name="Output 4 5" xfId="14696" xr:uid="{0917D466-E226-4BA0-982D-C7A29653F6D0}"/>
    <cellStyle name="Output 5" xfId="5709" xr:uid="{01B7E781-C6E4-4EBB-ABD4-D6045BFED7FA}"/>
    <cellStyle name="Percent 2" xfId="76" xr:uid="{2806BDAA-7962-4F2E-9713-C61ADF67DB8F}"/>
    <cellStyle name="Porcentagem 2" xfId="77" xr:uid="{808CAEFD-DA57-4661-ABB3-7FBB8560BC01}"/>
    <cellStyle name="Porcentagem 2 2" xfId="78" xr:uid="{A258D148-0992-4E29-91DA-4B371563BA9D}"/>
    <cellStyle name="Porcentagem 3" xfId="79" xr:uid="{592A355D-B365-4B78-9DBA-A1F2FDE19FC4}"/>
    <cellStyle name="Porcentagem 3 2" xfId="80" xr:uid="{2A3F3DBD-8691-4E69-A86E-D9E5E4D82772}"/>
    <cellStyle name="Porcentagem 4" xfId="81" xr:uid="{EB0279A2-E905-4564-8491-134A126FF1A3}"/>
    <cellStyle name="Result" xfId="82" xr:uid="{69CD348F-7ECB-4B4D-B1F6-0EAC0CF3CDCE}"/>
    <cellStyle name="Result2" xfId="83" xr:uid="{841CDE38-8CCB-4691-8F19-10394D5DDE17}"/>
    <cellStyle name="Separador de milhares 2" xfId="84" xr:uid="{258F7CF5-4C3B-4D0D-80D2-4DDF71941827}"/>
    <cellStyle name="Separador de milhares 2 2" xfId="85" xr:uid="{DAB26883-C91B-4236-969A-5049BF0C25BC}"/>
    <cellStyle name="Separador de milhares 2 2 2" xfId="106" xr:uid="{93BC5960-1DDE-42F8-961F-7069E440AF4C}"/>
    <cellStyle name="Separador de milhares 2 2 2 10" xfId="3702" xr:uid="{8AB6A732-0FE0-4843-B194-A7D76FE33B0F}"/>
    <cellStyle name="Separador de milhares 2 2 2 10 2" xfId="9331" xr:uid="{41977554-CE49-45DB-A8EE-E0C7E8C992C2}"/>
    <cellStyle name="Separador de milhares 2 2 2 10 2 2" xfId="12039" xr:uid="{3C4E588C-A159-470E-8A9A-0187066F7150}"/>
    <cellStyle name="Separador de milhares 2 2 2 10 2 2 2" xfId="13764" xr:uid="{D405B30F-DFED-477C-8DCF-C5E80E277805}"/>
    <cellStyle name="Separador de milhares 2 2 2 10 2 3" xfId="12904" xr:uid="{5DB4FED1-EA83-4E05-87CA-64F20670312D}"/>
    <cellStyle name="Separador de milhares 2 2 2 10 2 4" xfId="20248" xr:uid="{E273E537-8133-4394-BF32-EA4C0D3BBC34}"/>
    <cellStyle name="Separador de milhares 2 2 2 10 2 5" xfId="21114" xr:uid="{1B55FDF7-1DF7-4C3B-91E5-ADBDE5596475}"/>
    <cellStyle name="Separador de milhares 2 2 2 10 3" xfId="11609" xr:uid="{8A6B65FA-40E9-4775-BE51-9B25A761DFA8}"/>
    <cellStyle name="Separador de milhares 2 2 2 10 3 2" xfId="13334" xr:uid="{0F4B240B-7837-4BC6-81F9-BCC86CDC52F2}"/>
    <cellStyle name="Separador de milhares 2 2 2 10 3 3" xfId="17966" xr:uid="{D857DF5E-7F3A-4D4B-A417-FDCB065C6BAD}"/>
    <cellStyle name="Separador de milhares 2 2 2 10 4" xfId="12474" xr:uid="{330CDD67-C482-4A3A-808F-6E5C0E47B41C}"/>
    <cellStyle name="Separador de milhares 2 2 2 10 5" xfId="14195" xr:uid="{D4282CE7-6307-4568-94A7-31046B74E765}"/>
    <cellStyle name="Separador de milhares 2 2 2 10 6" xfId="20682" xr:uid="{3D605D54-A9AE-42D6-B23F-32CFD00F3DC0}"/>
    <cellStyle name="Separador de milhares 2 2 2 11" xfId="200" xr:uid="{0F42113D-DD6E-4D4F-8506-95B913A720BE}"/>
    <cellStyle name="Separador de milhares 2 2 2 11 2" xfId="5829" xr:uid="{8C8138CE-9DEA-4428-9AB3-BBFEFE80E989}"/>
    <cellStyle name="Separador de milhares 2 2 2 11 2 2" xfId="11843" xr:uid="{91E22752-23F7-463B-826D-D9407E3A0A10}"/>
    <cellStyle name="Separador de milhares 2 2 2 11 2 2 2" xfId="13568" xr:uid="{DDEF86F8-6D20-4340-83B7-43FAA33FBD7F}"/>
    <cellStyle name="Separador de milhares 2 2 2 11 2 3" xfId="12708" xr:uid="{14BB5304-86EE-4AEB-AE7C-0A972B3251DA}"/>
    <cellStyle name="Separador de milhares 2 2 2 11 2 4" xfId="20052" xr:uid="{980509C7-2041-4C23-9735-B5DC05CAD5E7}"/>
    <cellStyle name="Separador de milhares 2 2 2 11 2 5" xfId="20918" xr:uid="{457EE786-3C28-4E72-92CA-5815D4860665}"/>
    <cellStyle name="Separador de milhares 2 2 2 11 3" xfId="11413" xr:uid="{F9B11EB2-9D1E-4A5A-95A5-52E837D4F9C6}"/>
    <cellStyle name="Separador de milhares 2 2 2 11 3 2" xfId="13138" xr:uid="{58ECC948-94AD-47D1-9A19-0B3D56FF6B1C}"/>
    <cellStyle name="Separador de milhares 2 2 2 11 3 3" xfId="14464" xr:uid="{5BB5A437-C544-4B4D-A455-3CC4161393D9}"/>
    <cellStyle name="Separador de milhares 2 2 2 11 4" xfId="12278" xr:uid="{AA5989A2-D223-49AC-9C44-B9F04BBF371D}"/>
    <cellStyle name="Separador de milhares 2 2 2 11 5" xfId="13999" xr:uid="{1DB771B0-C1C0-4778-90E9-EAB2601C45F3}"/>
    <cellStyle name="Separador de milhares 2 2 2 11 6" xfId="20486" xr:uid="{58E959F1-0844-4110-9335-D4B1A4D933D0}"/>
    <cellStyle name="Separador de milhares 2 2 2 12" xfId="186" xr:uid="{CEFD35C3-BA7A-48D9-A1ED-2276F6162236}"/>
    <cellStyle name="Separador de milhares 2 2 2 12 2" xfId="5815" xr:uid="{C42889BF-9F39-43A5-AD0A-9D7667A99DCA}"/>
    <cellStyle name="Separador de milhares 2 2 2 12 2 2" xfId="11829" xr:uid="{BDCF5112-CCBB-4D1F-835A-29D2A776908D}"/>
    <cellStyle name="Separador de milhares 2 2 2 12 2 2 2" xfId="13554" xr:uid="{975A3E9A-0209-42EB-933D-94DFABA34B0E}"/>
    <cellStyle name="Separador de milhares 2 2 2 12 2 3" xfId="12694" xr:uid="{44E79155-796A-41F5-AF92-F0E3ADD1B21D}"/>
    <cellStyle name="Separador de milhares 2 2 2 12 2 4" xfId="20038" xr:uid="{8AFACD3D-F8C4-4F49-B0CA-5973DAD921CF}"/>
    <cellStyle name="Separador de milhares 2 2 2 12 2 5" xfId="20904" xr:uid="{2395C2FB-74B4-45E0-B49B-A1455C5A8316}"/>
    <cellStyle name="Separador de milhares 2 2 2 12 3" xfId="11399" xr:uid="{1234B32F-86E7-43FF-ADB9-56E791B8C5B5}"/>
    <cellStyle name="Separador de milhares 2 2 2 12 3 2" xfId="13124" xr:uid="{7F7EAA27-B70F-40CA-9141-614AAD444A66}"/>
    <cellStyle name="Separador de milhares 2 2 2 12 3 3" xfId="14450" xr:uid="{2AE8DED2-F3DD-4DA8-A7AC-E5E6917E619F}"/>
    <cellStyle name="Separador de milhares 2 2 2 12 4" xfId="12264" xr:uid="{4871FD25-2A97-49DA-91C5-24B6D538F188}"/>
    <cellStyle name="Separador de milhares 2 2 2 12 5" xfId="13985" xr:uid="{5206FCA5-9646-478E-8E4B-1849C68E6EBE}"/>
    <cellStyle name="Separador de milhares 2 2 2 12 6" xfId="20472" xr:uid="{CBCE116A-74E9-4AB0-9FF1-5E0D2B15C97B}"/>
    <cellStyle name="Separador de milhares 2 2 2 13" xfId="5717" xr:uid="{6D9071B8-C61B-4AD5-B79F-C6405962AD13}"/>
    <cellStyle name="Separador de milhares 2 2 2 13 2" xfId="11339" xr:uid="{25290E12-69F7-465F-8C06-C4DDAE80B313}"/>
    <cellStyle name="Separador de milhares 2 2 2 13 2 2" xfId="12199" xr:uid="{2C6D80F0-75D7-497F-B0EF-CEEEDEC23BFB}"/>
    <cellStyle name="Separador de milhares 2 2 2 13 2 2 2" xfId="13924" xr:uid="{4D86C900-7DAF-4389-A146-2B6829881AA3}"/>
    <cellStyle name="Separador de milhares 2 2 2 13 2 3" xfId="13064" xr:uid="{349CA267-1259-4FA8-9A2D-CB5367225D7A}"/>
    <cellStyle name="Separador de milhares 2 2 2 13 2 4" xfId="20408" xr:uid="{8D7638D4-DBC1-4926-BEAF-B637F1FF09D3}"/>
    <cellStyle name="Separador de milhares 2 2 2 13 2 5" xfId="21274" xr:uid="{76E5D2EA-A9D3-485E-80A4-484AD5AD1562}"/>
    <cellStyle name="Separador de milhares 2 2 2 13 3" xfId="11769" xr:uid="{10E13506-57A0-4007-8FF1-AE237456322E}"/>
    <cellStyle name="Separador de milhares 2 2 2 13 3 2" xfId="13494" xr:uid="{6686030D-BBAF-488B-AD8B-EFC59BE5C4CA}"/>
    <cellStyle name="Separador de milhares 2 2 2 13 3 3" xfId="19974" xr:uid="{ACF3D54A-B539-4CB1-8A50-A9B45B7014B3}"/>
    <cellStyle name="Separador de milhares 2 2 2 13 4" xfId="12634" xr:uid="{DA5FB56F-F8AA-41B4-B67B-1D98F776E64D}"/>
    <cellStyle name="Separador de milhares 2 2 2 13 5" xfId="14355" xr:uid="{D6361F98-FF24-45E5-87EF-7AFD2D2D0DCE}"/>
    <cellStyle name="Separador de milhares 2 2 2 13 6" xfId="20842" xr:uid="{6CE6E7F2-FB23-4EB2-BE6D-4EB5ACFCDD29}"/>
    <cellStyle name="Separador de milhares 2 2 2 14" xfId="5740" xr:uid="{AA139BE7-3416-4B84-9E78-C8FC2B353CA3}"/>
    <cellStyle name="Separador de milhares 2 2 2 14 2" xfId="11787" xr:uid="{851CD27B-8067-42C2-B5B9-49CBEB8F9816}"/>
    <cellStyle name="Separador de milhares 2 2 2 14 2 2" xfId="13512" xr:uid="{F264B5B8-67EE-4F21-9045-53E8F13912FD}"/>
    <cellStyle name="Separador de milhares 2 2 2 14 3" xfId="12652" xr:uid="{75A08AC6-E26F-4070-97AB-C4C36003401D}"/>
    <cellStyle name="Separador de milhares 2 2 2 14 4" xfId="19996" xr:uid="{2E55018D-4313-4FFB-9557-2F848E73D70F}"/>
    <cellStyle name="Separador de milhares 2 2 2 14 5" xfId="20862" xr:uid="{23ACA4BD-F9B5-496A-B314-3C757B7C3089}"/>
    <cellStyle name="Separador de milhares 2 2 2 15" xfId="11357" xr:uid="{AF6B3DD6-F1E0-4FE7-9DC3-8A0A5C88C9CE}"/>
    <cellStyle name="Separador de milhares 2 2 2 15 2" xfId="13082" xr:uid="{500675B2-CB6E-4A65-B026-69410423B458}"/>
    <cellStyle name="Separador de milhares 2 2 2 15 3" xfId="14375" xr:uid="{1736BF56-DF78-428C-981D-8F434635B042}"/>
    <cellStyle name="Separador de milhares 2 2 2 16" xfId="12222" xr:uid="{827E6FD2-B0A6-4163-9B0F-748475E098AE}"/>
    <cellStyle name="Separador de milhares 2 2 2 17" xfId="13943" xr:uid="{03D5A33C-CD2B-4928-B365-4D26960AF372}"/>
    <cellStyle name="Separador de milhares 2 2 2 18" xfId="20430" xr:uid="{7937DA52-D5AC-434A-BFC0-F1CE8CF645F3}"/>
    <cellStyle name="Separador de milhares 2 2 2 2" xfId="115" xr:uid="{6F768C2E-C362-4CCC-9FEF-73A5BEE032E2}"/>
    <cellStyle name="Separador de milhares 2 2 2 2 10" xfId="206" xr:uid="{EAAF2B96-F297-40B0-A810-1B1F5F5C76C1}"/>
    <cellStyle name="Separador de milhares 2 2 2 2 10 2" xfId="5835" xr:uid="{2D593737-8140-4F0D-94CD-287D97319FF7}"/>
    <cellStyle name="Separador de milhares 2 2 2 2 10 2 2" xfId="11848" xr:uid="{10CFD696-FC59-47FE-834C-AA87E24F4B79}"/>
    <cellStyle name="Separador de milhares 2 2 2 2 10 2 2 2" xfId="13573" xr:uid="{6680D18C-B07F-4588-B141-D8B05F62A4B6}"/>
    <cellStyle name="Separador de milhares 2 2 2 2 10 2 3" xfId="12713" xr:uid="{20C5881C-D438-42D8-9A8E-89BCB7F8B470}"/>
    <cellStyle name="Separador de milhares 2 2 2 2 10 2 4" xfId="20057" xr:uid="{36D283AF-4060-4CF3-B68A-5D0A8CBA7DEF}"/>
    <cellStyle name="Separador de milhares 2 2 2 2 10 2 5" xfId="20923" xr:uid="{CECE3718-CB96-497D-96C2-B687EBDE1885}"/>
    <cellStyle name="Separador de milhares 2 2 2 2 10 3" xfId="11418" xr:uid="{EB8DFFED-D40D-47B1-8983-36B203315488}"/>
    <cellStyle name="Separador de milhares 2 2 2 2 10 3 2" xfId="13143" xr:uid="{FC315CE7-714B-426A-8779-0FB954BEDF1B}"/>
    <cellStyle name="Separador de milhares 2 2 2 2 10 3 3" xfId="14470" xr:uid="{19274640-A465-4805-B734-4C9637A09A29}"/>
    <cellStyle name="Separador de milhares 2 2 2 2 10 4" xfId="12283" xr:uid="{C9009BA5-BAFB-44B5-956E-5617730B7E5C}"/>
    <cellStyle name="Separador de milhares 2 2 2 2 10 5" xfId="14004" xr:uid="{6B9893B4-BE61-4D72-A205-30FE0B273A87}"/>
    <cellStyle name="Separador de milhares 2 2 2 2 10 6" xfId="20491" xr:uid="{21FB0C57-DB31-4D55-A7ED-64D7F203073D}"/>
    <cellStyle name="Separador de milhares 2 2 2 2 11" xfId="191" xr:uid="{E60A6F3A-44C5-4CAD-9B3A-37C7EA304B39}"/>
    <cellStyle name="Separador de milhares 2 2 2 2 11 2" xfId="5820" xr:uid="{9AC3B8F7-8195-4FB0-ADEE-2191ED733EF3}"/>
    <cellStyle name="Separador de milhares 2 2 2 2 11 2 2" xfId="11834" xr:uid="{DBA864B1-1D1B-49C7-B991-02E5733BCEA3}"/>
    <cellStyle name="Separador de milhares 2 2 2 2 11 2 2 2" xfId="13559" xr:uid="{915AFDF3-97A6-4890-AC72-E73A2B68E027}"/>
    <cellStyle name="Separador de milhares 2 2 2 2 11 2 3" xfId="12699" xr:uid="{68EDF775-A513-4BA0-9040-463A955EB8E0}"/>
    <cellStyle name="Separador de milhares 2 2 2 2 11 2 4" xfId="20043" xr:uid="{544B0E4B-FD43-491C-9BA6-621BD14CDFDC}"/>
    <cellStyle name="Separador de milhares 2 2 2 2 11 2 5" xfId="20909" xr:uid="{2FBE6BDD-3EED-4C32-9F82-B56AF3FB3FF4}"/>
    <cellStyle name="Separador de milhares 2 2 2 2 11 3" xfId="11404" xr:uid="{CCBD24E5-D855-4DF1-9F6F-8EBFBACC4727}"/>
    <cellStyle name="Separador de milhares 2 2 2 2 11 3 2" xfId="13129" xr:uid="{C6C1EA79-A4E4-454E-B00B-69657FAE9D8B}"/>
    <cellStyle name="Separador de milhares 2 2 2 2 11 3 3" xfId="14455" xr:uid="{FA97C3C0-4D7C-482B-AA3C-B156359C5555}"/>
    <cellStyle name="Separador de milhares 2 2 2 2 11 4" xfId="12269" xr:uid="{AA7F4460-1B82-4090-9236-27EDCF461D5C}"/>
    <cellStyle name="Separador de milhares 2 2 2 2 11 5" xfId="13990" xr:uid="{85ECB587-0E5C-414E-9CE9-C22BF2AE32C5}"/>
    <cellStyle name="Separador de milhares 2 2 2 2 11 6" xfId="20477" xr:uid="{9DAA6710-CC4B-4E66-82F4-514B06E11A71}"/>
    <cellStyle name="Separador de milhares 2 2 2 2 12" xfId="5726" xr:uid="{E4CAED62-D096-4DED-B359-B919569B3591}"/>
    <cellStyle name="Separador de milhares 2 2 2 2 12 2" xfId="11344" xr:uid="{7485E3A2-1590-49BD-9836-882BC926C4DA}"/>
    <cellStyle name="Separador de milhares 2 2 2 2 12 2 2" xfId="12204" xr:uid="{A7CDD045-7881-4496-9F94-B5CE8C99BA23}"/>
    <cellStyle name="Separador de milhares 2 2 2 2 12 2 2 2" xfId="13929" xr:uid="{CA4C72D0-DA9D-4C75-A03D-81BA82567A8C}"/>
    <cellStyle name="Separador de milhares 2 2 2 2 12 2 3" xfId="13069" xr:uid="{2CE1401F-2E50-4B84-897C-480C26607BD9}"/>
    <cellStyle name="Separador de milhares 2 2 2 2 12 2 4" xfId="20413" xr:uid="{442C109B-797F-4F62-8474-C089CEE802A1}"/>
    <cellStyle name="Separador de milhares 2 2 2 2 12 2 5" xfId="21279" xr:uid="{E151619F-0C4F-49B4-A9FF-86F9036277AC}"/>
    <cellStyle name="Separador de milhares 2 2 2 2 12 3" xfId="11774" xr:uid="{B216736A-2916-4C8D-BC24-C5967BA03CCB}"/>
    <cellStyle name="Separador de milhares 2 2 2 2 12 3 2" xfId="13499" xr:uid="{3901A3B0-1C89-4B7B-BD1B-CBCD49645B0C}"/>
    <cellStyle name="Separador de milhares 2 2 2 2 12 3 3" xfId="19979" xr:uid="{0ACA2AF5-BAB6-48E9-AA59-15FC31338F6E}"/>
    <cellStyle name="Separador de milhares 2 2 2 2 12 4" xfId="12639" xr:uid="{14F32CF8-8D6A-46E3-9ADC-1D9A29633172}"/>
    <cellStyle name="Separador de milhares 2 2 2 2 12 5" xfId="14360" xr:uid="{64E69D72-CE66-4E53-AA46-345F08F35834}"/>
    <cellStyle name="Separador de milhares 2 2 2 2 12 6" xfId="20847" xr:uid="{9595A39B-B9BE-46A0-977B-EC50476BA2EB}"/>
    <cellStyle name="Separador de milhares 2 2 2 2 13" xfId="5745" xr:uid="{6016305F-EAAE-4518-88C1-5A27575B0D9D}"/>
    <cellStyle name="Separador de milhares 2 2 2 2 13 2" xfId="11792" xr:uid="{9EAFD8B3-1540-43D9-A1FE-5984802C05F5}"/>
    <cellStyle name="Separador de milhares 2 2 2 2 13 2 2" xfId="13517" xr:uid="{406624B0-D7D1-436F-AB0C-682B942EDF4A}"/>
    <cellStyle name="Separador de milhares 2 2 2 2 13 3" xfId="12657" xr:uid="{6995E456-7156-439B-8C06-55DA8C4C47A1}"/>
    <cellStyle name="Separador de milhares 2 2 2 2 13 4" xfId="20001" xr:uid="{6C0239E0-EBB9-4611-87C2-AF79EFFD2613}"/>
    <cellStyle name="Separador de milhares 2 2 2 2 13 5" xfId="20867" xr:uid="{523FCA78-EBC7-46D4-AED8-395D2B585F36}"/>
    <cellStyle name="Separador de milhares 2 2 2 2 14" xfId="11362" xr:uid="{59C78FEA-5AAA-44EE-99B3-C8DC33116CE3}"/>
    <cellStyle name="Separador de milhares 2 2 2 2 14 2" xfId="13087" xr:uid="{8E26ED9D-D985-4E1D-8628-4831C7348072}"/>
    <cellStyle name="Separador de milhares 2 2 2 2 14 3" xfId="14380" xr:uid="{329C5522-D227-4341-ADA1-19C4DEEB0D15}"/>
    <cellStyle name="Separador de milhares 2 2 2 2 15" xfId="12227" xr:uid="{6B16D1ED-771F-456A-8F56-D86F102948ED}"/>
    <cellStyle name="Separador de milhares 2 2 2 2 16" xfId="13948" xr:uid="{586073FD-5EAF-4BD2-9891-35538C3DC2B8}"/>
    <cellStyle name="Separador de milhares 2 2 2 2 17" xfId="20435" xr:uid="{B8EB760A-EE0B-46C6-9E85-C1ABAA3662BB}"/>
    <cellStyle name="Separador de milhares 2 2 2 2 2" xfId="153" xr:uid="{4FBA7819-29AF-4E28-9533-91FBB9DA1DA6}"/>
    <cellStyle name="Separador de milhares 2 2 2 2 2 10" xfId="12255" xr:uid="{29080476-5829-40C0-8427-4745D78FBB04}"/>
    <cellStyle name="Separador de milhares 2 2 2 2 2 11" xfId="13976" xr:uid="{B889C1BB-66C3-4A43-9BCB-9609635268B9}"/>
    <cellStyle name="Separador de milhares 2 2 2 2 2 12" xfId="20463" xr:uid="{6AE55808-1E64-43A3-98FE-03EF7401953E}"/>
    <cellStyle name="Separador de milhares 2 2 2 2 2 2" xfId="586" xr:uid="{F433D471-12D7-4D50-A7B0-F11DE4A5D2D9}"/>
    <cellStyle name="Separador de milhares 2 2 2 2 2 2 2" xfId="3804" xr:uid="{46EBCA32-8BD8-493C-A345-403D2C41CB17}"/>
    <cellStyle name="Separador de milhares 2 2 2 2 2 2 2 2" xfId="9433" xr:uid="{0A398181-B8BC-4CF8-A5EA-25489BB36B5F}"/>
    <cellStyle name="Separador de milhares 2 2 2 2 2 2 2 2 2" xfId="12105" xr:uid="{1B441899-385F-4E1A-A98C-7C44429BA683}"/>
    <cellStyle name="Separador de milhares 2 2 2 2 2 2 2 2 2 2" xfId="13830" xr:uid="{07428944-ECB1-4C7F-9B5B-80343C6C8434}"/>
    <cellStyle name="Separador de milhares 2 2 2 2 2 2 2 2 3" xfId="12970" xr:uid="{70825A80-3DDB-4FE2-BF0B-6C5A5EF96397}"/>
    <cellStyle name="Separador de milhares 2 2 2 2 2 2 2 2 4" xfId="20314" xr:uid="{2ADF8EB9-E57C-4F19-ABA8-8CA2CDFF42E9}"/>
    <cellStyle name="Separador de milhares 2 2 2 2 2 2 2 2 5" xfId="21180" xr:uid="{F91412C3-6D84-4BD3-B9A7-4BDEBEA60FD3}"/>
    <cellStyle name="Separador de milhares 2 2 2 2 2 2 2 3" xfId="11675" xr:uid="{F268649D-4987-4169-82BD-079CEBEEC51D}"/>
    <cellStyle name="Separador de milhares 2 2 2 2 2 2 2 3 2" xfId="13400" xr:uid="{A4F8EF25-CC8C-4D7F-8C36-6E027DC9A749}"/>
    <cellStyle name="Separador de milhares 2 2 2 2 2 2 2 3 3" xfId="18068" xr:uid="{B5F4E264-EFFA-4C4B-9F81-35D14FFD8075}"/>
    <cellStyle name="Separador de milhares 2 2 2 2 2 2 2 4" xfId="12540" xr:uid="{5086C353-A1C6-44CB-A6AD-BB0647F938D6}"/>
    <cellStyle name="Separador de milhares 2 2 2 2 2 2 2 5" xfId="14261" xr:uid="{5F6C62DB-98CF-4575-A7BB-2CAF2A2D2BF2}"/>
    <cellStyle name="Separador de milhares 2 2 2 2 2 2 2 6" xfId="20748" xr:uid="{B69799D1-94D2-4353-A675-B4085C1E1EFA}"/>
    <cellStyle name="Separador de milhares 2 2 2 2 2 2 3" xfId="6215" xr:uid="{F578151F-551C-49EC-B8B6-E3832A14A539}"/>
    <cellStyle name="Separador de milhares 2 2 2 2 2 2 3 2" xfId="12026" xr:uid="{A48FECBD-B6ED-4079-AD9C-E75719D0B66F}"/>
    <cellStyle name="Separador de milhares 2 2 2 2 2 2 3 2 2" xfId="13751" xr:uid="{7A8CF6CD-1E65-4B05-A080-8D679E6471C9}"/>
    <cellStyle name="Separador de milhares 2 2 2 2 2 2 3 3" xfId="12891" xr:uid="{20665AAE-586B-420D-93A4-F048E0ACBBCA}"/>
    <cellStyle name="Separador de milhares 2 2 2 2 2 2 3 4" xfId="20235" xr:uid="{F1C4D48D-D6C2-4C4C-A7DD-DE6FB03D772D}"/>
    <cellStyle name="Separador de milhares 2 2 2 2 2 2 3 5" xfId="21101" xr:uid="{8600053C-5041-483B-853A-F5A4A38CB273}"/>
    <cellStyle name="Separador de milhares 2 2 2 2 2 2 4" xfId="11596" xr:uid="{A3B80786-F4C9-44BB-B5C4-608B8F728F6C}"/>
    <cellStyle name="Separador de milhares 2 2 2 2 2 2 4 2" xfId="13321" xr:uid="{D32D6947-8A94-4589-A040-79E153F5EE0B}"/>
    <cellStyle name="Separador de milhares 2 2 2 2 2 2 4 3" xfId="14850" xr:uid="{8BC7206B-1216-4F22-80D0-C1830155BCAD}"/>
    <cellStyle name="Separador de milhares 2 2 2 2 2 2 5" xfId="12461" xr:uid="{DE5EE79A-231D-4A34-B5D9-BB81A92E8DF8}"/>
    <cellStyle name="Separador de milhares 2 2 2 2 2 2 6" xfId="14182" xr:uid="{EF75460F-613B-4351-86FF-A9F58E16B330}"/>
    <cellStyle name="Separador de milhares 2 2 2 2 2 2 7" xfId="20669" xr:uid="{D04A76C9-5EE1-43E0-A1B8-BD8E5A16F368}"/>
    <cellStyle name="Separador de milhares 2 2 2 2 2 3" xfId="515" xr:uid="{318FAEAD-A519-47E3-9EF1-743F06D19B01}"/>
    <cellStyle name="Separador de milhares 2 2 2 2 2 3 2" xfId="3893" xr:uid="{234AD223-FBB5-4EF0-9DEF-4B5EE2C91A18}"/>
    <cellStyle name="Separador de milhares 2 2 2 2 2 3 2 2" xfId="9522" xr:uid="{EFDC8906-EC97-4A0A-9D5D-6DC925185B30}"/>
    <cellStyle name="Separador de milhares 2 2 2 2 2 3 2 2 2" xfId="12138" xr:uid="{96F1A81C-7B40-41D0-8254-0D7B5DE8E851}"/>
    <cellStyle name="Separador de milhares 2 2 2 2 2 3 2 2 2 2" xfId="13863" xr:uid="{D6A3A379-E7C0-4B15-A0E6-359F1AAA0790}"/>
    <cellStyle name="Separador de milhares 2 2 2 2 2 3 2 2 3" xfId="13003" xr:uid="{672C6E74-F341-4621-9836-B4AC6BF51CF0}"/>
    <cellStyle name="Separador de milhares 2 2 2 2 2 3 2 2 4" xfId="20347" xr:uid="{D4F963AA-CA1A-439C-8330-6EFB1530A372}"/>
    <cellStyle name="Separador de milhares 2 2 2 2 2 3 2 2 5" xfId="21213" xr:uid="{082562E9-F46E-41A9-B233-E79D5E447C47}"/>
    <cellStyle name="Separador de milhares 2 2 2 2 2 3 2 3" xfId="11708" xr:uid="{85B81312-390B-435C-AFB5-FD5CB854F4F2}"/>
    <cellStyle name="Separador de milhares 2 2 2 2 2 3 2 3 2" xfId="13433" xr:uid="{FA4AA68B-B0B7-40F2-A74C-0A7BC490BD4A}"/>
    <cellStyle name="Separador de milhares 2 2 2 2 2 3 2 3 3" xfId="18157" xr:uid="{9622D250-6CA7-4F28-9E93-87857E12657D}"/>
    <cellStyle name="Separador de milhares 2 2 2 2 2 3 2 4" xfId="12573" xr:uid="{CE498317-1EE7-4B47-9D0F-F77B0859EEBD}"/>
    <cellStyle name="Separador de milhares 2 2 2 2 2 3 2 5" xfId="14294" xr:uid="{3535C165-FFE9-40A6-9FD4-B92DC9B9D1A8}"/>
    <cellStyle name="Separador de milhares 2 2 2 2 2 3 2 6" xfId="20781" xr:uid="{A928000C-2EC6-4503-894B-C40048ABDC72}"/>
    <cellStyle name="Separador de milhares 2 2 2 2 2 3 3" xfId="6144" xr:uid="{F2454508-FC30-4281-9E46-7C890256A6E5}"/>
    <cellStyle name="Separador de milhares 2 2 2 2 2 3 3 2" xfId="11998" xr:uid="{D57CE2D9-0B2B-4DA8-BF1E-E9F71073D3AC}"/>
    <cellStyle name="Separador de milhares 2 2 2 2 2 3 3 2 2" xfId="13723" xr:uid="{073C9D8D-64A3-46F7-B91A-DF53B471BDF1}"/>
    <cellStyle name="Separador de milhares 2 2 2 2 2 3 3 3" xfId="12863" xr:uid="{A77C8A13-8C61-4445-9254-89249553F602}"/>
    <cellStyle name="Separador de milhares 2 2 2 2 2 3 3 4" xfId="20207" xr:uid="{2A429878-EBFB-4BF2-A314-40285BF76B5C}"/>
    <cellStyle name="Separador de milhares 2 2 2 2 2 3 3 5" xfId="21073" xr:uid="{0938F9D3-5FEC-4965-A468-B627331A5DDD}"/>
    <cellStyle name="Separador de milhares 2 2 2 2 2 3 4" xfId="11568" xr:uid="{564BB30C-6FA3-4AB0-914C-107EDB1F2F63}"/>
    <cellStyle name="Separador de milhares 2 2 2 2 2 3 4 2" xfId="13293" xr:uid="{161A1083-9445-4D49-A2FF-CF713885711F}"/>
    <cellStyle name="Separador de milhares 2 2 2 2 2 3 4 3" xfId="14779" xr:uid="{130D7BFC-E459-4CC0-847B-AF4B3AFCD391}"/>
    <cellStyle name="Separador de milhares 2 2 2 2 2 3 5" xfId="12433" xr:uid="{8AFFAC59-0F24-4552-81C8-701B7CCDF2C2}"/>
    <cellStyle name="Separador de milhares 2 2 2 2 2 3 6" xfId="14154" xr:uid="{9810CC8B-3718-44F9-82BB-A07BD733F33D}"/>
    <cellStyle name="Separador de milhares 2 2 2 2 2 3 7" xfId="20641" xr:uid="{3317BD87-B1C5-4E95-9069-9282F696D0B4}"/>
    <cellStyle name="Separador de milhares 2 2 2 2 2 4" xfId="456" xr:uid="{24F7061A-14A7-4537-B3FE-E3A4B6FD9F11}"/>
    <cellStyle name="Separador de milhares 2 2 2 2 2 4 2" xfId="3836" xr:uid="{D5EABD69-DD04-4932-A526-DBEE3EF1432C}"/>
    <cellStyle name="Separador de milhares 2 2 2 2 2 4 2 2" xfId="9465" xr:uid="{85889F93-F4BB-4174-9BE4-BA1C5117EF15}"/>
    <cellStyle name="Separador de milhares 2 2 2 2 2 4 2 2 2" xfId="12112" xr:uid="{7265B0B8-3802-4783-BE28-C4B9FB6B8218}"/>
    <cellStyle name="Separador de milhares 2 2 2 2 2 4 2 2 2 2" xfId="13837" xr:uid="{3AF479AB-CFF9-472C-98AE-506F3F81FC54}"/>
    <cellStyle name="Separador de milhares 2 2 2 2 2 4 2 2 3" xfId="12977" xr:uid="{9AD3F9E8-7526-4C97-B7FF-1BBD9CCA79D7}"/>
    <cellStyle name="Separador de milhares 2 2 2 2 2 4 2 2 4" xfId="20321" xr:uid="{25ED5F69-510F-452E-A324-0233C9DCD836}"/>
    <cellStyle name="Separador de milhares 2 2 2 2 2 4 2 2 5" xfId="21187" xr:uid="{00BD387B-2FF8-4DFF-AC9D-E59DF974080F}"/>
    <cellStyle name="Separador de milhares 2 2 2 2 2 4 2 3" xfId="11682" xr:uid="{C49FB2F6-B067-43F0-B4EA-5F4152B9BCD3}"/>
    <cellStyle name="Separador de milhares 2 2 2 2 2 4 2 3 2" xfId="13407" xr:uid="{19AAED34-8293-4108-B758-A233DF72B97D}"/>
    <cellStyle name="Separador de milhares 2 2 2 2 2 4 2 3 3" xfId="18100" xr:uid="{3D6809BD-2CD6-4BC4-B840-503A44E8D1FC}"/>
    <cellStyle name="Separador de milhares 2 2 2 2 2 4 2 4" xfId="12547" xr:uid="{906F96EC-B2B3-4396-A93A-B28763283B1E}"/>
    <cellStyle name="Separador de milhares 2 2 2 2 2 4 2 5" xfId="14268" xr:uid="{3C99827B-130E-4880-9A01-4B0F5123CD30}"/>
    <cellStyle name="Separador de milhares 2 2 2 2 2 4 2 6" xfId="20755" xr:uid="{164B8EE1-7747-4A2C-8145-B76F1BFC055D}"/>
    <cellStyle name="Separador de milhares 2 2 2 2 2 4 3" xfId="6085" xr:uid="{E74E7AC7-ECDD-4184-B94A-03CBDB2D7A86}"/>
    <cellStyle name="Separador de milhares 2 2 2 2 2 4 3 2" xfId="11969" xr:uid="{6A92C9BE-3FC1-4777-94D2-C2F68B6D9BB0}"/>
    <cellStyle name="Separador de milhares 2 2 2 2 2 4 3 2 2" xfId="13694" xr:uid="{928401BF-1934-468A-AC74-2825A80D61E9}"/>
    <cellStyle name="Separador de milhares 2 2 2 2 2 4 3 3" xfId="12834" xr:uid="{4C5B3F3C-C8FB-4B6C-BFA0-55B9EE17A3F0}"/>
    <cellStyle name="Separador de milhares 2 2 2 2 2 4 3 4" xfId="20178" xr:uid="{202B85F2-9B13-4859-BBF6-EFAB958E5DC1}"/>
    <cellStyle name="Separador de milhares 2 2 2 2 2 4 3 5" xfId="21044" xr:uid="{BEAD211B-A5F3-4770-84AD-8DD8B8FCF80B}"/>
    <cellStyle name="Separador de milhares 2 2 2 2 2 4 4" xfId="11539" xr:uid="{824539F8-F3D9-4BE3-BFAA-7EF15A235791}"/>
    <cellStyle name="Separador de milhares 2 2 2 2 2 4 4 2" xfId="13264" xr:uid="{B4E1D0DE-B901-4D6C-83D9-AFFC54859CEB}"/>
    <cellStyle name="Separador de milhares 2 2 2 2 2 4 4 3" xfId="14720" xr:uid="{791A9B6C-6AA9-40B1-B3B8-C79F0DD4A834}"/>
    <cellStyle name="Separador de milhares 2 2 2 2 2 4 5" xfId="12404" xr:uid="{F2781E3F-7211-49B0-927A-161D6F313852}"/>
    <cellStyle name="Separador de milhares 2 2 2 2 2 4 6" xfId="14125" xr:uid="{030A9537-49BF-4EB9-804E-B583A54D130B}"/>
    <cellStyle name="Separador de milhares 2 2 2 2 2 4 7" xfId="20612" xr:uid="{996819B5-89B0-4634-9F53-3838454BD037}"/>
    <cellStyle name="Separador de milhares 2 2 2 2 2 5" xfId="370" xr:uid="{E1F952F4-1D9C-4800-91A7-D4AE4D41454C}"/>
    <cellStyle name="Separador de milhares 2 2 2 2 2 5 2" xfId="5999" xr:uid="{20B33262-D153-4D70-832C-7740D8E9C707}"/>
    <cellStyle name="Separador de milhares 2 2 2 2 2 5 2 2" xfId="11911" xr:uid="{7F3777A9-1638-4D47-A25F-7B19998CF5C3}"/>
    <cellStyle name="Separador de milhares 2 2 2 2 2 5 2 2 2" xfId="13636" xr:uid="{401D63AA-8264-4FBC-A37A-CBD906BA7FD1}"/>
    <cellStyle name="Separador de milhares 2 2 2 2 2 5 2 3" xfId="12776" xr:uid="{3AB3340A-383D-476E-942D-2C995001A983}"/>
    <cellStyle name="Separador de milhares 2 2 2 2 2 5 2 4" xfId="20120" xr:uid="{9F327755-F281-4852-A6D8-3FF5A9C0FE5A}"/>
    <cellStyle name="Separador de milhares 2 2 2 2 2 5 2 5" xfId="20986" xr:uid="{ABE15EC5-1D1C-4A2D-A489-2005624F1E1B}"/>
    <cellStyle name="Separador de milhares 2 2 2 2 2 5 3" xfId="11481" xr:uid="{D2EDAB85-3550-41BC-A4FA-8A3A8481B786}"/>
    <cellStyle name="Separador de milhares 2 2 2 2 2 5 3 2" xfId="13206" xr:uid="{B24CA882-DAD3-4DD1-9679-722B3DF73D58}"/>
    <cellStyle name="Separador de milhares 2 2 2 2 2 5 3 3" xfId="14634" xr:uid="{A4D7106E-789A-4B03-ADE8-C926C1EB745B}"/>
    <cellStyle name="Separador de milhares 2 2 2 2 2 5 4" xfId="12346" xr:uid="{B83CAD55-5046-4EA8-B766-D3643E5DC459}"/>
    <cellStyle name="Separador de milhares 2 2 2 2 2 5 5" xfId="14067" xr:uid="{BAAF5A05-64F5-406B-BCC2-42814ACD5CAF}"/>
    <cellStyle name="Separador de milhares 2 2 2 2 2 5 6" xfId="20554" xr:uid="{73194030-2336-4D51-8C72-4AF5734A65D8}"/>
    <cellStyle name="Separador de milhares 2 2 2 2 2 6" xfId="3749" xr:uid="{C38E5FB9-BA2E-4A89-8014-2816C60DFC10}"/>
    <cellStyle name="Separador de milhares 2 2 2 2 2 6 2" xfId="9378" xr:uid="{98D6A216-1285-4C24-A397-770D260619D1}"/>
    <cellStyle name="Separador de milhares 2 2 2 2 2 6 2 2" xfId="12076" xr:uid="{C5C168D3-AFE3-4E6D-8655-266FA1C237CE}"/>
    <cellStyle name="Separador de milhares 2 2 2 2 2 6 2 2 2" xfId="13801" xr:uid="{9C378342-2936-49C8-B033-72E329C03292}"/>
    <cellStyle name="Separador de milhares 2 2 2 2 2 6 2 3" xfId="12941" xr:uid="{695E4840-B53C-47D8-8210-43CEEF7B2748}"/>
    <cellStyle name="Separador de milhares 2 2 2 2 2 6 2 4" xfId="20285" xr:uid="{E912D3C2-44CC-4513-AC6A-6317A2934513}"/>
    <cellStyle name="Separador de milhares 2 2 2 2 2 6 2 5" xfId="21151" xr:uid="{E1F392D2-2C6F-4A2C-A857-4C614330CD8A}"/>
    <cellStyle name="Separador de milhares 2 2 2 2 2 6 3" xfId="11646" xr:uid="{BE7101AB-B7E4-4576-9DB3-27328B949E06}"/>
    <cellStyle name="Separador de milhares 2 2 2 2 2 6 3 2" xfId="13371" xr:uid="{A3FC4BE8-8E2E-40C7-869C-F9D941557913}"/>
    <cellStyle name="Separador de milhares 2 2 2 2 2 6 3 3" xfId="18013" xr:uid="{1E805453-B497-440D-BCC8-84F18DF9851B}"/>
    <cellStyle name="Separador de milhares 2 2 2 2 2 6 4" xfId="12511" xr:uid="{FF1A6A1F-7CF3-41AD-AD95-11BA4EAFCA7A}"/>
    <cellStyle name="Separador de milhares 2 2 2 2 2 6 5" xfId="14232" xr:uid="{926D40BF-7C34-4977-B51E-EEBBA82763B5}"/>
    <cellStyle name="Separador de milhares 2 2 2 2 2 6 6" xfId="20719" xr:uid="{B54A00A9-A400-4C5C-848E-2EEA4F1F400C}"/>
    <cellStyle name="Separador de milhares 2 2 2 2 2 7" xfId="220" xr:uid="{5D911161-5261-4D87-BBB7-3F66F2BA3FC7}"/>
    <cellStyle name="Separador de milhares 2 2 2 2 2 7 2" xfId="5849" xr:uid="{ADC36FEA-EABD-42AC-AC0B-7E6B344C5457}"/>
    <cellStyle name="Separador de milhares 2 2 2 2 2 7 2 2" xfId="11862" xr:uid="{941756D9-50F7-44B5-B901-1FA22AAAB5B0}"/>
    <cellStyle name="Separador de milhares 2 2 2 2 2 7 2 2 2" xfId="13587" xr:uid="{63A1FB71-2B82-4571-B795-3E49C7BD2A31}"/>
    <cellStyle name="Separador de milhares 2 2 2 2 2 7 2 3" xfId="12727" xr:uid="{E0D7D83F-3254-460E-8AAD-91680D663CB2}"/>
    <cellStyle name="Separador de milhares 2 2 2 2 2 7 2 4" xfId="20071" xr:uid="{B707BD6F-EB8B-4F83-BEDC-705FBD7B0139}"/>
    <cellStyle name="Separador de milhares 2 2 2 2 2 7 2 5" xfId="20937" xr:uid="{CD86DEB0-006E-4DE0-A1CE-17C14252A696}"/>
    <cellStyle name="Separador de milhares 2 2 2 2 2 7 3" xfId="11432" xr:uid="{E1012F5E-8A5F-4DED-A0B1-816FE611C62C}"/>
    <cellStyle name="Separador de milhares 2 2 2 2 2 7 3 2" xfId="13157" xr:uid="{DA59D6BF-4F24-4DC4-BA68-E6763085E3EE}"/>
    <cellStyle name="Separador de milhares 2 2 2 2 2 7 3 3" xfId="14484" xr:uid="{36FE20DE-A869-4836-B216-F3B3FC89F521}"/>
    <cellStyle name="Separador de milhares 2 2 2 2 2 7 4" xfId="12297" xr:uid="{A858E23A-42DC-47B3-BA09-2D57220C8A38}"/>
    <cellStyle name="Separador de milhares 2 2 2 2 2 7 5" xfId="14018" xr:uid="{A7655C54-9A90-4E01-BC68-707FEC7BA181}"/>
    <cellStyle name="Separador de milhares 2 2 2 2 2 7 6" xfId="20505" xr:uid="{AB740DB2-648F-4E39-AAAB-5708FD571978}"/>
    <cellStyle name="Separador de milhares 2 2 2 2 2 8" xfId="5782" xr:uid="{E2BA7372-B2BD-4DFF-93F6-2E75E8CD44FE}"/>
    <cellStyle name="Separador de milhares 2 2 2 2 2 8 2" xfId="11820" xr:uid="{DD9F5F78-0B3A-45A9-894E-A1ACC589D590}"/>
    <cellStyle name="Separador de milhares 2 2 2 2 2 8 2 2" xfId="13545" xr:uid="{87C41BA4-2903-415A-962B-B9A283298315}"/>
    <cellStyle name="Separador de milhares 2 2 2 2 2 8 3" xfId="12685" xr:uid="{AB2369C6-1CAF-4FFB-AAC0-B39F153213A6}"/>
    <cellStyle name="Separador de milhares 2 2 2 2 2 8 4" xfId="20029" xr:uid="{E512E21C-1975-45AD-8D7A-1C23D0C6AA57}"/>
    <cellStyle name="Separador de milhares 2 2 2 2 2 8 5" xfId="20895" xr:uid="{29D5B1C0-0907-4F4B-B708-BBB9270015C7}"/>
    <cellStyle name="Separador de milhares 2 2 2 2 2 9" xfId="11390" xr:uid="{5054DA79-5863-4E77-B9A4-2C51B20A9EAC}"/>
    <cellStyle name="Separador de milhares 2 2 2 2 2 9 2" xfId="13115" xr:uid="{DA4E416A-8781-46AA-852A-835E9CD77762}"/>
    <cellStyle name="Separador de milhares 2 2 2 2 2 9 3" xfId="14417" xr:uid="{90B2C250-37B6-46B5-A508-ABC206146CEC}"/>
    <cellStyle name="Separador de milhares 2 2 2 2 3" xfId="132" xr:uid="{A91458C6-45AD-4918-AEEF-B1811252EA22}"/>
    <cellStyle name="Separador de milhares 2 2 2 2 3 2" xfId="561" xr:uid="{87D47D28-7E9C-4104-AF8F-91F78917F188}"/>
    <cellStyle name="Separador de milhares 2 2 2 2 3 2 2" xfId="4306" xr:uid="{F299903A-50BA-4AC5-9ED1-A52037329466}"/>
    <cellStyle name="Separador de milhares 2 2 2 2 3 2 2 2" xfId="9935" xr:uid="{B447BD17-91D3-472C-99E6-3FADF35B6077}"/>
    <cellStyle name="Separador de milhares 2 2 2 2 3 2 2 2 2" xfId="12168" xr:uid="{963F98BB-1249-401F-BD1F-A34D7D5C917D}"/>
    <cellStyle name="Separador de milhares 2 2 2 2 3 2 2 2 2 2" xfId="13893" xr:uid="{C4A5D4F1-8DFC-45CB-8A36-B48752ED80F5}"/>
    <cellStyle name="Separador de milhares 2 2 2 2 3 2 2 2 3" xfId="13033" xr:uid="{BB7F3216-3127-44D2-AF4F-80C0541B713C}"/>
    <cellStyle name="Separador de milhares 2 2 2 2 3 2 2 2 4" xfId="20377" xr:uid="{A5949030-E38A-4C22-AE66-C7825F895E5F}"/>
    <cellStyle name="Separador de milhares 2 2 2 2 3 2 2 2 5" xfId="21243" xr:uid="{790BDEF5-718B-4B8F-BA0C-2EE2E8498DC2}"/>
    <cellStyle name="Separador de milhares 2 2 2 2 3 2 2 3" xfId="11738" xr:uid="{ECFBBF2A-3091-4F0D-8883-0F918E144D11}"/>
    <cellStyle name="Separador de milhares 2 2 2 2 3 2 2 3 2" xfId="13463" xr:uid="{ED7A195F-FC1F-4035-8D1F-02146AD4E8C0}"/>
    <cellStyle name="Separador de milhares 2 2 2 2 3 2 2 3 3" xfId="18570" xr:uid="{0CB90175-844C-4CAA-9AF9-8D34447D81DC}"/>
    <cellStyle name="Separador de milhares 2 2 2 2 3 2 2 4" xfId="12603" xr:uid="{63DC9B92-E72D-4222-B83C-22741237870D}"/>
    <cellStyle name="Separador de milhares 2 2 2 2 3 2 2 5" xfId="14324" xr:uid="{A847ED54-1A11-4C60-9249-9F6A3205880A}"/>
    <cellStyle name="Separador de milhares 2 2 2 2 3 2 2 6" xfId="20811" xr:uid="{562E0B36-4937-4231-9982-3125CF54A531}"/>
    <cellStyle name="Separador de milhares 2 2 2 2 3 2 3" xfId="6190" xr:uid="{6A43D25D-90F5-496F-8714-4B6F4AE2EAAA}"/>
    <cellStyle name="Separador de milhares 2 2 2 2 3 2 3 2" xfId="12012" xr:uid="{83289304-3173-4450-A7EB-BD2FAA4DEE6A}"/>
    <cellStyle name="Separador de milhares 2 2 2 2 3 2 3 2 2" xfId="13737" xr:uid="{C8B63663-7C08-404E-AC6E-9CECEFCD8FB0}"/>
    <cellStyle name="Separador de milhares 2 2 2 2 3 2 3 3" xfId="12877" xr:uid="{B1787D9A-2C80-44AF-8391-69A0E5A7143E}"/>
    <cellStyle name="Separador de milhares 2 2 2 2 3 2 3 4" xfId="20221" xr:uid="{24C483E1-FCA0-4AF5-AC60-2FA2A6075247}"/>
    <cellStyle name="Separador de milhares 2 2 2 2 3 2 3 5" xfId="21087" xr:uid="{8A2A6392-8AB1-405F-B4E3-D3C5D5C14260}"/>
    <cellStyle name="Separador de milhares 2 2 2 2 3 2 4" xfId="11582" xr:uid="{D4C4FF88-921E-4B95-B288-9906A8EB39F8}"/>
    <cellStyle name="Separador de milhares 2 2 2 2 3 2 4 2" xfId="13307" xr:uid="{D5136E7D-E0F8-48BE-B5DC-BE4BE88C697C}"/>
    <cellStyle name="Separador de milhares 2 2 2 2 3 2 4 3" xfId="14825" xr:uid="{8F8DCFE6-6092-4479-8D1C-1CD2419B7FA0}"/>
    <cellStyle name="Separador de milhares 2 2 2 2 3 2 5" xfId="12447" xr:uid="{FC7D320F-36D6-4FE8-ABAC-E0CA54CDB500}"/>
    <cellStyle name="Separador de milhares 2 2 2 2 3 2 6" xfId="14168" xr:uid="{855F74F1-ABDB-4758-9D70-D0C8AFE1181E}"/>
    <cellStyle name="Separador de milhares 2 2 2 2 3 2 7" xfId="20655" xr:uid="{9BFB8697-342E-4E36-AAD3-CFDFB39F466E}"/>
    <cellStyle name="Separador de milhares 2 2 2 2 3 3" xfId="3782" xr:uid="{74AD5795-0148-4BF4-B5F7-3FFCB5F4FA7E}"/>
    <cellStyle name="Separador de milhares 2 2 2 2 3 3 2" xfId="9411" xr:uid="{15CDD081-4DDE-45CD-B30D-F7785056B459}"/>
    <cellStyle name="Separador de milhares 2 2 2 2 3 3 2 2" xfId="12091" xr:uid="{E9CD5DB2-63C8-4CD1-B882-DBFD30021F0D}"/>
    <cellStyle name="Separador de milhares 2 2 2 2 3 3 2 2 2" xfId="13816" xr:uid="{9E6817D9-A2EC-4F37-A2C1-37919D1F04DF}"/>
    <cellStyle name="Separador de milhares 2 2 2 2 3 3 2 3" xfId="12956" xr:uid="{25A6A01A-1235-46FB-BE5B-DA9BF6E1BA2C}"/>
    <cellStyle name="Separador de milhares 2 2 2 2 3 3 2 4" xfId="20300" xr:uid="{397C784F-0EBA-43C4-B94B-63FE1028BEB0}"/>
    <cellStyle name="Separador de milhares 2 2 2 2 3 3 2 5" xfId="21166" xr:uid="{57739096-FE85-4CF2-959D-357BD2CA0B96}"/>
    <cellStyle name="Separador de milhares 2 2 2 2 3 3 3" xfId="11661" xr:uid="{C66D1017-4B1C-41A9-9FC4-9599844B003F}"/>
    <cellStyle name="Separador de milhares 2 2 2 2 3 3 3 2" xfId="13386" xr:uid="{526C84E8-32A5-4CA6-A7CB-E7E57539DD70}"/>
    <cellStyle name="Separador de milhares 2 2 2 2 3 3 3 3" xfId="18046" xr:uid="{E4E22C2D-1BE1-4406-BADF-162FAE9A31A1}"/>
    <cellStyle name="Separador de milhares 2 2 2 2 3 3 4" xfId="12526" xr:uid="{A511A0BF-B121-4300-993E-538A1371B6D1}"/>
    <cellStyle name="Separador de milhares 2 2 2 2 3 3 5" xfId="14247" xr:uid="{1E530644-F034-40E6-9493-B75A7DF33460}"/>
    <cellStyle name="Separador de milhares 2 2 2 2 3 3 6" xfId="20734" xr:uid="{5F00585A-7204-4C9C-A9C4-F4990B2C8780}"/>
    <cellStyle name="Separador de milhares 2 2 2 2 3 4" xfId="386" xr:uid="{A74F9E00-4986-4C1F-9E29-8275D41033F8}"/>
    <cellStyle name="Separador de milhares 2 2 2 2 3 4 2" xfId="6015" xr:uid="{2656697D-B5E3-4FCF-9A0A-DDCFF09EE237}"/>
    <cellStyle name="Separador de milhares 2 2 2 2 3 4 2 2" xfId="11925" xr:uid="{01828C44-E716-4358-83D7-6ABAAA23DC14}"/>
    <cellStyle name="Separador de milhares 2 2 2 2 3 4 2 2 2" xfId="13650" xr:uid="{25029AD8-09AF-4AA3-8EA7-2DB6CA20EFB0}"/>
    <cellStyle name="Separador de milhares 2 2 2 2 3 4 2 3" xfId="12790" xr:uid="{AE147FAB-2902-40EC-A150-3883CB07CF24}"/>
    <cellStyle name="Separador de milhares 2 2 2 2 3 4 2 4" xfId="20134" xr:uid="{D0F5E181-155C-49F9-9013-4C54F6E5B651}"/>
    <cellStyle name="Separador de milhares 2 2 2 2 3 4 2 5" xfId="21000" xr:uid="{D882DADC-0136-46C7-AFD8-73E36AF1E4E9}"/>
    <cellStyle name="Separador de milhares 2 2 2 2 3 4 3" xfId="11495" xr:uid="{A50F9478-CA3B-40AB-9624-5776669B3A6B}"/>
    <cellStyle name="Separador de milhares 2 2 2 2 3 4 3 2" xfId="13220" xr:uid="{6CBE9FE3-A5FE-4D87-AEEA-D8347417350E}"/>
    <cellStyle name="Separador de milhares 2 2 2 2 3 4 3 3" xfId="14650" xr:uid="{E85A8219-18C6-4B99-BA4B-8D15E6271BCC}"/>
    <cellStyle name="Separador de milhares 2 2 2 2 3 4 4" xfId="12360" xr:uid="{A7A6DBAB-E153-4DC0-A0DE-E128DF66FE5C}"/>
    <cellStyle name="Separador de milhares 2 2 2 2 3 4 5" xfId="14081" xr:uid="{8D19CEEE-2BE7-45EA-9B14-60202BBE1F1C}"/>
    <cellStyle name="Separador de milhares 2 2 2 2 3 4 6" xfId="20568" xr:uid="{3C86E26A-EEF7-4B4F-A85C-019D8C1FC735}"/>
    <cellStyle name="Separador de milhares 2 2 2 2 3 5" xfId="5761" xr:uid="{C77965F6-8CAE-49C3-9266-17FD6C7F0A9A}"/>
    <cellStyle name="Separador de milhares 2 2 2 2 3 5 2" xfId="11806" xr:uid="{63E6D576-FDD9-4B33-AF06-8C31AA8BEA57}"/>
    <cellStyle name="Separador de milhares 2 2 2 2 3 5 2 2" xfId="13531" xr:uid="{A526D618-84D9-4DA9-AFC9-563D799C7F42}"/>
    <cellStyle name="Separador de milhares 2 2 2 2 3 5 3" xfId="12671" xr:uid="{0A9FE140-118C-4EF1-874C-F998391875F7}"/>
    <cellStyle name="Separador de milhares 2 2 2 2 3 5 4" xfId="20015" xr:uid="{B97B887D-A264-4496-8954-07AA13DCE3EB}"/>
    <cellStyle name="Separador de milhares 2 2 2 2 3 5 5" xfId="20881" xr:uid="{646517CA-A369-417B-8671-F9E0267E0723}"/>
    <cellStyle name="Separador de milhares 2 2 2 2 3 6" xfId="11376" xr:uid="{A51BBC48-AF25-4056-BBE3-1CBDB3AB41FE}"/>
    <cellStyle name="Separador de milhares 2 2 2 2 3 6 2" xfId="13101" xr:uid="{FD2703D5-8032-4D76-951E-B2A8D57D9CF3}"/>
    <cellStyle name="Separador de milhares 2 2 2 2 3 6 3" xfId="14396" xr:uid="{11F2395A-2BDE-4F31-8BBC-CEC426C82C09}"/>
    <cellStyle name="Separador de milhares 2 2 2 2 3 7" xfId="12241" xr:uid="{5003123F-F9B1-4BCD-A657-D4FC8BBB526E}"/>
    <cellStyle name="Separador de milhares 2 2 2 2 3 8" xfId="13962" xr:uid="{2D276EF1-0F7E-494B-A662-83B8AFF340E3}"/>
    <cellStyle name="Separador de milhares 2 2 2 2 3 9" xfId="20449" xr:uid="{F3964028-7EAF-4381-99E6-8FB585CDFE25}"/>
    <cellStyle name="Separador de milhares 2 2 2 2 4" xfId="492" xr:uid="{B21A9F95-D0C8-4618-A034-0BC423941555}"/>
    <cellStyle name="Separador de milhares 2 2 2 2 4 2" xfId="3728" xr:uid="{5C06F247-8AD3-49B0-95ED-83E09678C254}"/>
    <cellStyle name="Separador de milhares 2 2 2 2 4 2 2" xfId="9357" xr:uid="{26136631-E7DF-4EBA-B1F6-0671E049D6CD}"/>
    <cellStyle name="Separador de milhares 2 2 2 2 4 2 2 2" xfId="12061" xr:uid="{A9173911-E087-4A94-87B6-58D317F97C91}"/>
    <cellStyle name="Separador de milhares 2 2 2 2 4 2 2 2 2" xfId="13786" xr:uid="{A471B7C7-0727-4F6D-BCB8-18497FD1C7CC}"/>
    <cellStyle name="Separador de milhares 2 2 2 2 4 2 2 3" xfId="12926" xr:uid="{B462A371-1A93-4635-AFB0-95FCAB041919}"/>
    <cellStyle name="Separador de milhares 2 2 2 2 4 2 2 4" xfId="20270" xr:uid="{361F4B21-0023-4E48-A643-2F8AB7E76DC6}"/>
    <cellStyle name="Separador de milhares 2 2 2 2 4 2 2 5" xfId="21136" xr:uid="{75A419F3-80A4-449F-9339-D10A2F8A63D2}"/>
    <cellStyle name="Separador de milhares 2 2 2 2 4 2 3" xfId="11631" xr:uid="{00AE0315-59F5-4501-AFC6-3817B730101E}"/>
    <cellStyle name="Separador de milhares 2 2 2 2 4 2 3 2" xfId="13356" xr:uid="{352D25F2-7F34-46BB-9C91-8FA76B1C1C96}"/>
    <cellStyle name="Separador de milhares 2 2 2 2 4 2 3 3" xfId="17992" xr:uid="{7EB0DEFE-F4F8-4D40-A3BC-70AFC34329D1}"/>
    <cellStyle name="Separador de milhares 2 2 2 2 4 2 4" xfId="12496" xr:uid="{7CE2F21F-F8DE-4CCB-B4EA-1F8151E0190C}"/>
    <cellStyle name="Separador de milhares 2 2 2 2 4 2 5" xfId="14217" xr:uid="{14B1DB16-7EB6-47E9-80CF-F237B4E8F247}"/>
    <cellStyle name="Separador de milhares 2 2 2 2 4 2 6" xfId="20704" xr:uid="{90AA63BB-5F88-44E1-81B3-DB5E6FD7A81E}"/>
    <cellStyle name="Separador de milhares 2 2 2 2 4 3" xfId="6121" xr:uid="{347B87F1-BBCD-4C54-ABA7-EBB9095C95CA}"/>
    <cellStyle name="Separador de milhares 2 2 2 2 4 3 2" xfId="11983" xr:uid="{0DB6702B-A7CD-4633-95ED-2816B76D2F0C}"/>
    <cellStyle name="Separador de milhares 2 2 2 2 4 3 2 2" xfId="13708" xr:uid="{2EE52B68-5BAE-4C8E-8481-6AF71E864790}"/>
    <cellStyle name="Separador de milhares 2 2 2 2 4 3 3" xfId="12848" xr:uid="{296E335E-226F-4D8B-9E3C-65279FB4AA98}"/>
    <cellStyle name="Separador de milhares 2 2 2 2 4 3 4" xfId="20192" xr:uid="{664819E8-A814-4840-8D85-39FA70EBE003}"/>
    <cellStyle name="Separador de milhares 2 2 2 2 4 3 5" xfId="21058" xr:uid="{14164A83-B0D5-461F-AD28-32B467F14314}"/>
    <cellStyle name="Separador de milhares 2 2 2 2 4 4" xfId="11553" xr:uid="{F4783EE7-AA50-47BE-8563-1682C65DABF6}"/>
    <cellStyle name="Separador de milhares 2 2 2 2 4 4 2" xfId="13278" xr:uid="{C34B738B-99A1-4841-A3FB-FF030D846B73}"/>
    <cellStyle name="Separador de milhares 2 2 2 2 4 4 3" xfId="14756" xr:uid="{AC88683A-D30B-4EDB-AE15-FAA1356D038C}"/>
    <cellStyle name="Separador de milhares 2 2 2 2 4 5" xfId="12418" xr:uid="{88A93EF3-29FC-4A78-960A-8071A826511D}"/>
    <cellStyle name="Separador de milhares 2 2 2 2 4 6" xfId="14139" xr:uid="{9CDEB78A-BD00-40C3-9632-18B3597639FE}"/>
    <cellStyle name="Separador de milhares 2 2 2 2 4 7" xfId="20626" xr:uid="{22A21FDD-FE57-4FA1-9397-8CF8525AF74E}"/>
    <cellStyle name="Separador de milhares 2 2 2 2 5" xfId="427" xr:uid="{3BC245FF-6794-48E8-A7A4-DE953D8E9A5E}"/>
    <cellStyle name="Separador de milhares 2 2 2 2 5 2" xfId="3864" xr:uid="{8ED36459-3310-4451-BB0C-7530E1EDA7FE}"/>
    <cellStyle name="Separador de milhares 2 2 2 2 5 2 2" xfId="9493" xr:uid="{AC361650-B4F9-4E68-B129-5D75807DA8D1}"/>
    <cellStyle name="Separador de milhares 2 2 2 2 5 2 2 2" xfId="12123" xr:uid="{804E2212-6AC8-449D-A285-2AB4CB998FC0}"/>
    <cellStyle name="Separador de milhares 2 2 2 2 5 2 2 2 2" xfId="13848" xr:uid="{230B6B5F-E523-417F-8AA6-9F2F34E02E2E}"/>
    <cellStyle name="Separador de milhares 2 2 2 2 5 2 2 3" xfId="12988" xr:uid="{D73FB93B-E5A6-49D7-8A74-2872BEDC8FED}"/>
    <cellStyle name="Separador de milhares 2 2 2 2 5 2 2 4" xfId="20332" xr:uid="{8199DA22-62EA-4EE5-8F9D-9DC8126C4456}"/>
    <cellStyle name="Separador de milhares 2 2 2 2 5 2 2 5" xfId="21198" xr:uid="{37DA6716-460C-4EA7-BF1F-ED543A14F320}"/>
    <cellStyle name="Separador de milhares 2 2 2 2 5 2 3" xfId="11693" xr:uid="{A61F57DD-C7B6-4B23-B376-E7C0F6F1AA21}"/>
    <cellStyle name="Separador de milhares 2 2 2 2 5 2 3 2" xfId="13418" xr:uid="{E4CEF954-4136-432B-993C-122FFC0DB9EF}"/>
    <cellStyle name="Separador de milhares 2 2 2 2 5 2 3 3" xfId="18128" xr:uid="{43C9961F-89CC-4B17-872D-A115BD018B8B}"/>
    <cellStyle name="Separador de milhares 2 2 2 2 5 2 4" xfId="12558" xr:uid="{BCF8987B-F3B6-4635-B99B-D368AB278008}"/>
    <cellStyle name="Separador de milhares 2 2 2 2 5 2 5" xfId="14279" xr:uid="{D5B9D613-E07F-4E99-90E4-0A190A9386ED}"/>
    <cellStyle name="Separador de milhares 2 2 2 2 5 2 6" xfId="20766" xr:uid="{5F9AFB1C-28C0-4A45-97A7-376D612D6C30}"/>
    <cellStyle name="Separador de milhares 2 2 2 2 5 3" xfId="6056" xr:uid="{CAB965A1-2CD6-467B-95E8-B84536CA2BD0}"/>
    <cellStyle name="Separador de milhares 2 2 2 2 5 3 2" xfId="11955" xr:uid="{A70383F1-6E1F-4C08-84D0-9DA35A64FC96}"/>
    <cellStyle name="Separador de milhares 2 2 2 2 5 3 2 2" xfId="13680" xr:uid="{3D778AA8-D275-4FB0-A22A-C6684A7C08FC}"/>
    <cellStyle name="Separador de milhares 2 2 2 2 5 3 3" xfId="12820" xr:uid="{86F5E8C2-CE4D-4C9F-8A0A-E4B5B6CB5846}"/>
    <cellStyle name="Separador de milhares 2 2 2 2 5 3 4" xfId="20164" xr:uid="{6F914317-5C49-4B7D-841F-1EA089E4C537}"/>
    <cellStyle name="Separador de milhares 2 2 2 2 5 3 5" xfId="21030" xr:uid="{75CF8DDC-5BEA-4191-AD80-A9E82E738CFB}"/>
    <cellStyle name="Separador de milhares 2 2 2 2 5 4" xfId="11525" xr:uid="{8066DA20-42EF-4F6F-8CD3-37B47B40775F}"/>
    <cellStyle name="Separador de milhares 2 2 2 2 5 4 2" xfId="13250" xr:uid="{F4DC282D-BD37-4243-9B20-08C29180A58D}"/>
    <cellStyle name="Separador de milhares 2 2 2 2 5 4 3" xfId="14691" xr:uid="{55EF21AE-F2C2-4EB8-B4BE-7A544A1E0219}"/>
    <cellStyle name="Separador de milhares 2 2 2 2 5 5" xfId="12390" xr:uid="{4C033ED1-8C38-4D24-861C-0B281F9E47DE}"/>
    <cellStyle name="Separador de milhares 2 2 2 2 5 6" xfId="14111" xr:uid="{17A25B84-98FD-4497-B4A0-054A33027483}"/>
    <cellStyle name="Separador de milhares 2 2 2 2 5 7" xfId="20598" xr:uid="{353E88C0-147C-4BDD-B3FF-FC534A4E060D}"/>
    <cellStyle name="Separador de milhares 2 2 2 2 6" xfId="409" xr:uid="{FC053538-BBF3-4F33-823B-595A75FE211C}"/>
    <cellStyle name="Separador de milhares 2 2 2 2 6 2" xfId="4587" xr:uid="{F352BB51-7131-48C3-BCFD-DB53EF0C2933}"/>
    <cellStyle name="Separador de milhares 2 2 2 2 6 2 2" xfId="10216" xr:uid="{415CE1A8-5DB2-48B1-9C9E-2BFB971EB1C8}"/>
    <cellStyle name="Separador de milhares 2 2 2 2 6 2 2 2" xfId="12190" xr:uid="{F539A1B3-1A7F-40F4-BB11-C14B35079968}"/>
    <cellStyle name="Separador de milhares 2 2 2 2 6 2 2 2 2" xfId="13915" xr:uid="{F5CA93A1-DB55-4EE6-96EA-F32E8DDF15F0}"/>
    <cellStyle name="Separador de milhares 2 2 2 2 6 2 2 3" xfId="13055" xr:uid="{64626FD9-45D2-46C2-8FD4-DA00A5D59D97}"/>
    <cellStyle name="Separador de milhares 2 2 2 2 6 2 2 4" xfId="20399" xr:uid="{C0C4D849-7B6A-4E01-BCB3-148BC3A19126}"/>
    <cellStyle name="Separador de milhares 2 2 2 2 6 2 2 5" xfId="21265" xr:uid="{AA065D9A-E7E5-4C1C-83A3-A4C72B874AFA}"/>
    <cellStyle name="Separador de milhares 2 2 2 2 6 2 3" xfId="11760" xr:uid="{BECA3168-33C2-41D1-A630-6AE5296561DF}"/>
    <cellStyle name="Separador de milhares 2 2 2 2 6 2 3 2" xfId="13485" xr:uid="{7A62EC73-C7FC-44BA-806D-7CFE8D865863}"/>
    <cellStyle name="Separador de milhares 2 2 2 2 6 2 3 3" xfId="18851" xr:uid="{9DE2AE31-A088-491F-AA76-83E5E93A57BB}"/>
    <cellStyle name="Separador de milhares 2 2 2 2 6 2 4" xfId="12625" xr:uid="{6847F562-475D-4DAE-83F4-954C7F84CE9F}"/>
    <cellStyle name="Separador de milhares 2 2 2 2 6 2 5" xfId="14346" xr:uid="{3AC1DF75-2F56-4083-899D-075CD2706C19}"/>
    <cellStyle name="Separador de milhares 2 2 2 2 6 2 6" xfId="20833" xr:uid="{9D58BC80-BE29-4F48-AA0C-3F5B79DF1CBB}"/>
    <cellStyle name="Separador de milhares 2 2 2 2 6 3" xfId="6038" xr:uid="{98C9F54D-AEB6-44E7-9CA6-4E4AA77288B0}"/>
    <cellStyle name="Separador de milhares 2 2 2 2 6 3 2" xfId="11941" xr:uid="{D433AED8-1B5F-47E5-A1B8-F471E0BB1131}"/>
    <cellStyle name="Separador de milhares 2 2 2 2 6 3 2 2" xfId="13666" xr:uid="{DCDA5AE5-1809-4B1A-B842-8461A82C8B47}"/>
    <cellStyle name="Separador de milhares 2 2 2 2 6 3 3" xfId="12806" xr:uid="{9DD8A043-D665-459A-98B1-CDFCFEE3DC32}"/>
    <cellStyle name="Separador de milhares 2 2 2 2 6 3 4" xfId="20150" xr:uid="{66042F49-CA15-4676-8E12-C3F417CAD312}"/>
    <cellStyle name="Separador de milhares 2 2 2 2 6 3 5" xfId="21016" xr:uid="{54BD0133-993D-4BA3-A93D-C2703BD61131}"/>
    <cellStyle name="Separador de milhares 2 2 2 2 6 4" xfId="11511" xr:uid="{D2D79A3F-BDB4-4DD5-9861-2E57856D18DE}"/>
    <cellStyle name="Separador de milhares 2 2 2 2 6 4 2" xfId="13236" xr:uid="{5B687B35-1A7D-4976-B122-BBA315EC402E}"/>
    <cellStyle name="Separador de milhares 2 2 2 2 6 4 3" xfId="14673" xr:uid="{780DDE64-39F9-4141-A328-FEEBB926E3A0}"/>
    <cellStyle name="Separador de milhares 2 2 2 2 6 5" xfId="12376" xr:uid="{833B396C-6261-44B8-98BC-22F6A00AFA2D}"/>
    <cellStyle name="Separador de milhares 2 2 2 2 6 6" xfId="14097" xr:uid="{45164480-B5C8-47B8-886E-DA3337538056}"/>
    <cellStyle name="Separador de milhares 2 2 2 2 6 7" xfId="20584" xr:uid="{BEB744F3-212D-463B-BB3B-A09052F2FF92}"/>
    <cellStyle name="Separador de milhares 2 2 2 2 7" xfId="353" xr:uid="{1693962B-8527-491F-8C69-60797D3EE3D7}"/>
    <cellStyle name="Separador de milhares 2 2 2 2 7 2" xfId="3977" xr:uid="{3AFF27BB-1811-44AF-B057-45C3842C36B2}"/>
    <cellStyle name="Separador de milhares 2 2 2 2 7 2 2" xfId="9606" xr:uid="{3A0C9F98-CDAA-4EF4-AF68-D02EF6F6EE4F}"/>
    <cellStyle name="Separador de milhares 2 2 2 2 7 2 2 2" xfId="12148" xr:uid="{CC02066F-0C94-4F1E-8EEF-D34F1EA283BC}"/>
    <cellStyle name="Separador de milhares 2 2 2 2 7 2 2 2 2" xfId="13873" xr:uid="{CDA60CCF-3A4D-47D2-A019-E10D22E758A3}"/>
    <cellStyle name="Separador de milhares 2 2 2 2 7 2 2 3" xfId="13013" xr:uid="{BD10DAF1-17C0-411A-9FE8-007230241CB5}"/>
    <cellStyle name="Separador de milhares 2 2 2 2 7 2 2 4" xfId="20357" xr:uid="{7B153428-28E0-49B6-864C-28700305E42F}"/>
    <cellStyle name="Separador de milhares 2 2 2 2 7 2 2 5" xfId="21223" xr:uid="{FA500500-EEDC-463F-9E36-FE85AFD4956A}"/>
    <cellStyle name="Separador de milhares 2 2 2 2 7 2 3" xfId="11718" xr:uid="{03D3D4CB-BBFD-492B-9B49-D2D33414E5B4}"/>
    <cellStyle name="Separador de milhares 2 2 2 2 7 2 3 2" xfId="13443" xr:uid="{690F80E0-0E6E-43CF-BE14-441AA237CAAD}"/>
    <cellStyle name="Separador de milhares 2 2 2 2 7 2 3 3" xfId="18241" xr:uid="{37C4CDFE-E581-4EBF-9852-36BE8F956DF3}"/>
    <cellStyle name="Separador de milhares 2 2 2 2 7 2 4" xfId="12583" xr:uid="{867E0B46-96DA-40D6-8C6E-7676DE75C798}"/>
    <cellStyle name="Separador de milhares 2 2 2 2 7 2 5" xfId="14304" xr:uid="{117E29C4-2D9B-49DB-978B-62E342C2130A}"/>
    <cellStyle name="Separador de milhares 2 2 2 2 7 2 6" xfId="20791" xr:uid="{48BCD000-9139-472B-B325-350E7D6EBEA1}"/>
    <cellStyle name="Separador de milhares 2 2 2 2 7 3" xfId="5982" xr:uid="{A9C2EEBE-AF32-4C1A-B298-D48B7982C7ED}"/>
    <cellStyle name="Separador de milhares 2 2 2 2 7 3 2" xfId="11897" xr:uid="{746B1A16-584D-4D09-BD7F-435765FF8209}"/>
    <cellStyle name="Separador de milhares 2 2 2 2 7 3 2 2" xfId="13622" xr:uid="{C92FAA69-E0BC-4893-9402-DE07DA4A8A4B}"/>
    <cellStyle name="Separador de milhares 2 2 2 2 7 3 3" xfId="12762" xr:uid="{61B1A339-D4F4-49E8-B8A5-9BEABB037FCA}"/>
    <cellStyle name="Separador de milhares 2 2 2 2 7 3 4" xfId="20106" xr:uid="{7242171D-56CA-4AAE-BA4C-8DD279C6107D}"/>
    <cellStyle name="Separador de milhares 2 2 2 2 7 3 5" xfId="20972" xr:uid="{8ABE502E-D8E2-4C1B-BC91-E4FA580FF9BC}"/>
    <cellStyle name="Separador de milhares 2 2 2 2 7 4" xfId="11467" xr:uid="{FEE50079-EFE1-4C51-93DA-F44D3925531F}"/>
    <cellStyle name="Separador de milhares 2 2 2 2 7 4 2" xfId="13192" xr:uid="{A164CEEA-9280-45F0-9554-E3BE4B01F5F5}"/>
    <cellStyle name="Separador de milhares 2 2 2 2 7 4 3" xfId="14617" xr:uid="{A9673782-FAAC-4513-9324-CDAB0263E3F6}"/>
    <cellStyle name="Separador de milhares 2 2 2 2 7 5" xfId="12332" xr:uid="{1A93D9BC-2784-48B1-AB00-06AFA7C4E4F4}"/>
    <cellStyle name="Separador de milhares 2 2 2 2 7 6" xfId="14053" xr:uid="{306CDFBE-BF2D-40E3-800B-57D79F5B7EB9}"/>
    <cellStyle name="Separador de milhares 2 2 2 2 7 7" xfId="20540" xr:uid="{2EFDF6A6-89BF-4D2C-A13A-99F77F406481}"/>
    <cellStyle name="Separador de milhares 2 2 2 2 8" xfId="328" xr:uid="{C15E360D-BC56-49CA-A771-38BFFD637044}"/>
    <cellStyle name="Separador de milhares 2 2 2 2 8 2" xfId="5957" xr:uid="{72511793-44B8-4068-AFDA-1A531D7F7715}"/>
    <cellStyle name="Separador de milhares 2 2 2 2 8 2 2" xfId="11880" xr:uid="{CB32F7C4-B173-4F80-931B-AEFA5AB95C7D}"/>
    <cellStyle name="Separador de milhares 2 2 2 2 8 2 2 2" xfId="13605" xr:uid="{596776E4-8860-47FC-9225-5807CDE35A99}"/>
    <cellStyle name="Separador de milhares 2 2 2 2 8 2 3" xfId="12745" xr:uid="{6EC855D6-B59D-4161-A057-1DA8BBCD6986}"/>
    <cellStyle name="Separador de milhares 2 2 2 2 8 2 4" xfId="20089" xr:uid="{B9BA44B7-FA13-4892-9018-F918ABFAA00E}"/>
    <cellStyle name="Separador de milhares 2 2 2 2 8 2 5" xfId="20955" xr:uid="{E2362B9E-F0D2-40AA-AE88-B324D08C03BA}"/>
    <cellStyle name="Separador de milhares 2 2 2 2 8 3" xfId="11450" xr:uid="{600C0CEF-8AB8-4797-99B7-9D0D679083BE}"/>
    <cellStyle name="Separador de milhares 2 2 2 2 8 3 2" xfId="13175" xr:uid="{F06E98F9-EE34-4FB5-9C5B-35C8E2847D34}"/>
    <cellStyle name="Separador de milhares 2 2 2 2 8 3 3" xfId="14592" xr:uid="{28955BC2-B864-409A-80F1-C5D4A7CD07B1}"/>
    <cellStyle name="Separador de milhares 2 2 2 2 8 4" xfId="12315" xr:uid="{FE9B0037-388B-417F-8E76-7F2B93664E03}"/>
    <cellStyle name="Separador de milhares 2 2 2 2 8 5" xfId="14036" xr:uid="{E6050CC5-54D1-4863-8CB4-11A21873708D}"/>
    <cellStyle name="Separador de milhares 2 2 2 2 8 6" xfId="20523" xr:uid="{BF54CB36-5419-4E9F-AD6D-D25393125D13}"/>
    <cellStyle name="Separador de milhares 2 2 2 2 9" xfId="3711" xr:uid="{376AB7C1-C4B6-4BDE-B60A-D95C05731066}"/>
    <cellStyle name="Separador de milhares 2 2 2 2 9 2" xfId="9340" xr:uid="{88155053-DD6B-475B-8F13-2EB3B9C92233}"/>
    <cellStyle name="Separador de milhares 2 2 2 2 9 2 2" xfId="12045" xr:uid="{BF3F1719-E537-4F03-8F34-BEEC34C59F13}"/>
    <cellStyle name="Separador de milhares 2 2 2 2 9 2 2 2" xfId="13770" xr:uid="{8754EE14-4F5B-4BF7-A1BF-46039C9684CC}"/>
    <cellStyle name="Separador de milhares 2 2 2 2 9 2 3" xfId="12910" xr:uid="{9E41068E-3256-4000-A3D9-F7C792790E7C}"/>
    <cellStyle name="Separador de milhares 2 2 2 2 9 2 4" xfId="20254" xr:uid="{2DF7897B-F6A8-4286-8B85-455B40CB3250}"/>
    <cellStyle name="Separador de milhares 2 2 2 2 9 2 5" xfId="21120" xr:uid="{E9CF9291-91D6-4550-A925-CD021ED4F86D}"/>
    <cellStyle name="Separador de milhares 2 2 2 2 9 3" xfId="11615" xr:uid="{7BA7F9AE-1E08-46D3-8D98-E2F952F86435}"/>
    <cellStyle name="Separador de milhares 2 2 2 2 9 3 2" xfId="13340" xr:uid="{4966C6A8-C9F8-4B00-B4BF-028E9FAB5275}"/>
    <cellStyle name="Separador de milhares 2 2 2 2 9 3 3" xfId="17975" xr:uid="{827135A7-4BD6-4EF2-9D2D-C29A5B4DC6A1}"/>
    <cellStyle name="Separador de milhares 2 2 2 2 9 4" xfId="12480" xr:uid="{5C9C29FA-D1AA-479C-8373-5FF4B5BDBA9E}"/>
    <cellStyle name="Separador de milhares 2 2 2 2 9 5" xfId="14201" xr:uid="{68127622-417A-4836-8D80-6308D2A05FD9}"/>
    <cellStyle name="Separador de milhares 2 2 2 2 9 6" xfId="20688" xr:uid="{8F32DB04-F047-49F2-A5DC-B32779DC103A}"/>
    <cellStyle name="Separador de milhares 2 2 2 3" xfId="144" xr:uid="{1AD94098-0AF1-40CA-AAC7-91E42D127D63}"/>
    <cellStyle name="Separador de milhares 2 2 2 3 10" xfId="12250" xr:uid="{66BD21D9-0697-4ADE-B2E8-B7C7CAF8E708}"/>
    <cellStyle name="Separador de milhares 2 2 2 3 11" xfId="13971" xr:uid="{F3A43BE9-A83D-4139-9F28-9CDF9E7F1A3B}"/>
    <cellStyle name="Separador de milhares 2 2 2 3 12" xfId="20458" xr:uid="{903C5B78-0AE1-4161-81FA-68BF5B1703A7}"/>
    <cellStyle name="Separador de milhares 2 2 2 3 2" xfId="579" xr:uid="{2A0B8516-5219-4237-9934-4F3E214030BD}"/>
    <cellStyle name="Separador de milhares 2 2 2 3 2 2" xfId="3797" xr:uid="{13BCA2F8-CE71-435E-9273-FC1EA001E244}"/>
    <cellStyle name="Separador de milhares 2 2 2 3 2 2 2" xfId="9426" xr:uid="{1326BEFF-2E46-440B-9363-74532DF55635}"/>
    <cellStyle name="Separador de milhares 2 2 2 3 2 2 2 2" xfId="12100" xr:uid="{4B33F619-E441-4D4B-AAF0-E6110D5765CA}"/>
    <cellStyle name="Separador de milhares 2 2 2 3 2 2 2 2 2" xfId="13825" xr:uid="{A6C1301C-033E-4B0D-8596-96F3CEBDE90E}"/>
    <cellStyle name="Separador de milhares 2 2 2 3 2 2 2 3" xfId="12965" xr:uid="{A0CBA104-B836-49D2-9875-C566CBD4C379}"/>
    <cellStyle name="Separador de milhares 2 2 2 3 2 2 2 4" xfId="20309" xr:uid="{5E56F7CF-F215-4D4F-BAB5-1A39E64A80F8}"/>
    <cellStyle name="Separador de milhares 2 2 2 3 2 2 2 5" xfId="21175" xr:uid="{9BCD6A48-22A3-4F27-B7D9-A1AA52601C9A}"/>
    <cellStyle name="Separador de milhares 2 2 2 3 2 2 3" xfId="11670" xr:uid="{0FC69A79-309E-470A-9A0F-4C84BDF7E335}"/>
    <cellStyle name="Separador de milhares 2 2 2 3 2 2 3 2" xfId="13395" xr:uid="{8D0C8FA4-B950-4717-AC4F-DD896A20EE75}"/>
    <cellStyle name="Separador de milhares 2 2 2 3 2 2 3 3" xfId="18061" xr:uid="{9CDEBF3F-17B3-4F1D-BE40-018E567FBD99}"/>
    <cellStyle name="Separador de milhares 2 2 2 3 2 2 4" xfId="12535" xr:uid="{F216A269-59E8-443D-AEB2-9993ABD3616B}"/>
    <cellStyle name="Separador de milhares 2 2 2 3 2 2 5" xfId="14256" xr:uid="{EF48DA60-DF07-483B-BF3E-6786E332213F}"/>
    <cellStyle name="Separador de milhares 2 2 2 3 2 2 6" xfId="20743" xr:uid="{0B6BC365-EA06-4EDE-9898-B097D50C31F3}"/>
    <cellStyle name="Separador de milhares 2 2 2 3 2 3" xfId="6208" xr:uid="{37FF3B4D-EB0F-4551-8BEA-E3CC8DF40AA1}"/>
    <cellStyle name="Separador de milhares 2 2 2 3 2 3 2" xfId="12021" xr:uid="{37489A90-4D2C-4BD7-803A-CA4B52D4ABCB}"/>
    <cellStyle name="Separador de milhares 2 2 2 3 2 3 2 2" xfId="13746" xr:uid="{2C034162-F99F-4201-A851-A3AEA23B0925}"/>
    <cellStyle name="Separador de milhares 2 2 2 3 2 3 3" xfId="12886" xr:uid="{2D67956C-10E4-4473-A5D4-454BB1A46A26}"/>
    <cellStyle name="Separador de milhares 2 2 2 3 2 3 4" xfId="20230" xr:uid="{06B2254D-DA95-49F7-80ED-380532F20305}"/>
    <cellStyle name="Separador de milhares 2 2 2 3 2 3 5" xfId="21096" xr:uid="{77CCD407-DF15-446D-BCE8-E52E6AC69DE7}"/>
    <cellStyle name="Separador de milhares 2 2 2 3 2 4" xfId="11591" xr:uid="{D193C6CE-20B7-4066-9110-77820274D536}"/>
    <cellStyle name="Separador de milhares 2 2 2 3 2 4 2" xfId="13316" xr:uid="{E7E35A83-952B-4ADB-8F8E-948D70EE1C46}"/>
    <cellStyle name="Separador de milhares 2 2 2 3 2 4 3" xfId="14843" xr:uid="{D1FBC989-4FEA-453B-BE64-49D67D53988F}"/>
    <cellStyle name="Separador de milhares 2 2 2 3 2 5" xfId="12456" xr:uid="{039D0046-923F-4B7F-ABAC-12C9DB6F58EA}"/>
    <cellStyle name="Separador de milhares 2 2 2 3 2 6" xfId="14177" xr:uid="{2F1A52A2-1A1A-480F-8F81-8DDB963E9A73}"/>
    <cellStyle name="Separador de milhares 2 2 2 3 2 7" xfId="20664" xr:uid="{673A5D4C-76FE-4117-9F97-613C2F8EBCF8}"/>
    <cellStyle name="Separador de milhares 2 2 2 3 3" xfId="506" xr:uid="{EFEEA3FA-E407-4F31-B8C2-A7E12B7DA1E7}"/>
    <cellStyle name="Separador de milhares 2 2 2 3 3 2" xfId="3885" xr:uid="{ABE1A1F2-928C-4098-BA97-5FF00BB68E47}"/>
    <cellStyle name="Separador de milhares 2 2 2 3 3 2 2" xfId="9514" xr:uid="{FE2BD293-F53B-4A23-9419-7A7C7AE70162}"/>
    <cellStyle name="Separador de milhares 2 2 2 3 3 2 2 2" xfId="12134" xr:uid="{BB280AAE-9793-458C-9D90-82CBC212C53A}"/>
    <cellStyle name="Separador de milhares 2 2 2 3 3 2 2 2 2" xfId="13859" xr:uid="{E620391F-0004-425B-9CAB-01CDFD25DCC2}"/>
    <cellStyle name="Separador de milhares 2 2 2 3 3 2 2 3" xfId="12999" xr:uid="{2C9E6131-2290-4715-BED5-1373F22579B5}"/>
    <cellStyle name="Separador de milhares 2 2 2 3 3 2 2 4" xfId="20343" xr:uid="{B5783277-D344-45A2-97BD-2702ABCA6E12}"/>
    <cellStyle name="Separador de milhares 2 2 2 3 3 2 2 5" xfId="21209" xr:uid="{103B75FD-3F4E-48C6-97A3-192453CE8419}"/>
    <cellStyle name="Separador de milhares 2 2 2 3 3 2 3" xfId="11704" xr:uid="{5B024CCE-C7E7-4BE7-98EA-82EF34B16797}"/>
    <cellStyle name="Separador de milhares 2 2 2 3 3 2 3 2" xfId="13429" xr:uid="{94A1877A-60B6-4BD5-AAC8-BC269119F2E3}"/>
    <cellStyle name="Separador de milhares 2 2 2 3 3 2 3 3" xfId="18149" xr:uid="{1FF17926-0715-4C58-826D-39B41FD5D32D}"/>
    <cellStyle name="Separador de milhares 2 2 2 3 3 2 4" xfId="12569" xr:uid="{178D0F93-58BC-4D7A-9931-1765BD7691FA}"/>
    <cellStyle name="Separador de milhares 2 2 2 3 3 2 5" xfId="14290" xr:uid="{AEE27DAE-BEB6-49E9-AACA-1C383546D8F6}"/>
    <cellStyle name="Separador de milhares 2 2 2 3 3 2 6" xfId="20777" xr:uid="{E699AE5F-DBF0-4910-9EE9-A3C81B881796}"/>
    <cellStyle name="Separador de milhares 2 2 2 3 3 3" xfId="6135" xr:uid="{1F81B1D2-4222-4AA2-8C23-F01FE9706CBE}"/>
    <cellStyle name="Separador de milhares 2 2 2 3 3 3 2" xfId="11993" xr:uid="{06EC0EC5-FE5A-4C55-8291-7A71BC319200}"/>
    <cellStyle name="Separador de milhares 2 2 2 3 3 3 2 2" xfId="13718" xr:uid="{CDE97A89-AF73-451D-9048-23E3CB02FCD8}"/>
    <cellStyle name="Separador de milhares 2 2 2 3 3 3 3" xfId="12858" xr:uid="{8B74B184-A041-4AC0-9FF3-9E4C22837A8C}"/>
    <cellStyle name="Separador de milhares 2 2 2 3 3 3 4" xfId="20202" xr:uid="{B544D61D-8665-443E-B479-BFBBD979DA1A}"/>
    <cellStyle name="Separador de milhares 2 2 2 3 3 3 5" xfId="21068" xr:uid="{48E461AD-7FD9-4A1B-8EBA-C5B1AD7E8074}"/>
    <cellStyle name="Separador de milhares 2 2 2 3 3 4" xfId="11563" xr:uid="{52F8B868-77CD-4586-B978-781C7E901140}"/>
    <cellStyle name="Separador de milhares 2 2 2 3 3 4 2" xfId="13288" xr:uid="{306A2647-837C-4C74-86CA-6A3DA079DEF4}"/>
    <cellStyle name="Separador de milhares 2 2 2 3 3 4 3" xfId="14770" xr:uid="{085437E5-ECFB-405E-9FBB-EBA3FCEB21CD}"/>
    <cellStyle name="Separador de milhares 2 2 2 3 3 5" xfId="12428" xr:uid="{221A28E3-C730-4D7C-881E-C573C00EF689}"/>
    <cellStyle name="Separador de milhares 2 2 2 3 3 6" xfId="14149" xr:uid="{380D4F4F-7461-43A7-9501-545D21C3D28C}"/>
    <cellStyle name="Separador de milhares 2 2 2 3 3 7" xfId="20636" xr:uid="{73EAF1A3-D163-4915-AC86-F335FD694489}"/>
    <cellStyle name="Separador de milhares 2 2 2 3 4" xfId="449" xr:uid="{FE002BF5-F6A2-4BAD-AB9D-2EF11649C7DD}"/>
    <cellStyle name="Separador de milhares 2 2 2 3 4 2" xfId="4027" xr:uid="{4D91783A-1173-4D03-BF49-C4104B1753B8}"/>
    <cellStyle name="Separador de milhares 2 2 2 3 4 2 2" xfId="9656" xr:uid="{D79B98DC-2FCD-43F6-A167-0122F4AEA309}"/>
    <cellStyle name="Separador de milhares 2 2 2 3 4 2 2 2" xfId="12150" xr:uid="{0F115638-96E6-414B-A6C9-F2114DB61C93}"/>
    <cellStyle name="Separador de milhares 2 2 2 3 4 2 2 2 2" xfId="13875" xr:uid="{17E4EA2F-D99B-4225-AAEC-5C999678D019}"/>
    <cellStyle name="Separador de milhares 2 2 2 3 4 2 2 3" xfId="13015" xr:uid="{EF93EB45-920E-4C06-8DEB-F2AAAD80E063}"/>
    <cellStyle name="Separador de milhares 2 2 2 3 4 2 2 4" xfId="20359" xr:uid="{1D0FE6E2-831E-4133-A7DA-3A76FB6052CB}"/>
    <cellStyle name="Separador de milhares 2 2 2 3 4 2 2 5" xfId="21225" xr:uid="{64BA08BB-2984-4C20-B2C2-5C66EE34E07A}"/>
    <cellStyle name="Separador de milhares 2 2 2 3 4 2 3" xfId="11720" xr:uid="{B625A9DE-AA5D-437D-A27F-64A099C3B90D}"/>
    <cellStyle name="Separador de milhares 2 2 2 3 4 2 3 2" xfId="13445" xr:uid="{76914779-A570-4C5A-958D-C55437AF1EC2}"/>
    <cellStyle name="Separador de milhares 2 2 2 3 4 2 3 3" xfId="18291" xr:uid="{B4658011-4D71-47D3-9C5E-3FDA0DC436F3}"/>
    <cellStyle name="Separador de milhares 2 2 2 3 4 2 4" xfId="12585" xr:uid="{48484B7D-DAB1-4ADE-8764-3E67C47DB470}"/>
    <cellStyle name="Separador de milhares 2 2 2 3 4 2 5" xfId="14306" xr:uid="{2048F65D-A6F1-4E2C-9C7C-1E9E9533D1D3}"/>
    <cellStyle name="Separador de milhares 2 2 2 3 4 2 6" xfId="20793" xr:uid="{D9C32F58-C659-4F6C-9C90-CEE9C115DE5B}"/>
    <cellStyle name="Separador de milhares 2 2 2 3 4 3" xfId="6078" xr:uid="{724FDE81-5A1F-43D8-9641-C62B8CE9A777}"/>
    <cellStyle name="Separador de milhares 2 2 2 3 4 3 2" xfId="11964" xr:uid="{4AB553F2-6BCE-4CFD-84E3-BB921D252A5D}"/>
    <cellStyle name="Separador de milhares 2 2 2 3 4 3 2 2" xfId="13689" xr:uid="{C1E5E431-4A62-42CA-9B7D-0B90D2329292}"/>
    <cellStyle name="Separador de milhares 2 2 2 3 4 3 3" xfId="12829" xr:uid="{FC75F230-505D-4661-8370-E387BB4250F5}"/>
    <cellStyle name="Separador de milhares 2 2 2 3 4 3 4" xfId="20173" xr:uid="{A0E6EE1F-7C88-44BD-84CE-211D5323C1FD}"/>
    <cellStyle name="Separador de milhares 2 2 2 3 4 3 5" xfId="21039" xr:uid="{1FF96CA3-EBAC-4FE8-8FBD-9243CEB8B741}"/>
    <cellStyle name="Separador de milhares 2 2 2 3 4 4" xfId="11534" xr:uid="{3D2DC8DA-3397-473F-BB25-9285247DAD95}"/>
    <cellStyle name="Separador de milhares 2 2 2 3 4 4 2" xfId="13259" xr:uid="{0B1F6A8D-0761-4F5D-8224-8FC314BC196A}"/>
    <cellStyle name="Separador de milhares 2 2 2 3 4 4 3" xfId="14713" xr:uid="{74D46C8B-1710-425D-B2A6-70E74E8415FD}"/>
    <cellStyle name="Separador de milhares 2 2 2 3 4 5" xfId="12399" xr:uid="{18620F3F-17A8-45DD-BA4A-317C378A973A}"/>
    <cellStyle name="Separador de milhares 2 2 2 3 4 6" xfId="14120" xr:uid="{672E0832-5589-4442-88E6-A3DC1A921000}"/>
    <cellStyle name="Separador de milhares 2 2 2 3 4 7" xfId="20607" xr:uid="{67EAB01C-4320-4DAB-92F7-A61F1494CC76}"/>
    <cellStyle name="Separador de milhares 2 2 2 3 5" xfId="364" xr:uid="{54400D69-5CC6-4A21-8E9F-8B17AC9DFC79}"/>
    <cellStyle name="Separador de milhares 2 2 2 3 5 2" xfId="5993" xr:uid="{8B617EB6-964D-407A-8EB1-E02F63927E0E}"/>
    <cellStyle name="Separador de milhares 2 2 2 3 5 2 2" xfId="11906" xr:uid="{E019B1E0-629D-4A5D-B19C-FF8FB68FD95F}"/>
    <cellStyle name="Separador de milhares 2 2 2 3 5 2 2 2" xfId="13631" xr:uid="{AA191F3F-2738-4E6E-AEE7-BEB5CECC31C8}"/>
    <cellStyle name="Separador de milhares 2 2 2 3 5 2 3" xfId="12771" xr:uid="{F39F5DF1-D8B5-4443-A437-D4BF314AD16F}"/>
    <cellStyle name="Separador de milhares 2 2 2 3 5 2 4" xfId="20115" xr:uid="{C5B8548F-6EBB-4DEB-B741-225D61A9733B}"/>
    <cellStyle name="Separador de milhares 2 2 2 3 5 2 5" xfId="20981" xr:uid="{3664B2A8-0B4A-4D42-9BB5-BB48462F6054}"/>
    <cellStyle name="Separador de milhares 2 2 2 3 5 3" xfId="11476" xr:uid="{AC09D305-3E07-4581-AE09-2810CEDE3266}"/>
    <cellStyle name="Separador de milhares 2 2 2 3 5 3 2" xfId="13201" xr:uid="{76AFAE0B-B0D9-4062-BFA3-0075EBB9BAA5}"/>
    <cellStyle name="Separador de milhares 2 2 2 3 5 3 3" xfId="14628" xr:uid="{9D891FE4-4FBD-4B4D-98AA-E1CE4E7F5287}"/>
    <cellStyle name="Separador de milhares 2 2 2 3 5 4" xfId="12341" xr:uid="{9AB7F1C6-1E7E-439E-B83B-C4ED58F5BA8C}"/>
    <cellStyle name="Separador de milhares 2 2 2 3 5 5" xfId="14062" xr:uid="{EA343BD8-BCC1-40F7-8D25-BF53A559C904}"/>
    <cellStyle name="Separador de milhares 2 2 2 3 5 6" xfId="20549" xr:uid="{74A9C206-49E2-49AA-9855-C4821FD1B16A}"/>
    <cellStyle name="Separador de milhares 2 2 2 3 6" xfId="3741" xr:uid="{E0F4958A-4F1E-49A5-A923-A7574D03CD35}"/>
    <cellStyle name="Separador de milhares 2 2 2 3 6 2" xfId="9370" xr:uid="{C92F4636-45CE-44FC-B612-6DC705F08B76}"/>
    <cellStyle name="Separador de milhares 2 2 2 3 6 2 2" xfId="12071" xr:uid="{A1372EEA-BED1-4947-8144-BFB13E863023}"/>
    <cellStyle name="Separador de milhares 2 2 2 3 6 2 2 2" xfId="13796" xr:uid="{6FACEFDF-4A99-425E-A692-15E4E6D081FE}"/>
    <cellStyle name="Separador de milhares 2 2 2 3 6 2 3" xfId="12936" xr:uid="{017F54AB-E41B-4299-B135-525B200CA96B}"/>
    <cellStyle name="Separador de milhares 2 2 2 3 6 2 4" xfId="20280" xr:uid="{C878A615-E61B-4C34-BDB7-D7816F32BFDC}"/>
    <cellStyle name="Separador de milhares 2 2 2 3 6 2 5" xfId="21146" xr:uid="{F785539B-C7C7-4304-96E6-94D8F32645E7}"/>
    <cellStyle name="Separador de milhares 2 2 2 3 6 3" xfId="11641" xr:uid="{EE8385B2-5AC5-4E2C-A87F-26C5B893C8AC}"/>
    <cellStyle name="Separador de milhares 2 2 2 3 6 3 2" xfId="13366" xr:uid="{40626E4C-43C5-4D8B-9FC7-A1E3F36FD10D}"/>
    <cellStyle name="Separador de milhares 2 2 2 3 6 3 3" xfId="18005" xr:uid="{90BAD734-5752-4651-8D48-8C53E3A0B667}"/>
    <cellStyle name="Separador de milhares 2 2 2 3 6 4" xfId="12506" xr:uid="{D00DF35A-8870-476D-87C0-C9B1558AB527}"/>
    <cellStyle name="Separador de milhares 2 2 2 3 6 5" xfId="14227" xr:uid="{53464331-781D-4E48-A964-5D6DB1EED1DD}"/>
    <cellStyle name="Separador de milhares 2 2 2 3 6 6" xfId="20714" xr:uid="{0168AA35-F533-4F84-9257-7F0EE8356DE8}"/>
    <cellStyle name="Separador de milhares 2 2 2 3 7" xfId="215" xr:uid="{D5F0F997-C78C-41A7-AB2E-F81CC7BB6BCD}"/>
    <cellStyle name="Separador de milhares 2 2 2 3 7 2" xfId="5844" xr:uid="{D3FB8BEA-2516-4C45-9752-B865DECD9A8E}"/>
    <cellStyle name="Separador de milhares 2 2 2 3 7 2 2" xfId="11857" xr:uid="{F24059F1-A388-4F64-B43D-9687C72F8FD4}"/>
    <cellStyle name="Separador de milhares 2 2 2 3 7 2 2 2" xfId="13582" xr:uid="{55F3E1B2-3B90-4A94-9E8C-1135CEE6E808}"/>
    <cellStyle name="Separador de milhares 2 2 2 3 7 2 3" xfId="12722" xr:uid="{DEC7391F-FA03-4313-9D50-4E0EF7068E25}"/>
    <cellStyle name="Separador de milhares 2 2 2 3 7 2 4" xfId="20066" xr:uid="{DF72D188-D128-48D0-BE62-B3357683C059}"/>
    <cellStyle name="Separador de milhares 2 2 2 3 7 2 5" xfId="20932" xr:uid="{CA04A793-2988-4F37-B7ED-8DFA28EA2040}"/>
    <cellStyle name="Separador de milhares 2 2 2 3 7 3" xfId="11427" xr:uid="{26B273C2-983D-4E1B-84BB-358D62E4C0AA}"/>
    <cellStyle name="Separador de milhares 2 2 2 3 7 3 2" xfId="13152" xr:uid="{8BA893D4-9666-4D9B-8EE6-A6356C0322EE}"/>
    <cellStyle name="Separador de milhares 2 2 2 3 7 3 3" xfId="14479" xr:uid="{ADE6E77C-9A34-4E4A-999F-E0F7678DC69F}"/>
    <cellStyle name="Separador de milhares 2 2 2 3 7 4" xfId="12292" xr:uid="{00F4844F-64AC-4A75-BA22-BF3AA5976297}"/>
    <cellStyle name="Separador de milhares 2 2 2 3 7 5" xfId="14013" xr:uid="{AD937405-2E66-48BF-9C87-05E90D85A8D5}"/>
    <cellStyle name="Separador de milhares 2 2 2 3 7 6" xfId="20500" xr:uid="{C7AEFF1B-5555-4526-8574-B200AAAB5D0F}"/>
    <cellStyle name="Separador de milhares 2 2 2 3 8" xfId="5773" xr:uid="{D5CE367F-A244-4FE0-A7D2-D9E7DE1BCDE2}"/>
    <cellStyle name="Separador de milhares 2 2 2 3 8 2" xfId="11815" xr:uid="{5D6F49A5-FBFD-4A6C-8B10-CA00508AA028}"/>
    <cellStyle name="Separador de milhares 2 2 2 3 8 2 2" xfId="13540" xr:uid="{A537ADE3-2EAB-4544-8094-D1AC1167DC4A}"/>
    <cellStyle name="Separador de milhares 2 2 2 3 8 3" xfId="12680" xr:uid="{E5917BF1-7EA1-43EB-9FF2-F75D79B43284}"/>
    <cellStyle name="Separador de milhares 2 2 2 3 8 4" xfId="20024" xr:uid="{A04933FE-8553-4012-9172-B5C20DE03528}"/>
    <cellStyle name="Separador de milhares 2 2 2 3 8 5" xfId="20890" xr:uid="{3DC04198-FC2F-4D28-ADFA-293C8D026D29}"/>
    <cellStyle name="Separador de milhares 2 2 2 3 9" xfId="11385" xr:uid="{69397FBC-BB82-4B9C-A18D-F5AB9BC4B3C9}"/>
    <cellStyle name="Separador de milhares 2 2 2 3 9 2" xfId="13110" xr:uid="{7BB109AF-7D5D-4F8E-A2F7-345579034065}"/>
    <cellStyle name="Separador de milhares 2 2 2 3 9 3" xfId="14408" xr:uid="{CEA49AAE-5E87-40BD-BCD5-BF86F8BBF40F}"/>
    <cellStyle name="Separador de milhares 2 2 2 4" xfId="126" xr:uid="{4C13E50A-38A1-42D7-8CDA-591A8F229C0B}"/>
    <cellStyle name="Separador de milhares 2 2 2 4 2" xfId="552" xr:uid="{628EC7AD-ADE4-444C-9820-8A682482B4DC}"/>
    <cellStyle name="Separador de milhares 2 2 2 4 2 2" xfId="4408" xr:uid="{478F0FCF-7E8A-4F3C-B269-43FD0F1D1777}"/>
    <cellStyle name="Separador de milhares 2 2 2 4 2 2 2" xfId="10037" xr:uid="{0E357ADC-B041-41DC-894C-34792D0E5024}"/>
    <cellStyle name="Separador de milhares 2 2 2 4 2 2 2 2" xfId="12178" xr:uid="{3B8DBC80-7EDA-4597-9705-13C1C0B54355}"/>
    <cellStyle name="Separador de milhares 2 2 2 4 2 2 2 2 2" xfId="13903" xr:uid="{626D70F2-6CBE-449D-8CD5-839B226321C6}"/>
    <cellStyle name="Separador de milhares 2 2 2 4 2 2 2 3" xfId="13043" xr:uid="{1B29A4B3-7C1E-4EDC-87BE-20E4A764EB0D}"/>
    <cellStyle name="Separador de milhares 2 2 2 4 2 2 2 4" xfId="20387" xr:uid="{EDE33745-E36B-47D6-8294-F6D2E65F5A9E}"/>
    <cellStyle name="Separador de milhares 2 2 2 4 2 2 2 5" xfId="21253" xr:uid="{1E081B08-9DFD-4996-B9E1-6597A20F5784}"/>
    <cellStyle name="Separador de milhares 2 2 2 4 2 2 3" xfId="11748" xr:uid="{B1F2F893-11D0-4C80-93E0-B4659B2780A7}"/>
    <cellStyle name="Separador de milhares 2 2 2 4 2 2 3 2" xfId="13473" xr:uid="{C7A367D0-0FF9-4EF1-A342-E919E2270700}"/>
    <cellStyle name="Separador de milhares 2 2 2 4 2 2 3 3" xfId="18672" xr:uid="{945C158B-8E0D-4FB2-845B-8088AF2C6A87}"/>
    <cellStyle name="Separador de milhares 2 2 2 4 2 2 4" xfId="12613" xr:uid="{7A6AAB98-E7E8-41C5-B8FC-A0EBAC1E39F9}"/>
    <cellStyle name="Separador de milhares 2 2 2 4 2 2 5" xfId="14334" xr:uid="{6EC58C17-2E2E-44D8-8314-43805EBAC12E}"/>
    <cellStyle name="Separador de milhares 2 2 2 4 2 2 6" xfId="20821" xr:uid="{38582FFE-AB41-4447-880D-5940FC59B553}"/>
    <cellStyle name="Separador de milhares 2 2 2 4 2 3" xfId="6181" xr:uid="{C1FE218E-2F58-4D78-A0DC-8A087D6F65FD}"/>
    <cellStyle name="Separador de milhares 2 2 2 4 2 3 2" xfId="12007" xr:uid="{8231FE93-EF71-484F-A7C3-BCF2D9022780}"/>
    <cellStyle name="Separador de milhares 2 2 2 4 2 3 2 2" xfId="13732" xr:uid="{51287301-435D-402F-9FAE-02EB5AC2DC68}"/>
    <cellStyle name="Separador de milhares 2 2 2 4 2 3 3" xfId="12872" xr:uid="{3501BA73-6370-4B9B-B89F-FB649E2D52BA}"/>
    <cellStyle name="Separador de milhares 2 2 2 4 2 3 4" xfId="20216" xr:uid="{BB6C494E-971D-428D-A848-C07248A255DF}"/>
    <cellStyle name="Separador de milhares 2 2 2 4 2 3 5" xfId="21082" xr:uid="{D2A12150-2008-417B-B5E4-8353CA3573D7}"/>
    <cellStyle name="Separador de milhares 2 2 2 4 2 4" xfId="11577" xr:uid="{08D166FF-A6EB-4F42-B5B6-47575D8FFC77}"/>
    <cellStyle name="Separador de milhares 2 2 2 4 2 4 2" xfId="13302" xr:uid="{AD1DE387-E172-49A6-B37A-52F5E581EF95}"/>
    <cellStyle name="Separador de milhares 2 2 2 4 2 4 3" xfId="14816" xr:uid="{D69F16CC-412F-4CD6-8AFD-8705DE1BC4BB}"/>
    <cellStyle name="Separador de milhares 2 2 2 4 2 5" xfId="12442" xr:uid="{032EB1B5-F5A1-4E09-A49F-3D58885A0DFF}"/>
    <cellStyle name="Separador de milhares 2 2 2 4 2 6" xfId="14163" xr:uid="{031ACB51-BDA6-418C-855B-52BF6C236D9C}"/>
    <cellStyle name="Separador de milhares 2 2 2 4 2 7" xfId="20650" xr:uid="{226F76D1-0ED2-46B9-BAE7-96EA85CC48EC}"/>
    <cellStyle name="Separador de milhares 2 2 2 4 3" xfId="3774" xr:uid="{AC489126-6DBF-43F0-BB75-5D79B4C7392D}"/>
    <cellStyle name="Separador de milhares 2 2 2 4 3 2" xfId="9403" xr:uid="{4C61FB76-C324-438A-91F6-D79C72B0653F}"/>
    <cellStyle name="Separador de milhares 2 2 2 4 3 2 2" xfId="12086" xr:uid="{00B613D9-BF24-4CA9-AB36-36BF997B8DA5}"/>
    <cellStyle name="Separador de milhares 2 2 2 4 3 2 2 2" xfId="13811" xr:uid="{21A5D8E6-8DDE-4809-B8E7-AA9EB8090098}"/>
    <cellStyle name="Separador de milhares 2 2 2 4 3 2 3" xfId="12951" xr:uid="{D5DF7C90-5A84-4FFF-AC72-16EB16BC10B7}"/>
    <cellStyle name="Separador de milhares 2 2 2 4 3 2 4" xfId="20295" xr:uid="{FB5D8C22-8E2C-49F4-AEB5-538AB7134B54}"/>
    <cellStyle name="Separador de milhares 2 2 2 4 3 2 5" xfId="21161" xr:uid="{BADBA882-03F0-446C-8DDC-CCF6562A15E4}"/>
    <cellStyle name="Separador de milhares 2 2 2 4 3 3" xfId="11656" xr:uid="{DE5FF587-069F-43EE-979E-A21F3B528872}"/>
    <cellStyle name="Separador de milhares 2 2 2 4 3 3 2" xfId="13381" xr:uid="{23F1283E-337B-4A49-94DA-9D91C2581F12}"/>
    <cellStyle name="Separador de milhares 2 2 2 4 3 3 3" xfId="18038" xr:uid="{235AB419-C7B4-4F07-9896-BCC2B372A7A0}"/>
    <cellStyle name="Separador de milhares 2 2 2 4 3 4" xfId="12521" xr:uid="{C72BD0C3-9A97-40DB-B7E8-FE149F4DF889}"/>
    <cellStyle name="Separador de milhares 2 2 2 4 3 5" xfId="14242" xr:uid="{5276E56F-C64B-4FDA-99B4-A59A16B78A50}"/>
    <cellStyle name="Separador de milhares 2 2 2 4 3 6" xfId="20729" xr:uid="{C2A39646-4661-4E03-AE6E-F41A0F14C043}"/>
    <cellStyle name="Separador de milhares 2 2 2 4 4" xfId="381" xr:uid="{F61F9C15-C8A3-4321-90A5-56497B3F3170}"/>
    <cellStyle name="Separador de milhares 2 2 2 4 4 2" xfId="6010" xr:uid="{81C5BDE4-0F27-43E0-96D1-C1734BE56BBE}"/>
    <cellStyle name="Separador de milhares 2 2 2 4 4 2 2" xfId="11920" xr:uid="{9F7A78C4-675F-41C7-83B3-F3569361D9BC}"/>
    <cellStyle name="Separador de milhares 2 2 2 4 4 2 2 2" xfId="13645" xr:uid="{8CA678C4-EC62-464A-ACD3-8F988BC0A0AD}"/>
    <cellStyle name="Separador de milhares 2 2 2 4 4 2 3" xfId="12785" xr:uid="{024145C5-D962-4997-9C08-39B11B2ADD6B}"/>
    <cellStyle name="Separador de milhares 2 2 2 4 4 2 4" xfId="20129" xr:uid="{2CB7F386-C6A4-45C2-B48C-B80BB3F89873}"/>
    <cellStyle name="Separador de milhares 2 2 2 4 4 2 5" xfId="20995" xr:uid="{61325923-3794-44D2-B1C1-868F0A96A4E4}"/>
    <cellStyle name="Separador de milhares 2 2 2 4 4 3" xfId="11490" xr:uid="{78A5420F-5A3F-4E1E-BE87-94E4FFB89F4E}"/>
    <cellStyle name="Separador de milhares 2 2 2 4 4 3 2" xfId="13215" xr:uid="{0C3F1AD9-0C95-4C16-843C-19785ECCE593}"/>
    <cellStyle name="Separador de milhares 2 2 2 4 4 3 3" xfId="14645" xr:uid="{16DBF37A-27F7-40F7-8FD2-8942C6B9F1E5}"/>
    <cellStyle name="Separador de milhares 2 2 2 4 4 4" xfId="12355" xr:uid="{49BDD1BC-54C3-417F-B5CC-6B1A9A0E7F0C}"/>
    <cellStyle name="Separador de milhares 2 2 2 4 4 5" xfId="14076" xr:uid="{A6CC22E6-5126-4061-81C0-B5121EF9CF21}"/>
    <cellStyle name="Separador de milhares 2 2 2 4 4 6" xfId="20563" xr:uid="{3A4DF04D-CEE3-4AA1-AF3A-3BC2038B629E}"/>
    <cellStyle name="Separador de milhares 2 2 2 4 5" xfId="5755" xr:uid="{10EE034C-C234-4F9A-B312-30CDDCD0E1D0}"/>
    <cellStyle name="Separador de milhares 2 2 2 4 5 2" xfId="11801" xr:uid="{003FC7D7-E98B-4303-8FCA-895F2E2BFC08}"/>
    <cellStyle name="Separador de milhares 2 2 2 4 5 2 2" xfId="13526" xr:uid="{ABF2F726-47E3-4DAA-8E78-21B0EC55E333}"/>
    <cellStyle name="Separador de milhares 2 2 2 4 5 3" xfId="12666" xr:uid="{6E3231F5-785A-41BF-B37C-020CED59513E}"/>
    <cellStyle name="Separador de milhares 2 2 2 4 5 4" xfId="20010" xr:uid="{0B374C1F-1A37-47DC-9919-8ABF6B0F3349}"/>
    <cellStyle name="Separador de milhares 2 2 2 4 5 5" xfId="20876" xr:uid="{1291DD0A-376C-4504-ADDF-C875056AE8E6}"/>
    <cellStyle name="Separador de milhares 2 2 2 4 6" xfId="11371" xr:uid="{1334D981-85ED-4B6D-BE45-FCDF73D0D1D2}"/>
    <cellStyle name="Separador de milhares 2 2 2 4 6 2" xfId="13096" xr:uid="{878346AF-8539-41E7-9E96-8EBA14F04121}"/>
    <cellStyle name="Separador de milhares 2 2 2 4 6 3" xfId="14390" xr:uid="{C2AAF452-FF1E-4157-91CB-6C3CC7DDBBA6}"/>
    <cellStyle name="Separador de milhares 2 2 2 4 7" xfId="12236" xr:uid="{16F836D9-AB28-4755-8DD4-35A7877F80B0}"/>
    <cellStyle name="Separador de milhares 2 2 2 4 8" xfId="13957" xr:uid="{B524926E-0E08-4F85-8F15-251366B6B8E6}"/>
    <cellStyle name="Separador de milhares 2 2 2 4 9" xfId="20444" xr:uid="{3B253E16-D995-436A-8FDC-6C12E2BB8544}"/>
    <cellStyle name="Separador de milhares 2 2 2 5" xfId="483" xr:uid="{620C5C2B-00BD-4AE4-ABB9-A4928639E935}"/>
    <cellStyle name="Separador de milhares 2 2 2 5 2" xfId="3722" xr:uid="{0B5BE472-B53B-4560-9B2A-AEBF57576403}"/>
    <cellStyle name="Separador de milhares 2 2 2 5 2 2" xfId="9351" xr:uid="{42E6B7F6-3BBB-4A36-853D-85728CA68952}"/>
    <cellStyle name="Separador de milhares 2 2 2 5 2 2 2" xfId="12056" xr:uid="{27B94DDB-6327-403E-ADA6-3300462D84FD}"/>
    <cellStyle name="Separador de milhares 2 2 2 5 2 2 2 2" xfId="13781" xr:uid="{9D6726A9-79FC-49A2-BB02-2964FDA05908}"/>
    <cellStyle name="Separador de milhares 2 2 2 5 2 2 3" xfId="12921" xr:uid="{FCAB32EF-BCEB-4737-B680-62F7F223EFC0}"/>
    <cellStyle name="Separador de milhares 2 2 2 5 2 2 4" xfId="20265" xr:uid="{C9FF3A7F-F395-4F02-B15F-103D73B08943}"/>
    <cellStyle name="Separador de milhares 2 2 2 5 2 2 5" xfId="21131" xr:uid="{8BB4AE6A-9E67-433A-B648-140D5640B276}"/>
    <cellStyle name="Separador de milhares 2 2 2 5 2 3" xfId="11626" xr:uid="{A8098C67-5F8D-41AE-B13A-6957EB9945F6}"/>
    <cellStyle name="Separador de milhares 2 2 2 5 2 3 2" xfId="13351" xr:uid="{CAF4727E-930F-4EC3-B416-65A94EB50206}"/>
    <cellStyle name="Separador de milhares 2 2 2 5 2 3 3" xfId="17986" xr:uid="{C3E9B923-EE59-4067-8EF6-18672C808D00}"/>
    <cellStyle name="Separador de milhares 2 2 2 5 2 4" xfId="12491" xr:uid="{A7D86560-8E03-4C2B-AD1B-E6FEA175A134}"/>
    <cellStyle name="Separador de milhares 2 2 2 5 2 5" xfId="14212" xr:uid="{A4AB49A4-6E9B-4894-A98D-2F3E805C1311}"/>
    <cellStyle name="Separador de milhares 2 2 2 5 2 6" xfId="20699" xr:uid="{7E80513C-BB1A-44A0-A811-BFA526E8EBEE}"/>
    <cellStyle name="Separador de milhares 2 2 2 5 3" xfId="6112" xr:uid="{9BFF7587-9811-4548-B062-127963706902}"/>
    <cellStyle name="Separador de milhares 2 2 2 5 3 2" xfId="11978" xr:uid="{14AC6B6C-6A8A-47C7-BAC6-D357D0BDBAC3}"/>
    <cellStyle name="Separador de milhares 2 2 2 5 3 2 2" xfId="13703" xr:uid="{8C039791-CDF6-43FD-B168-82D81AEBD419}"/>
    <cellStyle name="Separador de milhares 2 2 2 5 3 3" xfId="12843" xr:uid="{CE7EEA69-4618-44B3-B6CE-5CFC1AF77B2E}"/>
    <cellStyle name="Separador de milhares 2 2 2 5 3 4" xfId="20187" xr:uid="{B3D28046-8E01-404D-AF7C-703A04E943A7}"/>
    <cellStyle name="Separador de milhares 2 2 2 5 3 5" xfId="21053" xr:uid="{51F2B365-2612-4490-9C08-FE446C9808B7}"/>
    <cellStyle name="Separador de milhares 2 2 2 5 4" xfId="11548" xr:uid="{F2961728-0CF0-4075-8CA6-0F7BC5F85ECA}"/>
    <cellStyle name="Separador de milhares 2 2 2 5 4 2" xfId="13273" xr:uid="{0741552A-F67C-4CEC-8D06-54B95B13167C}"/>
    <cellStyle name="Separador de milhares 2 2 2 5 4 3" xfId="14747" xr:uid="{056D8E79-F62A-4735-9A9D-CAF0EF4AB1AF}"/>
    <cellStyle name="Separador de milhares 2 2 2 5 5" xfId="12413" xr:uid="{1D639337-1A0F-4E2D-8664-B174709BEBC5}"/>
    <cellStyle name="Separador de milhares 2 2 2 5 6" xfId="14134" xr:uid="{0FE9F111-8463-41E0-8C49-C406C0982A7A}"/>
    <cellStyle name="Separador de milhares 2 2 2 5 7" xfId="20621" xr:uid="{253874D0-EE0D-4AC6-B93F-F9C2C6812F87}"/>
    <cellStyle name="Separador de milhares 2 2 2 6" xfId="421" xr:uid="{37A11DA8-522A-4E94-8F17-98FFF75935AF}"/>
    <cellStyle name="Separador de milhares 2 2 2 6 2" xfId="3858" xr:uid="{AAB89D71-EE4C-4092-AC06-845B01BA9A99}"/>
    <cellStyle name="Separador de milhares 2 2 2 6 2 2" xfId="9487" xr:uid="{A73051F1-64C4-4234-8F35-252A24A66968}"/>
    <cellStyle name="Separador de milhares 2 2 2 6 2 2 2" xfId="12118" xr:uid="{D852447D-5DDA-455A-A891-798C1A00EE80}"/>
    <cellStyle name="Separador de milhares 2 2 2 6 2 2 2 2" xfId="13843" xr:uid="{2A9E0C0F-7553-400F-8782-840641CC960E}"/>
    <cellStyle name="Separador de milhares 2 2 2 6 2 2 3" xfId="12983" xr:uid="{8907D8DF-930B-4572-B2BD-9104B0C541C2}"/>
    <cellStyle name="Separador de milhares 2 2 2 6 2 2 4" xfId="20327" xr:uid="{06ECF5A8-1C95-498F-9ECC-5C4A1B935801}"/>
    <cellStyle name="Separador de milhares 2 2 2 6 2 2 5" xfId="21193" xr:uid="{2084D362-01C5-41EC-B254-E0A9525E9D0D}"/>
    <cellStyle name="Separador de milhares 2 2 2 6 2 3" xfId="11688" xr:uid="{E7B131F6-FEF9-428E-9AC3-5D81BA66DFF0}"/>
    <cellStyle name="Separador de milhares 2 2 2 6 2 3 2" xfId="13413" xr:uid="{F8DDF1AF-2AF4-408C-AC39-36830321C3E6}"/>
    <cellStyle name="Separador de milhares 2 2 2 6 2 3 3" xfId="18122" xr:uid="{7F2D1F6E-3D7F-4E16-98BD-9818FC9FA397}"/>
    <cellStyle name="Separador de milhares 2 2 2 6 2 4" xfId="12553" xr:uid="{D8509D23-F503-4CCD-9CA2-4B410AEF2040}"/>
    <cellStyle name="Separador de milhares 2 2 2 6 2 5" xfId="14274" xr:uid="{F54B0F58-EC85-4BBD-BE49-B73BC3BF5EC8}"/>
    <cellStyle name="Separador de milhares 2 2 2 6 2 6" xfId="20761" xr:uid="{F811C999-2C0E-49A2-901B-42B5F340924D}"/>
    <cellStyle name="Separador de milhares 2 2 2 6 3" xfId="6050" xr:uid="{47E13DB1-2DAD-441E-A2D6-5EBE1864339B}"/>
    <cellStyle name="Separador de milhares 2 2 2 6 3 2" xfId="11950" xr:uid="{69DC8EB3-57A5-451F-865A-9811E16E06AE}"/>
    <cellStyle name="Separador de milhares 2 2 2 6 3 2 2" xfId="13675" xr:uid="{7B1EA4D0-6E60-48F7-A422-B5516AFC469B}"/>
    <cellStyle name="Separador de milhares 2 2 2 6 3 3" xfId="12815" xr:uid="{6BFEA579-1718-4E1B-9D81-8B7F72869640}"/>
    <cellStyle name="Separador de milhares 2 2 2 6 3 4" xfId="20159" xr:uid="{A43E6B2E-1DB6-4AD2-AA5B-3847A06B2A64}"/>
    <cellStyle name="Separador de milhares 2 2 2 6 3 5" xfId="21025" xr:uid="{8C981082-DABC-4EF0-846C-0A7259917591}"/>
    <cellStyle name="Separador de milhares 2 2 2 6 4" xfId="11520" xr:uid="{2206AB34-AB83-4A77-9E91-BCF0492F9E06}"/>
    <cellStyle name="Separador de milhares 2 2 2 6 4 2" xfId="13245" xr:uid="{BA7C9EFF-4B2E-4717-ABCC-AE32473CD10E}"/>
    <cellStyle name="Separador de milhares 2 2 2 6 4 3" xfId="14685" xr:uid="{12DF13E3-A4C0-4B2E-A729-96D455D7AAC4}"/>
    <cellStyle name="Separador de milhares 2 2 2 6 5" xfId="12385" xr:uid="{F0BEB4DE-8B7C-49A9-AB8C-48E81437300C}"/>
    <cellStyle name="Separador de milhares 2 2 2 6 6" xfId="14106" xr:uid="{6F241DA2-B934-462F-AFBF-E42EE47305E6}"/>
    <cellStyle name="Separador de milhares 2 2 2 6 7" xfId="20593" xr:uid="{D3ED76FE-C1B3-40EB-819A-5C138B084794}"/>
    <cellStyle name="Separador de milhares 2 2 2 7" xfId="400" xr:uid="{5DC8D0E8-8CAC-40FE-91E2-04C10343962A}"/>
    <cellStyle name="Separador de milhares 2 2 2 7 2" xfId="3935" xr:uid="{F32826F5-6593-4FE4-B89B-2B4249F43F35}"/>
    <cellStyle name="Separador de milhares 2 2 2 7 2 2" xfId="9564" xr:uid="{17AE2C78-BE88-483E-A4ED-C5C47722A943}"/>
    <cellStyle name="Separador de milhares 2 2 2 7 2 2 2" xfId="12145" xr:uid="{C6B79E0F-583E-46A7-B4E8-80BDFF50A8B0}"/>
    <cellStyle name="Separador de milhares 2 2 2 7 2 2 2 2" xfId="13870" xr:uid="{82669713-5538-43C6-8898-8361CAEB8D06}"/>
    <cellStyle name="Separador de milhares 2 2 2 7 2 2 3" xfId="13010" xr:uid="{B1BE7267-DD1D-46EC-9F8C-CCF8C4CE7F1D}"/>
    <cellStyle name="Separador de milhares 2 2 2 7 2 2 4" xfId="20354" xr:uid="{FF957727-919C-4999-B29E-685A26D7B37A}"/>
    <cellStyle name="Separador de milhares 2 2 2 7 2 2 5" xfId="21220" xr:uid="{262B1EFF-B076-4A05-8855-D8E76B39FF8D}"/>
    <cellStyle name="Separador de milhares 2 2 2 7 2 3" xfId="11715" xr:uid="{15368995-1246-4DFC-B43C-AF4EE334B20A}"/>
    <cellStyle name="Separador de milhares 2 2 2 7 2 3 2" xfId="13440" xr:uid="{C5C2AA94-1447-4001-900A-78A3EB305149}"/>
    <cellStyle name="Separador de milhares 2 2 2 7 2 3 3" xfId="18199" xr:uid="{FAFB0A61-C4CD-4E7C-B3C5-43C64B37EA0D}"/>
    <cellStyle name="Separador de milhares 2 2 2 7 2 4" xfId="12580" xr:uid="{2EA57446-6E4A-4651-937D-6F7090F0B50B}"/>
    <cellStyle name="Separador de milhares 2 2 2 7 2 5" xfId="14301" xr:uid="{90B147F4-917A-41F5-AB05-BAE709D8E6A8}"/>
    <cellStyle name="Separador de milhares 2 2 2 7 2 6" xfId="20788" xr:uid="{02BD8C2A-45E2-4A4E-9714-E147D0C6AC46}"/>
    <cellStyle name="Separador de milhares 2 2 2 7 3" xfId="6029" xr:uid="{4DBCBBE1-D25E-450D-8255-E5198DAE18D7}"/>
    <cellStyle name="Separador de milhares 2 2 2 7 3 2" xfId="11936" xr:uid="{3BC62175-E8A0-4613-9084-1D695767F94F}"/>
    <cellStyle name="Separador de milhares 2 2 2 7 3 2 2" xfId="13661" xr:uid="{AF773942-51A4-4F12-B458-BC08B7708999}"/>
    <cellStyle name="Separador de milhares 2 2 2 7 3 3" xfId="12801" xr:uid="{BF9E4E19-5A0B-44AB-AFDC-B2EFED6A89B2}"/>
    <cellStyle name="Separador de milhares 2 2 2 7 3 4" xfId="20145" xr:uid="{FABE3EF2-1046-4E11-ADA0-8E174616BCA0}"/>
    <cellStyle name="Separador de milhares 2 2 2 7 3 5" xfId="21011" xr:uid="{F69E1022-3580-440F-BB8F-B9CCB9DC7F61}"/>
    <cellStyle name="Separador de milhares 2 2 2 7 4" xfId="11506" xr:uid="{B490D881-16FF-4749-99F2-47D52F1CE195}"/>
    <cellStyle name="Separador de milhares 2 2 2 7 4 2" xfId="13231" xr:uid="{4CE0C885-E0A2-4992-BD6F-35C11C4D9B7F}"/>
    <cellStyle name="Separador de milhares 2 2 2 7 4 3" xfId="14664" xr:uid="{5E80F2E6-EC2A-4E43-A79A-922E7DFC195A}"/>
    <cellStyle name="Separador de milhares 2 2 2 7 5" xfId="12371" xr:uid="{82A78A91-26CA-4D4A-BC26-03D4311FC00A}"/>
    <cellStyle name="Separador de milhares 2 2 2 7 6" xfId="14092" xr:uid="{4D5E5868-BC26-41C7-9496-F556A9A229E1}"/>
    <cellStyle name="Separador de milhares 2 2 2 7 7" xfId="20579" xr:uid="{1EF8D3F2-7570-442F-BAB9-C321F834E0A9}"/>
    <cellStyle name="Separador de milhares 2 2 2 8" xfId="344" xr:uid="{9F66A5B4-483F-4614-A290-06C421D777A9}"/>
    <cellStyle name="Separador de milhares 2 2 2 8 2" xfId="4218" xr:uid="{97BE0915-55D9-4A9B-AFD5-FF3C484DB47F}"/>
    <cellStyle name="Separador de milhares 2 2 2 8 2 2" xfId="9847" xr:uid="{EC8C0E6D-C093-4247-8ADF-AE94D4B6385C}"/>
    <cellStyle name="Separador de milhares 2 2 2 8 2 2 2" xfId="12162" xr:uid="{24F0E0BD-78F7-4974-A32B-531721BE7F9D}"/>
    <cellStyle name="Separador de milhares 2 2 2 8 2 2 2 2" xfId="13887" xr:uid="{7416B9E5-F828-4FCE-85BC-4B46E18A536B}"/>
    <cellStyle name="Separador de milhares 2 2 2 8 2 2 3" xfId="13027" xr:uid="{BDAFEE12-0F5F-48DC-A82A-B3A2603D7991}"/>
    <cellStyle name="Separador de milhares 2 2 2 8 2 2 4" xfId="20371" xr:uid="{FB1AE4F4-1BDA-4122-96FB-0F3D0BB2A0C2}"/>
    <cellStyle name="Separador de milhares 2 2 2 8 2 2 5" xfId="21237" xr:uid="{8211D89A-0A53-4D5D-B935-48509FB27EB2}"/>
    <cellStyle name="Separador de milhares 2 2 2 8 2 3" xfId="11732" xr:uid="{E9DBE89A-55CE-4233-A1D1-9C2E57B797E1}"/>
    <cellStyle name="Separador de milhares 2 2 2 8 2 3 2" xfId="13457" xr:uid="{30FE3E8C-E0A3-4348-B0A6-763BBB800899}"/>
    <cellStyle name="Separador de milhares 2 2 2 8 2 3 3" xfId="18482" xr:uid="{17ADA513-17CB-4161-BFF7-D9FB0FBCA99D}"/>
    <cellStyle name="Separador de milhares 2 2 2 8 2 4" xfId="12597" xr:uid="{6F9AB92C-0DB1-4B9B-AADD-A1C45C7D4AEA}"/>
    <cellStyle name="Separador de milhares 2 2 2 8 2 5" xfId="14318" xr:uid="{9260D090-1CEB-496B-9D8F-55B4B9212648}"/>
    <cellStyle name="Separador de milhares 2 2 2 8 2 6" xfId="20805" xr:uid="{C81DA728-BC97-4F3C-80C3-9BC07FAFACA0}"/>
    <cellStyle name="Separador de milhares 2 2 2 8 3" xfId="5973" xr:uid="{B7DF105B-CFF1-4EB5-9B70-3CAE66FE6F8B}"/>
    <cellStyle name="Separador de milhares 2 2 2 8 3 2" xfId="11892" xr:uid="{870C85EB-ACCA-4D82-A27E-39904B87BA72}"/>
    <cellStyle name="Separador de milhares 2 2 2 8 3 2 2" xfId="13617" xr:uid="{BFD70126-C236-4585-ACD0-5E209CC79D17}"/>
    <cellStyle name="Separador de milhares 2 2 2 8 3 3" xfId="12757" xr:uid="{EA70225A-13DD-422B-B68E-3EE2298612EB}"/>
    <cellStyle name="Separador de milhares 2 2 2 8 3 4" xfId="20101" xr:uid="{BEAA1420-8922-4572-8E83-7E3B47190772}"/>
    <cellStyle name="Separador de milhares 2 2 2 8 3 5" xfId="20967" xr:uid="{5732CE74-5B11-47DC-9B81-D09FCDC03B57}"/>
    <cellStyle name="Separador de milhares 2 2 2 8 4" xfId="11462" xr:uid="{B4EDE0CF-FB1B-4516-8158-60A95AAB0643}"/>
    <cellStyle name="Separador de milhares 2 2 2 8 4 2" xfId="13187" xr:uid="{0954A917-7A0C-4529-AC78-8FD1191BA298}"/>
    <cellStyle name="Separador de milhares 2 2 2 8 4 3" xfId="14608" xr:uid="{50624C43-0A6E-4BB5-98CF-6192CB564390}"/>
    <cellStyle name="Separador de milhares 2 2 2 8 5" xfId="12327" xr:uid="{6E1B75B3-5F2A-41F9-9751-8DAAE06F5632}"/>
    <cellStyle name="Separador de milhares 2 2 2 8 6" xfId="14048" xr:uid="{D761000E-199E-4442-BE9F-41845E462C89}"/>
    <cellStyle name="Separador de milhares 2 2 2 8 7" xfId="20535" xr:uid="{112BE4C6-C2EB-4D46-809A-8BBCEC0B15B0}"/>
    <cellStyle name="Separador de milhares 2 2 2 9" xfId="319" xr:uid="{88E97808-5B5C-43B7-954D-A996647E64E4}"/>
    <cellStyle name="Separador de milhares 2 2 2 9 2" xfId="5948" xr:uid="{B0DC3C21-2D1D-48DE-9B3C-F9530A621731}"/>
    <cellStyle name="Separador de milhares 2 2 2 9 2 2" xfId="11875" xr:uid="{0D1D881D-B6E5-484C-8C93-796B28F85F2E}"/>
    <cellStyle name="Separador de milhares 2 2 2 9 2 2 2" xfId="13600" xr:uid="{C430A60E-9FC6-4F8A-8D53-401C75177D44}"/>
    <cellStyle name="Separador de milhares 2 2 2 9 2 3" xfId="12740" xr:uid="{10888015-36AE-47B8-927F-C0FDEE4F6FA8}"/>
    <cellStyle name="Separador de milhares 2 2 2 9 2 4" xfId="20084" xr:uid="{4F9E239A-C42F-454F-83A2-275C99F4A45B}"/>
    <cellStyle name="Separador de milhares 2 2 2 9 2 5" xfId="20950" xr:uid="{AE3192A1-4BBB-446E-ADA9-5427F49C42E1}"/>
    <cellStyle name="Separador de milhares 2 2 2 9 3" xfId="11445" xr:uid="{38B337AA-1DAA-4F90-B220-0D98995B82E1}"/>
    <cellStyle name="Separador de milhares 2 2 2 9 3 2" xfId="13170" xr:uid="{E8074C44-AB49-4F18-BF9F-493A9E919B4D}"/>
    <cellStyle name="Separador de milhares 2 2 2 9 3 3" xfId="14583" xr:uid="{C2B902B4-10F5-4C9C-B84B-2BA24196875F}"/>
    <cellStyle name="Separador de milhares 2 2 2 9 4" xfId="12310" xr:uid="{BB32B77C-2F8B-468C-842F-F4F9C9C3446B}"/>
    <cellStyle name="Separador de milhares 2 2 2 9 5" xfId="14031" xr:uid="{D5E56B47-7E36-45F8-88A9-EDB67F4C2B57}"/>
    <cellStyle name="Separador de milhares 2 2 2 9 6" xfId="20518" xr:uid="{B0D7DFE3-414C-4F00-8067-396FB4071B9E}"/>
    <cellStyle name="Separador de milhares 2 2 3" xfId="12215" xr:uid="{5007CEE8-FF30-4A0E-8DD5-E9E61F194904}"/>
    <cellStyle name="Separador de milhares 3" xfId="86" xr:uid="{47C9B861-F2C9-4DB0-B60D-C0478A684288}"/>
    <cellStyle name="Separador de milhares 3 2" xfId="87" xr:uid="{85BE1750-EE07-470A-A482-5B279300242E}"/>
    <cellStyle name="Separador de milhares 3 2 2" xfId="107" xr:uid="{C6C9ADE1-1CE7-4DD6-BBC0-EBEB544610A9}"/>
    <cellStyle name="Separador de milhares 3 2 2 10" xfId="3703" xr:uid="{DF281ECA-B101-46DB-83F9-48A854BDB1C7}"/>
    <cellStyle name="Separador de milhares 3 2 2 10 2" xfId="9332" xr:uid="{F70F9A96-22A3-435D-BE2B-9E70087AD831}"/>
    <cellStyle name="Separador de milhares 3 2 2 10 2 2" xfId="12040" xr:uid="{E2871C47-D788-4A8F-93C9-973266D7F0CC}"/>
    <cellStyle name="Separador de milhares 3 2 2 10 2 2 2" xfId="13765" xr:uid="{5C7D88A3-1E9F-408E-B8DD-2529DA53FAE5}"/>
    <cellStyle name="Separador de milhares 3 2 2 10 2 3" xfId="12905" xr:uid="{E7153E93-5F4E-46B0-92A3-E5599624856A}"/>
    <cellStyle name="Separador de milhares 3 2 2 10 2 4" xfId="20249" xr:uid="{7FACDBD0-9CC7-459A-80E8-2BF3D38AC24C}"/>
    <cellStyle name="Separador de milhares 3 2 2 10 2 5" xfId="21115" xr:uid="{230203D4-E0E4-45F4-809D-D7551283505E}"/>
    <cellStyle name="Separador de milhares 3 2 2 10 3" xfId="11610" xr:uid="{308C5EEB-B059-4938-BD70-23A4FAE373CB}"/>
    <cellStyle name="Separador de milhares 3 2 2 10 3 2" xfId="13335" xr:uid="{27469370-ADA4-40FC-8391-0B40A4C0FA77}"/>
    <cellStyle name="Separador de milhares 3 2 2 10 3 3" xfId="17967" xr:uid="{71C2FAB1-CD20-446C-A596-72EA1007FD3D}"/>
    <cellStyle name="Separador de milhares 3 2 2 10 4" xfId="12475" xr:uid="{D385FE69-3051-4B62-AA5E-D4456A74AAB0}"/>
    <cellStyle name="Separador de milhares 3 2 2 10 5" xfId="14196" xr:uid="{B2C5B1D5-6CE0-4045-AB36-D1AE22160B75}"/>
    <cellStyle name="Separador de milhares 3 2 2 10 6" xfId="20683" xr:uid="{D60012C5-EF23-4BE5-A7AE-37C922C06823}"/>
    <cellStyle name="Separador de milhares 3 2 2 11" xfId="201" xr:uid="{EC1B6519-6117-4266-B390-AEC25A58688E}"/>
    <cellStyle name="Separador de milhares 3 2 2 11 2" xfId="5830" xr:uid="{6DD70549-AD90-4425-B4D1-121A75A7D399}"/>
    <cellStyle name="Separador de milhares 3 2 2 11 2 2" xfId="11844" xr:uid="{FE1E8EE9-997C-45BE-8310-B6BA39DFCD73}"/>
    <cellStyle name="Separador de milhares 3 2 2 11 2 2 2" xfId="13569" xr:uid="{21DB27C8-EF49-4B31-B104-720DC3A868D6}"/>
    <cellStyle name="Separador de milhares 3 2 2 11 2 3" xfId="12709" xr:uid="{64D5F6FB-81A1-47A0-A760-B19B9F69D8C7}"/>
    <cellStyle name="Separador de milhares 3 2 2 11 2 4" xfId="20053" xr:uid="{8108C454-162D-4843-BAD5-7DA12707E335}"/>
    <cellStyle name="Separador de milhares 3 2 2 11 2 5" xfId="20919" xr:uid="{04F0B6CD-B7C9-4138-BF81-39C221BFDA66}"/>
    <cellStyle name="Separador de milhares 3 2 2 11 3" xfId="11414" xr:uid="{F2610FCC-C122-4D12-8BB7-7594438F7AD4}"/>
    <cellStyle name="Separador de milhares 3 2 2 11 3 2" xfId="13139" xr:uid="{0B985AB6-04A0-4CE0-A553-BF35364797BC}"/>
    <cellStyle name="Separador de milhares 3 2 2 11 3 3" xfId="14465" xr:uid="{D5BC6910-E184-490D-AE6D-8A763D94D8E6}"/>
    <cellStyle name="Separador de milhares 3 2 2 11 4" xfId="12279" xr:uid="{C92B5DFA-D2E5-404A-A578-C40A67DEE0A1}"/>
    <cellStyle name="Separador de milhares 3 2 2 11 5" xfId="14000" xr:uid="{44932E9B-F5B1-4E7A-A0CE-666A66BFB5EF}"/>
    <cellStyle name="Separador de milhares 3 2 2 11 6" xfId="20487" xr:uid="{33251489-89FC-4BEE-B7CB-E82BA33EE98B}"/>
    <cellStyle name="Separador de milhares 3 2 2 12" xfId="187" xr:uid="{F22C115E-02D9-47CC-800C-1C900306119A}"/>
    <cellStyle name="Separador de milhares 3 2 2 12 2" xfId="5816" xr:uid="{7EFB42AE-0F2C-49EC-AE11-046693CB5F01}"/>
    <cellStyle name="Separador de milhares 3 2 2 12 2 2" xfId="11830" xr:uid="{E35D2B04-22A8-4508-A4A2-95EA99B5310A}"/>
    <cellStyle name="Separador de milhares 3 2 2 12 2 2 2" xfId="13555" xr:uid="{658AD6BF-E409-441E-8A8D-99C3BED1225A}"/>
    <cellStyle name="Separador de milhares 3 2 2 12 2 3" xfId="12695" xr:uid="{DB0B0CF5-267D-45A7-96C1-0DD0BCF5059D}"/>
    <cellStyle name="Separador de milhares 3 2 2 12 2 4" xfId="20039" xr:uid="{F968E739-A533-480E-947A-26579DD298C6}"/>
    <cellStyle name="Separador de milhares 3 2 2 12 2 5" xfId="20905" xr:uid="{4968056F-94D6-41A9-A6EE-B949E53F5581}"/>
    <cellStyle name="Separador de milhares 3 2 2 12 3" xfId="11400" xr:uid="{24B44EAF-3109-449A-9186-B40DB5A533DB}"/>
    <cellStyle name="Separador de milhares 3 2 2 12 3 2" xfId="13125" xr:uid="{8EEBC278-2C25-4996-8228-D234DE432FCF}"/>
    <cellStyle name="Separador de milhares 3 2 2 12 3 3" xfId="14451" xr:uid="{610E1C99-5B49-48A7-8F52-A03E60D7BEDF}"/>
    <cellStyle name="Separador de milhares 3 2 2 12 4" xfId="12265" xr:uid="{DBFDF60B-C807-44A9-B8D7-D042ED889875}"/>
    <cellStyle name="Separador de milhares 3 2 2 12 5" xfId="13986" xr:uid="{4B5F327E-9B59-4948-B217-4D31CB7A1435}"/>
    <cellStyle name="Separador de milhares 3 2 2 12 6" xfId="20473" xr:uid="{A990CF4A-9D89-4063-A2AD-394EEA8DC87A}"/>
    <cellStyle name="Separador de milhares 3 2 2 13" xfId="5718" xr:uid="{3D422508-E99B-48FE-AF01-E67E8234CE62}"/>
    <cellStyle name="Separador de milhares 3 2 2 13 2" xfId="11340" xr:uid="{4F14D927-84F7-4358-8778-E07B92C760BF}"/>
    <cellStyle name="Separador de milhares 3 2 2 13 2 2" xfId="12200" xr:uid="{8353CE70-7A89-4058-8273-56EE7821B9C8}"/>
    <cellStyle name="Separador de milhares 3 2 2 13 2 2 2" xfId="13925" xr:uid="{91C8D88E-EB68-4FBA-8F96-56536BE35D78}"/>
    <cellStyle name="Separador de milhares 3 2 2 13 2 3" xfId="13065" xr:uid="{16B220A4-2635-453B-B0D3-0EA5A2C10A8F}"/>
    <cellStyle name="Separador de milhares 3 2 2 13 2 4" xfId="20409" xr:uid="{CCB910FE-2E50-482D-99FF-6A7BBDA6E3DF}"/>
    <cellStyle name="Separador de milhares 3 2 2 13 2 5" xfId="21275" xr:uid="{1AA164F9-6A2F-4E6D-B534-D35B076714E3}"/>
    <cellStyle name="Separador de milhares 3 2 2 13 3" xfId="11770" xr:uid="{C99966BE-3110-457D-9F3C-6EF0BBFBC0DE}"/>
    <cellStyle name="Separador de milhares 3 2 2 13 3 2" xfId="13495" xr:uid="{1381DF28-790B-46AF-8D18-51D2818060B7}"/>
    <cellStyle name="Separador de milhares 3 2 2 13 3 3" xfId="19975" xr:uid="{80A6E610-25A4-4A12-8405-419A99B7A910}"/>
    <cellStyle name="Separador de milhares 3 2 2 13 4" xfId="12635" xr:uid="{BE72F325-1564-4291-8EF9-A7FDDC17D201}"/>
    <cellStyle name="Separador de milhares 3 2 2 13 5" xfId="14356" xr:uid="{D8C46F63-5EE7-4EFE-87FD-7C480FE37810}"/>
    <cellStyle name="Separador de milhares 3 2 2 13 6" xfId="20843" xr:uid="{C74B552E-4430-4AF7-81BC-C598E0DE8B06}"/>
    <cellStyle name="Separador de milhares 3 2 2 14" xfId="5741" xr:uid="{9865B372-E460-4FF6-A904-54C03E080C45}"/>
    <cellStyle name="Separador de milhares 3 2 2 14 2" xfId="11788" xr:uid="{6B975434-FFFC-49F6-9E7B-37D4E38B36BD}"/>
    <cellStyle name="Separador de milhares 3 2 2 14 2 2" xfId="13513" xr:uid="{5FC89670-57FA-4803-8C4D-0B3B0722F2B7}"/>
    <cellStyle name="Separador de milhares 3 2 2 14 3" xfId="12653" xr:uid="{181FB45D-5449-40E7-95FC-4746A720CAA9}"/>
    <cellStyle name="Separador de milhares 3 2 2 14 4" xfId="19997" xr:uid="{E8E5EBBB-B0B3-4B59-B53A-4E847EBAF424}"/>
    <cellStyle name="Separador de milhares 3 2 2 14 5" xfId="20863" xr:uid="{5CC20E83-9C24-447C-A560-43709F35CCF9}"/>
    <cellStyle name="Separador de milhares 3 2 2 15" xfId="11358" xr:uid="{85D46434-4C15-4254-9FA8-859135749531}"/>
    <cellStyle name="Separador de milhares 3 2 2 15 2" xfId="13083" xr:uid="{E64CA0F8-DED7-4F05-8338-FBF915E631E4}"/>
    <cellStyle name="Separador de milhares 3 2 2 15 3" xfId="14376" xr:uid="{A1635121-7658-42B2-B411-EC74E22A2E86}"/>
    <cellStyle name="Separador de milhares 3 2 2 16" xfId="12223" xr:uid="{F3A2A34E-DF57-44A9-BF8A-8E1D1FC2516D}"/>
    <cellStyle name="Separador de milhares 3 2 2 17" xfId="13944" xr:uid="{15167F2A-9F55-40C8-A834-EFE256C503E2}"/>
    <cellStyle name="Separador de milhares 3 2 2 18" xfId="20431" xr:uid="{6C98225B-2D93-47BE-89F6-EBFE77B96C44}"/>
    <cellStyle name="Separador de milhares 3 2 2 2" xfId="116" xr:uid="{E77D2112-2C26-47FA-8BD9-D4712B975D00}"/>
    <cellStyle name="Separador de milhares 3 2 2 2 10" xfId="207" xr:uid="{3E4CE4C9-66B0-4F34-B085-90BF42219EEF}"/>
    <cellStyle name="Separador de milhares 3 2 2 2 10 2" xfId="5836" xr:uid="{920ECCD4-BFEB-44CD-9A94-60105923BCF7}"/>
    <cellStyle name="Separador de milhares 3 2 2 2 10 2 2" xfId="11849" xr:uid="{093FEF79-11F4-4697-96D9-9C7797C89286}"/>
    <cellStyle name="Separador de milhares 3 2 2 2 10 2 2 2" xfId="13574" xr:uid="{0CE2CF9F-CEB1-4802-9AC5-3FAD8C144DE7}"/>
    <cellStyle name="Separador de milhares 3 2 2 2 10 2 3" xfId="12714" xr:uid="{6B81FDD6-DF84-4803-821C-9EB586447FB9}"/>
    <cellStyle name="Separador de milhares 3 2 2 2 10 2 4" xfId="20058" xr:uid="{711B5281-5FF3-46E1-A55D-8DB8521CAC83}"/>
    <cellStyle name="Separador de milhares 3 2 2 2 10 2 5" xfId="20924" xr:uid="{52E2A7DA-429C-4059-914B-730786C3EB8A}"/>
    <cellStyle name="Separador de milhares 3 2 2 2 10 3" xfId="11419" xr:uid="{CAC4AA57-539C-46BD-8DB5-56DA1E66109C}"/>
    <cellStyle name="Separador de milhares 3 2 2 2 10 3 2" xfId="13144" xr:uid="{C8E85065-A1B7-4C24-B681-E58E511A42ED}"/>
    <cellStyle name="Separador de milhares 3 2 2 2 10 3 3" xfId="14471" xr:uid="{1CF5F2A8-45D4-4647-A203-9A609D18895E}"/>
    <cellStyle name="Separador de milhares 3 2 2 2 10 4" xfId="12284" xr:uid="{EB7A9703-6D8E-4EF8-84FB-D666B7E7D07D}"/>
    <cellStyle name="Separador de milhares 3 2 2 2 10 5" xfId="14005" xr:uid="{9F58140F-410B-4D44-94D5-94CD2E1AF4DC}"/>
    <cellStyle name="Separador de milhares 3 2 2 2 10 6" xfId="20492" xr:uid="{A8872437-D360-49E2-889B-88CFA4A3DE7C}"/>
    <cellStyle name="Separador de milhares 3 2 2 2 11" xfId="192" xr:uid="{075D16B5-A88A-4FF0-9B28-AE05DF8088F8}"/>
    <cellStyle name="Separador de milhares 3 2 2 2 11 2" xfId="5821" xr:uid="{1A1708DB-7527-4E48-88BF-B20956513A95}"/>
    <cellStyle name="Separador de milhares 3 2 2 2 11 2 2" xfId="11835" xr:uid="{A1892905-A084-4075-B922-DED0DD556666}"/>
    <cellStyle name="Separador de milhares 3 2 2 2 11 2 2 2" xfId="13560" xr:uid="{4B6B91F4-672E-4F94-91B8-7F52289494FF}"/>
    <cellStyle name="Separador de milhares 3 2 2 2 11 2 3" xfId="12700" xr:uid="{19DF22F9-5353-4921-8E90-05ED92F7CB35}"/>
    <cellStyle name="Separador de milhares 3 2 2 2 11 2 4" xfId="20044" xr:uid="{64FA5AB9-4411-43E0-A5A4-F3A7764CDEC2}"/>
    <cellStyle name="Separador de milhares 3 2 2 2 11 2 5" xfId="20910" xr:uid="{EEC79980-60C1-4000-9ADB-03FC9C056ED8}"/>
    <cellStyle name="Separador de milhares 3 2 2 2 11 3" xfId="11405" xr:uid="{3B74C7E4-B7BA-49AF-B675-002842068E81}"/>
    <cellStyle name="Separador de milhares 3 2 2 2 11 3 2" xfId="13130" xr:uid="{428168DD-AEAA-4B3A-AB0D-672F039E4D8A}"/>
    <cellStyle name="Separador de milhares 3 2 2 2 11 3 3" xfId="14456" xr:uid="{D8D214AA-1C0E-42ED-AE93-181B6B5768A5}"/>
    <cellStyle name="Separador de milhares 3 2 2 2 11 4" xfId="12270" xr:uid="{E2B7E41D-5DC4-49BA-8FD4-414E59F853FB}"/>
    <cellStyle name="Separador de milhares 3 2 2 2 11 5" xfId="13991" xr:uid="{F67944F0-B490-4C01-813D-B154BE39E514}"/>
    <cellStyle name="Separador de milhares 3 2 2 2 11 6" xfId="20478" xr:uid="{8C15C12A-5573-4DBC-92ED-D5756577E8F1}"/>
    <cellStyle name="Separador de milhares 3 2 2 2 12" xfId="5727" xr:uid="{C1FCA4B4-5598-4D03-96E5-FD8261C10F3B}"/>
    <cellStyle name="Separador de milhares 3 2 2 2 12 2" xfId="11345" xr:uid="{1516E627-81E0-4F99-A5FF-415DC92DE658}"/>
    <cellStyle name="Separador de milhares 3 2 2 2 12 2 2" xfId="12205" xr:uid="{0FC20B84-9F1F-4529-9056-DDC061720006}"/>
    <cellStyle name="Separador de milhares 3 2 2 2 12 2 2 2" xfId="13930" xr:uid="{290EC322-4229-4E81-9E81-FEB13A2771A9}"/>
    <cellStyle name="Separador de milhares 3 2 2 2 12 2 3" xfId="13070" xr:uid="{3C5FA5F6-08F4-4A8F-A66B-D96AA70B4D73}"/>
    <cellStyle name="Separador de milhares 3 2 2 2 12 2 4" xfId="20414" xr:uid="{00473DE2-BE2F-4047-B8FA-0F5FF8781D1B}"/>
    <cellStyle name="Separador de milhares 3 2 2 2 12 2 5" xfId="21280" xr:uid="{5B3F241F-078A-4600-8C62-D5C3912819E1}"/>
    <cellStyle name="Separador de milhares 3 2 2 2 12 3" xfId="11775" xr:uid="{17F1713C-E5DA-43A3-8C23-4A4DA02E4B88}"/>
    <cellStyle name="Separador de milhares 3 2 2 2 12 3 2" xfId="13500" xr:uid="{52278881-2568-4DB2-8084-2BB0C807F391}"/>
    <cellStyle name="Separador de milhares 3 2 2 2 12 3 3" xfId="19980" xr:uid="{9315B041-AE15-478B-ABCD-5B5306120AA8}"/>
    <cellStyle name="Separador de milhares 3 2 2 2 12 4" xfId="12640" xr:uid="{C3B8C745-9D7F-41DB-AFE6-EEC8DD8EAE42}"/>
    <cellStyle name="Separador de milhares 3 2 2 2 12 5" xfId="14361" xr:uid="{CD23FF9A-6390-4643-BD23-756919A25EDD}"/>
    <cellStyle name="Separador de milhares 3 2 2 2 12 6" xfId="20848" xr:uid="{04CBFBCD-0899-49A3-A7CA-57BD4597F88C}"/>
    <cellStyle name="Separador de milhares 3 2 2 2 13" xfId="5746" xr:uid="{F1A326A1-50B1-4ED2-BD03-C0D7612680B4}"/>
    <cellStyle name="Separador de milhares 3 2 2 2 13 2" xfId="11793" xr:uid="{71AD2C7F-CEB1-43A9-BAF6-8F8AA492C9C8}"/>
    <cellStyle name="Separador de milhares 3 2 2 2 13 2 2" xfId="13518" xr:uid="{FC259B2A-324D-4D4A-87D7-3B9D34D3F720}"/>
    <cellStyle name="Separador de milhares 3 2 2 2 13 3" xfId="12658" xr:uid="{F4DFA318-B249-494A-9F26-B309AEE6CE0E}"/>
    <cellStyle name="Separador de milhares 3 2 2 2 13 4" xfId="20002" xr:uid="{E64153C3-41F7-41A9-AAE8-AD37599A94EB}"/>
    <cellStyle name="Separador de milhares 3 2 2 2 13 5" xfId="20868" xr:uid="{CB8455E1-F4F0-43EC-852E-0963ED294128}"/>
    <cellStyle name="Separador de milhares 3 2 2 2 14" xfId="11363" xr:uid="{9547C355-489B-4969-8A6D-0F008DF71640}"/>
    <cellStyle name="Separador de milhares 3 2 2 2 14 2" xfId="13088" xr:uid="{4B986F4B-41D0-4296-85E9-C1169547C878}"/>
    <cellStyle name="Separador de milhares 3 2 2 2 14 3" xfId="14381" xr:uid="{D57337E5-8135-45FC-989D-79B2BE98DC63}"/>
    <cellStyle name="Separador de milhares 3 2 2 2 15" xfId="12228" xr:uid="{272D1685-692B-451B-89DF-1166AE5275F1}"/>
    <cellStyle name="Separador de milhares 3 2 2 2 16" xfId="13949" xr:uid="{184E5916-B719-4EBF-ACAE-761B3EBE2590}"/>
    <cellStyle name="Separador de milhares 3 2 2 2 17" xfId="20436" xr:uid="{3DF45723-11DD-44F6-9647-34FD52724DA6}"/>
    <cellStyle name="Separador de milhares 3 2 2 2 2" xfId="154" xr:uid="{42435E99-B5CF-4ACB-986B-9B3728E139B4}"/>
    <cellStyle name="Separador de milhares 3 2 2 2 2 10" xfId="12256" xr:uid="{F8B13825-8756-4AD5-989B-DD7831142106}"/>
    <cellStyle name="Separador de milhares 3 2 2 2 2 11" xfId="13977" xr:uid="{F95513BB-2B31-4A8F-8C80-120996BC0BCB}"/>
    <cellStyle name="Separador de milhares 3 2 2 2 2 12" xfId="20464" xr:uid="{8D09BDDC-4B5F-40DA-980E-B6107420AFBC}"/>
    <cellStyle name="Separador de milhares 3 2 2 2 2 2" xfId="587" xr:uid="{2606DA96-33BA-4A8E-AFB7-A8E3DAC95C5F}"/>
    <cellStyle name="Separador de milhares 3 2 2 2 2 2 2" xfId="3805" xr:uid="{ABC2574F-EE3C-4619-AF09-24F94DDF830C}"/>
    <cellStyle name="Separador de milhares 3 2 2 2 2 2 2 2" xfId="9434" xr:uid="{E9D32681-47F4-42CD-B8DF-4FB6742EE4C7}"/>
    <cellStyle name="Separador de milhares 3 2 2 2 2 2 2 2 2" xfId="12106" xr:uid="{C2DC304E-6155-4C37-B2CE-DAA819AC10FC}"/>
    <cellStyle name="Separador de milhares 3 2 2 2 2 2 2 2 2 2" xfId="13831" xr:uid="{AA3FAE64-26E9-409D-A30C-37833D2EFE5D}"/>
    <cellStyle name="Separador de milhares 3 2 2 2 2 2 2 2 3" xfId="12971" xr:uid="{82546D89-BA18-4085-AEDF-F4D24F0BE5AC}"/>
    <cellStyle name="Separador de milhares 3 2 2 2 2 2 2 2 4" xfId="20315" xr:uid="{1EE50110-DC57-4E73-B212-98A3F10451AF}"/>
    <cellStyle name="Separador de milhares 3 2 2 2 2 2 2 2 5" xfId="21181" xr:uid="{99D785CD-75CF-452C-B4D9-413FC1C22609}"/>
    <cellStyle name="Separador de milhares 3 2 2 2 2 2 2 3" xfId="11676" xr:uid="{B0CCDBF4-2F53-449F-8DB2-34C1010E2672}"/>
    <cellStyle name="Separador de milhares 3 2 2 2 2 2 2 3 2" xfId="13401" xr:uid="{E8352828-AAF7-465A-B91F-406339A06366}"/>
    <cellStyle name="Separador de milhares 3 2 2 2 2 2 2 3 3" xfId="18069" xr:uid="{C42C9D7F-EF2F-45A1-912D-8985284F3382}"/>
    <cellStyle name="Separador de milhares 3 2 2 2 2 2 2 4" xfId="12541" xr:uid="{1AD9F1EE-842E-405E-B608-9BE821AB185B}"/>
    <cellStyle name="Separador de milhares 3 2 2 2 2 2 2 5" xfId="14262" xr:uid="{13E19D86-84F5-4CC0-9D48-46549FBAC274}"/>
    <cellStyle name="Separador de milhares 3 2 2 2 2 2 2 6" xfId="20749" xr:uid="{17A75CBB-3A51-4EF5-9598-9464E0897ED7}"/>
    <cellStyle name="Separador de milhares 3 2 2 2 2 2 3" xfId="6216" xr:uid="{80EDB469-75F0-4293-BC42-74CE6273E2D5}"/>
    <cellStyle name="Separador de milhares 3 2 2 2 2 2 3 2" xfId="12027" xr:uid="{2F3C9CC1-3A79-41BB-B9A1-CDDB1F36A0F0}"/>
    <cellStyle name="Separador de milhares 3 2 2 2 2 2 3 2 2" xfId="13752" xr:uid="{97B7E2B2-002C-4756-88DD-A3A7DA0BC3B1}"/>
    <cellStyle name="Separador de milhares 3 2 2 2 2 2 3 3" xfId="12892" xr:uid="{2E58A164-1D49-46F5-9CD8-0ABFBD6BA3CE}"/>
    <cellStyle name="Separador de milhares 3 2 2 2 2 2 3 4" xfId="20236" xr:uid="{4AB769E1-BE5C-4BCC-BB11-5990998337C8}"/>
    <cellStyle name="Separador de milhares 3 2 2 2 2 2 3 5" xfId="21102" xr:uid="{A87A5158-755E-45B4-95F6-2BB1830E1200}"/>
    <cellStyle name="Separador de milhares 3 2 2 2 2 2 4" xfId="11597" xr:uid="{63A06D69-266E-42CB-BE28-8DC1E37C0704}"/>
    <cellStyle name="Separador de milhares 3 2 2 2 2 2 4 2" xfId="13322" xr:uid="{20584008-F724-463D-8E79-0D6E9C888C59}"/>
    <cellStyle name="Separador de milhares 3 2 2 2 2 2 4 3" xfId="14851" xr:uid="{58AF8333-B943-49D6-BAB9-B94F3B8D9E49}"/>
    <cellStyle name="Separador de milhares 3 2 2 2 2 2 5" xfId="12462" xr:uid="{4264EF53-E7FD-4CBD-B097-9BB84E5AA55C}"/>
    <cellStyle name="Separador de milhares 3 2 2 2 2 2 6" xfId="14183" xr:uid="{3A216E0D-C68A-44FE-8AAD-3D290550F82A}"/>
    <cellStyle name="Separador de milhares 3 2 2 2 2 2 7" xfId="20670" xr:uid="{76B48CBC-6E71-443B-8CF1-BE2811C8FA32}"/>
    <cellStyle name="Separador de milhares 3 2 2 2 2 3" xfId="516" xr:uid="{B357FFBC-C957-442D-A391-430CA11E3272}"/>
    <cellStyle name="Separador de milhares 3 2 2 2 2 3 2" xfId="3894" xr:uid="{AB2063C3-8BE7-4D92-8400-D65D2A347304}"/>
    <cellStyle name="Separador de milhares 3 2 2 2 2 3 2 2" xfId="9523" xr:uid="{E7254B20-BA5D-4CC0-AF90-2876F3CA86E6}"/>
    <cellStyle name="Separador de milhares 3 2 2 2 2 3 2 2 2" xfId="12139" xr:uid="{80101B99-BAED-4A75-9D0C-67C800DE1F97}"/>
    <cellStyle name="Separador de milhares 3 2 2 2 2 3 2 2 2 2" xfId="13864" xr:uid="{98FF70E9-6BB4-49A6-852F-9354CF47A8D4}"/>
    <cellStyle name="Separador de milhares 3 2 2 2 2 3 2 2 3" xfId="13004" xr:uid="{C71E2E4C-977E-43F2-A7DF-0A4096BA9EA1}"/>
    <cellStyle name="Separador de milhares 3 2 2 2 2 3 2 2 4" xfId="20348" xr:uid="{2F4037A4-A0DE-43DB-8AF0-B404CC2EC1C7}"/>
    <cellStyle name="Separador de milhares 3 2 2 2 2 3 2 2 5" xfId="21214" xr:uid="{46E385D2-F40A-439C-8816-6D3C3DF3A511}"/>
    <cellStyle name="Separador de milhares 3 2 2 2 2 3 2 3" xfId="11709" xr:uid="{43DF67B1-A11F-4DC7-BFE8-8B118A089312}"/>
    <cellStyle name="Separador de milhares 3 2 2 2 2 3 2 3 2" xfId="13434" xr:uid="{D0C86F70-20FF-4E93-B9A4-564971F6A200}"/>
    <cellStyle name="Separador de milhares 3 2 2 2 2 3 2 3 3" xfId="18158" xr:uid="{04B717D9-2402-43CD-A0DB-40D38919385B}"/>
    <cellStyle name="Separador de milhares 3 2 2 2 2 3 2 4" xfId="12574" xr:uid="{B45AF6C7-82C6-49AB-834A-A218065C6BAF}"/>
    <cellStyle name="Separador de milhares 3 2 2 2 2 3 2 5" xfId="14295" xr:uid="{A97E450A-DF31-4B38-98ED-078884F01359}"/>
    <cellStyle name="Separador de milhares 3 2 2 2 2 3 2 6" xfId="20782" xr:uid="{3E1D5E0B-5288-4AAE-A503-1891D44E603F}"/>
    <cellStyle name="Separador de milhares 3 2 2 2 2 3 3" xfId="6145" xr:uid="{70F098E0-CA8A-4B4F-A4A8-AD8331B77C43}"/>
    <cellStyle name="Separador de milhares 3 2 2 2 2 3 3 2" xfId="11999" xr:uid="{F26868E6-5F34-45C2-90CB-B776DE6E1223}"/>
    <cellStyle name="Separador de milhares 3 2 2 2 2 3 3 2 2" xfId="13724" xr:uid="{828C30F6-84ED-4220-8883-3EEAA4730570}"/>
    <cellStyle name="Separador de milhares 3 2 2 2 2 3 3 3" xfId="12864" xr:uid="{32B65C29-DE5C-4D3C-9591-EF78135FB3F3}"/>
    <cellStyle name="Separador de milhares 3 2 2 2 2 3 3 4" xfId="20208" xr:uid="{BBA6E4E0-665E-43BC-B8DB-7E3AD426C684}"/>
    <cellStyle name="Separador de milhares 3 2 2 2 2 3 3 5" xfId="21074" xr:uid="{56349237-307E-4030-8F16-4650FF2D121C}"/>
    <cellStyle name="Separador de milhares 3 2 2 2 2 3 4" xfId="11569" xr:uid="{44A186F6-8B10-4BA5-8E00-4C7F6CB8DA36}"/>
    <cellStyle name="Separador de milhares 3 2 2 2 2 3 4 2" xfId="13294" xr:uid="{2E44675C-39CB-4306-BDA3-CA4B69CC9517}"/>
    <cellStyle name="Separador de milhares 3 2 2 2 2 3 4 3" xfId="14780" xr:uid="{54BFFBF9-8DF8-4340-81FB-407DEF62BC5E}"/>
    <cellStyle name="Separador de milhares 3 2 2 2 2 3 5" xfId="12434" xr:uid="{C6997D67-6EC5-4093-A807-3509E66BCD40}"/>
    <cellStyle name="Separador de milhares 3 2 2 2 2 3 6" xfId="14155" xr:uid="{F27B025D-59C9-43F8-B0CC-F6637AC51A14}"/>
    <cellStyle name="Separador de milhares 3 2 2 2 2 3 7" xfId="20642" xr:uid="{BC37F03E-F475-45C4-A0B0-E28C894661D4}"/>
    <cellStyle name="Separador de milhares 3 2 2 2 2 4" xfId="457" xr:uid="{620089D4-0CA9-45B8-8F69-8D1007925BD1}"/>
    <cellStyle name="Separador de milhares 3 2 2 2 2 4 2" xfId="3816" xr:uid="{F9411A61-68B1-40C6-A17B-4609B6B9222A}"/>
    <cellStyle name="Separador de milhares 3 2 2 2 2 4 2 2" xfId="9445" xr:uid="{1B336D3B-78A7-4621-BCBE-0BBB97EDC9A7}"/>
    <cellStyle name="Separador de milhares 3 2 2 2 2 4 2 2 2" xfId="12110" xr:uid="{0BDF481C-B92C-44A6-A9FF-E967936A3A33}"/>
    <cellStyle name="Separador de milhares 3 2 2 2 2 4 2 2 2 2" xfId="13835" xr:uid="{8F3045CA-B0C7-4250-A6A9-1B7842E5AD24}"/>
    <cellStyle name="Separador de milhares 3 2 2 2 2 4 2 2 3" xfId="12975" xr:uid="{97E68C15-771A-4FBF-9B9A-A8332ADCA258}"/>
    <cellStyle name="Separador de milhares 3 2 2 2 2 4 2 2 4" xfId="20319" xr:uid="{F5346466-7610-4CDE-B26F-8B81974E593A}"/>
    <cellStyle name="Separador de milhares 3 2 2 2 2 4 2 2 5" xfId="21185" xr:uid="{8CD35E99-B0F3-4186-8EB9-47C0F504FD65}"/>
    <cellStyle name="Separador de milhares 3 2 2 2 2 4 2 3" xfId="11680" xr:uid="{F529023F-CE43-4CC4-BDC0-0190617DB908}"/>
    <cellStyle name="Separador de milhares 3 2 2 2 2 4 2 3 2" xfId="13405" xr:uid="{93A176BB-2572-4EFA-9974-E4F7916959B6}"/>
    <cellStyle name="Separador de milhares 3 2 2 2 2 4 2 3 3" xfId="18080" xr:uid="{4E5CF8BC-7CDF-4A80-84C1-79ADA8F248F6}"/>
    <cellStyle name="Separador de milhares 3 2 2 2 2 4 2 4" xfId="12545" xr:uid="{E26C673A-EE65-4E6B-895F-A39E55C72727}"/>
    <cellStyle name="Separador de milhares 3 2 2 2 2 4 2 5" xfId="14266" xr:uid="{568D74DA-431F-421A-9589-07B48B947188}"/>
    <cellStyle name="Separador de milhares 3 2 2 2 2 4 2 6" xfId="20753" xr:uid="{6010CD30-4E5F-4F52-A586-38339416BD73}"/>
    <cellStyle name="Separador de milhares 3 2 2 2 2 4 3" xfId="6086" xr:uid="{74C4C651-03AD-46E9-BD30-5EF5C17B0150}"/>
    <cellStyle name="Separador de milhares 3 2 2 2 2 4 3 2" xfId="11970" xr:uid="{6CA9557D-927C-42AC-B1CD-9526FBE30E71}"/>
    <cellStyle name="Separador de milhares 3 2 2 2 2 4 3 2 2" xfId="13695" xr:uid="{E47FB293-7129-4DDB-A35F-03F66997A854}"/>
    <cellStyle name="Separador de milhares 3 2 2 2 2 4 3 3" xfId="12835" xr:uid="{91315795-BDAF-4CA0-B890-03FFDF8356DC}"/>
    <cellStyle name="Separador de milhares 3 2 2 2 2 4 3 4" xfId="20179" xr:uid="{BE457272-818F-462F-ABE2-249A029A19D0}"/>
    <cellStyle name="Separador de milhares 3 2 2 2 2 4 3 5" xfId="21045" xr:uid="{B8648097-EAD2-45A2-B700-EC0FE00C6F8B}"/>
    <cellStyle name="Separador de milhares 3 2 2 2 2 4 4" xfId="11540" xr:uid="{FB7AE229-FD97-4548-B75D-D7CD5B2AF2E8}"/>
    <cellStyle name="Separador de milhares 3 2 2 2 2 4 4 2" xfId="13265" xr:uid="{71EB70BC-AF1A-4300-8325-13A651B8FE71}"/>
    <cellStyle name="Separador de milhares 3 2 2 2 2 4 4 3" xfId="14721" xr:uid="{73B97E89-23B0-45F1-A73A-C4CA2F3AABA8}"/>
    <cellStyle name="Separador de milhares 3 2 2 2 2 4 5" xfId="12405" xr:uid="{C24551A4-1941-48C7-B4A9-D921BBBE894C}"/>
    <cellStyle name="Separador de milhares 3 2 2 2 2 4 6" xfId="14126" xr:uid="{0D1824E4-3973-4475-8BE5-5B768F19740D}"/>
    <cellStyle name="Separador de milhares 3 2 2 2 2 4 7" xfId="20613" xr:uid="{5026CFA0-653B-4A13-ABC4-EFBA721052F3}"/>
    <cellStyle name="Separador de milhares 3 2 2 2 2 5" xfId="371" xr:uid="{ACBDADD4-CA4C-4A75-B560-1A401676D7C7}"/>
    <cellStyle name="Separador de milhares 3 2 2 2 2 5 2" xfId="6000" xr:uid="{E6F7FBE4-D31E-4F37-9AE3-2C3145591F79}"/>
    <cellStyle name="Separador de milhares 3 2 2 2 2 5 2 2" xfId="11912" xr:uid="{E67DA541-BA86-469C-A7B8-0BA16E1EF285}"/>
    <cellStyle name="Separador de milhares 3 2 2 2 2 5 2 2 2" xfId="13637" xr:uid="{CD41B2AE-786D-4C43-A9A4-67580AACD40F}"/>
    <cellStyle name="Separador de milhares 3 2 2 2 2 5 2 3" xfId="12777" xr:uid="{17979FE0-159D-4FE9-A8A2-1F1F4D4B0921}"/>
    <cellStyle name="Separador de milhares 3 2 2 2 2 5 2 4" xfId="20121" xr:uid="{70538ED8-1F5C-4313-A8C8-CF5BDC0D624F}"/>
    <cellStyle name="Separador de milhares 3 2 2 2 2 5 2 5" xfId="20987" xr:uid="{FB92B9A0-21D3-461C-8B75-7070E6775989}"/>
    <cellStyle name="Separador de milhares 3 2 2 2 2 5 3" xfId="11482" xr:uid="{A412841C-AFDE-4354-BE72-331F032FAAFF}"/>
    <cellStyle name="Separador de milhares 3 2 2 2 2 5 3 2" xfId="13207" xr:uid="{753639F8-30BB-44D8-8B76-2929C536FC47}"/>
    <cellStyle name="Separador de milhares 3 2 2 2 2 5 3 3" xfId="14635" xr:uid="{2E9C8837-74C9-4BCC-AA2B-AD9194B1A852}"/>
    <cellStyle name="Separador de milhares 3 2 2 2 2 5 4" xfId="12347" xr:uid="{6A7C776F-90F7-4827-8906-37DFE16587BF}"/>
    <cellStyle name="Separador de milhares 3 2 2 2 2 5 5" xfId="14068" xr:uid="{1E65657E-BAC1-4949-84C9-3919DAE982D0}"/>
    <cellStyle name="Separador de milhares 3 2 2 2 2 5 6" xfId="20555" xr:uid="{C68197C0-CA27-4540-B8DD-784048ED7728}"/>
    <cellStyle name="Separador de milhares 3 2 2 2 2 6" xfId="3750" xr:uid="{D4382DCF-56B1-4999-8175-7B542D78AF3F}"/>
    <cellStyle name="Separador de milhares 3 2 2 2 2 6 2" xfId="9379" xr:uid="{1498C5E8-BBB6-4078-945D-1FFE6DCFC43E}"/>
    <cellStyle name="Separador de milhares 3 2 2 2 2 6 2 2" xfId="12077" xr:uid="{3DFFCE66-D86D-40AC-AE47-F2F841CEFE45}"/>
    <cellStyle name="Separador de milhares 3 2 2 2 2 6 2 2 2" xfId="13802" xr:uid="{16911498-3072-4469-AB0E-DA72C6246720}"/>
    <cellStyle name="Separador de milhares 3 2 2 2 2 6 2 3" xfId="12942" xr:uid="{6374D112-0959-4783-B4B8-03E0B002DBD7}"/>
    <cellStyle name="Separador de milhares 3 2 2 2 2 6 2 4" xfId="20286" xr:uid="{17570DA5-2695-413F-B127-42F62189B4B7}"/>
    <cellStyle name="Separador de milhares 3 2 2 2 2 6 2 5" xfId="21152" xr:uid="{4625490C-D2B8-47AB-B259-5B38C254EE36}"/>
    <cellStyle name="Separador de milhares 3 2 2 2 2 6 3" xfId="11647" xr:uid="{FBCDA37F-CD0E-4F21-8CEA-61E790689B5A}"/>
    <cellStyle name="Separador de milhares 3 2 2 2 2 6 3 2" xfId="13372" xr:uid="{146B0E63-2274-4197-9CCF-0DAEFFC92232}"/>
    <cellStyle name="Separador de milhares 3 2 2 2 2 6 3 3" xfId="18014" xr:uid="{91ABA309-0A0F-4A2F-B7B0-6F5CA69C8E17}"/>
    <cellStyle name="Separador de milhares 3 2 2 2 2 6 4" xfId="12512" xr:uid="{6B5EC167-4903-4401-B050-F624FDE19335}"/>
    <cellStyle name="Separador de milhares 3 2 2 2 2 6 5" xfId="14233" xr:uid="{7BD18993-7FD6-4B67-8773-BC77F7E34FAF}"/>
    <cellStyle name="Separador de milhares 3 2 2 2 2 6 6" xfId="20720" xr:uid="{8B5B1244-BADC-4802-8000-51AF62C4CC32}"/>
    <cellStyle name="Separador de milhares 3 2 2 2 2 7" xfId="221" xr:uid="{170E436C-B322-432B-A82C-B1104F09A34F}"/>
    <cellStyle name="Separador de milhares 3 2 2 2 2 7 2" xfId="5850" xr:uid="{B3EAA019-53F4-49A7-932D-294C32BA1E6B}"/>
    <cellStyle name="Separador de milhares 3 2 2 2 2 7 2 2" xfId="11863" xr:uid="{20DF5EBF-FBDB-4040-8815-66736D750C5C}"/>
    <cellStyle name="Separador de milhares 3 2 2 2 2 7 2 2 2" xfId="13588" xr:uid="{63D36D94-F665-47F6-B8EF-27078314B804}"/>
    <cellStyle name="Separador de milhares 3 2 2 2 2 7 2 3" xfId="12728" xr:uid="{450C7B8D-0AE8-4B28-AC39-096B4D1766DF}"/>
    <cellStyle name="Separador de milhares 3 2 2 2 2 7 2 4" xfId="20072" xr:uid="{C678A4DC-7F00-4E2E-8527-5D79F916020D}"/>
    <cellStyle name="Separador de milhares 3 2 2 2 2 7 2 5" xfId="20938" xr:uid="{0E8B9FB6-1DDE-4D21-BF42-B5BABB7E5BFA}"/>
    <cellStyle name="Separador de milhares 3 2 2 2 2 7 3" xfId="11433" xr:uid="{7E5E2BB3-D285-4241-B0D7-F0D57DCC9864}"/>
    <cellStyle name="Separador de milhares 3 2 2 2 2 7 3 2" xfId="13158" xr:uid="{2B6E2DB3-CD46-4E34-A1F8-293E98D86C34}"/>
    <cellStyle name="Separador de milhares 3 2 2 2 2 7 3 3" xfId="14485" xr:uid="{8260DD86-44D1-4A0F-81E3-F1BD9E58C196}"/>
    <cellStyle name="Separador de milhares 3 2 2 2 2 7 4" xfId="12298" xr:uid="{607171BE-321F-4B23-876E-FFB5BA2494A6}"/>
    <cellStyle name="Separador de milhares 3 2 2 2 2 7 5" xfId="14019" xr:uid="{DFD931C3-6446-4521-BC18-AA48BC6B28E4}"/>
    <cellStyle name="Separador de milhares 3 2 2 2 2 7 6" xfId="20506" xr:uid="{E7A3F905-59A9-40FC-9B37-9895B98C9FEA}"/>
    <cellStyle name="Separador de milhares 3 2 2 2 2 8" xfId="5783" xr:uid="{C3BFC29F-6C99-4D72-A198-B0EB4E0F69A6}"/>
    <cellStyle name="Separador de milhares 3 2 2 2 2 8 2" xfId="11821" xr:uid="{34B88BF5-0B16-4D67-AB8E-57A2C2739EB3}"/>
    <cellStyle name="Separador de milhares 3 2 2 2 2 8 2 2" xfId="13546" xr:uid="{CFD57E8E-BF70-4826-BABE-46147ABFEE5F}"/>
    <cellStyle name="Separador de milhares 3 2 2 2 2 8 3" xfId="12686" xr:uid="{2B9CA76B-3727-46FF-9079-0715EB5B0383}"/>
    <cellStyle name="Separador de milhares 3 2 2 2 2 8 4" xfId="20030" xr:uid="{A328D74E-BE7D-4DFF-A269-8C7567E41A13}"/>
    <cellStyle name="Separador de milhares 3 2 2 2 2 8 5" xfId="20896" xr:uid="{096B7CC4-FAC3-4AC5-993A-57728ED1FE7B}"/>
    <cellStyle name="Separador de milhares 3 2 2 2 2 9" xfId="11391" xr:uid="{E57BA0A4-324D-4F32-8E25-C4321248EEFC}"/>
    <cellStyle name="Separador de milhares 3 2 2 2 2 9 2" xfId="13116" xr:uid="{04863C24-16B1-4AF5-B2BF-221E4EE5109E}"/>
    <cellStyle name="Separador de milhares 3 2 2 2 2 9 3" xfId="14418" xr:uid="{E72F4A43-457B-4843-BB5E-024E8F29ECB2}"/>
    <cellStyle name="Separador de milhares 3 2 2 2 3" xfId="133" xr:uid="{E0074635-5F6C-42EE-89B2-6A8A4A1F7227}"/>
    <cellStyle name="Separador de milhares 3 2 2 2 3 2" xfId="562" xr:uid="{61030518-420F-4B3D-86D2-4919A61AFCC8}"/>
    <cellStyle name="Separador de milhares 3 2 2 2 3 2 2" xfId="4435" xr:uid="{6E30593A-BB09-4DAC-901B-DE04132787F9}"/>
    <cellStyle name="Separador de milhares 3 2 2 2 3 2 2 2" xfId="10064" xr:uid="{F94A2E96-5D22-4491-8719-2B4CDB6A3780}"/>
    <cellStyle name="Separador de milhares 3 2 2 2 3 2 2 2 2" xfId="12180" xr:uid="{113537A6-C96A-4B8F-96AE-EF2800F77955}"/>
    <cellStyle name="Separador de milhares 3 2 2 2 3 2 2 2 2 2" xfId="13905" xr:uid="{A9F9A90A-DD7C-4390-A947-4A5EBDB7DF43}"/>
    <cellStyle name="Separador de milhares 3 2 2 2 3 2 2 2 3" xfId="13045" xr:uid="{930EC023-DC6E-4269-B8F9-5B05EC2C44A3}"/>
    <cellStyle name="Separador de milhares 3 2 2 2 3 2 2 2 4" xfId="20389" xr:uid="{11E99709-7C4F-4DD2-B164-C40F4BEFD114}"/>
    <cellStyle name="Separador de milhares 3 2 2 2 3 2 2 2 5" xfId="21255" xr:uid="{63BAE071-316A-4C36-B837-1DE54D6302DA}"/>
    <cellStyle name="Separador de milhares 3 2 2 2 3 2 2 3" xfId="11750" xr:uid="{32DBAA55-6830-4307-8C6C-81FBC423B96B}"/>
    <cellStyle name="Separador de milhares 3 2 2 2 3 2 2 3 2" xfId="13475" xr:uid="{270FEEED-643C-41EA-A37E-A1A04D4428F9}"/>
    <cellStyle name="Separador de milhares 3 2 2 2 3 2 2 3 3" xfId="18699" xr:uid="{85830FB3-D95F-4DF5-A907-92637EC634A7}"/>
    <cellStyle name="Separador de milhares 3 2 2 2 3 2 2 4" xfId="12615" xr:uid="{A8DAE10F-91D9-4028-94F1-8CCE5F4CE36F}"/>
    <cellStyle name="Separador de milhares 3 2 2 2 3 2 2 5" xfId="14336" xr:uid="{CE144053-36AE-48CD-BB5B-32CE550A5B3A}"/>
    <cellStyle name="Separador de milhares 3 2 2 2 3 2 2 6" xfId="20823" xr:uid="{422012EA-1DB2-481E-B144-AAA75EE28466}"/>
    <cellStyle name="Separador de milhares 3 2 2 2 3 2 3" xfId="6191" xr:uid="{9CBB884A-EF51-4DE6-BB8A-D5F17C2709B2}"/>
    <cellStyle name="Separador de milhares 3 2 2 2 3 2 3 2" xfId="12013" xr:uid="{22375308-8CBD-420B-85C8-994C3AD6B4D0}"/>
    <cellStyle name="Separador de milhares 3 2 2 2 3 2 3 2 2" xfId="13738" xr:uid="{25D530C2-807B-4242-AF55-6732F70EC903}"/>
    <cellStyle name="Separador de milhares 3 2 2 2 3 2 3 3" xfId="12878" xr:uid="{84DBC20D-1852-458C-A247-82B90FC147CE}"/>
    <cellStyle name="Separador de milhares 3 2 2 2 3 2 3 4" xfId="20222" xr:uid="{6323F631-8F4A-4680-BF30-253616296964}"/>
    <cellStyle name="Separador de milhares 3 2 2 2 3 2 3 5" xfId="21088" xr:uid="{42AE2403-020A-41B7-A78E-C1C12F1B348D}"/>
    <cellStyle name="Separador de milhares 3 2 2 2 3 2 4" xfId="11583" xr:uid="{C58B21F6-DE12-496F-A352-3066E44ADBD4}"/>
    <cellStyle name="Separador de milhares 3 2 2 2 3 2 4 2" xfId="13308" xr:uid="{73B26C4C-6A8A-4D22-AB1F-636B5BEEE8AC}"/>
    <cellStyle name="Separador de milhares 3 2 2 2 3 2 4 3" xfId="14826" xr:uid="{505564BB-0A93-4A3C-886F-1A4306B5BB4A}"/>
    <cellStyle name="Separador de milhares 3 2 2 2 3 2 5" xfId="12448" xr:uid="{5414E370-7D4B-47ED-BF46-500D1BF206BE}"/>
    <cellStyle name="Separador de milhares 3 2 2 2 3 2 6" xfId="14169" xr:uid="{BCB0464E-8A56-486B-876A-334E66D018E8}"/>
    <cellStyle name="Separador de milhares 3 2 2 2 3 2 7" xfId="20656" xr:uid="{27B9BE7F-DABA-444E-B745-7D80D5A824F2}"/>
    <cellStyle name="Separador de milhares 3 2 2 2 3 3" xfId="3783" xr:uid="{C6E7DB5D-BE02-4AA7-9C72-A6CF67A59603}"/>
    <cellStyle name="Separador de milhares 3 2 2 2 3 3 2" xfId="9412" xr:uid="{C88EE2A4-265C-4CC5-9B74-7936C0D99A75}"/>
    <cellStyle name="Separador de milhares 3 2 2 2 3 3 2 2" xfId="12092" xr:uid="{07BDAFBC-75A7-4C11-90D8-7BE95C70C827}"/>
    <cellStyle name="Separador de milhares 3 2 2 2 3 3 2 2 2" xfId="13817" xr:uid="{0CD8F23E-E58F-47A4-97FF-26C9E0E392A9}"/>
    <cellStyle name="Separador de milhares 3 2 2 2 3 3 2 3" xfId="12957" xr:uid="{3536175B-37E3-494B-89BC-952D29C5C088}"/>
    <cellStyle name="Separador de milhares 3 2 2 2 3 3 2 4" xfId="20301" xr:uid="{114D89D8-EDFC-42E0-9CC5-3829F4C2F631}"/>
    <cellStyle name="Separador de milhares 3 2 2 2 3 3 2 5" xfId="21167" xr:uid="{755C47F3-BC93-40AE-8409-22229405E9CA}"/>
    <cellStyle name="Separador de milhares 3 2 2 2 3 3 3" xfId="11662" xr:uid="{8656A0D1-1B3A-4E98-9A10-1A7AAAC3B36B}"/>
    <cellStyle name="Separador de milhares 3 2 2 2 3 3 3 2" xfId="13387" xr:uid="{8CC80ED0-05A4-4139-834A-D51063299270}"/>
    <cellStyle name="Separador de milhares 3 2 2 2 3 3 3 3" xfId="18047" xr:uid="{F891BD1D-98EA-46E6-A44F-5D62F69465F8}"/>
    <cellStyle name="Separador de milhares 3 2 2 2 3 3 4" xfId="12527" xr:uid="{1DCE7444-5825-4801-8C6A-DCE94C51B68B}"/>
    <cellStyle name="Separador de milhares 3 2 2 2 3 3 5" xfId="14248" xr:uid="{89BC248B-DE11-4BFD-8D05-0AF0BDD215ED}"/>
    <cellStyle name="Separador de milhares 3 2 2 2 3 3 6" xfId="20735" xr:uid="{F30453B1-3893-4A5D-9E35-82E7499CDC11}"/>
    <cellStyle name="Separador de milhares 3 2 2 2 3 4" xfId="387" xr:uid="{143CFC55-5A48-489C-B5FF-2499F8554C6A}"/>
    <cellStyle name="Separador de milhares 3 2 2 2 3 4 2" xfId="6016" xr:uid="{0DADCC68-21C9-4783-8930-78D7C76DEC90}"/>
    <cellStyle name="Separador de milhares 3 2 2 2 3 4 2 2" xfId="11926" xr:uid="{90735AFE-B4B9-4869-BEC6-820194D25E2D}"/>
    <cellStyle name="Separador de milhares 3 2 2 2 3 4 2 2 2" xfId="13651" xr:uid="{C1A17E1E-84F8-454D-989B-6C1223371A66}"/>
    <cellStyle name="Separador de milhares 3 2 2 2 3 4 2 3" xfId="12791" xr:uid="{4E936BE1-81CB-42B7-B2F4-59257F37E2C4}"/>
    <cellStyle name="Separador de milhares 3 2 2 2 3 4 2 4" xfId="20135" xr:uid="{97D8C1E0-2A0F-4B29-B6ED-DEBC4D6C28A0}"/>
    <cellStyle name="Separador de milhares 3 2 2 2 3 4 2 5" xfId="21001" xr:uid="{90D81A98-A09A-4676-BC91-0A3706F210C8}"/>
    <cellStyle name="Separador de milhares 3 2 2 2 3 4 3" xfId="11496" xr:uid="{19133ADC-040B-44F6-BE3E-145780B5BC21}"/>
    <cellStyle name="Separador de milhares 3 2 2 2 3 4 3 2" xfId="13221" xr:uid="{11A56DC9-A108-40B0-9AAD-D09096F19AC5}"/>
    <cellStyle name="Separador de milhares 3 2 2 2 3 4 3 3" xfId="14651" xr:uid="{CCA8CA2C-1F64-4469-8F7C-E875B5C09CAE}"/>
    <cellStyle name="Separador de milhares 3 2 2 2 3 4 4" xfId="12361" xr:uid="{83511972-EA52-4BC5-A8FC-38FD6D107C28}"/>
    <cellStyle name="Separador de milhares 3 2 2 2 3 4 5" xfId="14082" xr:uid="{AAB8B73E-BE70-4618-AA38-85CDC32049DA}"/>
    <cellStyle name="Separador de milhares 3 2 2 2 3 4 6" xfId="20569" xr:uid="{C587AD00-AC48-430C-9385-B601B8A2BA63}"/>
    <cellStyle name="Separador de milhares 3 2 2 2 3 5" xfId="5762" xr:uid="{8862FDF1-06F5-4696-9AD0-CDCF1AC27439}"/>
    <cellStyle name="Separador de milhares 3 2 2 2 3 5 2" xfId="11807" xr:uid="{8AFE28C9-DAAD-45DB-94D4-0CD69D870514}"/>
    <cellStyle name="Separador de milhares 3 2 2 2 3 5 2 2" xfId="13532" xr:uid="{E1B6EB23-AD7B-4043-82BD-37F33F7A8697}"/>
    <cellStyle name="Separador de milhares 3 2 2 2 3 5 3" xfId="12672" xr:uid="{4D039789-A43E-4C3D-98E0-0F209964D45A}"/>
    <cellStyle name="Separador de milhares 3 2 2 2 3 5 4" xfId="20016" xr:uid="{9DF35D39-897D-464F-B5CA-B712E009F23E}"/>
    <cellStyle name="Separador de milhares 3 2 2 2 3 5 5" xfId="20882" xr:uid="{EBFB9D36-BCDB-45D8-B7A0-BFE37FBDAC1C}"/>
    <cellStyle name="Separador de milhares 3 2 2 2 3 6" xfId="11377" xr:uid="{6E03CC40-3793-47D3-A53C-DFBD57A6C35F}"/>
    <cellStyle name="Separador de milhares 3 2 2 2 3 6 2" xfId="13102" xr:uid="{227BC06D-D384-48B0-9122-712386D47750}"/>
    <cellStyle name="Separador de milhares 3 2 2 2 3 6 3" xfId="14397" xr:uid="{A6DCEC7D-03B6-4F5E-8DE6-481131CEC975}"/>
    <cellStyle name="Separador de milhares 3 2 2 2 3 7" xfId="12242" xr:uid="{2D0BE9AE-6C94-4C5B-8205-DF5162EBA4AB}"/>
    <cellStyle name="Separador de milhares 3 2 2 2 3 8" xfId="13963" xr:uid="{9F51930C-CB2A-4E56-A553-65EDEACDC863}"/>
    <cellStyle name="Separador de milhares 3 2 2 2 3 9" xfId="20450" xr:uid="{A700FFDE-9EC1-4FB3-AB28-BBEF7F7D5B80}"/>
    <cellStyle name="Separador de milhares 3 2 2 2 4" xfId="493" xr:uid="{5B831E7B-2C70-4143-9FE2-C72581E1516B}"/>
    <cellStyle name="Separador de milhares 3 2 2 2 4 2" xfId="3729" xr:uid="{62D8114C-CC4D-4201-945D-C59EA0EBFE57}"/>
    <cellStyle name="Separador de milhares 3 2 2 2 4 2 2" xfId="9358" xr:uid="{6DCB1F0A-F1FD-4EA5-B447-33EB18E23667}"/>
    <cellStyle name="Separador de milhares 3 2 2 2 4 2 2 2" xfId="12062" xr:uid="{7FB98073-AB17-4C3D-93EF-F7FC8ABC08EE}"/>
    <cellStyle name="Separador de milhares 3 2 2 2 4 2 2 2 2" xfId="13787" xr:uid="{B6E9F767-DE7C-4DD1-80C5-44AC0B3932F0}"/>
    <cellStyle name="Separador de milhares 3 2 2 2 4 2 2 3" xfId="12927" xr:uid="{DCCB55F7-D545-4B12-BE62-DE491AA323C4}"/>
    <cellStyle name="Separador de milhares 3 2 2 2 4 2 2 4" xfId="20271" xr:uid="{C5E3440C-2DAC-4960-BDC8-8B5DEAC84081}"/>
    <cellStyle name="Separador de milhares 3 2 2 2 4 2 2 5" xfId="21137" xr:uid="{FCBC7ABD-46A3-4EE1-9262-845B3282EECE}"/>
    <cellStyle name="Separador de milhares 3 2 2 2 4 2 3" xfId="11632" xr:uid="{EF6C1BC6-31D0-4F47-9148-F99FE9F6DC57}"/>
    <cellStyle name="Separador de milhares 3 2 2 2 4 2 3 2" xfId="13357" xr:uid="{4E99DE83-9B41-4437-80A3-B2A4078CC74B}"/>
    <cellStyle name="Separador de milhares 3 2 2 2 4 2 3 3" xfId="17993" xr:uid="{A6FB98FB-384E-421C-9987-3E0FE7D24C25}"/>
    <cellStyle name="Separador de milhares 3 2 2 2 4 2 4" xfId="12497" xr:uid="{AA3F0FAE-1168-4086-B33D-57399DF166F5}"/>
    <cellStyle name="Separador de milhares 3 2 2 2 4 2 5" xfId="14218" xr:uid="{B3295F78-8078-40A9-8436-35139A3C9DDC}"/>
    <cellStyle name="Separador de milhares 3 2 2 2 4 2 6" xfId="20705" xr:uid="{7CC00C5B-A283-4E92-AE0C-C0B6C8DB8C4A}"/>
    <cellStyle name="Separador de milhares 3 2 2 2 4 3" xfId="6122" xr:uid="{4FB0B722-2802-4D40-A079-E06AD9962570}"/>
    <cellStyle name="Separador de milhares 3 2 2 2 4 3 2" xfId="11984" xr:uid="{5AFC0AD8-E2BA-4079-BE96-604BDF14615D}"/>
    <cellStyle name="Separador de milhares 3 2 2 2 4 3 2 2" xfId="13709" xr:uid="{2D979446-0986-4D43-AB0F-2B444FEF5FC8}"/>
    <cellStyle name="Separador de milhares 3 2 2 2 4 3 3" xfId="12849" xr:uid="{61F9CA6F-AF71-46B2-A449-C6229B4AADA5}"/>
    <cellStyle name="Separador de milhares 3 2 2 2 4 3 4" xfId="20193" xr:uid="{F8DE43E4-E0F9-42DF-9E54-D73260AB97D7}"/>
    <cellStyle name="Separador de milhares 3 2 2 2 4 3 5" xfId="21059" xr:uid="{DBB8BC9C-FD76-46D4-B8A9-E32FFB956CDC}"/>
    <cellStyle name="Separador de milhares 3 2 2 2 4 4" xfId="11554" xr:uid="{62B521B2-1641-495B-A9BD-76F56A3478DB}"/>
    <cellStyle name="Separador de milhares 3 2 2 2 4 4 2" xfId="13279" xr:uid="{9AAB891E-31F1-426C-B3AB-8553A57566BD}"/>
    <cellStyle name="Separador de milhares 3 2 2 2 4 4 3" xfId="14757" xr:uid="{94939FB2-8B43-4951-A5ED-879522E572AD}"/>
    <cellStyle name="Separador de milhares 3 2 2 2 4 5" xfId="12419" xr:uid="{47B52ECA-18EA-4995-B006-352D93A95E3F}"/>
    <cellStyle name="Separador de milhares 3 2 2 2 4 6" xfId="14140" xr:uid="{64A19F99-1F32-42AA-8F12-D43D75025246}"/>
    <cellStyle name="Separador de milhares 3 2 2 2 4 7" xfId="20627" xr:uid="{5B64D6C9-2E17-442F-81DC-F7A3D9D73B98}"/>
    <cellStyle name="Separador de milhares 3 2 2 2 5" xfId="428" xr:uid="{93096B2D-408D-451B-8C6E-9317234544C6}"/>
    <cellStyle name="Separador de milhares 3 2 2 2 5 2" xfId="3865" xr:uid="{3F4809CA-3B2A-44CF-AFFB-DD7340355AF2}"/>
    <cellStyle name="Separador de milhares 3 2 2 2 5 2 2" xfId="9494" xr:uid="{6373CA6A-E111-43F5-B55F-75B301B44331}"/>
    <cellStyle name="Separador de milhares 3 2 2 2 5 2 2 2" xfId="12124" xr:uid="{E01A0EF1-784A-4722-A7C7-865DE0166A10}"/>
    <cellStyle name="Separador de milhares 3 2 2 2 5 2 2 2 2" xfId="13849" xr:uid="{F4A2FB7B-375D-4E58-8B85-2744184767CD}"/>
    <cellStyle name="Separador de milhares 3 2 2 2 5 2 2 3" xfId="12989" xr:uid="{53F59257-C50D-4363-A39A-1DC9FBCD6470}"/>
    <cellStyle name="Separador de milhares 3 2 2 2 5 2 2 4" xfId="20333" xr:uid="{9BBADE6A-8380-4205-BBC8-ADB87C79AE76}"/>
    <cellStyle name="Separador de milhares 3 2 2 2 5 2 2 5" xfId="21199" xr:uid="{F76342DB-F02B-4ABA-BEC7-722D4F65CCA5}"/>
    <cellStyle name="Separador de milhares 3 2 2 2 5 2 3" xfId="11694" xr:uid="{D7EE53F5-E62A-4CEB-A63E-2032A35122B9}"/>
    <cellStyle name="Separador de milhares 3 2 2 2 5 2 3 2" xfId="13419" xr:uid="{4232CCD9-5B06-46A2-92FD-65D949E9F3AB}"/>
    <cellStyle name="Separador de milhares 3 2 2 2 5 2 3 3" xfId="18129" xr:uid="{C98D4C52-D297-4AD4-A556-BAD885197DBA}"/>
    <cellStyle name="Separador de milhares 3 2 2 2 5 2 4" xfId="12559" xr:uid="{D4840AC4-AC0E-4ADD-B1CD-BCC86D83D497}"/>
    <cellStyle name="Separador de milhares 3 2 2 2 5 2 5" xfId="14280" xr:uid="{4BE834D5-6715-4ECD-A2C8-C6452EF260A5}"/>
    <cellStyle name="Separador de milhares 3 2 2 2 5 2 6" xfId="20767" xr:uid="{033B8CB8-CE0C-4C1B-9D2A-B673C18F683F}"/>
    <cellStyle name="Separador de milhares 3 2 2 2 5 3" xfId="6057" xr:uid="{8E0C10E1-C83D-4468-925E-692DE00CE8C5}"/>
    <cellStyle name="Separador de milhares 3 2 2 2 5 3 2" xfId="11956" xr:uid="{326CCD6A-F21B-440D-A602-C76412175AEA}"/>
    <cellStyle name="Separador de milhares 3 2 2 2 5 3 2 2" xfId="13681" xr:uid="{17559A15-8C32-422D-87D2-3F0BD153B18E}"/>
    <cellStyle name="Separador de milhares 3 2 2 2 5 3 3" xfId="12821" xr:uid="{935A5936-5D6C-40F2-9211-21CEB19FA3EB}"/>
    <cellStyle name="Separador de milhares 3 2 2 2 5 3 4" xfId="20165" xr:uid="{457193F0-3B0A-44EE-AB11-F6B46804C74F}"/>
    <cellStyle name="Separador de milhares 3 2 2 2 5 3 5" xfId="21031" xr:uid="{81D7DEE5-1097-4EA3-A064-26D5708099E3}"/>
    <cellStyle name="Separador de milhares 3 2 2 2 5 4" xfId="11526" xr:uid="{876E6AEC-DF0E-4A3B-89FC-DF925A5DD8D7}"/>
    <cellStyle name="Separador de milhares 3 2 2 2 5 4 2" xfId="13251" xr:uid="{60538C14-E02B-4306-B8FB-30644434BD3A}"/>
    <cellStyle name="Separador de milhares 3 2 2 2 5 4 3" xfId="14692" xr:uid="{03A5FBAD-ED67-4767-AD9F-E8F543721128}"/>
    <cellStyle name="Separador de milhares 3 2 2 2 5 5" xfId="12391" xr:uid="{ABC6C665-21A7-487C-96C7-769B3F091807}"/>
    <cellStyle name="Separador de milhares 3 2 2 2 5 6" xfId="14112" xr:uid="{59A81259-DCCF-4D36-9450-01597BAE406F}"/>
    <cellStyle name="Separador de milhares 3 2 2 2 5 7" xfId="20599" xr:uid="{90D00DC4-7AC0-417B-A294-4B9A17FE05AF}"/>
    <cellStyle name="Separador de milhares 3 2 2 2 6" xfId="410" xr:uid="{20680778-81BE-40E0-8CB3-6DE735CCE255}"/>
    <cellStyle name="Separador de milhares 3 2 2 2 6 2" xfId="4171" xr:uid="{47DD9BCB-A513-4B4B-9740-0C41A5A0279E}"/>
    <cellStyle name="Separador de milhares 3 2 2 2 6 2 2" xfId="9800" xr:uid="{62D40272-C91B-48FC-BA34-FFA2395266E1}"/>
    <cellStyle name="Separador de milhares 3 2 2 2 6 2 2 2" xfId="12158" xr:uid="{9F3B0081-969E-4769-B11B-C024CD7CA8E8}"/>
    <cellStyle name="Separador de milhares 3 2 2 2 6 2 2 2 2" xfId="13883" xr:uid="{97FFD761-00DD-42FF-8A8E-FAF0ADE5668E}"/>
    <cellStyle name="Separador de milhares 3 2 2 2 6 2 2 3" xfId="13023" xr:uid="{48953F2B-138C-48FC-A848-6C3A0B211FAD}"/>
    <cellStyle name="Separador de milhares 3 2 2 2 6 2 2 4" xfId="20367" xr:uid="{4C4B4F4A-457A-4B41-8298-71E8D36FA6EF}"/>
    <cellStyle name="Separador de milhares 3 2 2 2 6 2 2 5" xfId="21233" xr:uid="{19381793-B859-4925-96B5-EE2B32BADD5A}"/>
    <cellStyle name="Separador de milhares 3 2 2 2 6 2 3" xfId="11728" xr:uid="{87541758-BB0C-467A-BF1D-42C876EBACA3}"/>
    <cellStyle name="Separador de milhares 3 2 2 2 6 2 3 2" xfId="13453" xr:uid="{CB228515-8045-4E6C-B436-BD5DDC195A9F}"/>
    <cellStyle name="Separador de milhares 3 2 2 2 6 2 3 3" xfId="18435" xr:uid="{39ACD43E-B54A-46C2-8D2B-6A9B9364FA2D}"/>
    <cellStyle name="Separador de milhares 3 2 2 2 6 2 4" xfId="12593" xr:uid="{4E2F9BA6-6553-47BB-9F9B-02DF25A08F0D}"/>
    <cellStyle name="Separador de milhares 3 2 2 2 6 2 5" xfId="14314" xr:uid="{C4A64CC7-1CA2-4257-80E1-B7CBE0104AFF}"/>
    <cellStyle name="Separador de milhares 3 2 2 2 6 2 6" xfId="20801" xr:uid="{8A550F97-612C-4C5E-9EA0-E8F1DC20E447}"/>
    <cellStyle name="Separador de milhares 3 2 2 2 6 3" xfId="6039" xr:uid="{1FDA34DD-FA63-44C3-A11B-95E40688D559}"/>
    <cellStyle name="Separador de milhares 3 2 2 2 6 3 2" xfId="11942" xr:uid="{72656408-4348-437C-81CE-5BDE8CC61636}"/>
    <cellStyle name="Separador de milhares 3 2 2 2 6 3 2 2" xfId="13667" xr:uid="{8DD53AC3-4A58-4A1D-BD94-2A045841DA1F}"/>
    <cellStyle name="Separador de milhares 3 2 2 2 6 3 3" xfId="12807" xr:uid="{3F1C9658-5756-4327-B42D-4F35E2EC5205}"/>
    <cellStyle name="Separador de milhares 3 2 2 2 6 3 4" xfId="20151" xr:uid="{F852F863-3AC0-4E98-BA7B-BD7EA95FC40E}"/>
    <cellStyle name="Separador de milhares 3 2 2 2 6 3 5" xfId="21017" xr:uid="{D977FE19-87D9-4251-AC91-F41D6FD37C3B}"/>
    <cellStyle name="Separador de milhares 3 2 2 2 6 4" xfId="11512" xr:uid="{C185743C-33BF-45FC-89A0-7045E7892D17}"/>
    <cellStyle name="Separador de milhares 3 2 2 2 6 4 2" xfId="13237" xr:uid="{FD43DC20-A516-4FBF-9A9D-408C567FA3A7}"/>
    <cellStyle name="Separador de milhares 3 2 2 2 6 4 3" xfId="14674" xr:uid="{6374E207-28E9-4343-A4F7-20A044A09D74}"/>
    <cellStyle name="Separador de milhares 3 2 2 2 6 5" xfId="12377" xr:uid="{DFD62700-192B-4DE4-88E5-369DFE272E3D}"/>
    <cellStyle name="Separador de milhares 3 2 2 2 6 6" xfId="14098" xr:uid="{D631F50B-3522-4FA0-B1E8-5B806066970D}"/>
    <cellStyle name="Separador de milhares 3 2 2 2 6 7" xfId="20585" xr:uid="{DC48E687-B697-4F5A-9A06-610BB8F622AF}"/>
    <cellStyle name="Separador de milhares 3 2 2 2 7" xfId="354" xr:uid="{C8CD8E46-EE32-4585-A29B-DEDC417E3021}"/>
    <cellStyle name="Separador de milhares 3 2 2 2 7 2" xfId="4377" xr:uid="{F459FC99-F313-48E1-8178-A23718525724}"/>
    <cellStyle name="Separador de milhares 3 2 2 2 7 2 2" xfId="10006" xr:uid="{500B2430-AF3D-40EB-B673-4E29DF8346AE}"/>
    <cellStyle name="Separador de milhares 3 2 2 2 7 2 2 2" xfId="12174" xr:uid="{B0D84A01-0954-4960-950F-E39C9254190D}"/>
    <cellStyle name="Separador de milhares 3 2 2 2 7 2 2 2 2" xfId="13899" xr:uid="{AB3A1C63-5CFD-4F00-9182-ACF5C337CB4F}"/>
    <cellStyle name="Separador de milhares 3 2 2 2 7 2 2 3" xfId="13039" xr:uid="{3E44B96A-9DB9-4E06-914C-77CD10A5FD24}"/>
    <cellStyle name="Separador de milhares 3 2 2 2 7 2 2 4" xfId="20383" xr:uid="{A7D02E95-8949-4A20-BA7F-2AF9951D712E}"/>
    <cellStyle name="Separador de milhares 3 2 2 2 7 2 2 5" xfId="21249" xr:uid="{12F1548E-A72D-4A00-AE46-40B6C6B521F4}"/>
    <cellStyle name="Separador de milhares 3 2 2 2 7 2 3" xfId="11744" xr:uid="{0CEF0F43-8F1E-493C-82EE-96E4B6E878C1}"/>
    <cellStyle name="Separador de milhares 3 2 2 2 7 2 3 2" xfId="13469" xr:uid="{BF923881-199A-4900-8D8B-F53A9D0BF49C}"/>
    <cellStyle name="Separador de milhares 3 2 2 2 7 2 3 3" xfId="18641" xr:uid="{9D12962B-6BE9-4625-B36E-A5A467282733}"/>
    <cellStyle name="Separador de milhares 3 2 2 2 7 2 4" xfId="12609" xr:uid="{E4E4C5A4-9776-42D0-BCE6-FBB1852ED60A}"/>
    <cellStyle name="Separador de milhares 3 2 2 2 7 2 5" xfId="14330" xr:uid="{2E018ABD-DEA7-4B6E-A984-7A0D2B5EECED}"/>
    <cellStyle name="Separador de milhares 3 2 2 2 7 2 6" xfId="20817" xr:uid="{EC61178A-661F-4C7E-933B-97B8A722B0F9}"/>
    <cellStyle name="Separador de milhares 3 2 2 2 7 3" xfId="5983" xr:uid="{53AD4B9B-5895-40C7-B93F-4AC179D2E35D}"/>
    <cellStyle name="Separador de milhares 3 2 2 2 7 3 2" xfId="11898" xr:uid="{33D600FE-2AEE-4463-A391-16EBE3EF0275}"/>
    <cellStyle name="Separador de milhares 3 2 2 2 7 3 2 2" xfId="13623" xr:uid="{BAE62B6F-A9B7-4B71-AFFD-A58CFF9519AB}"/>
    <cellStyle name="Separador de milhares 3 2 2 2 7 3 3" xfId="12763" xr:uid="{0A284AD6-7DB3-4D3C-9C78-EE8225B1C0D6}"/>
    <cellStyle name="Separador de milhares 3 2 2 2 7 3 4" xfId="20107" xr:uid="{9604638C-7B5A-4265-A48E-C89EF6499F1B}"/>
    <cellStyle name="Separador de milhares 3 2 2 2 7 3 5" xfId="20973" xr:uid="{D73FF0D8-E588-4AA4-B5F0-24CD1EC01CFE}"/>
    <cellStyle name="Separador de milhares 3 2 2 2 7 4" xfId="11468" xr:uid="{FC135C3F-2556-4C37-AD16-6C9C7EAD8A06}"/>
    <cellStyle name="Separador de milhares 3 2 2 2 7 4 2" xfId="13193" xr:uid="{D13D36E2-9439-464C-8DB9-AC285CA8BD99}"/>
    <cellStyle name="Separador de milhares 3 2 2 2 7 4 3" xfId="14618" xr:uid="{9D0A91DB-2237-4E9B-9C1E-9636FB418BED}"/>
    <cellStyle name="Separador de milhares 3 2 2 2 7 5" xfId="12333" xr:uid="{24F03415-D2F4-4ABA-A023-3346BFD9EC32}"/>
    <cellStyle name="Separador de milhares 3 2 2 2 7 6" xfId="14054" xr:uid="{8132F18C-FFBE-4C92-A269-8FB816AC5627}"/>
    <cellStyle name="Separador de milhares 3 2 2 2 7 7" xfId="20541" xr:uid="{E0EFF134-69C1-448B-912A-5399CA264E09}"/>
    <cellStyle name="Separador de milhares 3 2 2 2 8" xfId="329" xr:uid="{FBCACB3E-0A32-4B30-A618-0414CF98E918}"/>
    <cellStyle name="Separador de milhares 3 2 2 2 8 2" xfId="5958" xr:uid="{E1D29807-7B82-4AFF-85BA-FE579AD116AE}"/>
    <cellStyle name="Separador de milhares 3 2 2 2 8 2 2" xfId="11881" xr:uid="{30922CFE-04EE-4123-865B-AE9DE8742E4F}"/>
    <cellStyle name="Separador de milhares 3 2 2 2 8 2 2 2" xfId="13606" xr:uid="{1A9A1C83-3486-4615-B581-50F9693748AA}"/>
    <cellStyle name="Separador de milhares 3 2 2 2 8 2 3" xfId="12746" xr:uid="{5B8EB2F0-1242-4BF8-8444-22BB090A7451}"/>
    <cellStyle name="Separador de milhares 3 2 2 2 8 2 4" xfId="20090" xr:uid="{22F8007E-C77B-4DE8-B964-75F08AE1A8CE}"/>
    <cellStyle name="Separador de milhares 3 2 2 2 8 2 5" xfId="20956" xr:uid="{A73287FD-4967-45FD-9228-073DE7408C45}"/>
    <cellStyle name="Separador de milhares 3 2 2 2 8 3" xfId="11451" xr:uid="{B43B992E-E2BE-40E4-98E5-9E91376F66FE}"/>
    <cellStyle name="Separador de milhares 3 2 2 2 8 3 2" xfId="13176" xr:uid="{F294E345-E285-47B1-B7DD-2B0E10AB2897}"/>
    <cellStyle name="Separador de milhares 3 2 2 2 8 3 3" xfId="14593" xr:uid="{D01A9DB1-064F-476F-BEFE-671B99657DB0}"/>
    <cellStyle name="Separador de milhares 3 2 2 2 8 4" xfId="12316" xr:uid="{8B69C0C1-B0EC-412C-883F-BC6AA4733080}"/>
    <cellStyle name="Separador de milhares 3 2 2 2 8 5" xfId="14037" xr:uid="{417F9A0A-01B7-422D-8DFF-9E1CFAA8208D}"/>
    <cellStyle name="Separador de milhares 3 2 2 2 8 6" xfId="20524" xr:uid="{98D9AC26-005E-4979-9E12-DF706B8F6473}"/>
    <cellStyle name="Separador de milhares 3 2 2 2 9" xfId="3712" xr:uid="{334E8627-21C4-41E3-9A13-53EE87B15E50}"/>
    <cellStyle name="Separador de milhares 3 2 2 2 9 2" xfId="9341" xr:uid="{78B6A8A7-67EF-4B35-BAE6-F9A1602C0631}"/>
    <cellStyle name="Separador de milhares 3 2 2 2 9 2 2" xfId="12046" xr:uid="{68CC7938-7BEE-46DD-991C-5FE6A3777797}"/>
    <cellStyle name="Separador de milhares 3 2 2 2 9 2 2 2" xfId="13771" xr:uid="{3E17E3CB-73B4-4F74-9CFC-62F62D0E3A09}"/>
    <cellStyle name="Separador de milhares 3 2 2 2 9 2 3" xfId="12911" xr:uid="{1906D536-EE98-4325-A5E5-6C2BB232BDB1}"/>
    <cellStyle name="Separador de milhares 3 2 2 2 9 2 4" xfId="20255" xr:uid="{895739EB-45D3-44E6-A2C2-2769919416AF}"/>
    <cellStyle name="Separador de milhares 3 2 2 2 9 2 5" xfId="21121" xr:uid="{6F9C15DB-3D1A-44BD-8F0A-BC8A10F2FC24}"/>
    <cellStyle name="Separador de milhares 3 2 2 2 9 3" xfId="11616" xr:uid="{5C383465-560F-4696-A0D7-496F23FF0AB1}"/>
    <cellStyle name="Separador de milhares 3 2 2 2 9 3 2" xfId="13341" xr:uid="{E69AF7AD-639D-467B-9C51-285B42A169A5}"/>
    <cellStyle name="Separador de milhares 3 2 2 2 9 3 3" xfId="17976" xr:uid="{713B938E-CFD0-4A4A-912F-8EAED59A3F79}"/>
    <cellStyle name="Separador de milhares 3 2 2 2 9 4" xfId="12481" xr:uid="{F7A157D8-9A03-4A12-85CE-8D37D68A4C29}"/>
    <cellStyle name="Separador de milhares 3 2 2 2 9 5" xfId="14202" xr:uid="{89C0EB91-421A-412C-A3D5-3A7C03BD16EA}"/>
    <cellStyle name="Separador de milhares 3 2 2 2 9 6" xfId="20689" xr:uid="{FC36A98B-BAFC-4128-B044-048371C2509C}"/>
    <cellStyle name="Separador de milhares 3 2 2 3" xfId="145" xr:uid="{AD010981-11CD-48F1-8E61-398B27BFEC6B}"/>
    <cellStyle name="Separador de milhares 3 2 2 3 10" xfId="12251" xr:uid="{3089F0D7-D0B3-4F97-8AA4-539755449823}"/>
    <cellStyle name="Separador de milhares 3 2 2 3 11" xfId="13972" xr:uid="{68CB5844-2F56-4A00-9654-278FAE39B92F}"/>
    <cellStyle name="Separador de milhares 3 2 2 3 12" xfId="20459" xr:uid="{605E155C-40E6-42D3-B5FD-9F09D113336E}"/>
    <cellStyle name="Separador de milhares 3 2 2 3 2" xfId="580" xr:uid="{EE5D24A7-2B7B-4D31-A6BC-CF77DC8A4092}"/>
    <cellStyle name="Separador de milhares 3 2 2 3 2 2" xfId="3798" xr:uid="{F7A63973-5560-4168-BB9A-3A8BF488ACC1}"/>
    <cellStyle name="Separador de milhares 3 2 2 3 2 2 2" xfId="9427" xr:uid="{08B7DDAA-4C6A-4E02-8DA4-FDA6B3F9AE9E}"/>
    <cellStyle name="Separador de milhares 3 2 2 3 2 2 2 2" xfId="12101" xr:uid="{D2E389BE-D5A6-4699-811F-2AA2EC45CFBC}"/>
    <cellStyle name="Separador de milhares 3 2 2 3 2 2 2 2 2" xfId="13826" xr:uid="{4000A85C-8674-4D4E-907B-376713947604}"/>
    <cellStyle name="Separador de milhares 3 2 2 3 2 2 2 3" xfId="12966" xr:uid="{B0193B83-4AA1-4698-B74C-855F377AF96E}"/>
    <cellStyle name="Separador de milhares 3 2 2 3 2 2 2 4" xfId="20310" xr:uid="{D940F876-A185-48CF-AD9C-69826C1D48F2}"/>
    <cellStyle name="Separador de milhares 3 2 2 3 2 2 2 5" xfId="21176" xr:uid="{D4BFA1FC-96EB-48E3-8863-C7A48B37788B}"/>
    <cellStyle name="Separador de milhares 3 2 2 3 2 2 3" xfId="11671" xr:uid="{7B964C3D-0F6A-441F-86BB-1D3A48C11D0B}"/>
    <cellStyle name="Separador de milhares 3 2 2 3 2 2 3 2" xfId="13396" xr:uid="{C65F5B26-8D79-450A-864E-5D3058B9CF3F}"/>
    <cellStyle name="Separador de milhares 3 2 2 3 2 2 3 3" xfId="18062" xr:uid="{5F4C11CA-CABE-4F8E-958C-3C30963A1089}"/>
    <cellStyle name="Separador de milhares 3 2 2 3 2 2 4" xfId="12536" xr:uid="{F4303D2F-5D92-4989-B8B7-76D65BB7AB84}"/>
    <cellStyle name="Separador de milhares 3 2 2 3 2 2 5" xfId="14257" xr:uid="{8A28A97B-0D6E-4EAE-8904-9E544D549486}"/>
    <cellStyle name="Separador de milhares 3 2 2 3 2 2 6" xfId="20744" xr:uid="{AE43E2E4-E3E1-4209-8930-BF01F6FD5418}"/>
    <cellStyle name="Separador de milhares 3 2 2 3 2 3" xfId="6209" xr:uid="{4EBC95CE-B764-420A-9C9F-74BFB04C88DA}"/>
    <cellStyle name="Separador de milhares 3 2 2 3 2 3 2" xfId="12022" xr:uid="{C9C5E65F-9562-44DF-990F-5AE20D56EA9A}"/>
    <cellStyle name="Separador de milhares 3 2 2 3 2 3 2 2" xfId="13747" xr:uid="{11307EF5-A99D-45C7-86CE-86B848A42873}"/>
    <cellStyle name="Separador de milhares 3 2 2 3 2 3 3" xfId="12887" xr:uid="{A95FA4E6-0D13-4B13-AE9B-2758F8B5115B}"/>
    <cellStyle name="Separador de milhares 3 2 2 3 2 3 4" xfId="20231" xr:uid="{597A1572-DCFF-427C-B96C-34F721EB398E}"/>
    <cellStyle name="Separador de milhares 3 2 2 3 2 3 5" xfId="21097" xr:uid="{A80C3845-B1F3-4C31-A1CC-8F3C5AA96AB6}"/>
    <cellStyle name="Separador de milhares 3 2 2 3 2 4" xfId="11592" xr:uid="{F1EA929E-5699-49A1-BB74-5E7C23F0EAC7}"/>
    <cellStyle name="Separador de milhares 3 2 2 3 2 4 2" xfId="13317" xr:uid="{D396E44E-3A55-4CEB-A27B-2AE924C709F4}"/>
    <cellStyle name="Separador de milhares 3 2 2 3 2 4 3" xfId="14844" xr:uid="{B75C5FD1-9DCF-4A54-A517-C11611690C50}"/>
    <cellStyle name="Separador de milhares 3 2 2 3 2 5" xfId="12457" xr:uid="{7196D933-B611-4754-94BF-B5997B7CCD35}"/>
    <cellStyle name="Separador de milhares 3 2 2 3 2 6" xfId="14178" xr:uid="{B5307016-232F-4055-B7A7-C5F3F7292837}"/>
    <cellStyle name="Separador de milhares 3 2 2 3 2 7" xfId="20665" xr:uid="{6A530FE0-6144-41CE-B451-13A7B9E86788}"/>
    <cellStyle name="Separador de milhares 3 2 2 3 3" xfId="507" xr:uid="{F663428E-57B0-42AF-BD50-9FCB499F53D5}"/>
    <cellStyle name="Separador de milhares 3 2 2 3 3 2" xfId="3886" xr:uid="{A8735900-DDEC-4124-9193-EBC6D99B2756}"/>
    <cellStyle name="Separador de milhares 3 2 2 3 3 2 2" xfId="9515" xr:uid="{F66DB5CA-9D36-4CE2-B3E0-C58EE70A6548}"/>
    <cellStyle name="Separador de milhares 3 2 2 3 3 2 2 2" xfId="12135" xr:uid="{AE8FF00E-F57F-4719-A875-5BE623A4E4C7}"/>
    <cellStyle name="Separador de milhares 3 2 2 3 3 2 2 2 2" xfId="13860" xr:uid="{15AE702C-5D95-4F04-98DC-25CF8396C7AC}"/>
    <cellStyle name="Separador de milhares 3 2 2 3 3 2 2 3" xfId="13000" xr:uid="{BD49E8F8-C098-4B80-8C03-95B548A7B41E}"/>
    <cellStyle name="Separador de milhares 3 2 2 3 3 2 2 4" xfId="20344" xr:uid="{F05FA402-FE92-480D-986B-9E61F9E0EC57}"/>
    <cellStyle name="Separador de milhares 3 2 2 3 3 2 2 5" xfId="21210" xr:uid="{F6A0130D-E363-41E1-8FBB-017C12B08F61}"/>
    <cellStyle name="Separador de milhares 3 2 2 3 3 2 3" xfId="11705" xr:uid="{D2A5BB84-1ADF-49C2-BFE3-24DD377B4D20}"/>
    <cellStyle name="Separador de milhares 3 2 2 3 3 2 3 2" xfId="13430" xr:uid="{7F10A540-D125-432D-81C8-E84CB53AD1F7}"/>
    <cellStyle name="Separador de milhares 3 2 2 3 3 2 3 3" xfId="18150" xr:uid="{E30BC255-1669-4D01-9DF3-D26BDDC60105}"/>
    <cellStyle name="Separador de milhares 3 2 2 3 3 2 4" xfId="12570" xr:uid="{574DAE34-00A5-43C3-BE81-703C91625FE9}"/>
    <cellStyle name="Separador de milhares 3 2 2 3 3 2 5" xfId="14291" xr:uid="{85E7C30C-17CC-4EA3-BD4F-1312FE93E401}"/>
    <cellStyle name="Separador de milhares 3 2 2 3 3 2 6" xfId="20778" xr:uid="{BF467363-7253-4210-88E7-68731712F39C}"/>
    <cellStyle name="Separador de milhares 3 2 2 3 3 3" xfId="6136" xr:uid="{34ABA7EC-33AB-4E28-84BB-4B27985AB1CD}"/>
    <cellStyle name="Separador de milhares 3 2 2 3 3 3 2" xfId="11994" xr:uid="{9E7E8D25-C893-4C38-9D26-4A424D81975F}"/>
    <cellStyle name="Separador de milhares 3 2 2 3 3 3 2 2" xfId="13719" xr:uid="{DAD1F020-EA8F-4F41-943F-6ACF00A55904}"/>
    <cellStyle name="Separador de milhares 3 2 2 3 3 3 3" xfId="12859" xr:uid="{3041D9C4-A4B5-47EE-AB2E-7A6240E1F999}"/>
    <cellStyle name="Separador de milhares 3 2 2 3 3 3 4" xfId="20203" xr:uid="{42DF3063-6703-46A9-9A06-BB5AF0E08FF3}"/>
    <cellStyle name="Separador de milhares 3 2 2 3 3 3 5" xfId="21069" xr:uid="{0B90E0AC-E254-4C64-A71F-76D9BEE10AD4}"/>
    <cellStyle name="Separador de milhares 3 2 2 3 3 4" xfId="11564" xr:uid="{83CAC70A-5E7D-4443-B2A5-1C5706D2769A}"/>
    <cellStyle name="Separador de milhares 3 2 2 3 3 4 2" xfId="13289" xr:uid="{9E6C1C7B-A7A2-41A3-9DDB-39AAA879A073}"/>
    <cellStyle name="Separador de milhares 3 2 2 3 3 4 3" xfId="14771" xr:uid="{D8DE0CF5-D1D5-40F0-B897-53511CEAAB13}"/>
    <cellStyle name="Separador de milhares 3 2 2 3 3 5" xfId="12429" xr:uid="{6F6084F9-25F1-4C88-925B-4EED1D6DDA00}"/>
    <cellStyle name="Separador de milhares 3 2 2 3 3 6" xfId="14150" xr:uid="{3E850A68-EF71-4880-BCC1-19C2C349F31E}"/>
    <cellStyle name="Separador de milhares 3 2 2 3 3 7" xfId="20637" xr:uid="{13E6068E-FFC7-49D6-BB41-61ACC6EFD8F1}"/>
    <cellStyle name="Separador de milhares 3 2 2 3 4" xfId="450" xr:uid="{38A040E3-6364-4C55-B221-A9B76D88BF05}"/>
    <cellStyle name="Separador de milhares 3 2 2 3 4 2" xfId="4602" xr:uid="{2D78C733-98BE-4C3F-A3EE-94454614FA68}"/>
    <cellStyle name="Separador de milhares 3 2 2 3 4 2 2" xfId="10231" xr:uid="{C0D6D68C-AD25-4711-AB5D-CB21AE22910A}"/>
    <cellStyle name="Separador de milhares 3 2 2 3 4 2 2 2" xfId="12192" xr:uid="{F124A614-1001-463F-8E9E-E2989227B829}"/>
    <cellStyle name="Separador de milhares 3 2 2 3 4 2 2 2 2" xfId="13917" xr:uid="{7E95B92D-4882-4FF2-991A-48361D1E9E4A}"/>
    <cellStyle name="Separador de milhares 3 2 2 3 4 2 2 3" xfId="13057" xr:uid="{807BE612-476F-49D5-B4F3-59930866A376}"/>
    <cellStyle name="Separador de milhares 3 2 2 3 4 2 2 4" xfId="20401" xr:uid="{50230701-E56C-437A-9D44-D4FE4D63B342}"/>
    <cellStyle name="Separador de milhares 3 2 2 3 4 2 2 5" xfId="21267" xr:uid="{7734A206-8AA6-48B3-9E30-28A59CE1ABB1}"/>
    <cellStyle name="Separador de milhares 3 2 2 3 4 2 3" xfId="11762" xr:uid="{131DF81E-CD6F-445D-B488-D60C26A01F13}"/>
    <cellStyle name="Separador de milhares 3 2 2 3 4 2 3 2" xfId="13487" xr:uid="{10BFC1B5-5AFB-40C0-8D45-611E4CDB3083}"/>
    <cellStyle name="Separador de milhares 3 2 2 3 4 2 3 3" xfId="18866" xr:uid="{889DA3C2-83EC-4FFC-B223-88A0FF94217B}"/>
    <cellStyle name="Separador de milhares 3 2 2 3 4 2 4" xfId="12627" xr:uid="{5B2900C8-36DB-47B7-BD1C-79AD9471D15C}"/>
    <cellStyle name="Separador de milhares 3 2 2 3 4 2 5" xfId="14348" xr:uid="{1C562C30-B07C-4C65-958A-AFA20788A4AC}"/>
    <cellStyle name="Separador de milhares 3 2 2 3 4 2 6" xfId="20835" xr:uid="{F72F420F-EFD9-4D15-BDF9-201476E15641}"/>
    <cellStyle name="Separador de milhares 3 2 2 3 4 3" xfId="6079" xr:uid="{11014619-F106-4A28-A19D-A3903B86DE96}"/>
    <cellStyle name="Separador de milhares 3 2 2 3 4 3 2" xfId="11965" xr:uid="{BB9CAA6F-5082-4FBE-B206-8EF988CCCE17}"/>
    <cellStyle name="Separador de milhares 3 2 2 3 4 3 2 2" xfId="13690" xr:uid="{5D7C81E2-C785-4E14-B6A7-96B2E085141E}"/>
    <cellStyle name="Separador de milhares 3 2 2 3 4 3 3" xfId="12830" xr:uid="{06A28E43-20FB-4151-9C9C-4C02B221F34F}"/>
    <cellStyle name="Separador de milhares 3 2 2 3 4 3 4" xfId="20174" xr:uid="{346FD6AD-5B63-4901-B787-7658BF453796}"/>
    <cellStyle name="Separador de milhares 3 2 2 3 4 3 5" xfId="21040" xr:uid="{A46BC906-0A72-4898-9392-1599A376B374}"/>
    <cellStyle name="Separador de milhares 3 2 2 3 4 4" xfId="11535" xr:uid="{AA40C8CF-6237-4253-9A4D-8FB9A6704C0C}"/>
    <cellStyle name="Separador de milhares 3 2 2 3 4 4 2" xfId="13260" xr:uid="{4A19F297-D9A2-47F8-9740-A58B79B991E6}"/>
    <cellStyle name="Separador de milhares 3 2 2 3 4 4 3" xfId="14714" xr:uid="{D568B14E-CE13-4CCC-BD1C-875669C8ECE4}"/>
    <cellStyle name="Separador de milhares 3 2 2 3 4 5" xfId="12400" xr:uid="{7B09A9A7-4874-4002-89B4-D645D421A945}"/>
    <cellStyle name="Separador de milhares 3 2 2 3 4 6" xfId="14121" xr:uid="{1AE52F3B-8594-4010-8589-75AD1A620342}"/>
    <cellStyle name="Separador de milhares 3 2 2 3 4 7" xfId="20608" xr:uid="{9F15F7D9-22F4-4981-914B-38D9C7B518CF}"/>
    <cellStyle name="Separador de milhares 3 2 2 3 5" xfId="365" xr:uid="{0FC5A346-78F5-4D5C-9F8C-55E3CB25EF10}"/>
    <cellStyle name="Separador de milhares 3 2 2 3 5 2" xfId="5994" xr:uid="{0D9364B4-D2A1-4411-8D25-C586BA8672E5}"/>
    <cellStyle name="Separador de milhares 3 2 2 3 5 2 2" xfId="11907" xr:uid="{23E7A18D-139B-4A83-9FC4-356101DC21E7}"/>
    <cellStyle name="Separador de milhares 3 2 2 3 5 2 2 2" xfId="13632" xr:uid="{E8280514-F1A6-4CA7-9E6B-BCB8120D7E5D}"/>
    <cellStyle name="Separador de milhares 3 2 2 3 5 2 3" xfId="12772" xr:uid="{987B9A2E-1C9E-4878-9566-BD7FEBC207BD}"/>
    <cellStyle name="Separador de milhares 3 2 2 3 5 2 4" xfId="20116" xr:uid="{367E1532-96CE-4A37-823D-42AFF2B6FB74}"/>
    <cellStyle name="Separador de milhares 3 2 2 3 5 2 5" xfId="20982" xr:uid="{61BC54A1-B4DA-4D1C-8AC1-8CC098651245}"/>
    <cellStyle name="Separador de milhares 3 2 2 3 5 3" xfId="11477" xr:uid="{571A1B1B-7EEE-4F80-849E-17FFEBAD9839}"/>
    <cellStyle name="Separador de milhares 3 2 2 3 5 3 2" xfId="13202" xr:uid="{2FABD5C3-4B30-4F30-9892-82B412525FCA}"/>
    <cellStyle name="Separador de milhares 3 2 2 3 5 3 3" xfId="14629" xr:uid="{8DCB9C3A-091D-466F-8DED-BF9F1AAEE8DE}"/>
    <cellStyle name="Separador de milhares 3 2 2 3 5 4" xfId="12342" xr:uid="{B5F1EBF1-8F0C-4FD3-B9F0-47B54D6A605A}"/>
    <cellStyle name="Separador de milhares 3 2 2 3 5 5" xfId="14063" xr:uid="{8F643648-EB63-43E8-857A-B95EBE1B4C49}"/>
    <cellStyle name="Separador de milhares 3 2 2 3 5 6" xfId="20550" xr:uid="{75EC33AA-ABD1-41B4-BFF3-4D769489DF07}"/>
    <cellStyle name="Separador de milhares 3 2 2 3 6" xfId="3742" xr:uid="{C064D151-C44A-4759-B085-8506B22034AF}"/>
    <cellStyle name="Separador de milhares 3 2 2 3 6 2" xfId="9371" xr:uid="{3416E209-280C-44C6-8DC4-8EFB5EE293DE}"/>
    <cellStyle name="Separador de milhares 3 2 2 3 6 2 2" xfId="12072" xr:uid="{25190533-7781-4630-B509-EA379E271B9D}"/>
    <cellStyle name="Separador de milhares 3 2 2 3 6 2 2 2" xfId="13797" xr:uid="{D93126DA-973C-40AA-B781-047ADBAB52B5}"/>
    <cellStyle name="Separador de milhares 3 2 2 3 6 2 3" xfId="12937" xr:uid="{65B80B52-ECC3-4C2B-8F1A-36D59C2F10BB}"/>
    <cellStyle name="Separador de milhares 3 2 2 3 6 2 4" xfId="20281" xr:uid="{1002B9E3-2AFE-424E-8B26-D58D4CF14EBB}"/>
    <cellStyle name="Separador de milhares 3 2 2 3 6 2 5" xfId="21147" xr:uid="{12820784-F888-457B-9CAB-DB4DA2CCE0D4}"/>
    <cellStyle name="Separador de milhares 3 2 2 3 6 3" xfId="11642" xr:uid="{B2BF4D26-3123-4437-AFAB-B69D1A9A9D8E}"/>
    <cellStyle name="Separador de milhares 3 2 2 3 6 3 2" xfId="13367" xr:uid="{2FB7A67C-7AB9-4E20-B7E4-F96CDD8C7571}"/>
    <cellStyle name="Separador de milhares 3 2 2 3 6 3 3" xfId="18006" xr:uid="{C3169A73-6556-41C5-926B-BC354791F937}"/>
    <cellStyle name="Separador de milhares 3 2 2 3 6 4" xfId="12507" xr:uid="{2B607738-8378-48F6-815F-8AD388EAC07E}"/>
    <cellStyle name="Separador de milhares 3 2 2 3 6 5" xfId="14228" xr:uid="{D77E35B3-90F2-4A1D-B669-17E3388C9118}"/>
    <cellStyle name="Separador de milhares 3 2 2 3 6 6" xfId="20715" xr:uid="{594A653C-5A05-4FAA-98DC-2C4BEA6CC7DC}"/>
    <cellStyle name="Separador de milhares 3 2 2 3 7" xfId="216" xr:uid="{13D7B8A5-857B-4417-A26E-766B1A65E241}"/>
    <cellStyle name="Separador de milhares 3 2 2 3 7 2" xfId="5845" xr:uid="{E9BFA319-1B19-4728-80AA-A2DCB4952345}"/>
    <cellStyle name="Separador de milhares 3 2 2 3 7 2 2" xfId="11858" xr:uid="{11176B3C-118C-4736-85E2-290BE0E892A6}"/>
    <cellStyle name="Separador de milhares 3 2 2 3 7 2 2 2" xfId="13583" xr:uid="{680B34D0-2618-4505-B450-1A00A1967C60}"/>
    <cellStyle name="Separador de milhares 3 2 2 3 7 2 3" xfId="12723" xr:uid="{096A1E87-88E0-41AD-AB57-231329E9C576}"/>
    <cellStyle name="Separador de milhares 3 2 2 3 7 2 4" xfId="20067" xr:uid="{157A2B96-76B6-45F5-A870-C01FCC1C7732}"/>
    <cellStyle name="Separador de milhares 3 2 2 3 7 2 5" xfId="20933" xr:uid="{B7027656-77DA-42C7-BD79-F77636AA6361}"/>
    <cellStyle name="Separador de milhares 3 2 2 3 7 3" xfId="11428" xr:uid="{71FD3707-190A-4234-852B-881500B9AA43}"/>
    <cellStyle name="Separador de milhares 3 2 2 3 7 3 2" xfId="13153" xr:uid="{2B41A8B0-B8D9-4E4D-A7B8-FD6409520573}"/>
    <cellStyle name="Separador de milhares 3 2 2 3 7 3 3" xfId="14480" xr:uid="{76ECCFFB-50F1-4B75-BA8E-0A8D93C6BEBD}"/>
    <cellStyle name="Separador de milhares 3 2 2 3 7 4" xfId="12293" xr:uid="{998A0BFB-4AAD-44EE-9CCF-72DC40121BF7}"/>
    <cellStyle name="Separador de milhares 3 2 2 3 7 5" xfId="14014" xr:uid="{04BD6FCF-4BC8-4FF6-84D2-DF4A1A7303D9}"/>
    <cellStyle name="Separador de milhares 3 2 2 3 7 6" xfId="20501" xr:uid="{E9ED1CD3-1949-4A56-B581-E419FB74C55B}"/>
    <cellStyle name="Separador de milhares 3 2 2 3 8" xfId="5774" xr:uid="{B404ADEB-EECF-46EE-9E28-C9ABE95718F3}"/>
    <cellStyle name="Separador de milhares 3 2 2 3 8 2" xfId="11816" xr:uid="{9A948C47-66DC-4C98-8F9A-C78931B223EF}"/>
    <cellStyle name="Separador de milhares 3 2 2 3 8 2 2" xfId="13541" xr:uid="{143D9ABD-F182-454C-A50D-AF6764ECC13F}"/>
    <cellStyle name="Separador de milhares 3 2 2 3 8 3" xfId="12681" xr:uid="{FB8111FF-4B42-4466-BE52-01646808E398}"/>
    <cellStyle name="Separador de milhares 3 2 2 3 8 4" xfId="20025" xr:uid="{1F9C7BF3-AAC3-4C69-B368-8CCE6F1CC7F5}"/>
    <cellStyle name="Separador de milhares 3 2 2 3 8 5" xfId="20891" xr:uid="{E08ABF56-BB76-4BD6-A2D3-CFF918BCEA32}"/>
    <cellStyle name="Separador de milhares 3 2 2 3 9" xfId="11386" xr:uid="{872C9771-7AFE-47E2-B480-3CBEF0ACD1CD}"/>
    <cellStyle name="Separador de milhares 3 2 2 3 9 2" xfId="13111" xr:uid="{DBAC4911-D37A-432D-85D6-AF41CA982C78}"/>
    <cellStyle name="Separador de milhares 3 2 2 3 9 3" xfId="14409" xr:uid="{5E354E29-3FAC-410B-888E-91E311228962}"/>
    <cellStyle name="Separador de milhares 3 2 2 4" xfId="127" xr:uid="{ADF2920B-163A-41A2-B3AF-F1AA6EBCF101}"/>
    <cellStyle name="Separador de milhares 3 2 2 4 2" xfId="553" xr:uid="{3E0A0D19-83F6-46A8-98D0-2F777A2D4880}"/>
    <cellStyle name="Separador de milhares 3 2 2 4 2 2" xfId="3985" xr:uid="{52E48BF8-BF2E-4FC2-9371-3BD99B9D23F8}"/>
    <cellStyle name="Separador de milhares 3 2 2 4 2 2 2" xfId="9614" xr:uid="{18CC41EB-3D56-416C-83F6-F9C0F85D3BE5}"/>
    <cellStyle name="Separador de milhares 3 2 2 4 2 2 2 2" xfId="12149" xr:uid="{2BE35C71-EAAC-40A9-B101-43AA6886359D}"/>
    <cellStyle name="Separador de milhares 3 2 2 4 2 2 2 2 2" xfId="13874" xr:uid="{D9906745-2369-4FAB-BDE1-68BC78785658}"/>
    <cellStyle name="Separador de milhares 3 2 2 4 2 2 2 3" xfId="13014" xr:uid="{D0569878-FDC5-416C-8193-C21B637B30B3}"/>
    <cellStyle name="Separador de milhares 3 2 2 4 2 2 2 4" xfId="20358" xr:uid="{E821F1F8-713A-4786-86C1-A2C606D08EB7}"/>
    <cellStyle name="Separador de milhares 3 2 2 4 2 2 2 5" xfId="21224" xr:uid="{5A2A06C7-9FBE-4D35-ABB7-8306D636928A}"/>
    <cellStyle name="Separador de milhares 3 2 2 4 2 2 3" xfId="11719" xr:uid="{E08A2CE2-A238-42C0-8B0F-D6FEB819DFCE}"/>
    <cellStyle name="Separador de milhares 3 2 2 4 2 2 3 2" xfId="13444" xr:uid="{931E6651-8057-4648-AE98-7E81EFBD7EC9}"/>
    <cellStyle name="Separador de milhares 3 2 2 4 2 2 3 3" xfId="18249" xr:uid="{1EEFB8B0-D3FE-491D-916A-30A656B598D3}"/>
    <cellStyle name="Separador de milhares 3 2 2 4 2 2 4" xfId="12584" xr:uid="{6D027F58-ED6A-4FDD-A08C-117E9E82FDE4}"/>
    <cellStyle name="Separador de milhares 3 2 2 4 2 2 5" xfId="14305" xr:uid="{AE5DC76C-CA25-4AB0-9848-CBD849AD47D1}"/>
    <cellStyle name="Separador de milhares 3 2 2 4 2 2 6" xfId="20792" xr:uid="{5303AA59-FA03-4928-A920-EC0E9E3A7807}"/>
    <cellStyle name="Separador de milhares 3 2 2 4 2 3" xfId="6182" xr:uid="{1538E425-FA6D-414E-BD4C-39027A9176FB}"/>
    <cellStyle name="Separador de milhares 3 2 2 4 2 3 2" xfId="12008" xr:uid="{F10C36E9-D00D-4904-85FD-5F08E54D8B3D}"/>
    <cellStyle name="Separador de milhares 3 2 2 4 2 3 2 2" xfId="13733" xr:uid="{F8FB7B1F-7F0C-4CF5-8CAA-69326AFBE559}"/>
    <cellStyle name="Separador de milhares 3 2 2 4 2 3 3" xfId="12873" xr:uid="{C351C211-F116-4960-B91B-970AC01B292C}"/>
    <cellStyle name="Separador de milhares 3 2 2 4 2 3 4" xfId="20217" xr:uid="{528664B6-B7C7-4BBB-B29F-A34A70D13070}"/>
    <cellStyle name="Separador de milhares 3 2 2 4 2 3 5" xfId="21083" xr:uid="{E0C90401-584E-44F2-8F9F-37983193DD79}"/>
    <cellStyle name="Separador de milhares 3 2 2 4 2 4" xfId="11578" xr:uid="{43FE5176-A089-469F-AEB2-C1A687BCA6A5}"/>
    <cellStyle name="Separador de milhares 3 2 2 4 2 4 2" xfId="13303" xr:uid="{C6BF48BB-A6ED-4254-B780-FFE09C52DC38}"/>
    <cellStyle name="Separador de milhares 3 2 2 4 2 4 3" xfId="14817" xr:uid="{B0616F5C-E5B7-4EA7-9EED-8E3A51F5A0C3}"/>
    <cellStyle name="Separador de milhares 3 2 2 4 2 5" xfId="12443" xr:uid="{61FF6558-523D-4A09-9E2C-36EE09F458EB}"/>
    <cellStyle name="Separador de milhares 3 2 2 4 2 6" xfId="14164" xr:uid="{8692CC4C-0AEF-4C93-B26A-9E273627AC76}"/>
    <cellStyle name="Separador de milhares 3 2 2 4 2 7" xfId="20651" xr:uid="{EAD0BC57-6DCA-4082-88CE-016689D70370}"/>
    <cellStyle name="Separador de milhares 3 2 2 4 3" xfId="3775" xr:uid="{184ECEB6-A2BF-4A62-AB16-BF713E0F61E8}"/>
    <cellStyle name="Separador de milhares 3 2 2 4 3 2" xfId="9404" xr:uid="{277DD052-9BE2-43C0-B0AC-04A0E97BEEB9}"/>
    <cellStyle name="Separador de milhares 3 2 2 4 3 2 2" xfId="12087" xr:uid="{ACCAC0D2-60EB-4AD1-866D-7191760C2BE8}"/>
    <cellStyle name="Separador de milhares 3 2 2 4 3 2 2 2" xfId="13812" xr:uid="{7E371965-1260-40D3-A976-F5396FEB9C16}"/>
    <cellStyle name="Separador de milhares 3 2 2 4 3 2 3" xfId="12952" xr:uid="{4955F27B-D791-4E80-914A-1F508C8AF6DB}"/>
    <cellStyle name="Separador de milhares 3 2 2 4 3 2 4" xfId="20296" xr:uid="{9A33956E-8072-49E6-BCF4-C815834E6191}"/>
    <cellStyle name="Separador de milhares 3 2 2 4 3 2 5" xfId="21162" xr:uid="{2E3A3967-3533-492E-B11E-0CDE2876F16E}"/>
    <cellStyle name="Separador de milhares 3 2 2 4 3 3" xfId="11657" xr:uid="{FFCB867F-1CBB-40B2-80BA-131A7D7D11C3}"/>
    <cellStyle name="Separador de milhares 3 2 2 4 3 3 2" xfId="13382" xr:uid="{2D2D01BB-964B-4D73-B40F-D96C73C68B99}"/>
    <cellStyle name="Separador de milhares 3 2 2 4 3 3 3" xfId="18039" xr:uid="{B6560683-CDCE-401C-9552-D6C0225F2F7B}"/>
    <cellStyle name="Separador de milhares 3 2 2 4 3 4" xfId="12522" xr:uid="{7B68A6EE-76E3-4A67-B141-DF345E03A617}"/>
    <cellStyle name="Separador de milhares 3 2 2 4 3 5" xfId="14243" xr:uid="{01DC0654-2FF0-4B48-A4C4-2C6A58A9BB33}"/>
    <cellStyle name="Separador de milhares 3 2 2 4 3 6" xfId="20730" xr:uid="{59B6E8AA-3FBA-4262-83AB-9B302E5AFEDB}"/>
    <cellStyle name="Separador de milhares 3 2 2 4 4" xfId="382" xr:uid="{646F7684-83DD-43E6-B6A1-14C009831A48}"/>
    <cellStyle name="Separador de milhares 3 2 2 4 4 2" xfId="6011" xr:uid="{69474188-5AE0-461D-B073-CEEABE2585AB}"/>
    <cellStyle name="Separador de milhares 3 2 2 4 4 2 2" xfId="11921" xr:uid="{65DDBFE5-ECAF-4D49-BB05-A877D3C47F8A}"/>
    <cellStyle name="Separador de milhares 3 2 2 4 4 2 2 2" xfId="13646" xr:uid="{B7F75656-917B-42B7-8919-D10A0D45F62B}"/>
    <cellStyle name="Separador de milhares 3 2 2 4 4 2 3" xfId="12786" xr:uid="{21581000-B25D-4E0F-81BE-0FE720E625F3}"/>
    <cellStyle name="Separador de milhares 3 2 2 4 4 2 4" xfId="20130" xr:uid="{7F7D2504-9C21-44C0-83E0-3C8A34738BF0}"/>
    <cellStyle name="Separador de milhares 3 2 2 4 4 2 5" xfId="20996" xr:uid="{A217CEB6-7F3E-4B39-BAF2-E47BF35AC7A8}"/>
    <cellStyle name="Separador de milhares 3 2 2 4 4 3" xfId="11491" xr:uid="{D9C5139B-D8D6-4F96-B7BD-9E6CA9ECFFB3}"/>
    <cellStyle name="Separador de milhares 3 2 2 4 4 3 2" xfId="13216" xr:uid="{B5937B5D-E2C0-4289-A6FD-CCCF87B61C63}"/>
    <cellStyle name="Separador de milhares 3 2 2 4 4 3 3" xfId="14646" xr:uid="{45004ACB-D1F6-44DD-B553-5FCDCDAE983D}"/>
    <cellStyle name="Separador de milhares 3 2 2 4 4 4" xfId="12356" xr:uid="{EDFB5A80-2474-4F27-B796-3E1153116D3F}"/>
    <cellStyle name="Separador de milhares 3 2 2 4 4 5" xfId="14077" xr:uid="{E5FF6484-BDA4-44C5-B4FF-E35319655392}"/>
    <cellStyle name="Separador de milhares 3 2 2 4 4 6" xfId="20564" xr:uid="{5C26C9DB-6795-434C-9D72-ACA6168FB6F7}"/>
    <cellStyle name="Separador de milhares 3 2 2 4 5" xfId="5756" xr:uid="{42341F3F-63A1-408A-BF7B-8A3170D23590}"/>
    <cellStyle name="Separador de milhares 3 2 2 4 5 2" xfId="11802" xr:uid="{DD340CDB-E96F-4B3F-9C80-F91523967F0E}"/>
    <cellStyle name="Separador de milhares 3 2 2 4 5 2 2" xfId="13527" xr:uid="{88D4E38A-4547-46DA-A63E-105D3C121C65}"/>
    <cellStyle name="Separador de milhares 3 2 2 4 5 3" xfId="12667" xr:uid="{B69C2D07-AC83-43E9-8A41-AB38E0EA1750}"/>
    <cellStyle name="Separador de milhares 3 2 2 4 5 4" xfId="20011" xr:uid="{5601C589-0564-4FE8-9EFD-7E0B006E9631}"/>
    <cellStyle name="Separador de milhares 3 2 2 4 5 5" xfId="20877" xr:uid="{C7D2DBC7-EE9C-485E-A9D9-9E0CB6B8BC25}"/>
    <cellStyle name="Separador de milhares 3 2 2 4 6" xfId="11372" xr:uid="{AF2A0A7E-5003-4EA6-8115-3E337D2766B1}"/>
    <cellStyle name="Separador de milhares 3 2 2 4 6 2" xfId="13097" xr:uid="{8D145E8F-8F95-4613-BE83-A4D7F88F0112}"/>
    <cellStyle name="Separador de milhares 3 2 2 4 6 3" xfId="14391" xr:uid="{06A8FAAE-45A2-4C1F-8D8E-91E12057F115}"/>
    <cellStyle name="Separador de milhares 3 2 2 4 7" xfId="12237" xr:uid="{30E7899E-FF1D-4D35-92F3-49B82D956998}"/>
    <cellStyle name="Separador de milhares 3 2 2 4 8" xfId="13958" xr:uid="{74C548EF-946E-486E-B2D6-B3538E4066C0}"/>
    <cellStyle name="Separador de milhares 3 2 2 4 9" xfId="20445" xr:uid="{45298DE8-BE0C-4241-89D9-BCEF6BE2F10A}"/>
    <cellStyle name="Separador de milhares 3 2 2 5" xfId="484" xr:uid="{E88BB903-EC08-4DF0-8A3C-96DCF9369A5B}"/>
    <cellStyle name="Separador de milhares 3 2 2 5 2" xfId="3723" xr:uid="{062317D7-BFCB-4102-8464-2A1D510B351B}"/>
    <cellStyle name="Separador de milhares 3 2 2 5 2 2" xfId="9352" xr:uid="{10A9DD92-9B6C-4099-B098-3009ACF06280}"/>
    <cellStyle name="Separador de milhares 3 2 2 5 2 2 2" xfId="12057" xr:uid="{65C4E918-C0F3-4B6E-8A8E-DA2D50130541}"/>
    <cellStyle name="Separador de milhares 3 2 2 5 2 2 2 2" xfId="13782" xr:uid="{254890BD-38DA-45D5-A7CB-8F74F451AF4F}"/>
    <cellStyle name="Separador de milhares 3 2 2 5 2 2 3" xfId="12922" xr:uid="{C54B111B-7B5F-4820-A469-75EED18748F9}"/>
    <cellStyle name="Separador de milhares 3 2 2 5 2 2 4" xfId="20266" xr:uid="{89E24055-08B0-4762-9A66-C4D664FA45B0}"/>
    <cellStyle name="Separador de milhares 3 2 2 5 2 2 5" xfId="21132" xr:uid="{643BCE7C-586C-45A1-B86A-8581C81637BF}"/>
    <cellStyle name="Separador de milhares 3 2 2 5 2 3" xfId="11627" xr:uid="{9E9A01EC-D31F-4400-986C-2FD7E23B3359}"/>
    <cellStyle name="Separador de milhares 3 2 2 5 2 3 2" xfId="13352" xr:uid="{35AC3A3C-ED04-41A1-A79C-9CAD09E3AC13}"/>
    <cellStyle name="Separador de milhares 3 2 2 5 2 3 3" xfId="17987" xr:uid="{4399C657-910F-4211-BE84-57171CF1F013}"/>
    <cellStyle name="Separador de milhares 3 2 2 5 2 4" xfId="12492" xr:uid="{29CB8F68-9FB3-4B5B-A217-BD11949A8831}"/>
    <cellStyle name="Separador de milhares 3 2 2 5 2 5" xfId="14213" xr:uid="{9BAB7E11-5E38-4F7F-BE01-BD11611782F9}"/>
    <cellStyle name="Separador de milhares 3 2 2 5 2 6" xfId="20700" xr:uid="{BAC36D1B-582A-4F25-BB86-36AAE6AAAFA1}"/>
    <cellStyle name="Separador de milhares 3 2 2 5 3" xfId="6113" xr:uid="{A3B443EF-695B-436D-8DA9-1ED5C0F1202A}"/>
    <cellStyle name="Separador de milhares 3 2 2 5 3 2" xfId="11979" xr:uid="{BBAED67D-0D04-46F9-9FA4-23B6139EAC7B}"/>
    <cellStyle name="Separador de milhares 3 2 2 5 3 2 2" xfId="13704" xr:uid="{C7E89730-74ED-4F49-9C9D-EB68EE097972}"/>
    <cellStyle name="Separador de milhares 3 2 2 5 3 3" xfId="12844" xr:uid="{E6C9883C-FD8F-4348-9337-ADB4D2C24DA8}"/>
    <cellStyle name="Separador de milhares 3 2 2 5 3 4" xfId="20188" xr:uid="{D64F2F7D-9F7B-48CB-AAC4-7A648FFE525B}"/>
    <cellStyle name="Separador de milhares 3 2 2 5 3 5" xfId="21054" xr:uid="{FE820207-2271-410B-8BAD-4A69ED838F9F}"/>
    <cellStyle name="Separador de milhares 3 2 2 5 4" xfId="11549" xr:uid="{26EB6AD2-C53C-4184-8982-425C7D0215EF}"/>
    <cellStyle name="Separador de milhares 3 2 2 5 4 2" xfId="13274" xr:uid="{4A1C20B1-20AF-4E86-B5CB-295656957F8A}"/>
    <cellStyle name="Separador de milhares 3 2 2 5 4 3" xfId="14748" xr:uid="{D668D1D0-F331-4CF5-82CE-666381FCDF98}"/>
    <cellStyle name="Separador de milhares 3 2 2 5 5" xfId="12414" xr:uid="{0BEEE069-EE84-4AFC-8E6B-FBC1F48D5729}"/>
    <cellStyle name="Separador de milhares 3 2 2 5 6" xfId="14135" xr:uid="{4A465487-C3DE-4602-9811-D8838F05822A}"/>
    <cellStyle name="Separador de milhares 3 2 2 5 7" xfId="20622" xr:uid="{7280E49E-7BFD-4AAC-BF3A-CCBF1DD3FE85}"/>
    <cellStyle name="Separador de milhares 3 2 2 6" xfId="422" xr:uid="{98FBE476-10D8-4057-A3E6-3CCBD059FCA4}"/>
    <cellStyle name="Separador de milhares 3 2 2 6 2" xfId="3859" xr:uid="{F04817DA-8CD2-4E3E-ADEA-624028A2ED8C}"/>
    <cellStyle name="Separador de milhares 3 2 2 6 2 2" xfId="9488" xr:uid="{2FACBE0C-56B6-4691-97FB-7EAC9BD26690}"/>
    <cellStyle name="Separador de milhares 3 2 2 6 2 2 2" xfId="12119" xr:uid="{77DCECCC-7CF7-4C30-8975-A54A4599D1D6}"/>
    <cellStyle name="Separador de milhares 3 2 2 6 2 2 2 2" xfId="13844" xr:uid="{D50779A4-5D12-4520-8827-3A19B122414F}"/>
    <cellStyle name="Separador de milhares 3 2 2 6 2 2 3" xfId="12984" xr:uid="{97A17AB2-27DD-4C8F-9309-06DF0DD86451}"/>
    <cellStyle name="Separador de milhares 3 2 2 6 2 2 4" xfId="20328" xr:uid="{A215E2A1-C5D1-40D9-BFAB-982CE133F73F}"/>
    <cellStyle name="Separador de milhares 3 2 2 6 2 2 5" xfId="21194" xr:uid="{5F21FC52-9F13-40D2-A19D-129A9A6E5EEB}"/>
    <cellStyle name="Separador de milhares 3 2 2 6 2 3" xfId="11689" xr:uid="{CA2411A3-5A66-4A7C-901D-94F5C9ECA199}"/>
    <cellStyle name="Separador de milhares 3 2 2 6 2 3 2" xfId="13414" xr:uid="{D835D667-3693-4480-93FE-675999A189C5}"/>
    <cellStyle name="Separador de milhares 3 2 2 6 2 3 3" xfId="18123" xr:uid="{F9943634-A944-4304-AD17-0F34DE1036B8}"/>
    <cellStyle name="Separador de milhares 3 2 2 6 2 4" xfId="12554" xr:uid="{534CC442-9F99-423D-8C33-AFB2E3AEC203}"/>
    <cellStyle name="Separador de milhares 3 2 2 6 2 5" xfId="14275" xr:uid="{ACCAB824-3D32-4AA8-815C-100B5D755D48}"/>
    <cellStyle name="Separador de milhares 3 2 2 6 2 6" xfId="20762" xr:uid="{B78C2FC6-A31B-44B7-B149-E8EF35D95AF3}"/>
    <cellStyle name="Separador de milhares 3 2 2 6 3" xfId="6051" xr:uid="{2D85CFA8-6651-420F-BB0C-3EBFE676798D}"/>
    <cellStyle name="Separador de milhares 3 2 2 6 3 2" xfId="11951" xr:uid="{182474D5-8AE8-4F8F-BD2E-FCB52C49971C}"/>
    <cellStyle name="Separador de milhares 3 2 2 6 3 2 2" xfId="13676" xr:uid="{5DE0493F-5455-42C1-9049-08B71B9B9864}"/>
    <cellStyle name="Separador de milhares 3 2 2 6 3 3" xfId="12816" xr:uid="{023017BF-3634-4E1C-BC93-275027BFFC27}"/>
    <cellStyle name="Separador de milhares 3 2 2 6 3 4" xfId="20160" xr:uid="{E128D090-501F-4706-BF11-895F6511A552}"/>
    <cellStyle name="Separador de milhares 3 2 2 6 3 5" xfId="21026" xr:uid="{FDCA870E-3406-4577-AA88-0EDEC60F9614}"/>
    <cellStyle name="Separador de milhares 3 2 2 6 4" xfId="11521" xr:uid="{1F49FE73-3492-4B2D-950A-07B03B728059}"/>
    <cellStyle name="Separador de milhares 3 2 2 6 4 2" xfId="13246" xr:uid="{E74FE776-746E-43B9-85CE-1E2C1BC63FCF}"/>
    <cellStyle name="Separador de milhares 3 2 2 6 4 3" xfId="14686" xr:uid="{A1EB2EF8-EABC-49D8-8FE0-4E6B42AEF055}"/>
    <cellStyle name="Separador de milhares 3 2 2 6 5" xfId="12386" xr:uid="{325F5781-38B6-4583-8A8F-E2FD6C0B62DB}"/>
    <cellStyle name="Separador de milhares 3 2 2 6 6" xfId="14107" xr:uid="{6F5FD02D-186E-4705-A256-334FCE6F6927}"/>
    <cellStyle name="Separador de milhares 3 2 2 6 7" xfId="20594" xr:uid="{0CD2559F-ADC2-4DAC-833C-6F3D76FC753A}"/>
    <cellStyle name="Separador de milhares 3 2 2 7" xfId="401" xr:uid="{C6791B8D-EDC1-4174-ADF2-28052F89728D}"/>
    <cellStyle name="Separador de milhares 3 2 2 7 2" xfId="4483" xr:uid="{0E7E4658-5C64-441D-B757-8E0FC0B2058F}"/>
    <cellStyle name="Separador de milhares 3 2 2 7 2 2" xfId="10112" xr:uid="{A1784C28-FFF9-49FB-942A-F34643087CA1}"/>
    <cellStyle name="Separador de milhares 3 2 2 7 2 2 2" xfId="12183" xr:uid="{5C744593-B854-487B-8D75-BD6882F55EA3}"/>
    <cellStyle name="Separador de milhares 3 2 2 7 2 2 2 2" xfId="13908" xr:uid="{17CACA58-0AE5-411B-9B8B-37CB0F5554D7}"/>
    <cellStyle name="Separador de milhares 3 2 2 7 2 2 3" xfId="13048" xr:uid="{05E44D67-429E-441C-820B-7FD144698D3F}"/>
    <cellStyle name="Separador de milhares 3 2 2 7 2 2 4" xfId="20392" xr:uid="{AD20026B-D53A-47EB-A3E4-8E81B8165836}"/>
    <cellStyle name="Separador de milhares 3 2 2 7 2 2 5" xfId="21258" xr:uid="{022752C8-C38B-4F5A-96F2-D7C3CC76BA12}"/>
    <cellStyle name="Separador de milhares 3 2 2 7 2 3" xfId="11753" xr:uid="{87A16035-B6B3-4241-A03B-1AAA8FEEDA2D}"/>
    <cellStyle name="Separador de milhares 3 2 2 7 2 3 2" xfId="13478" xr:uid="{BC8567C3-351A-4656-B6AF-FE934897CF51}"/>
    <cellStyle name="Separador de milhares 3 2 2 7 2 3 3" xfId="18747" xr:uid="{F86A9B21-FB8E-45E4-9D7B-1713DA27ED3A}"/>
    <cellStyle name="Separador de milhares 3 2 2 7 2 4" xfId="12618" xr:uid="{2B13A4B6-242A-4B67-A7BE-EABC826EF354}"/>
    <cellStyle name="Separador de milhares 3 2 2 7 2 5" xfId="14339" xr:uid="{2C4DA9B3-624A-4AB0-8143-D08ACD770DE9}"/>
    <cellStyle name="Separador de milhares 3 2 2 7 2 6" xfId="20826" xr:uid="{3406FC7F-411D-473F-8D0C-64871C92FCAF}"/>
    <cellStyle name="Separador de milhares 3 2 2 7 3" xfId="6030" xr:uid="{A996AC0D-F7E4-4420-AF6C-3F746D8318E6}"/>
    <cellStyle name="Separador de milhares 3 2 2 7 3 2" xfId="11937" xr:uid="{0A524323-53CA-4025-A196-D01A09068116}"/>
    <cellStyle name="Separador de milhares 3 2 2 7 3 2 2" xfId="13662" xr:uid="{CA5A1830-FEFB-4E77-9547-688047AB07DB}"/>
    <cellStyle name="Separador de milhares 3 2 2 7 3 3" xfId="12802" xr:uid="{59066F96-2889-44E9-AB55-1AF571FB8BA7}"/>
    <cellStyle name="Separador de milhares 3 2 2 7 3 4" xfId="20146" xr:uid="{75791DAD-B799-4F5A-80D0-E78BA364B016}"/>
    <cellStyle name="Separador de milhares 3 2 2 7 3 5" xfId="21012" xr:uid="{98104727-8DAF-4FBF-88AC-34E6E29DCB8C}"/>
    <cellStyle name="Separador de milhares 3 2 2 7 4" xfId="11507" xr:uid="{CE1B1253-D2E3-4137-84AB-8D9736C6432D}"/>
    <cellStyle name="Separador de milhares 3 2 2 7 4 2" xfId="13232" xr:uid="{97F9B86E-44D6-47C3-8C62-17A53824F548}"/>
    <cellStyle name="Separador de milhares 3 2 2 7 4 3" xfId="14665" xr:uid="{53E87576-083D-45DA-9D6C-06A612AD228F}"/>
    <cellStyle name="Separador de milhares 3 2 2 7 5" xfId="12372" xr:uid="{8E558F15-E327-4565-9542-E1BF50465DDB}"/>
    <cellStyle name="Separador de milhares 3 2 2 7 6" xfId="14093" xr:uid="{974D87B4-55F7-4526-9446-2D3F95EFB27B}"/>
    <cellStyle name="Separador de milhares 3 2 2 7 7" xfId="20580" xr:uid="{D367C186-5709-47FC-B1BC-E0E8F5FDA601}"/>
    <cellStyle name="Separador de milhares 3 2 2 8" xfId="345" xr:uid="{BA0B4BC8-ABC0-47D2-915E-D496EBAE40B5}"/>
    <cellStyle name="Separador de milhares 3 2 2 8 2" xfId="4601" xr:uid="{2FC64710-6F6F-4160-8E4C-54DBBF37F74C}"/>
    <cellStyle name="Separador de milhares 3 2 2 8 2 2" xfId="10230" xr:uid="{11714F58-4D05-49BB-B798-63F85BCCCF1B}"/>
    <cellStyle name="Separador de milhares 3 2 2 8 2 2 2" xfId="12191" xr:uid="{FA4D35EF-B4A8-4AA7-84B3-8807D9C2738F}"/>
    <cellStyle name="Separador de milhares 3 2 2 8 2 2 2 2" xfId="13916" xr:uid="{DBF8F27C-95A0-45DA-8CA2-90C0BA6A5AF2}"/>
    <cellStyle name="Separador de milhares 3 2 2 8 2 2 3" xfId="13056" xr:uid="{4368F404-E033-4DCC-BE2D-AE0368BB63ED}"/>
    <cellStyle name="Separador de milhares 3 2 2 8 2 2 4" xfId="20400" xr:uid="{48964D4F-FF45-428D-993E-B7BCB2369794}"/>
    <cellStyle name="Separador de milhares 3 2 2 8 2 2 5" xfId="21266" xr:uid="{4213DDA1-9E01-4F1A-9153-3172E0E5FA61}"/>
    <cellStyle name="Separador de milhares 3 2 2 8 2 3" xfId="11761" xr:uid="{2938468B-B7E3-4CC2-ADBF-E16AD543C5E8}"/>
    <cellStyle name="Separador de milhares 3 2 2 8 2 3 2" xfId="13486" xr:uid="{31DE22D8-5B7E-4D80-831B-6355FDD1D4AC}"/>
    <cellStyle name="Separador de milhares 3 2 2 8 2 3 3" xfId="18865" xr:uid="{E6788368-6792-493E-BC4A-4834423D637F}"/>
    <cellStyle name="Separador de milhares 3 2 2 8 2 4" xfId="12626" xr:uid="{92BEFE8C-C29C-40DA-9AC3-61F15F784197}"/>
    <cellStyle name="Separador de milhares 3 2 2 8 2 5" xfId="14347" xr:uid="{3C694CAB-7817-4763-A315-76973C0F86D2}"/>
    <cellStyle name="Separador de milhares 3 2 2 8 2 6" xfId="20834" xr:uid="{C40B176E-ED43-4A34-A4FA-AFB6F6ED93D7}"/>
    <cellStyle name="Separador de milhares 3 2 2 8 3" xfId="5974" xr:uid="{A3273CFD-BDA3-41BA-9DDD-F526244AF465}"/>
    <cellStyle name="Separador de milhares 3 2 2 8 3 2" xfId="11893" xr:uid="{D3D0CFDD-8EFD-445C-9FBC-8EE35C73BAC7}"/>
    <cellStyle name="Separador de milhares 3 2 2 8 3 2 2" xfId="13618" xr:uid="{DBC7C867-2F95-40DC-9C65-0C093E397636}"/>
    <cellStyle name="Separador de milhares 3 2 2 8 3 3" xfId="12758" xr:uid="{FAA1E057-B05C-47BD-BCDF-46DD2428EDC8}"/>
    <cellStyle name="Separador de milhares 3 2 2 8 3 4" xfId="20102" xr:uid="{02C8BA82-3FA4-484D-92D0-C8C03006E0CD}"/>
    <cellStyle name="Separador de milhares 3 2 2 8 3 5" xfId="20968" xr:uid="{F6B47049-5F66-4551-A654-1F41972E13E5}"/>
    <cellStyle name="Separador de milhares 3 2 2 8 4" xfId="11463" xr:uid="{443650C8-5A1A-4B89-9757-2D32BF7621B3}"/>
    <cellStyle name="Separador de milhares 3 2 2 8 4 2" xfId="13188" xr:uid="{E644DB78-74CF-4D73-97EB-E69E4597DEEC}"/>
    <cellStyle name="Separador de milhares 3 2 2 8 4 3" xfId="14609" xr:uid="{CDD7C595-D08C-4149-A654-EA839BE34B4D}"/>
    <cellStyle name="Separador de milhares 3 2 2 8 5" xfId="12328" xr:uid="{7B30206B-3AB7-423E-953C-A0DC07795327}"/>
    <cellStyle name="Separador de milhares 3 2 2 8 6" xfId="14049" xr:uid="{A698595C-5C92-4156-81F1-8F17968A7452}"/>
    <cellStyle name="Separador de milhares 3 2 2 8 7" xfId="20536" xr:uid="{53FF365A-9E79-4735-9432-729FF7E4778F}"/>
    <cellStyle name="Separador de milhares 3 2 2 9" xfId="320" xr:uid="{B00D5418-61E3-4142-8AE5-9D55E2D8AF24}"/>
    <cellStyle name="Separador de milhares 3 2 2 9 2" xfId="5949" xr:uid="{49852214-140E-4991-B737-15371BE73E1C}"/>
    <cellStyle name="Separador de milhares 3 2 2 9 2 2" xfId="11876" xr:uid="{0874EBDA-7EC6-452F-8E95-9CFDDD1801C1}"/>
    <cellStyle name="Separador de milhares 3 2 2 9 2 2 2" xfId="13601" xr:uid="{2123E6FE-0E5A-4095-B66C-DF84A3ACCF1E}"/>
    <cellStyle name="Separador de milhares 3 2 2 9 2 3" xfId="12741" xr:uid="{733D5E02-B781-48E7-A3B3-071DAAF0479B}"/>
    <cellStyle name="Separador de milhares 3 2 2 9 2 4" xfId="20085" xr:uid="{75680D09-C68F-4E56-8E86-044618348F96}"/>
    <cellStyle name="Separador de milhares 3 2 2 9 2 5" xfId="20951" xr:uid="{050484C0-6AE4-4FA3-9080-96CB84643FA8}"/>
    <cellStyle name="Separador de milhares 3 2 2 9 3" xfId="11446" xr:uid="{7A9FB58D-E056-4145-8734-2DD5DF0F6A84}"/>
    <cellStyle name="Separador de milhares 3 2 2 9 3 2" xfId="13171" xr:uid="{B85C9EF6-EAC6-4377-94A2-EB94864D2A6B}"/>
    <cellStyle name="Separador de milhares 3 2 2 9 3 3" xfId="14584" xr:uid="{6CE2FCCD-10B9-424B-91E5-0F65DBDC1F75}"/>
    <cellStyle name="Separador de milhares 3 2 2 9 4" xfId="12311" xr:uid="{7DD4CA98-89A9-418E-B291-FCAE43FAE7D0}"/>
    <cellStyle name="Separador de milhares 3 2 2 9 5" xfId="14032" xr:uid="{39374783-114F-4972-B5F7-90309B5E427C}"/>
    <cellStyle name="Separador de milhares 3 2 2 9 6" xfId="20519" xr:uid="{D2560B0C-E68A-48D2-82EA-C1F96AC1D835}"/>
    <cellStyle name="Separador de milhares 3 2 3" xfId="12216" xr:uid="{4BC50B72-AA6F-4116-9C53-6D10D6DA4791}"/>
    <cellStyle name="Title" xfId="88" xr:uid="{9EF96231-BAF7-4C5A-97B6-0A1C617E4688}"/>
    <cellStyle name="Título 1 1" xfId="89" xr:uid="{2BEFF3D9-6344-4459-8110-FB5D7B9A611B}"/>
    <cellStyle name="Título 1 1 1" xfId="90" xr:uid="{9BE3E1E1-58E6-4C65-B501-EEDD38663DC4}"/>
    <cellStyle name="Total 2" xfId="91" xr:uid="{BEB6B90B-28AB-419F-9C59-132E91A19708}"/>
    <cellStyle name="Total 2 2" xfId="108" xr:uid="{76D39CD1-05AF-4E53-BDF2-03BCA27B9AD8}"/>
    <cellStyle name="Total 2 2 10" xfId="402" xr:uid="{5F7A3FB5-31A6-40BC-AE10-15E47ED0BA5E}"/>
    <cellStyle name="Total 2 2 10 2" xfId="4065" xr:uid="{E6A21F29-71B8-4DDA-B0B0-041041A506B5}"/>
    <cellStyle name="Total 2 2 10 2 2" xfId="9694" xr:uid="{DE9FAD7E-8304-45A6-B13E-42909F759530}"/>
    <cellStyle name="Total 2 2 10 2 3" xfId="18329" xr:uid="{DA5B70F4-DF60-4D8E-A094-9BF387EACC6A}"/>
    <cellStyle name="Total 2 2 10 3" xfId="6031" xr:uid="{74B4CE74-336D-4E44-AFDC-D00C7CE6B65B}"/>
    <cellStyle name="Total 2 2 10 4" xfId="14666" xr:uid="{504C1059-6DB4-4236-8DB1-8BF63B7C4538}"/>
    <cellStyle name="Total 2 2 11" xfId="346" xr:uid="{2FC8AD79-5CAB-4D40-A649-41CD86038CAB}"/>
    <cellStyle name="Total 2 2 11 2" xfId="4184" xr:uid="{95CBFD85-6FE2-4CCE-A70D-12B09893D726}"/>
    <cellStyle name="Total 2 2 11 2 2" xfId="9813" xr:uid="{1649DDF5-D617-439E-A619-808833AB5067}"/>
    <cellStyle name="Total 2 2 11 2 3" xfId="18448" xr:uid="{508525E6-C48E-4B96-98B4-F6451B494583}"/>
    <cellStyle name="Total 2 2 11 3" xfId="5975" xr:uid="{A70BF064-599B-4A1D-99AE-D0FF8EBA5944}"/>
    <cellStyle name="Total 2 2 11 4" xfId="14610" xr:uid="{C517CE5F-9C4C-45AE-96D2-1E70E9D4325B}"/>
    <cellStyle name="Total 2 2 12" xfId="3548" xr:uid="{D3E7AB18-D427-43C6-A8E8-9BD9B7B90A26}"/>
    <cellStyle name="Total 2 2 12 2" xfId="9177" xr:uid="{ED2560A7-6B6E-4924-A2D2-B773B17CC9EC}"/>
    <cellStyle name="Total 2 2 12 3" xfId="17812" xr:uid="{26C590EA-0007-4993-BB9F-F3017436C258}"/>
    <cellStyle name="Total 2 2 13" xfId="4455" xr:uid="{B519AC71-E08B-4631-BFA7-554D2B6B4953}"/>
    <cellStyle name="Total 2 2 13 2" xfId="10084" xr:uid="{8B2B7930-F6FE-4434-BE4C-A7F20CD0CED7}"/>
    <cellStyle name="Total 2 2 13 3" xfId="18719" xr:uid="{5047406C-6E73-46F7-954B-0A526F5BE9FA}"/>
    <cellStyle name="Total 2 2 14" xfId="5719" xr:uid="{64CC2496-9E1C-4B1C-9881-BE2B586A79D0}"/>
    <cellStyle name="Total 2 2 2" xfId="117" xr:uid="{0F107359-0C3D-48E6-9C5A-0772F276082C}"/>
    <cellStyle name="Total 2 2 2 10" xfId="355" xr:uid="{F721D127-0A73-4746-BA7D-B8D20951A687}"/>
    <cellStyle name="Total 2 2 2 10 2" xfId="3952" xr:uid="{2DBC7EF2-BC8E-4060-88BF-CBE126DDB5F9}"/>
    <cellStyle name="Total 2 2 2 10 2 2" xfId="9581" xr:uid="{7CC382AF-B281-428A-9955-C9313F9DE128}"/>
    <cellStyle name="Total 2 2 2 10 2 3" xfId="18216" xr:uid="{B94CEA5A-46E2-45E7-A261-DB0A98B63D7F}"/>
    <cellStyle name="Total 2 2 2 10 3" xfId="5984" xr:uid="{52424869-0AE4-4941-995E-70627D67DA33}"/>
    <cellStyle name="Total 2 2 2 10 4" xfId="14619" xr:uid="{9B1C54E7-9AF7-411C-ADDB-85BAF400FF74}"/>
    <cellStyle name="Total 2 2 2 11" xfId="2848" xr:uid="{4D65521F-93FB-48CF-A544-519E7E4949EB}"/>
    <cellStyle name="Total 2 2 2 11 2" xfId="8477" xr:uid="{A376421E-AAA2-47B3-BF0A-59008224F54F}"/>
    <cellStyle name="Total 2 2 2 11 3" xfId="17112" xr:uid="{B0D9545F-F51A-42CC-B6F7-1C8A7690484C}"/>
    <cellStyle name="Total 2 2 2 12" xfId="4318" xr:uid="{A87BEA82-B9D6-40E7-BAFD-E271173CB6AB}"/>
    <cellStyle name="Total 2 2 2 12 2" xfId="9947" xr:uid="{0A372FD9-E76A-4645-A93B-BA725BD0043F}"/>
    <cellStyle name="Total 2 2 2 12 3" xfId="18582" xr:uid="{6E395FFC-1CE4-4FF0-BD2E-04B6078D02EB}"/>
    <cellStyle name="Total 2 2 2 13" xfId="5728" xr:uid="{7C1DF6C3-5FE2-4222-84CA-ABC5F172C558}"/>
    <cellStyle name="Total 2 2 2 2" xfId="155" xr:uid="{AB5B1BE8-046B-4958-B5CC-8ACE8199FCEC}"/>
    <cellStyle name="Total 2 2 2 2 10" xfId="1098" xr:uid="{FEF13F24-C2BF-421D-99CF-C8B2AD10076B}"/>
    <cellStyle name="Total 2 2 2 2 10 2" xfId="1977" xr:uid="{F5D055FF-21CB-475B-8FD8-84B806C79249}"/>
    <cellStyle name="Total 2 2 2 2 10 2 2" xfId="5149" xr:uid="{5BFB5441-6CF0-4900-9696-5B968F362B0E}"/>
    <cellStyle name="Total 2 2 2 2 10 2 2 2" xfId="10778" xr:uid="{DFB331AD-568B-4E12-849F-124A9FE67DEB}"/>
    <cellStyle name="Total 2 2 2 2 10 2 2 3" xfId="19413" xr:uid="{A2265B9B-7299-4072-A77D-99BE3E23400E}"/>
    <cellStyle name="Total 2 2 2 2 10 2 3" xfId="7606" xr:uid="{79F72A6C-A69D-4475-BEF2-865D88CD57F7}"/>
    <cellStyle name="Total 2 2 2 2 10 2 4" xfId="16241" xr:uid="{75387D2D-E45C-43BE-B8BF-DDCC2CCA137D}"/>
    <cellStyle name="Total 2 2 2 2 10 3" xfId="3435" xr:uid="{DEA4F6BB-124F-48B3-AF66-D0726323C9AF}"/>
    <cellStyle name="Total 2 2 2 2 10 3 2" xfId="9064" xr:uid="{16626CD5-A73C-42CB-BD3C-3FFA232EE401}"/>
    <cellStyle name="Total 2 2 2 2 10 3 3" xfId="17699" xr:uid="{BBC41C20-FBE7-4B60-8662-CE01DD62EB3A}"/>
    <cellStyle name="Total 2 2 2 2 10 4" xfId="4426" xr:uid="{33C7301E-868F-4E51-8C6B-C401A3755028}"/>
    <cellStyle name="Total 2 2 2 2 10 4 2" xfId="10055" xr:uid="{C06E196C-E832-4696-9961-464FB9B44293}"/>
    <cellStyle name="Total 2 2 2 2 10 4 3" xfId="18690" xr:uid="{94562EE3-F5D1-46F6-8688-188DBD298DDE}"/>
    <cellStyle name="Total 2 2 2 2 10 5" xfId="6727" xr:uid="{CD86AEFE-140C-472A-8474-41623D3611AF}"/>
    <cellStyle name="Total 2 2 2 2 10 6" xfId="15362" xr:uid="{C3FA89F3-BCC4-4ECE-9711-E0417E4D16F9}"/>
    <cellStyle name="Total 2 2 2 2 11" xfId="464" xr:uid="{FEC713AF-D45F-4F3E-8637-66BBB90A165C}"/>
    <cellStyle name="Total 2 2 2 2 11 2" xfId="4266" xr:uid="{9A65BB12-B1BC-4EAA-8027-130D6D830737}"/>
    <cellStyle name="Total 2 2 2 2 11 2 2" xfId="9895" xr:uid="{054E1EDA-4B53-47D6-BDBA-D711E4193161}"/>
    <cellStyle name="Total 2 2 2 2 11 2 3" xfId="18530" xr:uid="{E16AB44B-8BB5-4338-87F1-92F49CB1F722}"/>
    <cellStyle name="Total 2 2 2 2 11 3" xfId="6093" xr:uid="{241E9849-B430-47DD-8DFD-BDA1CDCAE12D}"/>
    <cellStyle name="Total 2 2 2 2 11 4" xfId="14728" xr:uid="{05D84058-62CE-4ABD-88FE-690C7ACB1051}"/>
    <cellStyle name="Total 2 2 2 2 12" xfId="2803" xr:uid="{A7DBC8B7-BB8A-44B7-BFDB-FAC20D256EE2}"/>
    <cellStyle name="Total 2 2 2 2 12 2" xfId="8432" xr:uid="{BA3CF354-41B0-482B-9EC7-6487B628F06D}"/>
    <cellStyle name="Total 2 2 2 2 12 3" xfId="17067" xr:uid="{C052868F-2187-4213-9068-9DDD9353AFA2}"/>
    <cellStyle name="Total 2 2 2 2 13" xfId="4297" xr:uid="{29D5AA81-9D9A-48DA-9A40-53E6A9FE5337}"/>
    <cellStyle name="Total 2 2 2 2 13 2" xfId="9926" xr:uid="{14DFDC94-9ADE-43F8-800E-639C32B8F641}"/>
    <cellStyle name="Total 2 2 2 2 13 3" xfId="18561" xr:uid="{229991AC-9368-4020-BBE6-68DF12114B98}"/>
    <cellStyle name="Total 2 2 2 2 14" xfId="5784" xr:uid="{18C360EE-F48A-4341-97C5-055099829A56}"/>
    <cellStyle name="Total 2 2 2 2 15" xfId="14419" xr:uid="{5D1D65E5-2630-4BFB-BC0F-D8553E83D3DD}"/>
    <cellStyle name="Total 2 2 2 2 2" xfId="172" xr:uid="{A894775D-3433-420E-AF1E-8292B662B6F7}"/>
    <cellStyle name="Total 2 2 2 2 2 10" xfId="5801" xr:uid="{15FB455F-6321-45A7-BC57-B16DC6BE6AB1}"/>
    <cellStyle name="Total 2 2 2 2 2 11" xfId="14436" xr:uid="{7EB22396-18C1-4A81-9FB9-363FC9C7B04A}"/>
    <cellStyle name="Total 2 2 2 2 2 2" xfId="918" xr:uid="{5E9D521D-CDCC-4DB3-A703-9F9601075890}"/>
    <cellStyle name="Total 2 2 2 2 2 2 2" xfId="1502" xr:uid="{13D6FCFB-6A01-4C59-88DD-73A6B8C2FCA8}"/>
    <cellStyle name="Total 2 2 2 2 2 2 2 2" xfId="2381" xr:uid="{6ECE659B-393F-4570-920E-EC5AE35F3324}"/>
    <cellStyle name="Total 2 2 2 2 2 2 2 2 2" xfId="5553" xr:uid="{69986B75-C5EA-480B-8A5B-3DEEDE28406B}"/>
    <cellStyle name="Total 2 2 2 2 2 2 2 2 2 2" xfId="11182" xr:uid="{A2B00783-8202-44CE-A012-ED67872BDE3E}"/>
    <cellStyle name="Total 2 2 2 2 2 2 2 2 2 3" xfId="19817" xr:uid="{777176EE-A95A-479E-B4A0-ECE3FA651583}"/>
    <cellStyle name="Total 2 2 2 2 2 2 2 2 3" xfId="8010" xr:uid="{1CDD63E7-12A0-4A77-9B6C-DE91F88D39AB}"/>
    <cellStyle name="Total 2 2 2 2 2 2 2 2 4" xfId="16645" xr:uid="{2A78A36A-C744-4344-83F2-F69422060412}"/>
    <cellStyle name="Total 2 2 2 2 2 2 2 3" xfId="2737" xr:uid="{CE80642A-2BE2-4525-A2FD-ACC3C270090E}"/>
    <cellStyle name="Total 2 2 2 2 2 2 2 3 2" xfId="8366" xr:uid="{1A73597F-618A-40F9-856E-BDE5F8FDE411}"/>
    <cellStyle name="Total 2 2 2 2 2 2 2 3 3" xfId="17001" xr:uid="{20BEDA1D-E3ED-4207-ABAF-1C96C65A7F2C}"/>
    <cellStyle name="Total 2 2 2 2 2 2 2 4" xfId="4674" xr:uid="{CC2FD518-5E39-49CD-98C3-90F627E8019D}"/>
    <cellStyle name="Total 2 2 2 2 2 2 2 4 2" xfId="10303" xr:uid="{76110855-4F86-429F-9B3C-DE3E8ADB8C91}"/>
    <cellStyle name="Total 2 2 2 2 2 2 2 4 3" xfId="18938" xr:uid="{D4FC97D1-0B84-4C5C-B576-18FF241DDFB7}"/>
    <cellStyle name="Total 2 2 2 2 2 2 2 5" xfId="7131" xr:uid="{90DA3CAB-4A13-43C4-B84E-3FD4F6228AB0}"/>
    <cellStyle name="Total 2 2 2 2 2 2 2 6" xfId="15766" xr:uid="{C45B3DA2-B108-40D8-98A2-B5E27BD94028}"/>
    <cellStyle name="Total 2 2 2 2 2 2 3" xfId="3227" xr:uid="{FBB42E1E-582F-4D7F-A719-0F14F50182E6}"/>
    <cellStyle name="Total 2 2 2 2 2 2 3 2" xfId="8856" xr:uid="{677531E8-CE72-42C0-9CA5-DD3AFACF0CE5}"/>
    <cellStyle name="Total 2 2 2 2 2 2 3 3" xfId="17491" xr:uid="{F540BD7E-65B0-4A66-93A3-F810053BB95C}"/>
    <cellStyle name="Total 2 2 2 2 2 2 4" xfId="4380" xr:uid="{FE483806-EA59-40DB-A824-9A8286941CDD}"/>
    <cellStyle name="Total 2 2 2 2 2 2 4 2" xfId="10009" xr:uid="{9A2886EB-DE4C-4091-B728-E87F5DDE2A09}"/>
    <cellStyle name="Total 2 2 2 2 2 2 4 3" xfId="18644" xr:uid="{118E1777-5A62-4DCF-9AC8-CA204949F225}"/>
    <cellStyle name="Total 2 2 2 2 2 2 5" xfId="6547" xr:uid="{F69B33F2-29BB-4F76-8CD8-1C443F97367F}"/>
    <cellStyle name="Total 2 2 2 2 2 2 6" xfId="15182" xr:uid="{B0C26C14-9052-48D1-9B79-66C0673FAB83}"/>
    <cellStyle name="Total 2 2 2 2 2 3" xfId="998" xr:uid="{7DE52C13-D6B4-4DB0-83B2-3841A4D8BCE1}"/>
    <cellStyle name="Total 2 2 2 2 2 3 2" xfId="1582" xr:uid="{204900C8-A22B-4347-B716-1A55C55E23E6}"/>
    <cellStyle name="Total 2 2 2 2 2 3 2 2" xfId="2461" xr:uid="{6EEFD3C2-956B-4EA6-B998-1BD2AFBC4667}"/>
    <cellStyle name="Total 2 2 2 2 2 3 2 2 2" xfId="5633" xr:uid="{A18EE25D-A385-41D0-9D1B-BAB993B9B2F2}"/>
    <cellStyle name="Total 2 2 2 2 2 3 2 2 2 2" xfId="11262" xr:uid="{7F72B23A-EE6C-406E-A1DA-E9222E4E96D8}"/>
    <cellStyle name="Total 2 2 2 2 2 3 2 2 2 3" xfId="19897" xr:uid="{1E13F970-75C9-46BD-B2B8-44A8C1ABAD50}"/>
    <cellStyle name="Total 2 2 2 2 2 3 2 2 3" xfId="8090" xr:uid="{A5F8D1F5-ACA9-4F59-8119-A344DBF55D97}"/>
    <cellStyle name="Total 2 2 2 2 2 3 2 2 4" xfId="16725" xr:uid="{07B156F5-4DEE-4D37-AE22-FA4FBEDE14FD}"/>
    <cellStyle name="Total 2 2 2 2 2 3 2 3" xfId="3310" xr:uid="{C8EBF838-6DC5-400E-AF58-C1B4CED3770F}"/>
    <cellStyle name="Total 2 2 2 2 2 3 2 3 2" xfId="8939" xr:uid="{03840C0C-4724-4A85-8987-1D1B47F7310B}"/>
    <cellStyle name="Total 2 2 2 2 2 3 2 3 3" xfId="17574" xr:uid="{423BF298-D48F-4DBA-ADA6-28E85F2496D8}"/>
    <cellStyle name="Total 2 2 2 2 2 3 2 4" xfId="4754" xr:uid="{FC70B4B8-F405-4425-ACD1-D45898836591}"/>
    <cellStyle name="Total 2 2 2 2 2 3 2 4 2" xfId="10383" xr:uid="{A933F0E1-D3C3-4C6F-B142-9308CA686D26}"/>
    <cellStyle name="Total 2 2 2 2 2 3 2 4 3" xfId="19018" xr:uid="{CCD6DE7E-808A-410A-AFD9-F1097B099EC7}"/>
    <cellStyle name="Total 2 2 2 2 2 3 2 5" xfId="7211" xr:uid="{942AAF8F-E1C5-4A96-8115-1DD624782E87}"/>
    <cellStyle name="Total 2 2 2 2 2 3 2 6" xfId="15846" xr:uid="{B2E4E439-5D52-4184-A23A-33C468E403AE}"/>
    <cellStyle name="Total 2 2 2 2 2 3 3" xfId="2642" xr:uid="{C7E949B3-D47F-434F-BD7A-2670E8C534CE}"/>
    <cellStyle name="Total 2 2 2 2 2 3 3 2" xfId="8271" xr:uid="{6D77F87B-FA05-4ACC-BF5E-0F77303507C0}"/>
    <cellStyle name="Total 2 2 2 2 2 3 3 3" xfId="16906" xr:uid="{57A3439D-42E8-4615-ADB3-3E9A09239BA6}"/>
    <cellStyle name="Total 2 2 2 2 2 3 4" xfId="4379" xr:uid="{27CDF798-BFEA-4F55-B7D5-04509D7F8C04}"/>
    <cellStyle name="Total 2 2 2 2 2 3 4 2" xfId="10008" xr:uid="{3ACB07E4-B041-4084-BC06-DA75CC8CC7FC}"/>
    <cellStyle name="Total 2 2 2 2 2 3 4 3" xfId="18643" xr:uid="{AC403737-4E86-4CC3-9DE4-F33B85F112F2}"/>
    <cellStyle name="Total 2 2 2 2 2 3 5" xfId="6627" xr:uid="{5045CD27-66F6-4428-A57F-18D6E8D7A77B}"/>
    <cellStyle name="Total 2 2 2 2 2 3 6" xfId="15262" xr:uid="{285FAAA1-D683-4DB2-98EC-4DF97C6C4A20}"/>
    <cellStyle name="Total 2 2 2 2 2 4" xfId="1052" xr:uid="{7D5EED11-7F89-4E73-B902-1279CDF32FB3}"/>
    <cellStyle name="Total 2 2 2 2 2 4 2" xfId="1636" xr:uid="{8F970C86-0E5D-40A0-9E60-D223A84C335D}"/>
    <cellStyle name="Total 2 2 2 2 2 4 2 2" xfId="2515" xr:uid="{E20F499A-BB54-43C1-8D95-03191ADCCB14}"/>
    <cellStyle name="Total 2 2 2 2 2 4 2 2 2" xfId="5687" xr:uid="{B7F363CA-A565-4D65-99D0-005B5DA9703F}"/>
    <cellStyle name="Total 2 2 2 2 2 4 2 2 2 2" xfId="11316" xr:uid="{313307B4-0FC5-47B5-8DD5-39D4F9BA492C}"/>
    <cellStyle name="Total 2 2 2 2 2 4 2 2 2 3" xfId="19951" xr:uid="{619FE0D5-AB15-403C-A520-C9898BE4DC68}"/>
    <cellStyle name="Total 2 2 2 2 2 4 2 2 3" xfId="8144" xr:uid="{4D3C7029-386D-4E02-810F-3919BE9A29E6}"/>
    <cellStyle name="Total 2 2 2 2 2 4 2 2 4" xfId="16779" xr:uid="{FE36B3AF-BB77-456D-951F-E6454BF8FA34}"/>
    <cellStyle name="Total 2 2 2 2 2 4 2 3" xfId="296" xr:uid="{426EBD27-7674-4C87-A0E2-2E3B8003B598}"/>
    <cellStyle name="Total 2 2 2 2 2 4 2 3 2" xfId="5925" xr:uid="{DB28CCF4-6925-4BF4-9809-287522F1487E}"/>
    <cellStyle name="Total 2 2 2 2 2 4 2 3 3" xfId="14560" xr:uid="{ABF798F4-3107-42F3-84F2-225822C9A678}"/>
    <cellStyle name="Total 2 2 2 2 2 4 2 4" xfId="4808" xr:uid="{5DA7AD32-E41C-4F09-8460-D6ADF73C6DD4}"/>
    <cellStyle name="Total 2 2 2 2 2 4 2 4 2" xfId="10437" xr:uid="{A92ACA91-9363-4296-B5A0-EF6B5329A389}"/>
    <cellStyle name="Total 2 2 2 2 2 4 2 4 3" xfId="19072" xr:uid="{212844FA-0305-4A46-AEA7-8EBDEB0CD955}"/>
    <cellStyle name="Total 2 2 2 2 2 4 2 5" xfId="7265" xr:uid="{9E92BC46-A7A7-4EDE-BDB3-7314BDD81951}"/>
    <cellStyle name="Total 2 2 2 2 2 4 2 6" xfId="15900" xr:uid="{9E087B0C-0757-44D5-BD45-111B2468E211}"/>
    <cellStyle name="Total 2 2 2 2 2 4 3" xfId="2823" xr:uid="{01307617-FAB8-4FEE-8673-68A61614B182}"/>
    <cellStyle name="Total 2 2 2 2 2 4 3 2" xfId="8452" xr:uid="{39B347BB-A355-4778-8AA7-178A00CAA012}"/>
    <cellStyle name="Total 2 2 2 2 2 4 3 3" xfId="17087" xr:uid="{D8483369-0F34-4580-8CCE-07BE92545BDB}"/>
    <cellStyle name="Total 2 2 2 2 2 4 4" xfId="4042" xr:uid="{8AC38556-ED05-4CC0-A12A-C75DC67DD956}"/>
    <cellStyle name="Total 2 2 2 2 2 4 4 2" xfId="9671" xr:uid="{5B650216-D4F3-4DC7-8CED-08C539A9098B}"/>
    <cellStyle name="Total 2 2 2 2 2 4 4 3" xfId="18306" xr:uid="{4A776BA4-D1E1-4D9B-9124-76AE303F6F59}"/>
    <cellStyle name="Total 2 2 2 2 2 4 5" xfId="6681" xr:uid="{E57CC6D7-A63B-4AA5-9D11-5CC7E3C328FA}"/>
    <cellStyle name="Total 2 2 2 2 2 4 6" xfId="15316" xr:uid="{DE225EE0-9DA2-47B7-A650-21EB694ED549}"/>
    <cellStyle name="Total 2 2 2 2 2 5" xfId="773" xr:uid="{349B124E-C6CA-4AAC-ABC5-B0922B414229}"/>
    <cellStyle name="Total 2 2 2 2 2 5 2" xfId="1357" xr:uid="{884F4DC7-AD35-412A-B263-7AA49517BB63}"/>
    <cellStyle name="Total 2 2 2 2 2 5 2 2" xfId="2236" xr:uid="{A02858F6-2732-4BAE-A35D-373188A93D6A}"/>
    <cellStyle name="Total 2 2 2 2 2 5 2 2 2" xfId="5408" xr:uid="{D3524664-94ED-4237-9007-055B583521F2}"/>
    <cellStyle name="Total 2 2 2 2 2 5 2 2 2 2" xfId="11037" xr:uid="{BDDAF339-A72C-490A-8A17-7EB79E8AE604}"/>
    <cellStyle name="Total 2 2 2 2 2 5 2 2 2 3" xfId="19672" xr:uid="{A570975A-B5C2-4B53-BE37-6344AC2952CA}"/>
    <cellStyle name="Total 2 2 2 2 2 5 2 2 3" xfId="7865" xr:uid="{AC99FA7F-EF79-49EB-9F8A-74EA1289C9E1}"/>
    <cellStyle name="Total 2 2 2 2 2 5 2 2 4" xfId="16500" xr:uid="{3BC1772E-E759-4473-A06A-6DFAB28A62C1}"/>
    <cellStyle name="Total 2 2 2 2 2 5 2 3" xfId="3376" xr:uid="{78B507D4-2518-408F-8C58-969D07F4F521}"/>
    <cellStyle name="Total 2 2 2 2 2 5 2 3 2" xfId="9005" xr:uid="{558B01C3-EC6E-4463-B8C5-9B09313141DB}"/>
    <cellStyle name="Total 2 2 2 2 2 5 2 3 3" xfId="17640" xr:uid="{80A93CC5-585A-47BC-96A2-6D05B4B4D773}"/>
    <cellStyle name="Total 2 2 2 2 2 5 2 4" xfId="4529" xr:uid="{7C26A817-6A3D-4A0F-9C6C-5A0D25A7A780}"/>
    <cellStyle name="Total 2 2 2 2 2 5 2 4 2" xfId="10158" xr:uid="{C1DD66E7-F430-4330-B130-5C2D62E80D00}"/>
    <cellStyle name="Total 2 2 2 2 2 5 2 4 3" xfId="18793" xr:uid="{9C77FFF1-CEB7-4BC7-B2AC-E99036FE63D9}"/>
    <cellStyle name="Total 2 2 2 2 2 5 2 5" xfId="6986" xr:uid="{851E96FB-07F0-44DA-A1AF-0888EEDCA345}"/>
    <cellStyle name="Total 2 2 2 2 2 5 2 6" xfId="15621" xr:uid="{B904486F-B8BF-487F-BB91-6B5EA8E9B669}"/>
    <cellStyle name="Total 2 2 2 2 2 5 3" xfId="3305" xr:uid="{B9CA7AF9-0D7E-4B72-9941-58C14F9B985B}"/>
    <cellStyle name="Total 2 2 2 2 2 5 3 2" xfId="8934" xr:uid="{4EB3BCFA-2D47-4AD3-94F0-6FC665979F7F}"/>
    <cellStyle name="Total 2 2 2 2 2 5 3 3" xfId="17569" xr:uid="{127C9619-0A44-4B99-987D-57C87E40BA12}"/>
    <cellStyle name="Total 2 2 2 2 2 5 4" xfId="3979" xr:uid="{D64C6C00-6DDF-4647-9754-46A6989F42A9}"/>
    <cellStyle name="Total 2 2 2 2 2 5 4 2" xfId="9608" xr:uid="{4981B971-BA95-4377-9222-2C6901A83AC2}"/>
    <cellStyle name="Total 2 2 2 2 2 5 4 3" xfId="18243" xr:uid="{77711CD9-7126-47DD-97BE-58AFD6CB494A}"/>
    <cellStyle name="Total 2 2 2 2 2 5 5" xfId="6402" xr:uid="{DAB77A35-668C-4E3D-9C30-691B137BB046}"/>
    <cellStyle name="Total 2 2 2 2 2 5 6" xfId="15037" xr:uid="{F47A0E28-CDBA-4E94-8C87-CB1248FD5693}"/>
    <cellStyle name="Total 2 2 2 2 2 6" xfId="1171" xr:uid="{FEB7A136-B658-42CE-911A-F5558EB1D151}"/>
    <cellStyle name="Total 2 2 2 2 2 6 2" xfId="2050" xr:uid="{3EBADD03-BB0A-423A-9919-D9F50C9A2153}"/>
    <cellStyle name="Total 2 2 2 2 2 6 2 2" xfId="5222" xr:uid="{18D88F94-307C-4ACD-B49D-67AAAC69CE7A}"/>
    <cellStyle name="Total 2 2 2 2 2 6 2 2 2" xfId="10851" xr:uid="{777C8B3D-AD5A-441A-9D73-562FDA506D6C}"/>
    <cellStyle name="Total 2 2 2 2 2 6 2 2 3" xfId="19486" xr:uid="{EC219948-CEEB-458F-B01E-D1CB9BAE6D48}"/>
    <cellStyle name="Total 2 2 2 2 2 6 2 3" xfId="7679" xr:uid="{6D7516E8-D7AD-4F43-8259-EB71C65E0979}"/>
    <cellStyle name="Total 2 2 2 2 2 6 2 4" xfId="16314" xr:uid="{1B68712A-4083-44A6-92C9-621111307229}"/>
    <cellStyle name="Total 2 2 2 2 2 6 3" xfId="2930" xr:uid="{E23A5F2F-2C09-4B84-82CF-6322BEFCDE7E}"/>
    <cellStyle name="Total 2 2 2 2 2 6 3 2" xfId="8559" xr:uid="{A52109CF-EA87-4C98-9D98-CA3F18A88CAE}"/>
    <cellStyle name="Total 2 2 2 2 2 6 3 3" xfId="17194" xr:uid="{16DC0923-0404-43B1-BC07-DAA9706323F5}"/>
    <cellStyle name="Total 2 2 2 2 2 6 4" xfId="4469" xr:uid="{3456DB6D-E3D3-4CBF-A23F-912CD9FBD82D}"/>
    <cellStyle name="Total 2 2 2 2 2 6 4 2" xfId="10098" xr:uid="{66CE63F3-40B1-4B4D-9609-20119B34A4ED}"/>
    <cellStyle name="Total 2 2 2 2 2 6 4 3" xfId="18733" xr:uid="{E4B52780-5CE7-425B-BEDD-273A9215507F}"/>
    <cellStyle name="Total 2 2 2 2 2 6 5" xfId="6800" xr:uid="{7C716BCA-CFC5-41AF-B0B6-33DBFD20F3D9}"/>
    <cellStyle name="Total 2 2 2 2 2 6 6" xfId="15435" xr:uid="{B3AA973B-985A-445C-9D9B-322C419A1BB0}"/>
    <cellStyle name="Total 2 2 2 2 2 7" xfId="2953" xr:uid="{454015D2-8F58-48A0-88A9-646B120A69ED}"/>
    <cellStyle name="Total 2 2 2 2 2 7 2" xfId="8582" xr:uid="{B95F56B2-1444-4D67-A43C-6F4E559258E2}"/>
    <cellStyle name="Total 2 2 2 2 2 7 3" xfId="17217" xr:uid="{F7F33B47-0CAC-43C4-A35C-4E2AC5850063}"/>
    <cellStyle name="Total 2 2 2 2 2 8" xfId="4372" xr:uid="{FA76214E-ABCC-4DF8-A533-C4CCF476D034}"/>
    <cellStyle name="Total 2 2 2 2 2 8 2" xfId="10001" xr:uid="{4BECA370-85B2-406C-9DB8-D326ADB8C9E8}"/>
    <cellStyle name="Total 2 2 2 2 2 8 3" xfId="18636" xr:uid="{05823B57-F0B7-4D71-BC2B-97448F92D4EC}"/>
    <cellStyle name="Total 2 2 2 2 2 9" xfId="594" xr:uid="{66178024-C090-4C38-AE3A-B5AF2367AB5F}"/>
    <cellStyle name="Total 2 2 2 2 2 9 2" xfId="6223" xr:uid="{FC657F31-2129-4AF8-A8C5-F75C16F82E62}"/>
    <cellStyle name="Total 2 2 2 2 2 9 3" xfId="14858" xr:uid="{E514D59E-A258-4B87-AE9C-82A55A0E9C70}"/>
    <cellStyle name="Total 2 2 2 2 3" xfId="180" xr:uid="{AB58042C-8295-485A-9EA2-40B5E50BE641}"/>
    <cellStyle name="Total 2 2 2 2 3 10" xfId="14444" xr:uid="{F569B5F8-A4BD-4163-BEEA-D89D6FB9BA47}"/>
    <cellStyle name="Total 2 2 2 2 3 2" xfId="942" xr:uid="{53EC93E2-0320-4B99-979D-BF0F712258E6}"/>
    <cellStyle name="Total 2 2 2 2 3 2 2" xfId="1526" xr:uid="{E0986E05-966B-4A3F-A3C2-B788318303D2}"/>
    <cellStyle name="Total 2 2 2 2 3 2 2 2" xfId="2405" xr:uid="{BDA056E7-6674-417D-8A08-A5C0AAD0AD59}"/>
    <cellStyle name="Total 2 2 2 2 3 2 2 2 2" xfId="5577" xr:uid="{8210939D-0C7B-4B0A-B58A-D6F239AFF77F}"/>
    <cellStyle name="Total 2 2 2 2 3 2 2 2 2 2" xfId="11206" xr:uid="{4F3F0F14-27EC-4003-B2AD-E4C031132CF9}"/>
    <cellStyle name="Total 2 2 2 2 3 2 2 2 2 3" xfId="19841" xr:uid="{98554934-FBCF-4641-93B7-BFE751BF1003}"/>
    <cellStyle name="Total 2 2 2 2 3 2 2 2 3" xfId="8034" xr:uid="{F4FA3986-D625-4370-ADF2-660D916C243E}"/>
    <cellStyle name="Total 2 2 2 2 3 2 2 2 4" xfId="16669" xr:uid="{9772BD94-D808-49BE-B6EA-99F6B1E12857}"/>
    <cellStyle name="Total 2 2 2 2 3 2 2 3" xfId="2950" xr:uid="{4CBEBABE-0901-4B75-8E0B-73CE58B04A07}"/>
    <cellStyle name="Total 2 2 2 2 3 2 2 3 2" xfId="8579" xr:uid="{2DFF76B8-9A01-4552-B3EE-88EADC308508}"/>
    <cellStyle name="Total 2 2 2 2 3 2 2 3 3" xfId="17214" xr:uid="{FC67EED9-E3D3-411D-8473-2C178D76E160}"/>
    <cellStyle name="Total 2 2 2 2 3 2 2 4" xfId="4698" xr:uid="{00857B2A-D89D-470F-B738-24D215280FCC}"/>
    <cellStyle name="Total 2 2 2 2 3 2 2 4 2" xfId="10327" xr:uid="{1A6CBD64-A06C-49E4-A59D-9C28E6FA82F0}"/>
    <cellStyle name="Total 2 2 2 2 3 2 2 4 3" xfId="18962" xr:uid="{449E943A-C5DD-49EB-B6C4-81B2F2578C6F}"/>
    <cellStyle name="Total 2 2 2 2 3 2 2 5" xfId="7155" xr:uid="{7E53AFF5-8462-4769-B62D-3B67EE4B0BF3}"/>
    <cellStyle name="Total 2 2 2 2 3 2 2 6" xfId="15790" xr:uid="{CB2EFD6F-69AF-4BCA-8BC3-B11331460469}"/>
    <cellStyle name="Total 2 2 2 2 3 2 3" xfId="3099" xr:uid="{34914776-C62F-45B6-B810-5D9601BA2BE9}"/>
    <cellStyle name="Total 2 2 2 2 3 2 3 2" xfId="8728" xr:uid="{3E8067E5-55F9-43BD-AF7C-ED779B2499EB}"/>
    <cellStyle name="Total 2 2 2 2 3 2 3 3" xfId="17363" xr:uid="{9F3BF883-5820-4C66-B8BC-26FB71883AC9}"/>
    <cellStyle name="Total 2 2 2 2 3 2 4" xfId="4054" xr:uid="{584CABBB-E18B-4F76-B87A-8F70C014DDA1}"/>
    <cellStyle name="Total 2 2 2 2 3 2 4 2" xfId="9683" xr:uid="{7A2FED85-BC2C-45CA-855E-80103B40B862}"/>
    <cellStyle name="Total 2 2 2 2 3 2 4 3" xfId="18318" xr:uid="{0D6ACE5A-F931-4C1B-A210-C36EC1F24218}"/>
    <cellStyle name="Total 2 2 2 2 3 2 5" xfId="6571" xr:uid="{7D4767FD-8E09-4A88-B14A-1B122AE3A02D}"/>
    <cellStyle name="Total 2 2 2 2 3 2 6" xfId="15206" xr:uid="{83F72E9F-C4CC-4A24-A0E5-C70EC75E3B27}"/>
    <cellStyle name="Total 2 2 2 2 3 3" xfId="658" xr:uid="{A6607475-988A-4BC0-AC75-28AFAA017EA2}"/>
    <cellStyle name="Total 2 2 2 2 3 3 2" xfId="1242" xr:uid="{840803D2-18A0-4B5E-AC34-5F4D154A4AEF}"/>
    <cellStyle name="Total 2 2 2 2 3 3 2 2" xfId="2121" xr:uid="{6426A481-6671-4108-A35A-AF33DD566CD4}"/>
    <cellStyle name="Total 2 2 2 2 3 3 2 2 2" xfId="5293" xr:uid="{D8A31451-6CCE-4618-A35C-8C80D3102DB4}"/>
    <cellStyle name="Total 2 2 2 2 3 3 2 2 2 2" xfId="10922" xr:uid="{AF57FDC5-9326-4E54-86CB-CACF86C50226}"/>
    <cellStyle name="Total 2 2 2 2 3 3 2 2 2 3" xfId="19557" xr:uid="{67FC7EEF-938D-4DAD-9822-545590A67541}"/>
    <cellStyle name="Total 2 2 2 2 3 3 2 2 3" xfId="7750" xr:uid="{132FAAE3-991B-4746-9E45-59819D554213}"/>
    <cellStyle name="Total 2 2 2 2 3 3 2 2 4" xfId="16385" xr:uid="{0A3495A7-2A5D-4B37-AC99-EAE0C9B44638}"/>
    <cellStyle name="Total 2 2 2 2 3 3 2 3" xfId="2974" xr:uid="{08D7A017-2589-4641-A5A8-7FA400ACE9C2}"/>
    <cellStyle name="Total 2 2 2 2 3 3 2 3 2" xfId="8603" xr:uid="{823FED0B-70EE-43F9-B2CD-0B735FCDE5C0}"/>
    <cellStyle name="Total 2 2 2 2 3 3 2 3 3" xfId="17238" xr:uid="{48B0D30D-C87F-4781-AF58-1AD14BE7DDA5}"/>
    <cellStyle name="Total 2 2 2 2 3 3 2 4" xfId="4570" xr:uid="{6E8A6ADD-D820-4A24-88F3-C4CD819D60DE}"/>
    <cellStyle name="Total 2 2 2 2 3 3 2 4 2" xfId="10199" xr:uid="{B5B79A21-28D0-4580-8F31-9DB20525D142}"/>
    <cellStyle name="Total 2 2 2 2 3 3 2 4 3" xfId="18834" xr:uid="{4754EFB6-EAA0-4175-8EC6-15D248680B21}"/>
    <cellStyle name="Total 2 2 2 2 3 3 2 5" xfId="6871" xr:uid="{4F52E720-A268-46D7-B63A-CAE4ADBC9A6F}"/>
    <cellStyle name="Total 2 2 2 2 3 3 2 6" xfId="15506" xr:uid="{A7CCE627-0785-47D2-BA77-3F8852861A9B}"/>
    <cellStyle name="Total 2 2 2 2 3 3 3" xfId="251" xr:uid="{AE47A63C-A096-488B-9D46-A6602F101DAA}"/>
    <cellStyle name="Total 2 2 2 2 3 3 3 2" xfId="5880" xr:uid="{9C238525-4E48-4E0B-A97F-5B9F6C76F97F}"/>
    <cellStyle name="Total 2 2 2 2 3 3 3 3" xfId="14515" xr:uid="{06C46691-B3DE-4AC7-87AD-8732D7DD4B16}"/>
    <cellStyle name="Total 2 2 2 2 3 3 4" xfId="4611" xr:uid="{8BD320A7-35A1-45C1-9278-EEB822D0D903}"/>
    <cellStyle name="Total 2 2 2 2 3 3 4 2" xfId="10240" xr:uid="{AB2D86D9-0331-4236-BF68-F28D1B8081EA}"/>
    <cellStyle name="Total 2 2 2 2 3 3 4 3" xfId="18875" xr:uid="{3F8DF6B7-E537-4DCD-BDD8-C28DD6CCE226}"/>
    <cellStyle name="Total 2 2 2 2 3 3 5" xfId="6287" xr:uid="{76C48224-C70F-44FE-8684-91F7DBCB6DAC}"/>
    <cellStyle name="Total 2 2 2 2 3 3 6" xfId="14922" xr:uid="{7A66611B-7177-41A6-B6F5-B3457C395A6B}"/>
    <cellStyle name="Total 2 2 2 2 3 4" xfId="698" xr:uid="{D8100915-778B-49D9-A082-0CE632EAF053}"/>
    <cellStyle name="Total 2 2 2 2 3 4 2" xfId="1282" xr:uid="{8124079B-CC7E-4714-A0CE-DDAD71F4C804}"/>
    <cellStyle name="Total 2 2 2 2 3 4 2 2" xfId="2161" xr:uid="{F7BEBCA0-6547-439E-8563-78B2853216BC}"/>
    <cellStyle name="Total 2 2 2 2 3 4 2 2 2" xfId="5333" xr:uid="{6A3D3AC0-ADE5-458E-8A2D-1CF9FDAE4E94}"/>
    <cellStyle name="Total 2 2 2 2 3 4 2 2 2 2" xfId="10962" xr:uid="{9F00E581-8EC1-488F-99BA-D95CF9193462}"/>
    <cellStyle name="Total 2 2 2 2 3 4 2 2 2 3" xfId="19597" xr:uid="{FFAC85BD-AB4D-4C4D-A7EE-CF567D846563}"/>
    <cellStyle name="Total 2 2 2 2 3 4 2 2 3" xfId="7790" xr:uid="{3BA4D17D-8670-44C2-83D3-5FB4ADBA5648}"/>
    <cellStyle name="Total 2 2 2 2 3 4 2 2 4" xfId="16425" xr:uid="{4E929B66-AB51-4BD6-9438-96BA5CFFD3B4}"/>
    <cellStyle name="Total 2 2 2 2 3 4 2 3" xfId="2557" xr:uid="{F1A80B94-7047-4CBF-A8F8-B94FF1C55A90}"/>
    <cellStyle name="Total 2 2 2 2 3 4 2 3 2" xfId="8186" xr:uid="{0ABC0CF3-D94A-45A3-A7E0-1E6BB68705FD}"/>
    <cellStyle name="Total 2 2 2 2 3 4 2 3 3" xfId="16821" xr:uid="{3C58741A-E3EF-4511-A6FF-481AD9E0C0DF}"/>
    <cellStyle name="Total 2 2 2 2 3 4 2 4" xfId="4085" xr:uid="{AB2C662F-4A25-4AF8-A92B-5DA3E8C31897}"/>
    <cellStyle name="Total 2 2 2 2 3 4 2 4 2" xfId="9714" xr:uid="{89D89994-AE60-413F-A66E-0743DB535315}"/>
    <cellStyle name="Total 2 2 2 2 3 4 2 4 3" xfId="18349" xr:uid="{52FA2F9C-CF22-4CEB-82CD-CBA77469D3CB}"/>
    <cellStyle name="Total 2 2 2 2 3 4 2 5" xfId="6911" xr:uid="{9D3E0D00-4980-4401-9C95-3EEE842011DA}"/>
    <cellStyle name="Total 2 2 2 2 3 4 2 6" xfId="15546" xr:uid="{CE644B14-AA90-4E85-B96A-F3780E0438D3}"/>
    <cellStyle name="Total 2 2 2 2 3 4 3" xfId="3059" xr:uid="{E949EE9C-D26E-4391-BFB2-BB0488AE55D5}"/>
    <cellStyle name="Total 2 2 2 2 3 4 3 2" xfId="8688" xr:uid="{A4188342-B5E9-401E-B1BD-DAB19CEA18F3}"/>
    <cellStyle name="Total 2 2 2 2 3 4 3 3" xfId="17323" xr:uid="{105D8AB5-AD4C-49A8-B261-41F8DFE59EF0}"/>
    <cellStyle name="Total 2 2 2 2 3 4 4" xfId="4431" xr:uid="{8905921D-C691-41DE-87A1-4A43995D09F8}"/>
    <cellStyle name="Total 2 2 2 2 3 4 4 2" xfId="10060" xr:uid="{11CD378A-7659-4C18-864E-CD16E3D7FEB2}"/>
    <cellStyle name="Total 2 2 2 2 3 4 4 3" xfId="18695" xr:uid="{4BCAD070-AF26-4AFD-AF72-11B93F0B55B6}"/>
    <cellStyle name="Total 2 2 2 2 3 4 5" xfId="6327" xr:uid="{D41C5984-F02A-4E5A-A400-D7F375CB1014}"/>
    <cellStyle name="Total 2 2 2 2 3 4 6" xfId="14962" xr:uid="{0B7389D0-1762-47BA-A1C7-0FBD17E652BB}"/>
    <cellStyle name="Total 2 2 2 2 3 5" xfId="797" xr:uid="{F8614D75-D48F-4C07-9F4C-5B9BC4F00A39}"/>
    <cellStyle name="Total 2 2 2 2 3 5 2" xfId="1381" xr:uid="{0E0DBEFC-0794-45D5-8312-BA593E7F64D9}"/>
    <cellStyle name="Total 2 2 2 2 3 5 2 2" xfId="2260" xr:uid="{F5F8EE8A-A65C-42E2-BAD6-8457746FE4E0}"/>
    <cellStyle name="Total 2 2 2 2 3 5 2 2 2" xfId="5432" xr:uid="{DD5E3E3F-2DF1-4E46-9B52-256510D0462B}"/>
    <cellStyle name="Total 2 2 2 2 3 5 2 2 2 2" xfId="11061" xr:uid="{C1C824C4-7993-43BB-ADEF-BC855470E456}"/>
    <cellStyle name="Total 2 2 2 2 3 5 2 2 2 3" xfId="19696" xr:uid="{09CF57EC-FEFF-4556-8E44-C44076DF1264}"/>
    <cellStyle name="Total 2 2 2 2 3 5 2 2 3" xfId="7889" xr:uid="{7644B927-DFAB-48AD-9347-6730F5FAFBA8}"/>
    <cellStyle name="Total 2 2 2 2 3 5 2 2 4" xfId="16524" xr:uid="{3A469681-172A-40C4-8634-E932948E8E23}"/>
    <cellStyle name="Total 2 2 2 2 3 5 2 3" xfId="3560" xr:uid="{91A872D8-6201-430D-96E8-DF5A3B196414}"/>
    <cellStyle name="Total 2 2 2 2 3 5 2 3 2" xfId="9189" xr:uid="{FE8A6824-7910-4297-B43E-486752CBDED4}"/>
    <cellStyle name="Total 2 2 2 2 3 5 2 3 3" xfId="17824" xr:uid="{8857548F-8F84-47B3-B1ED-5F96F295C61B}"/>
    <cellStyle name="Total 2 2 2 2 3 5 2 4" xfId="4445" xr:uid="{8888FBEC-1762-42E5-A674-E6F6F9EA96B1}"/>
    <cellStyle name="Total 2 2 2 2 3 5 2 4 2" xfId="10074" xr:uid="{4689EB12-CB48-47B7-9989-3554407FE0BD}"/>
    <cellStyle name="Total 2 2 2 2 3 5 2 4 3" xfId="18709" xr:uid="{657FE80A-4CE8-4482-B181-8B4549C8C9B4}"/>
    <cellStyle name="Total 2 2 2 2 3 5 2 5" xfId="7010" xr:uid="{8EE9DF49-B1D2-46B7-9974-040604F5413E}"/>
    <cellStyle name="Total 2 2 2 2 3 5 2 6" xfId="15645" xr:uid="{5D2787D8-D894-41BF-A022-19AD01B37197}"/>
    <cellStyle name="Total 2 2 2 2 3 5 3" xfId="3071" xr:uid="{8DB39451-7C9B-4065-ABE2-1C921703E7B2}"/>
    <cellStyle name="Total 2 2 2 2 3 5 3 2" xfId="8700" xr:uid="{0F6EDC14-5F51-43EA-A55B-EA658A35AF62}"/>
    <cellStyle name="Total 2 2 2 2 3 5 3 3" xfId="17335" xr:uid="{8ABB8017-6237-4C03-89BE-4BE131CC3F41}"/>
    <cellStyle name="Total 2 2 2 2 3 5 4" xfId="3917" xr:uid="{BE80CA69-9BD4-4A37-AA95-3AF6F3D6F519}"/>
    <cellStyle name="Total 2 2 2 2 3 5 4 2" xfId="9546" xr:uid="{431DAB8C-4E9F-4083-83E8-06A669BA4FD7}"/>
    <cellStyle name="Total 2 2 2 2 3 5 4 3" xfId="18181" xr:uid="{553FA6EA-DB43-4BB0-9DCF-AC6EFDDD7503}"/>
    <cellStyle name="Total 2 2 2 2 3 5 5" xfId="6426" xr:uid="{7CF28E07-0100-451E-B1A0-CB3BBBFDA058}"/>
    <cellStyle name="Total 2 2 2 2 3 5 6" xfId="15061" xr:uid="{5A10C040-7165-45E8-A066-C03A3E6378B9}"/>
    <cellStyle name="Total 2 2 2 2 3 6" xfId="1195" xr:uid="{BE18313A-5853-4E69-9686-B990EADC2A35}"/>
    <cellStyle name="Total 2 2 2 2 3 6 2" xfId="2074" xr:uid="{43299690-7201-4A70-B3E1-F12B275D7326}"/>
    <cellStyle name="Total 2 2 2 2 3 6 2 2" xfId="5246" xr:uid="{B97812A2-3402-40C7-AB92-A04B409418D3}"/>
    <cellStyle name="Total 2 2 2 2 3 6 2 2 2" xfId="10875" xr:uid="{734D5865-57AA-4372-BE08-07714666AF70}"/>
    <cellStyle name="Total 2 2 2 2 3 6 2 2 3" xfId="19510" xr:uid="{150996B0-F817-46AD-8EE4-ABD7F8099568}"/>
    <cellStyle name="Total 2 2 2 2 3 6 2 3" xfId="7703" xr:uid="{FFB24C8E-013C-4518-B90E-67E783B079F1}"/>
    <cellStyle name="Total 2 2 2 2 3 6 2 4" xfId="16338" xr:uid="{F5BFCAA2-4FE0-4D62-A066-14352AF025E1}"/>
    <cellStyle name="Total 2 2 2 2 3 6 3" xfId="2805" xr:uid="{77A0BB63-F010-4B37-BBCC-5E647765D640}"/>
    <cellStyle name="Total 2 2 2 2 3 6 3 2" xfId="8434" xr:uid="{434E362F-6131-4027-8290-69AB9C9A3161}"/>
    <cellStyle name="Total 2 2 2 2 3 6 3 3" xfId="17069" xr:uid="{9CBC1A78-0C0E-475C-9479-0922666B430E}"/>
    <cellStyle name="Total 2 2 2 2 3 6 4" xfId="3828" xr:uid="{FB62EBE0-7866-41FA-BB73-68C1C3DD513A}"/>
    <cellStyle name="Total 2 2 2 2 3 6 4 2" xfId="9457" xr:uid="{FC4C0776-D8F0-4ED1-BA1F-74CF0B0F8677}"/>
    <cellStyle name="Total 2 2 2 2 3 6 4 3" xfId="18092" xr:uid="{A7A7CDF8-F62F-4980-B994-9DEA2A6E7FC6}"/>
    <cellStyle name="Total 2 2 2 2 3 6 5" xfId="6824" xr:uid="{1ADB5E90-C19F-47BB-BDA7-F944CF1B9718}"/>
    <cellStyle name="Total 2 2 2 2 3 6 6" xfId="15459" xr:uid="{49D8F796-8ADC-4090-94B7-B2E7FC1B98AE}"/>
    <cellStyle name="Total 2 2 2 2 3 7" xfId="3387" xr:uid="{FE1E4A93-6FA1-4593-9DBD-4F66D18E1AB1}"/>
    <cellStyle name="Total 2 2 2 2 3 7 2" xfId="9016" xr:uid="{D292B7D6-D884-495E-9F84-F08DC0128FE6}"/>
    <cellStyle name="Total 2 2 2 2 3 7 3" xfId="17651" xr:uid="{C784CF6E-4BD4-42DB-8806-7EF0E225F5CC}"/>
    <cellStyle name="Total 2 2 2 2 3 8" xfId="4494" xr:uid="{ADAD47FE-2EB1-4E95-B455-CFB858B7585B}"/>
    <cellStyle name="Total 2 2 2 2 3 8 2" xfId="10123" xr:uid="{A2EE0A16-446D-4D10-A007-9BCDD36CE119}"/>
    <cellStyle name="Total 2 2 2 2 3 8 3" xfId="18758" xr:uid="{3E970233-E67B-42D6-9963-CCC79F96ABE2}"/>
    <cellStyle name="Total 2 2 2 2 3 9" xfId="5809" xr:uid="{A8BB62E1-C3ED-4974-B9CD-00D6D7FC5313}"/>
    <cellStyle name="Total 2 2 2 2 4" xfId="626" xr:uid="{E9E2584A-7962-45DC-8130-F096D4C6924B}"/>
    <cellStyle name="Total 2 2 2 2 4 10" xfId="14890" xr:uid="{E7C79802-B359-403F-92DD-4ACB3EAC390C}"/>
    <cellStyle name="Total 2 2 2 2 4 2" xfId="957" xr:uid="{4EC2C1AB-8D86-45A1-8938-AAC432122D4F}"/>
    <cellStyle name="Total 2 2 2 2 4 2 2" xfId="1541" xr:uid="{ADE5B111-B87C-4635-96B7-26B405EBFC01}"/>
    <cellStyle name="Total 2 2 2 2 4 2 2 2" xfId="2420" xr:uid="{4550B9B6-C320-4EB1-A137-CFB8F92355C1}"/>
    <cellStyle name="Total 2 2 2 2 4 2 2 2 2" xfId="5592" xr:uid="{98073B67-1072-442E-B318-739022EBD61F}"/>
    <cellStyle name="Total 2 2 2 2 4 2 2 2 2 2" xfId="11221" xr:uid="{8CD3DD6B-2B3E-434B-AA3E-1C1890068F4B}"/>
    <cellStyle name="Total 2 2 2 2 4 2 2 2 2 3" xfId="19856" xr:uid="{AE2F8EE1-7AB5-40D2-8431-F2BDDBDC5151}"/>
    <cellStyle name="Total 2 2 2 2 4 2 2 2 3" xfId="8049" xr:uid="{1E77DE8B-F62E-4FEB-BBB8-907BAAFF8CB5}"/>
    <cellStyle name="Total 2 2 2 2 4 2 2 2 4" xfId="16684" xr:uid="{2B6C0A3B-53B6-4227-9C49-F2E5A02D1C15}"/>
    <cellStyle name="Total 2 2 2 2 4 2 2 3" xfId="3315" xr:uid="{191E7B97-CBB0-4274-B9D0-CEB2AAED83E3}"/>
    <cellStyle name="Total 2 2 2 2 4 2 2 3 2" xfId="8944" xr:uid="{F94FFF90-AFED-41F5-AC80-0F3992970ADA}"/>
    <cellStyle name="Total 2 2 2 2 4 2 2 3 3" xfId="17579" xr:uid="{AB745F46-2591-4DA0-BFF0-0ABA7ACA78E6}"/>
    <cellStyle name="Total 2 2 2 2 4 2 2 4" xfId="4713" xr:uid="{FBC42000-D3B9-42A8-BCB0-728C412188EA}"/>
    <cellStyle name="Total 2 2 2 2 4 2 2 4 2" xfId="10342" xr:uid="{E66F5DBA-DC3E-42A3-9109-C79453804718}"/>
    <cellStyle name="Total 2 2 2 2 4 2 2 4 3" xfId="18977" xr:uid="{0C106C0C-9739-4E6A-B533-D4039D8FACAD}"/>
    <cellStyle name="Total 2 2 2 2 4 2 2 5" xfId="7170" xr:uid="{2320D0BC-D24C-4555-9264-81856D575D54}"/>
    <cellStyle name="Total 2 2 2 2 4 2 2 6" xfId="15805" xr:uid="{7E84A128-460D-4CB1-9209-DD70B48C5018}"/>
    <cellStyle name="Total 2 2 2 2 4 2 3" xfId="2692" xr:uid="{392BF226-E2F4-4265-9F6A-70BD5CAD4AC1}"/>
    <cellStyle name="Total 2 2 2 2 4 2 3 2" xfId="8321" xr:uid="{CBE5030D-8455-4123-9186-4C5965E10FF7}"/>
    <cellStyle name="Total 2 2 2 2 4 2 3 3" xfId="16956" xr:uid="{52DFF7C9-6B4A-4275-BAD5-6A4F3B8FE6D4}"/>
    <cellStyle name="Total 2 2 2 2 4 2 4" xfId="4374" xr:uid="{055D04EE-8C9D-4557-81E5-75B24433AF56}"/>
    <cellStyle name="Total 2 2 2 2 4 2 4 2" xfId="10003" xr:uid="{2A24B949-632E-470B-850E-ABA2C40F873F}"/>
    <cellStyle name="Total 2 2 2 2 4 2 4 3" xfId="18638" xr:uid="{6816EBCF-6BA4-4ED5-A99C-A3AF08DE3669}"/>
    <cellStyle name="Total 2 2 2 2 4 2 5" xfId="6586" xr:uid="{8B5C26A0-F562-4D61-8AEF-F32697B65584}"/>
    <cellStyle name="Total 2 2 2 2 4 2 6" xfId="15221" xr:uid="{237995FD-F895-4E2B-9958-AC3CC62031C4}"/>
    <cellStyle name="Total 2 2 2 2 4 3" xfId="845" xr:uid="{87FA98AA-A577-4B51-8397-B92182F04759}"/>
    <cellStyle name="Total 2 2 2 2 4 3 2" xfId="1429" xr:uid="{20353BB6-D895-4600-AA12-B2575940FFEF}"/>
    <cellStyle name="Total 2 2 2 2 4 3 2 2" xfId="2308" xr:uid="{98771BF9-52D5-4E61-8BFE-A3CFB7FEA50A}"/>
    <cellStyle name="Total 2 2 2 2 4 3 2 2 2" xfId="5480" xr:uid="{6A639FF8-7E77-4207-A20C-72C7CD960B4B}"/>
    <cellStyle name="Total 2 2 2 2 4 3 2 2 2 2" xfId="11109" xr:uid="{82E3A3EF-BA5E-4AE9-9523-CB285008FFD0}"/>
    <cellStyle name="Total 2 2 2 2 4 3 2 2 2 3" xfId="19744" xr:uid="{0DB045B1-541A-480C-A937-9DAB54E594B6}"/>
    <cellStyle name="Total 2 2 2 2 4 3 2 2 3" xfId="7937" xr:uid="{7D64F0F8-40FD-4939-ADAC-7E06FD260565}"/>
    <cellStyle name="Total 2 2 2 2 4 3 2 2 4" xfId="16572" xr:uid="{FE5DBEA6-2D00-4D4C-AE5D-94EC8A5C2D10}"/>
    <cellStyle name="Total 2 2 2 2 4 3 2 3" xfId="2875" xr:uid="{342ADE21-5214-4D85-BA04-13849D1AE5C4}"/>
    <cellStyle name="Total 2 2 2 2 4 3 2 3 2" xfId="8504" xr:uid="{D177A25E-82D7-4AE9-ACE7-50DEC4EBFE59}"/>
    <cellStyle name="Total 2 2 2 2 4 3 2 3 3" xfId="17139" xr:uid="{98160606-AC9C-4012-9974-96C58F8DD712}"/>
    <cellStyle name="Total 2 2 2 2 4 3 2 4" xfId="4130" xr:uid="{B66F5E08-F818-42E3-828F-3A17E316DF24}"/>
    <cellStyle name="Total 2 2 2 2 4 3 2 4 2" xfId="9759" xr:uid="{D0B2101D-EA5A-4514-B06C-70E8EBE45240}"/>
    <cellStyle name="Total 2 2 2 2 4 3 2 4 3" xfId="18394" xr:uid="{D7906E22-D56B-4568-A526-B6AA4E37B350}"/>
    <cellStyle name="Total 2 2 2 2 4 3 2 5" xfId="7058" xr:uid="{1763FBAC-E522-4454-9B79-183D75629454}"/>
    <cellStyle name="Total 2 2 2 2 4 3 2 6" xfId="15693" xr:uid="{78B71C97-A6E1-4AE3-AE4B-C52BE71CCA90}"/>
    <cellStyle name="Total 2 2 2 2 4 3 3" xfId="3336" xr:uid="{42F222D6-5089-455F-AA87-2A12A229CE72}"/>
    <cellStyle name="Total 2 2 2 2 4 3 3 2" xfId="8965" xr:uid="{8D755971-5EBC-4A7A-BECF-E11C18D83CAF}"/>
    <cellStyle name="Total 2 2 2 2 4 3 3 3" xfId="17600" xr:uid="{9BC41DEA-3661-499B-9329-1959F32B405E}"/>
    <cellStyle name="Total 2 2 2 2 4 3 4" xfId="4388" xr:uid="{1B075247-EB9C-400C-8527-482FD76A0439}"/>
    <cellStyle name="Total 2 2 2 2 4 3 4 2" xfId="10017" xr:uid="{7E091945-2231-41D5-A361-A3C4DDFFDA75}"/>
    <cellStyle name="Total 2 2 2 2 4 3 4 3" xfId="18652" xr:uid="{052A5D7E-95D5-4E32-96CE-884335DD7988}"/>
    <cellStyle name="Total 2 2 2 2 4 3 5" xfId="6474" xr:uid="{AAF49EA4-381C-4808-98E1-A718AABBB9B0}"/>
    <cellStyle name="Total 2 2 2 2 4 3 6" xfId="15109" xr:uid="{64C612A9-6D9A-4D76-83AE-83BBFFDF8DBB}"/>
    <cellStyle name="Total 2 2 2 2 4 4" xfId="986" xr:uid="{E769897E-F2C0-4122-B551-B4FF1BAFF1EA}"/>
    <cellStyle name="Total 2 2 2 2 4 4 2" xfId="1570" xr:uid="{61E53AE6-2190-47CD-86B8-BBC361067CFB}"/>
    <cellStyle name="Total 2 2 2 2 4 4 2 2" xfId="2449" xr:uid="{0DD2CECA-8D5F-4663-8098-7B5E57827905}"/>
    <cellStyle name="Total 2 2 2 2 4 4 2 2 2" xfId="5621" xr:uid="{94C829C2-E096-4B1B-BF70-48B2E6D76888}"/>
    <cellStyle name="Total 2 2 2 2 4 4 2 2 2 2" xfId="11250" xr:uid="{AF590D42-6AB7-47D3-995E-20E73E9BD7C5}"/>
    <cellStyle name="Total 2 2 2 2 4 4 2 2 2 3" xfId="19885" xr:uid="{11D078CA-4D65-4C4E-BE79-50DFE680A057}"/>
    <cellStyle name="Total 2 2 2 2 4 4 2 2 3" xfId="8078" xr:uid="{285BB5D2-C2FB-404D-B427-2962A3DC6EFC}"/>
    <cellStyle name="Total 2 2 2 2 4 4 2 2 4" xfId="16713" xr:uid="{5F91DE9E-3192-4911-A8ED-87F895D4137F}"/>
    <cellStyle name="Total 2 2 2 2 4 4 2 3" xfId="2633" xr:uid="{D0662946-B765-4648-8C5F-539E3F32B906}"/>
    <cellStyle name="Total 2 2 2 2 4 4 2 3 2" xfId="8262" xr:uid="{EFABFA24-1BF9-400F-B4DD-8202F6C0C04B}"/>
    <cellStyle name="Total 2 2 2 2 4 4 2 3 3" xfId="16897" xr:uid="{86F8EBFB-469B-4A87-856D-8CEBA045E99C}"/>
    <cellStyle name="Total 2 2 2 2 4 4 2 4" xfId="4742" xr:uid="{3D3A57E4-B7C2-459D-B834-D491D039A3F9}"/>
    <cellStyle name="Total 2 2 2 2 4 4 2 4 2" xfId="10371" xr:uid="{85299167-8E53-43B4-A7E1-528421B6C57F}"/>
    <cellStyle name="Total 2 2 2 2 4 4 2 4 3" xfId="19006" xr:uid="{1643CB36-5106-4890-BF34-0B3A2AB7AEA1}"/>
    <cellStyle name="Total 2 2 2 2 4 4 2 5" xfId="7199" xr:uid="{F78E92AB-C100-47F0-BD89-11F0FDB89A7F}"/>
    <cellStyle name="Total 2 2 2 2 4 4 2 6" xfId="15834" xr:uid="{C1B7B26F-3850-43EB-AA12-61194F2AA25C}"/>
    <cellStyle name="Total 2 2 2 2 4 4 3" xfId="3438" xr:uid="{803D7C2C-947E-4864-9D76-E9AC3B3FFF17}"/>
    <cellStyle name="Total 2 2 2 2 4 4 3 2" xfId="9067" xr:uid="{3D3196EF-0B27-4789-977E-400B23CDA17E}"/>
    <cellStyle name="Total 2 2 2 2 4 4 3 3" xfId="17702" xr:uid="{3A9421B5-5EE4-432D-8B3C-AE59C4C9A497}"/>
    <cellStyle name="Total 2 2 2 2 4 4 4" xfId="4234" xr:uid="{1AA4AF91-802F-48AD-B758-C5ECA4C1EF7A}"/>
    <cellStyle name="Total 2 2 2 2 4 4 4 2" xfId="9863" xr:uid="{5F4FB5EF-E526-44FE-AADB-6E75B66285E6}"/>
    <cellStyle name="Total 2 2 2 2 4 4 4 3" xfId="18498" xr:uid="{1586AD50-9931-4DB8-9AA9-49BEED591478}"/>
    <cellStyle name="Total 2 2 2 2 4 4 5" xfId="6615" xr:uid="{FCDC9584-9766-4CF3-8D34-33A30672604C}"/>
    <cellStyle name="Total 2 2 2 2 4 4 6" xfId="15250" xr:uid="{E46A8E5C-1BA4-486F-A513-B4ED66949C77}"/>
    <cellStyle name="Total 2 2 2 2 4 5" xfId="812" xr:uid="{705DEDF8-3873-447B-8F63-66BDD6860D6D}"/>
    <cellStyle name="Total 2 2 2 2 4 5 2" xfId="1396" xr:uid="{E5849BBE-27DE-45B4-9B43-BD748CE36C2C}"/>
    <cellStyle name="Total 2 2 2 2 4 5 2 2" xfId="2275" xr:uid="{5537C4D3-C9F2-43D7-94BC-F56CF8CC6067}"/>
    <cellStyle name="Total 2 2 2 2 4 5 2 2 2" xfId="5447" xr:uid="{5E4601A4-69A4-4578-92F3-F6CDDD75A482}"/>
    <cellStyle name="Total 2 2 2 2 4 5 2 2 2 2" xfId="11076" xr:uid="{08B92086-4A62-4EAF-8797-24B5126546FB}"/>
    <cellStyle name="Total 2 2 2 2 4 5 2 2 2 3" xfId="19711" xr:uid="{C5599673-E76F-4C24-BD17-14643CC95EF5}"/>
    <cellStyle name="Total 2 2 2 2 4 5 2 2 3" xfId="7904" xr:uid="{B633B5DA-940E-4796-B6F8-F06FD29FC7FB}"/>
    <cellStyle name="Total 2 2 2 2 4 5 2 2 4" xfId="16539" xr:uid="{A54B05AF-67D6-4261-A2FF-6CB8D104D148}"/>
    <cellStyle name="Total 2 2 2 2 4 5 2 3" xfId="2827" xr:uid="{3EBAC817-E9AB-44FD-AF04-3FE1DD3B6D11}"/>
    <cellStyle name="Total 2 2 2 2 4 5 2 3 2" xfId="8456" xr:uid="{7098D8EA-8CB9-4944-8D72-C01C7E924FF0}"/>
    <cellStyle name="Total 2 2 2 2 4 5 2 3 3" xfId="17091" xr:uid="{505E8388-4857-4698-A3BE-7E32BFB57EC9}"/>
    <cellStyle name="Total 2 2 2 2 4 5 2 4" xfId="4161" xr:uid="{7FDE04E4-7B28-4307-A6F9-C5E21F99B96A}"/>
    <cellStyle name="Total 2 2 2 2 4 5 2 4 2" xfId="9790" xr:uid="{BB475BE1-C41B-466C-A938-EED4AF21C353}"/>
    <cellStyle name="Total 2 2 2 2 4 5 2 4 3" xfId="18425" xr:uid="{05AEDA6B-615C-405C-93F7-A8CC6E6A6C7B}"/>
    <cellStyle name="Total 2 2 2 2 4 5 2 5" xfId="7025" xr:uid="{62B39063-0953-40E7-978A-12D49846105A}"/>
    <cellStyle name="Total 2 2 2 2 4 5 2 6" xfId="15660" xr:uid="{9B5787E8-C686-4C68-8C50-5431E0A4E598}"/>
    <cellStyle name="Total 2 2 2 2 4 5 3" xfId="2638" xr:uid="{57065D93-82E8-4743-BF13-2FE65B821001}"/>
    <cellStyle name="Total 2 2 2 2 4 5 3 2" xfId="8267" xr:uid="{0DE10042-1733-4396-A522-E38372B59502}"/>
    <cellStyle name="Total 2 2 2 2 4 5 3 3" xfId="16902" xr:uid="{DE9FE2B6-CCDF-496B-BF83-5610F747FDDE}"/>
    <cellStyle name="Total 2 2 2 2 4 5 4" xfId="3748" xr:uid="{589A05D2-23A2-44FB-87BC-BCEB91683CE9}"/>
    <cellStyle name="Total 2 2 2 2 4 5 4 2" xfId="9377" xr:uid="{A86CBE98-414B-4BB6-AE35-C678852C8255}"/>
    <cellStyle name="Total 2 2 2 2 4 5 4 3" xfId="18012" xr:uid="{6437BD47-62FF-406C-94ED-270A0406193C}"/>
    <cellStyle name="Total 2 2 2 2 4 5 5" xfId="6441" xr:uid="{936A2EE2-8F53-4618-9292-24506A8E5EFB}"/>
    <cellStyle name="Total 2 2 2 2 4 5 6" xfId="15076" xr:uid="{6074FD41-8DF6-4003-9329-F9BA054CFF05}"/>
    <cellStyle name="Total 2 2 2 2 4 6" xfId="1210" xr:uid="{A65ED017-CD10-44AF-AFE6-99D95A76A77B}"/>
    <cellStyle name="Total 2 2 2 2 4 6 2" xfId="2089" xr:uid="{01A1A8D9-B879-4747-A6AD-286BC140923D}"/>
    <cellStyle name="Total 2 2 2 2 4 6 2 2" xfId="5261" xr:uid="{127CCFC2-E555-4D48-9979-25CE6D11C283}"/>
    <cellStyle name="Total 2 2 2 2 4 6 2 2 2" xfId="10890" xr:uid="{A47362A3-A671-4452-8C38-5A272CEB12B7}"/>
    <cellStyle name="Total 2 2 2 2 4 6 2 2 3" xfId="19525" xr:uid="{868FED26-1E56-4661-8220-3CE08B4F2B82}"/>
    <cellStyle name="Total 2 2 2 2 4 6 2 3" xfId="7718" xr:uid="{FF7E0835-D634-46AC-B7B0-E4A058EB619E}"/>
    <cellStyle name="Total 2 2 2 2 4 6 2 4" xfId="16353" xr:uid="{796C48C1-C9F5-44F2-99C9-8BA21D4581D3}"/>
    <cellStyle name="Total 2 2 2 2 4 6 3" xfId="2761" xr:uid="{75CB2EF7-66DC-4994-8DF7-BF3329776D96}"/>
    <cellStyle name="Total 2 2 2 2 4 6 3 2" xfId="8390" xr:uid="{60AB41E8-5F19-4ABC-B615-CBC111266F6B}"/>
    <cellStyle name="Total 2 2 2 2 4 6 3 3" xfId="17025" xr:uid="{47044291-0A4A-4D79-B920-CC8DED44BA5B}"/>
    <cellStyle name="Total 2 2 2 2 4 6 4" xfId="4181" xr:uid="{5ED1D95E-A1A3-4649-B951-BFB790A9654D}"/>
    <cellStyle name="Total 2 2 2 2 4 6 4 2" xfId="9810" xr:uid="{F1D5C39B-85E6-472D-931E-9EB4EB96D952}"/>
    <cellStyle name="Total 2 2 2 2 4 6 4 3" xfId="18445" xr:uid="{18C6E87F-D207-4F8A-8290-503BCE10F038}"/>
    <cellStyle name="Total 2 2 2 2 4 6 5" xfId="6839" xr:uid="{2EB36070-B60C-4438-93A5-E498263CD195}"/>
    <cellStyle name="Total 2 2 2 2 4 6 6" xfId="15474" xr:uid="{F51E52B5-D6BC-4874-A3D5-453BCF52147F}"/>
    <cellStyle name="Total 2 2 2 2 4 7" xfId="2750" xr:uid="{75911B4D-8E94-42CD-BFFF-238FB238C3F1}"/>
    <cellStyle name="Total 2 2 2 2 4 7 2" xfId="8379" xr:uid="{9BCC31A9-4C50-4ABA-9E9D-E09F20B291EE}"/>
    <cellStyle name="Total 2 2 2 2 4 7 3" xfId="17014" xr:uid="{D4B04D3D-9ABE-4488-8880-1570C05CE130}"/>
    <cellStyle name="Total 2 2 2 2 4 8" xfId="4015" xr:uid="{D3CF12B9-80CB-416D-A51F-D09FF0070A4A}"/>
    <cellStyle name="Total 2 2 2 2 4 8 2" xfId="9644" xr:uid="{4CE833DB-7F3D-4099-B2FE-A04D8BA2D1CE}"/>
    <cellStyle name="Total 2 2 2 2 4 8 3" xfId="18279" xr:uid="{EE34B9D3-1A03-41C9-BE2D-406AFBDC49A0}"/>
    <cellStyle name="Total 2 2 2 2 4 9" xfId="6255" xr:uid="{DD91B6BA-CF43-4A25-B1D3-3458CD847709}"/>
    <cellStyle name="Total 2 2 2 2 5" xfId="534" xr:uid="{8F65B35A-414D-4C41-B1F6-60537ADD5665}"/>
    <cellStyle name="Total 2 2 2 2 5 10" xfId="14798" xr:uid="{253F2327-C4B7-406B-811F-326E0BB64EBA}"/>
    <cellStyle name="Total 2 2 2 2 5 2" xfId="868" xr:uid="{43C19FAD-479B-4AAE-B4A8-9CF6541CC1D4}"/>
    <cellStyle name="Total 2 2 2 2 5 2 2" xfId="1452" xr:uid="{28B93D33-8946-4EA8-A0B5-2D378CCAFECF}"/>
    <cellStyle name="Total 2 2 2 2 5 2 2 2" xfId="2331" xr:uid="{8DF79003-A992-4CBC-B688-2F3182151B47}"/>
    <cellStyle name="Total 2 2 2 2 5 2 2 2 2" xfId="5503" xr:uid="{42FCDD37-0BD9-4042-AE82-5729EB640086}"/>
    <cellStyle name="Total 2 2 2 2 5 2 2 2 2 2" xfId="11132" xr:uid="{49CD6565-177B-4498-A691-616ED22F3633}"/>
    <cellStyle name="Total 2 2 2 2 5 2 2 2 2 3" xfId="19767" xr:uid="{08986294-A226-4CF6-8539-A169251EF289}"/>
    <cellStyle name="Total 2 2 2 2 5 2 2 2 3" xfId="7960" xr:uid="{061A3BD7-80D6-4EEA-8CBC-73757FB7890B}"/>
    <cellStyle name="Total 2 2 2 2 5 2 2 2 4" xfId="16595" xr:uid="{FCBF3E86-58A4-4485-96AF-1D590C88F8AF}"/>
    <cellStyle name="Total 2 2 2 2 5 2 2 3" xfId="3291" xr:uid="{901E2765-FAE0-4A68-A7EC-AAEA25162FCD}"/>
    <cellStyle name="Total 2 2 2 2 5 2 2 3 2" xfId="8920" xr:uid="{F4CC10FB-1E78-4974-B577-02F26FB81FBA}"/>
    <cellStyle name="Total 2 2 2 2 5 2 2 3 3" xfId="17555" xr:uid="{7665F91B-E772-4EF5-886E-31A17A01F432}"/>
    <cellStyle name="Total 2 2 2 2 5 2 2 4" xfId="3636" xr:uid="{98156260-449D-456D-B63A-FD4AD99E597D}"/>
    <cellStyle name="Total 2 2 2 2 5 2 2 4 2" xfId="9265" xr:uid="{FEF55B71-82E4-4561-BD5B-1EF1116A6307}"/>
    <cellStyle name="Total 2 2 2 2 5 2 2 4 3" xfId="17900" xr:uid="{43DF5526-2889-440B-BDFE-C3133A62B58A}"/>
    <cellStyle name="Total 2 2 2 2 5 2 2 5" xfId="7081" xr:uid="{37A78D07-6D15-4AC2-B854-51F83D9B5485}"/>
    <cellStyle name="Total 2 2 2 2 5 2 2 6" xfId="15716" xr:uid="{7C5AD043-E23C-4F1B-89A7-BEC636B10629}"/>
    <cellStyle name="Total 2 2 2 2 5 2 3" xfId="3320" xr:uid="{6DF5A8F4-1E63-4576-AF7A-4CBBC92269C2}"/>
    <cellStyle name="Total 2 2 2 2 5 2 3 2" xfId="8949" xr:uid="{F76737BB-D0C6-44A5-BA19-29C3DA50F5AF}"/>
    <cellStyle name="Total 2 2 2 2 5 2 3 3" xfId="17584" xr:uid="{213365A9-AFE6-493B-8C43-18A7D74ABFD4}"/>
    <cellStyle name="Total 2 2 2 2 5 2 4" xfId="3949" xr:uid="{57735CAD-50BE-4CE4-A208-A7381E05A2AD}"/>
    <cellStyle name="Total 2 2 2 2 5 2 4 2" xfId="9578" xr:uid="{D20C1BD8-2B6F-47DE-8BC6-3D60FF4BC755}"/>
    <cellStyle name="Total 2 2 2 2 5 2 4 3" xfId="18213" xr:uid="{96D8E555-DA5E-49B6-A431-D5293A8F6AC9}"/>
    <cellStyle name="Total 2 2 2 2 5 2 5" xfId="6497" xr:uid="{5B754BF5-6B7A-43FD-BC08-4F0094B742C2}"/>
    <cellStyle name="Total 2 2 2 2 5 2 6" xfId="15132" xr:uid="{4B469758-D97C-4F22-9C04-802261EF6E20}"/>
    <cellStyle name="Total 2 2 2 2 5 3" xfId="718" xr:uid="{D348EA67-D025-432D-B90C-A83B399F04B7}"/>
    <cellStyle name="Total 2 2 2 2 5 3 2" xfId="1302" xr:uid="{0C245241-7B3F-4A1D-9AE0-2489B3E40616}"/>
    <cellStyle name="Total 2 2 2 2 5 3 2 2" xfId="2181" xr:uid="{11D75BA0-2857-4FA9-9C45-8F39A531D98B}"/>
    <cellStyle name="Total 2 2 2 2 5 3 2 2 2" xfId="5353" xr:uid="{AA046204-E0A7-4C2D-BE32-86DE1C98F93A}"/>
    <cellStyle name="Total 2 2 2 2 5 3 2 2 2 2" xfId="10982" xr:uid="{A639F7A1-98E4-4B95-894A-521350BAE444}"/>
    <cellStyle name="Total 2 2 2 2 5 3 2 2 2 3" xfId="19617" xr:uid="{21845258-6C02-4ACA-BE40-624E329F7CEA}"/>
    <cellStyle name="Total 2 2 2 2 5 3 2 2 3" xfId="7810" xr:uid="{5B3BF007-6EC3-462D-8289-ED9A53A17FB8}"/>
    <cellStyle name="Total 2 2 2 2 5 3 2 2 4" xfId="16445" xr:uid="{F190F7CB-88E2-4560-A285-66FBCCDA0338}"/>
    <cellStyle name="Total 2 2 2 2 5 3 2 3" xfId="2706" xr:uid="{FE373AD4-ADD1-4FD0-963F-52317418B668}"/>
    <cellStyle name="Total 2 2 2 2 5 3 2 3 2" xfId="8335" xr:uid="{AAF1F92B-D94B-45F7-AC46-E40D407D9B83}"/>
    <cellStyle name="Total 2 2 2 2 5 3 2 3 3" xfId="16970" xr:uid="{A46E6252-E599-4A21-90A7-1AB7ED27A230}"/>
    <cellStyle name="Total 2 2 2 2 5 3 2 4" xfId="4209" xr:uid="{D1DCAFD3-5A6B-4844-BF67-B580B0C88130}"/>
    <cellStyle name="Total 2 2 2 2 5 3 2 4 2" xfId="9838" xr:uid="{E12DBFB2-2CA9-4BB8-BB82-FF1217C4B991}"/>
    <cellStyle name="Total 2 2 2 2 5 3 2 4 3" xfId="18473" xr:uid="{E1564B30-EF48-4CC8-8A3C-2C98583854FE}"/>
    <cellStyle name="Total 2 2 2 2 5 3 2 5" xfId="6931" xr:uid="{9EAA532E-1314-47A9-9077-2CCD5543CD11}"/>
    <cellStyle name="Total 2 2 2 2 5 3 2 6" xfId="15566" xr:uid="{29DF659F-B6BD-4649-AD90-3B0888E79F27}"/>
    <cellStyle name="Total 2 2 2 2 5 3 3" xfId="2582" xr:uid="{C29111C9-617B-42A3-A77A-51025157B1B5}"/>
    <cellStyle name="Total 2 2 2 2 5 3 3 2" xfId="8211" xr:uid="{5508462E-B461-42F8-8E16-92D6B7427AC8}"/>
    <cellStyle name="Total 2 2 2 2 5 3 3 3" xfId="16846" xr:uid="{DC468FE6-6535-4DA7-AF42-4E393892AC88}"/>
    <cellStyle name="Total 2 2 2 2 5 3 4" xfId="3781" xr:uid="{1443E25C-698B-4410-B860-5961A3000FCF}"/>
    <cellStyle name="Total 2 2 2 2 5 3 4 2" xfId="9410" xr:uid="{A4C7EC05-5216-4C36-BEF1-0947CE1EF670}"/>
    <cellStyle name="Total 2 2 2 2 5 3 4 3" xfId="18045" xr:uid="{3D1DBC9A-7168-4697-BE5C-C9AB7B00DDE1}"/>
    <cellStyle name="Total 2 2 2 2 5 3 5" xfId="6347" xr:uid="{491459E0-0EA9-4FD1-A409-C5832EDEEC2C}"/>
    <cellStyle name="Total 2 2 2 2 5 3 6" xfId="14982" xr:uid="{465A7E0C-DF3C-4D54-9EE9-A1A999947465}"/>
    <cellStyle name="Total 2 2 2 2 5 4" xfId="975" xr:uid="{3CF3EB6D-E50F-401D-9840-F23E4F5A5085}"/>
    <cellStyle name="Total 2 2 2 2 5 4 2" xfId="1559" xr:uid="{5F433948-1CFB-48E0-A6E4-B36475D120AB}"/>
    <cellStyle name="Total 2 2 2 2 5 4 2 2" xfId="2438" xr:uid="{0EF0286E-9BB0-4905-8D95-B4391FFCBD49}"/>
    <cellStyle name="Total 2 2 2 2 5 4 2 2 2" xfId="5610" xr:uid="{08610A11-DC11-42EA-9BA5-499A6DD2FBA6}"/>
    <cellStyle name="Total 2 2 2 2 5 4 2 2 2 2" xfId="11239" xr:uid="{B03FB9D2-644C-4412-B1B2-CFB44D3EBFFE}"/>
    <cellStyle name="Total 2 2 2 2 5 4 2 2 2 3" xfId="19874" xr:uid="{17035930-264B-4293-95D3-EA5B600DBB1F}"/>
    <cellStyle name="Total 2 2 2 2 5 4 2 2 3" xfId="8067" xr:uid="{B2A5FE04-9C20-4440-96CC-2F65BA121F9C}"/>
    <cellStyle name="Total 2 2 2 2 5 4 2 2 4" xfId="16702" xr:uid="{2D57BE98-0EF4-456C-BBB9-D45F15060B3F}"/>
    <cellStyle name="Total 2 2 2 2 5 4 2 3" xfId="2670" xr:uid="{CC9BE927-CF4B-4804-9BDD-047F4567CACE}"/>
    <cellStyle name="Total 2 2 2 2 5 4 2 3 2" xfId="8299" xr:uid="{6D9D1ECA-C3B8-4F32-97FA-56D1B30FCC93}"/>
    <cellStyle name="Total 2 2 2 2 5 4 2 3 3" xfId="16934" xr:uid="{E607E4A0-5C30-4442-AA77-A0F82BAB329C}"/>
    <cellStyle name="Total 2 2 2 2 5 4 2 4" xfId="4731" xr:uid="{5E2D4D7C-BC8B-4039-A44E-EA9632DC9CDE}"/>
    <cellStyle name="Total 2 2 2 2 5 4 2 4 2" xfId="10360" xr:uid="{693F1FB9-C34F-4D6A-B3FE-63089A30D650}"/>
    <cellStyle name="Total 2 2 2 2 5 4 2 4 3" xfId="18995" xr:uid="{0AE6AD12-739F-4F0D-BFD4-4CE802F5689B}"/>
    <cellStyle name="Total 2 2 2 2 5 4 2 5" xfId="7188" xr:uid="{81516EA5-2F1D-4EE7-9ED1-C915C287CC79}"/>
    <cellStyle name="Total 2 2 2 2 5 4 2 6" xfId="15823" xr:uid="{E52B1036-FF08-4AC7-9CFC-EA3F75CA5F22}"/>
    <cellStyle name="Total 2 2 2 2 5 4 3" xfId="2914" xr:uid="{611B108F-2ABB-4214-BBB8-4470903BCA45}"/>
    <cellStyle name="Total 2 2 2 2 5 4 3 2" xfId="8543" xr:uid="{615BB379-E574-44F6-B7DD-F2ABD2D221F0}"/>
    <cellStyle name="Total 2 2 2 2 5 4 3 3" xfId="17178" xr:uid="{214D15B7-DCBD-45B8-A561-EF9894C0A249}"/>
    <cellStyle name="Total 2 2 2 2 5 4 4" xfId="4420" xr:uid="{7882DE70-51B7-4A29-8C90-85C56E6868F2}"/>
    <cellStyle name="Total 2 2 2 2 5 4 4 2" xfId="10049" xr:uid="{3CAB7813-D0B7-4A0D-A97A-6DF83938806C}"/>
    <cellStyle name="Total 2 2 2 2 5 4 4 3" xfId="18684" xr:uid="{FE17C926-0DC0-4267-B6D4-40BAC572BBA4}"/>
    <cellStyle name="Total 2 2 2 2 5 4 5" xfId="6604" xr:uid="{256A639C-6944-4ABD-BE19-12D0C0E5D87A}"/>
    <cellStyle name="Total 2 2 2 2 5 4 6" xfId="15239" xr:uid="{02CB4BBE-3A0F-48D6-825F-A4E31FC0B085}"/>
    <cellStyle name="Total 2 2 2 2 5 5" xfId="739" xr:uid="{60B31DF3-5929-43F8-B6FF-0ADFC648ADB2}"/>
    <cellStyle name="Total 2 2 2 2 5 5 2" xfId="1323" xr:uid="{AA02A658-1CE7-490A-8DA6-D58BC1E33615}"/>
    <cellStyle name="Total 2 2 2 2 5 5 2 2" xfId="2202" xr:uid="{6490F3EE-FC90-49BA-B7C4-B7A481CCD6DB}"/>
    <cellStyle name="Total 2 2 2 2 5 5 2 2 2" xfId="5374" xr:uid="{90D85F8D-A940-45C4-9333-A06C5DD4B978}"/>
    <cellStyle name="Total 2 2 2 2 5 5 2 2 2 2" xfId="11003" xr:uid="{AAAF9812-8DE5-4B20-9E25-C1199A564097}"/>
    <cellStyle name="Total 2 2 2 2 5 5 2 2 2 3" xfId="19638" xr:uid="{C74C83B5-14CA-476E-A7DE-2B5514FC8218}"/>
    <cellStyle name="Total 2 2 2 2 5 5 2 2 3" xfId="7831" xr:uid="{B52CEA7D-1F36-475E-91B8-BBE3E6A6908A}"/>
    <cellStyle name="Total 2 2 2 2 5 5 2 2 4" xfId="16466" xr:uid="{65CF00A9-1431-4A6A-9D43-88C86DB42670}"/>
    <cellStyle name="Total 2 2 2 2 5 5 2 3" xfId="230" xr:uid="{D197A01A-454B-4A53-A37F-4477F4E2AA0F}"/>
    <cellStyle name="Total 2 2 2 2 5 5 2 3 2" xfId="5859" xr:uid="{FC87B2F1-0049-47E5-82EA-41E58AA27EE0}"/>
    <cellStyle name="Total 2 2 2 2 5 5 2 3 3" xfId="14494" xr:uid="{86975C6F-A436-4096-B78F-EEF26C388AFE}"/>
    <cellStyle name="Total 2 2 2 2 5 5 2 4" xfId="4257" xr:uid="{F133909B-93E2-4A4E-96A7-A60CBF2A7B8C}"/>
    <cellStyle name="Total 2 2 2 2 5 5 2 4 2" xfId="9886" xr:uid="{F141E23A-FDC5-4DF3-8B59-EB25DC617D5E}"/>
    <cellStyle name="Total 2 2 2 2 5 5 2 4 3" xfId="18521" xr:uid="{470A8723-11E6-47C1-BBA6-F351B7E50A06}"/>
    <cellStyle name="Total 2 2 2 2 5 5 2 5" xfId="6952" xr:uid="{FC9AD57E-C801-4F60-83E1-82B9F408B464}"/>
    <cellStyle name="Total 2 2 2 2 5 5 2 6" xfId="15587" xr:uid="{074B0EAA-AEF0-4E22-846D-20CDDC58C303}"/>
    <cellStyle name="Total 2 2 2 2 5 5 3" xfId="3463" xr:uid="{562AF68F-75AF-4BF9-AC88-59DAF70DA3DF}"/>
    <cellStyle name="Total 2 2 2 2 5 5 3 2" xfId="9092" xr:uid="{449B883E-D5EF-427A-B1A8-EE4574FF80A9}"/>
    <cellStyle name="Total 2 2 2 2 5 5 3 3" xfId="17727" xr:uid="{C793B9F5-D81F-4924-A791-1DCBD73B2F70}"/>
    <cellStyle name="Total 2 2 2 2 5 5 4" xfId="3761" xr:uid="{91F6C5CD-BAC3-496B-B568-AB052EB169A6}"/>
    <cellStyle name="Total 2 2 2 2 5 5 4 2" xfId="9390" xr:uid="{BA979231-92E9-4A8C-B1EE-329B72258960}"/>
    <cellStyle name="Total 2 2 2 2 5 5 4 3" xfId="18025" xr:uid="{39F0A0B6-0FFF-4907-80C6-896F62EE644F}"/>
    <cellStyle name="Total 2 2 2 2 5 5 5" xfId="6368" xr:uid="{ED93FF58-7810-487E-8559-DB45F596EA2A}"/>
    <cellStyle name="Total 2 2 2 2 5 5 6" xfId="15003" xr:uid="{EBAE5499-7DB1-477F-9D31-7AE811468293}"/>
    <cellStyle name="Total 2 2 2 2 5 6" xfId="1137" xr:uid="{33EA0BBD-B97F-4C6B-99A9-DF502AF0E6F7}"/>
    <cellStyle name="Total 2 2 2 2 5 6 2" xfId="2016" xr:uid="{9F895AAA-C622-442C-8E0F-562FD1C6E6B6}"/>
    <cellStyle name="Total 2 2 2 2 5 6 2 2" xfId="5188" xr:uid="{5AD4BFDA-5773-44CB-BAD5-48E9CF4B5946}"/>
    <cellStyle name="Total 2 2 2 2 5 6 2 2 2" xfId="10817" xr:uid="{D68ED577-A997-4E9F-AF07-DBA879A919C9}"/>
    <cellStyle name="Total 2 2 2 2 5 6 2 2 3" xfId="19452" xr:uid="{D6E27AE6-DA94-4642-B175-8B97620CFD7F}"/>
    <cellStyle name="Total 2 2 2 2 5 6 2 3" xfId="7645" xr:uid="{F15EFDAE-8130-4664-9919-CED3ED579106}"/>
    <cellStyle name="Total 2 2 2 2 5 6 2 4" xfId="16280" xr:uid="{AC33077C-D99C-4291-A278-B3CD73E7DBEB}"/>
    <cellStyle name="Total 2 2 2 2 5 6 3" xfId="3492" xr:uid="{7A26BF3F-141C-4C49-A34F-53E160631CB7}"/>
    <cellStyle name="Total 2 2 2 2 5 6 3 2" xfId="9121" xr:uid="{5F5527F6-5D28-4F7A-8D19-B8743C9C7133}"/>
    <cellStyle name="Total 2 2 2 2 5 6 3 3" xfId="17756" xr:uid="{D28BD228-7A95-44B3-9BBA-CF6276CA7C3B}"/>
    <cellStyle name="Total 2 2 2 2 5 6 4" xfId="3659" xr:uid="{5BD9FF2E-4236-48D2-8242-4C317E837FC3}"/>
    <cellStyle name="Total 2 2 2 2 5 6 4 2" xfId="9288" xr:uid="{A0C23841-6761-4541-B673-E1DFE9E025CD}"/>
    <cellStyle name="Total 2 2 2 2 5 6 4 3" xfId="17923" xr:uid="{2972A5B1-B6CF-4444-A874-7D4533132B2C}"/>
    <cellStyle name="Total 2 2 2 2 5 6 5" xfId="6766" xr:uid="{13E9FD6F-3ECE-470C-BD4C-E0219E6004E3}"/>
    <cellStyle name="Total 2 2 2 2 5 6 6" xfId="15401" xr:uid="{341114E7-E87D-41BE-9856-1B55F4E2A0E9}"/>
    <cellStyle name="Total 2 2 2 2 5 7" xfId="2926" xr:uid="{FECD0793-1754-46AE-B4E5-B1CE123AD5B5}"/>
    <cellStyle name="Total 2 2 2 2 5 7 2" xfId="8555" xr:uid="{3505A050-6A24-43E2-81F4-C24B2D774AAB}"/>
    <cellStyle name="Total 2 2 2 2 5 7 3" xfId="17190" xr:uid="{3E39F6F0-EFFA-43FB-A204-76A60BDBC5E1}"/>
    <cellStyle name="Total 2 2 2 2 5 8" xfId="3938" xr:uid="{FFBC4563-1618-4B59-B934-E573AD92360D}"/>
    <cellStyle name="Total 2 2 2 2 5 8 2" xfId="9567" xr:uid="{6F43C423-75B3-488E-9A78-464CC6E157C7}"/>
    <cellStyle name="Total 2 2 2 2 5 8 3" xfId="18202" xr:uid="{650C9DA5-80ED-4468-B5AA-B65B7001774D}"/>
    <cellStyle name="Total 2 2 2 2 5 9" xfId="6163" xr:uid="{A957D093-48AC-43D9-A7DD-6BB7158C864B}"/>
    <cellStyle name="Total 2 2 2 2 6" xfId="517" xr:uid="{F8EE4657-3697-444A-BF26-90F9AE973999}"/>
    <cellStyle name="Total 2 2 2 2 6 2" xfId="851" xr:uid="{1FBFA375-8544-411A-9D00-F8A62C436BCC}"/>
    <cellStyle name="Total 2 2 2 2 6 2 2" xfId="1435" xr:uid="{29824042-D4DC-4292-85FC-78C8F7F060FF}"/>
    <cellStyle name="Total 2 2 2 2 6 2 2 2" xfId="2314" xr:uid="{B914BE54-4DBD-41FD-89B7-BC565E9B094A}"/>
    <cellStyle name="Total 2 2 2 2 6 2 2 2 2" xfId="5486" xr:uid="{973487A1-3B38-4F62-9145-AD311C2DD4C2}"/>
    <cellStyle name="Total 2 2 2 2 6 2 2 2 2 2" xfId="11115" xr:uid="{2B4CBEE2-F277-443C-850A-084FCDE039E4}"/>
    <cellStyle name="Total 2 2 2 2 6 2 2 2 2 3" xfId="19750" xr:uid="{21C69463-CB94-4EB4-BAFF-F6CD8DB39700}"/>
    <cellStyle name="Total 2 2 2 2 6 2 2 2 3" xfId="7943" xr:uid="{87AE8E2B-B401-4384-9168-96B7AE42DEE8}"/>
    <cellStyle name="Total 2 2 2 2 6 2 2 2 4" xfId="16578" xr:uid="{B0BAAF10-48A9-4AB6-87EE-923BFC76A950}"/>
    <cellStyle name="Total 2 2 2 2 6 2 2 3" xfId="3003" xr:uid="{ABD9F2B1-3DD8-4EDA-8D7F-0F5B5A0E41A5}"/>
    <cellStyle name="Total 2 2 2 2 6 2 2 3 2" xfId="8632" xr:uid="{6304364C-F499-4379-BA6B-C9F9AD9DE4EC}"/>
    <cellStyle name="Total 2 2 2 2 6 2 2 3 3" xfId="17267" xr:uid="{6212DDA0-3661-47F3-9AF4-A7196AB2291C}"/>
    <cellStyle name="Total 2 2 2 2 6 2 2 4" xfId="4087" xr:uid="{866B5C2E-C97E-4D05-AA30-E58478DC673C}"/>
    <cellStyle name="Total 2 2 2 2 6 2 2 4 2" xfId="9716" xr:uid="{498BD654-9FAE-47DB-B67A-5A6932936A00}"/>
    <cellStyle name="Total 2 2 2 2 6 2 2 4 3" xfId="18351" xr:uid="{69359FBD-110E-4B67-A71F-DDD0421A5601}"/>
    <cellStyle name="Total 2 2 2 2 6 2 2 5" xfId="7064" xr:uid="{13ECD0E3-5F2E-4EFA-858E-CE970093F674}"/>
    <cellStyle name="Total 2 2 2 2 6 2 2 6" xfId="15699" xr:uid="{47EC5657-3A2F-4B52-86BE-A9AF53ADCD68}"/>
    <cellStyle name="Total 2 2 2 2 6 2 3" xfId="3180" xr:uid="{EA22DC7A-669D-4825-B5E6-2F5DDF52B991}"/>
    <cellStyle name="Total 2 2 2 2 6 2 3 2" xfId="8809" xr:uid="{6A4C8193-5CEB-4535-8BCA-F60B4EE9A624}"/>
    <cellStyle name="Total 2 2 2 2 6 2 3 3" xfId="17444" xr:uid="{0398D6FB-9F64-4DE1-B124-85E2265092B5}"/>
    <cellStyle name="Total 2 2 2 2 6 2 4" xfId="3765" xr:uid="{1344AF26-6B30-470B-B583-64B7683E9573}"/>
    <cellStyle name="Total 2 2 2 2 6 2 4 2" xfId="9394" xr:uid="{A334BC56-E76D-4051-A8D4-196E9D8F28F9}"/>
    <cellStyle name="Total 2 2 2 2 6 2 4 3" xfId="18029" xr:uid="{4B60F5E3-A67B-45D8-BA14-09702F29BA10}"/>
    <cellStyle name="Total 2 2 2 2 6 2 5" xfId="6480" xr:uid="{C5041D6E-68BB-40D2-96D2-50521816C910}"/>
    <cellStyle name="Total 2 2 2 2 6 2 6" xfId="15115" xr:uid="{3F7630A4-4144-48D1-A2DC-32A2ACDDC8D4}"/>
    <cellStyle name="Total 2 2 2 2 6 3" xfId="1124" xr:uid="{6FA06DF5-A03A-4127-8E3C-1B3FCAB49427}"/>
    <cellStyle name="Total 2 2 2 2 6 3 2" xfId="2003" xr:uid="{BC44B4A6-E27D-49E2-81F1-15910B0A91BB}"/>
    <cellStyle name="Total 2 2 2 2 6 3 2 2" xfId="5175" xr:uid="{ECBC8374-1E8A-403C-AC5F-E29352F5408C}"/>
    <cellStyle name="Total 2 2 2 2 6 3 2 2 2" xfId="10804" xr:uid="{6665050D-8C2D-4408-91CF-59B94E8F70B4}"/>
    <cellStyle name="Total 2 2 2 2 6 3 2 2 3" xfId="19439" xr:uid="{41CBA12A-3D5D-4F0B-9CCA-1B228E06EFEB}"/>
    <cellStyle name="Total 2 2 2 2 6 3 2 3" xfId="7632" xr:uid="{67F61724-3992-48C1-A05B-B482EA881C23}"/>
    <cellStyle name="Total 2 2 2 2 6 3 2 4" xfId="16267" xr:uid="{E552A3A4-6E29-4681-9D2E-CEB2BF601903}"/>
    <cellStyle name="Total 2 2 2 2 6 3 3" xfId="3241" xr:uid="{8E8D1826-4936-4539-A6AA-A2CA8C085CB3}"/>
    <cellStyle name="Total 2 2 2 2 6 3 3 2" xfId="8870" xr:uid="{306E78DC-C3EB-4DF0-AB12-D92A0F0EC5CF}"/>
    <cellStyle name="Total 2 2 2 2 6 3 3 3" xfId="17505" xr:uid="{207DCF52-4E61-406C-A417-8E45E6CF42A2}"/>
    <cellStyle name="Total 2 2 2 2 6 3 4" xfId="3672" xr:uid="{5836536E-6D4C-4D9F-8034-5BF0F8CC7FEF}"/>
    <cellStyle name="Total 2 2 2 2 6 3 4 2" xfId="9301" xr:uid="{18FD2953-6CED-4111-A850-3275A6158365}"/>
    <cellStyle name="Total 2 2 2 2 6 3 4 3" xfId="17936" xr:uid="{E96F86E0-5E8C-4795-9BF8-887C9FCE8AAA}"/>
    <cellStyle name="Total 2 2 2 2 6 3 5" xfId="6753" xr:uid="{AE92CC6B-69EE-4659-BAFA-7DC3E409F2EC}"/>
    <cellStyle name="Total 2 2 2 2 6 3 6" xfId="15388" xr:uid="{5624F2CC-257B-48AF-94DA-55F58F5A82A5}"/>
    <cellStyle name="Total 2 2 2 2 6 4" xfId="2533" xr:uid="{6364A9BD-CBA7-4AB8-B895-38BBCA490493}"/>
    <cellStyle name="Total 2 2 2 2 6 4 2" xfId="8162" xr:uid="{228CBAA6-A281-462B-ABD6-A098324EACDF}"/>
    <cellStyle name="Total 2 2 2 2 6 4 3" xfId="16797" xr:uid="{CB2D14F9-F652-4637-B818-9CA7AB51559B}"/>
    <cellStyle name="Total 2 2 2 2 6 5" xfId="3693" xr:uid="{319EA16D-015C-4FF9-A8DE-04A235C31E57}"/>
    <cellStyle name="Total 2 2 2 2 6 5 2" xfId="9322" xr:uid="{C75C45A1-B4B9-4ACF-9EF2-AD5CD5F91D89}"/>
    <cellStyle name="Total 2 2 2 2 6 5 3" xfId="17957" xr:uid="{2992AC44-3545-4C91-81E8-5FB86122C44E}"/>
    <cellStyle name="Total 2 2 2 2 6 6" xfId="6146" xr:uid="{D6B84415-33B0-4A65-BCCE-915A20AC13B2}"/>
    <cellStyle name="Total 2 2 2 2 6 7" xfId="14781" xr:uid="{A8268241-F0EF-411B-ADBE-A28612DE3156}"/>
    <cellStyle name="Total 2 2 2 2 7" xfId="707" xr:uid="{81222383-F5F8-4B8A-B704-B08FE37D099C}"/>
    <cellStyle name="Total 2 2 2 2 7 2" xfId="1291" xr:uid="{AF8AA934-A50B-4F52-A133-575069DEC72C}"/>
    <cellStyle name="Total 2 2 2 2 7 2 2" xfId="2170" xr:uid="{EC61DAC6-F6F8-413A-89CF-612477B807FC}"/>
    <cellStyle name="Total 2 2 2 2 7 2 2 2" xfId="5342" xr:uid="{09DB34A7-5E60-404F-9D63-5761DD91FC4B}"/>
    <cellStyle name="Total 2 2 2 2 7 2 2 2 2" xfId="10971" xr:uid="{FF2E125E-D08A-46DA-8DBA-36E3BF62A425}"/>
    <cellStyle name="Total 2 2 2 2 7 2 2 2 3" xfId="19606" xr:uid="{C71AB1E6-F90E-44F5-A073-6654252C883C}"/>
    <cellStyle name="Total 2 2 2 2 7 2 2 3" xfId="7799" xr:uid="{A82316D1-48B4-4DA8-97FB-E5F213812792}"/>
    <cellStyle name="Total 2 2 2 2 7 2 2 4" xfId="16434" xr:uid="{693AFDD7-6029-43D7-BB14-5F9B89DCFFC4}"/>
    <cellStyle name="Total 2 2 2 2 7 2 3" xfId="239" xr:uid="{B30E46E2-DAAC-43E5-B774-C293F3C533E3}"/>
    <cellStyle name="Total 2 2 2 2 7 2 3 2" xfId="5868" xr:uid="{C94D1494-BD7C-4976-87C9-257DA3D389F2}"/>
    <cellStyle name="Total 2 2 2 2 7 2 3 3" xfId="14503" xr:uid="{B8F61998-691E-43C3-91A6-06856C05E2F5}"/>
    <cellStyle name="Total 2 2 2 2 7 2 4" xfId="4577" xr:uid="{78C0AB6D-5BFC-43A9-B28B-F33ED8A47135}"/>
    <cellStyle name="Total 2 2 2 2 7 2 4 2" xfId="10206" xr:uid="{DBA6F09F-D708-4EC0-850A-6303AFCC73E2}"/>
    <cellStyle name="Total 2 2 2 2 7 2 4 3" xfId="18841" xr:uid="{304706F3-D3FA-42C7-98B3-A40292FAF4E4}"/>
    <cellStyle name="Total 2 2 2 2 7 2 5" xfId="6920" xr:uid="{43D12D3D-31D2-4D69-9CAA-D383FB1BC1DC}"/>
    <cellStyle name="Total 2 2 2 2 7 2 6" xfId="15555" xr:uid="{3DFD6202-1B7B-457A-B001-383E51FACB6B}"/>
    <cellStyle name="Total 2 2 2 2 7 3" xfId="3143" xr:uid="{5778F679-95FD-4C86-9BDB-4E98322BAE8D}"/>
    <cellStyle name="Total 2 2 2 2 7 3 2" xfId="8772" xr:uid="{A46F249F-DB6A-4181-BC5C-7B0D4D28AE83}"/>
    <cellStyle name="Total 2 2 2 2 7 3 3" xfId="17407" xr:uid="{D7CF0EAA-590E-4EB9-8A74-A2935682BAFA}"/>
    <cellStyle name="Total 2 2 2 2 7 4" xfId="4254" xr:uid="{40C233C7-1BE3-4090-AD9C-7F20A7E546F0}"/>
    <cellStyle name="Total 2 2 2 2 7 4 2" xfId="9883" xr:uid="{AB768CE3-95D0-425D-B041-75E627753E01}"/>
    <cellStyle name="Total 2 2 2 2 7 4 3" xfId="18518" xr:uid="{79B7E611-4638-4431-8A27-F1C7C0E228B4}"/>
    <cellStyle name="Total 2 2 2 2 7 5" xfId="6336" xr:uid="{6EB61E85-4EB1-4A80-B8F8-61C6C93F68B6}"/>
    <cellStyle name="Total 2 2 2 2 7 6" xfId="14971" xr:uid="{CE7CB76C-68BD-402E-8AA9-D6CD18C4594C}"/>
    <cellStyle name="Total 2 2 2 2 8" xfId="701" xr:uid="{E43AF169-EECB-42FF-B3F6-7138AFF22D7F}"/>
    <cellStyle name="Total 2 2 2 2 8 2" xfId="1285" xr:uid="{65DD0743-4B79-46D2-8EB9-462569AC0466}"/>
    <cellStyle name="Total 2 2 2 2 8 2 2" xfId="2164" xr:uid="{2154DDB8-39EA-4254-B25B-06B9182466C3}"/>
    <cellStyle name="Total 2 2 2 2 8 2 2 2" xfId="5336" xr:uid="{AAAFE604-36A2-4CCB-B25C-86DF847C0381}"/>
    <cellStyle name="Total 2 2 2 2 8 2 2 2 2" xfId="10965" xr:uid="{03DEC049-A727-4702-94B2-38D3D4E8A8F3}"/>
    <cellStyle name="Total 2 2 2 2 8 2 2 2 3" xfId="19600" xr:uid="{75FB481B-CC67-4A0A-8638-58E8E59B2F59}"/>
    <cellStyle name="Total 2 2 2 2 8 2 2 3" xfId="7793" xr:uid="{F87E9EFB-6510-47AD-BCD0-71340B655C78}"/>
    <cellStyle name="Total 2 2 2 2 8 2 2 4" xfId="16428" xr:uid="{1D7D33ED-001F-4B5A-B4D9-92E236750563}"/>
    <cellStyle name="Total 2 2 2 2 8 2 3" xfId="2603" xr:uid="{B346C15D-37AE-4291-BB89-850BB7E45794}"/>
    <cellStyle name="Total 2 2 2 2 8 2 3 2" xfId="8232" xr:uid="{E3A0AFA3-2A70-4777-84AF-A5ED1BDB9D4D}"/>
    <cellStyle name="Total 2 2 2 2 8 2 3 3" xfId="16867" xr:uid="{E6EF2ABE-B6E7-4B65-96C5-C3597E1C426F}"/>
    <cellStyle name="Total 2 2 2 2 8 2 4" xfId="4564" xr:uid="{B05B0A58-D6D6-4E2B-8678-3D77B82B7C1B}"/>
    <cellStyle name="Total 2 2 2 2 8 2 4 2" xfId="10193" xr:uid="{CB96C845-5929-48CB-AE58-FBEB03AD3C8C}"/>
    <cellStyle name="Total 2 2 2 2 8 2 4 3" xfId="18828" xr:uid="{DA8B9FD5-3436-44DF-B298-478BDA3B277F}"/>
    <cellStyle name="Total 2 2 2 2 8 2 5" xfId="6914" xr:uid="{98E56B69-4B8D-4006-985F-4FB8E0A9FDC2}"/>
    <cellStyle name="Total 2 2 2 2 8 2 6" xfId="15549" xr:uid="{E32E5D68-2621-491A-8290-C1C17D86E6BA}"/>
    <cellStyle name="Total 2 2 2 2 8 3" xfId="2641" xr:uid="{D0F887A1-1A46-4926-BF76-F0E4F89A7C85}"/>
    <cellStyle name="Total 2 2 2 2 8 3 2" xfId="8270" xr:uid="{8E820B57-ED10-4CD3-9ECC-F512C7DFA21C}"/>
    <cellStyle name="Total 2 2 2 2 8 3 3" xfId="16905" xr:uid="{8A6E798B-3BB6-4C97-95E4-F76A2579FEBC}"/>
    <cellStyle name="Total 2 2 2 2 8 4" xfId="4230" xr:uid="{94DE24D4-4F8F-4D3C-8FE1-9A685494FFBB}"/>
    <cellStyle name="Total 2 2 2 2 8 4 2" xfId="9859" xr:uid="{694C8111-A67C-4235-B886-31347B1C5783}"/>
    <cellStyle name="Total 2 2 2 2 8 4 3" xfId="18494" xr:uid="{AE3AB4C4-83CD-4E39-A7D6-7299D235C97A}"/>
    <cellStyle name="Total 2 2 2 2 8 5" xfId="6330" xr:uid="{DE21DCCC-91E9-4ACA-BE49-0E81EA182D70}"/>
    <cellStyle name="Total 2 2 2 2 8 6" xfId="14965" xr:uid="{4939508F-5953-47F9-ADFE-74D6ADD9D659}"/>
    <cellStyle name="Total 2 2 2 2 9" xfId="726" xr:uid="{9D1623B9-EB17-4215-A35E-04998D0EC682}"/>
    <cellStyle name="Total 2 2 2 2 9 2" xfId="1310" xr:uid="{07E4628F-B18A-4AC2-A60E-2E27660109FA}"/>
    <cellStyle name="Total 2 2 2 2 9 2 2" xfId="2189" xr:uid="{B7F696B8-F027-4205-A3C5-6DA59D99FAF6}"/>
    <cellStyle name="Total 2 2 2 2 9 2 2 2" xfId="5361" xr:uid="{C79BC5C9-BA51-40C4-9A70-AC44699CB640}"/>
    <cellStyle name="Total 2 2 2 2 9 2 2 2 2" xfId="10990" xr:uid="{81D0EA79-8119-4B0D-B904-7D88ABBB6A73}"/>
    <cellStyle name="Total 2 2 2 2 9 2 2 2 3" xfId="19625" xr:uid="{A02D96C0-4A4E-4575-B48E-FCA7079931B2}"/>
    <cellStyle name="Total 2 2 2 2 9 2 2 3" xfId="7818" xr:uid="{AD4CE86C-1A80-4590-A457-3834B4328DDE}"/>
    <cellStyle name="Total 2 2 2 2 9 2 2 4" xfId="16453" xr:uid="{806F68B4-18BC-4964-AA81-BC1C6B7157A5}"/>
    <cellStyle name="Total 2 2 2 2 9 2 3" xfId="228" xr:uid="{2838A10A-D5AB-4548-A302-63896A075894}"/>
    <cellStyle name="Total 2 2 2 2 9 2 3 2" xfId="5857" xr:uid="{DD5F7DE9-3D61-450C-87BD-EE996282CDAC}"/>
    <cellStyle name="Total 2 2 2 2 9 2 3 3" xfId="14492" xr:uid="{F2B5FB16-406B-4630-9114-7A8830BCCED2}"/>
    <cellStyle name="Total 2 2 2 2 9 2 4" xfId="3998" xr:uid="{9503AC41-4D9E-4513-AF9F-2ECC70776003}"/>
    <cellStyle name="Total 2 2 2 2 9 2 4 2" xfId="9627" xr:uid="{9B70B08B-E767-44EF-BFF0-DBC48A099C42}"/>
    <cellStyle name="Total 2 2 2 2 9 2 4 3" xfId="18262" xr:uid="{168586B4-8FF0-4391-8916-0E484E92C530}"/>
    <cellStyle name="Total 2 2 2 2 9 2 5" xfId="6939" xr:uid="{977EC988-E736-4BDD-B39D-DAAA0C961D78}"/>
    <cellStyle name="Total 2 2 2 2 9 2 6" xfId="15574" xr:uid="{09D86AA6-E6E0-445E-960B-FB9AE17351F5}"/>
    <cellStyle name="Total 2 2 2 2 9 3" xfId="3177" xr:uid="{802A40DC-231C-46F8-B9E5-3DB69B0121A7}"/>
    <cellStyle name="Total 2 2 2 2 9 3 2" xfId="8806" xr:uid="{B05754C8-938C-46D1-8845-4FBBA92A8A58}"/>
    <cellStyle name="Total 2 2 2 2 9 3 3" xfId="17441" xr:uid="{9AE94D44-DC3D-4D03-8062-075832380ACA}"/>
    <cellStyle name="Total 2 2 2 2 9 4" xfId="4302" xr:uid="{602A3134-FCBE-4D4F-BB69-37F1BEA67DAD}"/>
    <cellStyle name="Total 2 2 2 2 9 4 2" xfId="9931" xr:uid="{8D3D76C7-7D52-49C2-B562-D4E663A7C36A}"/>
    <cellStyle name="Total 2 2 2 2 9 4 3" xfId="18566" xr:uid="{FC0A9129-57DE-4BE9-9400-0CDCAC8332AE}"/>
    <cellStyle name="Total 2 2 2 2 9 5" xfId="6355" xr:uid="{B556FAC9-F0E4-4DC8-9A9E-CE86C25BF98E}"/>
    <cellStyle name="Total 2 2 2 2 9 6" xfId="14990" xr:uid="{E193C488-5BD2-483A-9D64-8A4BBD89B9E2}"/>
    <cellStyle name="Total 2 2 2 3" xfId="164" xr:uid="{88091BB7-F8FA-4E04-8945-B32997B6FDA5}"/>
    <cellStyle name="Total 2 2 2 3 10" xfId="3596" xr:uid="{11EB53DA-A442-4BDA-8A10-545DAE44456C}"/>
    <cellStyle name="Total 2 2 2 3 10 2" xfId="9225" xr:uid="{B303C53E-E89A-49F7-AD54-EC939BC46F5C}"/>
    <cellStyle name="Total 2 2 2 3 10 3" xfId="17860" xr:uid="{95C7D0E6-A970-4683-87A3-2A5327FD53A7}"/>
    <cellStyle name="Total 2 2 2 3 11" xfId="4403" xr:uid="{0D9CA537-2611-4ED4-9BBB-71EAA7C97B67}"/>
    <cellStyle name="Total 2 2 2 3 11 2" xfId="10032" xr:uid="{2CA91D79-E727-4F9A-B60D-C152EF94B2CB}"/>
    <cellStyle name="Total 2 2 2 3 11 3" xfId="18667" xr:uid="{FCDB75AC-9FBB-4576-A65C-844CCEBD46B4}"/>
    <cellStyle name="Total 2 2 2 3 12" xfId="469" xr:uid="{F18A0B2F-B796-4E1F-AD42-ABDD89A8193D}"/>
    <cellStyle name="Total 2 2 2 3 12 2" xfId="6098" xr:uid="{54E830DB-B27F-442B-B1F6-172340023335}"/>
    <cellStyle name="Total 2 2 2 3 12 3" xfId="14733" xr:uid="{A7E69918-58F7-40FC-8916-474F6CD8F66E}"/>
    <cellStyle name="Total 2 2 2 3 13" xfId="5793" xr:uid="{87E068DB-B10D-4EF3-95FA-BFBDDAAC2475}"/>
    <cellStyle name="Total 2 2 2 3 14" xfId="14428" xr:uid="{509261F4-5891-4F0F-B634-11E9F150F7E9}"/>
    <cellStyle name="Total 2 2 2 3 2" xfId="616" xr:uid="{953DF571-3E91-4EE5-9E98-BD00A550A804}"/>
    <cellStyle name="Total 2 2 2 3 2 10" xfId="14880" xr:uid="{26E980A3-0D3E-4B75-8EEA-827DF17ABC3D}"/>
    <cellStyle name="Total 2 2 2 3 2 2" xfId="947" xr:uid="{0661F5AF-5599-4C84-94D3-483141932C36}"/>
    <cellStyle name="Total 2 2 2 3 2 2 2" xfId="1531" xr:uid="{D398A75E-098E-4EB3-B2F4-097163242E09}"/>
    <cellStyle name="Total 2 2 2 3 2 2 2 2" xfId="2410" xr:uid="{7A18C7EB-F46C-4DC3-829A-B296A1C4EA21}"/>
    <cellStyle name="Total 2 2 2 3 2 2 2 2 2" xfId="5582" xr:uid="{64BBC190-DE57-4B1D-B30F-9B80A688E8E0}"/>
    <cellStyle name="Total 2 2 2 3 2 2 2 2 2 2" xfId="11211" xr:uid="{2A0BF19E-8814-4AEF-AA4A-3ADCE25C47A5}"/>
    <cellStyle name="Total 2 2 2 3 2 2 2 2 2 3" xfId="19846" xr:uid="{FECD59A2-96B3-4F12-BD85-D75F71C17E9F}"/>
    <cellStyle name="Total 2 2 2 3 2 2 2 2 3" xfId="8039" xr:uid="{3959C1F0-3FDC-4335-B79F-E1B55AA62DD0}"/>
    <cellStyle name="Total 2 2 2 3 2 2 2 2 4" xfId="16674" xr:uid="{096B485A-03BC-4D08-A1C1-23C725A5145D}"/>
    <cellStyle name="Total 2 2 2 3 2 2 2 3" xfId="2849" xr:uid="{FA5BF766-BA2C-4B4C-97EE-55F3D84AFF2D}"/>
    <cellStyle name="Total 2 2 2 3 2 2 2 3 2" xfId="8478" xr:uid="{EE2C642F-DC1C-4EBE-8ACF-A40E625D57E1}"/>
    <cellStyle name="Total 2 2 2 3 2 2 2 3 3" xfId="17113" xr:uid="{9D123293-684D-488D-B884-5ECD0438346D}"/>
    <cellStyle name="Total 2 2 2 3 2 2 2 4" xfId="4703" xr:uid="{87D99A94-931C-4C5D-9362-1FB588A6960F}"/>
    <cellStyle name="Total 2 2 2 3 2 2 2 4 2" xfId="10332" xr:uid="{20E40E13-3189-4BAE-9763-943CA99890A7}"/>
    <cellStyle name="Total 2 2 2 3 2 2 2 4 3" xfId="18967" xr:uid="{B07FBA8D-967B-4B3F-AD11-73DED6A8984C}"/>
    <cellStyle name="Total 2 2 2 3 2 2 2 5" xfId="7160" xr:uid="{EC76A4B2-D734-44F5-84DA-CB7788E52F2C}"/>
    <cellStyle name="Total 2 2 2 3 2 2 2 6" xfId="15795" xr:uid="{3E5CA51C-34D2-4295-B11D-26500135BCD5}"/>
    <cellStyle name="Total 2 2 2 3 2 2 3" xfId="2631" xr:uid="{7C9D576B-6AD1-4321-8C5F-A1B57FD58E84}"/>
    <cellStyle name="Total 2 2 2 3 2 2 3 2" xfId="8260" xr:uid="{A92E0E26-100B-4891-BD5E-9BE2E753340A}"/>
    <cellStyle name="Total 2 2 2 3 2 2 3 3" xfId="16895" xr:uid="{8321BB93-A1EC-473F-AFCE-D61358F8833B}"/>
    <cellStyle name="Total 2 2 2 3 2 2 4" xfId="4365" xr:uid="{94F22AB3-DCED-4C7B-A647-0E77F33657AE}"/>
    <cellStyle name="Total 2 2 2 3 2 2 4 2" xfId="9994" xr:uid="{64307240-9A63-46AE-93E0-12D205F4DD81}"/>
    <cellStyle name="Total 2 2 2 3 2 2 4 3" xfId="18629" xr:uid="{BD6C3B49-0BC2-43B2-AFF4-E9EF81A49B18}"/>
    <cellStyle name="Total 2 2 2 3 2 2 5" xfId="6576" xr:uid="{5BCECA39-88E1-4F37-985E-353D9E1814F6}"/>
    <cellStyle name="Total 2 2 2 3 2 2 6" xfId="15211" xr:uid="{4F0A3707-596D-4DF2-BB9F-039A29E72767}"/>
    <cellStyle name="Total 2 2 2 3 2 3" xfId="655" xr:uid="{753EAEC8-446B-4237-B8F4-74C418DDF18D}"/>
    <cellStyle name="Total 2 2 2 3 2 3 2" xfId="1239" xr:uid="{F54DB644-85B1-4292-A2D7-FB9C03374694}"/>
    <cellStyle name="Total 2 2 2 3 2 3 2 2" xfId="2118" xr:uid="{4848E92C-6289-487E-982A-26041B200628}"/>
    <cellStyle name="Total 2 2 2 3 2 3 2 2 2" xfId="5290" xr:uid="{49FA6673-C609-4BF0-BB6D-D85EB0E7F2BE}"/>
    <cellStyle name="Total 2 2 2 3 2 3 2 2 2 2" xfId="10919" xr:uid="{26572D1B-74B3-498B-BF86-2FEC0091AC21}"/>
    <cellStyle name="Total 2 2 2 3 2 3 2 2 2 3" xfId="19554" xr:uid="{DBDC83F7-80B0-4669-8F34-7859B439B069}"/>
    <cellStyle name="Total 2 2 2 3 2 3 2 2 3" xfId="7747" xr:uid="{983C17D2-4F0F-4CC5-9835-54989E4FE95E}"/>
    <cellStyle name="Total 2 2 2 3 2 3 2 2 4" xfId="16382" xr:uid="{13BAB9B8-9CFC-430A-AB36-236C40EB45B7}"/>
    <cellStyle name="Total 2 2 2 3 2 3 2 3" xfId="3575" xr:uid="{A46D44B4-979A-4CD6-A840-CB78F27F7DF1}"/>
    <cellStyle name="Total 2 2 2 3 2 3 2 3 2" xfId="9204" xr:uid="{6CCD7584-AD82-4F40-B2C7-1081509D7110}"/>
    <cellStyle name="Total 2 2 2 3 2 3 2 3 3" xfId="17839" xr:uid="{911E625E-97A4-49FD-853B-DCDB757DF01E}"/>
    <cellStyle name="Total 2 2 2 3 2 3 2 4" xfId="3990" xr:uid="{4C874A23-BED9-4C3D-B6BA-FAE0C89B025D}"/>
    <cellStyle name="Total 2 2 2 3 2 3 2 4 2" xfId="9619" xr:uid="{79A1CB6D-574F-4957-B33C-76CA4A52B798}"/>
    <cellStyle name="Total 2 2 2 3 2 3 2 4 3" xfId="18254" xr:uid="{F2916CF2-12F5-4CCF-A9EF-D77C32D2F7A8}"/>
    <cellStyle name="Total 2 2 2 3 2 3 2 5" xfId="6868" xr:uid="{8336C0B4-72E2-4B66-8443-E295A6C073FE}"/>
    <cellStyle name="Total 2 2 2 3 2 3 2 6" xfId="15503" xr:uid="{BB93D52E-8946-4EC4-9FDE-73C16FC931AD}"/>
    <cellStyle name="Total 2 2 2 3 2 3 3" xfId="248" xr:uid="{F94B815F-3B7A-48E2-9F23-4897A582E11D}"/>
    <cellStyle name="Total 2 2 2 3 2 3 3 2" xfId="5877" xr:uid="{90F7C0BD-BA07-4B39-8D66-5F57224E8D54}"/>
    <cellStyle name="Total 2 2 2 3 2 3 3 3" xfId="14512" xr:uid="{EEC2AD38-CF17-471E-86B8-E0AAA46EFD09}"/>
    <cellStyle name="Total 2 2 2 3 2 3 4" xfId="4276" xr:uid="{A7A2AD4B-5D6D-4714-899D-9EF08E87EFCF}"/>
    <cellStyle name="Total 2 2 2 3 2 3 4 2" xfId="9905" xr:uid="{A6C6FBC4-D061-4634-A4EE-53DDA194CA43}"/>
    <cellStyle name="Total 2 2 2 3 2 3 4 3" xfId="18540" xr:uid="{1CB1C5E4-A555-4715-BD72-08E58B7D5933}"/>
    <cellStyle name="Total 2 2 2 3 2 3 5" xfId="6284" xr:uid="{27F8CB89-7884-44E0-BA62-7BA872DBCFE6}"/>
    <cellStyle name="Total 2 2 2 3 2 3 6" xfId="14919" xr:uid="{720127BE-FFC6-47ED-847F-7BE13C95A6C2}"/>
    <cellStyle name="Total 2 2 2 3 2 4" xfId="1014" xr:uid="{56E8B8DF-0079-4D5C-97FF-67BCF7FC811B}"/>
    <cellStyle name="Total 2 2 2 3 2 4 2" xfId="1598" xr:uid="{022C3F1A-4C8F-4A7A-8B3B-76A988732441}"/>
    <cellStyle name="Total 2 2 2 3 2 4 2 2" xfId="2477" xr:uid="{095FC819-7319-420D-B632-7EA6CA194385}"/>
    <cellStyle name="Total 2 2 2 3 2 4 2 2 2" xfId="5649" xr:uid="{957B607F-66EB-4D3C-9043-45706ED9CC20}"/>
    <cellStyle name="Total 2 2 2 3 2 4 2 2 2 2" xfId="11278" xr:uid="{53C0E84D-1B06-401A-8903-BF964CB76E05}"/>
    <cellStyle name="Total 2 2 2 3 2 4 2 2 2 3" xfId="19913" xr:uid="{35C2D995-49DB-419A-8224-0974A98513B3}"/>
    <cellStyle name="Total 2 2 2 3 2 4 2 2 3" xfId="8106" xr:uid="{7156F756-FAD6-432F-B547-E915C3B26579}"/>
    <cellStyle name="Total 2 2 2 3 2 4 2 2 4" xfId="16741" xr:uid="{6D12B94C-E7E1-4AE6-86B6-97A33FFE3182}"/>
    <cellStyle name="Total 2 2 2 3 2 4 2 3" xfId="3508" xr:uid="{A96D42A8-3A8C-4078-BB94-7C8AD65CE370}"/>
    <cellStyle name="Total 2 2 2 3 2 4 2 3 2" xfId="9137" xr:uid="{762DF92D-881E-4D05-8C61-5A31E060BB0D}"/>
    <cellStyle name="Total 2 2 2 3 2 4 2 3 3" xfId="17772" xr:uid="{AEAF1849-0772-4B87-8F88-1F921BF6D041}"/>
    <cellStyle name="Total 2 2 2 3 2 4 2 4" xfId="4770" xr:uid="{D2422505-D7CE-4117-BA6A-1EF84B86F746}"/>
    <cellStyle name="Total 2 2 2 3 2 4 2 4 2" xfId="10399" xr:uid="{3CBE4545-7F6F-486E-B7FB-5C6E7E779C06}"/>
    <cellStyle name="Total 2 2 2 3 2 4 2 4 3" xfId="19034" xr:uid="{1230DB1C-600B-4ACD-8773-0E5EFA55A881}"/>
    <cellStyle name="Total 2 2 2 3 2 4 2 5" xfId="7227" xr:uid="{9635226F-55AA-469B-9F65-AA3BF2A0C57C}"/>
    <cellStyle name="Total 2 2 2 3 2 4 2 6" xfId="15862" xr:uid="{19ABF124-DCE2-44DE-B155-03E2C5D6B336}"/>
    <cellStyle name="Total 2 2 2 3 2 4 3" xfId="3512" xr:uid="{25573A84-2E1B-47F1-ABB1-C5B09A7734BD}"/>
    <cellStyle name="Total 2 2 2 3 2 4 3 2" xfId="9141" xr:uid="{73B889A6-D0F7-43D1-83FD-3C50D206368F}"/>
    <cellStyle name="Total 2 2 2 3 2 4 3 3" xfId="17776" xr:uid="{C28A247B-D2FB-41FD-90B6-D84C44627AEF}"/>
    <cellStyle name="Total 2 2 2 3 2 4 4" xfId="3780" xr:uid="{82B9EB0D-0B13-476C-929C-D42091D003FF}"/>
    <cellStyle name="Total 2 2 2 3 2 4 4 2" xfId="9409" xr:uid="{492CE857-AC28-45F6-BDAE-77ACAB558C73}"/>
    <cellStyle name="Total 2 2 2 3 2 4 4 3" xfId="18044" xr:uid="{8F4EAAAF-CFB2-42D8-AD07-824ACF767C18}"/>
    <cellStyle name="Total 2 2 2 3 2 4 5" xfId="6643" xr:uid="{4357077E-11E6-487E-8A47-916D28443282}"/>
    <cellStyle name="Total 2 2 2 3 2 4 6" xfId="15278" xr:uid="{C723BE32-E719-48B4-8B44-DC72C1A62865}"/>
    <cellStyle name="Total 2 2 2 3 2 5" xfId="802" xr:uid="{C7AC409A-A16E-4311-84E9-1BBCCF950FF5}"/>
    <cellStyle name="Total 2 2 2 3 2 5 2" xfId="1386" xr:uid="{CD1A949B-38C5-444F-B823-A4F4B7837416}"/>
    <cellStyle name="Total 2 2 2 3 2 5 2 2" xfId="2265" xr:uid="{DB0BB2FD-4140-4D7A-9546-4C167E5062E0}"/>
    <cellStyle name="Total 2 2 2 3 2 5 2 2 2" xfId="5437" xr:uid="{DEDE16AB-97DD-45D1-A92A-2E64125320BB}"/>
    <cellStyle name="Total 2 2 2 3 2 5 2 2 2 2" xfId="11066" xr:uid="{F04E7B76-2DBD-4267-A528-CD3B49C7A132}"/>
    <cellStyle name="Total 2 2 2 3 2 5 2 2 2 3" xfId="19701" xr:uid="{2DF9A4AA-AB87-4691-8E6E-71BED10F7C2C}"/>
    <cellStyle name="Total 2 2 2 3 2 5 2 2 3" xfId="7894" xr:uid="{9EE1B5EA-1F53-4F43-BC34-808D59E531A9}"/>
    <cellStyle name="Total 2 2 2 3 2 5 2 2 4" xfId="16529" xr:uid="{A40DA77D-FBC9-4C2A-BF90-C7AA6BE7B62B}"/>
    <cellStyle name="Total 2 2 2 3 2 5 2 3" xfId="2862" xr:uid="{DE061E86-B4DD-4260-B5A3-F4F30D0F16DD}"/>
    <cellStyle name="Total 2 2 2 3 2 5 2 3 2" xfId="8491" xr:uid="{8AFD8212-5688-4082-AD76-FB9A44DD2783}"/>
    <cellStyle name="Total 2 2 2 3 2 5 2 3 3" xfId="17126" xr:uid="{648CF070-BF28-4F84-B361-8716866A7413}"/>
    <cellStyle name="Total 2 2 2 3 2 5 2 4" xfId="3922" xr:uid="{6085C7A6-CF7D-4017-BC32-A4FC0B61A328}"/>
    <cellStyle name="Total 2 2 2 3 2 5 2 4 2" xfId="9551" xr:uid="{F148F61C-0C6E-4E35-AE99-6C78C2A6CFF9}"/>
    <cellStyle name="Total 2 2 2 3 2 5 2 4 3" xfId="18186" xr:uid="{540C52A3-7E1D-4E07-B75E-4802B0F13B9E}"/>
    <cellStyle name="Total 2 2 2 3 2 5 2 5" xfId="7015" xr:uid="{0C29AC6C-C2B9-44C3-B60B-02604B97DE76}"/>
    <cellStyle name="Total 2 2 2 3 2 5 2 6" xfId="15650" xr:uid="{8C25886A-07F4-4293-BCC6-32EFBFF44EFC}"/>
    <cellStyle name="Total 2 2 2 3 2 5 3" xfId="2585" xr:uid="{2D3084FD-175A-4528-A505-0D04B62B76F5}"/>
    <cellStyle name="Total 2 2 2 3 2 5 3 2" xfId="8214" xr:uid="{EF00EB6D-B7B2-4B7B-99C4-16DFF73E9DCF}"/>
    <cellStyle name="Total 2 2 2 3 2 5 3 3" xfId="16849" xr:uid="{E4B41F33-D1D2-4F16-875C-E2EA8170434A}"/>
    <cellStyle name="Total 2 2 2 3 2 5 4" xfId="4427" xr:uid="{2DAFBF5B-3AE8-4B04-9E25-146425D3F865}"/>
    <cellStyle name="Total 2 2 2 3 2 5 4 2" xfId="10056" xr:uid="{769C3F8C-9F6B-4010-9068-964104C2D2BF}"/>
    <cellStyle name="Total 2 2 2 3 2 5 4 3" xfId="18691" xr:uid="{2F9FDF56-351D-4119-B1A5-0ECF09469B64}"/>
    <cellStyle name="Total 2 2 2 3 2 5 5" xfId="6431" xr:uid="{CD740EE4-841C-4647-8A12-3E3D74E6929D}"/>
    <cellStyle name="Total 2 2 2 3 2 5 6" xfId="15066" xr:uid="{9C4D92C9-CE88-4C66-9C1B-575F6E7A8B76}"/>
    <cellStyle name="Total 2 2 2 3 2 6" xfId="1200" xr:uid="{BCBB80E3-6F2B-4D25-84AD-53FCEA9A7F1D}"/>
    <cellStyle name="Total 2 2 2 3 2 6 2" xfId="2079" xr:uid="{F02C74B6-2BFD-444B-88F5-42717332F12D}"/>
    <cellStyle name="Total 2 2 2 3 2 6 2 2" xfId="5251" xr:uid="{740F3269-9ABB-4086-8A26-C22333420545}"/>
    <cellStyle name="Total 2 2 2 3 2 6 2 2 2" xfId="10880" xr:uid="{4864A61B-525F-48F0-81B2-728F9BE6C870}"/>
    <cellStyle name="Total 2 2 2 3 2 6 2 2 3" xfId="19515" xr:uid="{DB1D210C-1476-439D-97A1-25F8F0767CC7}"/>
    <cellStyle name="Total 2 2 2 3 2 6 2 3" xfId="7708" xr:uid="{2EBF0017-EE85-416F-9EB2-B64E36F74446}"/>
    <cellStyle name="Total 2 2 2 3 2 6 2 4" xfId="16343" xr:uid="{04CEEEA3-C9DD-47E2-9D14-5C511AFBD9B5}"/>
    <cellStyle name="Total 2 2 2 3 2 6 3" xfId="3153" xr:uid="{E9F6DCDC-D03D-4721-B9CA-AE6E961862D8}"/>
    <cellStyle name="Total 2 2 2 3 2 6 3 2" xfId="8782" xr:uid="{5358F959-93B5-47CB-8E1F-E1B38321F4F2}"/>
    <cellStyle name="Total 2 2 2 3 2 6 3 3" xfId="17417" xr:uid="{78801E26-7AB1-4161-824B-2FF5C2660F33}"/>
    <cellStyle name="Total 2 2 2 3 2 6 4" xfId="4256" xr:uid="{C196B6C2-8180-4109-AA11-67B3083CA840}"/>
    <cellStyle name="Total 2 2 2 3 2 6 4 2" xfId="9885" xr:uid="{4391664E-BC3D-402D-BD0F-F3B7B4B64732}"/>
    <cellStyle name="Total 2 2 2 3 2 6 4 3" xfId="18520" xr:uid="{8C0B162E-4730-4003-82B5-6212EDB9501E}"/>
    <cellStyle name="Total 2 2 2 3 2 6 5" xfId="6829" xr:uid="{18E2A894-37E8-4F74-820A-37EBD3531609}"/>
    <cellStyle name="Total 2 2 2 3 2 6 6" xfId="15464" xr:uid="{3F30F2F8-0890-4A7C-9158-8EE0812427C4}"/>
    <cellStyle name="Total 2 2 2 3 2 7" xfId="2920" xr:uid="{8316B18D-E318-4DB2-9DA9-E005F6DA63CF}"/>
    <cellStyle name="Total 2 2 2 3 2 7 2" xfId="8549" xr:uid="{18C7665E-0539-429A-A63D-501EC016EE74}"/>
    <cellStyle name="Total 2 2 2 3 2 7 3" xfId="17184" xr:uid="{CF5C0F87-C0E3-4995-9F3A-15116B0D4047}"/>
    <cellStyle name="Total 2 2 2 3 2 8" xfId="3988" xr:uid="{1DA337B7-0380-463B-B8D8-C776B350A512}"/>
    <cellStyle name="Total 2 2 2 3 2 8 2" xfId="9617" xr:uid="{CFCA0638-2404-4289-B136-4C6AF0545571}"/>
    <cellStyle name="Total 2 2 2 3 2 8 3" xfId="18252" xr:uid="{9A48AE20-A946-488D-9AB3-5400A08D7305}"/>
    <cellStyle name="Total 2 2 2 3 2 9" xfId="6245" xr:uid="{016CF04B-9166-4172-AEF8-BF89DCA56148}"/>
    <cellStyle name="Total 2 2 2 3 3" xfId="632" xr:uid="{D83BD99C-F54E-4DA5-AFCE-F2BBCDEBC1A0}"/>
    <cellStyle name="Total 2 2 2 3 3 10" xfId="14896" xr:uid="{3289841A-ED59-4364-B556-9785A653C740}"/>
    <cellStyle name="Total 2 2 2 3 3 2" xfId="963" xr:uid="{70557909-199F-4BD0-919A-2FEEECD03E1C}"/>
    <cellStyle name="Total 2 2 2 3 3 2 2" xfId="1547" xr:uid="{D3D2155A-BC2B-4225-9063-60284D1559F7}"/>
    <cellStyle name="Total 2 2 2 3 3 2 2 2" xfId="2426" xr:uid="{044E7594-2D3B-4374-AF7D-2A364AB6577F}"/>
    <cellStyle name="Total 2 2 2 3 3 2 2 2 2" xfId="5598" xr:uid="{C7F667CA-B035-4246-A564-D148A6299516}"/>
    <cellStyle name="Total 2 2 2 3 3 2 2 2 2 2" xfId="11227" xr:uid="{0B24239F-3A89-49C7-B82C-E50523C49770}"/>
    <cellStyle name="Total 2 2 2 3 3 2 2 2 2 3" xfId="19862" xr:uid="{5C0DA45E-C067-4370-81D0-250247D5BB19}"/>
    <cellStyle name="Total 2 2 2 3 3 2 2 2 3" xfId="8055" xr:uid="{B656FC29-88DB-4E75-8AD7-255EC5A87ACF}"/>
    <cellStyle name="Total 2 2 2 3 3 2 2 2 4" xfId="16690" xr:uid="{233255D6-9F0F-489D-B1B8-C5DEFDC733D3}"/>
    <cellStyle name="Total 2 2 2 3 3 2 2 3" xfId="3428" xr:uid="{CF29B580-5BD3-4D24-96D7-82A7AECB0EDD}"/>
    <cellStyle name="Total 2 2 2 3 3 2 2 3 2" xfId="9057" xr:uid="{7D7CD0D5-05B4-4AF9-ACCF-9DF38D7A1AE9}"/>
    <cellStyle name="Total 2 2 2 3 3 2 2 3 3" xfId="17692" xr:uid="{B78B48DF-ACD8-498D-9DF6-FDE04E0C5536}"/>
    <cellStyle name="Total 2 2 2 3 3 2 2 4" xfId="4719" xr:uid="{73815369-7BA8-4D39-AF60-93D63BB38650}"/>
    <cellStyle name="Total 2 2 2 3 3 2 2 4 2" xfId="10348" xr:uid="{3D01C7AF-F051-4442-8FC4-35EB1B39396C}"/>
    <cellStyle name="Total 2 2 2 3 3 2 2 4 3" xfId="18983" xr:uid="{56C157E7-0B77-4D78-A7A1-4390A8C27785}"/>
    <cellStyle name="Total 2 2 2 3 3 2 2 5" xfId="7176" xr:uid="{62F7678F-4612-48B2-B447-1101F0FB07CE}"/>
    <cellStyle name="Total 2 2 2 3 3 2 2 6" xfId="15811" xr:uid="{9B9FAE87-BADC-4387-8B56-0630800704EA}"/>
    <cellStyle name="Total 2 2 2 3 3 2 3" xfId="3402" xr:uid="{C65267FA-8A10-4E64-B3D9-5D9C0C898C72}"/>
    <cellStyle name="Total 2 2 2 3 3 2 3 2" xfId="9031" xr:uid="{83F252DB-D79D-4D28-A0D0-12FCAA2445CC}"/>
    <cellStyle name="Total 2 2 2 3 3 2 3 3" xfId="17666" xr:uid="{4D3613EE-956B-4A4B-A918-36F5458D9EF0}"/>
    <cellStyle name="Total 2 2 2 3 3 2 4" xfId="3763" xr:uid="{8A46C940-7747-4BA4-B034-49751EF746BE}"/>
    <cellStyle name="Total 2 2 2 3 3 2 4 2" xfId="9392" xr:uid="{80D292A4-600A-4EC7-A619-4504091B91F0}"/>
    <cellStyle name="Total 2 2 2 3 3 2 4 3" xfId="18027" xr:uid="{DDF2E3A2-5488-4C95-BC15-F568CD864F9C}"/>
    <cellStyle name="Total 2 2 2 3 3 2 5" xfId="6592" xr:uid="{38138ADA-45B4-47C8-882F-981EEA3712D9}"/>
    <cellStyle name="Total 2 2 2 3 3 2 6" xfId="15227" xr:uid="{4CA2D589-E395-4CC9-B987-A833F5A8B691}"/>
    <cellStyle name="Total 2 2 2 3 3 3" xfId="853" xr:uid="{11A51F55-BD3A-401C-AE33-92E091CDD820}"/>
    <cellStyle name="Total 2 2 2 3 3 3 2" xfId="1437" xr:uid="{5D1478C9-0C6C-481E-82D6-E7C0C5A65001}"/>
    <cellStyle name="Total 2 2 2 3 3 3 2 2" xfId="2316" xr:uid="{A9255D00-BFE8-4AB2-81E9-B025F603D808}"/>
    <cellStyle name="Total 2 2 2 3 3 3 2 2 2" xfId="5488" xr:uid="{FA0AE18A-3B56-412B-A02B-216C2B3362B8}"/>
    <cellStyle name="Total 2 2 2 3 3 3 2 2 2 2" xfId="11117" xr:uid="{DEB9E66E-6E53-4B52-9048-5F4DB5BACA02}"/>
    <cellStyle name="Total 2 2 2 3 3 3 2 2 2 3" xfId="19752" xr:uid="{D49757AE-C6E0-4CA8-AA5B-B97C097E6FD9}"/>
    <cellStyle name="Total 2 2 2 3 3 3 2 2 3" xfId="7945" xr:uid="{2BCB8A5A-976B-423B-8D0C-27508395132D}"/>
    <cellStyle name="Total 2 2 2 3 3 3 2 2 4" xfId="16580" xr:uid="{3A2E2138-75A5-44D3-8D30-10F751AACD98}"/>
    <cellStyle name="Total 2 2 2 3 3 3 2 3" xfId="3209" xr:uid="{ECA39579-E2E5-404B-9619-1C7BFF317D94}"/>
    <cellStyle name="Total 2 2 2 3 3 3 2 3 2" xfId="8838" xr:uid="{275A0CA3-AE4E-48E8-AA6F-87D321C2B5A6}"/>
    <cellStyle name="Total 2 2 2 3 3 3 2 3 3" xfId="17473" xr:uid="{0CBC49C3-BC40-4A54-9C23-E787B193A628}"/>
    <cellStyle name="Total 2 2 2 3 3 3 2 4" xfId="3956" xr:uid="{E9C7A5BE-8F4C-490B-8E79-B001A3681F39}"/>
    <cellStyle name="Total 2 2 2 3 3 3 2 4 2" xfId="9585" xr:uid="{5732D7E6-A165-48CE-9BAB-C68F5D5C101F}"/>
    <cellStyle name="Total 2 2 2 3 3 3 2 4 3" xfId="18220" xr:uid="{57BC5617-4097-4F14-B632-F032F4FC5152}"/>
    <cellStyle name="Total 2 2 2 3 3 3 2 5" xfId="7066" xr:uid="{5A67B8D1-E6BD-4BDB-AB9A-2ABDC34D17D2}"/>
    <cellStyle name="Total 2 2 2 3 3 3 2 6" xfId="15701" xr:uid="{814C2743-9DC3-4113-A1AE-5AE8F9CBEBA2}"/>
    <cellStyle name="Total 2 2 2 3 3 3 3" xfId="2952" xr:uid="{95BE5207-F94A-4AE5-8A7E-F3A307F02341}"/>
    <cellStyle name="Total 2 2 2 3 3 3 3 2" xfId="8581" xr:uid="{FA2AFC8F-69DE-41B7-A94C-15507AC85C58}"/>
    <cellStyle name="Total 2 2 2 3 3 3 3 3" xfId="17216" xr:uid="{0E83F30A-8539-4774-8EB8-1FC10FAE685F}"/>
    <cellStyle name="Total 2 2 2 3 3 3 4" xfId="4436" xr:uid="{9E2452A7-9685-45A2-BC21-C2E8926EFD7A}"/>
    <cellStyle name="Total 2 2 2 3 3 3 4 2" xfId="10065" xr:uid="{59039F0A-5368-40E3-92CE-99955D225F8B}"/>
    <cellStyle name="Total 2 2 2 3 3 3 4 3" xfId="18700" xr:uid="{20692819-5DDB-42C9-837F-FDA77CE18618}"/>
    <cellStyle name="Total 2 2 2 3 3 3 5" xfId="6482" xr:uid="{6D4E916A-6B74-46BB-853B-0D6D6427D078}"/>
    <cellStyle name="Total 2 2 2 3 3 3 6" xfId="15117" xr:uid="{43771EBC-F807-4AB5-BD21-535054F4311C}"/>
    <cellStyle name="Total 2 2 2 3 3 4" xfId="1021" xr:uid="{0F1CA905-B407-482E-9D73-3F7D5A3F85B1}"/>
    <cellStyle name="Total 2 2 2 3 3 4 2" xfId="1605" xr:uid="{193D4668-D3F2-48A3-9D11-72931152CC13}"/>
    <cellStyle name="Total 2 2 2 3 3 4 2 2" xfId="2484" xr:uid="{A419C2AC-CB4B-4777-854B-33FB23B6880F}"/>
    <cellStyle name="Total 2 2 2 3 3 4 2 2 2" xfId="5656" xr:uid="{4DAEA371-F5FF-4873-8EAC-6A4D0EF17728}"/>
    <cellStyle name="Total 2 2 2 3 3 4 2 2 2 2" xfId="11285" xr:uid="{32928CCE-E58A-43B2-9FCB-E9FD70ABC803}"/>
    <cellStyle name="Total 2 2 2 3 3 4 2 2 2 3" xfId="19920" xr:uid="{4C130C00-9ECC-4642-979E-CE756D48A1F7}"/>
    <cellStyle name="Total 2 2 2 3 3 4 2 2 3" xfId="8113" xr:uid="{77356DDF-3EBD-4868-BD21-34C806EA6064}"/>
    <cellStyle name="Total 2 2 2 3 3 4 2 2 4" xfId="16748" xr:uid="{8A261840-8318-479E-828D-35B6F6505E1F}"/>
    <cellStyle name="Total 2 2 2 3 3 4 2 3" xfId="2909" xr:uid="{A2BAD79B-8009-4946-BF9E-334625FB0CEB}"/>
    <cellStyle name="Total 2 2 2 3 3 4 2 3 2" xfId="8538" xr:uid="{F1568611-AB70-4F1A-9FF9-4318937D86C6}"/>
    <cellStyle name="Total 2 2 2 3 3 4 2 3 3" xfId="17173" xr:uid="{CFB5BB7B-62BE-4D7B-9BC7-FD7D4BC03027}"/>
    <cellStyle name="Total 2 2 2 3 3 4 2 4" xfId="4777" xr:uid="{20F7D90E-BA54-499E-95E9-37A391663B8C}"/>
    <cellStyle name="Total 2 2 2 3 3 4 2 4 2" xfId="10406" xr:uid="{D1F1ECBE-C07B-42D3-99FF-17E3384DED86}"/>
    <cellStyle name="Total 2 2 2 3 3 4 2 4 3" xfId="19041" xr:uid="{643E16D2-A925-447F-8784-68A4E22DCBD0}"/>
    <cellStyle name="Total 2 2 2 3 3 4 2 5" xfId="7234" xr:uid="{C6357269-1991-41B3-ABB9-5C2DEFF2D5B5}"/>
    <cellStyle name="Total 2 2 2 3 3 4 2 6" xfId="15869" xr:uid="{BA866D71-6565-42EF-815A-179FF384F276}"/>
    <cellStyle name="Total 2 2 2 3 3 4 3" xfId="3090" xr:uid="{719B56AD-725F-4CBE-92FF-E9A2CBDFBD30}"/>
    <cellStyle name="Total 2 2 2 3 3 4 3 2" xfId="8719" xr:uid="{E9117346-80CF-4960-B509-5E72F5E5DE81}"/>
    <cellStyle name="Total 2 2 2 3 3 4 3 3" xfId="17354" xr:uid="{7875D5F3-4B18-45E5-80E2-C2D926A2E988}"/>
    <cellStyle name="Total 2 2 2 3 3 4 4" xfId="4194" xr:uid="{F6723BD2-A74C-480C-924D-D58D3D26B1FD}"/>
    <cellStyle name="Total 2 2 2 3 3 4 4 2" xfId="9823" xr:uid="{8E8FF8BD-BA27-481B-9668-EF06A7BD2400}"/>
    <cellStyle name="Total 2 2 2 3 3 4 4 3" xfId="18458" xr:uid="{50B828C5-9287-4E5D-8C2F-013448A630FD}"/>
    <cellStyle name="Total 2 2 2 3 3 4 5" xfId="6650" xr:uid="{ED507942-7D35-4A56-B6EC-C51E27774FE3}"/>
    <cellStyle name="Total 2 2 2 3 3 4 6" xfId="15285" xr:uid="{0FB32370-0238-44B4-A462-6D9E3CA2FCA2}"/>
    <cellStyle name="Total 2 2 2 3 3 5" xfId="818" xr:uid="{CD1E7ACE-48E5-4F55-BE52-47BD20113075}"/>
    <cellStyle name="Total 2 2 2 3 3 5 2" xfId="1402" xr:uid="{48F20B8B-0657-4338-84B2-E9F794D1A33E}"/>
    <cellStyle name="Total 2 2 2 3 3 5 2 2" xfId="2281" xr:uid="{4F76EFA4-C8DC-4B0F-A839-034BDB1F0AD9}"/>
    <cellStyle name="Total 2 2 2 3 3 5 2 2 2" xfId="5453" xr:uid="{636F565F-4804-4902-B152-E10E10202A70}"/>
    <cellStyle name="Total 2 2 2 3 3 5 2 2 2 2" xfId="11082" xr:uid="{6FB8258D-BCE4-48B6-BE7F-D7BF3CA2556C}"/>
    <cellStyle name="Total 2 2 2 3 3 5 2 2 2 3" xfId="19717" xr:uid="{941191DC-CFE1-4F11-9082-30E18C43F93E}"/>
    <cellStyle name="Total 2 2 2 3 3 5 2 2 3" xfId="7910" xr:uid="{85B6B6C0-23F6-4E1F-9112-F26F8DBD452A}"/>
    <cellStyle name="Total 2 2 2 3 3 5 2 2 4" xfId="16545" xr:uid="{F0DA7882-5A41-4C63-8B77-75F13FED30A0}"/>
    <cellStyle name="Total 2 2 2 3 3 5 2 3" xfId="3443" xr:uid="{E3224315-2266-43AC-8FA2-30DD3F84C4B3}"/>
    <cellStyle name="Total 2 2 2 3 3 5 2 3 2" xfId="9072" xr:uid="{946F963E-42B4-46C3-981C-00B885554D4E}"/>
    <cellStyle name="Total 2 2 2 3 3 5 2 3 3" xfId="17707" xr:uid="{72E00303-0175-4A57-AD04-4A6A4C56A0B4}"/>
    <cellStyle name="Total 2 2 2 3 3 5 2 4" xfId="4398" xr:uid="{EF712445-DFEA-4A33-BD89-C555D0DC6189}"/>
    <cellStyle name="Total 2 2 2 3 3 5 2 4 2" xfId="10027" xr:uid="{2E58DAA5-13A9-4EC7-B992-203B0BE18024}"/>
    <cellStyle name="Total 2 2 2 3 3 5 2 4 3" xfId="18662" xr:uid="{05593D02-AF6A-4327-BF66-E43A94758A25}"/>
    <cellStyle name="Total 2 2 2 3 3 5 2 5" xfId="7031" xr:uid="{66551663-5D72-48F1-9F09-66F460D2E62F}"/>
    <cellStyle name="Total 2 2 2 3 3 5 2 6" xfId="15666" xr:uid="{87ECBC1E-90DE-4F3A-841E-C25D28B972FB}"/>
    <cellStyle name="Total 2 2 2 3 3 5 3" xfId="3259" xr:uid="{75B1D654-F0FD-4743-93F7-38137FD7FC5F}"/>
    <cellStyle name="Total 2 2 2 3 3 5 3 2" xfId="8888" xr:uid="{7B64CC3D-689D-471F-9294-71E2F9134274}"/>
    <cellStyle name="Total 2 2 2 3 3 5 3 3" xfId="17523" xr:uid="{9C21C685-E34E-4B8E-B81F-5AB6357DC8E4}"/>
    <cellStyle name="Total 2 2 2 3 3 5 4" xfId="3684" xr:uid="{E972DBC3-E48C-4224-81E1-47A7156E13F8}"/>
    <cellStyle name="Total 2 2 2 3 3 5 4 2" xfId="9313" xr:uid="{00396EDA-C846-47CC-B4C2-89D3D9462968}"/>
    <cellStyle name="Total 2 2 2 3 3 5 4 3" xfId="17948" xr:uid="{24EACB81-EA4C-4037-8327-52416795974A}"/>
    <cellStyle name="Total 2 2 2 3 3 5 5" xfId="6447" xr:uid="{40A78B38-D639-4CE6-BAD2-730C86D4AF37}"/>
    <cellStyle name="Total 2 2 2 3 3 5 6" xfId="15082" xr:uid="{0CDE4B4E-1633-4CE1-8501-CFD4D568C8E8}"/>
    <cellStyle name="Total 2 2 2 3 3 6" xfId="1216" xr:uid="{B17B6C0E-B8C2-43CE-9599-AF38D52E6757}"/>
    <cellStyle name="Total 2 2 2 3 3 6 2" xfId="2095" xr:uid="{55979C4D-2F28-4FC0-902A-A019C0FABADE}"/>
    <cellStyle name="Total 2 2 2 3 3 6 2 2" xfId="5267" xr:uid="{C34F82CA-E257-4193-835F-7DB6E766CAD3}"/>
    <cellStyle name="Total 2 2 2 3 3 6 2 2 2" xfId="10896" xr:uid="{D8F99A30-49F0-4C95-8E8B-47F00FCC5443}"/>
    <cellStyle name="Total 2 2 2 3 3 6 2 2 3" xfId="19531" xr:uid="{D0A6042B-CF0F-46D5-BFBE-38536ADE423F}"/>
    <cellStyle name="Total 2 2 2 3 3 6 2 3" xfId="7724" xr:uid="{0F182055-A37D-4839-94C5-14DE2F68D75A}"/>
    <cellStyle name="Total 2 2 2 3 3 6 2 4" xfId="16359" xr:uid="{239596DB-2522-4EAD-BDC1-E6E1126E882F}"/>
    <cellStyle name="Total 2 2 2 3 3 6 3" xfId="2881" xr:uid="{5FFF3CD9-CFAF-42E0-8D66-4C07BBDE60E9}"/>
    <cellStyle name="Total 2 2 2 3 3 6 3 2" xfId="8510" xr:uid="{34592B31-3127-43F6-8E9A-B03855062003}"/>
    <cellStyle name="Total 2 2 2 3 3 6 3 3" xfId="17145" xr:uid="{517A44FF-02AC-47DF-B9FC-D87DE6314C47}"/>
    <cellStyle name="Total 2 2 2 3 3 6 4" xfId="3991" xr:uid="{7AAF65D4-62E9-4277-8B7C-25AFBA971770}"/>
    <cellStyle name="Total 2 2 2 3 3 6 4 2" xfId="9620" xr:uid="{EC1B8C2E-A2EC-485A-8FF0-FDF3475E400A}"/>
    <cellStyle name="Total 2 2 2 3 3 6 4 3" xfId="18255" xr:uid="{96E5FD72-14EA-41AC-8483-67A7E4083C89}"/>
    <cellStyle name="Total 2 2 2 3 3 6 5" xfId="6845" xr:uid="{1B129451-435A-4656-94B3-E9E79081DDF4}"/>
    <cellStyle name="Total 2 2 2 3 3 6 6" xfId="15480" xr:uid="{31BC2E12-4905-4C0F-899F-6B38ADDFCE23}"/>
    <cellStyle name="Total 2 2 2 3 3 7" xfId="2807" xr:uid="{E94030EB-1058-40BA-B10C-DF5E0C62E3AE}"/>
    <cellStyle name="Total 2 2 2 3 3 7 2" xfId="8436" xr:uid="{D758E24C-6779-4FA7-A87A-26D874F5E1CA}"/>
    <cellStyle name="Total 2 2 2 3 3 7 3" xfId="17071" xr:uid="{0D3FB455-99A4-4060-BB47-0A57CAF10771}"/>
    <cellStyle name="Total 2 2 2 3 3 8" xfId="4124" xr:uid="{D2FF9222-18E5-4226-B0BC-B455ECCE6562}"/>
    <cellStyle name="Total 2 2 2 3 3 8 2" xfId="9753" xr:uid="{A8A62A37-97EF-4ABE-BFF6-DF0A6F867D87}"/>
    <cellStyle name="Total 2 2 2 3 3 8 3" xfId="18388" xr:uid="{20CA7B96-7DBC-4D6C-A443-B2F04C6DAB1E}"/>
    <cellStyle name="Total 2 2 2 3 3 9" xfId="6261" xr:uid="{91C0E7EA-242C-4320-820D-A01A75E4D7FB}"/>
    <cellStyle name="Total 2 2 2 3 4" xfId="621" xr:uid="{5797DB15-E5FD-4F1E-91EB-38B654A4F406}"/>
    <cellStyle name="Total 2 2 2 3 4 10" xfId="14885" xr:uid="{B944309B-A227-46D8-AD13-39A189D568BC}"/>
    <cellStyle name="Total 2 2 2 3 4 2" xfId="952" xr:uid="{8F99C00E-854E-4880-ABF2-5AAC261796E3}"/>
    <cellStyle name="Total 2 2 2 3 4 2 2" xfId="1536" xr:uid="{B10775DD-53B4-48FE-95AC-EAA2C14A9EAE}"/>
    <cellStyle name="Total 2 2 2 3 4 2 2 2" xfId="2415" xr:uid="{AEB70D6D-E687-4F37-98D3-D68A34925EFE}"/>
    <cellStyle name="Total 2 2 2 3 4 2 2 2 2" xfId="5587" xr:uid="{76D6F807-4008-4E30-9185-65C8A60C2A4A}"/>
    <cellStyle name="Total 2 2 2 3 4 2 2 2 2 2" xfId="11216" xr:uid="{47C6ECD0-0535-4CE6-86BB-DCBA26885F17}"/>
    <cellStyle name="Total 2 2 2 3 4 2 2 2 2 3" xfId="19851" xr:uid="{11322BC4-46A0-4687-B653-F6E7088836A6}"/>
    <cellStyle name="Total 2 2 2 3 4 2 2 2 3" xfId="8044" xr:uid="{35F4BDB0-2EB3-4273-BDAE-20374F3FE5DD}"/>
    <cellStyle name="Total 2 2 2 3 4 2 2 2 4" xfId="16679" xr:uid="{441E2AE6-B72F-4919-84EE-3AEF7C990E3D}"/>
    <cellStyle name="Total 2 2 2 3 4 2 2 3" xfId="3194" xr:uid="{B557B749-E6F0-40C6-817C-AF5909D531E5}"/>
    <cellStyle name="Total 2 2 2 3 4 2 2 3 2" xfId="8823" xr:uid="{22566A24-A14B-49CC-9EB0-77B29D395B94}"/>
    <cellStyle name="Total 2 2 2 3 4 2 2 3 3" xfId="17458" xr:uid="{DE480816-832F-4840-8A9D-8C6AD0CDE4E4}"/>
    <cellStyle name="Total 2 2 2 3 4 2 2 4" xfId="4708" xr:uid="{32BDC474-48CA-4A0B-AB4B-DF04462DC237}"/>
    <cellStyle name="Total 2 2 2 3 4 2 2 4 2" xfId="10337" xr:uid="{891316E6-7B20-4AE7-8533-414C3A6672ED}"/>
    <cellStyle name="Total 2 2 2 3 4 2 2 4 3" xfId="18972" xr:uid="{FEE3E28A-311F-4368-A15C-6D8D8C5FBB5B}"/>
    <cellStyle name="Total 2 2 2 3 4 2 2 5" xfId="7165" xr:uid="{52EA8757-F02F-4D54-AC3F-B00BFDEAA44F}"/>
    <cellStyle name="Total 2 2 2 3 4 2 2 6" xfId="15800" xr:uid="{E480E4EA-53A0-4D88-A8DA-7E8791D877FD}"/>
    <cellStyle name="Total 2 2 2 3 4 2 3" xfId="3109" xr:uid="{EC383FC5-0515-4C6E-8A11-F5B45CF32432}"/>
    <cellStyle name="Total 2 2 2 3 4 2 3 2" xfId="8738" xr:uid="{A08E35EF-36BF-4633-A93C-097EEEBCF354}"/>
    <cellStyle name="Total 2 2 2 3 4 2 3 3" xfId="17373" xr:uid="{AEF86785-8677-42C9-A7C2-0F5864DEB37C}"/>
    <cellStyle name="Total 2 2 2 3 4 2 4" xfId="4149" xr:uid="{8537CC3F-B3A4-4262-81D8-DDDBA401D607}"/>
    <cellStyle name="Total 2 2 2 3 4 2 4 2" xfId="9778" xr:uid="{56C57B6B-126F-463E-81A8-68F9EDCBDD8F}"/>
    <cellStyle name="Total 2 2 2 3 4 2 4 3" xfId="18413" xr:uid="{E34697E1-D639-4801-A8A5-BA48EA4F1317}"/>
    <cellStyle name="Total 2 2 2 3 4 2 5" xfId="6581" xr:uid="{A38345E8-4B0F-4781-8238-3376DD6E3CB1}"/>
    <cellStyle name="Total 2 2 2 3 4 2 6" xfId="15216" xr:uid="{672F298C-19BD-4E79-B69F-35B564A2C8EB}"/>
    <cellStyle name="Total 2 2 2 3 4 3" xfId="829" xr:uid="{664C1D4A-F9A0-41CD-B806-E153680D2199}"/>
    <cellStyle name="Total 2 2 2 3 4 3 2" xfId="1413" xr:uid="{0968F4B3-8A71-456A-ABCB-4734A53465C7}"/>
    <cellStyle name="Total 2 2 2 3 4 3 2 2" xfId="2292" xr:uid="{8D02B3AF-C3AC-4B20-8618-7F3AB66EC88A}"/>
    <cellStyle name="Total 2 2 2 3 4 3 2 2 2" xfId="5464" xr:uid="{524A3B11-2B8B-4587-850D-9C50FFC9824D}"/>
    <cellStyle name="Total 2 2 2 3 4 3 2 2 2 2" xfId="11093" xr:uid="{8034523B-FE54-4A7D-AEE0-00005FA94564}"/>
    <cellStyle name="Total 2 2 2 3 4 3 2 2 2 3" xfId="19728" xr:uid="{627B654A-7AF0-41D3-955A-71313830F28C}"/>
    <cellStyle name="Total 2 2 2 3 4 3 2 2 3" xfId="7921" xr:uid="{585A1092-8DA8-4BAB-9872-BA76F502264A}"/>
    <cellStyle name="Total 2 2 2 3 4 3 2 2 4" xfId="16556" xr:uid="{85691F0F-B3E2-485D-8332-F4546A8C20EA}"/>
    <cellStyle name="Total 2 2 2 3 4 3 2 3" xfId="3189" xr:uid="{34C91F5A-ABDB-4DF0-8406-1B04A2F83F2B}"/>
    <cellStyle name="Total 2 2 2 3 4 3 2 3 2" xfId="8818" xr:uid="{778D7CE4-0A17-4FC7-BEC0-E92496827914}"/>
    <cellStyle name="Total 2 2 2 3 4 3 2 3 3" xfId="17453" xr:uid="{14D38A8C-75BC-4BB0-867A-F4A9F59CB1F0}"/>
    <cellStyle name="Total 2 2 2 3 4 3 2 4" xfId="4031" xr:uid="{4B88615A-60F4-4E2C-B686-0595A3CBA908}"/>
    <cellStyle name="Total 2 2 2 3 4 3 2 4 2" xfId="9660" xr:uid="{54037D2A-6596-408B-9A78-E151F7CE73BE}"/>
    <cellStyle name="Total 2 2 2 3 4 3 2 4 3" xfId="18295" xr:uid="{F2751BF0-3490-4EF8-81A5-702268337640}"/>
    <cellStyle name="Total 2 2 2 3 4 3 2 5" xfId="7042" xr:uid="{E1B79F17-23B9-4A86-B280-26437FE6A551}"/>
    <cellStyle name="Total 2 2 2 3 4 3 2 6" xfId="15677" xr:uid="{8C13C887-7B03-4238-A271-A2B2B8D40B68}"/>
    <cellStyle name="Total 2 2 2 3 4 3 3" xfId="3051" xr:uid="{77BE0673-1AC3-4C0D-A86D-AB99CC81FD68}"/>
    <cellStyle name="Total 2 2 2 3 4 3 3 2" xfId="8680" xr:uid="{D123684E-C156-4CE8-BAC9-99FE0191A223}"/>
    <cellStyle name="Total 2 2 2 3 4 3 3 3" xfId="17315" xr:uid="{ACA2FFBF-4141-45F5-A933-C80BBCB0FF31}"/>
    <cellStyle name="Total 2 2 2 3 4 3 4" xfId="4513" xr:uid="{6943544E-9170-4AB7-A5C0-2AF6E33E36E0}"/>
    <cellStyle name="Total 2 2 2 3 4 3 4 2" xfId="10142" xr:uid="{D4383D3D-7AEC-4A8A-A6BD-D8AACFFBF95A}"/>
    <cellStyle name="Total 2 2 2 3 4 3 4 3" xfId="18777" xr:uid="{36CEE05C-F1AC-47B0-B752-E15699469EF1}"/>
    <cellStyle name="Total 2 2 2 3 4 3 5" xfId="6458" xr:uid="{B9CAC84F-ED24-4CCF-8992-286BE438490B}"/>
    <cellStyle name="Total 2 2 2 3 4 3 6" xfId="15093" xr:uid="{438925AA-DA9D-4632-AA63-218250013B2E}"/>
    <cellStyle name="Total 2 2 2 3 4 4" xfId="1024" xr:uid="{FA1F1116-EBB5-40DA-98FB-15320E125582}"/>
    <cellStyle name="Total 2 2 2 3 4 4 2" xfId="1608" xr:uid="{92315010-7FD7-41E4-939E-D5962C1C8354}"/>
    <cellStyle name="Total 2 2 2 3 4 4 2 2" xfId="2487" xr:uid="{3C1E27B2-84AD-41F6-AF4C-2187BEA1A6E9}"/>
    <cellStyle name="Total 2 2 2 3 4 4 2 2 2" xfId="5659" xr:uid="{087A7F29-A8DA-4CCF-9C9E-7670A2E5D816}"/>
    <cellStyle name="Total 2 2 2 3 4 4 2 2 2 2" xfId="11288" xr:uid="{DBA0044F-FC94-4368-BCEB-5E076AB2ED6C}"/>
    <cellStyle name="Total 2 2 2 3 4 4 2 2 2 3" xfId="19923" xr:uid="{239A5DBD-8F0A-4D5B-9AFE-7774A2DC62EC}"/>
    <cellStyle name="Total 2 2 2 3 4 4 2 2 3" xfId="8116" xr:uid="{362DA2F4-C4A9-4BDF-8050-5BF16799B455}"/>
    <cellStyle name="Total 2 2 2 3 4 4 2 2 4" xfId="16751" xr:uid="{031A00B0-A365-40AA-ACE5-6296248EC4D0}"/>
    <cellStyle name="Total 2 2 2 3 4 4 2 3" xfId="3495" xr:uid="{F297FAA7-9B3E-4659-B7D2-6E41CF2ECBFD}"/>
    <cellStyle name="Total 2 2 2 3 4 4 2 3 2" xfId="9124" xr:uid="{5D633CA3-0D04-4924-A890-EF3B6657B221}"/>
    <cellStyle name="Total 2 2 2 3 4 4 2 3 3" xfId="17759" xr:uid="{94A0A5D7-A252-401E-A7C4-B617DF19FE78}"/>
    <cellStyle name="Total 2 2 2 3 4 4 2 4" xfId="4780" xr:uid="{F33965CE-83C3-4B91-9D22-CBE62B1B929F}"/>
    <cellStyle name="Total 2 2 2 3 4 4 2 4 2" xfId="10409" xr:uid="{9A737A92-5079-4B43-AF97-B38213845912}"/>
    <cellStyle name="Total 2 2 2 3 4 4 2 4 3" xfId="19044" xr:uid="{BA1C6C13-9AE8-4A51-865A-6302B7D12619}"/>
    <cellStyle name="Total 2 2 2 3 4 4 2 5" xfId="7237" xr:uid="{14CADB85-6EFC-426C-85D2-86CB7A7DC56A}"/>
    <cellStyle name="Total 2 2 2 3 4 4 2 6" xfId="15872" xr:uid="{73772246-F2CC-4660-AEC3-04DB3C39DBEC}"/>
    <cellStyle name="Total 2 2 2 3 4 4 3" xfId="3176" xr:uid="{646F9A59-ED56-40CC-BB84-E03FCCD15AF2}"/>
    <cellStyle name="Total 2 2 2 3 4 4 3 2" xfId="8805" xr:uid="{B3189401-BB3D-42CB-9509-6F240B52B9BB}"/>
    <cellStyle name="Total 2 2 2 3 4 4 3 3" xfId="17440" xr:uid="{4038905C-FFBD-4BB7-A9B8-C3B1D654B8A5}"/>
    <cellStyle name="Total 2 2 2 3 4 4 4" xfId="4114" xr:uid="{3412085C-9377-4C80-A785-57EB7EF4931F}"/>
    <cellStyle name="Total 2 2 2 3 4 4 4 2" xfId="9743" xr:uid="{EF3EEFD7-B795-4BEE-BC13-A51A113DF5FB}"/>
    <cellStyle name="Total 2 2 2 3 4 4 4 3" xfId="18378" xr:uid="{234B4242-EFA1-4B34-B5F2-DE96811C0B94}"/>
    <cellStyle name="Total 2 2 2 3 4 4 5" xfId="6653" xr:uid="{0FB70B7B-7C38-4DF5-AF68-B7FA7ED40554}"/>
    <cellStyle name="Total 2 2 2 3 4 4 6" xfId="15288" xr:uid="{D5993115-6F11-41FF-B5D4-39FC8CA3A390}"/>
    <cellStyle name="Total 2 2 2 3 4 5" xfId="807" xr:uid="{FE80C4BC-2658-46D2-A879-1795C33ABAA1}"/>
    <cellStyle name="Total 2 2 2 3 4 5 2" xfId="1391" xr:uid="{83FFE585-F08E-4C62-BB3A-976947840E0F}"/>
    <cellStyle name="Total 2 2 2 3 4 5 2 2" xfId="2270" xr:uid="{C02BC8A1-C3C2-4C21-8198-10E040F81431}"/>
    <cellStyle name="Total 2 2 2 3 4 5 2 2 2" xfId="5442" xr:uid="{9F5F108A-B452-4D0E-A056-C6254E1035AC}"/>
    <cellStyle name="Total 2 2 2 3 4 5 2 2 2 2" xfId="11071" xr:uid="{E97D0E71-4F31-497C-B187-978FF73D10EE}"/>
    <cellStyle name="Total 2 2 2 3 4 5 2 2 2 3" xfId="19706" xr:uid="{71FA9104-3D7A-46F4-B982-99832D770229}"/>
    <cellStyle name="Total 2 2 2 3 4 5 2 2 3" xfId="7899" xr:uid="{5AA8D624-DB4F-4D2A-BA1F-6343BCD9CF3D}"/>
    <cellStyle name="Total 2 2 2 3 4 5 2 2 4" xfId="16534" xr:uid="{7F862359-268E-4915-A08C-F2780CDF92C1}"/>
    <cellStyle name="Total 2 2 2 3 4 5 2 3" xfId="3491" xr:uid="{FCBE7F41-9480-4A0B-97C8-D61D0FF62694}"/>
    <cellStyle name="Total 2 2 2 3 4 5 2 3 2" xfId="9120" xr:uid="{4D694913-E210-41B7-A330-C8E8654947CE}"/>
    <cellStyle name="Total 2 2 2 3 4 5 2 3 3" xfId="17755" xr:uid="{E8110E52-6B0F-47D0-ADC5-BBCA43C3B15E}"/>
    <cellStyle name="Total 2 2 2 3 4 5 2 4" xfId="4394" xr:uid="{170277B6-32B1-4E2C-A1E3-206839BF53F9}"/>
    <cellStyle name="Total 2 2 2 3 4 5 2 4 2" xfId="10023" xr:uid="{4D4F5735-8A9A-4162-8E45-9FFAE097A48F}"/>
    <cellStyle name="Total 2 2 2 3 4 5 2 4 3" xfId="18658" xr:uid="{1187BD93-9E82-40CD-A19B-E31654BA5D7D}"/>
    <cellStyle name="Total 2 2 2 3 4 5 2 5" xfId="7020" xr:uid="{0D730DFA-BBF6-4D5C-AECB-32E888806C9D}"/>
    <cellStyle name="Total 2 2 2 3 4 5 2 6" xfId="15655" xr:uid="{2FC10977-12CA-4E5B-BB98-B027651FDA4E}"/>
    <cellStyle name="Total 2 2 2 3 4 5 3" xfId="3081" xr:uid="{27F5366F-1CEA-41E2-828D-73595FAE43D2}"/>
    <cellStyle name="Total 2 2 2 3 4 5 3 2" xfId="8710" xr:uid="{D233F905-C533-4953-9673-A5915AD85161}"/>
    <cellStyle name="Total 2 2 2 3 4 5 3 3" xfId="17345" xr:uid="{3A5D4824-DD4C-4788-882E-16980CDCD7C9}"/>
    <cellStyle name="Total 2 2 2 3 4 5 4" xfId="4189" xr:uid="{7E7AA6FA-E785-40BA-82D1-6A4AA2C2FAB2}"/>
    <cellStyle name="Total 2 2 2 3 4 5 4 2" xfId="9818" xr:uid="{A8052B5A-E094-4F51-B8A9-A5EDD5B42B73}"/>
    <cellStyle name="Total 2 2 2 3 4 5 4 3" xfId="18453" xr:uid="{22255DA5-27D6-4D6C-87EB-58D2D429AEBB}"/>
    <cellStyle name="Total 2 2 2 3 4 5 5" xfId="6436" xr:uid="{E6A7ADC0-353E-499B-B7F1-B9B67E6770DF}"/>
    <cellStyle name="Total 2 2 2 3 4 5 6" xfId="15071" xr:uid="{15B9C39D-0315-4C27-B7D1-32F80690B15A}"/>
    <cellStyle name="Total 2 2 2 3 4 6" xfId="1205" xr:uid="{325DF839-7857-4F24-91C2-F182F549E895}"/>
    <cellStyle name="Total 2 2 2 3 4 6 2" xfId="2084" xr:uid="{31CEBCF0-6E4C-4353-8497-1163BFAFB48E}"/>
    <cellStyle name="Total 2 2 2 3 4 6 2 2" xfId="5256" xr:uid="{9A9D979B-4DF1-4AB1-94DA-9A43F47B3EEF}"/>
    <cellStyle name="Total 2 2 2 3 4 6 2 2 2" xfId="10885" xr:uid="{E3573A02-494C-4E39-BCF7-073430D30922}"/>
    <cellStyle name="Total 2 2 2 3 4 6 2 2 3" xfId="19520" xr:uid="{FB72C3CF-F949-4DA6-9FF3-DC26E5EA257C}"/>
    <cellStyle name="Total 2 2 2 3 4 6 2 3" xfId="7713" xr:uid="{280EFFBB-78C0-4B34-ABCA-1E8EF8A29369}"/>
    <cellStyle name="Total 2 2 2 3 4 6 2 4" xfId="16348" xr:uid="{98861A7C-E048-4B23-BD2D-08FAB03C4684}"/>
    <cellStyle name="Total 2 2 2 3 4 6 3" xfId="3314" xr:uid="{85A149EA-2F48-41B9-BD07-63B807C8511C}"/>
    <cellStyle name="Total 2 2 2 3 4 6 3 2" xfId="8943" xr:uid="{6B453A01-4658-47C0-B8B5-604E12A84ED9}"/>
    <cellStyle name="Total 2 2 2 3 4 6 3 3" xfId="17578" xr:uid="{B81E51D1-2723-4992-A579-5915FF73E252}"/>
    <cellStyle name="Total 2 2 2 3 4 6 4" xfId="4438" xr:uid="{E2DAB61C-8BC3-4367-8E96-47AC1DDE741E}"/>
    <cellStyle name="Total 2 2 2 3 4 6 4 2" xfId="10067" xr:uid="{A9477A97-4EBB-4B40-AC80-DEA9D560C194}"/>
    <cellStyle name="Total 2 2 2 3 4 6 4 3" xfId="18702" xr:uid="{CDB26E06-6CE9-4CA7-8CFE-98083AC5E3E4}"/>
    <cellStyle name="Total 2 2 2 3 4 6 5" xfId="6834" xr:uid="{B658BAAA-2E80-4EA1-B811-5D93CF693700}"/>
    <cellStyle name="Total 2 2 2 3 4 6 6" xfId="15469" xr:uid="{8057DB02-BBA2-4E7F-85D6-7C4889A37194}"/>
    <cellStyle name="Total 2 2 2 3 4 7" xfId="3374" xr:uid="{A1F3B408-259B-4277-AD24-59AD461CB6FE}"/>
    <cellStyle name="Total 2 2 2 3 4 7 2" xfId="9003" xr:uid="{CE462956-0372-4595-942E-711867EA4C39}"/>
    <cellStyle name="Total 2 2 2 3 4 7 3" xfId="17638" xr:uid="{E8E0EC2C-5563-473D-AFB7-CC6D2A06A63A}"/>
    <cellStyle name="Total 2 2 2 3 4 8" xfId="4493" xr:uid="{7F37349C-BCC5-40E7-BAD5-75CF853DA59C}"/>
    <cellStyle name="Total 2 2 2 3 4 8 2" xfId="10122" xr:uid="{E338DD23-A5AC-4C79-80B8-9B5F92D279B4}"/>
    <cellStyle name="Total 2 2 2 3 4 8 3" xfId="18757" xr:uid="{18AC1B2D-A40F-4978-974A-552EE6102779}"/>
    <cellStyle name="Total 2 2 2 3 4 9" xfId="6250" xr:uid="{E18A1290-F647-4B60-A3F8-AB3913D01E5E}"/>
    <cellStyle name="Total 2 2 2 3 5" xfId="600" xr:uid="{90BF38C1-F708-4DB7-83F2-003D4EE0F94C}"/>
    <cellStyle name="Total 2 2 2 3 5 2" xfId="923" xr:uid="{844593EF-6C94-432F-8849-B1C20EC5D566}"/>
    <cellStyle name="Total 2 2 2 3 5 2 2" xfId="1507" xr:uid="{6942B498-6754-4EB6-B4DA-3C24C5945682}"/>
    <cellStyle name="Total 2 2 2 3 5 2 2 2" xfId="2386" xr:uid="{FC336C47-5076-4706-91B1-8C1BBE2BE662}"/>
    <cellStyle name="Total 2 2 2 3 5 2 2 2 2" xfId="5558" xr:uid="{6F8EFC13-94A9-4F13-BB5B-2B853E64BFF6}"/>
    <cellStyle name="Total 2 2 2 3 5 2 2 2 2 2" xfId="11187" xr:uid="{EB6E6479-4709-4D94-91B2-8E06E80325D7}"/>
    <cellStyle name="Total 2 2 2 3 5 2 2 2 2 3" xfId="19822" xr:uid="{791A721F-7351-406E-84E1-B4EF8235D142}"/>
    <cellStyle name="Total 2 2 2 3 5 2 2 2 3" xfId="8015" xr:uid="{11D05277-E951-4271-8F6F-0F2F27EA1E17}"/>
    <cellStyle name="Total 2 2 2 3 5 2 2 2 4" xfId="16650" xr:uid="{5301135D-D347-4232-8D27-EC2ED2D2711B}"/>
    <cellStyle name="Total 2 2 2 3 5 2 2 3" xfId="3204" xr:uid="{1C5B27C1-2AFF-4D6A-8ED6-7B83304B5A25}"/>
    <cellStyle name="Total 2 2 2 3 5 2 2 3 2" xfId="8833" xr:uid="{CE5AA8DF-0A8E-4427-824F-101A7C26CCAC}"/>
    <cellStyle name="Total 2 2 2 3 5 2 2 3 3" xfId="17468" xr:uid="{F02DAA27-4ED9-466D-A68E-428D0078F46D}"/>
    <cellStyle name="Total 2 2 2 3 5 2 2 4" xfId="4679" xr:uid="{EC65D479-7733-4CA3-B28C-80BF4C205F8C}"/>
    <cellStyle name="Total 2 2 2 3 5 2 2 4 2" xfId="10308" xr:uid="{9A719924-E751-4F5C-9C50-7F252BCBA460}"/>
    <cellStyle name="Total 2 2 2 3 5 2 2 4 3" xfId="18943" xr:uid="{05C4C360-29B9-4DE6-B297-5058A799BA4B}"/>
    <cellStyle name="Total 2 2 2 3 5 2 2 5" xfId="7136" xr:uid="{E0A36C82-82E7-4B61-A51A-BAB9649BAB88}"/>
    <cellStyle name="Total 2 2 2 3 5 2 2 6" xfId="15771" xr:uid="{947250EF-3340-4F97-9B90-7A450AD4D44A}"/>
    <cellStyle name="Total 2 2 2 3 5 2 3" xfId="3454" xr:uid="{7DFD2977-63B8-4023-9EA9-5E0DCD772942}"/>
    <cellStyle name="Total 2 2 2 3 5 2 3 2" xfId="9083" xr:uid="{4063AC93-2231-4613-B23C-23D0D7B0BDF5}"/>
    <cellStyle name="Total 2 2 2 3 5 2 3 3" xfId="17718" xr:uid="{24AE9A03-062F-4921-B2C7-14AB96B6DC59}"/>
    <cellStyle name="Total 2 2 2 3 5 2 4" xfId="4309" xr:uid="{8A555171-BB49-4635-87B7-AB70AB4CF536}"/>
    <cellStyle name="Total 2 2 2 3 5 2 4 2" xfId="9938" xr:uid="{C26BB06D-47AB-4980-A723-AF866B5A4F38}"/>
    <cellStyle name="Total 2 2 2 3 5 2 4 3" xfId="18573" xr:uid="{5839850C-9B6D-4BCD-8D6C-AF78B84E2A0D}"/>
    <cellStyle name="Total 2 2 2 3 5 2 5" xfId="6552" xr:uid="{7EC33F0C-6D8D-4BBD-B0AA-DE80459EF9D6}"/>
    <cellStyle name="Total 2 2 2 3 5 2 6" xfId="15187" xr:uid="{5A281636-011B-4D3A-B770-8C0EB4B79578}"/>
    <cellStyle name="Total 2 2 2 3 5 3" xfId="1176" xr:uid="{9609740F-F4E9-462C-B2E9-47EA0AC9D871}"/>
    <cellStyle name="Total 2 2 2 3 5 3 2" xfId="2055" xr:uid="{26177ED4-12F8-49D4-A580-28C3DD2C2D63}"/>
    <cellStyle name="Total 2 2 2 3 5 3 2 2" xfId="5227" xr:uid="{FE64A9EB-F50D-4234-8445-61B08EA5ADCD}"/>
    <cellStyle name="Total 2 2 2 3 5 3 2 2 2" xfId="10856" xr:uid="{04438E15-EE77-402D-BB51-EF09E2AA19DD}"/>
    <cellStyle name="Total 2 2 2 3 5 3 2 2 3" xfId="19491" xr:uid="{8C55B9C9-34D1-4ECC-BB80-F2C296CAC5F2}"/>
    <cellStyle name="Total 2 2 2 3 5 3 2 3" xfId="7684" xr:uid="{AB6E172F-1595-4FB9-90A8-340AFE259D42}"/>
    <cellStyle name="Total 2 2 2 3 5 3 2 4" xfId="16319" xr:uid="{98170C4E-A80C-49DB-AE28-BB1709ECF07E}"/>
    <cellStyle name="Total 2 2 2 3 5 3 3" xfId="3558" xr:uid="{E1D91691-CFAB-4AE2-B170-A620FD98C6DD}"/>
    <cellStyle name="Total 2 2 2 3 5 3 3 2" xfId="9187" xr:uid="{61E79AE7-A1B8-4EE9-BB1E-189466782D6A}"/>
    <cellStyle name="Total 2 2 2 3 5 3 3 3" xfId="17822" xr:uid="{37C959B4-ADED-4C03-A854-650A3E8AE7CB}"/>
    <cellStyle name="Total 2 2 2 3 5 3 4" xfId="4323" xr:uid="{3128BF0C-7505-428C-B30F-F46398F4BD1A}"/>
    <cellStyle name="Total 2 2 2 3 5 3 4 2" xfId="9952" xr:uid="{331B176F-4046-4DEA-87DA-7ED957CD8AE3}"/>
    <cellStyle name="Total 2 2 2 3 5 3 4 3" xfId="18587" xr:uid="{7353AF65-8CB5-4A14-925F-EE615225CAA6}"/>
    <cellStyle name="Total 2 2 2 3 5 3 5" xfId="6805" xr:uid="{55C3251C-55DA-4AA1-A8F5-FF2E313776EC}"/>
    <cellStyle name="Total 2 2 2 3 5 3 6" xfId="15440" xr:uid="{A2EE05FF-3AD3-4657-A94E-7B5DB921FA39}"/>
    <cellStyle name="Total 2 2 2 3 5 4" xfId="2548" xr:uid="{4CAEC1F1-47F0-47E7-9F19-E4D94AA66E98}"/>
    <cellStyle name="Total 2 2 2 3 5 4 2" xfId="8177" xr:uid="{A0780F1B-2BB1-44A3-9061-2A652F320C00}"/>
    <cellStyle name="Total 2 2 2 3 5 4 3" xfId="16812" xr:uid="{4F091CA1-8249-4DCF-A3C7-1DED01A77F8B}"/>
    <cellStyle name="Total 2 2 2 3 5 5" xfId="3773" xr:uid="{4294F98A-AC76-46B4-8F6F-A1AAFE704144}"/>
    <cellStyle name="Total 2 2 2 3 5 5 2" xfId="9402" xr:uid="{45A2B622-CD16-4364-BC7B-A238ADEF5EA9}"/>
    <cellStyle name="Total 2 2 2 3 5 5 3" xfId="18037" xr:uid="{4D9377DA-367C-416C-BB85-32EDF47D68F2}"/>
    <cellStyle name="Total 2 2 2 3 5 6" xfId="6229" xr:uid="{860EF8A8-9210-4257-989D-9EA6D9B1921F}"/>
    <cellStyle name="Total 2 2 2 3 5 7" xfId="14864" xr:uid="{2C93CBF5-C0E5-4378-BC7E-D38754B7655D}"/>
    <cellStyle name="Total 2 2 2 3 6" xfId="995" xr:uid="{2C29ABDC-7077-46F8-B81F-71543A747B68}"/>
    <cellStyle name="Total 2 2 2 3 6 2" xfId="1579" xr:uid="{051AACA5-5AA5-4B3D-A90F-663A284D6CE5}"/>
    <cellStyle name="Total 2 2 2 3 6 2 2" xfId="2458" xr:uid="{CD48B89C-0ADA-4639-B9D0-4399685244A5}"/>
    <cellStyle name="Total 2 2 2 3 6 2 2 2" xfId="5630" xr:uid="{0F49BBFF-4C64-40E3-B452-94F55A327286}"/>
    <cellStyle name="Total 2 2 2 3 6 2 2 2 2" xfId="11259" xr:uid="{372C01C4-F4DA-4F54-9670-90FC6733C85C}"/>
    <cellStyle name="Total 2 2 2 3 6 2 2 2 3" xfId="19894" xr:uid="{26E92ED0-1D1A-4942-96D2-65AFA0CE75A2}"/>
    <cellStyle name="Total 2 2 2 3 6 2 2 3" xfId="8087" xr:uid="{77D3B104-F336-4D3E-9092-27340F94CF3C}"/>
    <cellStyle name="Total 2 2 2 3 6 2 2 4" xfId="16722" xr:uid="{74078A69-2F2D-40A8-A4A1-8D613771D502}"/>
    <cellStyle name="Total 2 2 2 3 6 2 3" xfId="2915" xr:uid="{73A6FCFA-BDC4-4B3D-BEF0-F4A2730D338F}"/>
    <cellStyle name="Total 2 2 2 3 6 2 3 2" xfId="8544" xr:uid="{F59BB428-4166-4339-8FCF-3A00E8083F3B}"/>
    <cellStyle name="Total 2 2 2 3 6 2 3 3" xfId="17179" xr:uid="{63CD3243-16A8-4BF5-9F8D-EAD2D601C7AE}"/>
    <cellStyle name="Total 2 2 2 3 6 2 4" xfId="4751" xr:uid="{5994D803-2DDF-44E0-809B-3A5EFEA38D42}"/>
    <cellStyle name="Total 2 2 2 3 6 2 4 2" xfId="10380" xr:uid="{6C72A4B2-2794-459C-A75F-5B53BA622EA9}"/>
    <cellStyle name="Total 2 2 2 3 6 2 4 3" xfId="19015" xr:uid="{DCC64AAA-E200-4C57-9546-EEF5B61C041D}"/>
    <cellStyle name="Total 2 2 2 3 6 2 5" xfId="7208" xr:uid="{FA53633C-7E6D-4626-B6D1-F5F6E6B7D3B4}"/>
    <cellStyle name="Total 2 2 2 3 6 2 6" xfId="15843" xr:uid="{090617DF-3D5E-4C55-8201-658F8CE28001}"/>
    <cellStyle name="Total 2 2 2 3 6 3" xfId="3029" xr:uid="{50CA4236-23D3-4F2D-A2F4-F83F9ED9AD01}"/>
    <cellStyle name="Total 2 2 2 3 6 3 2" xfId="8658" xr:uid="{CB5F9B70-3B55-4A89-A003-F61CAA10D64A}"/>
    <cellStyle name="Total 2 2 2 3 6 3 3" xfId="17293" xr:uid="{9C3F6834-76D2-4BC2-AAC1-D9EBDA7614DE}"/>
    <cellStyle name="Total 2 2 2 3 6 4" xfId="4017" xr:uid="{5B8AE906-80AF-4A1D-B70D-76FCAB0A3EA9}"/>
    <cellStyle name="Total 2 2 2 3 6 4 2" xfId="9646" xr:uid="{DF472FDA-34A5-4FA6-A9AE-883866CBAB1F}"/>
    <cellStyle name="Total 2 2 2 3 6 4 3" xfId="18281" xr:uid="{677C0C11-A441-456C-8945-EB59ED8C5C5F}"/>
    <cellStyle name="Total 2 2 2 3 6 5" xfId="6624" xr:uid="{1D2D659D-FD3B-48B9-BC9F-0DB82EB44A73}"/>
    <cellStyle name="Total 2 2 2 3 6 6" xfId="15259" xr:uid="{E982C921-5AB6-4E4D-86A5-5410FE3A06E7}"/>
    <cellStyle name="Total 2 2 2 3 7" xfId="1050" xr:uid="{3324DCE0-FF29-40D2-AE1D-3DBFA04CF4E7}"/>
    <cellStyle name="Total 2 2 2 3 7 2" xfId="1634" xr:uid="{F3E4BD9E-A004-49F4-A2A8-D0C9AFDF40D5}"/>
    <cellStyle name="Total 2 2 2 3 7 2 2" xfId="2513" xr:uid="{6A4452A3-270B-46F2-B287-17048DE2349A}"/>
    <cellStyle name="Total 2 2 2 3 7 2 2 2" xfId="5685" xr:uid="{900BB492-6690-4D11-9D07-20E8A8BF27C9}"/>
    <cellStyle name="Total 2 2 2 3 7 2 2 2 2" xfId="11314" xr:uid="{D26FA7A8-96B8-41F3-A40D-9163E4EFAA3C}"/>
    <cellStyle name="Total 2 2 2 3 7 2 2 2 3" xfId="19949" xr:uid="{C69198E5-A2BE-48E5-91E5-D552706BF655}"/>
    <cellStyle name="Total 2 2 2 3 7 2 2 3" xfId="8142" xr:uid="{86CAA040-9F78-4DAF-9AD5-B8CC79B63511}"/>
    <cellStyle name="Total 2 2 2 3 7 2 2 4" xfId="16777" xr:uid="{B1BE0FF2-223B-410C-95DE-EF1CAD956F5F}"/>
    <cellStyle name="Total 2 2 2 3 7 2 3" xfId="294" xr:uid="{5E5F7AC9-D2AF-494F-8B33-C93F16208F30}"/>
    <cellStyle name="Total 2 2 2 3 7 2 3 2" xfId="5923" xr:uid="{23701A8E-C65F-49FC-BA1C-7FC89E2B4B21}"/>
    <cellStyle name="Total 2 2 2 3 7 2 3 3" xfId="14558" xr:uid="{0681050E-62FD-43C5-B6DD-DAD1F8639458}"/>
    <cellStyle name="Total 2 2 2 3 7 2 4" xfId="4806" xr:uid="{C2BF9D40-6B41-4501-B541-3B8BEEB3126C}"/>
    <cellStyle name="Total 2 2 2 3 7 2 4 2" xfId="10435" xr:uid="{A9A4481B-F5EC-44B4-A614-08CE33E527D4}"/>
    <cellStyle name="Total 2 2 2 3 7 2 4 3" xfId="19070" xr:uid="{ECD27C0A-6C2E-4F38-B850-4DAEB9532998}"/>
    <cellStyle name="Total 2 2 2 3 7 2 5" xfId="7263" xr:uid="{5A2F97FE-DB4C-4A58-B739-FBABB8EBF600}"/>
    <cellStyle name="Total 2 2 2 3 7 2 6" xfId="15898" xr:uid="{B99919AD-DA1F-4E52-97EA-8EF238F81D16}"/>
    <cellStyle name="Total 2 2 2 3 7 3" xfId="3171" xr:uid="{E91FDC3B-EF1E-4FBF-901A-5EFDCE85D2B0}"/>
    <cellStyle name="Total 2 2 2 3 7 3 2" xfId="8800" xr:uid="{B5B6BA05-6C40-4F57-81B8-BDA4271B55CC}"/>
    <cellStyle name="Total 2 2 2 3 7 3 3" xfId="17435" xr:uid="{A10CB372-BCEC-4E21-B3B5-B52031414F6E}"/>
    <cellStyle name="Total 2 2 2 3 7 4" xfId="4202" xr:uid="{EC518CAE-1D3B-4AC2-B6B6-0F74CE0CA217}"/>
    <cellStyle name="Total 2 2 2 3 7 4 2" xfId="9831" xr:uid="{00CB5907-07CF-48FE-8CDC-970AD089A2FC}"/>
    <cellStyle name="Total 2 2 2 3 7 4 3" xfId="18466" xr:uid="{BD1D73E3-17B5-4F0B-ACA7-F60E8A1C2FD8}"/>
    <cellStyle name="Total 2 2 2 3 7 5" xfId="6679" xr:uid="{65ACDCF6-E67E-49C4-A330-04F7FE91C6B0}"/>
    <cellStyle name="Total 2 2 2 3 7 6" xfId="15314" xr:uid="{80240FE8-1E38-4DD7-8AD4-F3088B98B7CC}"/>
    <cellStyle name="Total 2 2 2 3 8" xfId="778" xr:uid="{3CC8E24B-E3CB-4C5E-BE32-8968BDC1AA71}"/>
    <cellStyle name="Total 2 2 2 3 8 2" xfId="1362" xr:uid="{EA31B7F4-CA51-47EB-9FDE-F3B36725C3E8}"/>
    <cellStyle name="Total 2 2 2 3 8 2 2" xfId="2241" xr:uid="{CA3FE003-3ABB-4065-BB7B-E6540A424A08}"/>
    <cellStyle name="Total 2 2 2 3 8 2 2 2" xfId="5413" xr:uid="{587F12E8-ECD6-4CC9-AEE2-6C78718C2492}"/>
    <cellStyle name="Total 2 2 2 3 8 2 2 2 2" xfId="11042" xr:uid="{B4DD1CCF-9003-4E63-905B-7A983B8BF532}"/>
    <cellStyle name="Total 2 2 2 3 8 2 2 2 3" xfId="19677" xr:uid="{CC1B5CE5-1495-4F57-89A7-7783F020E084}"/>
    <cellStyle name="Total 2 2 2 3 8 2 2 3" xfId="7870" xr:uid="{860056D1-CD2F-4D34-B658-E53900BA3309}"/>
    <cellStyle name="Total 2 2 2 3 8 2 2 4" xfId="16505" xr:uid="{7F079E44-3122-4BC9-A7E5-11FBDB206936}"/>
    <cellStyle name="Total 2 2 2 3 8 2 3" xfId="2748" xr:uid="{5B9A7378-86B0-4705-86E7-C314B92AA747}"/>
    <cellStyle name="Total 2 2 2 3 8 2 3 2" xfId="8377" xr:uid="{DE3275BC-CC29-44BA-91F9-926729772940}"/>
    <cellStyle name="Total 2 2 2 3 8 2 3 3" xfId="17012" xr:uid="{2FBE9E60-FA4A-4E31-A16C-B9B6AB9A1A51}"/>
    <cellStyle name="Total 2 2 2 3 8 2 4" xfId="3978" xr:uid="{4166F6A0-0BA9-42DE-BE75-41D9A7F8C39A}"/>
    <cellStyle name="Total 2 2 2 3 8 2 4 2" xfId="9607" xr:uid="{EAF4AC92-0204-4FB0-A7E5-D38BBAAEF042}"/>
    <cellStyle name="Total 2 2 2 3 8 2 4 3" xfId="18242" xr:uid="{1AE75AE1-1A5C-4024-845F-DE2862893CE3}"/>
    <cellStyle name="Total 2 2 2 3 8 2 5" xfId="6991" xr:uid="{AF331328-1E08-4ED0-B56B-0FF4FD2F11C5}"/>
    <cellStyle name="Total 2 2 2 3 8 2 6" xfId="15626" xr:uid="{46106BB5-515D-4BF8-85B5-4B5A282EADD1}"/>
    <cellStyle name="Total 2 2 2 3 8 3" xfId="3041" xr:uid="{AE8BAC3E-5372-4770-913D-216BBD2754BD}"/>
    <cellStyle name="Total 2 2 2 3 8 3 2" xfId="8670" xr:uid="{25C7EDF2-DE44-4DEF-84CC-46F5E4089BCB}"/>
    <cellStyle name="Total 2 2 2 3 8 3 3" xfId="17305" xr:uid="{05E57262-3E2B-40CA-AF40-49F804ABA72D}"/>
    <cellStyle name="Total 2 2 2 3 8 4" xfId="4487" xr:uid="{4362BEC1-D242-49FE-B2E0-C4D1CEA17A8D}"/>
    <cellStyle name="Total 2 2 2 3 8 4 2" xfId="10116" xr:uid="{30D41697-5F87-4021-91F7-5238FB8F1D33}"/>
    <cellStyle name="Total 2 2 2 3 8 4 3" xfId="18751" xr:uid="{04919BAA-98FA-4E0B-B253-AAB25B66C764}"/>
    <cellStyle name="Total 2 2 2 3 8 5" xfId="6407" xr:uid="{4FE83D1E-4636-4EA1-A52F-A572E80386BE}"/>
    <cellStyle name="Total 2 2 2 3 8 6" xfId="15042" xr:uid="{73A61C41-57DE-40F2-83D7-030A3BDD04D6}"/>
    <cellStyle name="Total 2 2 2 3 9" xfId="1103" xr:uid="{401AB5BD-7D58-4430-AA7E-E7A6524B3124}"/>
    <cellStyle name="Total 2 2 2 3 9 2" xfId="1982" xr:uid="{6B4EA6F3-F376-4A49-B1FF-94C5C40C41FF}"/>
    <cellStyle name="Total 2 2 2 3 9 2 2" xfId="5154" xr:uid="{68AF17B4-7A05-4D6A-A338-B7332C23E858}"/>
    <cellStyle name="Total 2 2 2 3 9 2 2 2" xfId="10783" xr:uid="{DC6EC36E-57EF-42FB-AB79-032E999641CA}"/>
    <cellStyle name="Total 2 2 2 3 9 2 2 3" xfId="19418" xr:uid="{A3A2AEA9-3E19-4B66-BCDE-706CC2C0B0A7}"/>
    <cellStyle name="Total 2 2 2 3 9 2 3" xfId="7611" xr:uid="{A62B5DED-C95F-45DE-A89F-67E48A3815F5}"/>
    <cellStyle name="Total 2 2 2 3 9 2 4" xfId="16246" xr:uid="{AB6B5C7A-980E-407A-A575-58F9501C26E5}"/>
    <cellStyle name="Total 2 2 2 3 9 3" xfId="2855" xr:uid="{3E11274D-C852-47E1-95DF-23B9D7F84D6C}"/>
    <cellStyle name="Total 2 2 2 3 9 3 2" xfId="8484" xr:uid="{64EB5616-E8D3-4A3F-B057-215EF8D53CBE}"/>
    <cellStyle name="Total 2 2 2 3 9 3 3" xfId="17119" xr:uid="{5BF699EF-E1C5-4AEC-80FE-3C85BADC608F}"/>
    <cellStyle name="Total 2 2 2 3 9 4" xfId="4195" xr:uid="{B05260D5-E929-481F-AA03-383B8474C692}"/>
    <cellStyle name="Total 2 2 2 3 9 4 2" xfId="9824" xr:uid="{69355D8E-EFD7-4B10-834A-112FFEA9400C}"/>
    <cellStyle name="Total 2 2 2 3 9 4 3" xfId="18459" xr:uid="{9AE91350-5D3D-4E68-8E27-8EF72D844646}"/>
    <cellStyle name="Total 2 2 2 3 9 5" xfId="6732" xr:uid="{82E13271-D335-4165-9787-980AF45BE50F}"/>
    <cellStyle name="Total 2 2 2 3 9 6" xfId="15367" xr:uid="{A8715D6E-E293-40E6-BAED-AB6E69762045}"/>
    <cellStyle name="Total 2 2 2 4" xfId="474" xr:uid="{FA71A0E2-FF31-428F-A186-E8E6636E9384}"/>
    <cellStyle name="Total 2 2 2 4 10" xfId="14738" xr:uid="{9A62218B-0D1D-46AB-A736-BC1CA631C122}"/>
    <cellStyle name="Total 2 2 2 4 2" xfId="563" xr:uid="{97F7DEDF-BF35-494D-A9D2-F29F57347E60}"/>
    <cellStyle name="Total 2 2 2 4 2 2" xfId="892" xr:uid="{20E4DA2C-9A33-43B3-A3A9-7B2AD41E3A18}"/>
    <cellStyle name="Total 2 2 2 4 2 2 2" xfId="1476" xr:uid="{53132B12-3F19-4E7F-BD7A-1983BF13B952}"/>
    <cellStyle name="Total 2 2 2 4 2 2 2 2" xfId="2355" xr:uid="{34F74822-6F29-4CF5-9075-B1FF9EFFE957}"/>
    <cellStyle name="Total 2 2 2 4 2 2 2 2 2" xfId="5527" xr:uid="{0879BD17-DE76-4225-939B-7099675CC0B9}"/>
    <cellStyle name="Total 2 2 2 4 2 2 2 2 2 2" xfId="11156" xr:uid="{32CD272B-CB60-4488-A122-C86E0ED842E2}"/>
    <cellStyle name="Total 2 2 2 4 2 2 2 2 2 3" xfId="19791" xr:uid="{3F0906D8-1CFF-487C-8372-6D47CAB0D87E}"/>
    <cellStyle name="Total 2 2 2 4 2 2 2 2 3" xfId="7984" xr:uid="{21FF5F4E-CEED-409C-B1A8-E60A151B71B2}"/>
    <cellStyle name="Total 2 2 2 4 2 2 2 2 4" xfId="16619" xr:uid="{D07B4F75-BA68-403F-A56A-D9361F7A663E}"/>
    <cellStyle name="Total 2 2 2 4 2 2 2 3" xfId="2935" xr:uid="{8F419B6C-D559-4EA8-B35F-618EACF65C62}"/>
    <cellStyle name="Total 2 2 2 4 2 2 2 3 2" xfId="8564" xr:uid="{5AC48460-D5F9-45A1-90EA-841105CC1EEE}"/>
    <cellStyle name="Total 2 2 2 4 2 2 2 3 3" xfId="17199" xr:uid="{549C6A91-A84F-4FA3-89E6-EAD33E44B2D6}"/>
    <cellStyle name="Total 2 2 2 4 2 2 2 4" xfId="4648" xr:uid="{D2B7BB5F-F757-4198-8DA6-1FB2D00865CE}"/>
    <cellStyle name="Total 2 2 2 4 2 2 2 4 2" xfId="10277" xr:uid="{B604CF2C-AB43-4CF6-9D69-956C8C55A6B1}"/>
    <cellStyle name="Total 2 2 2 4 2 2 2 4 3" xfId="18912" xr:uid="{1CBD6215-ACF4-41A1-B97F-E08E5E4C44DF}"/>
    <cellStyle name="Total 2 2 2 4 2 2 2 5" xfId="7105" xr:uid="{75C2D0C2-249B-421B-AAD4-5871EAB22A64}"/>
    <cellStyle name="Total 2 2 2 4 2 2 2 6" xfId="15740" xr:uid="{39BC05B8-D0FF-4854-9ADA-164A1BD8ED72}"/>
    <cellStyle name="Total 2 2 2 4 2 2 3" xfId="3404" xr:uid="{5BBCAA10-D989-4A99-8412-C77A838B23FD}"/>
    <cellStyle name="Total 2 2 2 4 2 2 3 2" xfId="9033" xr:uid="{3A5650F1-1DCE-4407-AD16-3A745B770744}"/>
    <cellStyle name="Total 2 2 2 4 2 2 3 3" xfId="17668" xr:uid="{E6D01808-3E39-48D2-AB24-F932565E6FBD}"/>
    <cellStyle name="Total 2 2 2 4 2 2 4" xfId="4244" xr:uid="{8BF11B91-9760-4927-9954-E825AF03F0BB}"/>
    <cellStyle name="Total 2 2 2 4 2 2 4 2" xfId="9873" xr:uid="{9F2A810D-13E8-42D0-9CAF-38DA9DE38D35}"/>
    <cellStyle name="Total 2 2 2 4 2 2 4 3" xfId="18508" xr:uid="{BD6E7036-BE32-49C8-8ED1-40D7571E3981}"/>
    <cellStyle name="Total 2 2 2 4 2 2 5" xfId="6521" xr:uid="{5FDFC14B-E1CB-4B02-A838-6A499A74263F}"/>
    <cellStyle name="Total 2 2 2 4 2 2 6" xfId="15156" xr:uid="{A67C4CF9-D52C-4091-B752-ACB617FE15FA}"/>
    <cellStyle name="Total 2 2 2 4 2 3" xfId="1156" xr:uid="{CDD59C6B-F76C-4005-8327-C8531CF2DA66}"/>
    <cellStyle name="Total 2 2 2 4 2 3 2" xfId="2035" xr:uid="{1F49197E-61DF-4DF0-80BC-377F8443B95D}"/>
    <cellStyle name="Total 2 2 2 4 2 3 2 2" xfId="5207" xr:uid="{46951514-3EFC-41AD-BC08-7894EF304C77}"/>
    <cellStyle name="Total 2 2 2 4 2 3 2 2 2" xfId="10836" xr:uid="{0C0F3B46-C045-44C5-9173-EC305D7D3AB3}"/>
    <cellStyle name="Total 2 2 2 4 2 3 2 2 3" xfId="19471" xr:uid="{C4454C60-2726-46FA-AC11-00289DD68326}"/>
    <cellStyle name="Total 2 2 2 4 2 3 2 3" xfId="7664" xr:uid="{AF7EDB5C-7A0D-4A96-89DA-98ECA62495C7}"/>
    <cellStyle name="Total 2 2 2 4 2 3 2 4" xfId="16299" xr:uid="{476E59B9-5652-4124-B632-22183E30C6BC}"/>
    <cellStyle name="Total 2 2 2 4 2 3 3" xfId="3102" xr:uid="{DC62D5B2-A236-4E09-83CF-6E24805937EB}"/>
    <cellStyle name="Total 2 2 2 4 2 3 3 2" xfId="8731" xr:uid="{D5E29179-EEB6-42B1-9BE7-48CC544D4C75}"/>
    <cellStyle name="Total 2 2 2 4 2 3 3 3" xfId="17366" xr:uid="{A75257AC-1A78-4B8B-8E2D-028868475AB5}"/>
    <cellStyle name="Total 2 2 2 4 2 3 4" xfId="4424" xr:uid="{5364865C-347D-4057-B06A-ABF91091B9B3}"/>
    <cellStyle name="Total 2 2 2 4 2 3 4 2" xfId="10053" xr:uid="{5F81413C-72D4-40EB-B6A7-3E87D6E321D8}"/>
    <cellStyle name="Total 2 2 2 4 2 3 4 3" xfId="18688" xr:uid="{4E2CB04C-5794-46AE-A889-92218FC5AE74}"/>
    <cellStyle name="Total 2 2 2 4 2 3 5" xfId="6785" xr:uid="{150B7B29-7EE5-467E-A5A3-DA324A4FBF9B}"/>
    <cellStyle name="Total 2 2 2 4 2 3 6" xfId="15420" xr:uid="{4C63AAD9-0AFC-4E1D-9082-157B66308700}"/>
    <cellStyle name="Total 2 2 2 4 2 4" xfId="2564" xr:uid="{5CC1136B-03B3-4523-B151-4D167DA51E34}"/>
    <cellStyle name="Total 2 2 2 4 2 4 2" xfId="8193" xr:uid="{CEFEDC1E-6627-436C-8BE4-FB158D1E9866}"/>
    <cellStyle name="Total 2 2 2 4 2 4 3" xfId="16828" xr:uid="{9B013454-5208-44CC-9ECD-05E46FCBA36B}"/>
    <cellStyle name="Total 2 2 2 4 2 5" xfId="4012" xr:uid="{8C54CBF3-477A-44B7-AB3A-4A602C4246BA}"/>
    <cellStyle name="Total 2 2 2 4 2 5 2" xfId="9641" xr:uid="{7D47F27B-E5D6-40BD-85C9-00EE500FDF59}"/>
    <cellStyle name="Total 2 2 2 4 2 5 3" xfId="18276" xr:uid="{544D43A3-40B4-4E34-AB09-F1D77AB0763A}"/>
    <cellStyle name="Total 2 2 2 4 2 6" xfId="6192" xr:uid="{C557A084-AE4C-4AF9-8146-CD9A3FB54440}"/>
    <cellStyle name="Total 2 2 2 4 2 7" xfId="14827" xr:uid="{AE10C95C-DAA1-4982-9E0A-81CAAD018AF0}"/>
    <cellStyle name="Total 2 2 2 4 3" xfId="993" xr:uid="{5B06746F-B5AE-4DB2-B1D7-CF254BCEF61E}"/>
    <cellStyle name="Total 2 2 2 4 3 2" xfId="1577" xr:uid="{3FC2732D-DE30-4631-B66B-BF0B17D07A55}"/>
    <cellStyle name="Total 2 2 2 4 3 2 2" xfId="2456" xr:uid="{430789A5-A22E-4A2B-9462-2D949E5A3F28}"/>
    <cellStyle name="Total 2 2 2 4 3 2 2 2" xfId="5628" xr:uid="{FC33738D-E684-4E44-AF60-595145B042F0}"/>
    <cellStyle name="Total 2 2 2 4 3 2 2 2 2" xfId="11257" xr:uid="{27519A88-BB03-4B1F-830F-1A7029EFD98F}"/>
    <cellStyle name="Total 2 2 2 4 3 2 2 2 3" xfId="19892" xr:uid="{287011AB-780D-477D-B9CE-F57BBDA4DA13}"/>
    <cellStyle name="Total 2 2 2 4 3 2 2 3" xfId="8085" xr:uid="{77F4338A-DCAA-4029-8848-30F4AD9E600F}"/>
    <cellStyle name="Total 2 2 2 4 3 2 2 4" xfId="16720" xr:uid="{9D4FD4E9-6193-43C5-8CAF-0AA18845BC49}"/>
    <cellStyle name="Total 2 2 2 4 3 2 3" xfId="3152" xr:uid="{BF814358-4E5F-4BB4-B8A9-3A249882D7AC}"/>
    <cellStyle name="Total 2 2 2 4 3 2 3 2" xfId="8781" xr:uid="{44AB7607-5511-46C1-9062-A8E0B2745FC4}"/>
    <cellStyle name="Total 2 2 2 4 3 2 3 3" xfId="17416" xr:uid="{95E152EA-BC89-4A3E-B27B-72B18F33514B}"/>
    <cellStyle name="Total 2 2 2 4 3 2 4" xfId="4749" xr:uid="{315FBCD3-C6A4-4730-9F1C-E81B295E1C80}"/>
    <cellStyle name="Total 2 2 2 4 3 2 4 2" xfId="10378" xr:uid="{649AF462-B7EF-46D8-8A5E-A7760DA3E66E}"/>
    <cellStyle name="Total 2 2 2 4 3 2 4 3" xfId="19013" xr:uid="{B4AF10FB-9C57-4871-A815-160E54C65E29}"/>
    <cellStyle name="Total 2 2 2 4 3 2 5" xfId="7206" xr:uid="{96CEE2B1-F920-481B-892A-018277E9A4A2}"/>
    <cellStyle name="Total 2 2 2 4 3 2 6" xfId="15841" xr:uid="{346E64AE-504C-41EA-9C0C-B5D3D54A9622}"/>
    <cellStyle name="Total 2 2 2 4 3 3" xfId="3084" xr:uid="{800EDEB7-C8D6-4B06-A36C-E9CC1BD8BD90}"/>
    <cellStyle name="Total 2 2 2 4 3 3 2" xfId="8713" xr:uid="{579E43A4-BA67-471B-9B7E-47E1B1CC365E}"/>
    <cellStyle name="Total 2 2 2 4 3 3 3" xfId="17348" xr:uid="{CB06A5AE-D1C7-4370-87D2-9C0A1EACC56A}"/>
    <cellStyle name="Total 2 2 2 4 3 4" xfId="4312" xr:uid="{4C92CAAB-2261-45B8-98C3-B34B02D4BB93}"/>
    <cellStyle name="Total 2 2 2 4 3 4 2" xfId="9941" xr:uid="{B05FE54A-80A1-4647-BCDA-7A6FC2B5EF71}"/>
    <cellStyle name="Total 2 2 2 4 3 4 3" xfId="18576" xr:uid="{51E234A8-A1A8-495C-A71E-5942870708E1}"/>
    <cellStyle name="Total 2 2 2 4 3 5" xfId="6622" xr:uid="{FDAEEBA0-2CA0-4425-8656-9CE29E64981E}"/>
    <cellStyle name="Total 2 2 2 4 3 6" xfId="15257" xr:uid="{295729EF-C1AB-4237-8FB3-90F6E4BC5E81}"/>
    <cellStyle name="Total 2 2 2 4 4" xfId="1049" xr:uid="{53B502A8-42C3-4634-9133-F13419C1606D}"/>
    <cellStyle name="Total 2 2 2 4 4 2" xfId="1633" xr:uid="{0ECB2234-8112-4A65-81B4-58838437E877}"/>
    <cellStyle name="Total 2 2 2 4 4 2 2" xfId="2512" xr:uid="{1756C4B5-1C96-41B1-B3DF-65B6BE112EAA}"/>
    <cellStyle name="Total 2 2 2 4 4 2 2 2" xfId="5684" xr:uid="{359F3EED-96F1-4DE1-9AA5-FDEB73B63229}"/>
    <cellStyle name="Total 2 2 2 4 4 2 2 2 2" xfId="11313" xr:uid="{5B421769-2943-4C82-9330-08F6AE4A9E9A}"/>
    <cellStyle name="Total 2 2 2 4 4 2 2 2 3" xfId="19948" xr:uid="{2E4F39D2-AA65-4492-B3DA-64ADDA7E12DA}"/>
    <cellStyle name="Total 2 2 2 4 4 2 2 3" xfId="8141" xr:uid="{B2FFBEE8-C513-4E58-989B-C6D327685E36}"/>
    <cellStyle name="Total 2 2 2 4 4 2 2 4" xfId="16776" xr:uid="{B5429407-6B98-453D-A697-4AEBD41E921F}"/>
    <cellStyle name="Total 2 2 2 4 4 2 3" xfId="293" xr:uid="{86D9F5D8-657A-4FE0-A34B-D04835BC9193}"/>
    <cellStyle name="Total 2 2 2 4 4 2 3 2" xfId="5922" xr:uid="{950B0934-7F3F-4170-A78C-E066C73E5B08}"/>
    <cellStyle name="Total 2 2 2 4 4 2 3 3" xfId="14557" xr:uid="{8A5E4386-5245-44B7-A261-C8690E896E8D}"/>
    <cellStyle name="Total 2 2 2 4 4 2 4" xfId="4805" xr:uid="{382078B7-4090-4D1B-853F-6C0BBEB4FCA9}"/>
    <cellStyle name="Total 2 2 2 4 4 2 4 2" xfId="10434" xr:uid="{097615B9-FFDD-484D-8B2F-0261BAE58444}"/>
    <cellStyle name="Total 2 2 2 4 4 2 4 3" xfId="19069" xr:uid="{FE91020C-2F15-4B14-900A-FCE50FCD942F}"/>
    <cellStyle name="Total 2 2 2 4 4 2 5" xfId="7262" xr:uid="{4C411A7C-E859-4372-AE12-39A8AFDF353D}"/>
    <cellStyle name="Total 2 2 2 4 4 2 6" xfId="15897" xr:uid="{CEC32154-2F9C-42BC-A5E8-F404FA02186F}"/>
    <cellStyle name="Total 2 2 2 4 4 3" xfId="2574" xr:uid="{E67A8A93-6D2C-46E0-860A-4EDE67EEF85B}"/>
    <cellStyle name="Total 2 2 2 4 4 3 2" xfId="8203" xr:uid="{F8DCD369-EF75-42C9-8F6D-67C9CD0358F3}"/>
    <cellStyle name="Total 2 2 2 4 4 3 3" xfId="16838" xr:uid="{66AB7155-95D0-4351-BA98-929678148974}"/>
    <cellStyle name="Total 2 2 2 4 4 4" xfId="4620" xr:uid="{4EF50F34-181C-414C-9EAE-D08F58D6CD57}"/>
    <cellStyle name="Total 2 2 2 4 4 4 2" xfId="10249" xr:uid="{DBCBB63F-8564-4616-A77B-AD4C168BEB65}"/>
    <cellStyle name="Total 2 2 2 4 4 4 3" xfId="18884" xr:uid="{370FB889-E7E4-44C0-9C46-E352148A558F}"/>
    <cellStyle name="Total 2 2 2 4 4 5" xfId="6678" xr:uid="{9E1C5D10-1CE2-4281-8302-1C318062CA3C}"/>
    <cellStyle name="Total 2 2 2 4 4 6" xfId="15313" xr:uid="{321B84BA-6D4B-43E6-84B1-3158D69BAB09}"/>
    <cellStyle name="Total 2 2 2 4 5" xfId="758" xr:uid="{8DD5DCE3-3CBA-469F-B736-A7CEBB764A9D}"/>
    <cellStyle name="Total 2 2 2 4 5 2" xfId="1342" xr:uid="{E3030C28-FB4D-489D-838D-635C43C28E9A}"/>
    <cellStyle name="Total 2 2 2 4 5 2 2" xfId="2221" xr:uid="{4E4918AA-798B-48A6-9A04-E1ABEA5BAB4C}"/>
    <cellStyle name="Total 2 2 2 4 5 2 2 2" xfId="5393" xr:uid="{239C3FB5-62DF-454E-BAE5-C7FBCCAFCFFF}"/>
    <cellStyle name="Total 2 2 2 4 5 2 2 2 2" xfId="11022" xr:uid="{7553442F-C637-4875-92E7-CF52314617D4}"/>
    <cellStyle name="Total 2 2 2 4 5 2 2 2 3" xfId="19657" xr:uid="{B68A115C-32AF-4ED2-8278-14B2188670E1}"/>
    <cellStyle name="Total 2 2 2 4 5 2 2 3" xfId="7850" xr:uid="{07440B35-BFF3-4BD4-A851-69F491D8E290}"/>
    <cellStyle name="Total 2 2 2 4 5 2 2 4" xfId="16485" xr:uid="{BB4BED45-4AC7-4470-8071-88E0B9490599}"/>
    <cellStyle name="Total 2 2 2 4 5 2 3" xfId="3190" xr:uid="{74E45716-8483-497C-8426-C42C45E5F4A7}"/>
    <cellStyle name="Total 2 2 2 4 5 2 3 2" xfId="8819" xr:uid="{DBE5745E-DA3D-4822-9E68-0E039885B54C}"/>
    <cellStyle name="Total 2 2 2 4 5 2 3 3" xfId="17454" xr:uid="{758E5C31-F513-4A0D-8591-E9212B1C2B1C}"/>
    <cellStyle name="Total 2 2 2 4 5 2 4" xfId="4354" xr:uid="{BA28D3D2-CFDC-4E90-B076-CC676B581C16}"/>
    <cellStyle name="Total 2 2 2 4 5 2 4 2" xfId="9983" xr:uid="{8595DD67-713C-4E51-90D5-D229CCA14CEE}"/>
    <cellStyle name="Total 2 2 2 4 5 2 4 3" xfId="18618" xr:uid="{3712A8EB-2D8F-4A85-A8BE-4337E88D8F80}"/>
    <cellStyle name="Total 2 2 2 4 5 2 5" xfId="6971" xr:uid="{D7F6D32E-3C58-472F-BC7C-C92B1792999B}"/>
    <cellStyle name="Total 2 2 2 4 5 2 6" xfId="15606" xr:uid="{1873D4B3-BF44-489F-88FA-77D35EBDEF78}"/>
    <cellStyle name="Total 2 2 2 4 5 3" xfId="3034" xr:uid="{DA840825-8D4A-4B56-99F5-7F4BD864782F}"/>
    <cellStyle name="Total 2 2 2 4 5 3 2" xfId="8663" xr:uid="{B74AACA5-1A21-4E5E-A670-ECF0CB2B360A}"/>
    <cellStyle name="Total 2 2 2 4 5 3 3" xfId="17298" xr:uid="{2379AA85-CFFD-40FF-9ED5-434D8D19CED9}"/>
    <cellStyle name="Total 2 2 2 4 5 4" xfId="4136" xr:uid="{D58E41E7-D353-4F7D-BEE1-918660E919C3}"/>
    <cellStyle name="Total 2 2 2 4 5 4 2" xfId="9765" xr:uid="{8B785487-186A-4518-8D52-405971D53001}"/>
    <cellStyle name="Total 2 2 2 4 5 4 3" xfId="18400" xr:uid="{2D01463B-5451-4CDD-A8BB-40245AFE3293}"/>
    <cellStyle name="Total 2 2 2 4 5 5" xfId="6387" xr:uid="{2B4B0A6E-338D-42CC-831B-C6E9D36EA212}"/>
    <cellStyle name="Total 2 2 2 4 5 6" xfId="15022" xr:uid="{2863A839-7127-4E04-A418-6D4E9D0714C5}"/>
    <cellStyle name="Total 2 2 2 4 6" xfId="1108" xr:uid="{7209DD15-E8D2-438D-BAEF-2FF9194303EA}"/>
    <cellStyle name="Total 2 2 2 4 6 2" xfId="1987" xr:uid="{580B22A7-003F-4E22-A9D9-FB3811EA63F1}"/>
    <cellStyle name="Total 2 2 2 4 6 2 2" xfId="5159" xr:uid="{32CB8AE5-56AF-4A32-87E2-63ACB71A744D}"/>
    <cellStyle name="Total 2 2 2 4 6 2 2 2" xfId="10788" xr:uid="{8D7F7D1F-098F-4677-9A8F-1B32FB0B56B8}"/>
    <cellStyle name="Total 2 2 2 4 6 2 2 3" xfId="19423" xr:uid="{E2B06740-487B-4151-9BCC-7E93DB48BF58}"/>
    <cellStyle name="Total 2 2 2 4 6 2 3" xfId="7616" xr:uid="{B232FC27-00D4-4D99-8E4D-6BF319A9548C}"/>
    <cellStyle name="Total 2 2 2 4 6 2 4" xfId="16251" xr:uid="{67D57FDE-F325-49E9-B360-D5F7BD51A972}"/>
    <cellStyle name="Total 2 2 2 4 6 3" xfId="3484" xr:uid="{7B2858C2-D563-4FA8-9FDE-F23E61DA46A6}"/>
    <cellStyle name="Total 2 2 2 4 6 3 2" xfId="9113" xr:uid="{543D5307-583D-46CF-9251-DD093EC2BB2B}"/>
    <cellStyle name="Total 2 2 2 4 6 3 3" xfId="17748" xr:uid="{657EF205-CA44-412A-A5A3-5F2B285CB1C7}"/>
    <cellStyle name="Total 2 2 2 4 6 4" xfId="3747" xr:uid="{468E0988-E034-4D2A-BFF6-1C7117A37776}"/>
    <cellStyle name="Total 2 2 2 4 6 4 2" xfId="9376" xr:uid="{35D84D51-1454-4DA1-95A7-65E275C124C8}"/>
    <cellStyle name="Total 2 2 2 4 6 4 3" xfId="18011" xr:uid="{BC8EFEA8-5C00-406D-B88A-5BD7FD02CA3B}"/>
    <cellStyle name="Total 2 2 2 4 6 5" xfId="6737" xr:uid="{40A1E7A2-4D85-448E-A3EA-5B8B4F21AA7A}"/>
    <cellStyle name="Total 2 2 2 4 6 6" xfId="15372" xr:uid="{705BF513-2F01-43DF-8F74-B502067A9CF3}"/>
    <cellStyle name="Total 2 2 2 4 7" xfId="3474" xr:uid="{78F11615-F3AD-4F71-9260-24D565BDF212}"/>
    <cellStyle name="Total 2 2 2 4 7 2" xfId="9103" xr:uid="{649BA925-09A8-43F8-9114-DF41AB6460C1}"/>
    <cellStyle name="Total 2 2 2 4 7 3" xfId="17738" xr:uid="{DAA4DD8F-E820-4CA5-9A09-4D9C708665BD}"/>
    <cellStyle name="Total 2 2 2 4 8" xfId="3966" xr:uid="{65BF918A-CEAF-40C1-897C-02B844E8C422}"/>
    <cellStyle name="Total 2 2 2 4 8 2" xfId="9595" xr:uid="{F2E352DD-3074-4100-A7DD-857AD7BBA4E3}"/>
    <cellStyle name="Total 2 2 2 4 8 3" xfId="18230" xr:uid="{6ECE9E33-D286-42B8-BB06-75177AA04DA9}"/>
    <cellStyle name="Total 2 2 2 4 9" xfId="6103" xr:uid="{5D47559B-0FFA-45F3-849A-3A7ED8E3338D}"/>
    <cellStyle name="Total 2 2 2 5" xfId="524" xr:uid="{3B1165BE-19F4-48A7-BA28-9B3544A71861}"/>
    <cellStyle name="Total 2 2 2 5 10" xfId="14788" xr:uid="{A2BCA26C-52DB-40AA-A15E-B7E240832058}"/>
    <cellStyle name="Total 2 2 2 5 2" xfId="858" xr:uid="{7D2FF247-1228-41A0-B168-9D2017FEE0AA}"/>
    <cellStyle name="Total 2 2 2 5 2 2" xfId="1442" xr:uid="{C048013D-7310-43C7-BA80-16F9C88194EA}"/>
    <cellStyle name="Total 2 2 2 5 2 2 2" xfId="2321" xr:uid="{2C271CB8-1D4E-4096-9110-C48C423E876F}"/>
    <cellStyle name="Total 2 2 2 5 2 2 2 2" xfId="5493" xr:uid="{28C8FE82-F3A5-47A0-8C94-9F448A6C5E12}"/>
    <cellStyle name="Total 2 2 2 5 2 2 2 2 2" xfId="11122" xr:uid="{D07499C0-6E80-47DC-966A-2B9E2733E09D}"/>
    <cellStyle name="Total 2 2 2 5 2 2 2 2 3" xfId="19757" xr:uid="{393058D6-FEF6-4B03-A58A-BCA4B3331BFB}"/>
    <cellStyle name="Total 2 2 2 5 2 2 2 3" xfId="7950" xr:uid="{D4F70B17-1211-4999-9997-89E0E99E3C57}"/>
    <cellStyle name="Total 2 2 2 5 2 2 2 4" xfId="16585" xr:uid="{039F0D25-CA59-4B00-91FA-E89BA5E59AF4}"/>
    <cellStyle name="Total 2 2 2 5 2 2 3" xfId="3578" xr:uid="{AE6F13F0-BA50-4975-82FF-35945E533393}"/>
    <cellStyle name="Total 2 2 2 5 2 2 3 2" xfId="9207" xr:uid="{D8C675F0-284E-4996-824E-C99A28C0C83E}"/>
    <cellStyle name="Total 2 2 2 5 2 2 3 3" xfId="17842" xr:uid="{9BAE59CC-5F95-4E37-BA7E-CE34A43F2EC9}"/>
    <cellStyle name="Total 2 2 2 5 2 2 4" xfId="3746" xr:uid="{F237B2E0-489A-4D80-AAA0-C87104DC8C51}"/>
    <cellStyle name="Total 2 2 2 5 2 2 4 2" xfId="9375" xr:uid="{1CDF18DF-07D6-40AD-BBEF-FDA835908A0A}"/>
    <cellStyle name="Total 2 2 2 5 2 2 4 3" xfId="18010" xr:uid="{11DA3B49-9E2A-4047-924C-F1A15FC8FB4B}"/>
    <cellStyle name="Total 2 2 2 5 2 2 5" xfId="7071" xr:uid="{032944ED-CC52-4470-913E-DF19A8827603}"/>
    <cellStyle name="Total 2 2 2 5 2 2 6" xfId="15706" xr:uid="{7FECD9B2-9D8D-487F-91D2-4F044D060FC5}"/>
    <cellStyle name="Total 2 2 2 5 2 3" xfId="2851" xr:uid="{A5ADF5CC-8A6E-408B-8A1A-E09BC813112F}"/>
    <cellStyle name="Total 2 2 2 5 2 3 2" xfId="8480" xr:uid="{09FFA94F-A645-4727-B063-3CCF322EF382}"/>
    <cellStyle name="Total 2 2 2 5 2 3 3" xfId="17115" xr:uid="{79DD9485-3309-4CAD-A393-598D158B226D}"/>
    <cellStyle name="Total 2 2 2 5 2 4" xfId="4160" xr:uid="{8EAD9B7F-159C-4F28-A71F-7ABAE5ED80A8}"/>
    <cellStyle name="Total 2 2 2 5 2 4 2" xfId="9789" xr:uid="{FF79CCF3-DECD-4B44-8BBF-2970EECC743E}"/>
    <cellStyle name="Total 2 2 2 5 2 4 3" xfId="18424" xr:uid="{38083E98-F0FB-42B1-985B-35689D9C1EF8}"/>
    <cellStyle name="Total 2 2 2 5 2 5" xfId="6487" xr:uid="{41A02CC7-7C6C-43A3-86CF-7D66EF8A3588}"/>
    <cellStyle name="Total 2 2 2 5 2 6" xfId="15122" xr:uid="{5991D929-045F-4384-9F2C-AEFF792F81DF}"/>
    <cellStyle name="Total 2 2 2 5 3" xfId="673" xr:uid="{70EAA20A-BD56-41CC-B160-FADCB31999B9}"/>
    <cellStyle name="Total 2 2 2 5 3 2" xfId="1257" xr:uid="{CC4BFC13-1283-445D-BE92-91EB5898E71C}"/>
    <cellStyle name="Total 2 2 2 5 3 2 2" xfId="2136" xr:uid="{1433954A-F0A8-42CB-B680-8C095375A129}"/>
    <cellStyle name="Total 2 2 2 5 3 2 2 2" xfId="5308" xr:uid="{83A9C496-455B-48BC-97A1-F03132772EAD}"/>
    <cellStyle name="Total 2 2 2 5 3 2 2 2 2" xfId="10937" xr:uid="{33E4D2AF-9A09-4194-BA9D-7B4872E08D6D}"/>
    <cellStyle name="Total 2 2 2 5 3 2 2 2 3" xfId="19572" xr:uid="{0886CE92-476D-4596-80A0-F3B82C842E9E}"/>
    <cellStyle name="Total 2 2 2 5 3 2 2 3" xfId="7765" xr:uid="{8318399C-7E27-4D7F-97A9-EA938948A500}"/>
    <cellStyle name="Total 2 2 2 5 3 2 2 4" xfId="16400" xr:uid="{79A7A5A7-B130-4BD4-A80E-C4B75535C775}"/>
    <cellStyle name="Total 2 2 2 5 3 2 3" xfId="260" xr:uid="{34F6458D-2D94-485E-95E2-41D6E0386286}"/>
    <cellStyle name="Total 2 2 2 5 3 2 3 2" xfId="5889" xr:uid="{06F34A8A-9305-44D5-A3C4-F281B7D8FF2B}"/>
    <cellStyle name="Total 2 2 2 5 3 2 3 3" xfId="14524" xr:uid="{F53DCA21-8814-4DC9-BB60-7950C43C4B6F}"/>
    <cellStyle name="Total 2 2 2 5 3 2 4" xfId="4313" xr:uid="{E681EB5D-8E43-4810-BB80-39AB155DEF1F}"/>
    <cellStyle name="Total 2 2 2 5 3 2 4 2" xfId="9942" xr:uid="{D4A3E986-D81E-4FAA-80A6-2DC3075F0A67}"/>
    <cellStyle name="Total 2 2 2 5 3 2 4 3" xfId="18577" xr:uid="{13B740F3-E8D6-4CDF-83EC-BC0806A08AE0}"/>
    <cellStyle name="Total 2 2 2 5 3 2 5" xfId="6886" xr:uid="{CCA5B0A9-F127-47E5-8BF9-59A229F19347}"/>
    <cellStyle name="Total 2 2 2 5 3 2 6" xfId="15521" xr:uid="{AA37452D-7C15-4D6A-B2A0-417C501C3B9B}"/>
    <cellStyle name="Total 2 2 2 5 3 3" xfId="3391" xr:uid="{8997B559-D8B0-4414-A1EC-6CE8FFF24972}"/>
    <cellStyle name="Total 2 2 2 5 3 3 2" xfId="9020" xr:uid="{FD4C2124-E80A-4538-9149-601F3A0BBA09}"/>
    <cellStyle name="Total 2 2 2 5 3 3 3" xfId="17655" xr:uid="{8485B094-3B7B-49C4-8F0C-363DC07551FD}"/>
    <cellStyle name="Total 2 2 2 5 3 4" xfId="4117" xr:uid="{C98B846E-62A7-4074-B5AC-A27CBAB60DF7}"/>
    <cellStyle name="Total 2 2 2 5 3 4 2" xfId="9746" xr:uid="{9293FD36-C414-419C-A2FE-161D213C2EDF}"/>
    <cellStyle name="Total 2 2 2 5 3 4 3" xfId="18381" xr:uid="{4A8342F4-29AE-4404-A54C-A2A35736FE17}"/>
    <cellStyle name="Total 2 2 2 5 3 5" xfId="6302" xr:uid="{8D1DB737-6250-4E94-AC3B-D3C4AA7927B8}"/>
    <cellStyle name="Total 2 2 2 5 3 6" xfId="14937" xr:uid="{71885666-A665-421E-982F-4D25A544ADD2}"/>
    <cellStyle name="Total 2 2 2 5 4" xfId="982" xr:uid="{04D5BD78-B496-4F4E-A8E6-6A803FFD0D5D}"/>
    <cellStyle name="Total 2 2 2 5 4 2" xfId="1566" xr:uid="{BEEFC18F-09BB-48B2-8EBB-F452A0814155}"/>
    <cellStyle name="Total 2 2 2 5 4 2 2" xfId="2445" xr:uid="{C7A4CACF-B83E-463F-A983-B02A1F85A161}"/>
    <cellStyle name="Total 2 2 2 5 4 2 2 2" xfId="5617" xr:uid="{A8074A03-8ABD-4430-A592-A569C3DE0321}"/>
    <cellStyle name="Total 2 2 2 5 4 2 2 2 2" xfId="11246" xr:uid="{14059D51-2F25-4124-87BC-EA19A4A72344}"/>
    <cellStyle name="Total 2 2 2 5 4 2 2 2 3" xfId="19881" xr:uid="{F7322AC3-3A49-4F5E-9D6B-ED6812CAA3A4}"/>
    <cellStyle name="Total 2 2 2 5 4 2 2 3" xfId="8074" xr:uid="{29496208-190E-4E07-9F51-28D47255BCF1}"/>
    <cellStyle name="Total 2 2 2 5 4 2 2 4" xfId="16709" xr:uid="{0F1714FA-EFA8-4C91-AD5D-316045321E5F}"/>
    <cellStyle name="Total 2 2 2 5 4 2 3" xfId="2751" xr:uid="{95B6CCC4-14A5-4F5D-8EB1-21553444ADF0}"/>
    <cellStyle name="Total 2 2 2 5 4 2 3 2" xfId="8380" xr:uid="{410B8CFA-E0D5-4836-A5F1-2D4EABB3B544}"/>
    <cellStyle name="Total 2 2 2 5 4 2 3 3" xfId="17015" xr:uid="{3EE55A0C-BEA2-4BDE-90B4-42AF0585DAAC}"/>
    <cellStyle name="Total 2 2 2 5 4 2 4" xfId="4738" xr:uid="{45EE609E-071C-4ABB-8D4D-7035160249A6}"/>
    <cellStyle name="Total 2 2 2 5 4 2 4 2" xfId="10367" xr:uid="{B2BADEC1-C615-4B80-A951-48C26713C2B1}"/>
    <cellStyle name="Total 2 2 2 5 4 2 4 3" xfId="19002" xr:uid="{A611BB1B-1311-48BF-BD2D-C585CA235334}"/>
    <cellStyle name="Total 2 2 2 5 4 2 5" xfId="7195" xr:uid="{E0C1C0F9-C7C7-4092-B140-E03E823A7B71}"/>
    <cellStyle name="Total 2 2 2 5 4 2 6" xfId="15830" xr:uid="{4068C36C-7E38-4001-97AA-300698D07D7F}"/>
    <cellStyle name="Total 2 2 2 5 4 3" xfId="3301" xr:uid="{C1485DF4-95D5-4B3A-8FF7-728806C1F50A}"/>
    <cellStyle name="Total 2 2 2 5 4 3 2" xfId="8930" xr:uid="{757AA3F0-37DC-4BDD-A740-0B28FDBAA3E8}"/>
    <cellStyle name="Total 2 2 2 5 4 3 3" xfId="17565" xr:uid="{54FCE362-2A14-43D6-8513-7F04B025F43A}"/>
    <cellStyle name="Total 2 2 2 5 4 4" xfId="4094" xr:uid="{111E8105-A9DE-4C68-8A42-AE183BB2ADCF}"/>
    <cellStyle name="Total 2 2 2 5 4 4 2" xfId="9723" xr:uid="{E1BB0B5D-D27B-4736-B36E-880D15188603}"/>
    <cellStyle name="Total 2 2 2 5 4 4 3" xfId="18358" xr:uid="{B1C170B7-C2C3-4F7F-B78F-E731B4F6EA5D}"/>
    <cellStyle name="Total 2 2 2 5 4 5" xfId="6611" xr:uid="{25050630-6242-40B4-AE85-A19845162B48}"/>
    <cellStyle name="Total 2 2 2 5 4 6" xfId="15246" xr:uid="{0A4038BA-714C-4F7C-9E86-D4CF17FEE897}"/>
    <cellStyle name="Total 2 2 2 5 5" xfId="730" xr:uid="{3E97E4B5-13C5-4D03-9AC9-620EBE787604}"/>
    <cellStyle name="Total 2 2 2 5 5 2" xfId="1314" xr:uid="{C8CD3011-A25E-4E53-BC19-4E3CFF1A689B}"/>
    <cellStyle name="Total 2 2 2 5 5 2 2" xfId="2193" xr:uid="{389AADD5-950E-4621-B4B1-9A5783F9B1FC}"/>
    <cellStyle name="Total 2 2 2 5 5 2 2 2" xfId="5365" xr:uid="{1AD21003-C672-470E-8E2A-19A92BD61447}"/>
    <cellStyle name="Total 2 2 2 5 5 2 2 2 2" xfId="10994" xr:uid="{EAB43C27-FFA2-4844-BD71-0101F177C561}"/>
    <cellStyle name="Total 2 2 2 5 5 2 2 2 3" xfId="19629" xr:uid="{42BA9027-125D-41DA-85A5-BA265B534398}"/>
    <cellStyle name="Total 2 2 2 5 5 2 2 3" xfId="7822" xr:uid="{10AE9873-3F31-47C7-8622-C7C31F49A846}"/>
    <cellStyle name="Total 2 2 2 5 5 2 2 4" xfId="16457" xr:uid="{3D94C9C4-0BCD-4666-AB7D-6BF445C5EB73}"/>
    <cellStyle name="Total 2 2 2 5 5 2 3" xfId="2541" xr:uid="{4A17FF7C-46DC-4BEB-84A6-B91066909ADA}"/>
    <cellStyle name="Total 2 2 2 5 5 2 3 2" xfId="8170" xr:uid="{B969FED7-08FE-4429-9BEE-878E6BA3A2EC}"/>
    <cellStyle name="Total 2 2 2 5 5 2 3 3" xfId="16805" xr:uid="{2D7731E2-4E31-4E74-9C09-CBD410258125}"/>
    <cellStyle name="Total 2 2 2 5 5 2 4" xfId="3926" xr:uid="{20F63A9A-545B-43B9-91D7-F7EE1B4BC0F4}"/>
    <cellStyle name="Total 2 2 2 5 5 2 4 2" xfId="9555" xr:uid="{320F70A6-FC8C-48F4-99FA-545535D101AC}"/>
    <cellStyle name="Total 2 2 2 5 5 2 4 3" xfId="18190" xr:uid="{67BB1D2F-F4F2-4031-95F7-56DF652CD749}"/>
    <cellStyle name="Total 2 2 2 5 5 2 5" xfId="6943" xr:uid="{22D3931F-1743-4916-B0EB-ED0C4CC0DD47}"/>
    <cellStyle name="Total 2 2 2 5 5 2 6" xfId="15578" xr:uid="{ED2EF7D0-1572-44C2-B0F2-F0E23AD34F91}"/>
    <cellStyle name="Total 2 2 2 5 5 3" xfId="2599" xr:uid="{7376F00C-22D7-4300-8969-831FE0A589AC}"/>
    <cellStyle name="Total 2 2 2 5 5 3 2" xfId="8228" xr:uid="{6BFBCC5D-7DC6-405B-9BDD-D3E642C2DF99}"/>
    <cellStyle name="Total 2 2 2 5 5 3 3" xfId="16863" xr:uid="{76C7A6D2-1D74-44C1-81A2-38D4FF07688D}"/>
    <cellStyle name="Total 2 2 2 5 5 4" xfId="4275" xr:uid="{376F871B-A28F-4AAC-8D27-7F8415AE8BAC}"/>
    <cellStyle name="Total 2 2 2 5 5 4 2" xfId="9904" xr:uid="{4EF1B0C9-1635-44D8-AD4A-3C95579E6683}"/>
    <cellStyle name="Total 2 2 2 5 5 4 3" xfId="18539" xr:uid="{48B346D2-C89E-4ED6-9F3B-8A37ED72C976}"/>
    <cellStyle name="Total 2 2 2 5 5 5" xfId="6359" xr:uid="{1BC1CD6B-6A10-481A-BA29-43FFA107FB7F}"/>
    <cellStyle name="Total 2 2 2 5 5 6" xfId="14994" xr:uid="{3F04BA29-F65F-42B4-B912-54A2D82E0D00}"/>
    <cellStyle name="Total 2 2 2 5 6" xfId="1128" xr:uid="{8CBF10F8-6A5D-483E-82F6-3A257C3F2A84}"/>
    <cellStyle name="Total 2 2 2 5 6 2" xfId="2007" xr:uid="{860F8CB5-B281-4546-AFD3-E5DBFBA4E2D4}"/>
    <cellStyle name="Total 2 2 2 5 6 2 2" xfId="5179" xr:uid="{B7F29195-0A5B-4CC0-BB7D-F608F1EF2C8D}"/>
    <cellStyle name="Total 2 2 2 5 6 2 2 2" xfId="10808" xr:uid="{6B3EE40C-D2B7-44E9-8B0C-7044E251A1B9}"/>
    <cellStyle name="Total 2 2 2 5 6 2 2 3" xfId="19443" xr:uid="{670F6DDC-C024-4F61-BF62-AD5AE09C1F2E}"/>
    <cellStyle name="Total 2 2 2 5 6 2 3" xfId="7636" xr:uid="{EAB75659-F583-47D6-B676-D520D2CF69A3}"/>
    <cellStyle name="Total 2 2 2 5 6 2 4" xfId="16271" xr:uid="{DBFDB9F9-EBAE-43A9-A343-BC7EEA2B24B7}"/>
    <cellStyle name="Total 2 2 2 5 6 3" xfId="3066" xr:uid="{162FDBB5-90AF-407A-83B8-3E036D181FD0}"/>
    <cellStyle name="Total 2 2 2 5 6 3 2" xfId="8695" xr:uid="{31484FD9-CFB5-4DD2-9A68-F3E9CADBF452}"/>
    <cellStyle name="Total 2 2 2 5 6 3 3" xfId="17330" xr:uid="{D9EADF6D-F2EF-40E8-BC8C-F07275EB03A6}"/>
    <cellStyle name="Total 2 2 2 5 6 4" xfId="3669" xr:uid="{9E0FD1C9-9C0D-4BC1-9E38-DD25DAEC3B08}"/>
    <cellStyle name="Total 2 2 2 5 6 4 2" xfId="9298" xr:uid="{926ADE0E-464C-4355-B312-C0385AAD4676}"/>
    <cellStyle name="Total 2 2 2 5 6 4 3" xfId="17933" xr:uid="{DCEF96C8-F741-47A8-8141-023CDA1CAC64}"/>
    <cellStyle name="Total 2 2 2 5 6 5" xfId="6757" xr:uid="{B5A2BEBB-6F65-485C-AB00-F8C9D6E0C792}"/>
    <cellStyle name="Total 2 2 2 5 6 6" xfId="15392" xr:uid="{C3B03D2E-1F30-462E-872C-39B5A5CED7C0}"/>
    <cellStyle name="Total 2 2 2 5 7" xfId="2913" xr:uid="{9D461F98-AD21-4761-9837-7F1623E02CCA}"/>
    <cellStyle name="Total 2 2 2 5 7 2" xfId="8542" xr:uid="{9BEEAA16-8313-4196-8219-C336CA08DF78}"/>
    <cellStyle name="Total 2 2 2 5 7 3" xfId="17177" xr:uid="{CD3BACD2-DCFA-4995-B4D6-2685B5CDF9D0}"/>
    <cellStyle name="Total 2 2 2 5 8" xfId="3688" xr:uid="{6667434C-3AEA-4730-81D2-4DE48F3FF55F}"/>
    <cellStyle name="Total 2 2 2 5 8 2" xfId="9317" xr:uid="{E6DD9748-F280-4A54-8231-4A7221036DC1}"/>
    <cellStyle name="Total 2 2 2 5 8 3" xfId="17952" xr:uid="{65B73C1D-4468-4EA4-8BFA-97A078396CB2}"/>
    <cellStyle name="Total 2 2 2 5 9" xfId="6153" xr:uid="{A0730064-DF10-4C00-B27C-C4DFAF622402}"/>
    <cellStyle name="Total 2 2 2 6" xfId="494" xr:uid="{F3D1AAD0-D879-4D3A-AB35-AEE1175F33E0}"/>
    <cellStyle name="Total 2 2 2 6 2" xfId="901" xr:uid="{D0948495-1191-4FBD-8105-BCBD8EBA8017}"/>
    <cellStyle name="Total 2 2 2 6 2 2" xfId="1485" xr:uid="{9357BECC-D376-445B-9EB4-FB6805AEE970}"/>
    <cellStyle name="Total 2 2 2 6 2 2 2" xfId="2364" xr:uid="{0B993DC5-D1E0-49A9-87F4-7B328FB31239}"/>
    <cellStyle name="Total 2 2 2 6 2 2 2 2" xfId="5536" xr:uid="{4E9B2B27-3874-4C47-8C79-D57B07582C80}"/>
    <cellStyle name="Total 2 2 2 6 2 2 2 2 2" xfId="11165" xr:uid="{FAAF78A9-86B0-4B4B-B932-EBF4E9220B59}"/>
    <cellStyle name="Total 2 2 2 6 2 2 2 2 3" xfId="19800" xr:uid="{F52E05E4-2749-4A7A-8019-D7D7619E2416}"/>
    <cellStyle name="Total 2 2 2 6 2 2 2 3" xfId="7993" xr:uid="{F101324B-0D65-428B-83A0-924AB1C76C10}"/>
    <cellStyle name="Total 2 2 2 6 2 2 2 4" xfId="16628" xr:uid="{70D78B8A-0E93-40E9-9CC0-AA3FE2F8DF84}"/>
    <cellStyle name="Total 2 2 2 6 2 2 3" xfId="3485" xr:uid="{EA75AC02-D47E-473D-8888-CA1BDFAB0E5A}"/>
    <cellStyle name="Total 2 2 2 6 2 2 3 2" xfId="9114" xr:uid="{6165D8BA-2697-48A5-83CD-F04527A96A8B}"/>
    <cellStyle name="Total 2 2 2 6 2 2 3 3" xfId="17749" xr:uid="{EFB5B575-A1E6-480E-B197-B0100A34F18C}"/>
    <cellStyle name="Total 2 2 2 6 2 2 4" xfId="4657" xr:uid="{89EEBF68-0606-4E7E-A7A0-91D6C65F0A81}"/>
    <cellStyle name="Total 2 2 2 6 2 2 4 2" xfId="10286" xr:uid="{78919234-72B9-4607-A55B-FE27C93F21B1}"/>
    <cellStyle name="Total 2 2 2 6 2 2 4 3" xfId="18921" xr:uid="{F236BB70-7A09-43C4-AB71-3EA006F3BCC7}"/>
    <cellStyle name="Total 2 2 2 6 2 2 5" xfId="7114" xr:uid="{13275AA0-D9AA-46CF-BDD5-3D122DE312DF}"/>
    <cellStyle name="Total 2 2 2 6 2 2 6" xfId="15749" xr:uid="{E73E289C-14FB-4F04-9CC1-12DFCD4EEF9E}"/>
    <cellStyle name="Total 2 2 2 6 2 3" xfId="3106" xr:uid="{6F1A0E8E-91A5-415E-95F0-FEA44888B52E}"/>
    <cellStyle name="Total 2 2 2 6 2 3 2" xfId="8735" xr:uid="{03030E9D-6470-427A-8D34-A27514ABAA95}"/>
    <cellStyle name="Total 2 2 2 6 2 3 3" xfId="17370" xr:uid="{5D3F738D-9CF9-40C5-861B-5DD9013508FA}"/>
    <cellStyle name="Total 2 2 2 6 2 4" xfId="4099" xr:uid="{0FCC8F1F-88EF-4F6B-AB93-39C9B24FD185}"/>
    <cellStyle name="Total 2 2 2 6 2 4 2" xfId="9728" xr:uid="{17C74844-C1A2-4184-844D-6F8F9082944B}"/>
    <cellStyle name="Total 2 2 2 6 2 4 3" xfId="18363" xr:uid="{91A09790-8DCA-45EC-8E01-D6CA801CC78B}"/>
    <cellStyle name="Total 2 2 2 6 2 5" xfId="6530" xr:uid="{C560EE34-20B9-4AAA-9EA6-3131891E2575}"/>
    <cellStyle name="Total 2 2 2 6 2 6" xfId="15165" xr:uid="{245D361D-1100-4321-B548-0E19F40862DD}"/>
    <cellStyle name="Total 2 2 2 6 3" xfId="1116" xr:uid="{AEEAC566-92B3-4298-8E13-71C9848389D3}"/>
    <cellStyle name="Total 2 2 2 6 3 2" xfId="1995" xr:uid="{79B4DDEA-307E-4C9C-86FD-ECE856DAC7DA}"/>
    <cellStyle name="Total 2 2 2 6 3 2 2" xfId="5167" xr:uid="{ACF42689-375B-4521-976E-E8500696C040}"/>
    <cellStyle name="Total 2 2 2 6 3 2 2 2" xfId="10796" xr:uid="{69065D20-CFC8-412A-B316-1861D9C013E1}"/>
    <cellStyle name="Total 2 2 2 6 3 2 2 3" xfId="19431" xr:uid="{0D8E17FF-60DA-44A6-A755-247D71157064}"/>
    <cellStyle name="Total 2 2 2 6 3 2 3" xfId="7624" xr:uid="{1436EC34-F151-4125-8C57-480D05AD7A56}"/>
    <cellStyle name="Total 2 2 2 6 3 2 4" xfId="16259" xr:uid="{6EEDF82B-6B54-4BD0-9F72-D27D1E477F41}"/>
    <cellStyle name="Total 2 2 2 6 3 3" xfId="3258" xr:uid="{32D58DE8-0102-4CC5-A17F-0B565DD37972}"/>
    <cellStyle name="Total 2 2 2 6 3 3 2" xfId="8887" xr:uid="{96EE0189-EBE6-4073-8F34-57D37A423284}"/>
    <cellStyle name="Total 2 2 2 6 3 3 3" xfId="17522" xr:uid="{0C5C9AE5-8143-4FB4-BE4F-A57DB2286BFE}"/>
    <cellStyle name="Total 2 2 2 6 3 4" xfId="3679" xr:uid="{6BA345C8-E86B-49E0-8443-5C3B70387047}"/>
    <cellStyle name="Total 2 2 2 6 3 4 2" xfId="9308" xr:uid="{262D5A94-5097-4DC0-A395-F8BD77A86777}"/>
    <cellStyle name="Total 2 2 2 6 3 4 3" xfId="17943" xr:uid="{783032BE-9083-4E97-8735-CE8623A10C23}"/>
    <cellStyle name="Total 2 2 2 6 3 5" xfId="6745" xr:uid="{F2E19E86-C7D6-41C3-83ED-4598D67C2FE2}"/>
    <cellStyle name="Total 2 2 2 6 3 6" xfId="15380" xr:uid="{AE0E9A59-0E0E-4CFF-86ED-3CB75DB4AE32}"/>
    <cellStyle name="Total 2 2 2 6 4" xfId="2782" xr:uid="{3EBA4BD3-477F-40FA-9ED4-719E45DD94D3}"/>
    <cellStyle name="Total 2 2 2 6 4 2" xfId="8411" xr:uid="{EBCF9A9A-5855-4A78-A3B6-606BA8D67AC3}"/>
    <cellStyle name="Total 2 2 2 6 4 3" xfId="17046" xr:uid="{2E344A08-590C-4A5E-B4EF-BC7EA2138ACD}"/>
    <cellStyle name="Total 2 2 2 6 5" xfId="3924" xr:uid="{F201BA74-4974-4995-BA1E-BC9C5CA7837E}"/>
    <cellStyle name="Total 2 2 2 6 5 2" xfId="9553" xr:uid="{372461A6-E50F-4B1D-83BC-BE23FF3C623D}"/>
    <cellStyle name="Total 2 2 2 6 5 3" xfId="18188" xr:uid="{0BD5458B-3889-4519-9806-0030BE787B6B}"/>
    <cellStyle name="Total 2 2 2 6 6" xfId="6123" xr:uid="{D5775A88-8E77-4F8B-A243-B85E4714421E}"/>
    <cellStyle name="Total 2 2 2 6 7" xfId="14758" xr:uid="{A6D8A1ED-1C53-49F6-9628-8FAC824B123E}"/>
    <cellStyle name="Total 2 2 2 7" xfId="644" xr:uid="{A7A59E5A-79BB-41BA-8A7C-6DD596EC7E22}"/>
    <cellStyle name="Total 2 2 2 7 2" xfId="1228" xr:uid="{6FB55102-FC66-436F-A005-8302CAB04198}"/>
    <cellStyle name="Total 2 2 2 7 2 2" xfId="2107" xr:uid="{F83DB734-6E17-4E51-94D2-291FAC74134E}"/>
    <cellStyle name="Total 2 2 2 7 2 2 2" xfId="5279" xr:uid="{6B901AAA-A501-4534-AECD-5B7BBB81996C}"/>
    <cellStyle name="Total 2 2 2 7 2 2 2 2" xfId="10908" xr:uid="{D09EBF94-B27F-4FCF-B996-0F39880E715E}"/>
    <cellStyle name="Total 2 2 2 7 2 2 2 3" xfId="19543" xr:uid="{917798FF-5977-4BE4-9875-4C0FB5D1F882}"/>
    <cellStyle name="Total 2 2 2 7 2 2 3" xfId="7736" xr:uid="{9DD6FFB3-19F5-4E60-A3B4-8096D1FB6864}"/>
    <cellStyle name="Total 2 2 2 7 2 2 4" xfId="16371" xr:uid="{E9BD6F98-A62B-4DC2-9452-45AF9A845C26}"/>
    <cellStyle name="Total 2 2 2 7 2 3" xfId="3052" xr:uid="{2699FDDC-3628-41A1-BBB1-4846AB324490}"/>
    <cellStyle name="Total 2 2 2 7 2 3 2" xfId="8681" xr:uid="{67FF2288-FFB5-4D31-B635-E358FB7292BD}"/>
    <cellStyle name="Total 2 2 2 7 2 3 3" xfId="17316" xr:uid="{D2DAEFFD-AA1D-4428-91E3-D870D88A98DA}"/>
    <cellStyle name="Total 2 2 2 7 2 4" xfId="4002" xr:uid="{1CCA1ACC-CF38-47C3-9071-E95E736093ED}"/>
    <cellStyle name="Total 2 2 2 7 2 4 2" xfId="9631" xr:uid="{CE8FD188-E244-45F0-AC5B-61DAA70616E8}"/>
    <cellStyle name="Total 2 2 2 7 2 4 3" xfId="18266" xr:uid="{5750DC0E-9E4A-4A3D-9206-7039830D0737}"/>
    <cellStyle name="Total 2 2 2 7 2 5" xfId="6857" xr:uid="{57411969-787B-4C71-8977-18BCA2EA7D25}"/>
    <cellStyle name="Total 2 2 2 7 2 6" xfId="15492" xr:uid="{8BF0DB40-CA2A-413E-B70B-56B118F123C0}"/>
    <cellStyle name="Total 2 2 2 7 3" xfId="2715" xr:uid="{8C2D3075-BB28-4A8B-B95B-D043FFF6F9F8}"/>
    <cellStyle name="Total 2 2 2 7 3 2" xfId="8344" xr:uid="{287F653B-8DD3-4EAD-9FAC-38B26FAA9B3F}"/>
    <cellStyle name="Total 2 2 2 7 3 3" xfId="16979" xr:uid="{E548D461-E257-4885-B32C-6579316120AD}"/>
    <cellStyle name="Total 2 2 2 7 4" xfId="3884" xr:uid="{9F574552-4410-42B2-B666-4851192E882F}"/>
    <cellStyle name="Total 2 2 2 7 4 2" xfId="9513" xr:uid="{D0B4B014-8300-4F38-AB50-68E3D2A36E44}"/>
    <cellStyle name="Total 2 2 2 7 4 3" xfId="18148" xr:uid="{A9DFA181-4E4A-460D-A0CE-8345F45688E2}"/>
    <cellStyle name="Total 2 2 2 7 5" xfId="6273" xr:uid="{B42DF8B8-E665-4634-B4F2-B30A69FF435A}"/>
    <cellStyle name="Total 2 2 2 7 6" xfId="14908" xr:uid="{82861FE4-2A4C-4E71-8B76-2E8CE168D2F2}"/>
    <cellStyle name="Total 2 2 2 8" xfId="1076" xr:uid="{8454913C-B39D-45A2-A7DC-86E6BB91CE12}"/>
    <cellStyle name="Total 2 2 2 8 2" xfId="1955" xr:uid="{C1A59724-B33B-45D4-A607-B44EC44F1859}"/>
    <cellStyle name="Total 2 2 2 8 2 2" xfId="5127" xr:uid="{007B7708-FD91-4057-89E4-BD02540318BE}"/>
    <cellStyle name="Total 2 2 2 8 2 2 2" xfId="10756" xr:uid="{6D7CCEA3-209D-431E-87BF-578048A14A03}"/>
    <cellStyle name="Total 2 2 2 8 2 2 3" xfId="19391" xr:uid="{56669A2F-1AAE-457D-80FA-3F7CFB4D9F2D}"/>
    <cellStyle name="Total 2 2 2 8 2 3" xfId="7584" xr:uid="{4348352C-72EB-4EFA-8242-4C27156DC009}"/>
    <cellStyle name="Total 2 2 2 8 2 4" xfId="16219" xr:uid="{5CC65005-811B-4A8B-9943-D9935D6824D0}"/>
    <cellStyle name="Total 2 2 2 8 3" xfId="3060" xr:uid="{FA655803-9120-4078-A46F-DA18FCDE8ED1}"/>
    <cellStyle name="Total 2 2 2 8 3 2" xfId="8689" xr:uid="{F5AFB5B4-2612-439A-919D-4B6B3FD33A52}"/>
    <cellStyle name="Total 2 2 2 8 3 3" xfId="17324" xr:uid="{911F13B5-CE59-402A-A2AC-4F88749E156A}"/>
    <cellStyle name="Total 2 2 2 8 4" xfId="3759" xr:uid="{A588C583-48EC-437A-9288-154300EBC3DE}"/>
    <cellStyle name="Total 2 2 2 8 4 2" xfId="9388" xr:uid="{BD05215B-D850-4F11-897E-79F4C492E1A1}"/>
    <cellStyle name="Total 2 2 2 8 4 3" xfId="18023" xr:uid="{83C152D8-28B3-4879-B4B6-09D6973BF4F1}"/>
    <cellStyle name="Total 2 2 2 8 5" xfId="6705" xr:uid="{6911F32C-D938-4B19-8F5A-12D6B05213C3}"/>
    <cellStyle name="Total 2 2 2 8 6" xfId="15340" xr:uid="{54A048E9-5E89-4F07-A754-5CE3011F2535}"/>
    <cellStyle name="Total 2 2 2 9" xfId="411" xr:uid="{E11880D9-63E5-46CC-AB6E-236B8828592D}"/>
    <cellStyle name="Total 2 2 2 9 2" xfId="4288" xr:uid="{E06D3E80-24DE-4AA4-A13C-536193EF1F07}"/>
    <cellStyle name="Total 2 2 2 9 2 2" xfId="9917" xr:uid="{166D0FA0-3B76-4EF4-B639-CA169E802FEA}"/>
    <cellStyle name="Total 2 2 2 9 2 3" xfId="18552" xr:uid="{52C10535-4217-4587-986A-80D685CA8ED8}"/>
    <cellStyle name="Total 2 2 2 9 3" xfId="6040" xr:uid="{C613983F-68C7-4736-A293-EEA440E31EC0}"/>
    <cellStyle name="Total 2 2 2 9 4" xfId="14675" xr:uid="{8CBD8B33-2C5E-4781-9376-6897C3700E7D}"/>
    <cellStyle name="Total 2 2 3" xfId="146" xr:uid="{D7B6B06A-C927-40AD-939F-FE6D542DA6D8}"/>
    <cellStyle name="Total 2 2 3 10" xfId="1093" xr:uid="{80A8BA90-137F-4F2B-8056-11045C58B6FF}"/>
    <cellStyle name="Total 2 2 3 10 2" xfId="1972" xr:uid="{1C69ACEB-55ED-4996-A9A2-FBA9F8A2119B}"/>
    <cellStyle name="Total 2 2 3 10 2 2" xfId="5144" xr:uid="{8D301EAA-A92F-4249-A397-76EE7C11EF02}"/>
    <cellStyle name="Total 2 2 3 10 2 2 2" xfId="10773" xr:uid="{18BD60BE-9651-4ABD-BA81-B41D8C2B58B2}"/>
    <cellStyle name="Total 2 2 3 10 2 2 3" xfId="19408" xr:uid="{0DD2CF9A-6F9F-4C0E-BBAF-805245ED177B}"/>
    <cellStyle name="Total 2 2 3 10 2 3" xfId="7601" xr:uid="{271E0A1B-1D35-484E-A1D7-8C3E0CE093F3}"/>
    <cellStyle name="Total 2 2 3 10 2 4" xfId="16236" xr:uid="{5D7AB0AB-577C-47F1-B1E5-EE1EB835A5EC}"/>
    <cellStyle name="Total 2 2 3 10 3" xfId="2819" xr:uid="{99E4D468-5D73-4C93-9545-2D090C981C5F}"/>
    <cellStyle name="Total 2 2 3 10 3 2" xfId="8448" xr:uid="{9A441020-37FE-4556-A104-5918A9549C78}"/>
    <cellStyle name="Total 2 2 3 10 3 3" xfId="17083" xr:uid="{ADD0B307-016E-4596-9725-852AE6D79B10}"/>
    <cellStyle name="Total 2 2 3 10 4" xfId="3943" xr:uid="{DA30D0F1-BCCE-48ED-9B79-940D800B9D64}"/>
    <cellStyle name="Total 2 2 3 10 4 2" xfId="9572" xr:uid="{6E7007E0-4BCE-4ACA-B486-557094E6525A}"/>
    <cellStyle name="Total 2 2 3 10 4 3" xfId="18207" xr:uid="{72109B20-B2F6-49F0-8EC5-14A9D3721629}"/>
    <cellStyle name="Total 2 2 3 10 5" xfId="6722" xr:uid="{5D0D46CC-82D0-4854-99FE-94DFD8522B52}"/>
    <cellStyle name="Total 2 2 3 10 6" xfId="15357" xr:uid="{968D44F1-4F5C-4BED-8683-A998DC531D81}"/>
    <cellStyle name="Total 2 2 3 11" xfId="460" xr:uid="{E38F4345-5A50-4F91-B5D6-59060BF8AEA3}"/>
    <cellStyle name="Total 2 2 3 11 2" xfId="4378" xr:uid="{F276EBCE-7E00-448F-94F7-70C8BE57BA09}"/>
    <cellStyle name="Total 2 2 3 11 2 2" xfId="10007" xr:uid="{01FD1738-ADF0-4D5A-8E70-DDD9A44CFEB2}"/>
    <cellStyle name="Total 2 2 3 11 2 3" xfId="18642" xr:uid="{D1F05FF8-FFF0-4A37-8659-F9583CE2F143}"/>
    <cellStyle name="Total 2 2 3 11 3" xfId="6089" xr:uid="{805ABDA6-EDB7-4075-9478-C0AA005AEFE6}"/>
    <cellStyle name="Total 2 2 3 11 4" xfId="14724" xr:uid="{6052100B-3BFB-4FD7-B8C3-412E13A28CA0}"/>
    <cellStyle name="Total 2 2 3 12" xfId="3267" xr:uid="{D3C1F867-752E-4230-9E3B-6AE263A9D211}"/>
    <cellStyle name="Total 2 2 3 12 2" xfId="8896" xr:uid="{A32AE3AC-5A41-40C7-AE08-11E2C58012F5}"/>
    <cellStyle name="Total 2 2 3 12 3" xfId="17531" xr:uid="{6F90BF19-3B3B-42BD-ADC7-AE6959A11A3B}"/>
    <cellStyle name="Total 2 2 3 13" xfId="4178" xr:uid="{623F23E3-C59E-4421-8166-CB3A75BADFE2}"/>
    <cellStyle name="Total 2 2 3 13 2" xfId="9807" xr:uid="{9CD06FDF-7315-480A-95FD-E68FDFCF35A0}"/>
    <cellStyle name="Total 2 2 3 13 3" xfId="18442" xr:uid="{65D6E669-4F24-4D46-967E-A8BB083B495A}"/>
    <cellStyle name="Total 2 2 3 14" xfId="5775" xr:uid="{BD82FCCE-12A6-42AD-A467-11006B3DB31A}"/>
    <cellStyle name="Total 2 2 3 15" xfId="14410" xr:uid="{C47DE36D-9718-4751-9CD4-AEE712CBC73E}"/>
    <cellStyle name="Total 2 2 3 2" xfId="168" xr:uid="{6C9BDEF1-4503-4214-AD9F-2629F1785509}"/>
    <cellStyle name="Total 2 2 3 2 10" xfId="5797" xr:uid="{D53B67F5-8D47-40C3-8BD5-2B533C053B54}"/>
    <cellStyle name="Total 2 2 3 2 11" xfId="14432" xr:uid="{B9196C26-D285-48B1-9E57-83256C011868}"/>
    <cellStyle name="Total 2 2 3 2 2" xfId="914" xr:uid="{F07A1B8C-E40F-49CA-B10A-A5734C2E009D}"/>
    <cellStyle name="Total 2 2 3 2 2 2" xfId="1498" xr:uid="{CEAA32CC-CAB9-4BBB-9D86-9938660BB2DA}"/>
    <cellStyle name="Total 2 2 3 2 2 2 2" xfId="2377" xr:uid="{2D569CEF-EF8D-47DB-B772-E417025E6CAE}"/>
    <cellStyle name="Total 2 2 3 2 2 2 2 2" xfId="5549" xr:uid="{5DBB281D-6508-467B-8FFF-5C3739F1B668}"/>
    <cellStyle name="Total 2 2 3 2 2 2 2 2 2" xfId="11178" xr:uid="{63C4EA98-7C8D-424F-8641-3847AA790E68}"/>
    <cellStyle name="Total 2 2 3 2 2 2 2 2 3" xfId="19813" xr:uid="{AA5D2BF4-83BE-488B-ABD9-931E5D0B5D71}"/>
    <cellStyle name="Total 2 2 3 2 2 2 2 3" xfId="8006" xr:uid="{259D37FC-EDFD-4C14-8BBD-894687B3DB7C}"/>
    <cellStyle name="Total 2 2 3 2 2 2 2 4" xfId="16641" xr:uid="{7B229185-80D9-4ECF-9763-38A6ED55227C}"/>
    <cellStyle name="Total 2 2 3 2 2 2 3" xfId="3117" xr:uid="{3AABA3E4-5D25-4D99-9D3A-0833DE518A94}"/>
    <cellStyle name="Total 2 2 3 2 2 2 3 2" xfId="8746" xr:uid="{CA696F47-1ABF-4DC5-92BF-DAEEC54BFA68}"/>
    <cellStyle name="Total 2 2 3 2 2 2 3 3" xfId="17381" xr:uid="{30E2EBC4-4E4F-4B62-B5B6-467EB81A68EF}"/>
    <cellStyle name="Total 2 2 3 2 2 2 4" xfId="4670" xr:uid="{C7B281DB-839B-4597-A5EF-CCCB453DC79C}"/>
    <cellStyle name="Total 2 2 3 2 2 2 4 2" xfId="10299" xr:uid="{B0F77008-AF8E-4AD9-9D47-F45CE74C641A}"/>
    <cellStyle name="Total 2 2 3 2 2 2 4 3" xfId="18934" xr:uid="{825FAA72-9478-4B64-9072-5954E65A3BC7}"/>
    <cellStyle name="Total 2 2 3 2 2 2 5" xfId="7127" xr:uid="{74D3200B-EA7E-4777-8027-E5D6B925082A}"/>
    <cellStyle name="Total 2 2 3 2 2 2 6" xfId="15762" xr:uid="{EA740580-0812-48C1-A520-D99BFD68F1A0}"/>
    <cellStyle name="Total 2 2 3 2 2 3" xfId="2948" xr:uid="{59C2E8AE-DF53-498C-90B0-C979768F02B7}"/>
    <cellStyle name="Total 2 2 3 2 2 3 2" xfId="8577" xr:uid="{0C98A146-9570-43E9-9ED2-7DA5F1321D0E}"/>
    <cellStyle name="Total 2 2 3 2 2 3 3" xfId="17212" xr:uid="{F24F9FA4-0C22-43B5-B3AF-28255E237494}"/>
    <cellStyle name="Total 2 2 3 2 2 4" xfId="4409" xr:uid="{11F46DBF-F35A-46DD-A941-6A12018EF686}"/>
    <cellStyle name="Total 2 2 3 2 2 4 2" xfId="10038" xr:uid="{3A26F326-B285-4AF6-B0CF-B79138BEB81B}"/>
    <cellStyle name="Total 2 2 3 2 2 4 3" xfId="18673" xr:uid="{CF24658F-F981-4605-9C6E-3F9801383961}"/>
    <cellStyle name="Total 2 2 3 2 2 5" xfId="6543" xr:uid="{6DBE1C33-97FE-4B46-BB1D-662CD6B64926}"/>
    <cellStyle name="Total 2 2 3 2 2 6" xfId="15178" xr:uid="{B81509F1-D916-4E3D-B362-BCB3F9908AE0}"/>
    <cellStyle name="Total 2 2 3 2 3" xfId="659" xr:uid="{81F60AE2-2922-4022-A04A-54659CB3FBCD}"/>
    <cellStyle name="Total 2 2 3 2 3 2" xfId="1243" xr:uid="{C5CEDDEA-3672-44C7-8B4E-A7E7BEE8FC83}"/>
    <cellStyle name="Total 2 2 3 2 3 2 2" xfId="2122" xr:uid="{200452D7-8477-4098-ADA4-D3B089605352}"/>
    <cellStyle name="Total 2 2 3 2 3 2 2 2" xfId="5294" xr:uid="{E143DCC5-7F22-4E69-ABD4-5828A003260B}"/>
    <cellStyle name="Total 2 2 3 2 3 2 2 2 2" xfId="10923" xr:uid="{DE17349C-FEE6-4151-B109-4EC7CF050E05}"/>
    <cellStyle name="Total 2 2 3 2 3 2 2 2 3" xfId="19558" xr:uid="{0D898812-30F4-4A78-8833-745FF78B17BF}"/>
    <cellStyle name="Total 2 2 3 2 3 2 2 3" xfId="7751" xr:uid="{E16BE96C-E324-411F-82FD-767B2EBECA7F}"/>
    <cellStyle name="Total 2 2 3 2 3 2 2 4" xfId="16386" xr:uid="{4228FC21-8FFC-49E8-9DA2-8A3FA46F8FC6}"/>
    <cellStyle name="Total 2 2 3 2 3 2 3" xfId="2630" xr:uid="{04362B1F-832F-4479-AEF0-8EB32B7F6292}"/>
    <cellStyle name="Total 2 2 3 2 3 2 3 2" xfId="8259" xr:uid="{451FBAAA-9DD4-4831-8E6C-1B97CD8439A6}"/>
    <cellStyle name="Total 2 2 3 2 3 2 3 3" xfId="16894" xr:uid="{3EA4FC7C-3CF3-4725-8116-1E0D09FA4924}"/>
    <cellStyle name="Total 2 2 3 2 3 2 4" xfId="4155" xr:uid="{58AE2C20-2541-426B-B268-9B34599CC692}"/>
    <cellStyle name="Total 2 2 3 2 3 2 4 2" xfId="9784" xr:uid="{A0204D0E-8BCA-4B9C-AB67-1CDFA76947F9}"/>
    <cellStyle name="Total 2 2 3 2 3 2 4 3" xfId="18419" xr:uid="{7E9EF23A-7305-46EB-8623-8843DB97891A}"/>
    <cellStyle name="Total 2 2 3 2 3 2 5" xfId="6872" xr:uid="{ADD37449-C98F-4B8D-8065-15591EACAA95}"/>
    <cellStyle name="Total 2 2 3 2 3 2 6" xfId="15507" xr:uid="{596A8F98-4E83-492A-92A5-08CFFF5EF332}"/>
    <cellStyle name="Total 2 2 3 2 3 3" xfId="3114" xr:uid="{2B277714-0279-47EE-AD90-C86C1D513CA4}"/>
    <cellStyle name="Total 2 2 3 2 3 3 2" xfId="8743" xr:uid="{081CF2D8-C8B9-41F7-8593-43CEA9BEA359}"/>
    <cellStyle name="Total 2 2 3 2 3 3 3" xfId="17378" xr:uid="{5137E24E-158A-4312-930C-D8521F75C893}"/>
    <cellStyle name="Total 2 2 3 2 3 4" xfId="4196" xr:uid="{3358DCD3-D824-41D2-A75A-BE5737595FBD}"/>
    <cellStyle name="Total 2 2 3 2 3 4 2" xfId="9825" xr:uid="{DACADDC0-F4D1-4B3D-88C9-4749E502D7D4}"/>
    <cellStyle name="Total 2 2 3 2 3 4 3" xfId="18460" xr:uid="{814A62AB-F6E8-4897-8255-2BA0258E1376}"/>
    <cellStyle name="Total 2 2 3 2 3 5" xfId="6288" xr:uid="{7BBCBFF3-632D-4FDA-94C8-71E75E502A96}"/>
    <cellStyle name="Total 2 2 3 2 3 6" xfId="14923" xr:uid="{78C72C7C-39CC-43B0-993C-08327D64B313}"/>
    <cellStyle name="Total 2 2 3 2 4" xfId="661" xr:uid="{EF4165C5-3681-4B83-8B87-64046B28F085}"/>
    <cellStyle name="Total 2 2 3 2 4 2" xfId="1245" xr:uid="{3B0E6C7A-B047-438E-BE43-E8B57F560386}"/>
    <cellStyle name="Total 2 2 3 2 4 2 2" xfId="2124" xr:uid="{EE20CA10-C759-42E1-8C77-DB3790A41A48}"/>
    <cellStyle name="Total 2 2 3 2 4 2 2 2" xfId="5296" xr:uid="{AEE91EC9-5FBB-462B-AFD4-7005F84D3BAF}"/>
    <cellStyle name="Total 2 2 3 2 4 2 2 2 2" xfId="10925" xr:uid="{E83315D2-6592-4F7E-A802-A40915EC6C8E}"/>
    <cellStyle name="Total 2 2 3 2 4 2 2 2 3" xfId="19560" xr:uid="{AFE577A9-5A3F-474A-BED0-C1887BA377C8}"/>
    <cellStyle name="Total 2 2 3 2 4 2 2 3" xfId="7753" xr:uid="{50814E94-7816-4F87-BA04-B88C6C5ED7CF}"/>
    <cellStyle name="Total 2 2 3 2 4 2 2 4" xfId="16388" xr:uid="{B0AB857E-6DB7-40AC-8443-AFED056B1136}"/>
    <cellStyle name="Total 2 2 3 2 4 2 3" xfId="2568" xr:uid="{CBB96788-3DDC-41F7-A9C9-27F900DBA8BF}"/>
    <cellStyle name="Total 2 2 3 2 4 2 3 2" xfId="8197" xr:uid="{D19FD3CD-44DB-429B-899E-6A50089641BD}"/>
    <cellStyle name="Total 2 2 3 2 4 2 3 3" xfId="16832" xr:uid="{6E551A18-014B-44E9-9DAB-C1E5F8B49241}"/>
    <cellStyle name="Total 2 2 3 2 4 2 4" xfId="4080" xr:uid="{223D05F6-A9D1-4CB5-A255-38E75645F2D6}"/>
    <cellStyle name="Total 2 2 3 2 4 2 4 2" xfId="9709" xr:uid="{4CD3D0A6-EA7F-4A8F-B928-5585ABE602D0}"/>
    <cellStyle name="Total 2 2 3 2 4 2 4 3" xfId="18344" xr:uid="{3E83C2D0-5882-42EE-A3E3-F919144E1BD0}"/>
    <cellStyle name="Total 2 2 3 2 4 2 5" xfId="6874" xr:uid="{D1630C26-66F6-4F80-A8EB-23E0AB09285B}"/>
    <cellStyle name="Total 2 2 3 2 4 2 6" xfId="15509" xr:uid="{9F45D686-C5E2-487A-96F6-0C5758F382F2}"/>
    <cellStyle name="Total 2 2 3 2 4 3" xfId="3121" xr:uid="{8028E12E-7BE9-4476-A94D-B774E743ACCF}"/>
    <cellStyle name="Total 2 2 3 2 4 3 2" xfId="8750" xr:uid="{502B6C5B-17C5-4F50-9FF7-1DAB9010D724}"/>
    <cellStyle name="Total 2 2 3 2 4 3 3" xfId="17385" xr:uid="{FAA0A7D8-4CC4-4413-8A14-451D974171D6}"/>
    <cellStyle name="Total 2 2 3 2 4 4" xfId="4046" xr:uid="{81FA4518-71C0-44C0-AA91-C750985567CD}"/>
    <cellStyle name="Total 2 2 3 2 4 4 2" xfId="9675" xr:uid="{9087D964-E8E7-4E19-A40F-0771BD9F9A89}"/>
    <cellStyle name="Total 2 2 3 2 4 4 3" xfId="18310" xr:uid="{99782244-B18A-4D6D-BC6C-1A72952A0759}"/>
    <cellStyle name="Total 2 2 3 2 4 5" xfId="6290" xr:uid="{0D7B23CE-DA06-4CFE-B29C-E0B6C84B6534}"/>
    <cellStyle name="Total 2 2 3 2 4 6" xfId="14925" xr:uid="{2C4C16D0-CBD4-4ACF-A7EB-5C842620C6BD}"/>
    <cellStyle name="Total 2 2 3 2 5" xfId="769" xr:uid="{AB2FB172-5CB6-4054-9F3F-9973D87FED99}"/>
    <cellStyle name="Total 2 2 3 2 5 2" xfId="1353" xr:uid="{2EE68E35-7643-4520-82B4-87AB73B8A944}"/>
    <cellStyle name="Total 2 2 3 2 5 2 2" xfId="2232" xr:uid="{5F8C0747-0782-4A24-81C2-6E0D345907F0}"/>
    <cellStyle name="Total 2 2 3 2 5 2 2 2" xfId="5404" xr:uid="{3B3426BF-588C-4EEA-ABDA-0F51BCA6D573}"/>
    <cellStyle name="Total 2 2 3 2 5 2 2 2 2" xfId="11033" xr:uid="{25BD4169-06D4-4200-9569-AFC8CBB95ED0}"/>
    <cellStyle name="Total 2 2 3 2 5 2 2 2 3" xfId="19668" xr:uid="{63B8F161-76AC-493B-8469-7B22C077F52E}"/>
    <cellStyle name="Total 2 2 3 2 5 2 2 3" xfId="7861" xr:uid="{3241B151-3861-49D6-8F18-449B2A06CC1C}"/>
    <cellStyle name="Total 2 2 3 2 5 2 2 4" xfId="16496" xr:uid="{66F37473-517E-4F51-AF5B-1BE1C0356477}"/>
    <cellStyle name="Total 2 2 3 2 5 2 3" xfId="3424" xr:uid="{26FB8312-4BD8-4777-BE6B-BADFC6C11C81}"/>
    <cellStyle name="Total 2 2 3 2 5 2 3 2" xfId="9053" xr:uid="{C826C20F-1ED2-4379-8636-068DE19EBCC7}"/>
    <cellStyle name="Total 2 2 3 2 5 2 3 3" xfId="17688" xr:uid="{865A37EA-4961-4546-A0B6-D030984E4D8F}"/>
    <cellStyle name="Total 2 2 3 2 5 2 4" xfId="4204" xr:uid="{323653DE-5D16-4D43-AA34-D94ADB35F8BB}"/>
    <cellStyle name="Total 2 2 3 2 5 2 4 2" xfId="9833" xr:uid="{E4EC669B-3DEB-4C1E-B7D3-CCAAD531285D}"/>
    <cellStyle name="Total 2 2 3 2 5 2 4 3" xfId="18468" xr:uid="{03AEBF15-7220-4378-9672-52A4CEE430F7}"/>
    <cellStyle name="Total 2 2 3 2 5 2 5" xfId="6982" xr:uid="{ABF55E0D-7F2F-4C4D-BEB1-D76366D46E85}"/>
    <cellStyle name="Total 2 2 3 2 5 2 6" xfId="15617" xr:uid="{150E605A-1334-4CDF-9CA1-E7B518438B49}"/>
    <cellStyle name="Total 2 2 3 2 5 3" xfId="3490" xr:uid="{1F9B857C-262E-49CC-BB12-978EAB44DBE3}"/>
    <cellStyle name="Total 2 2 3 2 5 3 2" xfId="9119" xr:uid="{E8EBE85F-F7A3-4939-9368-DE98AEC3E51E}"/>
    <cellStyle name="Total 2 2 3 2 5 3 3" xfId="17754" xr:uid="{4B47A3C6-0CD6-4C37-9540-F35D8F44982F}"/>
    <cellStyle name="Total 2 2 3 2 5 4" xfId="4058" xr:uid="{5A029E2B-BE46-4A6B-9324-23EFC6702FB3}"/>
    <cellStyle name="Total 2 2 3 2 5 4 2" xfId="9687" xr:uid="{2DEE81DB-F235-4C2C-B0BC-AF9214CA832D}"/>
    <cellStyle name="Total 2 2 3 2 5 4 3" xfId="18322" xr:uid="{E9DE40A8-B4BE-473F-9533-E97DEDEC3B53}"/>
    <cellStyle name="Total 2 2 3 2 5 5" xfId="6398" xr:uid="{AD2637AF-A075-4F1A-B8FD-88EAB703CB65}"/>
    <cellStyle name="Total 2 2 3 2 5 6" xfId="15033" xr:uid="{56BA905C-4058-4C87-AF76-6E30194A937D}"/>
    <cellStyle name="Total 2 2 3 2 6" xfId="1167" xr:uid="{F8C3213D-B588-4A15-AE3E-442DA7B505BF}"/>
    <cellStyle name="Total 2 2 3 2 6 2" xfId="2046" xr:uid="{4AA75672-371C-42AE-8D72-FA90B4B1818B}"/>
    <cellStyle name="Total 2 2 3 2 6 2 2" xfId="5218" xr:uid="{4B537C31-1992-45CE-8A10-B787EFB89471}"/>
    <cellStyle name="Total 2 2 3 2 6 2 2 2" xfId="10847" xr:uid="{34181B45-F330-422D-9606-237F6F191F96}"/>
    <cellStyle name="Total 2 2 3 2 6 2 2 3" xfId="19482" xr:uid="{8BCFFC12-F0B4-4C5A-8BE3-96988D94A7FB}"/>
    <cellStyle name="Total 2 2 3 2 6 2 3" xfId="7675" xr:uid="{20527205-4565-4428-A130-E853585BE0DC}"/>
    <cellStyle name="Total 2 2 3 2 6 2 4" xfId="16310" xr:uid="{AC0451F2-9466-4FEB-B3C9-C97FF41E3E1D}"/>
    <cellStyle name="Total 2 2 3 2 6 3" xfId="3027" xr:uid="{5A38F62D-AED3-4880-AAB1-595B12027C0B}"/>
    <cellStyle name="Total 2 2 3 2 6 3 2" xfId="8656" xr:uid="{7E2A5DE4-81C9-4153-894B-C65003BAFB5A}"/>
    <cellStyle name="Total 2 2 3 2 6 3 3" xfId="17291" xr:uid="{587D6BDB-8892-491D-94BA-C930BEBA4220}"/>
    <cellStyle name="Total 2 2 3 2 6 4" xfId="4400" xr:uid="{B31A4323-C337-4A4F-A9BB-81919E7B8087}"/>
    <cellStyle name="Total 2 2 3 2 6 4 2" xfId="10029" xr:uid="{F56A1CF4-BB0F-4F70-9EAF-27AC7952F5FB}"/>
    <cellStyle name="Total 2 2 3 2 6 4 3" xfId="18664" xr:uid="{26D96C16-4694-40F5-A9DE-5219CE579D48}"/>
    <cellStyle name="Total 2 2 3 2 6 5" xfId="6796" xr:uid="{05B34880-555A-4947-AC56-6B5E5E73CF1D}"/>
    <cellStyle name="Total 2 2 3 2 6 6" xfId="15431" xr:uid="{472391A3-4F77-4D7F-8366-923248C15906}"/>
    <cellStyle name="Total 2 2 3 2 7" xfId="3544" xr:uid="{AB0ACEF0-2C87-420A-9604-35E8BD4FF1DE}"/>
    <cellStyle name="Total 2 2 3 2 7 2" xfId="9173" xr:uid="{364798E0-CB5F-4D03-A628-CD2AD581603B}"/>
    <cellStyle name="Total 2 2 3 2 7 3" xfId="17808" xr:uid="{16C73D77-7DDC-43B1-A1FC-77E0B7CB533D}"/>
    <cellStyle name="Total 2 2 3 2 8" xfId="4414" xr:uid="{5A3C6992-8E75-4516-9FFD-48EE188A33BD}"/>
    <cellStyle name="Total 2 2 3 2 8 2" xfId="10043" xr:uid="{DB8616D8-EBFF-4621-9EA1-9368C227B510}"/>
    <cellStyle name="Total 2 2 3 2 8 3" xfId="18678" xr:uid="{BFBCB6BF-25D2-4602-9BBA-BDA72833D6CF}"/>
    <cellStyle name="Total 2 2 3 2 9" xfId="590" xr:uid="{8D3E7F25-F592-47B5-9FD3-B51F05A21163}"/>
    <cellStyle name="Total 2 2 3 2 9 2" xfId="6219" xr:uid="{8C43A4C0-7DA1-4F7E-B2A3-B7BD855658EB}"/>
    <cellStyle name="Total 2 2 3 2 9 3" xfId="14854" xr:uid="{FB63395A-8FBC-4824-9ADE-3DF9F407CFB0}"/>
    <cellStyle name="Total 2 2 3 3" xfId="176" xr:uid="{3215E7C3-069A-4E75-9006-44FAD611992A}"/>
    <cellStyle name="Total 2 2 3 3 10" xfId="14440" xr:uid="{0317671D-1F1A-47B7-8D84-7837202C0E2E}"/>
    <cellStyle name="Total 2 2 3 3 2" xfId="938" xr:uid="{22EEABC6-7AB6-4E27-9D8E-229242B304DE}"/>
    <cellStyle name="Total 2 2 3 3 2 2" xfId="1522" xr:uid="{2F5A6AC9-3024-4E7B-B928-E94F855E01FE}"/>
    <cellStyle name="Total 2 2 3 3 2 2 2" xfId="2401" xr:uid="{4D69B805-E991-41EF-BDA4-83E49D55A0DC}"/>
    <cellStyle name="Total 2 2 3 3 2 2 2 2" xfId="5573" xr:uid="{E920D1EE-AF7B-40D8-ABB8-02A0C027DAAD}"/>
    <cellStyle name="Total 2 2 3 3 2 2 2 2 2" xfId="11202" xr:uid="{3A8C3E35-1AE8-40F2-B53D-DB7F62C32832}"/>
    <cellStyle name="Total 2 2 3 3 2 2 2 2 3" xfId="19837" xr:uid="{42E3018B-567C-4711-9C04-AFA73E899C2B}"/>
    <cellStyle name="Total 2 2 3 3 2 2 2 3" xfId="8030" xr:uid="{4B2C96EB-2C60-41F3-BB48-A788DB5679AE}"/>
    <cellStyle name="Total 2 2 3 3 2 2 2 4" xfId="16665" xr:uid="{5A632FF2-AB4E-4970-8072-5D6C99C7B15F}"/>
    <cellStyle name="Total 2 2 3 3 2 2 3" xfId="3260" xr:uid="{4B61DBE6-5E16-4202-8E98-117313191195}"/>
    <cellStyle name="Total 2 2 3 3 2 2 3 2" xfId="8889" xr:uid="{6746BC8E-DC2F-49B5-91B0-CD75442623B0}"/>
    <cellStyle name="Total 2 2 3 3 2 2 3 3" xfId="17524" xr:uid="{5E513B77-156C-4E83-971A-5987887DB7CD}"/>
    <cellStyle name="Total 2 2 3 3 2 2 4" xfId="4694" xr:uid="{165079A6-F94A-48FF-925E-17690197B1CF}"/>
    <cellStyle name="Total 2 2 3 3 2 2 4 2" xfId="10323" xr:uid="{9BB1D990-67AA-487D-8DBC-C4BCBCFA44E4}"/>
    <cellStyle name="Total 2 2 3 3 2 2 4 3" xfId="18958" xr:uid="{7A5565F4-1058-496D-8B37-3F867A7480AA}"/>
    <cellStyle name="Total 2 2 3 3 2 2 5" xfId="7151" xr:uid="{AE4AC55B-4A98-45FA-9657-1EDC5D0F0D28}"/>
    <cellStyle name="Total 2 2 3 3 2 2 6" xfId="15786" xr:uid="{82960D72-4B81-4118-AC09-72B62481922A}"/>
    <cellStyle name="Total 2 2 3 3 2 3" xfId="3193" xr:uid="{EC241C8E-02BB-446F-8E9E-CD418A847B53}"/>
    <cellStyle name="Total 2 2 3 3 2 3 2" xfId="8822" xr:uid="{5E189B70-A458-4440-8AE0-A3FDC45603F0}"/>
    <cellStyle name="Total 2 2 3 3 2 3 3" xfId="17457" xr:uid="{F2AAADD6-B1A0-4BC3-90FD-CFAF65006C64}"/>
    <cellStyle name="Total 2 2 3 3 2 4" xfId="4603" xr:uid="{98900751-0A62-44BB-876B-55ACAA8F48A7}"/>
    <cellStyle name="Total 2 2 3 3 2 4 2" xfId="10232" xr:uid="{83925082-3864-4803-BBF8-606A0CC70D82}"/>
    <cellStyle name="Total 2 2 3 3 2 4 3" xfId="18867" xr:uid="{5894B348-9AC9-48EB-92E1-F23374369204}"/>
    <cellStyle name="Total 2 2 3 3 2 5" xfId="6567" xr:uid="{4F2EBB27-539E-475F-8998-44404954FB56}"/>
    <cellStyle name="Total 2 2 3 3 2 6" xfId="15202" xr:uid="{D3513420-40C6-4E2D-8C85-FB6DB446FA27}"/>
    <cellStyle name="Total 2 2 3 3 3" xfId="1003" xr:uid="{3A32A98E-7B54-40B4-8B49-7F94C31CA2FF}"/>
    <cellStyle name="Total 2 2 3 3 3 2" xfId="1587" xr:uid="{32D74293-CF1B-4A09-927D-7E0CA446E9D1}"/>
    <cellStyle name="Total 2 2 3 3 3 2 2" xfId="2466" xr:uid="{EE01C3EE-C5BD-4881-ACBC-330CCDECB808}"/>
    <cellStyle name="Total 2 2 3 3 3 2 2 2" xfId="5638" xr:uid="{85CD71BA-53AF-4C5B-8082-CB232121D6FF}"/>
    <cellStyle name="Total 2 2 3 3 3 2 2 2 2" xfId="11267" xr:uid="{76CA1F38-57D4-4A8A-A1FD-EE2DFC755105}"/>
    <cellStyle name="Total 2 2 3 3 3 2 2 2 3" xfId="19902" xr:uid="{19D31461-5E84-4B31-80A0-131884645E45}"/>
    <cellStyle name="Total 2 2 3 3 3 2 2 3" xfId="8095" xr:uid="{25C5D4F7-423D-484E-BC5E-BB8013291BCF}"/>
    <cellStyle name="Total 2 2 3 3 3 2 2 4" xfId="16730" xr:uid="{D9CA9BD5-E6CC-47E9-A8F5-9F078A587629}"/>
    <cellStyle name="Total 2 2 3 3 3 2 3" xfId="3050" xr:uid="{E72C364C-60C9-4B95-99F8-DBFB443D5991}"/>
    <cellStyle name="Total 2 2 3 3 3 2 3 2" xfId="8679" xr:uid="{08323F52-79B8-4027-B466-5E504D204F42}"/>
    <cellStyle name="Total 2 2 3 3 3 2 3 3" xfId="17314" xr:uid="{9DD57117-2949-4EDA-A6A4-8EE13619DBF5}"/>
    <cellStyle name="Total 2 2 3 3 3 2 4" xfId="4759" xr:uid="{4786B688-C690-4C79-B9C5-CF2756966406}"/>
    <cellStyle name="Total 2 2 3 3 3 2 4 2" xfId="10388" xr:uid="{0FDD89C5-942F-44A2-9C89-1C5CDC233586}"/>
    <cellStyle name="Total 2 2 3 3 3 2 4 3" xfId="19023" xr:uid="{4E65A369-5465-4BA7-8734-65F810A970CF}"/>
    <cellStyle name="Total 2 2 3 3 3 2 5" xfId="7216" xr:uid="{5C6F5F24-989F-4C42-A145-26517C3E3D84}"/>
    <cellStyle name="Total 2 2 3 3 3 2 6" xfId="15851" xr:uid="{5BF287E3-C424-4196-BF9F-7F927CC70478}"/>
    <cellStyle name="Total 2 2 3 3 3 3" xfId="3142" xr:uid="{804A7DE7-66F1-4C6D-8A69-31732267ED0F}"/>
    <cellStyle name="Total 2 2 3 3 3 3 2" xfId="8771" xr:uid="{FDC55EFB-D096-4376-B597-4322A6855C06}"/>
    <cellStyle name="Total 2 2 3 3 3 3 3" xfId="17406" xr:uid="{E13C8C04-EFCA-4BDF-8FD3-03DF9ECDAEFF}"/>
    <cellStyle name="Total 2 2 3 3 3 4" xfId="4253" xr:uid="{26E539DA-9877-4239-A800-58D490D4AF51}"/>
    <cellStyle name="Total 2 2 3 3 3 4 2" xfId="9882" xr:uid="{290CC3C8-50AE-4FDE-94CF-3CE5453641FC}"/>
    <cellStyle name="Total 2 2 3 3 3 4 3" xfId="18517" xr:uid="{3DA0767C-FE27-43EB-8089-973A2DEAD78F}"/>
    <cellStyle name="Total 2 2 3 3 3 5" xfId="6632" xr:uid="{C6037775-ED4C-4EA9-8FC7-11569A1FC7B5}"/>
    <cellStyle name="Total 2 2 3 3 3 6" xfId="15267" xr:uid="{A8800624-0AB6-45B7-BC92-2AB71465DCF3}"/>
    <cellStyle name="Total 2 2 3 3 4" xfId="1053" xr:uid="{67CDE71A-ADE1-485D-A39A-DCAF3B7D2F9E}"/>
    <cellStyle name="Total 2 2 3 3 4 2" xfId="1637" xr:uid="{1121B708-CF65-4B80-9351-5CD18EB77344}"/>
    <cellStyle name="Total 2 2 3 3 4 2 2" xfId="2516" xr:uid="{BC483BDA-C9EA-477D-89A8-622A281E541A}"/>
    <cellStyle name="Total 2 2 3 3 4 2 2 2" xfId="5688" xr:uid="{3A6EACA7-8D72-495A-953F-AA71D24CCC6F}"/>
    <cellStyle name="Total 2 2 3 3 4 2 2 2 2" xfId="11317" xr:uid="{C50496F7-75A8-47DB-BD16-BABA4354DE3D}"/>
    <cellStyle name="Total 2 2 3 3 4 2 2 2 3" xfId="19952" xr:uid="{13BFDAAA-50D9-45F2-B8A5-3F216A3398D7}"/>
    <cellStyle name="Total 2 2 3 3 4 2 2 3" xfId="8145" xr:uid="{685F8878-1523-417F-A0ED-7078C3F3F08B}"/>
    <cellStyle name="Total 2 2 3 3 4 2 2 4" xfId="16780" xr:uid="{EFA0A776-61AC-4779-AF6C-A83C0EF8ACBA}"/>
    <cellStyle name="Total 2 2 3 3 4 2 3" xfId="297" xr:uid="{96B3F941-91C7-4542-A2B8-D114CE69AD64}"/>
    <cellStyle name="Total 2 2 3 3 4 2 3 2" xfId="5926" xr:uid="{E1EEA65B-8482-40B8-A48E-F15129CAB587}"/>
    <cellStyle name="Total 2 2 3 3 4 2 3 3" xfId="14561" xr:uid="{A723AA7C-BAE8-4FA2-ABBE-E10DD0563602}"/>
    <cellStyle name="Total 2 2 3 3 4 2 4" xfId="4809" xr:uid="{DAD3E801-4E4B-436C-ADE0-9400E6BC7BC8}"/>
    <cellStyle name="Total 2 2 3 3 4 2 4 2" xfId="10438" xr:uid="{28C7104B-C1D5-4CE9-9A04-94F1C9C75A9B}"/>
    <cellStyle name="Total 2 2 3 3 4 2 4 3" xfId="19073" xr:uid="{72FF8AE4-B9AD-463A-8795-8974ED694545}"/>
    <cellStyle name="Total 2 2 3 3 4 2 5" xfId="7266" xr:uid="{FF4A521A-1800-47DD-95FB-F5776EC8889B}"/>
    <cellStyle name="Total 2 2 3 3 4 2 6" xfId="15901" xr:uid="{86E40AB2-EE43-4888-A569-8C7D2FE11BFD}"/>
    <cellStyle name="Total 2 2 3 3 4 3" xfId="3534" xr:uid="{1A2FE8FE-8C4D-4796-8872-6663D5E2AEDF}"/>
    <cellStyle name="Total 2 2 3 3 4 3 2" xfId="9163" xr:uid="{D937AAE4-0776-4ECA-8B16-F9DAB7375130}"/>
    <cellStyle name="Total 2 2 3 3 4 3 3" xfId="17798" xr:uid="{B8B012BC-ED73-4072-AD18-ADFABD8D4F23}"/>
    <cellStyle name="Total 2 2 3 3 4 4" xfId="4549" xr:uid="{C2287ACE-B864-444F-9750-01D541143EA2}"/>
    <cellStyle name="Total 2 2 3 3 4 4 2" xfId="10178" xr:uid="{C4466A58-6DD3-46C4-9E53-91E7B72F4704}"/>
    <cellStyle name="Total 2 2 3 3 4 4 3" xfId="18813" xr:uid="{C3C1A0A6-CFA2-4BFE-9711-4389CC24DCFD}"/>
    <cellStyle name="Total 2 2 3 3 4 5" xfId="6682" xr:uid="{94A29CA4-6266-405D-9D6E-DCE9D6F8C7E6}"/>
    <cellStyle name="Total 2 2 3 3 4 6" xfId="15317" xr:uid="{E53D2C79-6F3D-4956-8189-FC095BF6F353}"/>
    <cellStyle name="Total 2 2 3 3 5" xfId="793" xr:uid="{935273AF-1786-4700-82D1-F05FDE102660}"/>
    <cellStyle name="Total 2 2 3 3 5 2" xfId="1377" xr:uid="{6702508B-72EB-4370-BE6A-A96FD411D5D8}"/>
    <cellStyle name="Total 2 2 3 3 5 2 2" xfId="2256" xr:uid="{7E285E15-1BC5-4037-8B3F-B9E2F3E9E9F3}"/>
    <cellStyle name="Total 2 2 3 3 5 2 2 2" xfId="5428" xr:uid="{6DB556E9-262A-46EC-881E-400BA0729093}"/>
    <cellStyle name="Total 2 2 3 3 5 2 2 2 2" xfId="11057" xr:uid="{5C9AC1BB-EB3F-4A83-BE92-D360DAD8F15F}"/>
    <cellStyle name="Total 2 2 3 3 5 2 2 2 3" xfId="19692" xr:uid="{118C1E34-310B-4B80-BB2E-B94BC3FFD1A1}"/>
    <cellStyle name="Total 2 2 3 3 5 2 2 3" xfId="7885" xr:uid="{93C84E23-5A58-4D10-989B-3DA6BC9E2C45}"/>
    <cellStyle name="Total 2 2 3 3 5 2 2 4" xfId="16520" xr:uid="{52847528-3386-4EE6-9A0A-D751D70FC46E}"/>
    <cellStyle name="Total 2 2 3 3 5 2 3" xfId="2678" xr:uid="{942F51AF-6F7A-4ACB-B29E-1894E8409E9D}"/>
    <cellStyle name="Total 2 2 3 3 5 2 3 2" xfId="8307" xr:uid="{594FC463-B2C7-45C5-B006-BEEA878D7956}"/>
    <cellStyle name="Total 2 2 3 3 5 2 3 3" xfId="16942" xr:uid="{FCB71EBD-09A6-4C48-AB81-9F686F33C7EA}"/>
    <cellStyle name="Total 2 2 3 3 5 2 4" xfId="4560" xr:uid="{1C814D3E-C87F-471A-9E8A-87BBDA7BC94F}"/>
    <cellStyle name="Total 2 2 3 3 5 2 4 2" xfId="10189" xr:uid="{8353EFB7-485A-4CDE-9086-DA0E97F32D44}"/>
    <cellStyle name="Total 2 2 3 3 5 2 4 3" xfId="18824" xr:uid="{011C7397-E42D-4A1A-BFE7-26A3CE053149}"/>
    <cellStyle name="Total 2 2 3 3 5 2 5" xfId="7006" xr:uid="{3AD8427A-EA59-4E37-809B-EF2C918256BC}"/>
    <cellStyle name="Total 2 2 3 3 5 2 6" xfId="15641" xr:uid="{F21F51A5-F712-47C5-BCBD-A1404C2B44BE}"/>
    <cellStyle name="Total 2 2 3 3 5 3" xfId="3166" xr:uid="{8A849B93-5920-4F45-ADCE-3E89C9E7A545}"/>
    <cellStyle name="Total 2 2 3 3 5 3 2" xfId="8795" xr:uid="{0513F7FE-8919-4CA1-BEFD-881EA67547F0}"/>
    <cellStyle name="Total 2 2 3 3 5 3 3" xfId="17430" xr:uid="{14CACDD7-EDE1-4845-8D7A-9522B6B751A5}"/>
    <cellStyle name="Total 2 2 3 3 5 4" xfId="4022" xr:uid="{DADC4A05-F811-48BF-A3A9-A1AD79748D64}"/>
    <cellStyle name="Total 2 2 3 3 5 4 2" xfId="9651" xr:uid="{C062D9B7-5734-4019-9CC7-FA4F5D67D0F3}"/>
    <cellStyle name="Total 2 2 3 3 5 4 3" xfId="18286" xr:uid="{AA5493BC-143D-47AF-A6F2-B1A57CD37AE9}"/>
    <cellStyle name="Total 2 2 3 3 5 5" xfId="6422" xr:uid="{DE28C181-4DAC-4E3E-A05F-C7801929E4D5}"/>
    <cellStyle name="Total 2 2 3 3 5 6" xfId="15057" xr:uid="{75058510-B8EA-4FC9-B318-86E8FDE6974F}"/>
    <cellStyle name="Total 2 2 3 3 6" xfId="1191" xr:uid="{38528141-DEFD-4B59-8272-E8509F51CAF8}"/>
    <cellStyle name="Total 2 2 3 3 6 2" xfId="2070" xr:uid="{100F9554-87D2-4E68-B4F6-BD9141C64B84}"/>
    <cellStyle name="Total 2 2 3 3 6 2 2" xfId="5242" xr:uid="{D2EE49F4-4B47-4462-AF71-9B70A765D279}"/>
    <cellStyle name="Total 2 2 3 3 6 2 2 2" xfId="10871" xr:uid="{1F8D61AF-F63B-487D-9127-0B8C4092E6A6}"/>
    <cellStyle name="Total 2 2 3 3 6 2 2 3" xfId="19506" xr:uid="{7DBE8F0B-B6C9-4A2C-A242-8EB7B84C868D}"/>
    <cellStyle name="Total 2 2 3 3 6 2 3" xfId="7699" xr:uid="{381CEA55-1332-4E05-8210-0E17A39BE59C}"/>
    <cellStyle name="Total 2 2 3 3 6 2 4" xfId="16334" xr:uid="{236D288D-5982-4402-A40D-837D87B98CF5}"/>
    <cellStyle name="Total 2 2 3 3 6 3" xfId="3000" xr:uid="{75DAFF00-F871-491A-A9B3-2E389069BD8C}"/>
    <cellStyle name="Total 2 2 3 3 6 3 2" xfId="8629" xr:uid="{7C61AE93-A0DE-4929-B37D-004F5C246430}"/>
    <cellStyle name="Total 2 2 3 3 6 3 3" xfId="17264" xr:uid="{5D432F07-3448-45CF-AFAE-D5E11D91D28F}"/>
    <cellStyle name="Total 2 2 3 3 6 4" xfId="4606" xr:uid="{797291D8-A325-454C-8642-A014DE480884}"/>
    <cellStyle name="Total 2 2 3 3 6 4 2" xfId="10235" xr:uid="{AD31E897-6E72-46E2-ACCC-2E55DF238C39}"/>
    <cellStyle name="Total 2 2 3 3 6 4 3" xfId="18870" xr:uid="{C2222A8C-7392-4DC5-A89F-3A22948E277A}"/>
    <cellStyle name="Total 2 2 3 3 6 5" xfId="6820" xr:uid="{328B2499-46E3-4DF9-B4BC-A7FBB45262C2}"/>
    <cellStyle name="Total 2 2 3 3 6 6" xfId="15455" xr:uid="{7B581289-25C8-4656-BAD6-D7FCFC7AB35F}"/>
    <cellStyle name="Total 2 2 3 3 7" xfId="3506" xr:uid="{C7AF0602-0352-400D-8F8A-5AC31140DDCE}"/>
    <cellStyle name="Total 2 2 3 3 7 2" xfId="9135" xr:uid="{965B7635-61D8-4822-BFC7-DE7681AB850C}"/>
    <cellStyle name="Total 2 2 3 3 7 3" xfId="17770" xr:uid="{97E6DA33-7196-4486-A68D-815A474B616D}"/>
    <cellStyle name="Total 2 2 3 3 8" xfId="4592" xr:uid="{46E1F21F-3F58-4B99-84CD-5A9629B2D05E}"/>
    <cellStyle name="Total 2 2 3 3 8 2" xfId="10221" xr:uid="{91FC4BB3-2BF2-4E85-9BE4-7C8F5FA199A3}"/>
    <cellStyle name="Total 2 2 3 3 8 3" xfId="18856" xr:uid="{5CF7E8CD-9651-4374-925D-CF99EC8DFC16}"/>
    <cellStyle name="Total 2 2 3 3 9" xfId="5805" xr:uid="{E707AA62-9C4D-4954-A82E-7CC764AE59F8}"/>
    <cellStyle name="Total 2 2 3 4" xfId="622" xr:uid="{41A1ED1B-7134-4801-A66B-F38A98E05895}"/>
    <cellStyle name="Total 2 2 3 4 10" xfId="14886" xr:uid="{77B4C517-8813-44B9-BCA2-4E4469298428}"/>
    <cellStyle name="Total 2 2 3 4 2" xfId="953" xr:uid="{1C3EAF2B-ACB6-4ABE-984A-6B2363635F96}"/>
    <cellStyle name="Total 2 2 3 4 2 2" xfId="1537" xr:uid="{43D98B4E-C809-4148-A7C2-E7DF78219A95}"/>
    <cellStyle name="Total 2 2 3 4 2 2 2" xfId="2416" xr:uid="{CE201647-3802-4B38-B262-273BE63C44E8}"/>
    <cellStyle name="Total 2 2 3 4 2 2 2 2" xfId="5588" xr:uid="{F3206F08-6972-4022-B53D-6A03A025619D}"/>
    <cellStyle name="Total 2 2 3 4 2 2 2 2 2" xfId="11217" xr:uid="{2203A47E-76C8-46E1-8D68-D74E6690F635}"/>
    <cellStyle name="Total 2 2 3 4 2 2 2 2 3" xfId="19852" xr:uid="{8DBF281C-C4D6-4BD7-9D31-6BF075AEB03F}"/>
    <cellStyle name="Total 2 2 3 4 2 2 2 3" xfId="8045" xr:uid="{04BAAD80-F914-46A4-AD9A-073ABEA39ED7}"/>
    <cellStyle name="Total 2 2 3 4 2 2 2 4" xfId="16680" xr:uid="{EBEF4C9E-F0D8-4909-A3E6-F9E96E3DB502}"/>
    <cellStyle name="Total 2 2 3 4 2 2 3" xfId="3478" xr:uid="{E272B049-018B-4F5E-B6DF-8B82824A88A8}"/>
    <cellStyle name="Total 2 2 3 4 2 2 3 2" xfId="9107" xr:uid="{4AD13543-D8A4-4D11-9895-24659C6AEE7A}"/>
    <cellStyle name="Total 2 2 3 4 2 2 3 3" xfId="17742" xr:uid="{4529C175-F013-404C-B427-C065B514845A}"/>
    <cellStyle name="Total 2 2 3 4 2 2 4" xfId="4709" xr:uid="{065531E5-8A42-4874-9C82-44210357153B}"/>
    <cellStyle name="Total 2 2 3 4 2 2 4 2" xfId="10338" xr:uid="{1E84AC0F-8700-40B7-8762-66546C87F15C}"/>
    <cellStyle name="Total 2 2 3 4 2 2 4 3" xfId="18973" xr:uid="{2C990454-331D-40A0-966F-1C171342FD2D}"/>
    <cellStyle name="Total 2 2 3 4 2 2 5" xfId="7166" xr:uid="{9B45FEDF-5EDE-4B06-8186-5EED670B274B}"/>
    <cellStyle name="Total 2 2 3 4 2 2 6" xfId="15801" xr:uid="{3A8ED243-65E6-47B6-A93B-1ACABC12F9DA}"/>
    <cellStyle name="Total 2 2 3 4 2 3" xfId="2683" xr:uid="{55DF781D-E54E-4794-A20E-B8171601A9E2}"/>
    <cellStyle name="Total 2 2 3 4 2 3 2" xfId="8312" xr:uid="{0EA88621-B8B2-4AAB-84A6-99D95261FC84}"/>
    <cellStyle name="Total 2 2 3 4 2 3 3" xfId="16947" xr:uid="{A717E019-97D1-47F9-BCC6-BCC454E5310B}"/>
    <cellStyle name="Total 2 2 3 4 2 4" xfId="3849" xr:uid="{4E5A148E-BE02-4AE1-8D3D-9083272C4320}"/>
    <cellStyle name="Total 2 2 3 4 2 4 2" xfId="9478" xr:uid="{DBDAAE9C-697B-40C0-88DA-684173C68802}"/>
    <cellStyle name="Total 2 2 3 4 2 4 3" xfId="18113" xr:uid="{A8B6B9EE-7EA1-4121-8596-4565075F94D6}"/>
    <cellStyle name="Total 2 2 3 4 2 5" xfId="6582" xr:uid="{77EBFCAD-CA84-46E6-91B0-43BEB4219544}"/>
    <cellStyle name="Total 2 2 3 4 2 6" xfId="15217" xr:uid="{D6F3AAF1-9F19-4367-942E-008E089B48B0}"/>
    <cellStyle name="Total 2 2 3 4 3" xfId="837" xr:uid="{173E3DA4-40DB-4A6E-AFD2-13B9B7A4EEF8}"/>
    <cellStyle name="Total 2 2 3 4 3 2" xfId="1421" xr:uid="{8121AB99-AFA2-442C-97EC-CA2710792FB9}"/>
    <cellStyle name="Total 2 2 3 4 3 2 2" xfId="2300" xr:uid="{3B5E341D-48F1-407A-8491-6CA4FFAA7241}"/>
    <cellStyle name="Total 2 2 3 4 3 2 2 2" xfId="5472" xr:uid="{022E725E-F8AB-4575-9DE9-59726BBDCE2A}"/>
    <cellStyle name="Total 2 2 3 4 3 2 2 2 2" xfId="11101" xr:uid="{58615FC2-9D20-4069-8D61-FA5B5B9F550E}"/>
    <cellStyle name="Total 2 2 3 4 3 2 2 2 3" xfId="19736" xr:uid="{A61BF4C8-C0AF-4746-B9CA-93BF5C516350}"/>
    <cellStyle name="Total 2 2 3 4 3 2 2 3" xfId="7929" xr:uid="{9F8289D3-C202-4987-8F20-239B4ED86EBC}"/>
    <cellStyle name="Total 2 2 3 4 3 2 2 4" xfId="16564" xr:uid="{1F37A492-B518-4F97-97CB-623FA7007D79}"/>
    <cellStyle name="Total 2 2 3 4 3 2 3" xfId="3083" xr:uid="{876DAB91-62AA-4A75-AFC6-AC116C18823D}"/>
    <cellStyle name="Total 2 2 3 4 3 2 3 2" xfId="8712" xr:uid="{3F858DBB-4F5D-40A1-AA7D-78A5A466AD0A}"/>
    <cellStyle name="Total 2 2 3 4 3 2 3 3" xfId="17347" xr:uid="{35FEDC49-CA81-4F0B-9CA4-9A67D579AB1F}"/>
    <cellStyle name="Total 2 2 3 4 3 2 4" xfId="4315" xr:uid="{3B511022-9820-4232-921A-1C6E8180B1C8}"/>
    <cellStyle name="Total 2 2 3 4 3 2 4 2" xfId="9944" xr:uid="{E166DB5B-7F97-4549-84A4-14CBBBABD18F}"/>
    <cellStyle name="Total 2 2 3 4 3 2 4 3" xfId="18579" xr:uid="{884A75B6-6634-43EB-861B-814594A953C0}"/>
    <cellStyle name="Total 2 2 3 4 3 2 5" xfId="7050" xr:uid="{43921CFC-D48E-4297-8D8A-9009422FEFED}"/>
    <cellStyle name="Total 2 2 3 4 3 2 6" xfId="15685" xr:uid="{5628E604-62BB-4325-9B4E-60D419E33354}"/>
    <cellStyle name="Total 2 2 3 4 3 3" xfId="3611" xr:uid="{7B1EC834-ED1D-4211-9645-A70D885290F7}"/>
    <cellStyle name="Total 2 2 3 4 3 3 2" xfId="9240" xr:uid="{0658A806-0C47-4A4C-8B5B-55392C5736F2}"/>
    <cellStyle name="Total 2 2 3 4 3 3 3" xfId="17875" xr:uid="{818AE29E-28CD-4951-BABE-C58AE807BA03}"/>
    <cellStyle name="Total 2 2 3 4 3 4" xfId="4474" xr:uid="{4D31D534-32A2-42A2-A18F-2827407B5D7E}"/>
    <cellStyle name="Total 2 2 3 4 3 4 2" xfId="10103" xr:uid="{152B2612-6BF3-408C-869D-E885C0E07151}"/>
    <cellStyle name="Total 2 2 3 4 3 4 3" xfId="18738" xr:uid="{FCACA036-E8B4-42B2-B2B1-289A8CEE70DC}"/>
    <cellStyle name="Total 2 2 3 4 3 5" xfId="6466" xr:uid="{B47D2B32-4462-4D9F-BE39-A6E49A694450}"/>
    <cellStyle name="Total 2 2 3 4 3 6" xfId="15101" xr:uid="{91276ABE-3A42-453B-A99E-9EEA1DCA39E3}"/>
    <cellStyle name="Total 2 2 3 4 4" xfId="714" xr:uid="{7FD19A41-A6F9-4AC9-9E14-3B30A2D1C3F3}"/>
    <cellStyle name="Total 2 2 3 4 4 2" xfId="1298" xr:uid="{E9BB6DB2-62FD-4F25-BC56-D148A4C70291}"/>
    <cellStyle name="Total 2 2 3 4 4 2 2" xfId="2177" xr:uid="{802DD182-CBD0-48F6-9325-86DE814E6CCB}"/>
    <cellStyle name="Total 2 2 3 4 4 2 2 2" xfId="5349" xr:uid="{23AC57E0-051F-47EE-AE1F-A825C21A3545}"/>
    <cellStyle name="Total 2 2 3 4 4 2 2 2 2" xfId="10978" xr:uid="{189AE377-9648-4C54-B5AC-1A902AF70CFA}"/>
    <cellStyle name="Total 2 2 3 4 4 2 2 2 3" xfId="19613" xr:uid="{AD4C37CF-8DB6-490F-9279-C59FF7E86AB9}"/>
    <cellStyle name="Total 2 2 3 4 4 2 2 3" xfId="7806" xr:uid="{C7FFBCC8-37E4-4981-8BBE-DF91A47DA455}"/>
    <cellStyle name="Total 2 2 3 4 4 2 2 4" xfId="16441" xr:uid="{3E0010F9-12EC-40F7-8846-8A33B2ED4F16}"/>
    <cellStyle name="Total 2 2 3 4 4 2 3" xfId="2556" xr:uid="{55397851-A7E6-4EE9-870D-BA5909B0A152}"/>
    <cellStyle name="Total 2 2 3 4 4 2 3 2" xfId="8185" xr:uid="{7288A3CA-6CE8-485B-B9F0-1B02EFAD153A}"/>
    <cellStyle name="Total 2 2 3 4 4 2 3 3" xfId="16820" xr:uid="{33397D07-564D-4961-8055-CE27C40C3D74}"/>
    <cellStyle name="Total 2 2 3 4 4 2 4" xfId="4305" xr:uid="{D4FB8A3D-B482-443E-BF0F-473DA4349416}"/>
    <cellStyle name="Total 2 2 3 4 4 2 4 2" xfId="9934" xr:uid="{681AC9AA-8EFF-4854-AE8C-B08B84256F8C}"/>
    <cellStyle name="Total 2 2 3 4 4 2 4 3" xfId="18569" xr:uid="{131E5AFE-BD65-4136-8C1F-6F5C6F388EA4}"/>
    <cellStyle name="Total 2 2 3 4 4 2 5" xfId="6927" xr:uid="{3058A444-4E21-4A8B-BC65-DF8BA7250559}"/>
    <cellStyle name="Total 2 2 3 4 4 2 6" xfId="15562" xr:uid="{ECF7FA17-85E4-4A51-BF4A-35FF1FB9D2DE}"/>
    <cellStyle name="Total 2 2 3 4 4 3" xfId="3393" xr:uid="{F88BE4B1-C883-45A9-8A89-5642E21E0924}"/>
    <cellStyle name="Total 2 2 3 4 4 3 2" xfId="9022" xr:uid="{FC1EF961-A52A-49CF-9ED4-5FA08ECC354A}"/>
    <cellStyle name="Total 2 2 3 4 4 3 3" xfId="17657" xr:uid="{9366CE02-D990-4840-9E06-830F9AE9ACB9}"/>
    <cellStyle name="Total 2 2 3 4 4 4" xfId="4287" xr:uid="{2EE4292C-A53D-4B7B-9501-28D0FD7E11F4}"/>
    <cellStyle name="Total 2 2 3 4 4 4 2" xfId="9916" xr:uid="{4226480A-CF6E-4D9D-BF38-AD1C11C87C21}"/>
    <cellStyle name="Total 2 2 3 4 4 4 3" xfId="18551" xr:uid="{32C3C13C-9D42-472E-B03F-065F6698E809}"/>
    <cellStyle name="Total 2 2 3 4 4 5" xfId="6343" xr:uid="{B2ED7375-A5F1-4118-A066-4DAE277C58F9}"/>
    <cellStyle name="Total 2 2 3 4 4 6" xfId="14978" xr:uid="{96F9E219-011B-49BE-B946-835EB0260CB4}"/>
    <cellStyle name="Total 2 2 3 4 5" xfId="808" xr:uid="{598A5AA5-826D-4B93-BA39-2439B4C47F40}"/>
    <cellStyle name="Total 2 2 3 4 5 2" xfId="1392" xr:uid="{C1FCCDE4-5E99-44FB-8C62-A15D1C46FC55}"/>
    <cellStyle name="Total 2 2 3 4 5 2 2" xfId="2271" xr:uid="{6EACEA78-293F-4641-8A9B-E2A081FD3C0C}"/>
    <cellStyle name="Total 2 2 3 4 5 2 2 2" xfId="5443" xr:uid="{46005215-5BA2-4A0F-9271-24FDEAC12DEA}"/>
    <cellStyle name="Total 2 2 3 4 5 2 2 2 2" xfId="11072" xr:uid="{37476DD5-A7FE-4269-ACAD-FCDE0C0A3F1F}"/>
    <cellStyle name="Total 2 2 3 4 5 2 2 2 3" xfId="19707" xr:uid="{C98D0E9B-5A2E-4B7E-8164-1C07033D4DD1}"/>
    <cellStyle name="Total 2 2 3 4 5 2 2 3" xfId="7900" xr:uid="{095D7E45-0EB6-4504-995E-E8EC826F49B7}"/>
    <cellStyle name="Total 2 2 3 4 5 2 2 4" xfId="16535" xr:uid="{A811C137-F0F3-4B45-8602-A6EC4AED20E9}"/>
    <cellStyle name="Total 2 2 3 4 5 2 3" xfId="2990" xr:uid="{2EE7209D-08E3-4A90-BDE8-9CF795FAE556}"/>
    <cellStyle name="Total 2 2 3 4 5 2 3 2" xfId="8619" xr:uid="{34DB1790-0D4F-4290-BD51-FEF76CE4E46B}"/>
    <cellStyle name="Total 2 2 3 4 5 2 3 3" xfId="17254" xr:uid="{4141CE79-91E7-44BC-AE2C-B94F6C3BE9D8}"/>
    <cellStyle name="Total 2 2 3 4 5 2 4" xfId="3970" xr:uid="{51D812DB-97DD-4A3E-9FAF-9268CB2337CE}"/>
    <cellStyle name="Total 2 2 3 4 5 2 4 2" xfId="9599" xr:uid="{A9B769D7-3481-4B17-BF71-1434CA5E4AD8}"/>
    <cellStyle name="Total 2 2 3 4 5 2 4 3" xfId="18234" xr:uid="{4C4F4502-3555-477B-93CA-0114F9A9BFFC}"/>
    <cellStyle name="Total 2 2 3 4 5 2 5" xfId="7021" xr:uid="{73CC7ACD-BC03-4AC4-BAA1-39D7DB35EA1C}"/>
    <cellStyle name="Total 2 2 3 4 5 2 6" xfId="15656" xr:uid="{A8CC2DE0-80A6-46DC-A4A5-D3216843330B}"/>
    <cellStyle name="Total 2 2 3 4 5 3" xfId="3297" xr:uid="{F7C66B52-266F-403C-A58E-ECDB43E1C532}"/>
    <cellStyle name="Total 2 2 3 4 5 3 2" xfId="8926" xr:uid="{11AEE27E-0A99-4100-A9C7-D9FB1811132D}"/>
    <cellStyle name="Total 2 2 3 4 5 3 3" xfId="17561" xr:uid="{EAA4E726-04CC-438F-9BED-36FBCAAB30D9}"/>
    <cellStyle name="Total 2 2 3 4 5 4" xfId="4528" xr:uid="{60D3FAD4-1072-41C2-85E0-1C19C955178A}"/>
    <cellStyle name="Total 2 2 3 4 5 4 2" xfId="10157" xr:uid="{342EDB7B-0006-48E5-A80C-9AFF863F80A7}"/>
    <cellStyle name="Total 2 2 3 4 5 4 3" xfId="18792" xr:uid="{19471678-D22F-42A4-8EAA-A82D3C82BED5}"/>
    <cellStyle name="Total 2 2 3 4 5 5" xfId="6437" xr:uid="{061702FA-AEFE-4C88-95E5-C4376291BAF3}"/>
    <cellStyle name="Total 2 2 3 4 5 6" xfId="15072" xr:uid="{236B16F3-7775-4A1A-966B-F3F3B8B5F64C}"/>
    <cellStyle name="Total 2 2 3 4 6" xfId="1206" xr:uid="{7BA98293-0C64-4B57-B615-582ABF553FF8}"/>
    <cellStyle name="Total 2 2 3 4 6 2" xfId="2085" xr:uid="{CEB63EEA-2C9C-446D-9B5D-5B4E296D6472}"/>
    <cellStyle name="Total 2 2 3 4 6 2 2" xfId="5257" xr:uid="{4C9C93A5-4AE1-4FF3-9A7C-4D0D798D6048}"/>
    <cellStyle name="Total 2 2 3 4 6 2 2 2" xfId="10886" xr:uid="{D500CCA7-5878-4B84-B9A9-E834D0645416}"/>
    <cellStyle name="Total 2 2 3 4 6 2 2 3" xfId="19521" xr:uid="{89165BB2-2CC2-4500-A15B-28AE316B3288}"/>
    <cellStyle name="Total 2 2 3 4 6 2 3" xfId="7714" xr:uid="{F1B6A031-FA29-4B68-A704-0D0CF72C74E8}"/>
    <cellStyle name="Total 2 2 3 4 6 2 4" xfId="16349" xr:uid="{8E6B792C-8941-49FF-A402-286E8AF5045F}"/>
    <cellStyle name="Total 2 2 3 4 6 3" xfId="2812" xr:uid="{A58E7C2E-B0C8-41FD-835A-24C074545176}"/>
    <cellStyle name="Total 2 2 3 4 6 3 2" xfId="8441" xr:uid="{F7E64992-8B6B-458F-909D-47DA08FFD21E}"/>
    <cellStyle name="Total 2 2 3 4 6 3 3" xfId="17076" xr:uid="{AE39CD22-DFAE-46B2-AA44-354A170715AE}"/>
    <cellStyle name="Total 2 2 3 4 6 4" xfId="4016" xr:uid="{B9FF70E6-59D2-4A18-9457-0EE39A1F3DD4}"/>
    <cellStyle name="Total 2 2 3 4 6 4 2" xfId="9645" xr:uid="{EA83F4E1-71A5-462E-A81B-1D489AAFC20F}"/>
    <cellStyle name="Total 2 2 3 4 6 4 3" xfId="18280" xr:uid="{9DE2A984-DB8B-46C0-B9E8-0C00919FFB52}"/>
    <cellStyle name="Total 2 2 3 4 6 5" xfId="6835" xr:uid="{C2508439-B5F2-4F19-8113-1AA1D8F7A960}"/>
    <cellStyle name="Total 2 2 3 4 6 6" xfId="15470" xr:uid="{9AD2C7CD-957F-493A-B476-11C0639A998F}"/>
    <cellStyle name="Total 2 2 3 4 7" xfId="2874" xr:uid="{70981225-FEC5-471C-AA9A-DDBAFD01B801}"/>
    <cellStyle name="Total 2 2 3 4 7 2" xfId="8503" xr:uid="{613CD3DB-25E2-4EF5-AD0C-D585459B56D1}"/>
    <cellStyle name="Total 2 2 3 4 7 3" xfId="17138" xr:uid="{7B6ACEA5-98B3-4073-ACE5-D8247A74AE20}"/>
    <cellStyle name="Total 2 2 3 4 8" xfId="4078" xr:uid="{873BA916-CF21-47E7-95F8-4D2E5914860A}"/>
    <cellStyle name="Total 2 2 3 4 8 2" xfId="9707" xr:uid="{03662F2E-2BA4-4290-9227-7C5BBBFAA77A}"/>
    <cellStyle name="Total 2 2 3 4 8 3" xfId="18342" xr:uid="{21C05C28-8F4D-4D4A-BF2C-A443778F6C39}"/>
    <cellStyle name="Total 2 2 3 4 9" xfId="6251" xr:uid="{AA6B6E78-11F6-4BCF-80E2-70E429BDF7B7}"/>
    <cellStyle name="Total 2 2 3 5" xfId="527" xr:uid="{002ECD09-6839-4198-A857-F4FAEF10DCE8}"/>
    <cellStyle name="Total 2 2 3 5 10" xfId="14791" xr:uid="{3DEA8165-E707-4360-B3BF-37185E413ADC}"/>
    <cellStyle name="Total 2 2 3 5 2" xfId="861" xr:uid="{BF8EBFA7-9E49-4244-B3EF-2F854A01ED21}"/>
    <cellStyle name="Total 2 2 3 5 2 2" xfId="1445" xr:uid="{D491F2C5-0F46-4D60-B4DD-054E03D5C4FC}"/>
    <cellStyle name="Total 2 2 3 5 2 2 2" xfId="2324" xr:uid="{D6E6263D-26F7-4F9B-B07C-2D5B47781CC5}"/>
    <cellStyle name="Total 2 2 3 5 2 2 2 2" xfId="5496" xr:uid="{324546A4-EA09-4AE1-8BAC-10841D78A658}"/>
    <cellStyle name="Total 2 2 3 5 2 2 2 2 2" xfId="11125" xr:uid="{609707DE-C078-4AB3-AA04-6C67F7B63569}"/>
    <cellStyle name="Total 2 2 3 5 2 2 2 2 3" xfId="19760" xr:uid="{21159E83-F2E9-4EDE-8D5F-DC79A02A1202}"/>
    <cellStyle name="Total 2 2 3 5 2 2 2 3" xfId="7953" xr:uid="{387D3DDB-F7A0-4777-A679-46D01D97B6EA}"/>
    <cellStyle name="Total 2 2 3 5 2 2 2 4" xfId="16588" xr:uid="{95CBAD50-AEE0-4F1C-B99A-65B93BCE31E8}"/>
    <cellStyle name="Total 2 2 3 5 2 2 3" xfId="2992" xr:uid="{AADD60DA-C0D6-4031-A916-FE3CF3EF7E2C}"/>
    <cellStyle name="Total 2 2 3 5 2 2 3 2" xfId="8621" xr:uid="{43B5F84C-4459-4C5B-AE0B-2A2708684228}"/>
    <cellStyle name="Total 2 2 3 5 2 2 3 3" xfId="17256" xr:uid="{B8FF66FB-7BD9-4262-8B48-D7A592165E16}"/>
    <cellStyle name="Total 2 2 3 5 2 2 4" xfId="3643" xr:uid="{D877CAD9-B047-4515-A9D9-88C0E1C4A57A}"/>
    <cellStyle name="Total 2 2 3 5 2 2 4 2" xfId="9272" xr:uid="{B2EF13B1-C087-413F-B7F4-225787DED802}"/>
    <cellStyle name="Total 2 2 3 5 2 2 4 3" xfId="17907" xr:uid="{6F29FEBF-BF56-49FF-AF1A-5254795CB274}"/>
    <cellStyle name="Total 2 2 3 5 2 2 5" xfId="7074" xr:uid="{4FBFC4A4-4D89-45E9-BD5E-B4D63F822417}"/>
    <cellStyle name="Total 2 2 3 5 2 2 6" xfId="15709" xr:uid="{14C0571F-FD59-47B0-83F7-9B46CC0D684C}"/>
    <cellStyle name="Total 2 2 3 5 2 3" xfId="3567" xr:uid="{74AA4330-78D1-4B8C-81FB-9BB7D452FE8D}"/>
    <cellStyle name="Total 2 2 3 5 2 3 2" xfId="9196" xr:uid="{0797F89F-0F87-410B-AE23-A59CA61D0260}"/>
    <cellStyle name="Total 2 2 3 5 2 3 3" xfId="17831" xr:uid="{E35AF4BA-90C9-4948-A257-9DF71A7110CE}"/>
    <cellStyle name="Total 2 2 3 5 2 4" xfId="3822" xr:uid="{9D7FE62D-D6AC-4D16-80F5-0046A39BAB98}"/>
    <cellStyle name="Total 2 2 3 5 2 4 2" xfId="9451" xr:uid="{E28819AE-0104-48DD-8AFC-91DD7ED94986}"/>
    <cellStyle name="Total 2 2 3 5 2 4 3" xfId="18086" xr:uid="{A6CBF9F9-591D-4186-AF90-6DE18A190C16}"/>
    <cellStyle name="Total 2 2 3 5 2 5" xfId="6490" xr:uid="{963E5E96-99AD-4F2D-B989-495AAE9D5997}"/>
    <cellStyle name="Total 2 2 3 5 2 6" xfId="15125" xr:uid="{D0C0D583-FD4D-437C-B0D1-A0D8F6C12950}"/>
    <cellStyle name="Total 2 2 3 5 3" xfId="672" xr:uid="{B6ED5977-C519-43B6-88A6-AE528B3F0627}"/>
    <cellStyle name="Total 2 2 3 5 3 2" xfId="1256" xr:uid="{2F7BF1DB-1624-4D13-AB8B-92316AC5482F}"/>
    <cellStyle name="Total 2 2 3 5 3 2 2" xfId="2135" xr:uid="{BAFC84C8-2BCE-490D-96E2-39A1CF83651B}"/>
    <cellStyle name="Total 2 2 3 5 3 2 2 2" xfId="5307" xr:uid="{6532A2BC-C937-47DF-94CA-24A0A7602DB4}"/>
    <cellStyle name="Total 2 2 3 5 3 2 2 2 2" xfId="10936" xr:uid="{D88FBE59-E74F-46A7-A1BF-E1B2253381D2}"/>
    <cellStyle name="Total 2 2 3 5 3 2 2 2 3" xfId="19571" xr:uid="{6078F5DF-3B48-459B-A58B-9E510E840CB1}"/>
    <cellStyle name="Total 2 2 3 5 3 2 2 3" xfId="7764" xr:uid="{3170F19A-21BF-4270-B86C-D1CAC0CB8522}"/>
    <cellStyle name="Total 2 2 3 5 3 2 2 4" xfId="16399" xr:uid="{99D4C871-43E4-49FA-A7E9-27AF148FF7B9}"/>
    <cellStyle name="Total 2 2 3 5 3 2 3" xfId="259" xr:uid="{79C8BF3D-2D66-433A-97E7-8BDEE7C6E9AD}"/>
    <cellStyle name="Total 2 2 3 5 3 2 3 2" xfId="5888" xr:uid="{7A296E45-67C0-4C40-8141-156DAC4B97A6}"/>
    <cellStyle name="Total 2 2 3 5 3 2 3 3" xfId="14523" xr:uid="{82114089-D0AA-4C6D-95C8-4E50644E6455}"/>
    <cellStyle name="Total 2 2 3 5 3 2 4" xfId="3837" xr:uid="{6B029CBC-00C9-442A-95C5-F04DDF2EF2AC}"/>
    <cellStyle name="Total 2 2 3 5 3 2 4 2" xfId="9466" xr:uid="{F7ABEFC0-1D30-4630-9213-D830C7ABED4D}"/>
    <cellStyle name="Total 2 2 3 5 3 2 4 3" xfId="18101" xr:uid="{AD77BD93-D588-4E64-80BD-3B9600245493}"/>
    <cellStyle name="Total 2 2 3 5 3 2 5" xfId="6885" xr:uid="{8AC4C4F4-7F27-44C8-B2D0-503458D09226}"/>
    <cellStyle name="Total 2 2 3 5 3 2 6" xfId="15520" xr:uid="{EAFB5A9D-0534-4D47-8915-941D2C0785A7}"/>
    <cellStyle name="Total 2 2 3 5 3 3" xfId="3236" xr:uid="{C3FCD867-6132-4E40-8B2E-6B8B20EF5A8F}"/>
    <cellStyle name="Total 2 2 3 5 3 3 2" xfId="8865" xr:uid="{485986C8-EE99-4C0C-AC8D-2F287CBE00A9}"/>
    <cellStyle name="Total 2 2 3 5 3 3 3" xfId="17500" xr:uid="{F88ED622-4D60-4530-A3C5-A83AB3328936}"/>
    <cellStyle name="Total 2 2 3 5 3 4" xfId="4532" xr:uid="{FD3EE7F9-20C3-4EDE-B67F-9869A1384EEE}"/>
    <cellStyle name="Total 2 2 3 5 3 4 2" xfId="10161" xr:uid="{0A5D0CA3-A8CF-4923-94FF-34770A344A6A}"/>
    <cellStyle name="Total 2 2 3 5 3 4 3" xfId="18796" xr:uid="{5D2A3649-43DA-43F6-8B6D-BE3D825B39E6}"/>
    <cellStyle name="Total 2 2 3 5 3 5" xfId="6301" xr:uid="{280BFD70-7126-4076-96DA-2EC29C4E0A60}"/>
    <cellStyle name="Total 2 2 3 5 3 6" xfId="14936" xr:uid="{5B69C845-2238-43B2-AA46-7A85FBEE4B9C}"/>
    <cellStyle name="Total 2 2 3 5 4" xfId="700" xr:uid="{67B75D2C-2CD7-4A6E-AE97-92EB19D6AC06}"/>
    <cellStyle name="Total 2 2 3 5 4 2" xfId="1284" xr:uid="{08CDE5A1-81AC-482A-A2A8-4B797AF8E4B2}"/>
    <cellStyle name="Total 2 2 3 5 4 2 2" xfId="2163" xr:uid="{741FFE0C-13DF-46DC-A6B4-5CDE40415609}"/>
    <cellStyle name="Total 2 2 3 5 4 2 2 2" xfId="5335" xr:uid="{13A9ABC1-F28F-4983-A941-31EE8A15E051}"/>
    <cellStyle name="Total 2 2 3 5 4 2 2 2 2" xfId="10964" xr:uid="{9669A408-E5B9-4737-A1E1-57CBB6BE392C}"/>
    <cellStyle name="Total 2 2 3 5 4 2 2 2 3" xfId="19599" xr:uid="{949DB8DC-76F5-4238-A0E4-9F313F460BAD}"/>
    <cellStyle name="Total 2 2 3 5 4 2 2 3" xfId="7792" xr:uid="{55E636B3-1B07-4842-940C-534A0241C007}"/>
    <cellStyle name="Total 2 2 3 5 4 2 2 4" xfId="16427" xr:uid="{4FBEB614-77AC-4BBE-81BF-B378A9FD2545}"/>
    <cellStyle name="Total 2 2 3 5 4 2 3" xfId="2550" xr:uid="{4A539134-C953-4B6E-9128-2CD91B8CF580}"/>
    <cellStyle name="Total 2 2 3 5 4 2 3 2" xfId="8179" xr:uid="{6F29F843-27F7-438C-A57E-7F77D8326038}"/>
    <cellStyle name="Total 2 2 3 5 4 2 3 3" xfId="16814" xr:uid="{8AB0488C-63D1-42DF-A453-EFFF8ED8DB5E}"/>
    <cellStyle name="Total 2 2 3 5 4 2 4" xfId="4109" xr:uid="{5018326C-1647-4CCB-8EB1-68046F79BE3D}"/>
    <cellStyle name="Total 2 2 3 5 4 2 4 2" xfId="9738" xr:uid="{69BD5F9C-71C8-42BF-9CC6-DDFDF9208DA5}"/>
    <cellStyle name="Total 2 2 3 5 4 2 4 3" xfId="18373" xr:uid="{0CA06F4B-ED42-4975-A46E-E2BF7CBE9050}"/>
    <cellStyle name="Total 2 2 3 5 4 2 5" xfId="6913" xr:uid="{6D94CF41-4905-4424-9EBD-22DE61B5720C}"/>
    <cellStyle name="Total 2 2 3 5 4 2 6" xfId="15548" xr:uid="{942C1220-C051-4DF9-8604-9673DC463758}"/>
    <cellStyle name="Total 2 2 3 5 4 3" xfId="2985" xr:uid="{34A7276C-AB1B-49B4-8C16-1369D0F61418}"/>
    <cellStyle name="Total 2 2 3 5 4 3 2" xfId="8614" xr:uid="{2CB909B6-D22C-4BB7-8C6C-9BFAB899E26B}"/>
    <cellStyle name="Total 2 2 3 5 4 3 3" xfId="17249" xr:uid="{8C926AEF-36E7-4123-9D33-D7FAC58FA2A2}"/>
    <cellStyle name="Total 2 2 3 5 4 4" xfId="4642" xr:uid="{00E92B64-47D7-4920-98BE-ED02482997A7}"/>
    <cellStyle name="Total 2 2 3 5 4 4 2" xfId="10271" xr:uid="{E6E6EB90-137D-4BA5-B750-9B33FAD0C7B8}"/>
    <cellStyle name="Total 2 2 3 5 4 4 3" xfId="18906" xr:uid="{DB893753-C77A-43B0-B046-C5B012F09DC3}"/>
    <cellStyle name="Total 2 2 3 5 4 5" xfId="6329" xr:uid="{BAE5F5B5-E6BF-460C-95B6-05DA68176495}"/>
    <cellStyle name="Total 2 2 3 5 4 6" xfId="14964" xr:uid="{C892851E-4B73-4386-B37C-5C1E9F09008F}"/>
    <cellStyle name="Total 2 2 3 5 5" xfId="732" xr:uid="{40EBAA00-39D3-4B1F-AE96-E3A9CB20EF97}"/>
    <cellStyle name="Total 2 2 3 5 5 2" xfId="1316" xr:uid="{EC7DD4D1-CF95-4A45-A65E-40541AFCA2F3}"/>
    <cellStyle name="Total 2 2 3 5 5 2 2" xfId="2195" xr:uid="{CAF37644-08D2-45AD-978A-9E7D64D609CB}"/>
    <cellStyle name="Total 2 2 3 5 5 2 2 2" xfId="5367" xr:uid="{3CE64603-4F8D-4CBC-BAD2-0B9538D6715E}"/>
    <cellStyle name="Total 2 2 3 5 5 2 2 2 2" xfId="10996" xr:uid="{63AFB873-FAE3-4307-9FC6-34E2E50E38B7}"/>
    <cellStyle name="Total 2 2 3 5 5 2 2 2 3" xfId="19631" xr:uid="{F7BE9A48-0D3A-402C-B0FB-9BC5868A8063}"/>
    <cellStyle name="Total 2 2 3 5 5 2 2 3" xfId="7824" xr:uid="{FE3E30C3-60D4-43FD-944F-9914EAEBEE5C}"/>
    <cellStyle name="Total 2 2 3 5 5 2 2 4" xfId="16459" xr:uid="{845E2F1E-2EE1-410E-BD14-CE9AFF9BA3E2}"/>
    <cellStyle name="Total 2 2 3 5 5 2 3" xfId="276" xr:uid="{781A14B2-4A7D-4BA3-AF99-CB848553EFD5}"/>
    <cellStyle name="Total 2 2 3 5 5 2 3 2" xfId="5905" xr:uid="{1FA4E2F6-7EC7-44DC-B8D0-BF61A9A26E07}"/>
    <cellStyle name="Total 2 2 3 5 5 2 3 3" xfId="14540" xr:uid="{F1546C0F-63F8-426B-A46D-B149B99A5F0B}"/>
    <cellStyle name="Total 2 2 3 5 5 2 4" xfId="4095" xr:uid="{B3097FD3-894B-4AB0-8660-6F17C882A367}"/>
    <cellStyle name="Total 2 2 3 5 5 2 4 2" xfId="9724" xr:uid="{788D8DEB-7A3C-49CC-860D-681A99D65029}"/>
    <cellStyle name="Total 2 2 3 5 5 2 4 3" xfId="18359" xr:uid="{DD232FB4-5EA9-4E48-9AE0-BEC5C0AEDBBE}"/>
    <cellStyle name="Total 2 2 3 5 5 2 5" xfId="6945" xr:uid="{75BABA73-7895-4D95-A53E-2AFB90C82B1D}"/>
    <cellStyle name="Total 2 2 3 5 5 2 6" xfId="15580" xr:uid="{C585B847-7F9E-4E1A-847A-ED572BB71396}"/>
    <cellStyle name="Total 2 2 3 5 5 3" xfId="3343" xr:uid="{1F566CEA-7BDA-4280-8DE7-4A79789A76CE}"/>
    <cellStyle name="Total 2 2 3 5 5 3 2" xfId="8972" xr:uid="{ABC6F64A-88D8-4647-8809-A622E3847069}"/>
    <cellStyle name="Total 2 2 3 5 5 3 3" xfId="17607" xr:uid="{4D6AC99F-75AF-4016-B820-E28E0EBFF539}"/>
    <cellStyle name="Total 2 2 3 5 5 4" xfId="3982" xr:uid="{593396CC-5849-494B-AC0C-1349330C09E9}"/>
    <cellStyle name="Total 2 2 3 5 5 4 2" xfId="9611" xr:uid="{ACEAA1DE-7749-477F-8869-8F8301A5188B}"/>
    <cellStyle name="Total 2 2 3 5 5 4 3" xfId="18246" xr:uid="{70241931-2A74-40FB-8902-7AC0E275B85F}"/>
    <cellStyle name="Total 2 2 3 5 5 5" xfId="6361" xr:uid="{46DCBBAF-D099-4450-9D18-91D2EB07A027}"/>
    <cellStyle name="Total 2 2 3 5 5 6" xfId="14996" xr:uid="{FF5E8C0F-6E19-4C40-AAAC-55F38DB3DA14}"/>
    <cellStyle name="Total 2 2 3 5 6" xfId="1130" xr:uid="{F711DD1D-C731-4045-BA7A-B2D89A31E2F7}"/>
    <cellStyle name="Total 2 2 3 5 6 2" xfId="2009" xr:uid="{2F6F0186-2F89-4B7F-BA52-6CD15BF0590D}"/>
    <cellStyle name="Total 2 2 3 5 6 2 2" xfId="5181" xr:uid="{B3555DAD-AF73-467C-81A4-9DCB1BE11434}"/>
    <cellStyle name="Total 2 2 3 5 6 2 2 2" xfId="10810" xr:uid="{D9F24FC0-DE77-4F62-BB40-8C0FC5460C11}"/>
    <cellStyle name="Total 2 2 3 5 6 2 2 3" xfId="19445" xr:uid="{A5D75620-5F6A-4E72-BDD2-ED8733407E7E}"/>
    <cellStyle name="Total 2 2 3 5 6 2 3" xfId="7638" xr:uid="{292DC9DF-90E4-400C-A3EF-6455E793F5B4}"/>
    <cellStyle name="Total 2 2 3 5 6 2 4" xfId="16273" xr:uid="{AEDFF370-3705-44A5-A211-4EDC5D845B12}"/>
    <cellStyle name="Total 2 2 3 5 6 3" xfId="3208" xr:uid="{A7A16A56-55C4-4BFF-9F9C-929048A532C7}"/>
    <cellStyle name="Total 2 2 3 5 6 3 2" xfId="8837" xr:uid="{58977179-F1C8-46DB-80DC-E11CF054C8FC}"/>
    <cellStyle name="Total 2 2 3 5 6 3 3" xfId="17472" xr:uid="{E4CF6D0C-9614-4BB7-9541-7D8EB4C03683}"/>
    <cellStyle name="Total 2 2 3 5 6 4" xfId="3666" xr:uid="{A59B7B2E-C023-4755-8C92-47991DA1EC9B}"/>
    <cellStyle name="Total 2 2 3 5 6 4 2" xfId="9295" xr:uid="{67E47467-D250-403B-BA48-C55189901097}"/>
    <cellStyle name="Total 2 2 3 5 6 4 3" xfId="17930" xr:uid="{63EEE37B-8F1B-485D-BCBA-C81E72E2F613}"/>
    <cellStyle name="Total 2 2 3 5 6 5" xfId="6759" xr:uid="{87060CF5-141A-481C-B2C2-1386998C47CB}"/>
    <cellStyle name="Total 2 2 3 5 6 6" xfId="15394" xr:uid="{E023FE8B-B35B-45A0-89B6-7083ED7A257B}"/>
    <cellStyle name="Total 2 2 3 5 7" xfId="3313" xr:uid="{7130D081-B3C1-4CD2-929D-F1B29F788394}"/>
    <cellStyle name="Total 2 2 3 5 7 2" xfId="8942" xr:uid="{13665A9D-F5C5-4320-9C3C-D83C0E178B3A}"/>
    <cellStyle name="Total 2 2 3 5 7 3" xfId="17577" xr:uid="{20586109-3A89-4A8C-8BCE-332C43857158}"/>
    <cellStyle name="Total 2 2 3 5 8" xfId="3685" xr:uid="{C858CA6A-C40D-4988-97DD-50342C3F6EF4}"/>
    <cellStyle name="Total 2 2 3 5 8 2" xfId="9314" xr:uid="{8185B580-4FCC-4441-8FD1-24BD71293FA6}"/>
    <cellStyle name="Total 2 2 3 5 8 3" xfId="17949" xr:uid="{DE0537B4-C346-45D4-8C1F-45937F41657C}"/>
    <cellStyle name="Total 2 2 3 5 9" xfId="6156" xr:uid="{B501D5E9-D2FF-4E2D-95A8-BA0FFE107824}"/>
    <cellStyle name="Total 2 2 3 6" xfId="508" xr:uid="{A17E7118-7380-499E-A518-13D3BA8F5811}"/>
    <cellStyle name="Total 2 2 3 6 2" xfId="844" xr:uid="{A7DFD326-87C3-4F78-8F26-C438EB250B2E}"/>
    <cellStyle name="Total 2 2 3 6 2 2" xfId="1428" xr:uid="{B7DBC474-D2E2-42F0-ADC6-19BBF8038277}"/>
    <cellStyle name="Total 2 2 3 6 2 2 2" xfId="2307" xr:uid="{77DD5AA9-04BB-46B5-890E-5BB3C949583C}"/>
    <cellStyle name="Total 2 2 3 6 2 2 2 2" xfId="5479" xr:uid="{AAE56A9E-8B7A-4C62-A6F1-5DA578F8F479}"/>
    <cellStyle name="Total 2 2 3 6 2 2 2 2 2" xfId="11108" xr:uid="{2C0ACE5A-B7D0-48B9-A2DA-9FC4C31020A8}"/>
    <cellStyle name="Total 2 2 3 6 2 2 2 2 3" xfId="19743" xr:uid="{98931FDA-1ED9-40EC-9200-1452055E30DC}"/>
    <cellStyle name="Total 2 2 3 6 2 2 2 3" xfId="7936" xr:uid="{4113CB1D-587B-40C3-88A5-2041F8D85A92}"/>
    <cellStyle name="Total 2 2 3 6 2 2 2 4" xfId="16571" xr:uid="{50B7C389-54DB-4AAD-818C-7F3BDC663BBF}"/>
    <cellStyle name="Total 2 2 3 6 2 2 3" xfId="3375" xr:uid="{2DCFDE9E-E556-40C9-ABD7-77634F86474D}"/>
    <cellStyle name="Total 2 2 3 6 2 2 3 2" xfId="9004" xr:uid="{15A20A98-62FA-4D7F-A2E1-545A394C1961}"/>
    <cellStyle name="Total 2 2 3 6 2 2 3 3" xfId="17639" xr:uid="{302D0783-D12A-4434-9066-1B3261F200AD}"/>
    <cellStyle name="Total 2 2 3 6 2 2 4" xfId="4544" xr:uid="{1B8AB687-30D0-4106-8134-EDE051E6B36E}"/>
    <cellStyle name="Total 2 2 3 6 2 2 4 2" xfId="10173" xr:uid="{4878F31E-D69B-48B0-B9D2-F37B6A09DD67}"/>
    <cellStyle name="Total 2 2 3 6 2 2 4 3" xfId="18808" xr:uid="{97201F70-D40F-4D6C-A6B9-7192C88A6AD8}"/>
    <cellStyle name="Total 2 2 3 6 2 2 5" xfId="7057" xr:uid="{A96DAF55-2E01-4574-8E8A-D34D3B9F0445}"/>
    <cellStyle name="Total 2 2 3 6 2 2 6" xfId="15692" xr:uid="{AB2194BF-620F-4A80-9CC0-AEC578083B16}"/>
    <cellStyle name="Total 2 2 3 6 2 3" xfId="3139" xr:uid="{600B80DD-10AC-447E-8C8F-9D87BA0C897B}"/>
    <cellStyle name="Total 2 2 3 6 2 3 2" xfId="8768" xr:uid="{FAE3C596-4FC9-4C95-8701-ED534B139A99}"/>
    <cellStyle name="Total 2 2 3 6 2 3 3" xfId="17403" xr:uid="{D060E03B-B7A7-4DDF-9A23-D71415EC78D0}"/>
    <cellStyle name="Total 2 2 3 6 2 4" xfId="3986" xr:uid="{AA3D060E-5229-4033-ABFA-838AFC3330E0}"/>
    <cellStyle name="Total 2 2 3 6 2 4 2" xfId="9615" xr:uid="{54EF6667-6E4D-4FD1-8243-7C9B7C2195E9}"/>
    <cellStyle name="Total 2 2 3 6 2 4 3" xfId="18250" xr:uid="{7C9FAFEB-3EEA-4787-A817-17944B5BEB80}"/>
    <cellStyle name="Total 2 2 3 6 2 5" xfId="6473" xr:uid="{2CF90D7A-650A-498B-8733-081BEAF22E5F}"/>
    <cellStyle name="Total 2 2 3 6 2 6" xfId="15108" xr:uid="{BFD3DFC1-9674-4AA8-9EF8-29A4891290EA}"/>
    <cellStyle name="Total 2 2 3 6 3" xfId="1120" xr:uid="{A782DDEC-7B78-4FC9-BF9A-8EDD5D501A1C}"/>
    <cellStyle name="Total 2 2 3 6 3 2" xfId="1999" xr:uid="{2B3333D4-1D25-4AB7-97A6-941AF5AC833F}"/>
    <cellStyle name="Total 2 2 3 6 3 2 2" xfId="5171" xr:uid="{BBD137DF-9B98-4EC0-ABBD-A90F2CC2836B}"/>
    <cellStyle name="Total 2 2 3 6 3 2 2 2" xfId="10800" xr:uid="{AB114AB3-E3A2-40BF-AADB-816C2F931D2D}"/>
    <cellStyle name="Total 2 2 3 6 3 2 2 3" xfId="19435" xr:uid="{8003831C-7EAD-4930-9A08-540F7A72CB13}"/>
    <cellStyle name="Total 2 2 3 6 3 2 3" xfId="7628" xr:uid="{FE5CC47C-9E92-4454-A601-4684262A1C73}"/>
    <cellStyle name="Total 2 2 3 6 3 2 4" xfId="16263" xr:uid="{8C57AB23-DAF0-4F2F-9D87-07EC8EBE00C6}"/>
    <cellStyle name="Total 2 2 3 6 3 3" xfId="2612" xr:uid="{61F51E23-EEF6-469C-9101-5844DA46E680}"/>
    <cellStyle name="Total 2 2 3 6 3 3 2" xfId="8241" xr:uid="{B230467F-392F-4FEA-A948-06208A985760}"/>
    <cellStyle name="Total 2 2 3 6 3 3 3" xfId="16876" xr:uid="{E3B53061-B9D7-4701-8F64-685E3AF1E435}"/>
    <cellStyle name="Total 2 2 3 6 3 4" xfId="3676" xr:uid="{2465CBC3-BFD8-49F0-8AD3-40BE56521C6D}"/>
    <cellStyle name="Total 2 2 3 6 3 4 2" xfId="9305" xr:uid="{4FD2B5CF-D090-4D8B-8B62-DBADD9528349}"/>
    <cellStyle name="Total 2 2 3 6 3 4 3" xfId="17940" xr:uid="{A9ACB94C-3521-43D1-9CD8-9091617D3589}"/>
    <cellStyle name="Total 2 2 3 6 3 5" xfId="6749" xr:uid="{2198E7B7-5C3B-40E0-BD89-7FC7407E4A54}"/>
    <cellStyle name="Total 2 2 3 6 3 6" xfId="15384" xr:uid="{C0D86691-4BA6-45F1-A8A3-3F2D98CC2335}"/>
    <cellStyle name="Total 2 2 3 6 4" xfId="3549" xr:uid="{FD7B1AAE-AC93-4602-AF7D-938EB71E4CBE}"/>
    <cellStyle name="Total 2 2 3 6 4 2" xfId="9178" xr:uid="{D2CD5A3A-1C70-46F0-B72E-FC7B9CED944F}"/>
    <cellStyle name="Total 2 2 3 6 4 3" xfId="17813" xr:uid="{5640A42A-8AD0-4871-9288-DE264A3ADB28}"/>
    <cellStyle name="Total 2 2 3 6 5" xfId="4249" xr:uid="{E6E85F70-BE71-4D0F-A03A-ED07A802A2E7}"/>
    <cellStyle name="Total 2 2 3 6 5 2" xfId="9878" xr:uid="{777DCE69-3D7D-4509-A3A3-4B05F5E371C2}"/>
    <cellStyle name="Total 2 2 3 6 5 3" xfId="18513" xr:uid="{5E4C037E-269D-43AF-8906-F2529EB75922}"/>
    <cellStyle name="Total 2 2 3 6 6" xfId="6137" xr:uid="{797D847F-3591-4516-B1A4-493E5B50C195}"/>
    <cellStyle name="Total 2 2 3 6 7" xfId="14772" xr:uid="{B74E20D3-1962-4F68-BD0C-318BC0A80686}"/>
    <cellStyle name="Total 2 2 3 7" xfId="1012" xr:uid="{8EFB3F22-4417-45A8-825B-E434B053C600}"/>
    <cellStyle name="Total 2 2 3 7 2" xfId="1596" xr:uid="{31182773-F462-4D9F-B969-0B9F5FEB55E2}"/>
    <cellStyle name="Total 2 2 3 7 2 2" xfId="2475" xr:uid="{88536083-7CE3-4E1B-8A37-0636218A938F}"/>
    <cellStyle name="Total 2 2 3 7 2 2 2" xfId="5647" xr:uid="{2300CC2D-8E14-4297-8AD5-A0B8C329B440}"/>
    <cellStyle name="Total 2 2 3 7 2 2 2 2" xfId="11276" xr:uid="{B871DA85-EFCB-46FE-8E9C-EE873672DD9D}"/>
    <cellStyle name="Total 2 2 3 7 2 2 2 3" xfId="19911" xr:uid="{891891BE-94D4-4C20-A520-0CE44FD446F2}"/>
    <cellStyle name="Total 2 2 3 7 2 2 3" xfId="8104" xr:uid="{06507D94-FAF3-4323-B41C-43F7282891EA}"/>
    <cellStyle name="Total 2 2 3 7 2 2 4" xfId="16739" xr:uid="{37F779E3-2243-4B01-A175-ED1591494F57}"/>
    <cellStyle name="Total 2 2 3 7 2 3" xfId="3419" xr:uid="{3A340F5A-C422-4199-BB1F-33A347369E3B}"/>
    <cellStyle name="Total 2 2 3 7 2 3 2" xfId="9048" xr:uid="{7FE016C3-09B2-45C6-9725-EB22EC570EC9}"/>
    <cellStyle name="Total 2 2 3 7 2 3 3" xfId="17683" xr:uid="{4323423D-9294-4ED7-AB48-B05851EFB684}"/>
    <cellStyle name="Total 2 2 3 7 2 4" xfId="4768" xr:uid="{07E6433F-BAC9-4388-94BD-0AB14277AC30}"/>
    <cellStyle name="Total 2 2 3 7 2 4 2" xfId="10397" xr:uid="{68DF3FF2-0EE5-4931-B72D-CC8DF3CB06A3}"/>
    <cellStyle name="Total 2 2 3 7 2 4 3" xfId="19032" xr:uid="{F7099BC9-D7C3-4403-990E-F8F55FC7BACA}"/>
    <cellStyle name="Total 2 2 3 7 2 5" xfId="7225" xr:uid="{591EC08C-6CF4-4CF2-A14E-4E7F05D5F593}"/>
    <cellStyle name="Total 2 2 3 7 2 6" xfId="15860" xr:uid="{3693D769-EE1C-420F-810F-766E8BC732A2}"/>
    <cellStyle name="Total 2 2 3 7 3" xfId="3467" xr:uid="{3A798324-6A90-4545-BB6F-671E2F447D80}"/>
    <cellStyle name="Total 2 2 3 7 3 2" xfId="9096" xr:uid="{8271E34F-CA5F-45AD-BCC0-43D1CCF5E357}"/>
    <cellStyle name="Total 2 2 3 7 3 3" xfId="17731" xr:uid="{9B638904-C4FB-4E7F-B337-2B23B53A59B9}"/>
    <cellStyle name="Total 2 2 3 7 4" xfId="4089" xr:uid="{798536C3-0FAC-4EFF-8B02-24176C180643}"/>
    <cellStyle name="Total 2 2 3 7 4 2" xfId="9718" xr:uid="{742CBFEA-B14F-440F-AD58-1DB693E0EE8B}"/>
    <cellStyle name="Total 2 2 3 7 4 3" xfId="18353" xr:uid="{96ACF15D-E7CA-4ADB-82A4-C7E58EB1C79C}"/>
    <cellStyle name="Total 2 2 3 7 5" xfId="6641" xr:uid="{07B070C6-4AF2-474B-87FC-3A3E21791AF0}"/>
    <cellStyle name="Total 2 2 3 7 6" xfId="15276" xr:uid="{31CCBEB6-13C1-4AF5-8092-931A3DA51E67}"/>
    <cellStyle name="Total 2 2 3 8" xfId="1056" xr:uid="{468DE277-2C53-4C64-947A-967AE27CA817}"/>
    <cellStyle name="Total 2 2 3 8 2" xfId="1640" xr:uid="{98206CFF-E130-4FF2-8725-DB4A9B0170E7}"/>
    <cellStyle name="Total 2 2 3 8 2 2" xfId="2519" xr:uid="{48AC4B3F-F23D-47EF-A20F-556FE3742452}"/>
    <cellStyle name="Total 2 2 3 8 2 2 2" xfId="5691" xr:uid="{407C9522-8AC2-4061-80B1-A233C6C0ED94}"/>
    <cellStyle name="Total 2 2 3 8 2 2 2 2" xfId="11320" xr:uid="{366D66A3-E3C6-4E26-BE30-748295AA2D83}"/>
    <cellStyle name="Total 2 2 3 8 2 2 2 3" xfId="19955" xr:uid="{2A276244-AB08-4F51-96ED-2ED92210EBA4}"/>
    <cellStyle name="Total 2 2 3 8 2 2 3" xfId="8148" xr:uid="{A2705D8A-D548-482D-AE82-58BFFCA2DA29}"/>
    <cellStyle name="Total 2 2 3 8 2 2 4" xfId="16783" xr:uid="{AAB08EFB-C2E9-4683-A4D0-1F1EB1BBB11B}"/>
    <cellStyle name="Total 2 2 3 8 2 3" xfId="300" xr:uid="{DDD83882-B2E1-4F0A-9B90-42838CEF283A}"/>
    <cellStyle name="Total 2 2 3 8 2 3 2" xfId="5929" xr:uid="{2B5F4A2A-502D-4EEA-8F4B-05B63F967F83}"/>
    <cellStyle name="Total 2 2 3 8 2 3 3" xfId="14564" xr:uid="{7E9CFA52-A231-4686-902E-4DE1380AB472}"/>
    <cellStyle name="Total 2 2 3 8 2 4" xfId="4812" xr:uid="{F9E55D75-0947-4F5E-96FA-7F878A7B64F8}"/>
    <cellStyle name="Total 2 2 3 8 2 4 2" xfId="10441" xr:uid="{43FA3D02-4848-4F68-8D07-B7790092CBAF}"/>
    <cellStyle name="Total 2 2 3 8 2 4 3" xfId="19076" xr:uid="{54C23215-A155-438A-B82D-7598D88B7C4D}"/>
    <cellStyle name="Total 2 2 3 8 2 5" xfId="7269" xr:uid="{C300DA18-7BE6-4D62-BFCD-DEF0FC299F1B}"/>
    <cellStyle name="Total 2 2 3 8 2 6" xfId="15904" xr:uid="{5E86C877-73DE-4500-97E8-2FACDCE0ADD2}"/>
    <cellStyle name="Total 2 2 3 8 3" xfId="2787" xr:uid="{3EB9FE44-506B-4111-BB15-D3B08772AB70}"/>
    <cellStyle name="Total 2 2 3 8 3 2" xfId="8416" xr:uid="{55039C33-4DF5-4545-8E21-A88B0766935E}"/>
    <cellStyle name="Total 2 2 3 8 3 3" xfId="17051" xr:uid="{6AEC8B45-28DB-45D8-AA1B-1BB1C517C0A9}"/>
    <cellStyle name="Total 2 2 3 8 4" xfId="3814" xr:uid="{B8D772D2-CFAF-4485-A758-042FB4A44EDF}"/>
    <cellStyle name="Total 2 2 3 8 4 2" xfId="9443" xr:uid="{A23A6A06-E965-4925-8F69-C09412C6586E}"/>
    <cellStyle name="Total 2 2 3 8 4 3" xfId="18078" xr:uid="{754B1462-08AA-4541-8430-9CE02E1885A6}"/>
    <cellStyle name="Total 2 2 3 8 5" xfId="6685" xr:uid="{C01C316F-1D64-473C-BA61-CA98AF77EFCD}"/>
    <cellStyle name="Total 2 2 3 8 6" xfId="15320" xr:uid="{5F25F811-0401-4FD0-AB13-94ACAA719195}"/>
    <cellStyle name="Total 2 2 3 9" xfId="722" xr:uid="{8248743F-07AC-4557-B85A-8B9598CFB05C}"/>
    <cellStyle name="Total 2 2 3 9 2" xfId="1306" xr:uid="{F8E46C06-C433-414D-A5A3-20D9A5F3BA80}"/>
    <cellStyle name="Total 2 2 3 9 2 2" xfId="2185" xr:uid="{0D6C82BB-E87E-4DF7-917D-5F592D7AA647}"/>
    <cellStyle name="Total 2 2 3 9 2 2 2" xfId="5357" xr:uid="{3657A280-DCEE-49D6-A562-F4F2B37AA577}"/>
    <cellStyle name="Total 2 2 3 9 2 2 2 2" xfId="10986" xr:uid="{CBE44D60-9C71-475A-8465-D08432757B3B}"/>
    <cellStyle name="Total 2 2 3 9 2 2 2 3" xfId="19621" xr:uid="{CDE9659F-4705-42B4-B31B-221A4D4D3EE7}"/>
    <cellStyle name="Total 2 2 3 9 2 2 3" xfId="7814" xr:uid="{8BA9C07B-D96C-4E41-A2DD-50FD629DC1B3}"/>
    <cellStyle name="Total 2 2 3 9 2 2 4" xfId="16449" xr:uid="{16291F21-A5BB-4A31-BDF1-7388EBB4C5DC}"/>
    <cellStyle name="Total 2 2 3 9 2 3" xfId="269" xr:uid="{F1E1F197-D2FD-4FA9-858A-97DFD097D965}"/>
    <cellStyle name="Total 2 2 3 9 2 3 2" xfId="5898" xr:uid="{16CB13F0-436D-4F45-AA71-376E5618C96F}"/>
    <cellStyle name="Total 2 2 3 9 2 3 3" xfId="14533" xr:uid="{3233345D-C7E4-4A16-9DF3-253B7CAF766F}"/>
    <cellStyle name="Total 2 2 3 9 2 4" xfId="4119" xr:uid="{F2522E3B-BFA9-4602-A081-FEA6E9E73A00}"/>
    <cellStyle name="Total 2 2 3 9 2 4 2" xfId="9748" xr:uid="{E528A327-5037-4B15-82A6-7F5DC740CE75}"/>
    <cellStyle name="Total 2 2 3 9 2 4 3" xfId="18383" xr:uid="{4BBCE977-6FE9-4094-87A7-F596A3B81A9D}"/>
    <cellStyle name="Total 2 2 3 9 2 5" xfId="6935" xr:uid="{309172DF-CF80-439C-91DC-1952C36EA644}"/>
    <cellStyle name="Total 2 2 3 9 2 6" xfId="15570" xr:uid="{D3706AFB-D154-4087-BACB-CB4566E6E51C}"/>
    <cellStyle name="Total 2 2 3 9 3" xfId="3577" xr:uid="{137BAA64-996E-447B-9996-5C070A581B04}"/>
    <cellStyle name="Total 2 2 3 9 3 2" xfId="9206" xr:uid="{7BF7ACB2-FE7A-4515-BEEA-21A333E41A69}"/>
    <cellStyle name="Total 2 2 3 9 3 3" xfId="17841" xr:uid="{9D8CD1E7-5379-46C2-B8A3-650B1850E78E}"/>
    <cellStyle name="Total 2 2 3 9 4" xfId="4635" xr:uid="{16D6C96B-6085-4611-9693-2053DFD010E7}"/>
    <cellStyle name="Total 2 2 3 9 4 2" xfId="10264" xr:uid="{9845C66F-703A-49B1-8A71-162D8CCC0DBF}"/>
    <cellStyle name="Total 2 2 3 9 4 3" xfId="18899" xr:uid="{1A40D17E-F05D-40E5-8048-48956E71F568}"/>
    <cellStyle name="Total 2 2 3 9 5" xfId="6351" xr:uid="{2D1AA488-7E2C-4434-AC34-A2B2D30819FD}"/>
    <cellStyle name="Total 2 2 3 9 6" xfId="14986" xr:uid="{F612B650-189C-4305-ACF9-633D9E4081BB}"/>
    <cellStyle name="Total 2 2 4" xfId="160" xr:uid="{DE8CCAE9-3E37-47CF-B863-F2E48E332AB2}"/>
    <cellStyle name="Total 2 2 4 10" xfId="2609" xr:uid="{340A6F80-5079-4D34-B3E5-490DF02F4C0C}"/>
    <cellStyle name="Total 2 2 4 10 2" xfId="8238" xr:uid="{06CC09B3-F5C6-42A3-8D40-3400E813E2B5}"/>
    <cellStyle name="Total 2 2 4 10 3" xfId="16873" xr:uid="{D0C4A2CF-4F6E-407C-8D6B-248A0FA3D73B}"/>
    <cellStyle name="Total 2 2 4 11" xfId="4479" xr:uid="{7C25F3C3-1355-4542-BD0E-916F9425AC70}"/>
    <cellStyle name="Total 2 2 4 11 2" xfId="10108" xr:uid="{4AAD0C9B-6B71-4087-829E-A4A47A533B36}"/>
    <cellStyle name="Total 2 2 4 11 3" xfId="18743" xr:uid="{3C361972-A125-45CC-A7C8-84F937F9EA60}"/>
    <cellStyle name="Total 2 2 4 12" xfId="465" xr:uid="{9E160760-354E-4796-89DF-7D655889BC73}"/>
    <cellStyle name="Total 2 2 4 12 2" xfId="6094" xr:uid="{0DDB9170-635C-402D-8D11-69FEE485AAD9}"/>
    <cellStyle name="Total 2 2 4 12 3" xfId="14729" xr:uid="{AE8BB827-42B0-4524-88C6-8A46DBA3BBA1}"/>
    <cellStyle name="Total 2 2 4 13" xfId="5789" xr:uid="{91C4B406-4C70-4CB1-8E8C-FCAC989B2EF5}"/>
    <cellStyle name="Total 2 2 4 14" xfId="14424" xr:uid="{35FBFFC8-C416-4284-8A91-5789002812DA}"/>
    <cellStyle name="Total 2 2 4 2" xfId="612" xr:uid="{ACA45BB8-30E6-4929-A928-380A6799040D}"/>
    <cellStyle name="Total 2 2 4 2 10" xfId="14876" xr:uid="{C37B11EE-FF1E-42EC-BD86-761830B3EAA4}"/>
    <cellStyle name="Total 2 2 4 2 2" xfId="943" xr:uid="{439603BC-0910-450E-AEF5-AC0286F3F704}"/>
    <cellStyle name="Total 2 2 4 2 2 2" xfId="1527" xr:uid="{F59F9E4E-FFAC-48E3-88A1-18740264E603}"/>
    <cellStyle name="Total 2 2 4 2 2 2 2" xfId="2406" xr:uid="{A132086C-7318-412D-9ECB-859A14A1BB09}"/>
    <cellStyle name="Total 2 2 4 2 2 2 2 2" xfId="5578" xr:uid="{D1072D83-0B03-45E0-A027-C7142A23BAFB}"/>
    <cellStyle name="Total 2 2 4 2 2 2 2 2 2" xfId="11207" xr:uid="{E3768097-46FD-461F-8F0E-1FF295012D58}"/>
    <cellStyle name="Total 2 2 4 2 2 2 2 2 3" xfId="19842" xr:uid="{8189BCC0-5C93-4BEA-A34C-305A2F452389}"/>
    <cellStyle name="Total 2 2 4 2 2 2 2 3" xfId="8035" xr:uid="{CC327C31-EF47-435B-9377-C9E8647AD953}"/>
    <cellStyle name="Total 2 2 4 2 2 2 2 4" xfId="16670" xr:uid="{DAEE274F-428A-4275-BD6B-72EF1B7BC2FD}"/>
    <cellStyle name="Total 2 2 4 2 2 2 3" xfId="2721" xr:uid="{5DCA1E27-6CD0-441D-BD6A-300D773995C1}"/>
    <cellStyle name="Total 2 2 4 2 2 2 3 2" xfId="8350" xr:uid="{07F412F4-265A-4069-854C-6157CB435526}"/>
    <cellStyle name="Total 2 2 4 2 2 2 3 3" xfId="16985" xr:uid="{48AC6041-0E9E-49C0-9434-238E758B4345}"/>
    <cellStyle name="Total 2 2 4 2 2 2 4" xfId="4699" xr:uid="{3115DB5C-E30F-4FF5-88B6-C077F6513329}"/>
    <cellStyle name="Total 2 2 4 2 2 2 4 2" xfId="10328" xr:uid="{C0A7B179-C9A2-4E1A-A0B4-1408488226C7}"/>
    <cellStyle name="Total 2 2 4 2 2 2 4 3" xfId="18963" xr:uid="{CE1407BC-4378-41E9-9D6C-D09767BFFB2C}"/>
    <cellStyle name="Total 2 2 4 2 2 2 5" xfId="7156" xr:uid="{9B8630B4-E009-416E-9A56-B20E9913C101}"/>
    <cellStyle name="Total 2 2 4 2 2 2 6" xfId="15791" xr:uid="{692BB4D3-18E9-49D3-A241-19FBFB2F7517}"/>
    <cellStyle name="Total 2 2 4 2 2 3" xfId="3568" xr:uid="{7432E6DE-5756-4AE3-B259-DB0B7D015DA0}"/>
    <cellStyle name="Total 2 2 4 2 2 3 2" xfId="9197" xr:uid="{1F4E9ADF-95A7-44A8-A4C9-10FB7A741822}"/>
    <cellStyle name="Total 2 2 4 2 2 3 3" xfId="17832" xr:uid="{B3950247-CEE1-4EB1-A0F7-68D64365FB67}"/>
    <cellStyle name="Total 2 2 4 2 2 4" xfId="3883" xr:uid="{743A5020-2BAF-479A-922A-B0350F8A21F7}"/>
    <cellStyle name="Total 2 2 4 2 2 4 2" xfId="9512" xr:uid="{ED8E9C93-9C5D-4B9D-BC33-A9E277701516}"/>
    <cellStyle name="Total 2 2 4 2 2 4 3" xfId="18147" xr:uid="{236A8420-3789-424D-B7A1-4112779D5922}"/>
    <cellStyle name="Total 2 2 4 2 2 5" xfId="6572" xr:uid="{6788FC9C-2CFD-4455-A995-541ED7444774}"/>
    <cellStyle name="Total 2 2 4 2 2 6" xfId="15207" xr:uid="{515FF4B2-345E-4049-BCBE-84A647B3305D}"/>
    <cellStyle name="Total 2 2 4 2 3" xfId="657" xr:uid="{82D22722-DA26-464B-BF2C-26BD0ECE97CB}"/>
    <cellStyle name="Total 2 2 4 2 3 2" xfId="1241" xr:uid="{DF86CC48-2F10-4990-AE88-8469F772C120}"/>
    <cellStyle name="Total 2 2 4 2 3 2 2" xfId="2120" xr:uid="{B02170D0-D2BC-4D4B-B9C0-40CD30F42BA1}"/>
    <cellStyle name="Total 2 2 4 2 3 2 2 2" xfId="5292" xr:uid="{1E778556-F69C-4793-9FA7-56CAF1E82484}"/>
    <cellStyle name="Total 2 2 4 2 3 2 2 2 2" xfId="10921" xr:uid="{4B7AADB6-5DE3-4A3F-A4E5-708783EDD354}"/>
    <cellStyle name="Total 2 2 4 2 3 2 2 2 3" xfId="19556" xr:uid="{D111CFB9-D9CD-4F52-9D41-E44D6659EB8B}"/>
    <cellStyle name="Total 2 2 4 2 3 2 2 3" xfId="7749" xr:uid="{196412B1-9A25-446F-8BEC-7388808D98CE}"/>
    <cellStyle name="Total 2 2 4 2 3 2 2 4" xfId="16384" xr:uid="{4612EB65-3461-4DBF-A45C-AB534E0F70E8}"/>
    <cellStyle name="Total 2 2 4 2 3 2 3" xfId="3476" xr:uid="{E0F5E2E9-77B8-4864-A6CA-BAD95416A3FB}"/>
    <cellStyle name="Total 2 2 4 2 3 2 3 2" xfId="9105" xr:uid="{F91C3A68-A341-42E4-8A79-7834903A4576}"/>
    <cellStyle name="Total 2 2 4 2 3 2 3 3" xfId="17740" xr:uid="{460E7C1C-A1EB-4D2C-9763-76B5A72B5666}"/>
    <cellStyle name="Total 2 2 4 2 3 2 4" xfId="4205" xr:uid="{DA54535B-388F-416E-AD40-3C117FD7F489}"/>
    <cellStyle name="Total 2 2 4 2 3 2 4 2" xfId="9834" xr:uid="{7604F69A-EFAE-4ED1-B48B-4E28EB586B41}"/>
    <cellStyle name="Total 2 2 4 2 3 2 4 3" xfId="18469" xr:uid="{C1AC5AFA-E2FA-4701-B98B-465B3678C822}"/>
    <cellStyle name="Total 2 2 4 2 3 2 5" xfId="6870" xr:uid="{D78D2CC5-87B2-43AF-85CD-7432C5F31F34}"/>
    <cellStyle name="Total 2 2 4 2 3 2 6" xfId="15505" xr:uid="{91987E25-49C7-48E7-8DC2-9565AE5EAE52}"/>
    <cellStyle name="Total 2 2 4 2 3 3" xfId="250" xr:uid="{56440036-7A23-45B5-BB95-AB3D747730E2}"/>
    <cellStyle name="Total 2 2 4 2 3 3 2" xfId="5879" xr:uid="{AB910295-4DEC-4CA4-B3D1-5AA0D4349C10}"/>
    <cellStyle name="Total 2 2 4 2 3 3 3" xfId="14514" xr:uid="{0F866C94-409D-49F2-8A3F-63D3C20858BB}"/>
    <cellStyle name="Total 2 2 4 2 3 4" xfId="3983" xr:uid="{F2611F5C-E9EC-4B5E-9DDF-1D7787EE0229}"/>
    <cellStyle name="Total 2 2 4 2 3 4 2" xfId="9612" xr:uid="{D800B22B-BA93-4A9A-99E3-05C75D4A8E78}"/>
    <cellStyle name="Total 2 2 4 2 3 4 3" xfId="18247" xr:uid="{B3A4D162-2D03-4475-BDCB-74733DBF6D83}"/>
    <cellStyle name="Total 2 2 4 2 3 5" xfId="6286" xr:uid="{F63FD1A1-0F9D-42BF-81E5-2EEB8F277271}"/>
    <cellStyle name="Total 2 2 4 2 3 6" xfId="14921" xr:uid="{62099B41-E0B9-4225-8C3D-78B935F02481}"/>
    <cellStyle name="Total 2 2 4 2 4" xfId="675" xr:uid="{46DB032A-578B-449F-AC86-2F5EC9E6A34C}"/>
    <cellStyle name="Total 2 2 4 2 4 2" xfId="1259" xr:uid="{019BEB13-3AF8-4CC7-A9E8-FC7CCA4757E3}"/>
    <cellStyle name="Total 2 2 4 2 4 2 2" xfId="2138" xr:uid="{85F1B5A4-828C-42DA-84DA-151A93191A44}"/>
    <cellStyle name="Total 2 2 4 2 4 2 2 2" xfId="5310" xr:uid="{8F9F378C-FB12-4BF4-93AF-60C943FF413E}"/>
    <cellStyle name="Total 2 2 4 2 4 2 2 2 2" xfId="10939" xr:uid="{B5203D29-16CC-4286-B4BD-0E1C82C39C99}"/>
    <cellStyle name="Total 2 2 4 2 4 2 2 2 3" xfId="19574" xr:uid="{5B9489B8-ACE3-4DBA-B856-4898A6DAC58A}"/>
    <cellStyle name="Total 2 2 4 2 4 2 2 3" xfId="7767" xr:uid="{6DBE7B0B-E741-4F3F-BB3E-1475F8A671AB}"/>
    <cellStyle name="Total 2 2 4 2 4 2 2 4" xfId="16402" xr:uid="{6226F337-97E2-42A8-86CE-2C8ACD7AC182}"/>
    <cellStyle name="Total 2 2 4 2 4 2 3" xfId="262" xr:uid="{E2612B20-3021-49E9-A022-C5BF15F32B3B}"/>
    <cellStyle name="Total 2 2 4 2 4 2 3 2" xfId="5891" xr:uid="{9DA2CF02-FF2F-4A54-B77A-29BF363074CC}"/>
    <cellStyle name="Total 2 2 4 2 4 2 3 3" xfId="14526" xr:uid="{87E77E19-1414-4AC2-8ADF-248CA6D9AC28}"/>
    <cellStyle name="Total 2 2 4 2 4 2 4" xfId="4018" xr:uid="{602172C2-F9AE-41E1-8755-99285773B98B}"/>
    <cellStyle name="Total 2 2 4 2 4 2 4 2" xfId="9647" xr:uid="{FC90E2E3-BB1F-4263-9D5D-AC674DC27C0F}"/>
    <cellStyle name="Total 2 2 4 2 4 2 4 3" xfId="18282" xr:uid="{EBA30184-C4E5-4707-BE61-A767414BF04D}"/>
    <cellStyle name="Total 2 2 4 2 4 2 5" xfId="6888" xr:uid="{596C9D72-FCED-4A9A-81FA-85CC238E3C81}"/>
    <cellStyle name="Total 2 2 4 2 4 2 6" xfId="15523" xr:uid="{4F03C377-1AD6-4EB7-B367-A80244535DA6}"/>
    <cellStyle name="Total 2 2 4 2 4 3" xfId="3403" xr:uid="{409095D3-F6D6-482A-ACE8-3330C56863D1}"/>
    <cellStyle name="Total 2 2 4 2 4 3 2" xfId="9032" xr:uid="{BCA51276-24F7-444F-92BE-D7F2EBB3AAAF}"/>
    <cellStyle name="Total 2 2 4 2 4 3 3" xfId="17667" xr:uid="{A79F5061-662A-4DC0-BA2E-7F07ECB03DE7}"/>
    <cellStyle name="Total 2 2 4 2 4 4" xfId="4289" xr:uid="{5F9C9592-49B6-4E67-8AA8-1D39FE6106BE}"/>
    <cellStyle name="Total 2 2 4 2 4 4 2" xfId="9918" xr:uid="{85E33C63-48CB-46FA-9DB5-0563530C6483}"/>
    <cellStyle name="Total 2 2 4 2 4 4 3" xfId="18553" xr:uid="{18B0FDC4-89F9-4DD4-A75B-F4D8037AB119}"/>
    <cellStyle name="Total 2 2 4 2 4 5" xfId="6304" xr:uid="{06F152AE-D8D6-4431-BEDE-375E6C4E423A}"/>
    <cellStyle name="Total 2 2 4 2 4 6" xfId="14939" xr:uid="{A66F6309-0C79-47BC-ACA0-B0229A8DAAB4}"/>
    <cellStyle name="Total 2 2 4 2 5" xfId="798" xr:uid="{5A29E03A-2BEE-4DDE-988E-6578DF5D230E}"/>
    <cellStyle name="Total 2 2 4 2 5 2" xfId="1382" xr:uid="{D9764663-9640-4DB4-91AD-B222ACEE9B74}"/>
    <cellStyle name="Total 2 2 4 2 5 2 2" xfId="2261" xr:uid="{B3346331-579F-4D48-A6F1-35E064639114}"/>
    <cellStyle name="Total 2 2 4 2 5 2 2 2" xfId="5433" xr:uid="{917D009E-B411-41C1-83B6-E79CF65FA458}"/>
    <cellStyle name="Total 2 2 4 2 5 2 2 2 2" xfId="11062" xr:uid="{1F126F88-54DD-4E99-A429-7E220D2DFF9E}"/>
    <cellStyle name="Total 2 2 4 2 5 2 2 2 3" xfId="19697" xr:uid="{2BAC2940-22CE-4651-941D-C7FA9A7E3E2E}"/>
    <cellStyle name="Total 2 2 4 2 5 2 2 3" xfId="7890" xr:uid="{FDD7F60A-E3FA-4BD8-9443-A828493E6FFE}"/>
    <cellStyle name="Total 2 2 4 2 5 2 2 4" xfId="16525" xr:uid="{B06E569D-FA36-4291-9ECD-1C23B6261A0B}"/>
    <cellStyle name="Total 2 2 4 2 5 2 3" xfId="3056" xr:uid="{41462A21-A806-4939-A525-E1329FEB7DF6}"/>
    <cellStyle name="Total 2 2 4 2 5 2 3 2" xfId="8685" xr:uid="{48E1D7F6-B50E-46F2-BA0F-DB5E94B4EAC9}"/>
    <cellStyle name="Total 2 2 4 2 5 2 3 3" xfId="17320" xr:uid="{E2DFF8F2-8ED8-4EE5-A738-F3B87B588676}"/>
    <cellStyle name="Total 2 2 4 2 5 2 4" xfId="4024" xr:uid="{9B0B167E-6C57-4183-B259-1811DC327668}"/>
    <cellStyle name="Total 2 2 4 2 5 2 4 2" xfId="9653" xr:uid="{9DC9A313-3C2E-490E-8A43-DA785A645E57}"/>
    <cellStyle name="Total 2 2 4 2 5 2 4 3" xfId="18288" xr:uid="{D6841963-4066-4F12-A500-04E58CEBF42E}"/>
    <cellStyle name="Total 2 2 4 2 5 2 5" xfId="7011" xr:uid="{D6EB2EE6-1598-43EB-9FA8-08974DC33ED8}"/>
    <cellStyle name="Total 2 2 4 2 5 2 6" xfId="15646" xr:uid="{B1B27DE0-B4ED-4688-87D6-3042030C208A}"/>
    <cellStyle name="Total 2 2 4 2 5 3" xfId="3401" xr:uid="{6D57C789-A7F5-4AD1-A1A3-5E230E03BB0D}"/>
    <cellStyle name="Total 2 2 4 2 5 3 2" xfId="9030" xr:uid="{05E97792-A476-411F-BF8D-5AEAA70B3301}"/>
    <cellStyle name="Total 2 2 4 2 5 3 3" xfId="17665" xr:uid="{3F3A2032-4016-474C-B3C3-D4212F441BBA}"/>
    <cellStyle name="Total 2 2 4 2 5 4" xfId="4546" xr:uid="{6C9907F3-73F8-457D-937C-C29FB4A6B5B0}"/>
    <cellStyle name="Total 2 2 4 2 5 4 2" xfId="10175" xr:uid="{F32CFC9F-789A-4E59-8868-BC9D0D6D6091}"/>
    <cellStyle name="Total 2 2 4 2 5 4 3" xfId="18810" xr:uid="{CBA3FDE0-439A-4815-A4A1-0E88D7AA8FD2}"/>
    <cellStyle name="Total 2 2 4 2 5 5" xfId="6427" xr:uid="{F9646589-5DF1-468E-8012-00EF95A2F795}"/>
    <cellStyle name="Total 2 2 4 2 5 6" xfId="15062" xr:uid="{272C003E-3C43-421B-9071-EDF83F2C32B0}"/>
    <cellStyle name="Total 2 2 4 2 6" xfId="1196" xr:uid="{BEF2E7F2-1888-4370-A313-7353687EE509}"/>
    <cellStyle name="Total 2 2 4 2 6 2" xfId="2075" xr:uid="{0E669111-6F3C-4F1A-8B17-4CEA7C67344E}"/>
    <cellStyle name="Total 2 2 4 2 6 2 2" xfId="5247" xr:uid="{F4FD43B7-53AC-4226-82E4-625A26F20B19}"/>
    <cellStyle name="Total 2 2 4 2 6 2 2 2" xfId="10876" xr:uid="{3A5D0D0E-1DDC-40D0-8D3D-E2B2C1EE5E63}"/>
    <cellStyle name="Total 2 2 4 2 6 2 2 3" xfId="19511" xr:uid="{85AE39E5-CCA4-4828-869F-C6DF1A538829}"/>
    <cellStyle name="Total 2 2 4 2 6 2 3" xfId="7704" xr:uid="{F5D69BA1-DEFE-4B33-9545-E8D0D12C233F}"/>
    <cellStyle name="Total 2 2 4 2 6 2 4" xfId="16339" xr:uid="{67677086-74DD-47DE-B3BA-1D0848FE7F41}"/>
    <cellStyle name="Total 2 2 4 2 6 3" xfId="3284" xr:uid="{26F6A883-AF3E-4B44-B230-5D4A827276D3}"/>
    <cellStyle name="Total 2 2 4 2 6 3 2" xfId="8913" xr:uid="{883848A6-ECBA-45D2-89BD-1FB42D0B7783}"/>
    <cellStyle name="Total 2 2 4 2 6 3 3" xfId="17548" xr:uid="{29BC9678-A480-4287-B2A6-4FC27C4473E6}"/>
    <cellStyle name="Total 2 2 4 2 6 4" xfId="3803" xr:uid="{7EE8FA4C-D690-4F71-B356-84E7E713EBA1}"/>
    <cellStyle name="Total 2 2 4 2 6 4 2" xfId="9432" xr:uid="{DAFBF84F-D8C6-48DF-9605-4184737E75A5}"/>
    <cellStyle name="Total 2 2 4 2 6 4 3" xfId="18067" xr:uid="{62ADB9E9-2FB5-48A9-905D-80747867EACF}"/>
    <cellStyle name="Total 2 2 4 2 6 5" xfId="6825" xr:uid="{38EF0B70-734F-47A8-BAA8-04073E11BD37}"/>
    <cellStyle name="Total 2 2 4 2 6 6" xfId="15460" xr:uid="{4ECC7B46-B1CA-4577-A587-C16553483CAA}"/>
    <cellStyle name="Total 2 2 4 2 7" xfId="2888" xr:uid="{FD6EA866-5338-4198-9260-291A1AEB6281}"/>
    <cellStyle name="Total 2 2 4 2 7 2" xfId="8517" xr:uid="{E7E12763-B52A-45A6-9ADC-060173776DF5}"/>
    <cellStyle name="Total 2 2 4 2 7 3" xfId="17152" xr:uid="{E27CC34B-247D-4EC9-9727-A79859A85820}"/>
    <cellStyle name="Total 2 2 4 2 8" xfId="4079" xr:uid="{4D26EC1C-058C-465F-A582-B51A7FE71B1C}"/>
    <cellStyle name="Total 2 2 4 2 8 2" xfId="9708" xr:uid="{E31E1E23-F41C-4575-B4EB-058739295238}"/>
    <cellStyle name="Total 2 2 4 2 8 3" xfId="18343" xr:uid="{2705CEC6-EF38-433D-9382-33849EF22BBE}"/>
    <cellStyle name="Total 2 2 4 2 9" xfId="6241" xr:uid="{0557AD55-4C99-42E5-9653-0CDE4247CE8D}"/>
    <cellStyle name="Total 2 2 4 3" xfId="628" xr:uid="{8061CABB-08C1-46BB-AE7B-27BB57F59B23}"/>
    <cellStyle name="Total 2 2 4 3 10" xfId="14892" xr:uid="{1EF4E9AD-715E-49A9-882E-1A3A7D1C1B5A}"/>
    <cellStyle name="Total 2 2 4 3 2" xfId="959" xr:uid="{DC9E407A-B1F7-4278-A6D2-158EC6D0478D}"/>
    <cellStyle name="Total 2 2 4 3 2 2" xfId="1543" xr:uid="{49A655C4-DFFA-4C9C-969A-A6BA7E1D0A3C}"/>
    <cellStyle name="Total 2 2 4 3 2 2 2" xfId="2422" xr:uid="{2C19FCB1-3916-4425-AC81-28CC99EA11A3}"/>
    <cellStyle name="Total 2 2 4 3 2 2 2 2" xfId="5594" xr:uid="{3278B7E5-A4A5-4BD9-9EDE-89B86D84F051}"/>
    <cellStyle name="Total 2 2 4 3 2 2 2 2 2" xfId="11223" xr:uid="{D62D54A8-77E6-4156-8744-8DFDB9791164}"/>
    <cellStyle name="Total 2 2 4 3 2 2 2 2 3" xfId="19858" xr:uid="{993C90A6-1C8A-4265-A113-A95A4FA7059B}"/>
    <cellStyle name="Total 2 2 4 3 2 2 2 3" xfId="8051" xr:uid="{AABAE0BB-1012-41D0-B24B-50E64DAA914B}"/>
    <cellStyle name="Total 2 2 4 3 2 2 2 4" xfId="16686" xr:uid="{D8D537F3-9D8C-4173-AF4E-94A4C783EDE9}"/>
    <cellStyle name="Total 2 2 4 3 2 2 3" xfId="3444" xr:uid="{49D6A78D-BCDF-45CA-9F90-39FD7F4DA08F}"/>
    <cellStyle name="Total 2 2 4 3 2 2 3 2" xfId="9073" xr:uid="{6E039EB2-E070-4781-A5A2-0ED6A61C9108}"/>
    <cellStyle name="Total 2 2 4 3 2 2 3 3" xfId="17708" xr:uid="{6F52B268-4759-464B-88FC-2EA870174398}"/>
    <cellStyle name="Total 2 2 4 3 2 2 4" xfId="4715" xr:uid="{F904AAD1-2E8E-4414-9E95-8728A730C661}"/>
    <cellStyle name="Total 2 2 4 3 2 2 4 2" xfId="10344" xr:uid="{CB7E4010-6E23-44DD-BB31-D84C90E0BACF}"/>
    <cellStyle name="Total 2 2 4 3 2 2 4 3" xfId="18979" xr:uid="{26791C7D-EADE-4F71-B498-B7170CC35AC4}"/>
    <cellStyle name="Total 2 2 4 3 2 2 5" xfId="7172" xr:uid="{C08FEEE3-026B-4568-8D0E-51B755738E4A}"/>
    <cellStyle name="Total 2 2 4 3 2 2 6" xfId="15807" xr:uid="{F12DDE3F-AAE3-45E6-9EFD-40E1FD74608D}"/>
    <cellStyle name="Total 2 2 4 3 2 3" xfId="3341" xr:uid="{F31CC0E7-A6B3-48C2-B76F-9BF5309DE6EC}"/>
    <cellStyle name="Total 2 2 4 3 2 3 2" xfId="8970" xr:uid="{1B0AA41E-3712-40CE-AA63-57EB9D71559A}"/>
    <cellStyle name="Total 2 2 4 3 2 3 3" xfId="17605" xr:uid="{24B2E9AB-D298-4116-892E-FFA5E6299D72}"/>
    <cellStyle name="Total 2 2 4 3 2 4" xfId="4389" xr:uid="{7DF8321D-B088-47C7-989E-FF6DE4B48E16}"/>
    <cellStyle name="Total 2 2 4 3 2 4 2" xfId="10018" xr:uid="{89DF9CE4-201B-485E-9FD0-D989282BDCF7}"/>
    <cellStyle name="Total 2 2 4 3 2 4 3" xfId="18653" xr:uid="{64F058C3-E627-4942-84E9-03AB69088427}"/>
    <cellStyle name="Total 2 2 4 3 2 5" xfId="6588" xr:uid="{4237D395-8734-478C-A99C-94286F3366EB}"/>
    <cellStyle name="Total 2 2 4 3 2 6" xfId="15223" xr:uid="{BFDF5043-F1C6-4328-89B1-4D143DA51B2C}"/>
    <cellStyle name="Total 2 2 4 3 3" xfId="886" xr:uid="{D9745807-C7DC-41B2-B09E-F4EDE11CEADA}"/>
    <cellStyle name="Total 2 2 4 3 3 2" xfId="1470" xr:uid="{A4134A25-F1E7-4137-BE30-6417367A8CB0}"/>
    <cellStyle name="Total 2 2 4 3 3 2 2" xfId="2349" xr:uid="{BD5642D0-0C7C-454A-9356-E5D8336F1197}"/>
    <cellStyle name="Total 2 2 4 3 3 2 2 2" xfId="5521" xr:uid="{D4003941-8A35-47D5-B1A2-21216FDFCE36}"/>
    <cellStyle name="Total 2 2 4 3 3 2 2 2 2" xfId="11150" xr:uid="{98C83312-F9DA-41A3-B1AE-3ADD0B85EE37}"/>
    <cellStyle name="Total 2 2 4 3 3 2 2 2 3" xfId="19785" xr:uid="{FEDA266C-64C9-44E0-BBF2-EE53DF52C9DE}"/>
    <cellStyle name="Total 2 2 4 3 3 2 2 3" xfId="7978" xr:uid="{D693C8CD-B929-47B9-B299-0222DC25736E}"/>
    <cellStyle name="Total 2 2 4 3 3 2 2 4" xfId="16613" xr:uid="{67FAC5AF-307C-428C-A553-7D381F88510F}"/>
    <cellStyle name="Total 2 2 4 3 3 2 3" xfId="2820" xr:uid="{7C653460-6B75-4AD6-9154-960B58747DDC}"/>
    <cellStyle name="Total 2 2 4 3 3 2 3 2" xfId="8449" xr:uid="{68D7126D-1322-4DB0-B149-EAF071F4E023}"/>
    <cellStyle name="Total 2 2 4 3 3 2 3 3" xfId="17084" xr:uid="{6EF6476D-BF00-4829-9510-99E4A4AD7B97}"/>
    <cellStyle name="Total 2 2 4 3 3 2 4" xfId="3618" xr:uid="{F9924B09-5FDA-4536-A066-727A36CD0AAA}"/>
    <cellStyle name="Total 2 2 4 3 3 2 4 2" xfId="9247" xr:uid="{1C2BCEEF-4B5E-459C-BCEB-F36C7B98EEDB}"/>
    <cellStyle name="Total 2 2 4 3 3 2 4 3" xfId="17882" xr:uid="{431276AE-3507-4804-BACD-706D506EBA70}"/>
    <cellStyle name="Total 2 2 4 3 3 2 5" xfId="7099" xr:uid="{4EE666C9-7D12-49A2-8B70-112280079F3D}"/>
    <cellStyle name="Total 2 2 4 3 3 2 6" xfId="15734" xr:uid="{957521FD-73F9-4E3F-BC1C-0FE6E142634E}"/>
    <cellStyle name="Total 2 2 4 3 3 3" xfId="2672" xr:uid="{D74FE307-BB64-464B-BE2F-9B0F4AB4C546}"/>
    <cellStyle name="Total 2 2 4 3 3 3 2" xfId="8301" xr:uid="{945D4A70-B1A9-4D70-AE45-27884FB1A56A}"/>
    <cellStyle name="Total 2 2 4 3 3 3 3" xfId="16936" xr:uid="{463E59CC-A3B1-42AD-B583-9C326ABAB18F}"/>
    <cellStyle name="Total 2 2 4 3 3 4" xfId="4170" xr:uid="{84D408A8-79E6-42EC-AEEE-914BB6B9583D}"/>
    <cellStyle name="Total 2 2 4 3 3 4 2" xfId="9799" xr:uid="{6DFF2AD1-5EF7-46EC-B710-E57F7B457D84}"/>
    <cellStyle name="Total 2 2 4 3 3 4 3" xfId="18434" xr:uid="{AC8E2A1D-E566-4434-9DDE-D057E0180CF4}"/>
    <cellStyle name="Total 2 2 4 3 3 5" xfId="6515" xr:uid="{0D2DC1EF-F557-4D64-B872-6A12E0E5E3A7}"/>
    <cellStyle name="Total 2 2 4 3 3 6" xfId="15150" xr:uid="{CC4FECAF-0C0C-4DC2-B5AB-5FA7304B1AEE}"/>
    <cellStyle name="Total 2 2 4 3 4" xfId="690" xr:uid="{10907906-60AC-4813-B60B-15C14326DE87}"/>
    <cellStyle name="Total 2 2 4 3 4 2" xfId="1274" xr:uid="{4D5C3A27-EA59-4374-BC3D-E834F3076B28}"/>
    <cellStyle name="Total 2 2 4 3 4 2 2" xfId="2153" xr:uid="{9E6BA13B-77D1-48E9-9247-61141FD23312}"/>
    <cellStyle name="Total 2 2 4 3 4 2 2 2" xfId="5325" xr:uid="{CA4E8345-FECB-4634-A5E4-9D21C00BF46E}"/>
    <cellStyle name="Total 2 2 4 3 4 2 2 2 2" xfId="10954" xr:uid="{AA6A546A-3006-4E6A-8251-AC528E9DAD12}"/>
    <cellStyle name="Total 2 2 4 3 4 2 2 2 3" xfId="19589" xr:uid="{40A4C58E-67BC-45B9-98CA-D23D60D22B6B}"/>
    <cellStyle name="Total 2 2 4 3 4 2 2 3" xfId="7782" xr:uid="{8C893261-1111-458A-871F-CA4313CC9DF3}"/>
    <cellStyle name="Total 2 2 4 3 4 2 2 4" xfId="16417" xr:uid="{69F50B7A-A929-4AD0-88DF-5429FD6257A9}"/>
    <cellStyle name="Total 2 2 4 3 4 2 3" xfId="2620" xr:uid="{4DD24FED-518B-4F28-9EDE-E34F966C9B4D}"/>
    <cellStyle name="Total 2 2 4 3 4 2 3 2" xfId="8249" xr:uid="{2A328769-BE8D-4D6D-A2C4-81371952CD7E}"/>
    <cellStyle name="Total 2 2 4 3 4 2 3 3" xfId="16884" xr:uid="{7E4E3A2E-BAEE-49AF-A0CF-55288C55AC87}"/>
    <cellStyle name="Total 2 2 4 3 4 2 4" xfId="4260" xr:uid="{0DF26ED0-9C4B-4EBC-A3C7-BF00C31F7FE5}"/>
    <cellStyle name="Total 2 2 4 3 4 2 4 2" xfId="9889" xr:uid="{AAAF1AC2-1FE1-4EB5-A553-DF22AA0F6402}"/>
    <cellStyle name="Total 2 2 4 3 4 2 4 3" xfId="18524" xr:uid="{48719144-4009-4555-8B8D-04EE054634DC}"/>
    <cellStyle name="Total 2 2 4 3 4 2 5" xfId="6903" xr:uid="{04586B32-43B9-435A-9A0E-1ECB8D269B3E}"/>
    <cellStyle name="Total 2 2 4 3 4 2 6" xfId="15538" xr:uid="{1D268772-BA29-41FE-B192-F64FACED2704}"/>
    <cellStyle name="Total 2 2 4 3 4 3" xfId="2936" xr:uid="{1AA615A2-7D28-41F3-B3C6-9F8209709BC5}"/>
    <cellStyle name="Total 2 2 4 3 4 3 2" xfId="8565" xr:uid="{450597EE-788B-452D-8754-06F4C3425D4B}"/>
    <cellStyle name="Total 2 2 4 3 4 3 3" xfId="17200" xr:uid="{D0A005B3-1A11-4CFA-9ACC-9B675CF222A1}"/>
    <cellStyle name="Total 2 2 4 3 4 4" xfId="4595" xr:uid="{FAB323FE-AF8E-423E-899A-316F0E209A77}"/>
    <cellStyle name="Total 2 2 4 3 4 4 2" xfId="10224" xr:uid="{A0D64836-3F2C-4F6D-861B-AB282FC19033}"/>
    <cellStyle name="Total 2 2 4 3 4 4 3" xfId="18859" xr:uid="{CE267EA0-7EBD-4D1E-BC4B-929F5F8C7B83}"/>
    <cellStyle name="Total 2 2 4 3 4 5" xfId="6319" xr:uid="{C883D22D-287E-4F9C-B37E-50EABF03B646}"/>
    <cellStyle name="Total 2 2 4 3 4 6" xfId="14954" xr:uid="{DEA81D96-2794-4BCE-BCB9-0A06E650054A}"/>
    <cellStyle name="Total 2 2 4 3 5" xfId="814" xr:uid="{E13E1DA6-247B-4E5A-A160-1232AD97F58D}"/>
    <cellStyle name="Total 2 2 4 3 5 2" xfId="1398" xr:uid="{70A2E0FA-DCD1-4284-9AD1-68DA27877EAB}"/>
    <cellStyle name="Total 2 2 4 3 5 2 2" xfId="2277" xr:uid="{4BD6D797-5EC3-4ADC-BC75-F8CB919B6870}"/>
    <cellStyle name="Total 2 2 4 3 5 2 2 2" xfId="5449" xr:uid="{DEC291D3-A3F6-4573-9ECA-E8C1F1B6D867}"/>
    <cellStyle name="Total 2 2 4 3 5 2 2 2 2" xfId="11078" xr:uid="{AE5F0CA8-36A6-48A5-B8BC-B514A1DC9E56}"/>
    <cellStyle name="Total 2 2 4 3 5 2 2 2 3" xfId="19713" xr:uid="{59C7B8C5-E974-45C2-A3D9-4365061DF1DC}"/>
    <cellStyle name="Total 2 2 4 3 5 2 2 3" xfId="7906" xr:uid="{F974667F-BB95-4464-878F-626B5E813B00}"/>
    <cellStyle name="Total 2 2 4 3 5 2 2 4" xfId="16541" xr:uid="{529BE994-2831-4851-AF4E-98E140A2833C}"/>
    <cellStyle name="Total 2 2 4 3 5 2 3" xfId="3024" xr:uid="{63356E38-1DB0-42CC-94DA-FE2FCFC9B675}"/>
    <cellStyle name="Total 2 2 4 3 5 2 3 2" xfId="8653" xr:uid="{35D672E4-8299-413B-BC7C-228A30B1DD68}"/>
    <cellStyle name="Total 2 2 4 3 5 2 3 3" xfId="17288" xr:uid="{66A4C406-B0F9-4F79-9DF3-6DA6F4EB695D}"/>
    <cellStyle name="Total 2 2 4 3 5 2 4" xfId="4475" xr:uid="{A28BFE89-6E63-4345-A349-B81B12B4E952}"/>
    <cellStyle name="Total 2 2 4 3 5 2 4 2" xfId="10104" xr:uid="{12755E74-6421-486F-B42E-A1B6E6A32D4B}"/>
    <cellStyle name="Total 2 2 4 3 5 2 4 3" xfId="18739" xr:uid="{ED03B70E-CBDD-4BCA-8323-CF642A53946A}"/>
    <cellStyle name="Total 2 2 4 3 5 2 5" xfId="7027" xr:uid="{2CDA0700-E957-47BF-8E1E-6144DD006BE8}"/>
    <cellStyle name="Total 2 2 4 3 5 2 6" xfId="15662" xr:uid="{32E0A6EE-EC63-4F38-A20B-F8ADD2742355}"/>
    <cellStyle name="Total 2 2 4 3 5 3" xfId="3337" xr:uid="{BE65304C-14E4-4BB7-9168-7BF52F801419}"/>
    <cellStyle name="Total 2 2 4 3 5 3 2" xfId="8966" xr:uid="{13BE5657-42EF-434B-9465-44DFD05C3536}"/>
    <cellStyle name="Total 2 2 4 3 5 3 3" xfId="17601" xr:uid="{3A6BC92D-2C1D-42A5-B7BB-AA0963B24924}"/>
    <cellStyle name="Total 2 2 4 3 5 4" xfId="3710" xr:uid="{E14A2BBD-68AE-4CED-AA54-3B3663DF6233}"/>
    <cellStyle name="Total 2 2 4 3 5 4 2" xfId="9339" xr:uid="{F66BD59A-B8AF-4EAB-AB8B-8F375732C211}"/>
    <cellStyle name="Total 2 2 4 3 5 4 3" xfId="17974" xr:uid="{E3928385-3B11-4095-9C34-D203842864F4}"/>
    <cellStyle name="Total 2 2 4 3 5 5" xfId="6443" xr:uid="{2F5B00AF-0EA4-49C9-872A-B43B7CD7E96D}"/>
    <cellStyle name="Total 2 2 4 3 5 6" xfId="15078" xr:uid="{891DE0C6-966F-4E40-A62F-4484C5AA89E8}"/>
    <cellStyle name="Total 2 2 4 3 6" xfId="1212" xr:uid="{582A0284-751F-46DF-878B-783E23D0D534}"/>
    <cellStyle name="Total 2 2 4 3 6 2" xfId="2091" xr:uid="{E1BA7F83-28FD-484D-B041-F4EB6DC0292C}"/>
    <cellStyle name="Total 2 2 4 3 6 2 2" xfId="5263" xr:uid="{7D5550EC-A4D1-4ADB-895E-47B33D7C8E71}"/>
    <cellStyle name="Total 2 2 4 3 6 2 2 2" xfId="10892" xr:uid="{EEE5A9D4-AA92-421C-AEDF-D7AE0C7A4939}"/>
    <cellStyle name="Total 2 2 4 3 6 2 2 3" xfId="19527" xr:uid="{2A80945D-EC9B-45DB-87E5-72DDCE37B289}"/>
    <cellStyle name="Total 2 2 4 3 6 2 3" xfId="7720" xr:uid="{0E665B1C-A58F-4606-8BD7-4BF287FAD230}"/>
    <cellStyle name="Total 2 2 4 3 6 2 4" xfId="16355" xr:uid="{B1012B56-8D10-4D82-A234-C6D042EEB328}"/>
    <cellStyle name="Total 2 2 4 3 6 3" xfId="2927" xr:uid="{EC8742C9-0D98-46E7-BCA7-CE997704495B}"/>
    <cellStyle name="Total 2 2 4 3 6 3 2" xfId="8556" xr:uid="{4A64632D-42E6-4C4F-A072-414E8D66BCAA}"/>
    <cellStyle name="Total 2 2 4 3 6 3 3" xfId="17191" xr:uid="{6B29E2B2-0BE7-4A49-A9BC-83029BE65BC6}"/>
    <cellStyle name="Total 2 2 4 3 6 4" xfId="4125" xr:uid="{006D6C08-C6F6-4C05-AC3F-1DA94B60F666}"/>
    <cellStyle name="Total 2 2 4 3 6 4 2" xfId="9754" xr:uid="{7B560A7F-43F0-4264-9080-B3551274E1DE}"/>
    <cellStyle name="Total 2 2 4 3 6 4 3" xfId="18389" xr:uid="{9817B83B-8FFA-4AC4-88CE-7AC4FB5F3A37}"/>
    <cellStyle name="Total 2 2 4 3 6 5" xfId="6841" xr:uid="{F60A456B-226C-41AC-A713-C74E46B19177}"/>
    <cellStyle name="Total 2 2 4 3 6 6" xfId="15476" xr:uid="{160DF779-872F-4E5A-AEB9-D6BA2C517A6C}"/>
    <cellStyle name="Total 2 2 4 3 7" xfId="3002" xr:uid="{AB2C5923-568A-44F0-9D91-C37E701E9A3D}"/>
    <cellStyle name="Total 2 2 4 3 7 2" xfId="8631" xr:uid="{B0A33B32-E28F-4CAE-8967-306FDFCAA17E}"/>
    <cellStyle name="Total 2 2 4 3 7 3" xfId="17266" xr:uid="{CF262970-3AF8-4D94-B186-2B5A31933795}"/>
    <cellStyle name="Total 2 2 4 3 8" xfId="4225" xr:uid="{50957D10-936E-4503-BAF1-A4168500CD52}"/>
    <cellStyle name="Total 2 2 4 3 8 2" xfId="9854" xr:uid="{3AED48D2-C99E-407A-B618-BBD3B0124169}"/>
    <cellStyle name="Total 2 2 4 3 8 3" xfId="18489" xr:uid="{3855877E-F8D0-4EC4-9B78-0B00A09915D6}"/>
    <cellStyle name="Total 2 2 4 3 9" xfId="6257" xr:uid="{E1052508-E3E3-4CCB-A779-0659E749DD49}"/>
    <cellStyle name="Total 2 2 4 4" xfId="618" xr:uid="{0038B957-0776-4D8D-96D7-C3BAC1EE57F9}"/>
    <cellStyle name="Total 2 2 4 4 10" xfId="14882" xr:uid="{C4422369-998A-426D-B301-C954760F44FE}"/>
    <cellStyle name="Total 2 2 4 4 2" xfId="949" xr:uid="{85B70524-1788-46A8-974F-C18871649A03}"/>
    <cellStyle name="Total 2 2 4 4 2 2" xfId="1533" xr:uid="{1AF18F64-3751-4896-8D62-EC794416B0DC}"/>
    <cellStyle name="Total 2 2 4 4 2 2 2" xfId="2412" xr:uid="{052A5F5A-7A64-4181-AE84-55834BC1BA9F}"/>
    <cellStyle name="Total 2 2 4 4 2 2 2 2" xfId="5584" xr:uid="{C6F1BBAF-8BDE-432D-98AA-671F343496A8}"/>
    <cellStyle name="Total 2 2 4 4 2 2 2 2 2" xfId="11213" xr:uid="{36EBCEDC-B633-44F2-A92F-3A6B63D34274}"/>
    <cellStyle name="Total 2 2 4 4 2 2 2 2 3" xfId="19848" xr:uid="{CBCD2442-EE40-46DC-9A68-1774F3608E6E}"/>
    <cellStyle name="Total 2 2 4 4 2 2 2 3" xfId="8041" xr:uid="{134FCC95-1CE1-4FF4-97CC-DBB24DA7912B}"/>
    <cellStyle name="Total 2 2 4 4 2 2 2 4" xfId="16676" xr:uid="{5B8C2369-CBD0-47D2-A9C1-08F9D518D4FE}"/>
    <cellStyle name="Total 2 2 4 4 2 2 3" xfId="3082" xr:uid="{A80BBCAB-7025-4617-918F-122280D545F3}"/>
    <cellStyle name="Total 2 2 4 4 2 2 3 2" xfId="8711" xr:uid="{0C1E9FD3-BC4F-4C91-AE71-0CD302FC845B}"/>
    <cellStyle name="Total 2 2 4 4 2 2 3 3" xfId="17346" xr:uid="{51B2F917-300A-428A-A4EF-6B1674020239}"/>
    <cellStyle name="Total 2 2 4 4 2 2 4" xfId="4705" xr:uid="{2926B451-B0EE-42BA-84CE-7A49EE72FB95}"/>
    <cellStyle name="Total 2 2 4 4 2 2 4 2" xfId="10334" xr:uid="{3ECD811B-452A-4CE5-BE9E-11AB8B790161}"/>
    <cellStyle name="Total 2 2 4 4 2 2 4 3" xfId="18969" xr:uid="{A8127542-296D-4C2D-9B1F-4DDB56414783}"/>
    <cellStyle name="Total 2 2 4 4 2 2 5" xfId="7162" xr:uid="{0D9D4111-E57A-4607-8FD7-E2EAD4955D73}"/>
    <cellStyle name="Total 2 2 4 4 2 2 6" xfId="15797" xr:uid="{76D3D195-835A-4696-A8F2-0502091A1412}"/>
    <cellStyle name="Total 2 2 4 4 2 3" xfId="2569" xr:uid="{BC1CEEC9-4A20-44AC-90E7-CF94BFCEFA26}"/>
    <cellStyle name="Total 2 2 4 4 2 3 2" xfId="8198" xr:uid="{14CFD70D-0685-492E-B7CE-961DFB0993A2}"/>
    <cellStyle name="Total 2 2 4 4 2 3 3" xfId="16833" xr:uid="{2E9E765C-EE89-40E8-A441-85BDDB579A3B}"/>
    <cellStyle name="Total 2 2 4 4 2 4" xfId="4508" xr:uid="{31EA7C76-41CB-4648-B960-EC0AB3512CC8}"/>
    <cellStyle name="Total 2 2 4 4 2 4 2" xfId="10137" xr:uid="{278BEED5-A767-45A3-9E95-9F674C5509EC}"/>
    <cellStyle name="Total 2 2 4 4 2 4 3" xfId="18772" xr:uid="{3EBFEB40-1716-4955-958E-3C05059361F6}"/>
    <cellStyle name="Total 2 2 4 4 2 5" xfId="6578" xr:uid="{98802D60-3256-4B6E-9DC3-10CF5397D082}"/>
    <cellStyle name="Total 2 2 4 4 2 6" xfId="15213" xr:uid="{E3E920D3-3956-4623-B9FF-13639249732F}"/>
    <cellStyle name="Total 2 2 4 4 3" xfId="653" xr:uid="{EB124A36-A323-4D37-BA04-1AAA79917120}"/>
    <cellStyle name="Total 2 2 4 4 3 2" xfId="1237" xr:uid="{BB712721-9AEE-41B3-BD85-717F41215188}"/>
    <cellStyle name="Total 2 2 4 4 3 2 2" xfId="2116" xr:uid="{B584E698-9BB0-457F-9B03-433DF610516E}"/>
    <cellStyle name="Total 2 2 4 4 3 2 2 2" xfId="5288" xr:uid="{506B4507-536B-4AA2-8D94-1ABF7E9E2FFE}"/>
    <cellStyle name="Total 2 2 4 4 3 2 2 2 2" xfId="10917" xr:uid="{1BB67389-E216-4461-8269-089468F134A6}"/>
    <cellStyle name="Total 2 2 4 4 3 2 2 2 3" xfId="19552" xr:uid="{E89701B5-9929-498D-8AF0-54389AFAC07C}"/>
    <cellStyle name="Total 2 2 4 4 3 2 2 3" xfId="7745" xr:uid="{B9CE03C6-52C4-4334-ABD7-A4464FBC6E28}"/>
    <cellStyle name="Total 2 2 4 4 3 2 2 4" xfId="16380" xr:uid="{C289893E-623B-417D-AF93-3224AF4933FC}"/>
    <cellStyle name="Total 2 2 4 4 3 2 3" xfId="3607" xr:uid="{B24C97F8-16C4-43E3-A61D-897296F62FAC}"/>
    <cellStyle name="Total 2 2 4 4 3 2 3 2" xfId="9236" xr:uid="{C437C068-043B-4625-9FF0-EB18D8718BF0}"/>
    <cellStyle name="Total 2 2 4 4 3 2 3 3" xfId="17871" xr:uid="{62FD1BF2-5067-4F14-B781-13C01B6E805F}"/>
    <cellStyle name="Total 2 2 4 4 3 2 4" xfId="4283" xr:uid="{F558EE89-9019-4D1B-987F-FBA401C7C275}"/>
    <cellStyle name="Total 2 2 4 4 3 2 4 2" xfId="9912" xr:uid="{81AE5B74-6AE4-406A-A4A2-2A29E122F00D}"/>
    <cellStyle name="Total 2 2 4 4 3 2 4 3" xfId="18547" xr:uid="{D977F7A3-C070-4F37-84B1-92E3122DC15F}"/>
    <cellStyle name="Total 2 2 4 4 3 2 5" xfId="6866" xr:uid="{5DBE6F30-730C-4609-AE38-373231250ECA}"/>
    <cellStyle name="Total 2 2 4 4 3 2 6" xfId="15501" xr:uid="{A975BFC0-E1C7-4F87-A0F7-1013F636E654}"/>
    <cellStyle name="Total 2 2 4 4 3 3" xfId="315" xr:uid="{78F1E22E-5862-4112-9E32-DA49D12A15CD}"/>
    <cellStyle name="Total 2 2 4 4 3 3 2" xfId="5944" xr:uid="{95E5D253-B891-4080-9E9D-21E537659178}"/>
    <cellStyle name="Total 2 2 4 4 3 3 3" xfId="14579" xr:uid="{3A649E5F-21C9-4941-AC90-408E7AA4B240}"/>
    <cellStyle name="Total 2 2 4 4 3 4" xfId="4141" xr:uid="{D0B1352E-1AD0-400C-B50E-F89E04DABF5C}"/>
    <cellStyle name="Total 2 2 4 4 3 4 2" xfId="9770" xr:uid="{E8824386-F4D2-4D56-B93A-5242A5AAB666}"/>
    <cellStyle name="Total 2 2 4 4 3 4 3" xfId="18405" xr:uid="{6392F395-5732-4C2C-9732-725F95D295E8}"/>
    <cellStyle name="Total 2 2 4 4 3 5" xfId="6282" xr:uid="{CD940BDA-1ACE-4B54-A6E3-12481D2AC765}"/>
    <cellStyle name="Total 2 2 4 4 3 6" xfId="14917" xr:uid="{AF9252E2-E76A-46A1-9CAF-4B9F0A17BD3E}"/>
    <cellStyle name="Total 2 2 4 4 4" xfId="710" xr:uid="{B2121080-1F40-4702-AC7F-F958347D7CC5}"/>
    <cellStyle name="Total 2 2 4 4 4 2" xfId="1294" xr:uid="{9F93F769-672F-40A5-954A-EF66C180A1C4}"/>
    <cellStyle name="Total 2 2 4 4 4 2 2" xfId="2173" xr:uid="{1591D87E-B3B0-4629-9621-8C0163C50E8E}"/>
    <cellStyle name="Total 2 2 4 4 4 2 2 2" xfId="5345" xr:uid="{4CFA4D8A-FD88-4563-956B-19E337A50612}"/>
    <cellStyle name="Total 2 2 4 4 4 2 2 2 2" xfId="10974" xr:uid="{AEDB464C-EA98-49B6-ABA3-7C8D6619EC0B}"/>
    <cellStyle name="Total 2 2 4 4 4 2 2 2 3" xfId="19609" xr:uid="{D2E5601E-B589-47EC-A92B-C14FE22DA6CF}"/>
    <cellStyle name="Total 2 2 4 4 4 2 2 3" xfId="7802" xr:uid="{35EB52F3-C101-4859-B408-458E813F5868}"/>
    <cellStyle name="Total 2 2 4 4 4 2 2 4" xfId="16437" xr:uid="{B59123FA-FFAB-44B0-A000-E67B21846F28}"/>
    <cellStyle name="Total 2 2 4 4 4 2 3" xfId="2543" xr:uid="{F57F8A5E-CDD8-41B0-A4FE-AFE7C91D27D8}"/>
    <cellStyle name="Total 2 2 4 4 4 2 3 2" xfId="8172" xr:uid="{91E2CC25-FFDB-4EC4-B5F2-296DA65B0E5F}"/>
    <cellStyle name="Total 2 2 4 4 4 2 3 3" xfId="16807" xr:uid="{04544BA4-1A98-42A3-BFAC-BD9B851A1E65}"/>
    <cellStyle name="Total 2 2 4 4 4 2 4" xfId="3931" xr:uid="{007DD216-83AD-4946-9BD1-3CFCF41EAED5}"/>
    <cellStyle name="Total 2 2 4 4 4 2 4 2" xfId="9560" xr:uid="{77B4C402-7F56-461A-B008-7D202E5DA549}"/>
    <cellStyle name="Total 2 2 4 4 4 2 4 3" xfId="18195" xr:uid="{A0370DEB-3732-4EE9-AF92-8E1AB5067E6B}"/>
    <cellStyle name="Total 2 2 4 4 4 2 5" xfId="6923" xr:uid="{0D575B48-5AA6-4211-8F16-61564EAB5ABC}"/>
    <cellStyle name="Total 2 2 4 4 4 2 6" xfId="15558" xr:uid="{01952CE7-0A99-42C6-AE5A-6B22EE01EDD1}"/>
    <cellStyle name="Total 2 2 4 4 4 3" xfId="3318" xr:uid="{E61B6E8B-C6E0-4E32-928B-7395DEA5D296}"/>
    <cellStyle name="Total 2 2 4 4 4 3 2" xfId="8947" xr:uid="{60ACA440-9D79-42A1-8069-3CF346FBFF5E}"/>
    <cellStyle name="Total 2 2 4 4 4 3 3" xfId="17582" xr:uid="{201E5699-D78E-42A5-88DA-9A9C1832DCB3}"/>
    <cellStyle name="Total 2 2 4 4 4 4" xfId="4627" xr:uid="{10F63ACE-6D00-42DF-8D90-ABC80D524C41}"/>
    <cellStyle name="Total 2 2 4 4 4 4 2" xfId="10256" xr:uid="{21B4F81F-AA97-4F25-8576-33931D3BAC7D}"/>
    <cellStyle name="Total 2 2 4 4 4 4 3" xfId="18891" xr:uid="{E6DD59C2-2DE8-458F-AE79-CB016AAA7EC7}"/>
    <cellStyle name="Total 2 2 4 4 4 5" xfId="6339" xr:uid="{C8ED2BCD-52EF-44FF-8687-8DD243F44F59}"/>
    <cellStyle name="Total 2 2 4 4 4 6" xfId="14974" xr:uid="{EB877DFD-C7E4-45C5-BDD5-A65D6155932F}"/>
    <cellStyle name="Total 2 2 4 4 5" xfId="804" xr:uid="{BFD66DB5-9E81-40F6-A32C-EE1F39EB9485}"/>
    <cellStyle name="Total 2 2 4 4 5 2" xfId="1388" xr:uid="{C0C1BF62-DD79-4174-80D9-67CCA9562CD6}"/>
    <cellStyle name="Total 2 2 4 4 5 2 2" xfId="2267" xr:uid="{57C6F560-9E86-4B69-B28B-A6E45C70A582}"/>
    <cellStyle name="Total 2 2 4 4 5 2 2 2" xfId="5439" xr:uid="{1C42671B-760D-4548-A896-22EAF920BAA9}"/>
    <cellStyle name="Total 2 2 4 4 5 2 2 2 2" xfId="11068" xr:uid="{83EEF716-60EC-46F2-A218-BBD8BDF669EE}"/>
    <cellStyle name="Total 2 2 4 4 5 2 2 2 3" xfId="19703" xr:uid="{966BC4A8-98C4-43BF-95EB-CFC38C4D810F}"/>
    <cellStyle name="Total 2 2 4 4 5 2 2 3" xfId="7896" xr:uid="{C199F11F-915F-4DDA-91D9-56203EDE5849}"/>
    <cellStyle name="Total 2 2 4 4 5 2 2 4" xfId="16531" xr:uid="{B402C61E-711F-4F69-8EB6-22890FA857F3}"/>
    <cellStyle name="Total 2 2 4 4 5 2 3" xfId="3094" xr:uid="{B8A1F967-D462-4CE5-84DA-785957CAF242}"/>
    <cellStyle name="Total 2 2 4 4 5 2 3 2" xfId="8723" xr:uid="{A23196B9-77C6-4C7F-BD29-1BB63887AE64}"/>
    <cellStyle name="Total 2 2 4 4 5 2 3 3" xfId="17358" xr:uid="{0B995B2C-767D-40A6-BBA7-08107DAE48D2}"/>
    <cellStyle name="Total 2 2 4 4 5 2 4" xfId="4134" xr:uid="{ABDD6603-945E-4BCA-B811-66E13F7C622E}"/>
    <cellStyle name="Total 2 2 4 4 5 2 4 2" xfId="9763" xr:uid="{4331A19F-CEAB-416C-B254-31DD3FDE55A5}"/>
    <cellStyle name="Total 2 2 4 4 5 2 4 3" xfId="18398" xr:uid="{81E1BEC5-8884-4526-9214-72C774DC4F86}"/>
    <cellStyle name="Total 2 2 4 4 5 2 5" xfId="7017" xr:uid="{A8414F96-8B97-4C1C-9B8E-CD6400754306}"/>
    <cellStyle name="Total 2 2 4 4 5 2 6" xfId="15652" xr:uid="{D894E067-A5B9-4323-BF5C-E55C1CA36ECE}"/>
    <cellStyle name="Total 2 2 4 4 5 3" xfId="3355" xr:uid="{E2796DEA-4A77-4E4F-8BEF-0664A7D2EA87}"/>
    <cellStyle name="Total 2 2 4 4 5 3 2" xfId="8984" xr:uid="{395F0489-A614-4617-BD0E-4D0CC12B7DDC}"/>
    <cellStyle name="Total 2 2 4 4 5 3 3" xfId="17619" xr:uid="{ACE20F44-43F3-4F4E-9986-3B5084571168}"/>
    <cellStyle name="Total 2 2 4 4 5 4" xfId="4636" xr:uid="{1A1911B5-1703-4381-82BF-C325A1D01AC5}"/>
    <cellStyle name="Total 2 2 4 4 5 4 2" xfId="10265" xr:uid="{2089E114-F55B-4245-A145-7F4AF14EF5EB}"/>
    <cellStyle name="Total 2 2 4 4 5 4 3" xfId="18900" xr:uid="{48FD4321-3443-46C8-99AD-31D397CDBD7F}"/>
    <cellStyle name="Total 2 2 4 4 5 5" xfId="6433" xr:uid="{9B920BE9-4762-46D0-B5E3-CCAE5A5A9BF0}"/>
    <cellStyle name="Total 2 2 4 4 5 6" xfId="15068" xr:uid="{BBFA3BE9-FB6D-4E59-A324-45E8C192A6C4}"/>
    <cellStyle name="Total 2 2 4 4 6" xfId="1202" xr:uid="{BF8F25B7-3400-4329-BBF0-8ACFFD5CF0CD}"/>
    <cellStyle name="Total 2 2 4 4 6 2" xfId="2081" xr:uid="{BD604A3E-C04B-4148-A4AB-0C1E4376E6C7}"/>
    <cellStyle name="Total 2 2 4 4 6 2 2" xfId="5253" xr:uid="{C54C7037-C6E7-46BF-8DCF-D38252FA749F}"/>
    <cellStyle name="Total 2 2 4 4 6 2 2 2" xfId="10882" xr:uid="{6862C8FF-9607-4BE3-BDBA-103BA6F820CE}"/>
    <cellStyle name="Total 2 2 4 4 6 2 2 3" xfId="19517" xr:uid="{17FB5376-75BC-41BE-8844-B079094B818A}"/>
    <cellStyle name="Total 2 2 4 4 6 2 3" xfId="7710" xr:uid="{58865BB5-2D66-4B44-B054-E3B9F6DC56A2}"/>
    <cellStyle name="Total 2 2 4 4 6 2 4" xfId="16345" xr:uid="{26AFF3D8-37AD-4087-8F98-9D6A67A0CCEA}"/>
    <cellStyle name="Total 2 2 4 4 6 3" xfId="2916" xr:uid="{7C9EC4F4-8362-4130-9F49-5401247CB3FA}"/>
    <cellStyle name="Total 2 2 4 4 6 3 2" xfId="8545" xr:uid="{8A1E9455-B4D0-4BB6-A914-D7FB2ACE16C7}"/>
    <cellStyle name="Total 2 2 4 4 6 3 3" xfId="17180" xr:uid="{3A2ED2BB-3625-4A49-A005-57B9A7FF5134}"/>
    <cellStyle name="Total 2 2 4 4 6 4" xfId="4183" xr:uid="{93C599EF-F7B0-49BC-A4E5-F25492458EE0}"/>
    <cellStyle name="Total 2 2 4 4 6 4 2" xfId="9812" xr:uid="{4EA9E31F-E9BA-4F3E-9281-CEFCD9E7404A}"/>
    <cellStyle name="Total 2 2 4 4 6 4 3" xfId="18447" xr:uid="{A8C73164-63DB-4408-A63B-3D4C265AB973}"/>
    <cellStyle name="Total 2 2 4 4 6 5" xfId="6831" xr:uid="{80E8E98E-6B9C-48C4-85F5-0214667E78B5}"/>
    <cellStyle name="Total 2 2 4 4 6 6" xfId="15466" xr:uid="{F0EFB787-88BA-4FCD-8F4C-BDBCC77A4BA2}"/>
    <cellStyle name="Total 2 2 4 4 7" xfId="3016" xr:uid="{2D7F53A5-D9CD-4FAF-A52B-FD888B43EE69}"/>
    <cellStyle name="Total 2 2 4 4 7 2" xfId="8645" xr:uid="{26880FC7-60A6-4229-A76A-946D32BDD92F}"/>
    <cellStyle name="Total 2 2 4 4 7 3" xfId="17280" xr:uid="{A8A54744-B73E-491F-8C88-AD55398BA0F6}"/>
    <cellStyle name="Total 2 2 4 4 8" xfId="4208" xr:uid="{EA378837-C666-4C74-99A6-DB2D7D57E7DE}"/>
    <cellStyle name="Total 2 2 4 4 8 2" xfId="9837" xr:uid="{FD6292DF-12F4-4109-97AB-3E8F544CDE10}"/>
    <cellStyle name="Total 2 2 4 4 8 3" xfId="18472" xr:uid="{ADFDCC82-3E67-42CD-AE45-2B84A0407C7D}"/>
    <cellStyle name="Total 2 2 4 4 9" xfId="6247" xr:uid="{D38CAD53-5154-4AD6-A229-95CAC567D83F}"/>
    <cellStyle name="Total 2 2 4 5" xfId="596" xr:uid="{983CA62E-E315-4A8F-B8C8-2245538926A1}"/>
    <cellStyle name="Total 2 2 4 5 2" xfId="919" xr:uid="{277AB9B1-B588-4563-A9CC-51670918ADAD}"/>
    <cellStyle name="Total 2 2 4 5 2 2" xfId="1503" xr:uid="{49671FD8-DF6F-46F1-9519-58E73EF7AF51}"/>
    <cellStyle name="Total 2 2 4 5 2 2 2" xfId="2382" xr:uid="{F78080E5-998E-4E3A-8CF6-63EA05C3B9A8}"/>
    <cellStyle name="Total 2 2 4 5 2 2 2 2" xfId="5554" xr:uid="{D98E9AEC-9929-4A4E-B63D-0A4746D017E7}"/>
    <cellStyle name="Total 2 2 4 5 2 2 2 2 2" xfId="11183" xr:uid="{F8621778-FC70-4B10-9DE2-F4506EB7C3B0}"/>
    <cellStyle name="Total 2 2 4 5 2 2 2 2 3" xfId="19818" xr:uid="{13FD2DDB-ED34-4C23-9277-8BC3FCE575F2}"/>
    <cellStyle name="Total 2 2 4 5 2 2 2 3" xfId="8011" xr:uid="{B86CE260-E112-4EC3-826B-7CFF5D9C8ED6}"/>
    <cellStyle name="Total 2 2 4 5 2 2 2 4" xfId="16646" xr:uid="{ADDC1D12-4037-4932-BF52-4004C37C8055}"/>
    <cellStyle name="Total 2 2 4 5 2 2 3" xfId="3144" xr:uid="{BFAC23FD-AB38-4BC0-894D-FAB26EAC471D}"/>
    <cellStyle name="Total 2 2 4 5 2 2 3 2" xfId="8773" xr:uid="{53F71219-6D8E-4B3B-8089-A3551839B198}"/>
    <cellStyle name="Total 2 2 4 5 2 2 3 3" xfId="17408" xr:uid="{E4AE2C24-7F29-497E-B639-1C30EC5EACD9}"/>
    <cellStyle name="Total 2 2 4 5 2 2 4" xfId="4675" xr:uid="{5594FEB5-5DAE-48FC-AEE4-5BA552F33203}"/>
    <cellStyle name="Total 2 2 4 5 2 2 4 2" xfId="10304" xr:uid="{E25840D3-982E-4819-BB9C-0FDE1D7E465C}"/>
    <cellStyle name="Total 2 2 4 5 2 2 4 3" xfId="18939" xr:uid="{8AE0EC6C-FA29-4427-A54B-FF643A1A7A67}"/>
    <cellStyle name="Total 2 2 4 5 2 2 5" xfId="7132" xr:uid="{56AD834C-3CF6-4B42-8F21-226C778D1530}"/>
    <cellStyle name="Total 2 2 4 5 2 2 6" xfId="15767" xr:uid="{316106EB-BAB5-4D25-8525-CDAD142C10C5}"/>
    <cellStyle name="Total 2 2 4 5 2 3" xfId="3382" xr:uid="{0B000BDE-0DA3-4AA3-ADBB-777225CC3107}"/>
    <cellStyle name="Total 2 2 4 5 2 3 2" xfId="9011" xr:uid="{C7177199-5CD8-4117-8A3A-99B6FEDF8785}"/>
    <cellStyle name="Total 2 2 4 5 2 3 3" xfId="17646" xr:uid="{554C6E30-0BB4-4A4F-ABA4-A073D170FD59}"/>
    <cellStyle name="Total 2 2 4 5 2 4" xfId="3954" xr:uid="{AAB8C5B3-36B8-4CB9-B217-6C801D70B151}"/>
    <cellStyle name="Total 2 2 4 5 2 4 2" xfId="9583" xr:uid="{B9DC040A-5689-48EA-A50E-6915C43F1DD3}"/>
    <cellStyle name="Total 2 2 4 5 2 4 3" xfId="18218" xr:uid="{E6E006D8-E95E-48EB-AEF9-AA318AF8D23C}"/>
    <cellStyle name="Total 2 2 4 5 2 5" xfId="6548" xr:uid="{B4495D66-4C53-457B-9433-EE9C84FB739C}"/>
    <cellStyle name="Total 2 2 4 5 2 6" xfId="15183" xr:uid="{F81C15FB-E424-4D75-A1F6-D289BC5377C9}"/>
    <cellStyle name="Total 2 2 4 5 3" xfId="1172" xr:uid="{72A13515-36BF-4CEB-BE09-DD9E304474B7}"/>
    <cellStyle name="Total 2 2 4 5 3 2" xfId="2051" xr:uid="{22F002F1-3D73-4CB0-AA56-15C83C182C38}"/>
    <cellStyle name="Total 2 2 4 5 3 2 2" xfId="5223" xr:uid="{8035637C-7BAF-49C1-ABFE-4D610A83B065}"/>
    <cellStyle name="Total 2 2 4 5 3 2 2 2" xfId="10852" xr:uid="{E57A4DCB-4D05-4FE2-B219-97B0F24C648A}"/>
    <cellStyle name="Total 2 2 4 5 3 2 2 3" xfId="19487" xr:uid="{26A05B9A-A54C-48AC-B2FC-88CEC216D6F9}"/>
    <cellStyle name="Total 2 2 4 5 3 2 3" xfId="7680" xr:uid="{DA30170A-94FD-4317-81B3-0E7CEB1FAE9D}"/>
    <cellStyle name="Total 2 2 4 5 3 2 4" xfId="16315" xr:uid="{2FD0D903-AA8C-4BA7-BC32-2518AAB141CF}"/>
    <cellStyle name="Total 2 2 4 5 3 3" xfId="2581" xr:uid="{EF4F039E-90EA-45CB-8038-D19B70B5D59E}"/>
    <cellStyle name="Total 2 2 4 5 3 3 2" xfId="8210" xr:uid="{822C4FAC-2DE2-4C23-84E5-EAF087C7CEF0}"/>
    <cellStyle name="Total 2 2 4 5 3 3 3" xfId="16845" xr:uid="{F8D52294-CA01-489F-954E-9E3C5C666A47}"/>
    <cellStyle name="Total 2 2 4 5 3 4" xfId="4051" xr:uid="{EFD52967-1F46-4F00-B2A9-5BE49C0EBFEB}"/>
    <cellStyle name="Total 2 2 4 5 3 4 2" xfId="9680" xr:uid="{AF0E9C92-56A0-471F-B9E8-71F29A9D0BDE}"/>
    <cellStyle name="Total 2 2 4 5 3 4 3" xfId="18315" xr:uid="{360735F2-945F-4F21-98CD-151C34A9C1AA}"/>
    <cellStyle name="Total 2 2 4 5 3 5" xfId="6801" xr:uid="{90AD7F3C-2D41-40B6-9640-6C3F34A7C7A0}"/>
    <cellStyle name="Total 2 2 4 5 3 6" xfId="15436" xr:uid="{77F004EC-9F55-49ED-BAFF-3517F672B1D5}"/>
    <cellStyle name="Total 2 2 4 5 4" xfId="231" xr:uid="{F06F52C2-6556-4330-B85F-DF91FE870CB9}"/>
    <cellStyle name="Total 2 2 4 5 4 2" xfId="5860" xr:uid="{18540035-997D-43E2-A556-8D60C7EC83CD}"/>
    <cellStyle name="Total 2 2 4 5 4 3" xfId="14495" xr:uid="{1D17EEDC-C052-42E8-A01D-B265D20F8A27}"/>
    <cellStyle name="Total 2 2 4 5 5" xfId="4285" xr:uid="{B540A74F-E256-4E89-BADC-00799BC6A867}"/>
    <cellStyle name="Total 2 2 4 5 5 2" xfId="9914" xr:uid="{67D82940-A08B-4354-9A07-BB0315BC3E51}"/>
    <cellStyle name="Total 2 2 4 5 5 3" xfId="18549" xr:uid="{6B7C10C4-7C78-4748-A3E8-53BFDBFB2350}"/>
    <cellStyle name="Total 2 2 4 5 6" xfId="6225" xr:uid="{58B0C8C2-5408-435A-BFFA-882C2CB5444E}"/>
    <cellStyle name="Total 2 2 4 5 7" xfId="14860" xr:uid="{F3BEADF3-9CE5-4120-839C-FE3204CB95A7}"/>
    <cellStyle name="Total 2 2 4 6" xfId="973" xr:uid="{824893D8-C824-442F-ABDA-08136ED7E8D4}"/>
    <cellStyle name="Total 2 2 4 6 2" xfId="1557" xr:uid="{29CBC55E-683F-4720-A817-25A101B3C2F0}"/>
    <cellStyle name="Total 2 2 4 6 2 2" xfId="2436" xr:uid="{5982CBED-9EB2-41FF-B1AC-33D7F62832F6}"/>
    <cellStyle name="Total 2 2 4 6 2 2 2" xfId="5608" xr:uid="{8B04CC08-BAC8-4C97-BA85-50EE53710789}"/>
    <cellStyle name="Total 2 2 4 6 2 2 2 2" xfId="11237" xr:uid="{A01EE67D-5AD1-4A21-B44B-CD798FA342DF}"/>
    <cellStyle name="Total 2 2 4 6 2 2 2 3" xfId="19872" xr:uid="{AC68AC6C-44A4-4911-8CFD-B8362905CB89}"/>
    <cellStyle name="Total 2 2 4 6 2 2 3" xfId="8065" xr:uid="{2BD3FA44-92A5-4DB9-B9DE-A405CB79870D}"/>
    <cellStyle name="Total 2 2 4 6 2 2 4" xfId="16700" xr:uid="{DDF7F413-6827-4DAA-9DBF-B734C3168E81}"/>
    <cellStyle name="Total 2 2 4 6 2 3" xfId="3514" xr:uid="{3F0D03FB-83D3-457D-BA33-37FD505CA6D7}"/>
    <cellStyle name="Total 2 2 4 6 2 3 2" xfId="9143" xr:uid="{08056434-46BA-41B8-87B0-BAE5BF5AAA55}"/>
    <cellStyle name="Total 2 2 4 6 2 3 3" xfId="17778" xr:uid="{A80F2AB1-BFDE-459E-A415-F13A880B8919}"/>
    <cellStyle name="Total 2 2 4 6 2 4" xfId="4729" xr:uid="{A171F3D8-DA13-4334-B857-F008EF6B4145}"/>
    <cellStyle name="Total 2 2 4 6 2 4 2" xfId="10358" xr:uid="{3CCB9987-48F9-45E6-9E44-1E0359CB6735}"/>
    <cellStyle name="Total 2 2 4 6 2 4 3" xfId="18993" xr:uid="{F9F27C18-46B3-4394-819E-78F00C6DB369}"/>
    <cellStyle name="Total 2 2 4 6 2 5" xfId="7186" xr:uid="{817A3430-9621-4471-B13C-0AD3CD24DCC7}"/>
    <cellStyle name="Total 2 2 4 6 2 6" xfId="15821" xr:uid="{9E0581D8-BDBD-4D2F-B29B-2E4F38DE3215}"/>
    <cellStyle name="Total 2 2 4 6 3" xfId="2778" xr:uid="{452EBB45-AC75-4EC2-B1B9-959B8A822C59}"/>
    <cellStyle name="Total 2 2 4 6 3 2" xfId="8407" xr:uid="{71CC100C-244A-4F30-8527-39D6ECD94887}"/>
    <cellStyle name="Total 2 2 4 6 3 3" xfId="17042" xr:uid="{106DB266-485D-4F3D-AFD7-17F71B5EF29A}"/>
    <cellStyle name="Total 2 2 4 6 4" xfId="3819" xr:uid="{0A4031FD-C274-449E-921C-697EA3C3D068}"/>
    <cellStyle name="Total 2 2 4 6 4 2" xfId="9448" xr:uid="{42A7E8C0-09D9-4667-B239-ED8016F7F17D}"/>
    <cellStyle name="Total 2 2 4 6 4 3" xfId="18083" xr:uid="{7CF0E461-07E5-426E-AC46-7B95853A84EA}"/>
    <cellStyle name="Total 2 2 4 6 5" xfId="6602" xr:uid="{77531EF2-0E3F-4E65-A8F3-E126AC7F2DF5}"/>
    <cellStyle name="Total 2 2 4 6 6" xfId="15237" xr:uid="{B8E3D65E-C692-409B-9C2D-5A3A3832B519}"/>
    <cellStyle name="Total 2 2 4 7" xfId="1041" xr:uid="{362EE443-22C1-48A7-8582-EC10D8632D84}"/>
    <cellStyle name="Total 2 2 4 7 2" xfId="1625" xr:uid="{5EF32123-A1BB-41C8-B2F8-32F52822E4DB}"/>
    <cellStyle name="Total 2 2 4 7 2 2" xfId="2504" xr:uid="{2C429B88-D77F-4187-ABCE-221BAFA977B9}"/>
    <cellStyle name="Total 2 2 4 7 2 2 2" xfId="5676" xr:uid="{BCA5B4FD-0362-4C07-B6F4-F55D2FE86734}"/>
    <cellStyle name="Total 2 2 4 7 2 2 2 2" xfId="11305" xr:uid="{B44EEF36-3E93-431D-8AEE-07A1239B453F}"/>
    <cellStyle name="Total 2 2 4 7 2 2 2 3" xfId="19940" xr:uid="{0AAA1638-7F40-4B08-824E-92E735EC710D}"/>
    <cellStyle name="Total 2 2 4 7 2 2 3" xfId="8133" xr:uid="{B15A818E-863A-4183-AC47-0CA17050F64B}"/>
    <cellStyle name="Total 2 2 4 7 2 2 4" xfId="16768" xr:uid="{67677648-2C5D-4954-8420-9C133139C8E8}"/>
    <cellStyle name="Total 2 2 4 7 2 3" xfId="318" xr:uid="{20092E58-7D94-4290-9943-82340A977784}"/>
    <cellStyle name="Total 2 2 4 7 2 3 2" xfId="5947" xr:uid="{AACCBBEF-24A5-4871-925E-E3087C3027D5}"/>
    <cellStyle name="Total 2 2 4 7 2 3 3" xfId="14582" xr:uid="{E5E19C53-A574-4129-921E-955EA7BA2DBE}"/>
    <cellStyle name="Total 2 2 4 7 2 4" xfId="4797" xr:uid="{BA1A25DF-8462-4FAB-BAE7-AC1C066E7886}"/>
    <cellStyle name="Total 2 2 4 7 2 4 2" xfId="10426" xr:uid="{61ED0B59-50F1-48B5-AEE7-6E852C41BC1B}"/>
    <cellStyle name="Total 2 2 4 7 2 4 3" xfId="19061" xr:uid="{05387DDA-0FCB-4A18-BD1B-B3310E7A998C}"/>
    <cellStyle name="Total 2 2 4 7 2 5" xfId="7254" xr:uid="{4F27F8CF-7D9D-4D5B-A0A5-1661D25B4388}"/>
    <cellStyle name="Total 2 2 4 7 2 6" xfId="15889" xr:uid="{8773FCE8-2284-4D3E-8BC5-1D58C1526C82}"/>
    <cellStyle name="Total 2 2 4 7 3" xfId="3311" xr:uid="{ED27D1AB-EA8D-4E7D-9C0E-E5DD3069B8A0}"/>
    <cellStyle name="Total 2 2 4 7 3 2" xfId="8940" xr:uid="{8E4F7621-04C1-4DE7-B580-10F759570E95}"/>
    <cellStyle name="Total 2 2 4 7 3 3" xfId="17575" xr:uid="{15F2F18E-BF71-4E3B-8C12-6E7720B7E023}"/>
    <cellStyle name="Total 2 2 4 7 4" xfId="4465" xr:uid="{A4D07A81-DAFB-44EF-99E2-96ADCE7C1042}"/>
    <cellStyle name="Total 2 2 4 7 4 2" xfId="10094" xr:uid="{62B44353-3E59-44BF-B655-2291F29B83ED}"/>
    <cellStyle name="Total 2 2 4 7 4 3" xfId="18729" xr:uid="{7F30CF04-213E-400B-9725-2E50CFE372A6}"/>
    <cellStyle name="Total 2 2 4 7 5" xfId="6670" xr:uid="{E4134A2E-CB7E-4BE9-9F39-D0A5942871CC}"/>
    <cellStyle name="Total 2 2 4 7 6" xfId="15305" xr:uid="{058727A3-1E1C-4AFB-9297-99364E8DE539}"/>
    <cellStyle name="Total 2 2 4 8" xfId="774" xr:uid="{B6508F19-7B02-4FE1-A626-5A420E41C547}"/>
    <cellStyle name="Total 2 2 4 8 2" xfId="1358" xr:uid="{1F202097-1931-4C57-934B-1C9E30606060}"/>
    <cellStyle name="Total 2 2 4 8 2 2" xfId="2237" xr:uid="{90904544-63BC-407C-B5C6-B8118023F3E8}"/>
    <cellStyle name="Total 2 2 4 8 2 2 2" xfId="5409" xr:uid="{35BBEB00-F13F-46A3-8AA4-962D56C1D410}"/>
    <cellStyle name="Total 2 2 4 8 2 2 2 2" xfId="11038" xr:uid="{BA51B365-1CF0-43CD-888E-3AF640DECBC4}"/>
    <cellStyle name="Total 2 2 4 8 2 2 2 3" xfId="19673" xr:uid="{92083AB6-24F2-4FEE-9C22-679FF6DA3C93}"/>
    <cellStyle name="Total 2 2 4 8 2 2 3" xfId="7866" xr:uid="{E02A2974-CB74-46A4-BB95-D12428E69F47}"/>
    <cellStyle name="Total 2 2 4 8 2 2 4" xfId="16501" xr:uid="{53190E3D-03F4-482F-A01C-7A394B36F7AB}"/>
    <cellStyle name="Total 2 2 4 8 2 3" xfId="2876" xr:uid="{D8329754-9928-4BF3-9033-CA87F75688F8}"/>
    <cellStyle name="Total 2 2 4 8 2 3 2" xfId="8505" xr:uid="{D5218CBC-39FB-46D4-9A24-6326CDDB0A6B}"/>
    <cellStyle name="Total 2 2 4 8 2 3 3" xfId="17140" xr:uid="{F1CB112D-60E1-45C7-9F66-DC618B8C20B3}"/>
    <cellStyle name="Total 2 2 4 8 2 4" xfId="4113" xr:uid="{91ABF374-7043-42AB-88D4-A9351FFA4928}"/>
    <cellStyle name="Total 2 2 4 8 2 4 2" xfId="9742" xr:uid="{87A9858B-8220-4E54-B328-4C66C2E572FB}"/>
    <cellStyle name="Total 2 2 4 8 2 4 3" xfId="18377" xr:uid="{8E3D6D91-019B-4F3E-AA68-ACE8D3B5BA48}"/>
    <cellStyle name="Total 2 2 4 8 2 5" xfId="6987" xr:uid="{52CDE629-6F8E-4B72-A011-BD17A3716D9B}"/>
    <cellStyle name="Total 2 2 4 8 2 6" xfId="15622" xr:uid="{F64DAD31-F132-4F35-B368-433439E3AB63}"/>
    <cellStyle name="Total 2 2 4 8 3" xfId="2802" xr:uid="{7986C083-1585-4A58-B0A8-CC4C62A94477}"/>
    <cellStyle name="Total 2 2 4 8 3 2" xfId="8431" xr:uid="{DF334236-15D9-4A62-876E-CA3813FAC612}"/>
    <cellStyle name="Total 2 2 4 8 3 3" xfId="17066" xr:uid="{A5FF9F31-B274-4320-B3C4-B82BABFAA45E}"/>
    <cellStyle name="Total 2 2 4 8 4" xfId="4366" xr:uid="{185F807C-3AB2-4285-B460-9A17E8A535FD}"/>
    <cellStyle name="Total 2 2 4 8 4 2" xfId="9995" xr:uid="{732320E6-3EFD-480E-8467-185036BBC9AF}"/>
    <cellStyle name="Total 2 2 4 8 4 3" xfId="18630" xr:uid="{D4033663-3120-4562-B5DC-0F6F387829C8}"/>
    <cellStyle name="Total 2 2 4 8 5" xfId="6403" xr:uid="{2EA2099D-92FB-4924-99E5-0FDD83C169BA}"/>
    <cellStyle name="Total 2 2 4 8 6" xfId="15038" xr:uid="{423F2840-8079-4E16-A8F4-0C9B18E856D7}"/>
    <cellStyle name="Total 2 2 4 9" xfId="1099" xr:uid="{76D38DC7-FF94-496D-9CE3-DD6644E5024E}"/>
    <cellStyle name="Total 2 2 4 9 2" xfId="1978" xr:uid="{9960A8EF-C9ED-46ED-8166-81F5E322F0C3}"/>
    <cellStyle name="Total 2 2 4 9 2 2" xfId="5150" xr:uid="{477EFA13-638C-49B6-80F3-E72367C9B39A}"/>
    <cellStyle name="Total 2 2 4 9 2 2 2" xfId="10779" xr:uid="{9DC3CB74-82D4-4923-9F34-96484304009C}"/>
    <cellStyle name="Total 2 2 4 9 2 2 3" xfId="19414" xr:uid="{9BEBFA54-8FDD-4AD6-87A9-E360F614517F}"/>
    <cellStyle name="Total 2 2 4 9 2 3" xfId="7607" xr:uid="{45F2B2F1-4CAC-417A-9B32-6CFBCBE0C52A}"/>
    <cellStyle name="Total 2 2 4 9 2 4" xfId="16242" xr:uid="{6BE2505C-615D-4975-9BF7-DDAFF9B37C44}"/>
    <cellStyle name="Total 2 2 4 9 3" xfId="2934" xr:uid="{3BD15A30-66E6-4B6F-BD8B-F74C76322808}"/>
    <cellStyle name="Total 2 2 4 9 3 2" xfId="8563" xr:uid="{C55926C1-9327-4574-B13B-9AF8868C1E9E}"/>
    <cellStyle name="Total 2 2 4 9 3 3" xfId="17198" xr:uid="{A3274AFF-C384-4D37-9413-6BC3B3FBA102}"/>
    <cellStyle name="Total 2 2 4 9 4" xfId="4005" xr:uid="{274174C0-41A8-4089-8E92-E4CDE26D597D}"/>
    <cellStyle name="Total 2 2 4 9 4 2" xfId="9634" xr:uid="{B24AB6E1-A667-43A8-9340-BBBE34A3C904}"/>
    <cellStyle name="Total 2 2 4 9 4 3" xfId="18269" xr:uid="{1CBF87D0-FF65-40FE-A90F-5C753C924E16}"/>
    <cellStyle name="Total 2 2 4 9 5" xfId="6728" xr:uid="{4A00A8B7-0519-418B-AE2A-08CFD2B442BB}"/>
    <cellStyle name="Total 2 2 4 9 6" xfId="15363" xr:uid="{B01C3138-2261-48AD-8990-0DA48E565A59}"/>
    <cellStyle name="Total 2 2 5" xfId="470" xr:uid="{D7D10B9D-748E-4E8D-A1A7-64140F95E3B3}"/>
    <cellStyle name="Total 2 2 5 10" xfId="14734" xr:uid="{C8029649-75B3-4962-B4D6-E02FFC3E9962}"/>
    <cellStyle name="Total 2 2 5 2" xfId="554" xr:uid="{D067F0E4-C3AA-409A-A3B3-DE0377A93A62}"/>
    <cellStyle name="Total 2 2 5 2 2" xfId="885" xr:uid="{B9B46267-06B1-431D-AA57-6249DD8A672D}"/>
    <cellStyle name="Total 2 2 5 2 2 2" xfId="1469" xr:uid="{F620CE9D-5329-4A33-88DE-FAB5C20A2311}"/>
    <cellStyle name="Total 2 2 5 2 2 2 2" xfId="2348" xr:uid="{608BD1AB-AC4C-4B5D-84F0-4B2596FA8B4D}"/>
    <cellStyle name="Total 2 2 5 2 2 2 2 2" xfId="5520" xr:uid="{DDDF2D6B-7E93-4E8B-865E-9B720889B3BB}"/>
    <cellStyle name="Total 2 2 5 2 2 2 2 2 2" xfId="11149" xr:uid="{9B4C132C-D906-456E-824C-2A22EBD77939}"/>
    <cellStyle name="Total 2 2 5 2 2 2 2 2 3" xfId="19784" xr:uid="{971CA84E-69B7-4426-A31B-6835DF7C6EEF}"/>
    <cellStyle name="Total 2 2 5 2 2 2 2 3" xfId="7977" xr:uid="{AB2BCDF9-5CC2-4168-A031-AE171C9A0ED5}"/>
    <cellStyle name="Total 2 2 5 2 2 2 2 4" xfId="16612" xr:uid="{64E35788-CC1D-44B3-B4C9-8CB6483187F4}"/>
    <cellStyle name="Total 2 2 5 2 2 2 3" xfId="3323" xr:uid="{73009D7C-7B6C-4C0B-9113-4D970266C10A}"/>
    <cellStyle name="Total 2 2 5 2 2 2 3 2" xfId="8952" xr:uid="{3DAF32C1-4B27-4A56-B0D3-B95605125DE5}"/>
    <cellStyle name="Total 2 2 5 2 2 2 3 3" xfId="17587" xr:uid="{6096A522-5987-4769-9EEF-A8E61A5D6F56}"/>
    <cellStyle name="Total 2 2 5 2 2 2 4" xfId="3619" xr:uid="{A737C579-F93F-4549-8AD7-1813F0CB323A}"/>
    <cellStyle name="Total 2 2 5 2 2 2 4 2" xfId="9248" xr:uid="{FD73A633-3B93-47B0-A39E-6831ABFB9157}"/>
    <cellStyle name="Total 2 2 5 2 2 2 4 3" xfId="17883" xr:uid="{72DD8139-5A86-43F0-BA1E-C8FEA6286544}"/>
    <cellStyle name="Total 2 2 5 2 2 2 5" xfId="7098" xr:uid="{203D2A1B-34CE-45CD-9B46-9238D4CCB302}"/>
    <cellStyle name="Total 2 2 5 2 2 2 6" xfId="15733" xr:uid="{952FE069-E7FE-477D-8914-E14B946E639E}"/>
    <cellStyle name="Total 2 2 5 2 2 3" xfId="3015" xr:uid="{E61E9292-7F8B-444E-A932-42EDC23284F4}"/>
    <cellStyle name="Total 2 2 5 2 2 3 2" xfId="8644" xr:uid="{8B590844-55BF-497E-8602-8C9B22CE7F58}"/>
    <cellStyle name="Total 2 2 5 2 2 3 3" xfId="17279" xr:uid="{9728593A-1405-4DE6-BEBD-C71AD114CD61}"/>
    <cellStyle name="Total 2 2 5 2 2 4" xfId="4586" xr:uid="{A043EFA6-B217-4B44-8F9D-8F123CF1A3D6}"/>
    <cellStyle name="Total 2 2 5 2 2 4 2" xfId="10215" xr:uid="{9DD9EE28-0607-4099-856D-58DFF7D068D6}"/>
    <cellStyle name="Total 2 2 5 2 2 4 3" xfId="18850" xr:uid="{A5040D1F-8B95-4A3C-B8BE-A1D907E754EB}"/>
    <cellStyle name="Total 2 2 5 2 2 5" xfId="6514" xr:uid="{45A22B1B-8577-410B-BEB4-A2D2E195A9E1}"/>
    <cellStyle name="Total 2 2 5 2 2 6" xfId="15149" xr:uid="{BD478F39-3D34-47E7-ADB9-7030EE5ED345}"/>
    <cellStyle name="Total 2 2 5 2 3" xfId="1152" xr:uid="{1805A082-CEF7-48E8-84A5-3DA155A1F1FC}"/>
    <cellStyle name="Total 2 2 5 2 3 2" xfId="2031" xr:uid="{6DF4A8DE-1DF8-4B15-9489-DD62DE7519C3}"/>
    <cellStyle name="Total 2 2 5 2 3 2 2" xfId="5203" xr:uid="{35D45AD2-BF4A-4A6A-9047-62EDBA538BF7}"/>
    <cellStyle name="Total 2 2 5 2 3 2 2 2" xfId="10832" xr:uid="{9EEFCD99-A16D-406E-BD83-1E639F83CF98}"/>
    <cellStyle name="Total 2 2 5 2 3 2 2 3" xfId="19467" xr:uid="{E0A266A5-6553-4D1B-B5B5-BA20BBC59C3D}"/>
    <cellStyle name="Total 2 2 5 2 3 2 3" xfId="7660" xr:uid="{CEB89F5A-F823-4406-BF5B-0B1192643CC0}"/>
    <cellStyle name="Total 2 2 5 2 3 2 4" xfId="16295" xr:uid="{6C336441-C1F0-4033-B878-5AF2C8B06709}"/>
    <cellStyle name="Total 2 2 5 2 3 3" xfId="3134" xr:uid="{B44CB547-7F0C-46C7-A83D-7362CE02E099}"/>
    <cellStyle name="Total 2 2 5 2 3 3 2" xfId="8763" xr:uid="{500516BA-802E-4174-96AD-89CDA42144D0}"/>
    <cellStyle name="Total 2 2 5 2 3 3 3" xfId="17398" xr:uid="{8384DE50-FC01-455D-9DF0-27F301EBD64B}"/>
    <cellStyle name="Total 2 2 5 2 3 4" xfId="3644" xr:uid="{7D962BB0-B2D2-4D9E-ABC0-EA1860B10C43}"/>
    <cellStyle name="Total 2 2 5 2 3 4 2" xfId="9273" xr:uid="{CD616C93-0B1B-4CED-98E6-B30CFEFA2A7E}"/>
    <cellStyle name="Total 2 2 5 2 3 4 3" xfId="17908" xr:uid="{606774D9-075F-4149-845B-66CF1A87AA80}"/>
    <cellStyle name="Total 2 2 5 2 3 5" xfId="6781" xr:uid="{45199661-4E76-4CA7-8743-D02A7E3407B2}"/>
    <cellStyle name="Total 2 2 5 2 3 6" xfId="15416" xr:uid="{222697F3-7181-41E0-8EB0-836D4BAFD534}"/>
    <cellStyle name="Total 2 2 5 2 4" xfId="2549" xr:uid="{CFF597AA-26C0-429E-849A-65EC6549E06A}"/>
    <cellStyle name="Total 2 2 5 2 4 2" xfId="8178" xr:uid="{20E8EA94-623F-47A1-A0BA-EE20F9FE05C7}"/>
    <cellStyle name="Total 2 2 5 2 4 3" xfId="16813" xr:uid="{E258CBC5-8D41-4EFA-854A-50BCB402BCF0}"/>
    <cellStyle name="Total 2 2 5 2 5" xfId="4604" xr:uid="{4A8AE36B-614E-45FB-9CC7-02D1E9A5B7C3}"/>
    <cellStyle name="Total 2 2 5 2 5 2" xfId="10233" xr:uid="{E2BD4BAF-BA4F-4E43-A29A-19334F33AC27}"/>
    <cellStyle name="Total 2 2 5 2 5 3" xfId="18868" xr:uid="{ED6580ED-343D-40CA-AF09-94C69184F12B}"/>
    <cellStyle name="Total 2 2 5 2 6" xfId="6183" xr:uid="{69A687CB-4C66-41A6-B1E1-502D3ED88E06}"/>
    <cellStyle name="Total 2 2 5 2 7" xfId="14818" xr:uid="{E8D6936D-4ECB-46EB-8B62-3FD7EE359629}"/>
    <cellStyle name="Total 2 2 5 3" xfId="997" xr:uid="{6C1E64DB-FDC4-4CB0-A177-0B2A0A57399E}"/>
    <cellStyle name="Total 2 2 5 3 2" xfId="1581" xr:uid="{789223A3-3CA2-423E-A444-AAF95C0B104B}"/>
    <cellStyle name="Total 2 2 5 3 2 2" xfId="2460" xr:uid="{48FD92FB-4CE9-47A6-9392-6AE862BA87C1}"/>
    <cellStyle name="Total 2 2 5 3 2 2 2" xfId="5632" xr:uid="{7E5E7938-1376-4459-AF19-8D6247B10FCD}"/>
    <cellStyle name="Total 2 2 5 3 2 2 2 2" xfId="11261" xr:uid="{A6CE221F-8151-456B-9F0E-1E92BDA45F83}"/>
    <cellStyle name="Total 2 2 5 3 2 2 2 3" xfId="19896" xr:uid="{E9CC4A9A-4866-468A-B351-8B9DE1884EC4}"/>
    <cellStyle name="Total 2 2 5 3 2 2 3" xfId="8089" xr:uid="{244C2DB9-073C-4F96-9BFD-C2C07ED0E976}"/>
    <cellStyle name="Total 2 2 5 3 2 2 4" xfId="16724" xr:uid="{37487AC1-9DE0-41D2-9D39-A609D0A5FE75}"/>
    <cellStyle name="Total 2 2 5 3 2 3" xfId="3156" xr:uid="{F11AB031-1A4E-4A81-874E-F255C3C50F6A}"/>
    <cellStyle name="Total 2 2 5 3 2 3 2" xfId="8785" xr:uid="{421C99FF-C662-4B15-B037-B846BF2332A5}"/>
    <cellStyle name="Total 2 2 5 3 2 3 3" xfId="17420" xr:uid="{A8ABE42A-A197-414A-9A38-4D6D6EABBE92}"/>
    <cellStyle name="Total 2 2 5 3 2 4" xfId="4753" xr:uid="{231C76C0-C9F8-44E8-AF93-01976D02536C}"/>
    <cellStyle name="Total 2 2 5 3 2 4 2" xfId="10382" xr:uid="{D37761C0-1DFF-4829-9E68-DBDA61103FCA}"/>
    <cellStyle name="Total 2 2 5 3 2 4 3" xfId="19017" xr:uid="{07149DAC-5FA1-4DDF-A366-015144C69D2E}"/>
    <cellStyle name="Total 2 2 5 3 2 5" xfId="7210" xr:uid="{E40E8A57-2209-4B2A-9F51-4A8E5662DEA1}"/>
    <cellStyle name="Total 2 2 5 3 2 6" xfId="15845" xr:uid="{78342C86-6964-447B-A6D1-7B5166165B7F}"/>
    <cellStyle name="Total 2 2 5 3 3" xfId="2986" xr:uid="{1D1FCA77-8185-48C9-A6E1-FAD0FAE086A5}"/>
    <cellStyle name="Total 2 2 5 3 3 2" xfId="8615" xr:uid="{BD0BD923-91D6-4EBE-954D-78688AEDCA26}"/>
    <cellStyle name="Total 2 2 5 3 3 3" xfId="17250" xr:uid="{D8026D7D-038B-4979-BA2C-C800922D763E}"/>
    <cellStyle name="Total 2 2 5 3 4" xfId="4175" xr:uid="{A477E35A-EDDA-49A3-A1EF-9606F4ABCC1A}"/>
    <cellStyle name="Total 2 2 5 3 4 2" xfId="9804" xr:uid="{0BED200A-C2D9-48D8-A012-373A971E8040}"/>
    <cellStyle name="Total 2 2 5 3 4 3" xfId="18439" xr:uid="{EDE3D8EF-2780-43CA-B697-F24F9F2D5531}"/>
    <cellStyle name="Total 2 2 5 3 5" xfId="6626" xr:uid="{12228AC6-4C1C-4959-91C6-784BDC2DE649}"/>
    <cellStyle name="Total 2 2 5 3 6" xfId="15261" xr:uid="{2ED7BC1E-66DD-4E8C-B468-5787887C1043}"/>
    <cellStyle name="Total 2 2 5 4" xfId="1051" xr:uid="{F205B1D1-B17D-42FF-AA5C-00FF8570CDFC}"/>
    <cellStyle name="Total 2 2 5 4 2" xfId="1635" xr:uid="{6B1AC2E7-7CDE-4942-94E2-3307A401BAA4}"/>
    <cellStyle name="Total 2 2 5 4 2 2" xfId="2514" xr:uid="{923B2D3E-4AC4-45E0-AC50-813F7D62F589}"/>
    <cellStyle name="Total 2 2 5 4 2 2 2" xfId="5686" xr:uid="{DBE071CF-F344-41B5-932F-9E88260C4AF7}"/>
    <cellStyle name="Total 2 2 5 4 2 2 2 2" xfId="11315" xr:uid="{F1882963-5A41-481E-9BDC-56F9B2A95E1A}"/>
    <cellStyle name="Total 2 2 5 4 2 2 2 3" xfId="19950" xr:uid="{26863F56-52F4-45AD-9EA9-0751DE4D5BAA}"/>
    <cellStyle name="Total 2 2 5 4 2 2 3" xfId="8143" xr:uid="{BF4FE15D-7DA1-4530-A6FC-7159FCA7523C}"/>
    <cellStyle name="Total 2 2 5 4 2 2 4" xfId="16778" xr:uid="{7430B8A5-F62D-4C90-928C-8A0B76F371C5}"/>
    <cellStyle name="Total 2 2 5 4 2 3" xfId="295" xr:uid="{51D4901B-ED83-4CB5-B4AB-BB267950758D}"/>
    <cellStyle name="Total 2 2 5 4 2 3 2" xfId="5924" xr:uid="{2CBB9F34-BBDE-4878-BD99-B0A9A02660B5}"/>
    <cellStyle name="Total 2 2 5 4 2 3 3" xfId="14559" xr:uid="{DC8C0D6A-AF72-4420-BA35-0C2C21D062BB}"/>
    <cellStyle name="Total 2 2 5 4 2 4" xfId="4807" xr:uid="{AFA41CF8-7F7F-4753-9C82-7CCAA0413D6A}"/>
    <cellStyle name="Total 2 2 5 4 2 4 2" xfId="10436" xr:uid="{7F9576C8-444A-4174-B6A1-8313930ECF01}"/>
    <cellStyle name="Total 2 2 5 4 2 4 3" xfId="19071" xr:uid="{06584854-220C-40EF-8BDE-51A598D4EE48}"/>
    <cellStyle name="Total 2 2 5 4 2 5" xfId="7264" xr:uid="{DC2C8D67-A89F-4372-8564-57765260A4F1}"/>
    <cellStyle name="Total 2 2 5 4 2 6" xfId="15899" xr:uid="{724DEC93-CE3B-4262-A9C6-03D510124775}"/>
    <cellStyle name="Total 2 2 5 4 3" xfId="3326" xr:uid="{017CDEA1-519C-4169-A6A5-824DB4CA994C}"/>
    <cellStyle name="Total 2 2 5 4 3 2" xfId="8955" xr:uid="{430120B9-BF51-4ACF-9D6C-A06F7D7AA809}"/>
    <cellStyle name="Total 2 2 5 4 3 3" xfId="17590" xr:uid="{61A66A2C-1A0A-464D-96AF-BC62A375D938}"/>
    <cellStyle name="Total 2 2 5 4 4" xfId="4464" xr:uid="{AAF672F9-1D32-43A3-8EB7-174F7787B955}"/>
    <cellStyle name="Total 2 2 5 4 4 2" xfId="10093" xr:uid="{35DD4012-13B1-4A78-A15A-4B01D4928FF3}"/>
    <cellStyle name="Total 2 2 5 4 4 3" xfId="18728" xr:uid="{DE55D7E8-A252-4240-B5F1-4398A6B2F701}"/>
    <cellStyle name="Total 2 2 5 4 5" xfId="6680" xr:uid="{532E8058-F387-4D3F-AA2B-AD7966865E77}"/>
    <cellStyle name="Total 2 2 5 4 6" xfId="15315" xr:uid="{8750EC89-CC79-4E3A-968A-819DF3C2B4ED}"/>
    <cellStyle name="Total 2 2 5 5" xfId="754" xr:uid="{57325A8C-BAB2-4B4D-8609-80EA9FF06647}"/>
    <cellStyle name="Total 2 2 5 5 2" xfId="1338" xr:uid="{07F26B87-62FA-4946-A529-5C7872573868}"/>
    <cellStyle name="Total 2 2 5 5 2 2" xfId="2217" xr:uid="{8E842988-0DA9-4912-A681-9FF11ADD021D}"/>
    <cellStyle name="Total 2 2 5 5 2 2 2" xfId="5389" xr:uid="{C74D98DD-BEB9-4A15-A5C1-A8D8E81A230E}"/>
    <cellStyle name="Total 2 2 5 5 2 2 2 2" xfId="11018" xr:uid="{67D454D5-38C6-4D4A-9510-DC883AF364AB}"/>
    <cellStyle name="Total 2 2 5 5 2 2 2 3" xfId="19653" xr:uid="{534BAA7A-00A9-44C1-9BBA-776C037F1858}"/>
    <cellStyle name="Total 2 2 5 5 2 2 3" xfId="7846" xr:uid="{014ABA13-12E4-447A-81EC-796F45C6F0BC}"/>
    <cellStyle name="Total 2 2 5 5 2 2 4" xfId="16481" xr:uid="{A8A05D49-2E61-4ED3-A181-5AE6BF239738}"/>
    <cellStyle name="Total 2 2 5 5 2 3" xfId="3275" xr:uid="{6ED304E5-DE93-4339-B904-79B4CAF6CE3B}"/>
    <cellStyle name="Total 2 2 5 5 2 3 2" xfId="8904" xr:uid="{3D10B195-C30D-4473-B6FC-8AD849101A0E}"/>
    <cellStyle name="Total 2 2 5 5 2 3 3" xfId="17539" xr:uid="{33D6B608-4395-4B26-8110-E33BD70A357C}"/>
    <cellStyle name="Total 2 2 5 5 2 4" xfId="4415" xr:uid="{FE745719-9A98-43BB-B0A6-07839FACEED5}"/>
    <cellStyle name="Total 2 2 5 5 2 4 2" xfId="10044" xr:uid="{729E90F0-9A24-4799-80BE-439D5016EE74}"/>
    <cellStyle name="Total 2 2 5 5 2 4 3" xfId="18679" xr:uid="{0BFC65D0-5F5E-4714-96E9-5A03959D1EB3}"/>
    <cellStyle name="Total 2 2 5 5 2 5" xfId="6967" xr:uid="{9F5E910A-41D1-4207-A406-5FCE5DABA870}"/>
    <cellStyle name="Total 2 2 5 5 2 6" xfId="15602" xr:uid="{FAF12A37-ADFF-47AB-9DAB-1AACB337E23C}"/>
    <cellStyle name="Total 2 2 5 5 3" xfId="2824" xr:uid="{726E79AD-52F3-44AF-9B5C-EE7BD14E4A05}"/>
    <cellStyle name="Total 2 2 5 5 3 2" xfId="8453" xr:uid="{984CA899-09F3-4033-A68F-8DFDE000228F}"/>
    <cellStyle name="Total 2 2 5 5 3 3" xfId="17088" xr:uid="{AF7ADA59-60E2-4A9C-88FC-9DFE51B0C8C5}"/>
    <cellStyle name="Total 2 2 5 5 4" xfId="3962" xr:uid="{4BFD0508-E36D-42FD-976D-02BC455CA3B6}"/>
    <cellStyle name="Total 2 2 5 5 4 2" xfId="9591" xr:uid="{523EBA9E-3E4A-4CE9-9BD7-F1815D6E5383}"/>
    <cellStyle name="Total 2 2 5 5 4 3" xfId="18226" xr:uid="{C7BD9A83-54E1-4D3A-B38D-9F040FEFBFF2}"/>
    <cellStyle name="Total 2 2 5 5 5" xfId="6383" xr:uid="{3BCAABF8-1D2D-480F-80E0-CA6348894333}"/>
    <cellStyle name="Total 2 2 5 5 6" xfId="15018" xr:uid="{C1697AA0-5DE4-4EF8-A74B-DA1B900CD46D}"/>
    <cellStyle name="Total 2 2 5 6" xfId="1104" xr:uid="{B68CFCB7-7FCA-4FC0-8CB2-583A11648AA9}"/>
    <cellStyle name="Total 2 2 5 6 2" xfId="1983" xr:uid="{7EB297CB-9B36-44D6-8FFD-29A123A9C0EF}"/>
    <cellStyle name="Total 2 2 5 6 2 2" xfId="5155" xr:uid="{161EE8EF-8A2A-4A9C-8296-0289DCDFD6DE}"/>
    <cellStyle name="Total 2 2 5 6 2 2 2" xfId="10784" xr:uid="{3A30C272-C296-4802-B185-5C02D82F2E13}"/>
    <cellStyle name="Total 2 2 5 6 2 2 3" xfId="19419" xr:uid="{172D5EDF-88A0-4624-A907-E9E3EA0907C4}"/>
    <cellStyle name="Total 2 2 5 6 2 3" xfId="7612" xr:uid="{25B63F51-F901-4161-B34F-369B37CEE7B6}"/>
    <cellStyle name="Total 2 2 5 6 2 4" xfId="16247" xr:uid="{F6FA38A4-D470-4C57-ACEE-CB1A4B2236E4}"/>
    <cellStyle name="Total 2 2 5 6 3" xfId="3599" xr:uid="{21418F57-D9D3-405E-B428-1F10FD0DA88D}"/>
    <cellStyle name="Total 2 2 5 6 3 2" xfId="9228" xr:uid="{27227694-23BA-4FB1-B606-4F123570B9BF}"/>
    <cellStyle name="Total 2 2 5 6 3 3" xfId="17863" xr:uid="{44FBCC88-A25E-4FBB-93F6-2B751484004F}"/>
    <cellStyle name="Total 2 2 5 6 4" xfId="4527" xr:uid="{D645C056-61FB-4FE9-99C4-016A6D128FD2}"/>
    <cellStyle name="Total 2 2 5 6 4 2" xfId="10156" xr:uid="{E39D0AEE-BE39-4B38-827E-5EAED4D276DA}"/>
    <cellStyle name="Total 2 2 5 6 4 3" xfId="18791" xr:uid="{E4ABA38C-9580-4DCA-995D-94B473D612AB}"/>
    <cellStyle name="Total 2 2 5 6 5" xfId="6733" xr:uid="{9A12840F-3DC8-496A-A1D6-66CA18C9003F}"/>
    <cellStyle name="Total 2 2 5 6 6" xfId="15368" xr:uid="{767B2C43-0E01-4430-97C3-6913E1A0AC5A}"/>
    <cellStyle name="Total 2 2 5 7" xfId="2994" xr:uid="{00B7C5A8-3A33-4ADD-BD9B-76811E498BEE}"/>
    <cellStyle name="Total 2 2 5 7 2" xfId="8623" xr:uid="{5DA03A1F-F7DB-4FBF-8585-92159F4D1F16}"/>
    <cellStyle name="Total 2 2 5 7 3" xfId="17258" xr:uid="{FFCDD7CB-0695-4254-BE0C-1F199934FE1C}"/>
    <cellStyle name="Total 2 2 5 8" xfId="3981" xr:uid="{EE8F6413-8834-498D-89C7-DB19EF805849}"/>
    <cellStyle name="Total 2 2 5 8 2" xfId="9610" xr:uid="{C7001F53-756A-46CA-8471-3CC3EF562C68}"/>
    <cellStyle name="Total 2 2 5 8 3" xfId="18245" xr:uid="{ED8A5D0E-55BA-43E3-963B-4F5B45478753}"/>
    <cellStyle name="Total 2 2 5 9" xfId="6099" xr:uid="{D1404574-7784-49DC-B648-5ACF4F75C5AA}"/>
    <cellStyle name="Total 2 2 6" xfId="533" xr:uid="{61806DAF-CE3F-42D4-9CBF-4B2561751D51}"/>
    <cellStyle name="Total 2 2 6 10" xfId="14797" xr:uid="{F092579B-D8DD-44F3-BF5F-7DEE6A2289B6}"/>
    <cellStyle name="Total 2 2 6 2" xfId="867" xr:uid="{3C9B18E2-8D95-4D2C-B3DD-1B22B19A1B6C}"/>
    <cellStyle name="Total 2 2 6 2 2" xfId="1451" xr:uid="{A1B7B846-7AB0-4F32-8DC4-B168E6089770}"/>
    <cellStyle name="Total 2 2 6 2 2 2" xfId="2330" xr:uid="{FA6021FE-76B7-42FA-B083-93DFDE2D9CF7}"/>
    <cellStyle name="Total 2 2 6 2 2 2 2" xfId="5502" xr:uid="{0F39FC51-B82F-4357-B612-56D31A09CB9C}"/>
    <cellStyle name="Total 2 2 6 2 2 2 2 2" xfId="11131" xr:uid="{48E4581F-8812-44CE-8C74-2B8D6405634A}"/>
    <cellStyle name="Total 2 2 6 2 2 2 2 3" xfId="19766" xr:uid="{CA55D638-F986-44AB-8A55-46B218E0EFCE}"/>
    <cellStyle name="Total 2 2 6 2 2 2 3" xfId="7959" xr:uid="{2AC126FD-8BE9-4CA6-98B3-EE5E0E76B42F}"/>
    <cellStyle name="Total 2 2 6 2 2 2 4" xfId="16594" xr:uid="{B2AAF4CB-6620-448E-B3C8-02614E187BBF}"/>
    <cellStyle name="Total 2 2 6 2 2 3" xfId="3046" xr:uid="{FF3F6EA5-F482-4402-B738-DAA4ABB7675D}"/>
    <cellStyle name="Total 2 2 6 2 2 3 2" xfId="8675" xr:uid="{B3FF63D6-A0C0-4618-AF17-5D8A17F317B6}"/>
    <cellStyle name="Total 2 2 6 2 2 3 3" xfId="17310" xr:uid="{2894B779-58E2-4DB6-995D-A7941A81EBDB}"/>
    <cellStyle name="Total 2 2 6 2 2 4" xfId="3637" xr:uid="{16857C27-B1C2-4E83-A86F-CD954A6A7BC3}"/>
    <cellStyle name="Total 2 2 6 2 2 4 2" xfId="9266" xr:uid="{FFBD9C15-2F6E-418C-B445-EFDE1E260207}"/>
    <cellStyle name="Total 2 2 6 2 2 4 3" xfId="17901" xr:uid="{701C04D0-0769-4A57-8FA4-5C51137C1BE1}"/>
    <cellStyle name="Total 2 2 6 2 2 5" xfId="7080" xr:uid="{0F3371C5-7133-4795-90B2-4CBE17836FCD}"/>
    <cellStyle name="Total 2 2 6 2 2 6" xfId="15715" xr:uid="{B3EE425F-43EB-4FD8-8FD0-5711E92FD807}"/>
    <cellStyle name="Total 2 2 6 2 3" xfId="3165" xr:uid="{FB1D5097-C27B-451D-9CB7-905603EA929C}"/>
    <cellStyle name="Total 2 2 6 2 3 2" xfId="8794" xr:uid="{4D09D8C6-2665-48E5-9B0C-3B8838FEA9B9}"/>
    <cellStyle name="Total 2 2 6 2 3 3" xfId="17429" xr:uid="{ED6308F2-21FE-45AF-A47F-3588370283A0}"/>
    <cellStyle name="Total 2 2 6 2 4" xfId="4373" xr:uid="{B06D602A-D6F0-4842-95A4-CEBCBBC2DBAB}"/>
    <cellStyle name="Total 2 2 6 2 4 2" xfId="10002" xr:uid="{D531AE46-2708-493B-8DCB-17ED1BA0C2D7}"/>
    <cellStyle name="Total 2 2 6 2 4 3" xfId="18637" xr:uid="{00B7FF65-6321-44ED-AD99-1F36D647B8F2}"/>
    <cellStyle name="Total 2 2 6 2 5" xfId="6496" xr:uid="{EA542574-AA22-4190-BEF6-80233FCB5881}"/>
    <cellStyle name="Total 2 2 6 2 6" xfId="15131" xr:uid="{689AF486-567A-481A-8B2A-0DE0A5EBE9C0}"/>
    <cellStyle name="Total 2 2 6 3" xfId="832" xr:uid="{F04CC294-E424-44D0-B01F-684184C46BA2}"/>
    <cellStyle name="Total 2 2 6 3 2" xfId="1416" xr:uid="{40918161-9A61-446A-A1C8-D459A24CEBBD}"/>
    <cellStyle name="Total 2 2 6 3 2 2" xfId="2295" xr:uid="{4E56D461-8056-42D2-A923-85385B533DA0}"/>
    <cellStyle name="Total 2 2 6 3 2 2 2" xfId="5467" xr:uid="{0F0B5B01-BC3F-410D-AB36-821B11868A82}"/>
    <cellStyle name="Total 2 2 6 3 2 2 2 2" xfId="11096" xr:uid="{208432AA-16E6-45EA-B57C-81E04C41FBBB}"/>
    <cellStyle name="Total 2 2 6 3 2 2 2 3" xfId="19731" xr:uid="{F35A32CA-5C94-4412-8E72-610CBF468090}"/>
    <cellStyle name="Total 2 2 6 3 2 2 3" xfId="7924" xr:uid="{B6DD5D0A-6095-49E2-A2E7-0C2041B5C816}"/>
    <cellStyle name="Total 2 2 6 3 2 2 4" xfId="16559" xr:uid="{F9AB8C45-5134-418A-B857-EF7DB7DBBED7}"/>
    <cellStyle name="Total 2 2 6 3 2 3" xfId="2728" xr:uid="{E050350D-F30F-41E9-B08C-A3720324DBC5}"/>
    <cellStyle name="Total 2 2 6 3 2 3 2" xfId="8357" xr:uid="{9E9F7408-9EE5-4FD7-B0D0-97D57CFBE885}"/>
    <cellStyle name="Total 2 2 6 3 2 3 3" xfId="16992" xr:uid="{0DF506FB-C709-4376-AA60-84DA95BB3037}"/>
    <cellStyle name="Total 2 2 6 3 2 4" xfId="4480" xr:uid="{DC9187A2-CDE6-4FBF-91E2-FE16BD814B2C}"/>
    <cellStyle name="Total 2 2 6 3 2 4 2" xfId="10109" xr:uid="{7AF78E41-EE92-4105-880B-B5CEF577F635}"/>
    <cellStyle name="Total 2 2 6 3 2 4 3" xfId="18744" xr:uid="{08FE8A9B-6D66-440A-BEB0-C766A9CF99B8}"/>
    <cellStyle name="Total 2 2 6 3 2 5" xfId="7045" xr:uid="{BA9B1799-AD8B-484A-9EA3-0103F463DA19}"/>
    <cellStyle name="Total 2 2 6 3 2 6" xfId="15680" xr:uid="{11062492-20A9-4589-9192-FB80D1A4617F}"/>
    <cellStyle name="Total 2 2 6 3 3" xfId="2775" xr:uid="{E2D5F4AE-CE9C-4C66-B1B9-1A78E94C2433}"/>
    <cellStyle name="Total 2 2 6 3 3 2" xfId="8404" xr:uid="{D4B61870-7127-4813-BBD0-E34265754226}"/>
    <cellStyle name="Total 2 2 6 3 3 3" xfId="17039" xr:uid="{15726A46-9614-4E93-B205-75623CF6FD3F}"/>
    <cellStyle name="Total 2 2 6 3 4" xfId="4331" xr:uid="{07B7D4A4-99D6-4AF3-B1E9-6F26FDC7CB93}"/>
    <cellStyle name="Total 2 2 6 3 4 2" xfId="9960" xr:uid="{F244F450-9839-48F6-B265-7337A150CDFC}"/>
    <cellStyle name="Total 2 2 6 3 4 3" xfId="18595" xr:uid="{8B7CDDC6-D638-4824-8F11-7F0B4C156141}"/>
    <cellStyle name="Total 2 2 6 3 5" xfId="6461" xr:uid="{B983808C-E98B-434A-950E-BC6F063782B7}"/>
    <cellStyle name="Total 2 2 6 3 6" xfId="15096" xr:uid="{A6260461-EB94-42FC-B300-49439B9F12FA}"/>
    <cellStyle name="Total 2 2 6 4" xfId="681" xr:uid="{1A948B9F-5537-414C-8154-5E08D7A701C5}"/>
    <cellStyle name="Total 2 2 6 4 2" xfId="1265" xr:uid="{53954A2E-49C9-4D8D-911E-FD6D01638C8D}"/>
    <cellStyle name="Total 2 2 6 4 2 2" xfId="2144" xr:uid="{8B62E1DB-8252-48D9-8FB1-2A05AE5C74D7}"/>
    <cellStyle name="Total 2 2 6 4 2 2 2" xfId="5316" xr:uid="{3113357F-6FBA-4572-9287-7796D5669237}"/>
    <cellStyle name="Total 2 2 6 4 2 2 2 2" xfId="10945" xr:uid="{8FD27A4F-2D64-4805-B265-3FDD10946787}"/>
    <cellStyle name="Total 2 2 6 4 2 2 2 3" xfId="19580" xr:uid="{319275C1-A484-4A98-8AA4-BB7DA567BB59}"/>
    <cellStyle name="Total 2 2 6 4 2 2 3" xfId="7773" xr:uid="{383D6FFF-C2BA-456C-BAB1-74B5B4C74934}"/>
    <cellStyle name="Total 2 2 6 4 2 2 4" xfId="16408" xr:uid="{11AB868F-8DDA-4EF6-98AD-C86E9906F2C6}"/>
    <cellStyle name="Total 2 2 6 4 2 3" xfId="267" xr:uid="{E8876C44-D796-41C9-BA31-E6BBEA32BEBD}"/>
    <cellStyle name="Total 2 2 6 4 2 3 2" xfId="5896" xr:uid="{43698AE9-4DB7-485D-8D53-C16A93201B26}"/>
    <cellStyle name="Total 2 2 6 4 2 3 3" xfId="14531" xr:uid="{AF4B3794-FD9B-4827-BBD7-371C5A6B1683}"/>
    <cellStyle name="Total 2 2 6 4 2 4" xfId="4127" xr:uid="{7E818866-BAD1-4AEA-A232-F95C8759A1E9}"/>
    <cellStyle name="Total 2 2 6 4 2 4 2" xfId="9756" xr:uid="{395A7709-A492-4ED8-ADCF-588CDFBDD6FD}"/>
    <cellStyle name="Total 2 2 6 4 2 4 3" xfId="18391" xr:uid="{1B20E190-E0D4-4AFC-A9C2-2E450A937401}"/>
    <cellStyle name="Total 2 2 6 4 2 5" xfId="6894" xr:uid="{E8C5FBC2-C3BB-4178-9715-613B8298E8AE}"/>
    <cellStyle name="Total 2 2 6 4 2 6" xfId="15529" xr:uid="{A6852C2C-CE51-4FC9-9185-569FFBD6B885}"/>
    <cellStyle name="Total 2 2 6 4 3" xfId="2677" xr:uid="{26EED4DB-28EA-4959-84FC-E58C8E007A08}"/>
    <cellStyle name="Total 2 2 6 4 3 2" xfId="8306" xr:uid="{E58E65CB-3D56-4F2C-9BD9-04E61880A3E1}"/>
    <cellStyle name="Total 2 2 6 4 3 3" xfId="16941" xr:uid="{3032450F-8D9F-49B1-B7D0-BE5D23A5AC0C}"/>
    <cellStyle name="Total 2 2 6 4 4" xfId="3928" xr:uid="{645A4A63-4B42-4283-8BFE-0C469139EBC5}"/>
    <cellStyle name="Total 2 2 6 4 4 2" xfId="9557" xr:uid="{5E99B8DB-DA90-4386-8CAE-1438A1DD56AB}"/>
    <cellStyle name="Total 2 2 6 4 4 3" xfId="18192" xr:uid="{3803CC57-78B6-4909-BA37-B9F8788E49E5}"/>
    <cellStyle name="Total 2 2 6 4 5" xfId="6310" xr:uid="{C5127134-8EBC-4C17-B01F-E03D4B8C760B}"/>
    <cellStyle name="Total 2 2 6 4 6" xfId="14945" xr:uid="{AD275D17-9E7B-4DBC-A7E5-BDC7086CAD88}"/>
    <cellStyle name="Total 2 2 6 5" xfId="738" xr:uid="{18379157-FA9B-4F97-BDFD-2BD12954634D}"/>
    <cellStyle name="Total 2 2 6 5 2" xfId="1322" xr:uid="{D000E965-01F2-4615-91CC-5E1C9157CEAB}"/>
    <cellStyle name="Total 2 2 6 5 2 2" xfId="2201" xr:uid="{E637BE38-3B07-4A26-A565-5061C77AA5F3}"/>
    <cellStyle name="Total 2 2 6 5 2 2 2" xfId="5373" xr:uid="{63EC9BA7-3168-4F33-8F85-BA8ED1ACCDD0}"/>
    <cellStyle name="Total 2 2 6 5 2 2 2 2" xfId="11002" xr:uid="{03453F8C-C8A2-40BA-822E-1385F5F4550D}"/>
    <cellStyle name="Total 2 2 6 5 2 2 2 3" xfId="19637" xr:uid="{040A2858-0B15-426C-A765-6843476695D9}"/>
    <cellStyle name="Total 2 2 6 5 2 2 3" xfId="7830" xr:uid="{90C6628B-F887-4F01-BC68-38C9E80A6415}"/>
    <cellStyle name="Total 2 2 6 5 2 2 4" xfId="16465" xr:uid="{3AB9D3F0-C867-4225-AFA3-18EE321EAAA8}"/>
    <cellStyle name="Total 2 2 6 5 2 3" xfId="282" xr:uid="{92E01D9E-E475-48C5-B077-422EB3D087FB}"/>
    <cellStyle name="Total 2 2 6 5 2 3 2" xfId="5911" xr:uid="{1597C0F0-D24A-4A36-9546-7B4447A7DAD3}"/>
    <cellStyle name="Total 2 2 6 5 2 3 3" xfId="14546" xr:uid="{B97F50F2-6FF2-4F8B-9C6D-F6B0640F1871}"/>
    <cellStyle name="Total 2 2 6 5 2 4" xfId="3913" xr:uid="{3E1B1DC7-B0A8-4714-AFBC-5C75392F1164}"/>
    <cellStyle name="Total 2 2 6 5 2 4 2" xfId="9542" xr:uid="{0330CFD2-30AA-4B19-B66E-BC82D53EE4D0}"/>
    <cellStyle name="Total 2 2 6 5 2 4 3" xfId="18177" xr:uid="{98610FEA-D94D-4A9F-9D81-91AEAB4D5C5F}"/>
    <cellStyle name="Total 2 2 6 5 2 5" xfId="6951" xr:uid="{E35690A2-9D4D-4D2C-9D05-1FCA094572D7}"/>
    <cellStyle name="Total 2 2 6 5 2 6" xfId="15586" xr:uid="{57FB23AE-A2F3-430C-8910-1A95C16D4C1D}"/>
    <cellStyle name="Total 2 2 6 5 3" xfId="3188" xr:uid="{9AADFAC0-C607-42D2-934E-E9398B91569A}"/>
    <cellStyle name="Total 2 2 6 5 3 2" xfId="8817" xr:uid="{D98718D5-1C35-43B2-9501-64951AA79F04}"/>
    <cellStyle name="Total 2 2 6 5 3 3" xfId="17452" xr:uid="{2167E5E2-3A13-4838-A8FA-4EC049DC2812}"/>
    <cellStyle name="Total 2 2 6 5 4" xfId="4072" xr:uid="{50287FA8-A043-4775-981D-B20BE254EF98}"/>
    <cellStyle name="Total 2 2 6 5 4 2" xfId="9701" xr:uid="{21FC422A-B8A4-4EC8-BF27-D239DB5525E2}"/>
    <cellStyle name="Total 2 2 6 5 4 3" xfId="18336" xr:uid="{DE6362C8-4CA1-4305-ACFA-5A2C2BBFD82E}"/>
    <cellStyle name="Total 2 2 6 5 5" xfId="6367" xr:uid="{87D8714B-B68C-4078-B79D-707F006CDC26}"/>
    <cellStyle name="Total 2 2 6 5 6" xfId="15002" xr:uid="{A2CCEA60-20EB-4C59-9AB6-BA07C492B01A}"/>
    <cellStyle name="Total 2 2 6 6" xfId="1136" xr:uid="{B48E499A-CDE5-4345-BBB4-CC739524765B}"/>
    <cellStyle name="Total 2 2 6 6 2" xfId="2015" xr:uid="{4457ECD3-F20A-45F8-8020-9FB1916BFC33}"/>
    <cellStyle name="Total 2 2 6 6 2 2" xfId="5187" xr:uid="{1CE56C91-123D-4526-B9FA-A18C2DE048D9}"/>
    <cellStyle name="Total 2 2 6 6 2 2 2" xfId="10816" xr:uid="{1EB2C807-7E5D-44B5-B262-C75AFEB23E66}"/>
    <cellStyle name="Total 2 2 6 6 2 2 3" xfId="19451" xr:uid="{AF6CFB62-8560-4233-B864-E2FF16AD3488}"/>
    <cellStyle name="Total 2 2 6 6 2 3" xfId="7644" xr:uid="{4B2E95C4-B868-45C7-A365-A5F0A698D30E}"/>
    <cellStyle name="Total 2 2 6 6 2 4" xfId="16279" xr:uid="{F2FA614C-B9E5-457C-8C15-98A86CA5240B}"/>
    <cellStyle name="Total 2 2 6 6 3" xfId="2786" xr:uid="{F2E954E4-1CC7-4C38-9513-6557FC736E9D}"/>
    <cellStyle name="Total 2 2 6 6 3 2" xfId="8415" xr:uid="{7A905335-2D24-482D-B68C-683FE221B859}"/>
    <cellStyle name="Total 2 2 6 6 3 3" xfId="17050" xr:uid="{16358A7F-48B0-4A09-8BC0-6E79BE242954}"/>
    <cellStyle name="Total 2 2 6 6 4" xfId="3660" xr:uid="{9E18F933-9C87-4F98-89DD-E03758212B5F}"/>
    <cellStyle name="Total 2 2 6 6 4 2" xfId="9289" xr:uid="{F0A37D68-252B-4C65-B4F3-D3B427785009}"/>
    <cellStyle name="Total 2 2 6 6 4 3" xfId="17924" xr:uid="{52E30EBF-811E-4617-B738-F765A57548BB}"/>
    <cellStyle name="Total 2 2 6 6 5" xfId="6765" xr:uid="{BBC41305-22D5-48EA-9B28-AE796D3158B5}"/>
    <cellStyle name="Total 2 2 6 6 6" xfId="15400" xr:uid="{70112130-9A1F-4135-B343-121736CFA224}"/>
    <cellStyle name="Total 2 2 6 7" xfId="3426" xr:uid="{A0345596-3ED1-41E6-AED2-EB0B7A972278}"/>
    <cellStyle name="Total 2 2 6 7 2" xfId="9055" xr:uid="{DC3B2101-357E-47AE-82F1-08AAC5CD7A33}"/>
    <cellStyle name="Total 2 2 6 7 3" xfId="17690" xr:uid="{83FB5BEE-4E75-4619-8BBE-BC105E479480}"/>
    <cellStyle name="Total 2 2 6 8" xfId="4362" xr:uid="{3FDA7EEE-2206-407C-82EA-8C79AA7BA993}"/>
    <cellStyle name="Total 2 2 6 8 2" xfId="9991" xr:uid="{4CEFA945-CE9E-4693-918B-EFDDFFA52FB5}"/>
    <cellStyle name="Total 2 2 6 8 3" xfId="18626" xr:uid="{5902883D-2A2B-4505-A432-B874F0765CC2}"/>
    <cellStyle name="Total 2 2 6 9" xfId="6162" xr:uid="{95622866-A740-4FE3-8CB8-13DC75599DE5}"/>
    <cellStyle name="Total 2 2 7" xfId="485" xr:uid="{1F76D081-33AB-4F2A-9FB4-6ED83CCA9D29}"/>
    <cellStyle name="Total 2 2 7 2" xfId="1034" xr:uid="{D2B208BB-92EB-4136-AED3-A8869837D787}"/>
    <cellStyle name="Total 2 2 7 2 2" xfId="1618" xr:uid="{FAEA864E-C620-4731-80A6-6EE63C5A6147}"/>
    <cellStyle name="Total 2 2 7 2 2 2" xfId="2497" xr:uid="{A9942309-411C-4955-872A-6271DB570B53}"/>
    <cellStyle name="Total 2 2 7 2 2 2 2" xfId="5669" xr:uid="{451E5992-43BA-4B14-BF9F-334F13A2C99A}"/>
    <cellStyle name="Total 2 2 7 2 2 2 2 2" xfId="11298" xr:uid="{21A466F7-E81C-41D4-A584-ABB13FBD09DB}"/>
    <cellStyle name="Total 2 2 7 2 2 2 2 3" xfId="19933" xr:uid="{5BFB0827-4AE9-4645-9E65-7F4E66E19A6A}"/>
    <cellStyle name="Total 2 2 7 2 2 2 3" xfId="8126" xr:uid="{ABA344E5-5E8E-4A2F-AF29-AADA0FEFF689}"/>
    <cellStyle name="Total 2 2 7 2 2 2 4" xfId="16761" xr:uid="{C1474117-B722-49A4-B1EF-A14ABE35D99D}"/>
    <cellStyle name="Total 2 2 7 2 2 3" xfId="3475" xr:uid="{8399A6CD-F4D0-4BEF-8F32-1098C27433F9}"/>
    <cellStyle name="Total 2 2 7 2 2 3 2" xfId="9104" xr:uid="{BF072F34-3CAC-4DA1-8F7A-200DD5E4092D}"/>
    <cellStyle name="Total 2 2 7 2 2 3 3" xfId="17739" xr:uid="{4338E67D-CA81-4AE1-9037-C9BC4304FDFF}"/>
    <cellStyle name="Total 2 2 7 2 2 4" xfId="4790" xr:uid="{C145ECB2-741A-4EF6-8F7B-278EFDC949AB}"/>
    <cellStyle name="Total 2 2 7 2 2 4 2" xfId="10419" xr:uid="{CFCBEB09-77B6-4D0F-B31E-ED30AF8FE792}"/>
    <cellStyle name="Total 2 2 7 2 2 4 3" xfId="19054" xr:uid="{A6AA75BD-C380-49F7-983D-A42CE3E2CCF8}"/>
    <cellStyle name="Total 2 2 7 2 2 5" xfId="7247" xr:uid="{2F2253CD-BA09-40FA-81D6-FC26E4E72E65}"/>
    <cellStyle name="Total 2 2 7 2 2 6" xfId="15882" xr:uid="{A356B66C-DF02-4C6C-ABE5-652FF69E2B6F}"/>
    <cellStyle name="Total 2 2 7 2 3" xfId="3418" xr:uid="{0A177FBE-5396-4329-967F-E7722ABA4302}"/>
    <cellStyle name="Total 2 2 7 2 3 2" xfId="9047" xr:uid="{5141AE09-34B5-4DCF-AC66-6CAC5395605E}"/>
    <cellStyle name="Total 2 2 7 2 3 3" xfId="17682" xr:uid="{130F4059-A038-4E2A-AD56-D3F32381F507}"/>
    <cellStyle name="Total 2 2 7 2 4" xfId="4071" xr:uid="{62995F4C-5FF8-40EB-891E-02AE5EF92410}"/>
    <cellStyle name="Total 2 2 7 2 4 2" xfId="9700" xr:uid="{0F6B2377-015D-4BFB-B234-DFBF5518D37F}"/>
    <cellStyle name="Total 2 2 7 2 4 3" xfId="18335" xr:uid="{5BE9E27E-54E2-4C06-B8A6-D19A41A91B46}"/>
    <cellStyle name="Total 2 2 7 2 5" xfId="6663" xr:uid="{F4A7F15F-EB51-43A9-81E6-894DAD75B732}"/>
    <cellStyle name="Total 2 2 7 2 6" xfId="15298" xr:uid="{7C65E36D-BA46-477E-9807-B7966EB455C2}"/>
    <cellStyle name="Total 2 2 7 3" xfId="1112" xr:uid="{C68DAE48-9203-42F9-BA66-7DB1C41C688C}"/>
    <cellStyle name="Total 2 2 7 3 2" xfId="1991" xr:uid="{703FD009-3174-4AB3-840C-97ACA74CD358}"/>
    <cellStyle name="Total 2 2 7 3 2 2" xfId="5163" xr:uid="{3C0DDCC0-6013-43E4-83B6-C1946D2A5F95}"/>
    <cellStyle name="Total 2 2 7 3 2 2 2" xfId="10792" xr:uid="{3CC747B9-9FA9-4D89-964F-C4EE8B2A9200}"/>
    <cellStyle name="Total 2 2 7 3 2 2 3" xfId="19427" xr:uid="{2A42286E-135D-4B95-AD81-51B175325CF1}"/>
    <cellStyle name="Total 2 2 7 3 2 3" xfId="7620" xr:uid="{E3306C4B-05D6-4346-928F-EE1080EB9548}"/>
    <cellStyle name="Total 2 2 7 3 2 4" xfId="16255" xr:uid="{16746A2D-DAB2-41F8-84E0-88DA6B3293C8}"/>
    <cellStyle name="Total 2 2 7 3 3" xfId="3338" xr:uid="{FF3E54DD-8B3F-4A04-8D1A-00743A602A3A}"/>
    <cellStyle name="Total 2 2 7 3 3 2" xfId="8967" xr:uid="{A68CAF63-2D93-4BB2-84A3-3983797C0AC2}"/>
    <cellStyle name="Total 2 2 7 3 3 3" xfId="17602" xr:uid="{2D7614F7-0C39-4A17-A56D-CF5AF30254C8}"/>
    <cellStyle name="Total 2 2 7 3 4" xfId="3697" xr:uid="{12DA1431-B174-49C9-BF11-B9B35730B5DF}"/>
    <cellStyle name="Total 2 2 7 3 4 2" xfId="9326" xr:uid="{D9B2C1DC-1015-465C-9EB9-98E30ED108B1}"/>
    <cellStyle name="Total 2 2 7 3 4 3" xfId="17961" xr:uid="{DC0E48BA-3257-46E1-8EC0-2CB0E14C76DE}"/>
    <cellStyle name="Total 2 2 7 3 5" xfId="6741" xr:uid="{85E3A088-08F9-446A-AF11-6CA509772431}"/>
    <cellStyle name="Total 2 2 7 3 6" xfId="15376" xr:uid="{57963C36-F16B-480E-A4BB-F109FD61E707}"/>
    <cellStyle name="Total 2 2 7 4" xfId="3214" xr:uid="{DC8147E0-7991-45D0-AAE0-62BC5813E37C}"/>
    <cellStyle name="Total 2 2 7 4 2" xfId="8843" xr:uid="{D03CC0D1-34A4-4E45-9475-9AE9C597A431}"/>
    <cellStyle name="Total 2 2 7 4 3" xfId="17478" xr:uid="{8277E142-84FF-4B86-A242-00386B0434EC}"/>
    <cellStyle name="Total 2 2 7 5" xfId="4558" xr:uid="{F47A47BA-AD82-48A9-8D57-006C350E4923}"/>
    <cellStyle name="Total 2 2 7 5 2" xfId="10187" xr:uid="{EF7F7E41-A789-434B-ADC5-E64C115D0A12}"/>
    <cellStyle name="Total 2 2 7 5 3" xfId="18822" xr:uid="{53BDD6CE-0368-4296-9198-06D73C47FE94}"/>
    <cellStyle name="Total 2 2 7 6" xfId="6114" xr:uid="{24C58718-6FDC-4B07-97E3-88E68DF77CDA}"/>
    <cellStyle name="Total 2 2 7 7" xfId="14749" xr:uid="{DD75BBF4-87D3-446E-AC92-5D165F97A606}"/>
    <cellStyle name="Total 2 2 8" xfId="640" xr:uid="{FDC117AF-3CA9-43ED-BDBD-A87F3E515D14}"/>
    <cellStyle name="Total 2 2 8 2" xfId="1224" xr:uid="{C4C3DF6F-A822-440F-ACCC-F1C28264CA1A}"/>
    <cellStyle name="Total 2 2 8 2 2" xfId="2103" xr:uid="{652A8E3B-D602-4C59-80CD-4FE5EA4B1DC7}"/>
    <cellStyle name="Total 2 2 8 2 2 2" xfId="5275" xr:uid="{BC476099-A8AB-435A-ADDA-2E1D208B0606}"/>
    <cellStyle name="Total 2 2 8 2 2 2 2" xfId="10904" xr:uid="{1CBFCF24-88F4-4CB8-9E49-31D72F0A841B}"/>
    <cellStyle name="Total 2 2 8 2 2 2 3" xfId="19539" xr:uid="{9378320E-28B3-400D-8DA5-5FF478312718}"/>
    <cellStyle name="Total 2 2 8 2 2 3" xfId="7732" xr:uid="{38E4DD6F-6CD5-4233-B8A3-5591BB2734E7}"/>
    <cellStyle name="Total 2 2 8 2 2 4" xfId="16367" xr:uid="{8C6B4FD2-5889-4874-A966-CCEA5A7D01ED}"/>
    <cellStyle name="Total 2 2 8 2 3" xfId="3212" xr:uid="{5C6A5BA7-CA88-48BF-9546-D916966A51D8}"/>
    <cellStyle name="Total 2 2 8 2 3 2" xfId="8841" xr:uid="{8C0D039A-4F75-476A-89E4-2FFBDFBD64A0}"/>
    <cellStyle name="Total 2 2 8 2 3 3" xfId="17476" xr:uid="{BE7A3C50-823C-4CD7-BF96-F09795B6C93A}"/>
    <cellStyle name="Total 2 2 8 2 4" xfId="3898" xr:uid="{DB725AE9-C963-467C-BD39-872E75B88F22}"/>
    <cellStyle name="Total 2 2 8 2 4 2" xfId="9527" xr:uid="{BA94A52D-27B4-4373-B5B2-FFB03FA766E6}"/>
    <cellStyle name="Total 2 2 8 2 4 3" xfId="18162" xr:uid="{D1217157-C328-4E87-89E9-AFB0CD4360B5}"/>
    <cellStyle name="Total 2 2 8 2 5" xfId="6853" xr:uid="{495E122C-2342-44E9-A423-E900C870701A}"/>
    <cellStyle name="Total 2 2 8 2 6" xfId="15488" xr:uid="{8A91118C-87C2-42DA-8492-F1F47EB5DF4D}"/>
    <cellStyle name="Total 2 2 8 3" xfId="2563" xr:uid="{1A05B898-BE8F-465A-9188-9DCE22A6D5FE}"/>
    <cellStyle name="Total 2 2 8 3 2" xfId="8192" xr:uid="{E4346481-2B3B-4756-9381-7286184C2764}"/>
    <cellStyle name="Total 2 2 8 3 3" xfId="16827" xr:uid="{9863B7DC-F5BA-4D17-9D5D-CBB4854106F3}"/>
    <cellStyle name="Total 2 2 8 4" xfId="4169" xr:uid="{9A29A81F-B1C2-4C6E-94C9-FB6EA24BB939}"/>
    <cellStyle name="Total 2 2 8 4 2" xfId="9798" xr:uid="{40C5C7A4-CE0A-4A09-BD40-D4DD74306149}"/>
    <cellStyle name="Total 2 2 8 4 3" xfId="18433" xr:uid="{D25E89C0-C883-4A3F-A24A-6D9814C363D1}"/>
    <cellStyle name="Total 2 2 8 5" xfId="6269" xr:uid="{ADB12D26-950E-4DE0-BAC2-C8C0B1E7B8D4}"/>
    <cellStyle name="Total 2 2 8 6" xfId="14904" xr:uid="{7841E23A-7858-4858-97F7-625A18D7D8B3}"/>
    <cellStyle name="Total 2 2 9" xfId="1072" xr:uid="{F036AE12-294F-4BE4-8C60-B55AACAEEA2F}"/>
    <cellStyle name="Total 2 2 9 2" xfId="1951" xr:uid="{4ACCB507-C1DC-4EAC-95C0-3F552E5CEA0E}"/>
    <cellStyle name="Total 2 2 9 2 2" xfId="5123" xr:uid="{DA04931E-7EF1-4015-A228-45D1CBE33BDD}"/>
    <cellStyle name="Total 2 2 9 2 2 2" xfId="10752" xr:uid="{E18DD768-8514-4D14-94ED-293ED54A0E47}"/>
    <cellStyle name="Total 2 2 9 2 2 3" xfId="19387" xr:uid="{86B92408-66B8-4255-9314-389426B80A0F}"/>
    <cellStyle name="Total 2 2 9 2 3" xfId="7580" xr:uid="{FCEA286A-8D6A-4BAD-B509-D6C240870CBD}"/>
    <cellStyle name="Total 2 2 9 2 4" xfId="16215" xr:uid="{F42AE546-ECFC-4898-841D-1B836C746C95}"/>
    <cellStyle name="Total 2 2 9 3" xfId="2801" xr:uid="{A218DD7D-89B3-4C85-9A49-F49BC8208517}"/>
    <cellStyle name="Total 2 2 9 3 2" xfId="8430" xr:uid="{E05EAB73-0517-4672-B195-04B9A675280B}"/>
    <cellStyle name="Total 2 2 9 3 3" xfId="17065" xr:uid="{BC88CF5E-8866-42AC-9301-64BFD5F6EFF3}"/>
    <cellStyle name="Total 2 2 9 4" xfId="4358" xr:uid="{2C2589C9-1180-4EB3-A295-E679C2EC58FE}"/>
    <cellStyle name="Total 2 2 9 4 2" xfId="9987" xr:uid="{454BF1A2-29A0-4ABF-9D8F-8D3001FBB9A6}"/>
    <cellStyle name="Total 2 2 9 4 3" xfId="18622" xr:uid="{7EEA3855-3812-476C-B38C-A3BE6D08477F}"/>
    <cellStyle name="Total 2 2 9 5" xfId="6701" xr:uid="{A2EBD23D-B5B4-4607-B66B-355A3F108A9C}"/>
    <cellStyle name="Total 2 2 9 6" xfId="15336" xr:uid="{4B88768F-6ECE-4EAD-BB0F-B967979DA2C0}"/>
    <cellStyle name="Total 2 3" xfId="437" xr:uid="{1B271EEB-76B0-40F7-ACA9-39B8ADC7E1D3}"/>
    <cellStyle name="Total 2 3 10" xfId="2740" xr:uid="{698C3757-E791-4C43-BD3F-4A7040C29385}"/>
    <cellStyle name="Total 2 3 10 2" xfId="8369" xr:uid="{A7D9DF1B-3FC2-46B7-858E-176FE74FC8ED}"/>
    <cellStyle name="Total 2 3 10 3" xfId="17004" xr:uid="{2C59475D-23EF-4A15-9355-41EC4E8D732A}"/>
    <cellStyle name="Total 2 3 11" xfId="4328" xr:uid="{BFF7DE5B-5D52-4AD8-83D7-11AB245C4F50}"/>
    <cellStyle name="Total 2 3 11 2" xfId="9957" xr:uid="{6DDE9DD6-7FAF-44C0-B862-9CB33B754242}"/>
    <cellStyle name="Total 2 3 11 3" xfId="18592" xr:uid="{5816BA26-F7AE-48B9-B28F-6D6C1E9C3299}"/>
    <cellStyle name="Total 2 3 12" xfId="6066" xr:uid="{470D4DA7-E289-4EC9-8ED1-276418780255}"/>
    <cellStyle name="Total 2 3 13" xfId="14701" xr:uid="{A801BF87-331E-4C2A-AA24-588DF31F73CB}"/>
    <cellStyle name="Total 2 3 2" xfId="602" xr:uid="{224D0BC3-AFD1-4AD3-A957-4D6F14B736F6}"/>
    <cellStyle name="Total 2 3 2 10" xfId="14866" xr:uid="{D6E273E5-C733-479B-B735-2B91EAC0EC1D}"/>
    <cellStyle name="Total 2 3 2 2" xfId="928" xr:uid="{63C214A3-8FB3-449F-B01C-3783F8C52976}"/>
    <cellStyle name="Total 2 3 2 2 2" xfId="1512" xr:uid="{A29B78D9-6125-4BA2-A61A-C1DC913470AA}"/>
    <cellStyle name="Total 2 3 2 2 2 2" xfId="2391" xr:uid="{D6EBB35C-2A7C-4100-8FE5-C17876F1FD86}"/>
    <cellStyle name="Total 2 3 2 2 2 2 2" xfId="5563" xr:uid="{5B92D041-0521-41A8-846C-5F3DF1B44938}"/>
    <cellStyle name="Total 2 3 2 2 2 2 2 2" xfId="11192" xr:uid="{3A813E31-E3E6-4919-81DB-F5971D5EF8B0}"/>
    <cellStyle name="Total 2 3 2 2 2 2 2 3" xfId="19827" xr:uid="{234916D8-6633-473E-90DD-31EF10A55E10}"/>
    <cellStyle name="Total 2 3 2 2 2 2 3" xfId="8020" xr:uid="{768A17EC-4334-46F7-BAD6-0D334CAB0C10}"/>
    <cellStyle name="Total 2 3 2 2 2 2 4" xfId="16655" xr:uid="{E69CB851-C342-4A71-9DB2-84169CD84622}"/>
    <cellStyle name="Total 2 3 2 2 2 3" xfId="3295" xr:uid="{F9C209BD-E71B-46D4-B12F-F8F69D314040}"/>
    <cellStyle name="Total 2 3 2 2 2 3 2" xfId="8924" xr:uid="{34063C07-C2AE-4452-8F90-7903F366EB35}"/>
    <cellStyle name="Total 2 3 2 2 2 3 3" xfId="17559" xr:uid="{21EAB528-1CAF-4338-B1DC-5AC402A4EEB9}"/>
    <cellStyle name="Total 2 3 2 2 2 4" xfId="4684" xr:uid="{96114B57-E079-4260-9A0E-0018946A0E64}"/>
    <cellStyle name="Total 2 3 2 2 2 4 2" xfId="10313" xr:uid="{F4FECA80-736E-4E64-9A9B-189D652C9152}"/>
    <cellStyle name="Total 2 3 2 2 2 4 3" xfId="18948" xr:uid="{BEF22B97-4246-457B-A3C3-1A645D6DA8EE}"/>
    <cellStyle name="Total 2 3 2 2 2 5" xfId="7141" xr:uid="{AA726F30-EBD4-4771-82F6-EF75DDFD52BA}"/>
    <cellStyle name="Total 2 3 2 2 2 6" xfId="15776" xr:uid="{0CFCFAD1-E8D2-43FC-9217-5A09BBAFEBA3}"/>
    <cellStyle name="Total 2 3 2 2 3" xfId="3213" xr:uid="{4965D67B-2375-468E-826E-D19C1379AD08}"/>
    <cellStyle name="Total 2 3 2 2 3 2" xfId="8842" xr:uid="{6ECFCD5F-696F-47D0-99CE-1C16A8B9A650}"/>
    <cellStyle name="Total 2 3 2 2 3 3" xfId="17477" xr:uid="{B981BEF3-88EF-4B50-8883-A66B38443638}"/>
    <cellStyle name="Total 2 3 2 2 4" xfId="4616" xr:uid="{2ACD1BF7-AB53-41D8-9613-B12616968B1B}"/>
    <cellStyle name="Total 2 3 2 2 4 2" xfId="10245" xr:uid="{5C2AD9C9-68E9-408D-B40F-BB073B22FB2B}"/>
    <cellStyle name="Total 2 3 2 2 4 3" xfId="18880" xr:uid="{BD661B7C-1EE5-438F-BD7C-0716893B8E5A}"/>
    <cellStyle name="Total 2 3 2 2 5" xfId="6557" xr:uid="{A8429A07-BA30-428E-963E-CFCA1873DB26}"/>
    <cellStyle name="Total 2 3 2 2 6" xfId="15192" xr:uid="{DA7BDC3A-677E-42FD-B881-14BBDA5FFFFC}"/>
    <cellStyle name="Total 2 3 2 3" xfId="692" xr:uid="{8864D0C2-17F0-49F8-9C5B-22CC59643C9B}"/>
    <cellStyle name="Total 2 3 2 3 2" xfId="1276" xr:uid="{768C7DA2-58C0-40C1-BFD9-D3D69B48DE92}"/>
    <cellStyle name="Total 2 3 2 3 2 2" xfId="2155" xr:uid="{914902C4-BDA1-492F-A3BD-F82FD9C27324}"/>
    <cellStyle name="Total 2 3 2 3 2 2 2" xfId="5327" xr:uid="{BF97E168-3D45-47E2-8F02-A0D8374F3212}"/>
    <cellStyle name="Total 2 3 2 3 2 2 2 2" xfId="10956" xr:uid="{96874CA3-B058-4C28-8E26-BED3F64B03E9}"/>
    <cellStyle name="Total 2 3 2 3 2 2 2 3" xfId="19591" xr:uid="{40EA2A51-CA49-4E44-B1F9-275701EF695D}"/>
    <cellStyle name="Total 2 3 2 3 2 2 3" xfId="7784" xr:uid="{E010780C-64CA-47D7-943C-EB7A9DE18427}"/>
    <cellStyle name="Total 2 3 2 3 2 2 4" xfId="16419" xr:uid="{9B9AAA94-D615-41EF-8531-DECED0014D0E}"/>
    <cellStyle name="Total 2 3 2 3 2 3" xfId="237" xr:uid="{DC61A07B-EE94-4E23-9CC2-B83E531AC531}"/>
    <cellStyle name="Total 2 3 2 3 2 3 2" xfId="5866" xr:uid="{63BA4394-B751-4772-B503-BB76F691CB6A}"/>
    <cellStyle name="Total 2 3 2 3 2 3 3" xfId="14501" xr:uid="{F640D82F-9E59-493D-9AA6-7B179EB63637}"/>
    <cellStyle name="Total 2 3 2 3 2 4" xfId="4053" xr:uid="{084D2BDA-58EE-48FF-B6AE-1CA1DB2349CF}"/>
    <cellStyle name="Total 2 3 2 3 2 4 2" xfId="9682" xr:uid="{6460B425-A700-4FDB-87B8-0C41D73CD7F9}"/>
    <cellStyle name="Total 2 3 2 3 2 4 3" xfId="18317" xr:uid="{7468A851-90C9-476A-891F-20C875B3D33C}"/>
    <cellStyle name="Total 2 3 2 3 2 5" xfId="6905" xr:uid="{5747EE07-9631-4948-9155-85FB11BEB8DD}"/>
    <cellStyle name="Total 2 3 2 3 2 6" xfId="15540" xr:uid="{65683E6F-7C23-4406-AF85-9F495AA0B978}"/>
    <cellStyle name="Total 2 3 2 3 3" xfId="3202" xr:uid="{DCB0CEFD-22D4-46D9-A2AA-7405B603546E}"/>
    <cellStyle name="Total 2 3 2 3 3 2" xfId="8831" xr:uid="{B402D885-9411-440D-9D66-92F28DF7D1FF}"/>
    <cellStyle name="Total 2 3 2 3 3 3" xfId="17466" xr:uid="{37429D40-9113-470B-848C-62AA6D16D4EC}"/>
    <cellStyle name="Total 2 3 2 3 4" xfId="3875" xr:uid="{E693DFE4-D3F9-482A-BEB3-B4843069EBDF}"/>
    <cellStyle name="Total 2 3 2 3 4 2" xfId="9504" xr:uid="{F24F4DA7-4A33-4BE3-B777-83E7CD41337B}"/>
    <cellStyle name="Total 2 3 2 3 4 3" xfId="18139" xr:uid="{78651929-1D16-4E7E-80A3-44B24E648B3D}"/>
    <cellStyle name="Total 2 3 2 3 5" xfId="6321" xr:uid="{1CD1E3BA-883B-41C3-9324-50DD71BCCC36}"/>
    <cellStyle name="Total 2 3 2 3 6" xfId="14956" xr:uid="{E3A7D4BE-0AFD-488D-8F4B-1D4B8E1385C5}"/>
    <cellStyle name="Total 2 3 2 4" xfId="1007" xr:uid="{DD6D772C-7744-49F1-BCB7-2B9E490B903C}"/>
    <cellStyle name="Total 2 3 2 4 2" xfId="1591" xr:uid="{AE271C83-EDCC-4F48-AE02-CC8F8CF4C5D9}"/>
    <cellStyle name="Total 2 3 2 4 2 2" xfId="2470" xr:uid="{85ADD477-7255-4BCA-B445-02AEFF6DF946}"/>
    <cellStyle name="Total 2 3 2 4 2 2 2" xfId="5642" xr:uid="{27BDF541-C20F-4BF0-AEE1-759242065BF3}"/>
    <cellStyle name="Total 2 3 2 4 2 2 2 2" xfId="11271" xr:uid="{CB2CDBA9-5A8F-428A-82CB-FACF97BFCC37}"/>
    <cellStyle name="Total 2 3 2 4 2 2 2 3" xfId="19906" xr:uid="{9024B6C2-3C21-4822-B797-7E072A64D249}"/>
    <cellStyle name="Total 2 3 2 4 2 2 3" xfId="8099" xr:uid="{BB73EA23-2D09-44F2-ACBC-3D2BEBBDAF34}"/>
    <cellStyle name="Total 2 3 2 4 2 2 4" xfId="16734" xr:uid="{270141F3-D171-4ED7-B0B1-A832F3D8FB06}"/>
    <cellStyle name="Total 2 3 2 4 2 3" xfId="3225" xr:uid="{DBCF4D9E-4B63-49A5-B3F1-5A52915B0BE9}"/>
    <cellStyle name="Total 2 3 2 4 2 3 2" xfId="8854" xr:uid="{FB592588-3B7A-443D-821E-B0BC8E779BED}"/>
    <cellStyle name="Total 2 3 2 4 2 3 3" xfId="17489" xr:uid="{5E5E73FD-F1C3-4E46-86EA-E29F8B04B4F1}"/>
    <cellStyle name="Total 2 3 2 4 2 4" xfId="4763" xr:uid="{5E4CDE10-52DC-466C-B3F5-F44EAA9BE054}"/>
    <cellStyle name="Total 2 3 2 4 2 4 2" xfId="10392" xr:uid="{46FD0C5A-362D-414E-8C4D-D82C5DA957D3}"/>
    <cellStyle name="Total 2 3 2 4 2 4 3" xfId="19027" xr:uid="{E454ED79-25A2-447A-9CAD-8CF94384D753}"/>
    <cellStyle name="Total 2 3 2 4 2 5" xfId="7220" xr:uid="{8B9158A8-7642-4770-B2DB-B60F8770D68C}"/>
    <cellStyle name="Total 2 3 2 4 2 6" xfId="15855" xr:uid="{E3D8C600-2079-4A52-A2AB-827A7CF6F87F}"/>
    <cellStyle name="Total 2 3 2 4 3" xfId="3228" xr:uid="{62DF311A-8788-4C83-998D-4D41B790CF71}"/>
    <cellStyle name="Total 2 3 2 4 3 2" xfId="8857" xr:uid="{D23BD06C-37FD-4E4D-845D-F5CEF7E0B73D}"/>
    <cellStyle name="Total 2 3 2 4 3 3" xfId="17492" xr:uid="{DB047E91-6073-40A1-A8B8-9D5B0FA6E8F2}"/>
    <cellStyle name="Total 2 3 2 4 4" xfId="4039" xr:uid="{C3A525CF-195C-427B-AAA7-DA6A0949F4D2}"/>
    <cellStyle name="Total 2 3 2 4 4 2" xfId="9668" xr:uid="{388D911B-639E-46B2-B79F-A0944569E9A2}"/>
    <cellStyle name="Total 2 3 2 4 4 3" xfId="18303" xr:uid="{D6E76F40-352D-4F70-836E-8D56D59E0EBF}"/>
    <cellStyle name="Total 2 3 2 4 5" xfId="6636" xr:uid="{6ACC300B-9E40-4810-B81B-676D9D0F77DA}"/>
    <cellStyle name="Total 2 3 2 4 6" xfId="15271" xr:uid="{7B452127-4160-4FC7-B0F3-5CB3D70B7667}"/>
    <cellStyle name="Total 2 3 2 5" xfId="783" xr:uid="{04FC4762-A9E8-409A-9665-3DA0C89DDE86}"/>
    <cellStyle name="Total 2 3 2 5 2" xfId="1367" xr:uid="{54D023A6-B8F4-4369-BC2B-CCC18C349B9D}"/>
    <cellStyle name="Total 2 3 2 5 2 2" xfId="2246" xr:uid="{263F7597-0FB0-4660-9456-AAF883802B7B}"/>
    <cellStyle name="Total 2 3 2 5 2 2 2" xfId="5418" xr:uid="{89ECA4A8-CEA4-4E62-97EA-58A974B01BED}"/>
    <cellStyle name="Total 2 3 2 5 2 2 2 2" xfId="11047" xr:uid="{C584F065-41A9-4DD0-A42F-7ACD973D9193}"/>
    <cellStyle name="Total 2 3 2 5 2 2 2 3" xfId="19682" xr:uid="{DD8D5C0C-CEFA-456F-8494-5409052028AF}"/>
    <cellStyle name="Total 2 3 2 5 2 2 3" xfId="7875" xr:uid="{755F44E0-3B90-4ACC-AD5C-46363E11E5EE}"/>
    <cellStyle name="Total 2 3 2 5 2 2 4" xfId="16510" xr:uid="{ED5A82C4-AD28-4FBA-B83C-BF18DA9E32B2}"/>
    <cellStyle name="Total 2 3 2 5 2 3" xfId="3366" xr:uid="{0E8FAC32-5525-4664-960B-6D04130968E0}"/>
    <cellStyle name="Total 2 3 2 5 2 3 2" xfId="8995" xr:uid="{16B0086C-238F-4B7A-93BC-5B3E36DD8339}"/>
    <cellStyle name="Total 2 3 2 5 2 3 3" xfId="17630" xr:uid="{EB8F1406-DEC8-4FD7-9CF9-CEBC963C2AD9}"/>
    <cellStyle name="Total 2 3 2 5 2 4" xfId="4486" xr:uid="{536C68FC-A8E8-4512-AD7D-430E3A8C5432}"/>
    <cellStyle name="Total 2 3 2 5 2 4 2" xfId="10115" xr:uid="{42CC6415-81CF-4A96-94D4-C1988F71987D}"/>
    <cellStyle name="Total 2 3 2 5 2 4 3" xfId="18750" xr:uid="{C177CF57-8600-437E-BF3B-03B14C640512}"/>
    <cellStyle name="Total 2 3 2 5 2 5" xfId="6996" xr:uid="{56FFA18F-E553-4814-9883-60FADFEAE362}"/>
    <cellStyle name="Total 2 3 2 5 2 6" xfId="15631" xr:uid="{6D9A2F57-38A2-433C-AB15-591C144CD59C}"/>
    <cellStyle name="Total 2 3 2 5 3" xfId="3222" xr:uid="{BC35468C-4AC4-4C52-9AF8-6A691C921790}"/>
    <cellStyle name="Total 2 3 2 5 3 2" xfId="8851" xr:uid="{63481B49-AFE7-4694-8709-661A095D7C95}"/>
    <cellStyle name="Total 2 3 2 5 3 3" xfId="17486" xr:uid="{42D40F4F-D048-416C-9905-44350FF35970}"/>
    <cellStyle name="Total 2 3 2 5 4" xfId="4033" xr:uid="{EB7DA041-8122-4BE6-89B5-567B4B79B837}"/>
    <cellStyle name="Total 2 3 2 5 4 2" xfId="9662" xr:uid="{7B93F3B5-51BA-4BA6-A5DC-D327C390E565}"/>
    <cellStyle name="Total 2 3 2 5 4 3" xfId="18297" xr:uid="{2900467B-C0B9-4543-9517-15AB7FFF8546}"/>
    <cellStyle name="Total 2 3 2 5 5" xfId="6412" xr:uid="{0869433E-502B-4D0A-8777-60E6E7FDC82B}"/>
    <cellStyle name="Total 2 3 2 5 6" xfId="15047" xr:uid="{5E30675A-2668-4D5A-8957-AD977DB1A4BE}"/>
    <cellStyle name="Total 2 3 2 6" xfId="1181" xr:uid="{97F72ED6-2E10-4235-9367-864A8CDEAA40}"/>
    <cellStyle name="Total 2 3 2 6 2" xfId="2060" xr:uid="{32A604EA-214F-49CD-BF50-6539F0D032C7}"/>
    <cellStyle name="Total 2 3 2 6 2 2" xfId="5232" xr:uid="{3CD7E86C-BC46-4C6B-B1F3-76F4BE8D3F89}"/>
    <cellStyle name="Total 2 3 2 6 2 2 2" xfId="10861" xr:uid="{3EB4E4FF-7B07-4F03-9F1D-3C43B0620BC7}"/>
    <cellStyle name="Total 2 3 2 6 2 2 3" xfId="19496" xr:uid="{E9F99193-A77B-4E14-9C5C-2FF619191582}"/>
    <cellStyle name="Total 2 3 2 6 2 3" xfId="7689" xr:uid="{8AB452E8-4A4B-4977-96C2-C21D9818AD79}"/>
    <cellStyle name="Total 2 3 2 6 2 4" xfId="16324" xr:uid="{0FDE3BFD-42B7-450F-B6AE-8E302BE652F3}"/>
    <cellStyle name="Total 2 3 2 6 3" xfId="3014" xr:uid="{C8E69E24-C8E8-48EA-AC78-29F73C5C79D0}"/>
    <cellStyle name="Total 2 3 2 6 3 2" xfId="8643" xr:uid="{908CA86C-6FF9-44C1-83B0-F1A4456C57C9}"/>
    <cellStyle name="Total 2 3 2 6 3 3" xfId="17278" xr:uid="{BFDE2909-CD21-4551-ABD0-201D148AEF60}"/>
    <cellStyle name="Total 2 3 2 6 4" xfId="4344" xr:uid="{F60865B9-9280-45FB-B893-82A83E55BA66}"/>
    <cellStyle name="Total 2 3 2 6 4 2" xfId="9973" xr:uid="{291EF06C-C650-4B12-B1D6-05E36FEAA14A}"/>
    <cellStyle name="Total 2 3 2 6 4 3" xfId="18608" xr:uid="{81EB7208-4DEC-453E-9E46-3B5C8B41A3C6}"/>
    <cellStyle name="Total 2 3 2 6 5" xfId="6810" xr:uid="{1D777C0A-111E-4307-BB2A-5DCCBAB437A6}"/>
    <cellStyle name="Total 2 3 2 6 6" xfId="15445" xr:uid="{4825EDD1-D25B-42B9-8334-4C27BE0FDB68}"/>
    <cellStyle name="Total 2 3 2 7" xfId="3481" xr:uid="{8E443378-824B-42F9-9682-04ED52537484}"/>
    <cellStyle name="Total 2 3 2 7 2" xfId="9110" xr:uid="{01D1FFFE-CC5C-44B8-AF36-415B9C69C8AA}"/>
    <cellStyle name="Total 2 3 2 7 3" xfId="17745" xr:uid="{AA03E186-AEE3-49D6-877E-32769E797606}"/>
    <cellStyle name="Total 2 3 2 8" xfId="3915" xr:uid="{F67C4CD9-7FC9-4BE4-8427-A391DDB9A017}"/>
    <cellStyle name="Total 2 3 2 8 2" xfId="9544" xr:uid="{99B3BC6B-D164-41F7-8B68-3B78BFA37B4C}"/>
    <cellStyle name="Total 2 3 2 8 3" xfId="18179" xr:uid="{DF838453-2BDE-4A86-BCA7-9875327AEB29}"/>
    <cellStyle name="Total 2 3 2 9" xfId="6231" xr:uid="{C64BBB12-F9F7-4AC7-AA4F-1B07B676BFE6}"/>
    <cellStyle name="Total 2 3 3" xfId="539" xr:uid="{318CCE2D-A65D-4793-B01B-F1F90310D2A4}"/>
    <cellStyle name="Total 2 3 3 10" xfId="14803" xr:uid="{B243FFAF-A8EA-4110-99AB-0B72681428A7}"/>
    <cellStyle name="Total 2 3 3 2" xfId="873" xr:uid="{66A60ECB-9623-4118-BBC4-04A07EDCB1D5}"/>
    <cellStyle name="Total 2 3 3 2 2" xfId="1457" xr:uid="{E8C36A5B-7346-452D-AEB8-E999BF45A56B}"/>
    <cellStyle name="Total 2 3 3 2 2 2" xfId="2336" xr:uid="{84408743-5F95-43BC-90CA-942416C8E116}"/>
    <cellStyle name="Total 2 3 3 2 2 2 2" xfId="5508" xr:uid="{253FEB22-B2BE-46A0-8B8D-770E282B55C3}"/>
    <cellStyle name="Total 2 3 3 2 2 2 2 2" xfId="11137" xr:uid="{9E245F20-051A-408E-A10D-C98B892CE2B6}"/>
    <cellStyle name="Total 2 3 3 2 2 2 2 3" xfId="19772" xr:uid="{1A233694-38AB-4A9C-B377-3606524DB061}"/>
    <cellStyle name="Total 2 3 3 2 2 2 3" xfId="7965" xr:uid="{D5C08E73-8A78-4C7A-A925-D67838B92F2A}"/>
    <cellStyle name="Total 2 3 3 2 2 2 4" xfId="16600" xr:uid="{D85B26FB-0C5A-4A1E-8E14-D7ABA9609C3B}"/>
    <cellStyle name="Total 2 3 3 2 2 3" xfId="2705" xr:uid="{F692488E-C3B7-4658-8C1A-C2BA2649AAF1}"/>
    <cellStyle name="Total 2 3 3 2 2 3 2" xfId="8334" xr:uid="{9CAE0CFA-B92D-4BBC-98EA-B1FA606C4203}"/>
    <cellStyle name="Total 2 3 3 2 2 3 3" xfId="16969" xr:uid="{74204A5E-5719-4C59-AB4F-8B8A68717993}"/>
    <cellStyle name="Total 2 3 3 2 2 4" xfId="3631" xr:uid="{EDEF95DC-D617-46FB-8CF4-67F924CE0F0C}"/>
    <cellStyle name="Total 2 3 3 2 2 4 2" xfId="9260" xr:uid="{0F8166A5-4405-4CEE-B7E3-11683EAC42B2}"/>
    <cellStyle name="Total 2 3 3 2 2 4 3" xfId="17895" xr:uid="{434BBEA0-4CBF-4E3F-947D-16876FC12A04}"/>
    <cellStyle name="Total 2 3 3 2 2 5" xfId="7086" xr:uid="{7A1774EC-152F-4006-9792-C3E379E1809A}"/>
    <cellStyle name="Total 2 3 3 2 2 6" xfId="15721" xr:uid="{94EE9E86-D5DA-44D3-AFAC-F468D9A9E48D}"/>
    <cellStyle name="Total 2 3 3 2 3" xfId="2895" xr:uid="{A92469BC-01C3-47B0-AA27-2402C3E75454}"/>
    <cellStyle name="Total 2 3 3 2 3 2" xfId="8524" xr:uid="{FAF2A3AA-E00D-4970-9EB8-59FFBE7E8D7D}"/>
    <cellStyle name="Total 2 3 3 2 3 3" xfId="17159" xr:uid="{CEEA6D76-E9BC-4614-A700-92F8CE5032C8}"/>
    <cellStyle name="Total 2 3 3 2 4" xfId="4463" xr:uid="{31C55C2F-8BC5-4671-B43B-EAA6B8621159}"/>
    <cellStyle name="Total 2 3 3 2 4 2" xfId="10092" xr:uid="{880E98C6-8F04-475E-A702-35C57DCDA673}"/>
    <cellStyle name="Total 2 3 3 2 4 3" xfId="18727" xr:uid="{C858ED44-B4F3-4C5E-80FD-DEF2AE04BF80}"/>
    <cellStyle name="Total 2 3 3 2 5" xfId="6502" xr:uid="{1CEB7000-4AAD-48AD-975F-FEFFF8BAA970}"/>
    <cellStyle name="Total 2 3 3 2 6" xfId="15137" xr:uid="{756A503C-B6B6-49DC-B86F-0A1229BBFBA8}"/>
    <cellStyle name="Total 2 3 3 3" xfId="668" xr:uid="{29B86688-1264-4A18-B249-F0151AB6A8DD}"/>
    <cellStyle name="Total 2 3 3 3 2" xfId="1252" xr:uid="{2D780FD1-1545-401F-8A24-6767968D4BB7}"/>
    <cellStyle name="Total 2 3 3 3 2 2" xfId="2131" xr:uid="{53C3FA2D-E4E2-41BF-B8BF-1FEEF51A554F}"/>
    <cellStyle name="Total 2 3 3 3 2 2 2" xfId="5303" xr:uid="{5A19F325-2135-43BE-83AC-E327575A0537}"/>
    <cellStyle name="Total 2 3 3 3 2 2 2 2" xfId="10932" xr:uid="{2AFEF9CD-CA42-4EA4-A4CB-F84C23144B1A}"/>
    <cellStyle name="Total 2 3 3 3 2 2 2 3" xfId="19567" xr:uid="{7625E187-E83F-4127-BE4B-390B228B6A15}"/>
    <cellStyle name="Total 2 3 3 3 2 2 3" xfId="7760" xr:uid="{3AC8A95A-73F3-4D71-A99C-AC0559CF6E42}"/>
    <cellStyle name="Total 2 3 3 3 2 2 4" xfId="16395" xr:uid="{1B753923-1DA0-4B65-85C4-4D89647675ED}"/>
    <cellStyle name="Total 2 3 3 3 2 3" xfId="256" xr:uid="{981CA5AB-55A6-45C9-AE96-AAD9F509FFF4}"/>
    <cellStyle name="Total 2 3 3 3 2 3 2" xfId="5885" xr:uid="{E0F6D807-F53A-4058-B426-C791E440C75A}"/>
    <cellStyle name="Total 2 3 3 3 2 3 3" xfId="14520" xr:uid="{D78CB79C-3C15-4E7B-9F72-28DE569D63AA}"/>
    <cellStyle name="Total 2 3 3 3 2 4" xfId="4346" xr:uid="{11C52EF8-F06B-4A49-B570-2EC5B6BDBC9A}"/>
    <cellStyle name="Total 2 3 3 3 2 4 2" xfId="9975" xr:uid="{12C74707-0842-4628-8761-535864D0D7EA}"/>
    <cellStyle name="Total 2 3 3 3 2 4 3" xfId="18610" xr:uid="{0FAF4587-0658-4E29-A1CD-C963300B0FE4}"/>
    <cellStyle name="Total 2 3 3 3 2 5" xfId="6881" xr:uid="{41F367FA-7207-405A-BF6B-BA68AEEA9D29}"/>
    <cellStyle name="Total 2 3 3 3 2 6" xfId="15516" xr:uid="{AEA4DFAB-D765-46A0-B0F1-2B3DBE9CF91E}"/>
    <cellStyle name="Total 2 3 3 3 3" xfId="3185" xr:uid="{4A8E7310-89A7-46F3-9C15-1E368F503E7F}"/>
    <cellStyle name="Total 2 3 3 3 3 2" xfId="8814" xr:uid="{490E8B30-96F5-4CAC-8E06-2EE1A650B566}"/>
    <cellStyle name="Total 2 3 3 3 3 3" xfId="17449" xr:uid="{8C3F4311-DC7A-49B2-A30E-DB0567E344CC}"/>
    <cellStyle name="Total 2 3 3 3 4" xfId="4621" xr:uid="{EE2BDC86-213F-4DDF-96B8-1BA9428F94FC}"/>
    <cellStyle name="Total 2 3 3 3 4 2" xfId="10250" xr:uid="{888B88DD-1C24-4731-B968-D08D8D0FCB91}"/>
    <cellStyle name="Total 2 3 3 3 4 3" xfId="18885" xr:uid="{583163B3-D06D-4730-8B94-D1D64459DE3E}"/>
    <cellStyle name="Total 2 3 3 3 5" xfId="6297" xr:uid="{692710E5-566E-400D-A402-EDCB30D7CE62}"/>
    <cellStyle name="Total 2 3 3 3 6" xfId="14932" xr:uid="{BC3B1EDF-5C6C-42DC-95D6-E0BC891DA258}"/>
    <cellStyle name="Total 2 3 3 4" xfId="999" xr:uid="{87BAFCE9-0AB2-4D49-BDF3-029E972D7A5C}"/>
    <cellStyle name="Total 2 3 3 4 2" xfId="1583" xr:uid="{741F5597-F70B-40F7-BB7B-6B87A8A6BEC4}"/>
    <cellStyle name="Total 2 3 3 4 2 2" xfId="2462" xr:uid="{C7D578B5-5C49-4078-B478-6B5C242529AF}"/>
    <cellStyle name="Total 2 3 3 4 2 2 2" xfId="5634" xr:uid="{34552EFB-9DD8-40E3-8D34-B3B8D78E0522}"/>
    <cellStyle name="Total 2 3 3 4 2 2 2 2" xfId="11263" xr:uid="{39A2706D-012C-4C1A-8EE7-685B648F9882}"/>
    <cellStyle name="Total 2 3 3 4 2 2 2 3" xfId="19898" xr:uid="{59B55AC1-72E6-4BAD-A850-B3F5A10B36EA}"/>
    <cellStyle name="Total 2 3 3 4 2 2 3" xfId="8091" xr:uid="{EC35B206-BBD7-45F3-9CCF-1DC75EE60C63}"/>
    <cellStyle name="Total 2 3 3 4 2 2 4" xfId="16726" xr:uid="{5A516DE4-1DE8-40AD-BE87-B07432298E26}"/>
    <cellStyle name="Total 2 3 3 4 2 3" xfId="2808" xr:uid="{CCDE4941-E8B7-4EC1-B863-53A4DD62B50D}"/>
    <cellStyle name="Total 2 3 3 4 2 3 2" xfId="8437" xr:uid="{2D6D2CCE-81FE-47D7-9CD8-7F79F00CDA12}"/>
    <cellStyle name="Total 2 3 3 4 2 3 3" xfId="17072" xr:uid="{6C29C167-ABCF-4FE0-84D2-549ED558891C}"/>
    <cellStyle name="Total 2 3 3 4 2 4" xfId="4755" xr:uid="{8F78B42E-E9D1-4189-A288-66A5F0104809}"/>
    <cellStyle name="Total 2 3 3 4 2 4 2" xfId="10384" xr:uid="{BEC1648C-01CF-45D0-B440-85C18A0129FA}"/>
    <cellStyle name="Total 2 3 3 4 2 4 3" xfId="19019" xr:uid="{557EDC0E-79E0-4474-8E8C-8CDA3B8189A1}"/>
    <cellStyle name="Total 2 3 3 4 2 5" xfId="7212" xr:uid="{C664CC66-62F9-4930-AF49-83710C5BFA2B}"/>
    <cellStyle name="Total 2 3 3 4 2 6" xfId="15847" xr:uid="{F7B1B0C6-676E-4EB1-90D5-5E9D2A896336}"/>
    <cellStyle name="Total 2 3 3 4 3" xfId="2615" xr:uid="{E4DAB703-BB12-4CFD-B04C-AE3DC3054141}"/>
    <cellStyle name="Total 2 3 3 4 3 2" xfId="8244" xr:uid="{ABE21333-6EF1-4FDF-A631-289EC50D619C}"/>
    <cellStyle name="Total 2 3 3 4 3 3" xfId="16879" xr:uid="{AFDB80CB-7A87-41E4-8564-7D3C62DFEC97}"/>
    <cellStyle name="Total 2 3 3 4 4" xfId="3953" xr:uid="{2A19BE31-037E-4433-920C-C4F4488226FD}"/>
    <cellStyle name="Total 2 3 3 4 4 2" xfId="9582" xr:uid="{62F327C5-4F86-4A5C-8C1D-6FB141A836E6}"/>
    <cellStyle name="Total 2 3 3 4 4 3" xfId="18217" xr:uid="{05B5A4C5-796A-4397-A61D-C2EB42D27AC2}"/>
    <cellStyle name="Total 2 3 3 4 5" xfId="6628" xr:uid="{F6817D6F-58B2-4B2F-B3AB-9418AF75BE42}"/>
    <cellStyle name="Total 2 3 3 4 6" xfId="15263" xr:uid="{9C2B88E3-C223-45E3-AD06-4493862A9267}"/>
    <cellStyle name="Total 2 3 3 5" xfId="744" xr:uid="{C59D7E03-B8A1-46E0-BDFF-6D1A2D4C80F0}"/>
    <cellStyle name="Total 2 3 3 5 2" xfId="1328" xr:uid="{69023F74-453B-451E-85B1-CED0129EC7A2}"/>
    <cellStyle name="Total 2 3 3 5 2 2" xfId="2207" xr:uid="{BF187E91-7F14-4B40-865D-715FE193627B}"/>
    <cellStyle name="Total 2 3 3 5 2 2 2" xfId="5379" xr:uid="{CF326DA9-289F-4196-B926-3086B2EFDAE5}"/>
    <cellStyle name="Total 2 3 3 5 2 2 2 2" xfId="11008" xr:uid="{90A2E7EB-35D2-4A71-967F-8268A3EB042C}"/>
    <cellStyle name="Total 2 3 3 5 2 2 2 3" xfId="19643" xr:uid="{79DBCC64-3FED-49D9-8C5A-BFE6FFBA68F6}"/>
    <cellStyle name="Total 2 3 3 5 2 2 3" xfId="7836" xr:uid="{B2721338-1D96-41A0-AB32-173B2B04A821}"/>
    <cellStyle name="Total 2 3 3 5 2 2 4" xfId="16471" xr:uid="{7F8AEF50-059C-40C7-826B-7516BE4B6FA4}"/>
    <cellStyle name="Total 2 3 3 5 2 3" xfId="313" xr:uid="{74D28E7B-1C6D-449E-851F-A9D5C6D26EA7}"/>
    <cellStyle name="Total 2 3 3 5 2 3 2" xfId="5942" xr:uid="{6D150E3D-29BA-4AF7-8B8A-1C673F1B8B83}"/>
    <cellStyle name="Total 2 3 3 5 2 3 3" xfId="14577" xr:uid="{4BFBC3A3-6D6E-44EE-AC93-9F76F7C29D78}"/>
    <cellStyle name="Total 2 3 3 5 2 4" xfId="4437" xr:uid="{27AAAFC3-C0A6-45DC-B7BE-68CEABFE9D0A}"/>
    <cellStyle name="Total 2 3 3 5 2 4 2" xfId="10066" xr:uid="{306DF65B-1718-46BE-9D8B-3104CF369F59}"/>
    <cellStyle name="Total 2 3 3 5 2 4 3" xfId="18701" xr:uid="{DBC7EB5B-0C92-4E22-A244-057550CBED62}"/>
    <cellStyle name="Total 2 3 3 5 2 5" xfId="6957" xr:uid="{E22228A6-43B6-4AC7-89B9-3B35144DA744}"/>
    <cellStyle name="Total 2 3 3 5 2 6" xfId="15592" xr:uid="{C36C989F-656D-480C-971C-51092D6B11D3}"/>
    <cellStyle name="Total 2 3 3 5 3" xfId="2825" xr:uid="{83733F3F-B012-4F20-9F96-F2AFBDEF1948}"/>
    <cellStyle name="Total 2 3 3 5 3 2" xfId="8454" xr:uid="{59F619FB-088D-4A92-A022-804E5BC3F040}"/>
    <cellStyle name="Total 2 3 3 5 3 3" xfId="17089" xr:uid="{3BFCE30E-BF69-4630-A3DA-8FD96999B57B}"/>
    <cellStyle name="Total 2 3 3 5 4" xfId="4201" xr:uid="{C2F5F524-0EEA-46B6-9200-400EE79C2FC7}"/>
    <cellStyle name="Total 2 3 3 5 4 2" xfId="9830" xr:uid="{49B8A35E-EC31-40EE-9CEC-BAB5F81DEBB1}"/>
    <cellStyle name="Total 2 3 3 5 4 3" xfId="18465" xr:uid="{35DAD257-E90B-4D15-9B9E-5B6D3E52C913}"/>
    <cellStyle name="Total 2 3 3 5 5" xfId="6373" xr:uid="{5DC297EF-A5CC-4D79-B2C2-7C990C9E0E80}"/>
    <cellStyle name="Total 2 3 3 5 6" xfId="15008" xr:uid="{88DE9FB3-D8AC-411C-9420-3EEBCC117B29}"/>
    <cellStyle name="Total 2 3 3 6" xfId="1142" xr:uid="{CADC6737-1C4C-4E64-B8FA-C1B3CCD5A65A}"/>
    <cellStyle name="Total 2 3 3 6 2" xfId="2021" xr:uid="{1DF25690-2C18-4B35-8F6E-2905F66ADC51}"/>
    <cellStyle name="Total 2 3 3 6 2 2" xfId="5193" xr:uid="{B0B20124-C481-4E9A-9425-C2FDF1339988}"/>
    <cellStyle name="Total 2 3 3 6 2 2 2" xfId="10822" xr:uid="{BF4F5474-1618-493F-AD8E-D33525E02778}"/>
    <cellStyle name="Total 2 3 3 6 2 2 3" xfId="19457" xr:uid="{B34DED26-F425-4992-B0C2-C6543E3CAFCB}"/>
    <cellStyle name="Total 2 3 3 6 2 3" xfId="7650" xr:uid="{BE90B6F8-1538-4B1B-8172-324004ACDF8C}"/>
    <cellStyle name="Total 2 3 3 6 2 4" xfId="16285" xr:uid="{68A1B08F-4CDC-4C8B-A2B7-237BB9EC318D}"/>
    <cellStyle name="Total 2 3 3 6 3" xfId="2832" xr:uid="{5F60ECE5-3F54-49CF-AF4A-5B10C29DA66E}"/>
    <cellStyle name="Total 2 3 3 6 3 2" xfId="8461" xr:uid="{A119563E-95BE-4590-BEA4-337DC4B3A22B}"/>
    <cellStyle name="Total 2 3 3 6 3 3" xfId="17096" xr:uid="{8A903C5A-FC85-4827-A3CC-8443574C8359}"/>
    <cellStyle name="Total 2 3 3 6 4" xfId="3654" xr:uid="{630526BB-6849-4449-BB86-754A4C23AF81}"/>
    <cellStyle name="Total 2 3 3 6 4 2" xfId="9283" xr:uid="{983DFDBD-B40A-4C84-9594-B70F1A4B7E60}"/>
    <cellStyle name="Total 2 3 3 6 4 3" xfId="17918" xr:uid="{6AFB9AA9-589D-40D7-9D04-B9A534050CE3}"/>
    <cellStyle name="Total 2 3 3 6 5" xfId="6771" xr:uid="{F3914514-7998-4349-A2D8-703DAB2FB8D5}"/>
    <cellStyle name="Total 2 3 3 6 6" xfId="15406" xr:uid="{62D098AE-8E22-4612-8D20-B3141443C079}"/>
    <cellStyle name="Total 2 3 3 7" xfId="3299" xr:uid="{9672CE44-708A-4F1A-A469-ECAC760098F7}"/>
    <cellStyle name="Total 2 3 3 7 2" xfId="8928" xr:uid="{ADAEA337-509B-41AC-9466-6DB1217B9B44}"/>
    <cellStyle name="Total 2 3 3 7 3" xfId="17563" xr:uid="{51D0CA28-3924-4DA2-AE64-30F0DC011FDE}"/>
    <cellStyle name="Total 2 3 3 8" xfId="4096" xr:uid="{5533BBBA-F59F-4C27-AC9F-4590B4D5E8C6}"/>
    <cellStyle name="Total 2 3 3 8 2" xfId="9725" xr:uid="{9F1B3111-D744-411C-8902-305066D4AB37}"/>
    <cellStyle name="Total 2 3 3 8 3" xfId="18360" xr:uid="{30989D37-8ED2-49AA-A1DA-B196A0F1F633}"/>
    <cellStyle name="Total 2 3 3 9" xfId="6168" xr:uid="{14186855-E9CB-42FF-B173-0BF6C85BAC7E}"/>
    <cellStyle name="Total 2 3 4" xfId="522" xr:uid="{1ADC53BE-7082-4672-9D42-E9CFC069C0EE}"/>
    <cellStyle name="Total 2 3 4 10" xfId="14786" xr:uid="{76DE03EB-1CC6-4A74-8B10-BB53664478DA}"/>
    <cellStyle name="Total 2 3 4 2" xfId="856" xr:uid="{A5B1D17E-08AD-45AC-8089-B0A4A666DE04}"/>
    <cellStyle name="Total 2 3 4 2 2" xfId="1440" xr:uid="{0FA96249-2C1F-4A49-904A-2322AD89CFBC}"/>
    <cellStyle name="Total 2 3 4 2 2 2" xfId="2319" xr:uid="{FE908D30-6EA3-426F-BCDE-53E653B6C27B}"/>
    <cellStyle name="Total 2 3 4 2 2 2 2" xfId="5491" xr:uid="{39E7806D-6925-4500-8281-2B0EB202C4CA}"/>
    <cellStyle name="Total 2 3 4 2 2 2 2 2" xfId="11120" xr:uid="{B7503AD2-88F6-4DF1-B577-B86421270442}"/>
    <cellStyle name="Total 2 3 4 2 2 2 2 3" xfId="19755" xr:uid="{8DA85ECA-4499-49F8-A138-07B5F2B3B281}"/>
    <cellStyle name="Total 2 3 4 2 2 2 3" xfId="7948" xr:uid="{E910E0BE-C852-4102-9C40-316214F3DC7C}"/>
    <cellStyle name="Total 2 3 4 2 2 2 4" xfId="16583" xr:uid="{B48B4539-ACAC-44CE-B98E-A9A8A546CD92}"/>
    <cellStyle name="Total 2 3 4 2 2 3" xfId="3608" xr:uid="{55FC534D-87CA-4A48-832F-1BD0C53A9525}"/>
    <cellStyle name="Total 2 3 4 2 2 3 2" xfId="9237" xr:uid="{4BA6083E-1E5C-462A-BF6D-0B18E54649E5}"/>
    <cellStyle name="Total 2 3 4 2 2 3 3" xfId="17872" xr:uid="{3EF1AF8C-D34D-4A99-AC6E-845E5EDA60DE}"/>
    <cellStyle name="Total 2 3 4 2 2 4" xfId="3808" xr:uid="{BFA32BA6-2B8D-4C3C-8A49-8A95375904D7}"/>
    <cellStyle name="Total 2 3 4 2 2 4 2" xfId="9437" xr:uid="{1A8F3893-BA99-4D98-935A-FA0D27744473}"/>
    <cellStyle name="Total 2 3 4 2 2 4 3" xfId="18072" xr:uid="{8819BD45-D17B-4B18-B323-993142E30030}"/>
    <cellStyle name="Total 2 3 4 2 2 5" xfId="7069" xr:uid="{1C3D0FA8-4B78-4AD6-BF43-64D27AC0B9D2}"/>
    <cellStyle name="Total 2 3 4 2 2 6" xfId="15704" xr:uid="{5008B118-ABE1-4F0F-B238-B01E28E5C242}"/>
    <cellStyle name="Total 2 3 4 2 3" xfId="3135" xr:uid="{61F19A7B-1DCB-4526-A484-96BD87904CDA}"/>
    <cellStyle name="Total 2 3 4 2 3 2" xfId="8764" xr:uid="{CACBCDC0-9670-43D7-A9BB-EFB29D2B788D}"/>
    <cellStyle name="Total 2 3 4 2 3 3" xfId="17399" xr:uid="{31E8FA8B-6833-4CC0-9CA5-ED5331F9B240}"/>
    <cellStyle name="Total 2 3 4 2 4" xfId="4206" xr:uid="{049AB4E7-AC62-49A4-B80E-34E329E5E294}"/>
    <cellStyle name="Total 2 3 4 2 4 2" xfId="9835" xr:uid="{577D932E-03EC-4E16-892F-1F2B13ABB9DF}"/>
    <cellStyle name="Total 2 3 4 2 4 3" xfId="18470" xr:uid="{A17CBE02-02FE-44C3-9F92-4071B337C224}"/>
    <cellStyle name="Total 2 3 4 2 5" xfId="6485" xr:uid="{5362B39D-DCE9-4F39-BB6C-F61A3290D14D}"/>
    <cellStyle name="Total 2 3 4 2 6" xfId="15120" xr:uid="{8DF36B62-7FCB-4CA5-BAB3-9CAD6C146B43}"/>
    <cellStyle name="Total 2 3 4 3" xfId="685" xr:uid="{3DB09AC3-8D06-41B6-9859-3187D3E15B49}"/>
    <cellStyle name="Total 2 3 4 3 2" xfId="1269" xr:uid="{3062EB3C-B26F-4986-B42B-E34FDDA5EE15}"/>
    <cellStyle name="Total 2 3 4 3 2 2" xfId="2148" xr:uid="{52935DE8-CB18-4606-813B-0A118E38E971}"/>
    <cellStyle name="Total 2 3 4 3 2 2 2" xfId="5320" xr:uid="{84C10F12-D22B-4898-AF3C-6BC17443E536}"/>
    <cellStyle name="Total 2 3 4 3 2 2 2 2" xfId="10949" xr:uid="{3EA6F9D4-28F7-478D-A25B-CDEA1FA0E49E}"/>
    <cellStyle name="Total 2 3 4 3 2 2 2 3" xfId="19584" xr:uid="{3F84A0BA-65DF-43A1-99D1-6505D22D2056}"/>
    <cellStyle name="Total 2 3 4 3 2 2 3" xfId="7777" xr:uid="{A1FF9C60-C68F-4106-A4A2-4EB3D14562C7}"/>
    <cellStyle name="Total 2 3 4 3 2 2 4" xfId="16412" xr:uid="{9CF354D7-CA0B-49F1-A1B4-12D779501091}"/>
    <cellStyle name="Total 2 3 4 3 2 3" xfId="2555" xr:uid="{770E450F-E170-48C4-9A1E-2D7A60C1C65E}"/>
    <cellStyle name="Total 2 3 4 3 2 3 2" xfId="8184" xr:uid="{44A5534D-B09D-4828-9991-7526F768A309}"/>
    <cellStyle name="Total 2 3 4 3 2 3 3" xfId="16819" xr:uid="{EA3D4B21-836D-4F06-9A38-3F6685AAC6CD}"/>
    <cellStyle name="Total 2 3 4 3 2 4" xfId="3967" xr:uid="{5B88064F-E95C-4CEB-8685-3FF674BE5CFF}"/>
    <cellStyle name="Total 2 3 4 3 2 4 2" xfId="9596" xr:uid="{413BA81D-078B-4D22-9E0F-852E3ACFB878}"/>
    <cellStyle name="Total 2 3 4 3 2 4 3" xfId="18231" xr:uid="{79FFAD92-EC56-49FE-8739-A297C55EE516}"/>
    <cellStyle name="Total 2 3 4 3 2 5" xfId="6898" xr:uid="{E0EB4E53-3D3D-4FF0-A681-E39260DB944A}"/>
    <cellStyle name="Total 2 3 4 3 2 6" xfId="15533" xr:uid="{A21C4AD3-DF32-458F-94B1-62A0393B5FE0}"/>
    <cellStyle name="Total 2 3 4 3 3" xfId="3566" xr:uid="{6AD4730C-8FD9-459E-8B03-A8839BD9AAD7}"/>
    <cellStyle name="Total 2 3 4 3 3 2" xfId="9195" xr:uid="{21A373CE-D900-40C4-90BC-656FE8AF459B}"/>
    <cellStyle name="Total 2 3 4 3 3 3" xfId="17830" xr:uid="{C6AA7724-7759-409A-9EAF-E6AE8590D1F8}"/>
    <cellStyle name="Total 2 3 4 3 4" xfId="4237" xr:uid="{40AF3434-60A7-4281-8DEA-6D6ED83E9F5F}"/>
    <cellStyle name="Total 2 3 4 3 4 2" xfId="9866" xr:uid="{A5F5118C-D204-47BD-AE3D-31C36AFB988A}"/>
    <cellStyle name="Total 2 3 4 3 4 3" xfId="18501" xr:uid="{4F5D96C3-4F56-419F-BF31-B21D143D1458}"/>
    <cellStyle name="Total 2 3 4 3 5" xfId="6314" xr:uid="{BDB9D943-359B-4AE4-82FA-B2561DF8B305}"/>
    <cellStyle name="Total 2 3 4 3 6" xfId="14949" xr:uid="{9494CE85-50CA-4CAA-B28E-5D52EA303735}"/>
    <cellStyle name="Total 2 3 4 4" xfId="711" xr:uid="{C6B339AD-82FF-4021-85E8-E99AB1682139}"/>
    <cellStyle name="Total 2 3 4 4 2" xfId="1295" xr:uid="{FFE7A901-1E4D-4619-B6DF-853083BBDF03}"/>
    <cellStyle name="Total 2 3 4 4 2 2" xfId="2174" xr:uid="{6C5FE3B2-5555-4BEF-82C7-2E3ED15FFED2}"/>
    <cellStyle name="Total 2 3 4 4 2 2 2" xfId="5346" xr:uid="{EAE05949-9E8F-4353-98AC-95A19C744AD0}"/>
    <cellStyle name="Total 2 3 4 4 2 2 2 2" xfId="10975" xr:uid="{E9420C71-9636-40BC-A085-E61AEA783F56}"/>
    <cellStyle name="Total 2 3 4 4 2 2 2 3" xfId="19610" xr:uid="{0BB7C7F7-A473-45A2-8D9E-66BF0E7F818A}"/>
    <cellStyle name="Total 2 3 4 4 2 2 3" xfId="7803" xr:uid="{EDAC8622-87A0-4774-AAFE-1076B0FEE555}"/>
    <cellStyle name="Total 2 3 4 4 2 2 4" xfId="16438" xr:uid="{149D026C-0782-4D96-8C92-ABF14D761234}"/>
    <cellStyle name="Total 2 3 4 4 2 3" xfId="2576" xr:uid="{00C6A903-4355-4579-8818-3B6E3F41D6F5}"/>
    <cellStyle name="Total 2 3 4 4 2 3 2" xfId="8205" xr:uid="{2C25113E-3BC4-4FA6-93F5-5D51F39F61A5}"/>
    <cellStyle name="Total 2 3 4 4 2 3 3" xfId="16840" xr:uid="{1268C564-69CC-4046-8AC8-12B3DE917643}"/>
    <cellStyle name="Total 2 3 4 4 2 4" xfId="4490" xr:uid="{496FDAFB-4E4F-4705-A2A4-B274391F8C83}"/>
    <cellStyle name="Total 2 3 4 4 2 4 2" xfId="10119" xr:uid="{F12F6D20-4113-4050-AAE5-B0BBB2E560B6}"/>
    <cellStyle name="Total 2 3 4 4 2 4 3" xfId="18754" xr:uid="{92B0BA3F-7692-48A4-BBCF-4AA6F5B05467}"/>
    <cellStyle name="Total 2 3 4 4 2 5" xfId="6924" xr:uid="{9D2398B0-0D05-4115-A8EC-D7B9B35562CB}"/>
    <cellStyle name="Total 2 3 4 4 2 6" xfId="15559" xr:uid="{EA92371C-893E-4F0C-ACE4-7FC9FC44A459}"/>
    <cellStyle name="Total 2 3 4 4 3" xfId="2816" xr:uid="{C623BFF3-DA41-411D-B872-85AB4E3FEA36}"/>
    <cellStyle name="Total 2 3 4 4 3 2" xfId="8445" xr:uid="{923B419A-93CC-43E1-AF40-8480C3C79751}"/>
    <cellStyle name="Total 2 3 4 4 3 3" xfId="17080" xr:uid="{236B0763-5FC5-4862-9B2E-AE4E170446E8}"/>
    <cellStyle name="Total 2 3 4 4 4" xfId="4210" xr:uid="{EEB383F3-78A5-41C4-BAC4-F0394946ACDD}"/>
    <cellStyle name="Total 2 3 4 4 4 2" xfId="9839" xr:uid="{29DCDD24-85D9-4C27-AE95-7EFC14B7D28D}"/>
    <cellStyle name="Total 2 3 4 4 4 3" xfId="18474" xr:uid="{F79DC854-7A5F-4271-B918-08A98083158A}"/>
    <cellStyle name="Total 2 3 4 4 5" xfId="6340" xr:uid="{D4671AEE-26DC-4B53-916C-9A3C60F3CB5F}"/>
    <cellStyle name="Total 2 3 4 4 6" xfId="14975" xr:uid="{F1285230-8B82-458A-98EC-6B7DCE253732}"/>
    <cellStyle name="Total 2 3 4 5" xfId="728" xr:uid="{2AD29F3A-8431-4BC5-AD72-88C823D63B90}"/>
    <cellStyle name="Total 2 3 4 5 2" xfId="1312" xr:uid="{8EFED6A8-FBF4-40DB-BD21-6E801DD6641C}"/>
    <cellStyle name="Total 2 3 4 5 2 2" xfId="2191" xr:uid="{8A5FD544-9B42-4806-A8DD-A8887600B29C}"/>
    <cellStyle name="Total 2 3 4 5 2 2 2" xfId="5363" xr:uid="{41DC2842-8599-4934-A4E2-3213396D83B9}"/>
    <cellStyle name="Total 2 3 4 5 2 2 2 2" xfId="10992" xr:uid="{2A97504D-FEE1-450A-8047-8AB02D987E34}"/>
    <cellStyle name="Total 2 3 4 5 2 2 2 3" xfId="19627" xr:uid="{E4FCE679-909C-4DEE-9CD2-0E544AEDFAAA}"/>
    <cellStyle name="Total 2 3 4 5 2 2 3" xfId="7820" xr:uid="{27525455-BD07-4E26-9852-91D6383B8325}"/>
    <cellStyle name="Total 2 3 4 5 2 2 4" xfId="16455" xr:uid="{6CB3C448-CEEC-4507-988C-F89AC40DA4F5}"/>
    <cellStyle name="Total 2 3 4 5 2 3" xfId="275" xr:uid="{D010F0CA-376D-458D-8810-DFF36EE282FF}"/>
    <cellStyle name="Total 2 3 4 5 2 3 2" xfId="5904" xr:uid="{CD6886BD-AD8A-4923-9D03-883B3A304DF2}"/>
    <cellStyle name="Total 2 3 4 5 2 3 3" xfId="14539" xr:uid="{3E330688-796D-4968-9629-0F078F28F572}"/>
    <cellStyle name="Total 2 3 4 5 2 4" xfId="3939" xr:uid="{69CB4202-BF5A-4BC6-932C-479BFBE029A5}"/>
    <cellStyle name="Total 2 3 4 5 2 4 2" xfId="9568" xr:uid="{A936845E-80DA-48E7-A797-8B4B3B3EDB49}"/>
    <cellStyle name="Total 2 3 4 5 2 4 3" xfId="18203" xr:uid="{55A82884-23A2-4315-95F6-1F8A3DE06FCD}"/>
    <cellStyle name="Total 2 3 4 5 2 5" xfId="6941" xr:uid="{4C6E48BF-52B6-437D-A2E2-19E319235685}"/>
    <cellStyle name="Total 2 3 4 5 2 6" xfId="15576" xr:uid="{DECC2DDF-CA62-4D3E-A43D-D4C38B8BF6E0}"/>
    <cellStyle name="Total 2 3 4 5 3" xfId="2945" xr:uid="{34DB207F-3FC9-4C06-BCA5-BBD0C78A27CF}"/>
    <cellStyle name="Total 2 3 4 5 3 2" xfId="8574" xr:uid="{B53AE7C7-637D-4FDA-9A27-40963D7C6118}"/>
    <cellStyle name="Total 2 3 4 5 3 3" xfId="17209" xr:uid="{D638A807-7952-4652-B64F-13DFCA34580D}"/>
    <cellStyle name="Total 2 3 4 5 4" xfId="4115" xr:uid="{6D55DA2B-7F60-4F51-8121-358093E400F0}"/>
    <cellStyle name="Total 2 3 4 5 4 2" xfId="9744" xr:uid="{072616F5-F633-4C3C-AFA0-DDAF8D065A70}"/>
    <cellStyle name="Total 2 3 4 5 4 3" xfId="18379" xr:uid="{53C9C586-A014-4187-8CC7-D2F90AAD86AE}"/>
    <cellStyle name="Total 2 3 4 5 5" xfId="6357" xr:uid="{3907265A-0AAB-4157-A03A-3A98708AB929}"/>
    <cellStyle name="Total 2 3 4 5 6" xfId="14992" xr:uid="{D8402DB8-8A83-4CFC-828C-76C7F22F7370}"/>
    <cellStyle name="Total 2 3 4 6" xfId="1126" xr:uid="{333248F0-7AE4-4C79-8AB5-D4542767DB4A}"/>
    <cellStyle name="Total 2 3 4 6 2" xfId="2005" xr:uid="{29AB335F-642B-4A25-9CAC-26256F08E576}"/>
    <cellStyle name="Total 2 3 4 6 2 2" xfId="5177" xr:uid="{642D2C4F-D205-400F-B7A6-03961B7B7740}"/>
    <cellStyle name="Total 2 3 4 6 2 2 2" xfId="10806" xr:uid="{8DC436DD-6ED8-407A-8C24-DC518069CF92}"/>
    <cellStyle name="Total 2 3 4 6 2 2 3" xfId="19441" xr:uid="{49E7AA54-B60E-46F7-8EE9-C1417F44FA52}"/>
    <cellStyle name="Total 2 3 4 6 2 3" xfId="7634" xr:uid="{C5FDAE97-2EE2-41A1-A1F9-D3959878ECBC}"/>
    <cellStyle name="Total 2 3 4 6 2 4" xfId="16269" xr:uid="{000D353D-E457-4DE8-AA67-B525F328931A}"/>
    <cellStyle name="Total 2 3 4 6 3" xfId="3145" xr:uid="{B1398973-E275-4C5A-A628-1597905737BE}"/>
    <cellStyle name="Total 2 3 4 6 3 2" xfId="8774" xr:uid="{CA63A46A-4B35-48F3-A522-15C1FDD99321}"/>
    <cellStyle name="Total 2 3 4 6 3 3" xfId="17409" xr:uid="{049F83CF-09FF-47DC-9AAE-1FC650371676}"/>
    <cellStyle name="Total 2 3 4 6 4" xfId="3670" xr:uid="{54F6C800-D8EB-42A5-A604-C327EC1DB4D4}"/>
    <cellStyle name="Total 2 3 4 6 4 2" xfId="9299" xr:uid="{F18757F3-45AF-4AC9-A408-4328AE4EAECC}"/>
    <cellStyle name="Total 2 3 4 6 4 3" xfId="17934" xr:uid="{E407CFC6-9FE4-4B55-9C24-6DD6A7176D98}"/>
    <cellStyle name="Total 2 3 4 6 5" xfId="6755" xr:uid="{4EBFE841-6026-4450-BCFF-D29C5AEC0793}"/>
    <cellStyle name="Total 2 3 4 6 6" xfId="15390" xr:uid="{B3189A30-F9E6-4661-A079-BFBE8A9DBED8}"/>
    <cellStyle name="Total 2 3 4 7" xfId="3151" xr:uid="{A7C2B04D-9661-4059-80D4-6F0B652D1323}"/>
    <cellStyle name="Total 2 3 4 7 2" xfId="8780" xr:uid="{A248112C-1FEF-49AB-9BFB-2382D8C35460}"/>
    <cellStyle name="Total 2 3 4 7 3" xfId="17415" xr:uid="{F9A982F6-D588-4B86-B293-F9F3DB0C1D39}"/>
    <cellStyle name="Total 2 3 4 8" xfId="3690" xr:uid="{79A78E82-BA51-4E32-B178-CC90757E8E28}"/>
    <cellStyle name="Total 2 3 4 8 2" xfId="9319" xr:uid="{97F5FC3E-0EC1-4883-BBDE-FACADEACF275}"/>
    <cellStyle name="Total 2 3 4 8 3" xfId="17954" xr:uid="{23335D85-675E-4F2F-820C-32224FC65D36}"/>
    <cellStyle name="Total 2 3 4 9" xfId="6151" xr:uid="{4C5DB928-9C9B-4DAA-A97B-A83FFD2A4F44}"/>
    <cellStyle name="Total 2 3 5" xfId="570" xr:uid="{040D7283-557A-46CC-A426-B0437B59A341}"/>
    <cellStyle name="Total 2 3 5 2" xfId="898" xr:uid="{3B3A2BAA-4AEF-4E0E-9F59-55F7F7AF98F3}"/>
    <cellStyle name="Total 2 3 5 2 2" xfId="1482" xr:uid="{2F36B5FA-23E8-4712-BDB3-0D919C118EE5}"/>
    <cellStyle name="Total 2 3 5 2 2 2" xfId="2361" xr:uid="{D2667C0A-47B9-4830-91C9-B720F3DA6EC6}"/>
    <cellStyle name="Total 2 3 5 2 2 2 2" xfId="5533" xr:uid="{DF61E846-A89B-4037-917D-B5EB8FEFD067}"/>
    <cellStyle name="Total 2 3 5 2 2 2 2 2" xfId="11162" xr:uid="{A68CF679-7FE2-4E51-87DE-0277F64EDDB4}"/>
    <cellStyle name="Total 2 3 5 2 2 2 2 3" xfId="19797" xr:uid="{5EE0DCFF-3027-4DC7-A55B-03FDC75951BA}"/>
    <cellStyle name="Total 2 3 5 2 2 2 3" xfId="7990" xr:uid="{65CBDDCE-AF0A-4076-A051-A85AD0C77EAD}"/>
    <cellStyle name="Total 2 3 5 2 2 2 4" xfId="16625" xr:uid="{23ACE99F-D22A-4DB3-8ABE-B36C682F0CB9}"/>
    <cellStyle name="Total 2 3 5 2 2 3" xfId="3087" xr:uid="{3CB2AE57-BC92-4D44-B7F1-7807C2D98258}"/>
    <cellStyle name="Total 2 3 5 2 2 3 2" xfId="8716" xr:uid="{C461ACC5-B891-444A-BEFF-70ED28460AEF}"/>
    <cellStyle name="Total 2 3 5 2 2 3 3" xfId="17351" xr:uid="{97E72AD9-A732-4700-95BE-CCB464117E15}"/>
    <cellStyle name="Total 2 3 5 2 2 4" xfId="4654" xr:uid="{EC7D269C-12F9-4730-93F4-82AAF2184ABC}"/>
    <cellStyle name="Total 2 3 5 2 2 4 2" xfId="10283" xr:uid="{70C432A4-6F95-463F-A0E1-8FC330AB9B63}"/>
    <cellStyle name="Total 2 3 5 2 2 4 3" xfId="18918" xr:uid="{F97D8BB2-014E-44A0-88DD-6EDF7D072FBC}"/>
    <cellStyle name="Total 2 3 5 2 2 5" xfId="7111" xr:uid="{7CF1FE04-9B70-4579-BE53-80F17262BF31}"/>
    <cellStyle name="Total 2 3 5 2 2 6" xfId="15746" xr:uid="{2EF29BB2-3EA4-4271-9ECA-692A5CB8AFA8}"/>
    <cellStyle name="Total 2 3 5 2 3" xfId="3308" xr:uid="{D319B50B-6D8E-40E2-A8D2-F3BE9765576F}"/>
    <cellStyle name="Total 2 3 5 2 3 2" xfId="8937" xr:uid="{F06F3BDF-323B-4310-9231-4D14089B6982}"/>
    <cellStyle name="Total 2 3 5 2 3 3" xfId="17572" xr:uid="{268B234F-708E-4D7B-AA89-6F4BBFA7A77D}"/>
    <cellStyle name="Total 2 3 5 2 4" xfId="4059" xr:uid="{9124F84B-E999-49AD-92B7-FD842207008F}"/>
    <cellStyle name="Total 2 3 5 2 4 2" xfId="9688" xr:uid="{EE82ED63-21ED-4B87-8A4A-8E44A6DDA74B}"/>
    <cellStyle name="Total 2 3 5 2 4 3" xfId="18323" xr:uid="{27800DD9-0C97-4EE2-959F-D837686A2C8D}"/>
    <cellStyle name="Total 2 3 5 2 5" xfId="6527" xr:uid="{CD2A0983-C572-4B30-936D-00DECF1A9738}"/>
    <cellStyle name="Total 2 3 5 2 6" xfId="15162" xr:uid="{DF2D7104-D962-4B25-926E-24BEB9D28DBA}"/>
    <cellStyle name="Total 2 3 5 3" xfId="1160" xr:uid="{756A60A4-1D0F-4216-8B70-8670B9163DA7}"/>
    <cellStyle name="Total 2 3 5 3 2" xfId="2039" xr:uid="{4BCCC7DD-CE9A-4A2D-87B2-FC1D671D3EFF}"/>
    <cellStyle name="Total 2 3 5 3 2 2" xfId="5211" xr:uid="{7ED0B765-C117-4054-B431-19363034FD62}"/>
    <cellStyle name="Total 2 3 5 3 2 2 2" xfId="10840" xr:uid="{0D04D006-FEBF-42B9-8DDF-65B5EDF3174E}"/>
    <cellStyle name="Total 2 3 5 3 2 2 3" xfId="19475" xr:uid="{CA21CA66-55E0-473E-B904-04FDE70F3BFA}"/>
    <cellStyle name="Total 2 3 5 3 2 3" xfId="7668" xr:uid="{5D7A3751-038F-476E-9DE7-78FB1F022A3F}"/>
    <cellStyle name="Total 2 3 5 3 2 4" xfId="16303" xr:uid="{923FE17A-5DD8-4269-8CF0-6F7C52719C4B}"/>
    <cellStyle name="Total 2 3 5 3 3" xfId="3479" xr:uid="{4EACD336-C1E2-429F-A90B-D1EB34A2BA1D}"/>
    <cellStyle name="Total 2 3 5 3 3 2" xfId="9108" xr:uid="{47EDAFD2-D421-44C3-9608-4DB306901D7A}"/>
    <cellStyle name="Total 2 3 5 3 3 3" xfId="17743" xr:uid="{20015C6E-633D-4692-8BEC-9CA7CC1EB8C4}"/>
    <cellStyle name="Total 2 3 5 3 4" xfId="4523" xr:uid="{911F0C9E-AADB-413F-8566-540455EA97C8}"/>
    <cellStyle name="Total 2 3 5 3 4 2" xfId="10152" xr:uid="{185E94F9-1D59-4F43-BBC5-E099285C1682}"/>
    <cellStyle name="Total 2 3 5 3 4 3" xfId="18787" xr:uid="{16F9D54A-FF89-4BA6-BCC8-B49683A9BD4F}"/>
    <cellStyle name="Total 2 3 5 3 5" xfId="6789" xr:uid="{2FF43323-8E5F-435B-A128-F180AAE0B6E8}"/>
    <cellStyle name="Total 2 3 5 3 6" xfId="15424" xr:uid="{AAC328F8-7C64-41F6-88CB-8629CEAE92CB}"/>
    <cellStyle name="Total 2 3 5 4" xfId="2689" xr:uid="{0C097E93-A67B-4409-8A11-C7E821AF9EF2}"/>
    <cellStyle name="Total 2 3 5 4 2" xfId="8318" xr:uid="{2BDEBC23-D0F1-4574-9BF3-09A866AD6542}"/>
    <cellStyle name="Total 2 3 5 4 3" xfId="16953" xr:uid="{C56D0E65-F72C-4281-BF5B-ADF19F00D60D}"/>
    <cellStyle name="Total 2 3 5 5" xfId="3821" xr:uid="{798BAE67-CFB2-404F-AB02-B0B83FC7EC0C}"/>
    <cellStyle name="Total 2 3 5 5 2" xfId="9450" xr:uid="{ABBA3698-9DF8-4AAA-9781-A2D41DE94D3F}"/>
    <cellStyle name="Total 2 3 5 5 3" xfId="18085" xr:uid="{8B27FC3C-1CD0-461A-B1D8-69E254120D73}"/>
    <cellStyle name="Total 2 3 5 6" xfId="6199" xr:uid="{124485E5-CF5D-4F86-B099-170428664455}"/>
    <cellStyle name="Total 2 3 5 7" xfId="14834" xr:uid="{FD369622-7C65-4D12-93B5-5A119E093EA2}"/>
    <cellStyle name="Total 2 3 6" xfId="662" xr:uid="{177E6589-0357-47F5-9A46-053AC507A4DD}"/>
    <cellStyle name="Total 2 3 6 2" xfId="1246" xr:uid="{DEA27935-78CF-4EE7-977C-C732E38EA494}"/>
    <cellStyle name="Total 2 3 6 2 2" xfId="2125" xr:uid="{8E9020FC-39DF-463B-9F41-6B13E398AF4D}"/>
    <cellStyle name="Total 2 3 6 2 2 2" xfId="5297" xr:uid="{424F3B4B-63AD-4D66-9939-624AE7F8BDF6}"/>
    <cellStyle name="Total 2 3 6 2 2 2 2" xfId="10926" xr:uid="{A0F96884-027D-4E74-B015-9C823FC44E03}"/>
    <cellStyle name="Total 2 3 6 2 2 2 3" xfId="19561" xr:uid="{BE5905A4-392C-40D8-9A45-5DF36F6207EB}"/>
    <cellStyle name="Total 2 3 6 2 2 3" xfId="7754" xr:uid="{9DE436A8-2CD3-43AA-A449-49A78861C24A}"/>
    <cellStyle name="Total 2 3 6 2 2 4" xfId="16389" xr:uid="{699F48E7-832C-43E8-9F83-CC55F3708646}"/>
    <cellStyle name="Total 2 3 6 2 3" xfId="2536" xr:uid="{857A28BC-3337-4598-B8AD-A917C1658D68}"/>
    <cellStyle name="Total 2 3 6 2 3 2" xfId="8165" xr:uid="{0BC212C1-C249-4701-8BEE-54BEAE5EAB8E}"/>
    <cellStyle name="Total 2 3 6 2 3 3" xfId="16800" xr:uid="{B44219DD-3D31-4D5B-88BB-8A1B8FC16CB0}"/>
    <cellStyle name="Total 2 3 6 2 4" xfId="3768" xr:uid="{3CBF2C03-DDD5-4CA3-BD35-DBB1168D1906}"/>
    <cellStyle name="Total 2 3 6 2 4 2" xfId="9397" xr:uid="{982339F8-1A4C-4FA6-B57B-C802B34D1691}"/>
    <cellStyle name="Total 2 3 6 2 4 3" xfId="18032" xr:uid="{440BF7B1-6B6D-48EA-9ED1-97D0EB9A7010}"/>
    <cellStyle name="Total 2 3 6 2 5" xfId="6875" xr:uid="{3DA6B008-7AB3-45EA-BE3D-E2FA2B36A62C}"/>
    <cellStyle name="Total 2 3 6 2 6" xfId="15510" xr:uid="{3F711B55-F2BD-416B-92B2-EA69B59B5D59}"/>
    <cellStyle name="Total 2 3 6 3" xfId="3340" xr:uid="{0DE9C9AB-A239-46EF-AB3F-75317DD39784}"/>
    <cellStyle name="Total 2 3 6 3 2" xfId="8969" xr:uid="{6C381DB8-7CEC-4AF2-84DD-97FD9AC29C19}"/>
    <cellStyle name="Total 2 3 6 3 3" xfId="17604" xr:uid="{CCE1EDDD-6D60-4E9C-B32D-EBC5D9C6F3C4}"/>
    <cellStyle name="Total 2 3 6 4" xfId="4488" xr:uid="{D65F9971-4D63-4E98-8571-A416A85D4FB5}"/>
    <cellStyle name="Total 2 3 6 4 2" xfId="10117" xr:uid="{0C3B64B7-5783-4B5D-A705-DFCD9197E067}"/>
    <cellStyle name="Total 2 3 6 4 3" xfId="18752" xr:uid="{608DA1D6-8E7A-4F0D-B4E6-7EF23763BA09}"/>
    <cellStyle name="Total 2 3 6 5" xfId="6291" xr:uid="{95063E0B-8223-4462-9D5A-67482B99C282}"/>
    <cellStyle name="Total 2 3 6 6" xfId="14926" xr:uid="{2CAA2CCE-2139-4DAE-A37C-C6E3AD8D6250}"/>
    <cellStyle name="Total 2 3 7" xfId="678" xr:uid="{F60D8408-E961-4CD1-8AF0-77FF734AA3CE}"/>
    <cellStyle name="Total 2 3 7 2" xfId="1262" xr:uid="{C3F6CFEA-333F-4D1D-AB51-B63024578CA5}"/>
    <cellStyle name="Total 2 3 7 2 2" xfId="2141" xr:uid="{D5AC9173-8FAC-40B1-B384-32A88D9AEA62}"/>
    <cellStyle name="Total 2 3 7 2 2 2" xfId="5313" xr:uid="{203494EC-4511-4136-8ACA-CBEF0891B9B1}"/>
    <cellStyle name="Total 2 3 7 2 2 2 2" xfId="10942" xr:uid="{2A252CD8-C1A8-479F-8ACE-572F8031FD93}"/>
    <cellStyle name="Total 2 3 7 2 2 2 3" xfId="19577" xr:uid="{204AEC47-AD12-4A9B-83BC-758F15777842}"/>
    <cellStyle name="Total 2 3 7 2 2 3" xfId="7770" xr:uid="{FB081538-A979-433D-8ABC-19BBA22917E4}"/>
    <cellStyle name="Total 2 3 7 2 2 4" xfId="16405" xr:uid="{A216AC38-127E-4CF7-9D55-B0A48E4A8A07}"/>
    <cellStyle name="Total 2 3 7 2 3" xfId="265" xr:uid="{743A668B-7CB0-44A0-8C34-EB261D8E9793}"/>
    <cellStyle name="Total 2 3 7 2 3 2" xfId="5894" xr:uid="{C53B0751-96FC-4662-9745-C856B9167596}"/>
    <cellStyle name="Total 2 3 7 2 3 3" xfId="14529" xr:uid="{374A5B75-ABE6-40A9-B1D9-55F8181C243E}"/>
    <cellStyle name="Total 2 3 7 2 4" xfId="4613" xr:uid="{3DC7095A-E94E-43F5-895A-CB65295C146E}"/>
    <cellStyle name="Total 2 3 7 2 4 2" xfId="10242" xr:uid="{63CCD781-51A9-49C1-8B03-7346DD28C5AC}"/>
    <cellStyle name="Total 2 3 7 2 4 3" xfId="18877" xr:uid="{E7E7F8E1-BD53-4A14-8864-2F27716ADAD7}"/>
    <cellStyle name="Total 2 3 7 2 5" xfId="6891" xr:uid="{80966983-E5C7-48E1-A49B-5060D9826041}"/>
    <cellStyle name="Total 2 3 7 2 6" xfId="15526" xr:uid="{939D6BB5-D38D-44DB-9BBF-D3CACCAD905C}"/>
    <cellStyle name="Total 2 3 7 3" xfId="2967" xr:uid="{32F4A37F-2DDE-4851-9EDB-FBECA63843F2}"/>
    <cellStyle name="Total 2 3 7 3 2" xfId="8596" xr:uid="{FF1557BF-FE68-45EA-9CC3-D150CD5117D2}"/>
    <cellStyle name="Total 2 3 7 3 3" xfId="17231" xr:uid="{CCD77B07-FBAF-4BB8-940F-E05FB601DDC1}"/>
    <cellStyle name="Total 2 3 7 4" xfId="4387" xr:uid="{80026699-054C-43AD-863E-83D2807EB7B8}"/>
    <cellStyle name="Total 2 3 7 4 2" xfId="10016" xr:uid="{FCE781A5-7566-47EB-A5AF-3382EC62B37A}"/>
    <cellStyle name="Total 2 3 7 4 3" xfId="18651" xr:uid="{D97E1418-DCE8-4804-8424-A76B49768BD8}"/>
    <cellStyle name="Total 2 3 7 5" xfId="6307" xr:uid="{045EB283-E97B-45C0-B2FB-98089C08490B}"/>
    <cellStyle name="Total 2 3 7 6" xfId="14942" xr:uid="{C5D4F701-BCC7-440D-88CE-3360B3FAAF52}"/>
    <cellStyle name="Total 2 3 8" xfId="762" xr:uid="{9CDA3C60-E697-4616-9B8D-D7CEE9C47CA2}"/>
    <cellStyle name="Total 2 3 8 2" xfId="1346" xr:uid="{BC8480AE-74EE-4A68-B2FE-D030CD984230}"/>
    <cellStyle name="Total 2 3 8 2 2" xfId="2225" xr:uid="{FBDBD330-A4A2-4651-AC8C-67BD483B0146}"/>
    <cellStyle name="Total 2 3 8 2 2 2" xfId="5397" xr:uid="{6BA21166-E483-4B30-95BB-6F2DD60C4ACF}"/>
    <cellStyle name="Total 2 3 8 2 2 2 2" xfId="11026" xr:uid="{2FCFEC72-12E3-403E-8FCE-11D4524D3C4B}"/>
    <cellStyle name="Total 2 3 8 2 2 2 3" xfId="19661" xr:uid="{328F2F73-F7C1-4A74-A9B7-189EF8307D75}"/>
    <cellStyle name="Total 2 3 8 2 2 3" xfId="7854" xr:uid="{24B4725C-9113-4C8E-BA9C-B0C22D0B1A3E}"/>
    <cellStyle name="Total 2 3 8 2 2 4" xfId="16489" xr:uid="{37878668-C3F9-40F5-8C41-8B6CD49EB893}"/>
    <cellStyle name="Total 2 3 8 2 3" xfId="3159" xr:uid="{5C5A20BF-A47C-4C26-9437-C08C7C4D2E2F}"/>
    <cellStyle name="Total 2 3 8 2 3 2" xfId="8788" xr:uid="{E2D1B768-0372-4545-9209-698E8C47329E}"/>
    <cellStyle name="Total 2 3 8 2 3 3" xfId="17423" xr:uid="{8B223332-B8A8-4DE9-B4AB-16A02F5625AA}"/>
    <cellStyle name="Total 2 3 8 2 4" xfId="4088" xr:uid="{6818CCC6-4A81-4A21-98D5-FA5C1C29EAC9}"/>
    <cellStyle name="Total 2 3 8 2 4 2" xfId="9717" xr:uid="{102AF104-1986-49A7-99EA-8C1E9D417FB3}"/>
    <cellStyle name="Total 2 3 8 2 4 3" xfId="18352" xr:uid="{B8800B25-E01C-4AB4-879C-C03EBB959A12}"/>
    <cellStyle name="Total 2 3 8 2 5" xfId="6975" xr:uid="{50084392-96C8-4D3B-B6D1-A28BFE518550}"/>
    <cellStyle name="Total 2 3 8 2 6" xfId="15610" xr:uid="{62BE46B3-DF5D-42FA-AEEE-644DB855B7D4}"/>
    <cellStyle name="Total 2 3 8 3" xfId="3206" xr:uid="{7F0DBE60-884E-4761-916F-CB347A5937B5}"/>
    <cellStyle name="Total 2 3 8 3 2" xfId="8835" xr:uid="{2804A932-8DD3-4D3B-84D6-21DA4A4F12E6}"/>
    <cellStyle name="Total 2 3 8 3 3" xfId="17470" xr:uid="{D87F3808-968C-42E0-AB58-5EDF7364BE02}"/>
    <cellStyle name="Total 2 3 8 4" xfId="3971" xr:uid="{7D8C432A-9469-4EAF-816B-8D10BBF95815}"/>
    <cellStyle name="Total 2 3 8 4 2" xfId="9600" xr:uid="{1CD6C747-A1B6-4D2B-9D10-1F73D9F69E79}"/>
    <cellStyle name="Total 2 3 8 4 3" xfId="18235" xr:uid="{C029D8E7-B7C8-4C22-B126-BDDD9542C73B}"/>
    <cellStyle name="Total 2 3 8 5" xfId="6391" xr:uid="{6AEF1555-4F4B-4F52-9379-84007496D741}"/>
    <cellStyle name="Total 2 3 8 6" xfId="15026" xr:uid="{05DE2157-323E-424D-9399-3435DE0D5C4D}"/>
    <cellStyle name="Total 2 3 9" xfId="1083" xr:uid="{0DEB6AEA-CEE8-454E-9AFE-368FE87FAFD9}"/>
    <cellStyle name="Total 2 3 9 2" xfId="1962" xr:uid="{614CEE5A-DDA7-4F2F-A4D2-9F365DFF680A}"/>
    <cellStyle name="Total 2 3 9 2 2" xfId="5134" xr:uid="{F5662206-D31A-40B5-8AAD-286F713269DA}"/>
    <cellStyle name="Total 2 3 9 2 2 2" xfId="10763" xr:uid="{7E436E22-CCEB-4A74-96BF-2AD2A5176529}"/>
    <cellStyle name="Total 2 3 9 2 2 3" xfId="19398" xr:uid="{7B5A2983-D44B-41AA-80EC-5FA266F11BFD}"/>
    <cellStyle name="Total 2 3 9 2 3" xfId="7591" xr:uid="{45E5AFE2-2395-4F2F-B2BE-668DDD355E90}"/>
    <cellStyle name="Total 2 3 9 2 4" xfId="16226" xr:uid="{49B22BC1-0528-468B-A74D-76C2B3ECB91E}"/>
    <cellStyle name="Total 2 3 9 3" xfId="2890" xr:uid="{75B9032B-822B-45DC-B0E5-CBC6CA012721}"/>
    <cellStyle name="Total 2 3 9 3 2" xfId="8519" xr:uid="{16E7CEA0-3DE1-47DE-A88D-0DC47CADB421}"/>
    <cellStyle name="Total 2 3 9 3 3" xfId="17154" xr:uid="{9D728E04-19A7-4C98-9F37-F2001549BB32}"/>
    <cellStyle name="Total 2 3 9 4" xfId="4108" xr:uid="{E2BBF215-39E5-43F9-AD33-BCE5E0F5BCC5}"/>
    <cellStyle name="Total 2 3 9 4 2" xfId="9737" xr:uid="{C90F4A88-9C26-42AA-AA78-0A641688D896}"/>
    <cellStyle name="Total 2 3 9 4 3" xfId="18372" xr:uid="{8154B5F4-E5CC-4BE1-B05C-089CE4C03E82}"/>
    <cellStyle name="Total 2 3 9 5" xfId="6712" xr:uid="{66EC28C3-3077-4E2A-8BCD-72CD9A2800D0}"/>
    <cellStyle name="Total 2 3 9 6" xfId="15347" xr:uid="{65A346D3-5081-497B-9F54-E41E29F9F09B}"/>
    <cellStyle name="Total 2 4" xfId="443" xr:uid="{C1285840-A8F8-4F2C-BD5D-65D108064E39}"/>
    <cellStyle name="Total 2 4 2" xfId="1088" xr:uid="{E3AC3AFC-ABB6-4DE2-ADCE-AC407D8FDC56}"/>
    <cellStyle name="Total 2 4 2 2" xfId="1967" xr:uid="{FA396618-6030-48D5-872A-59A11B8EB157}"/>
    <cellStyle name="Total 2 4 2 2 2" xfId="5139" xr:uid="{FC90D8F3-BC69-4389-A0C1-D9E11E2C2AA3}"/>
    <cellStyle name="Total 2 4 2 2 2 2" xfId="10768" xr:uid="{63388572-55D7-418E-9070-52933A01E330}"/>
    <cellStyle name="Total 2 4 2 2 2 3" xfId="19403" xr:uid="{7C5E8BBA-CC5E-4D74-8FBE-D0C5F3BBE403}"/>
    <cellStyle name="Total 2 4 2 2 3" xfId="7596" xr:uid="{2D4A5C6E-41DD-4EE5-A309-F3F8EC85DB71}"/>
    <cellStyle name="Total 2 4 2 2 4" xfId="16231" xr:uid="{613C7DF2-84B7-4129-ACAF-58CAB1A7E7F9}"/>
    <cellStyle name="Total 2 4 2 3" xfId="3519" xr:uid="{B5A1928E-B13D-4D87-9668-DFFDCD9F6742}"/>
    <cellStyle name="Total 2 4 2 3 2" xfId="9148" xr:uid="{A1F6ECAB-91EE-447A-AE69-80EC89841A28}"/>
    <cellStyle name="Total 2 4 2 3 3" xfId="17783" xr:uid="{EAB05E8C-C2FB-4B78-A292-F0172FF519F1}"/>
    <cellStyle name="Total 2 4 2 4" xfId="4442" xr:uid="{125B38E5-2FCA-4F45-B220-D5FB460461F1}"/>
    <cellStyle name="Total 2 4 2 4 2" xfId="10071" xr:uid="{FD17BB86-8D22-46CE-8B13-D1E2634B458A}"/>
    <cellStyle name="Total 2 4 2 4 3" xfId="18706" xr:uid="{FA5B5733-D511-4696-A6B4-F16BB4999DD3}"/>
    <cellStyle name="Total 2 4 2 5" xfId="6717" xr:uid="{006A18A1-0523-4C67-850B-61FA356949CA}"/>
    <cellStyle name="Total 2 4 2 6" xfId="15352" xr:uid="{434A2B5E-C57C-4CCA-958F-42EEA8C161EB}"/>
    <cellStyle name="Total 2 4 3" xfId="3413" xr:uid="{26B90686-CE02-4D6B-B10C-72B5C06362DB}"/>
    <cellStyle name="Total 2 4 3 2" xfId="9042" xr:uid="{A7731B51-CA64-480E-BD0C-FB258863BFC4}"/>
    <cellStyle name="Total 2 4 3 3" xfId="17677" xr:uid="{6AB0EC97-70ED-43CB-8EF7-E6801B1F53B6}"/>
    <cellStyle name="Total 2 4 4" xfId="4062" xr:uid="{EDBDA295-7E0E-425F-816D-21AF69532D00}"/>
    <cellStyle name="Total 2 4 4 2" xfId="9691" xr:uid="{C99723EB-A4E8-492C-ADF1-5925EDC4BDD4}"/>
    <cellStyle name="Total 2 4 4 3" xfId="18326" xr:uid="{E977B743-5D23-410C-9EC1-6E229470BADF}"/>
    <cellStyle name="Total 2 4 5" xfId="6072" xr:uid="{7CC97363-1F56-47FF-81FC-7F36D1D369E8}"/>
    <cellStyle name="Total 2 4 6" xfId="14707" xr:uid="{8DF10D7A-1BC3-4EB7-B715-D7C8A1A879F6}"/>
    <cellStyle name="Total 2 5" xfId="5710" xr:uid="{B5066C5C-C629-4F22-B49B-AF1BD46E0D69}"/>
    <cellStyle name="Vírgula 10" xfId="14369" xr:uid="{CE1CA706-96FE-4177-A5D4-C1FC54FCBBFD}"/>
    <cellStyle name="Vírgula 11" xfId="20856" xr:uid="{B1960001-1077-4185-83B2-6A0F5D725720}"/>
    <cellStyle name="Vírgula 2" xfId="92" xr:uid="{45779D93-3732-4FCC-8F8F-193B48D8C447}"/>
    <cellStyle name="Vírgula 3" xfId="93" xr:uid="{61744A53-9C81-4D6C-B1E0-AD5134AC0E93}"/>
    <cellStyle name="Vírgula 4" xfId="94" xr:uid="{2E26386E-FE3F-43AB-AD63-6BD0C5F1558F}"/>
    <cellStyle name="Vírgula 4 2" xfId="95" xr:uid="{D0711C86-4E9A-48C0-ACE0-A2DAFDC2988B}"/>
    <cellStyle name="Vírgula 5" xfId="96" xr:uid="{701E6EC5-2788-4229-82B4-44761A9DADF3}"/>
    <cellStyle name="Vírgula 5 2" xfId="109" xr:uid="{E8EF0F09-91EA-4CA0-A867-81293EFCBE1D}"/>
    <cellStyle name="Vírgula 5 2 10" xfId="3705" xr:uid="{B20D41C9-32F4-4F05-904B-7533A6E7B1FE}"/>
    <cellStyle name="Vírgula 5 2 10 2" xfId="9334" xr:uid="{F4C3A994-D428-43C3-BC51-3D6FAE21C92D}"/>
    <cellStyle name="Vírgula 5 2 10 2 2" xfId="12042" xr:uid="{D2961D68-FFD0-4BF3-BADD-6F0CB2B34343}"/>
    <cellStyle name="Vírgula 5 2 10 2 2 2" xfId="13767" xr:uid="{AC95D81A-0F10-42E9-849E-E63D67128770}"/>
    <cellStyle name="Vírgula 5 2 10 2 3" xfId="12907" xr:uid="{ED6EFB78-888A-4C02-8A15-420A2112962F}"/>
    <cellStyle name="Vírgula 5 2 10 2 4" xfId="20251" xr:uid="{9E9018E0-7312-4D49-A9AD-F54D4A275959}"/>
    <cellStyle name="Vírgula 5 2 10 2 5" xfId="21117" xr:uid="{962429D5-264F-476D-83EE-7B2DF5C8B567}"/>
    <cellStyle name="Vírgula 5 2 10 3" xfId="11612" xr:uid="{C510351D-3AB8-487A-A44C-D90359BFDDFA}"/>
    <cellStyle name="Vírgula 5 2 10 3 2" xfId="13337" xr:uid="{162A8265-0653-4ECF-8E94-1D6F9042A976}"/>
    <cellStyle name="Vírgula 5 2 10 3 3" xfId="17969" xr:uid="{C18E859C-BE64-49B1-AF69-62D9A851A2D5}"/>
    <cellStyle name="Vírgula 5 2 10 4" xfId="12477" xr:uid="{F71B633F-2B52-46F1-A017-185E80CDE719}"/>
    <cellStyle name="Vírgula 5 2 10 5" xfId="14198" xr:uid="{1BAF0956-6743-43BE-812D-6FD7C8E79F8A}"/>
    <cellStyle name="Vírgula 5 2 10 6" xfId="20685" xr:uid="{E1DFB076-3A3A-4EE3-9344-E2A9E2A707D1}"/>
    <cellStyle name="Vírgula 5 2 11" xfId="202" xr:uid="{776E2061-3EFB-43A4-9E47-F39F587C2022}"/>
    <cellStyle name="Vírgula 5 2 11 2" xfId="5831" xr:uid="{F3E8A991-216B-4439-ABEB-0B0DDE18CEEE}"/>
    <cellStyle name="Vírgula 5 2 11 2 2" xfId="11845" xr:uid="{A28294D4-D10B-49F2-A712-000BA3C60075}"/>
    <cellStyle name="Vírgula 5 2 11 2 2 2" xfId="13570" xr:uid="{A3D20B2B-F3DC-47B6-AA70-9EE4077B15A0}"/>
    <cellStyle name="Vírgula 5 2 11 2 3" xfId="12710" xr:uid="{CDDBB4BC-D927-4BAD-861D-0609885E4990}"/>
    <cellStyle name="Vírgula 5 2 11 2 4" xfId="20054" xr:uid="{DFDF3BA4-5B94-4467-88D1-07F737CCF8A2}"/>
    <cellStyle name="Vírgula 5 2 11 2 5" xfId="20920" xr:uid="{3C3A8F1E-7A05-4CE6-83AD-E88994CBDC96}"/>
    <cellStyle name="Vírgula 5 2 11 3" xfId="11415" xr:uid="{CDF2537D-0D89-49AF-87EC-C7701FA243A1}"/>
    <cellStyle name="Vírgula 5 2 11 3 2" xfId="13140" xr:uid="{6BBB069B-657C-4E6C-A167-F5EBC9B45051}"/>
    <cellStyle name="Vírgula 5 2 11 3 3" xfId="14466" xr:uid="{DF2A3C67-9692-43C8-968A-583E939AD641}"/>
    <cellStyle name="Vírgula 5 2 11 4" xfId="12280" xr:uid="{B97E5100-DA84-490B-AAA2-1065D8B62402}"/>
    <cellStyle name="Vírgula 5 2 11 5" xfId="14001" xr:uid="{7D7A8809-B927-4B08-87D1-D43951FC509F}"/>
    <cellStyle name="Vírgula 5 2 11 6" xfId="20488" xr:uid="{F0BF02E0-A5FF-4B97-89C1-258A531CCAC0}"/>
    <cellStyle name="Vírgula 5 2 12" xfId="188" xr:uid="{8C64A5C1-099E-4098-9FC2-475202B2454B}"/>
    <cellStyle name="Vírgula 5 2 12 2" xfId="5817" xr:uid="{74E3F7EB-9E33-4705-9BF9-82C870A13C61}"/>
    <cellStyle name="Vírgula 5 2 12 2 2" xfId="11831" xr:uid="{37985579-3210-48E7-83CE-826D80C65865}"/>
    <cellStyle name="Vírgula 5 2 12 2 2 2" xfId="13556" xr:uid="{D0200B98-911F-4197-8B1D-0ABE2F084E62}"/>
    <cellStyle name="Vírgula 5 2 12 2 3" xfId="12696" xr:uid="{BB57B151-CE52-40FB-A312-387EDF085855}"/>
    <cellStyle name="Vírgula 5 2 12 2 4" xfId="20040" xr:uid="{971FFDD0-CC4D-4394-A523-646508C8C3FC}"/>
    <cellStyle name="Vírgula 5 2 12 2 5" xfId="20906" xr:uid="{EDC3021C-BB47-4999-8E13-09DEF91C8A9A}"/>
    <cellStyle name="Vírgula 5 2 12 3" xfId="11401" xr:uid="{037D0DBD-863C-464C-8198-08C98831F0BB}"/>
    <cellStyle name="Vírgula 5 2 12 3 2" xfId="13126" xr:uid="{70304344-E825-4A40-BAA9-19C4383EDC5A}"/>
    <cellStyle name="Vírgula 5 2 12 3 3" xfId="14452" xr:uid="{EF66D7E1-D0EC-44BF-9196-023F0228D157}"/>
    <cellStyle name="Vírgula 5 2 12 4" xfId="12266" xr:uid="{8D2CDFA0-6C26-45EF-9B5A-5FCC1FF33E61}"/>
    <cellStyle name="Vírgula 5 2 12 5" xfId="13987" xr:uid="{A72C160E-F252-43C5-BB1D-971361559A18}"/>
    <cellStyle name="Vírgula 5 2 12 6" xfId="20474" xr:uid="{BA694AC4-2E68-4B78-B26D-6F61FC1B65F3}"/>
    <cellStyle name="Vírgula 5 2 13" xfId="5720" xr:uid="{F9DBA64E-8107-40A6-9759-29F6F82BB32D}"/>
    <cellStyle name="Vírgula 5 2 13 2" xfId="11341" xr:uid="{77E4AF19-93C0-4938-9B6A-3FB1DA08C744}"/>
    <cellStyle name="Vírgula 5 2 13 2 2" xfId="12201" xr:uid="{68E8CDE0-5BEF-4E68-9EDC-65CDC58FDE91}"/>
    <cellStyle name="Vírgula 5 2 13 2 2 2" xfId="13926" xr:uid="{36237BBC-6B5D-4B9C-8E6B-E2A0716662F2}"/>
    <cellStyle name="Vírgula 5 2 13 2 3" xfId="13066" xr:uid="{1DA682E6-CB2A-4BFE-B111-912561CE4E24}"/>
    <cellStyle name="Vírgula 5 2 13 2 4" xfId="20410" xr:uid="{D4BABFD5-86A9-4DA9-886F-DE503B6A9C09}"/>
    <cellStyle name="Vírgula 5 2 13 2 5" xfId="21276" xr:uid="{95188F6F-3FAE-48D8-8FEE-CF768A763CFA}"/>
    <cellStyle name="Vírgula 5 2 13 3" xfId="11771" xr:uid="{F02282EE-F0BC-4729-8A48-D82D19A3587E}"/>
    <cellStyle name="Vírgula 5 2 13 3 2" xfId="13496" xr:uid="{504132AC-E2A9-46EC-AFB0-D5E0A631B954}"/>
    <cellStyle name="Vírgula 5 2 13 3 3" xfId="19976" xr:uid="{84237C81-1B2A-469E-926B-A7408152208E}"/>
    <cellStyle name="Vírgula 5 2 13 4" xfId="12636" xr:uid="{49C6CA25-609F-4899-B171-6E820D416E69}"/>
    <cellStyle name="Vírgula 5 2 13 5" xfId="14357" xr:uid="{0320E76C-5395-4E6A-8618-22FA193AC761}"/>
    <cellStyle name="Vírgula 5 2 13 6" xfId="20844" xr:uid="{00C1E4EB-252D-47AC-B299-C69DC6A9889C}"/>
    <cellStyle name="Vírgula 5 2 14" xfId="5742" xr:uid="{4883CF86-0877-4750-B19D-461F983B828F}"/>
    <cellStyle name="Vírgula 5 2 14 2" xfId="11789" xr:uid="{9437915D-4D9D-4C1D-B80F-4CC08984AC08}"/>
    <cellStyle name="Vírgula 5 2 14 2 2" xfId="13514" xr:uid="{3EAD6316-9CD2-4932-9D63-DF520AA82CC5}"/>
    <cellStyle name="Vírgula 5 2 14 3" xfId="12654" xr:uid="{4026CE71-AEED-4C2A-9F03-DA27CC4BC79A}"/>
    <cellStyle name="Vírgula 5 2 14 4" xfId="19998" xr:uid="{3EEC21B0-9719-499E-B47B-5AD2DBA86930}"/>
    <cellStyle name="Vírgula 5 2 14 5" xfId="20864" xr:uid="{AF6EB0F9-46CA-4F8E-93B2-FB41B73CCD83}"/>
    <cellStyle name="Vírgula 5 2 15" xfId="11359" xr:uid="{C0BA0D32-F1AF-4937-B633-086DA4EC3C33}"/>
    <cellStyle name="Vírgula 5 2 15 2" xfId="13084" xr:uid="{CBEE9C1A-E940-4F7A-96F7-5653917C8464}"/>
    <cellStyle name="Vírgula 5 2 15 3" xfId="14377" xr:uid="{FB69F969-3C2E-44F4-97E4-12B4764E0D1F}"/>
    <cellStyle name="Vírgula 5 2 16" xfId="12224" xr:uid="{7D9AAF4C-BD57-4D47-9AAB-3C8AD7879B22}"/>
    <cellStyle name="Vírgula 5 2 17" xfId="13945" xr:uid="{B6092475-FB43-4F05-A629-0BC0B2C6539C}"/>
    <cellStyle name="Vírgula 5 2 18" xfId="20432" xr:uid="{4524D606-9F69-4FD4-9FC8-A85A24FD7A91}"/>
    <cellStyle name="Vírgula 5 2 2" xfId="118" xr:uid="{B04270D6-9C10-4EA1-9700-1440373F6E9B}"/>
    <cellStyle name="Vírgula 5 2 2 10" xfId="208" xr:uid="{E8563711-3B8E-402B-817D-5AB84100C858}"/>
    <cellStyle name="Vírgula 5 2 2 10 2" xfId="5837" xr:uid="{9F13307D-AE45-448A-A2B0-E6174009910C}"/>
    <cellStyle name="Vírgula 5 2 2 10 2 2" xfId="11850" xr:uid="{5716FB18-D208-4737-B706-37E9417B6E19}"/>
    <cellStyle name="Vírgula 5 2 2 10 2 2 2" xfId="13575" xr:uid="{FB935809-50A1-46F3-AEF8-D49290E1D52A}"/>
    <cellStyle name="Vírgula 5 2 2 10 2 3" xfId="12715" xr:uid="{4F1D3CD0-587B-48C5-8720-0C80050D82E0}"/>
    <cellStyle name="Vírgula 5 2 2 10 2 4" xfId="20059" xr:uid="{F7AD20B5-B6F1-4E45-86CA-8B36494277F9}"/>
    <cellStyle name="Vírgula 5 2 2 10 2 5" xfId="20925" xr:uid="{41489130-A6DC-47D3-9AF2-B94E7E414FA8}"/>
    <cellStyle name="Vírgula 5 2 2 10 3" xfId="11420" xr:uid="{2A7B6A80-3BF8-4A50-8BF2-0F3F8D76CD44}"/>
    <cellStyle name="Vírgula 5 2 2 10 3 2" xfId="13145" xr:uid="{AD151651-31E5-4D29-ABDE-86FFD470ACB9}"/>
    <cellStyle name="Vírgula 5 2 2 10 3 3" xfId="14472" xr:uid="{94C75AD6-14EA-417F-A7F3-B35D808EE11F}"/>
    <cellStyle name="Vírgula 5 2 2 10 4" xfId="12285" xr:uid="{A8E89D23-953D-417E-A821-C5A203C6CE54}"/>
    <cellStyle name="Vírgula 5 2 2 10 5" xfId="14006" xr:uid="{75CF0F61-046A-437B-BC5E-C86E784B13EB}"/>
    <cellStyle name="Vírgula 5 2 2 10 6" xfId="20493" xr:uid="{934D898F-FF8C-4C7B-9076-2AF0DE5082CD}"/>
    <cellStyle name="Vírgula 5 2 2 11" xfId="193" xr:uid="{0A018393-3630-46A4-B8E3-24DDA58C1312}"/>
    <cellStyle name="Vírgula 5 2 2 11 2" xfId="5822" xr:uid="{BD4C9D57-94BD-4AFB-A8BD-98936FE170E3}"/>
    <cellStyle name="Vírgula 5 2 2 11 2 2" xfId="11836" xr:uid="{D0A06BB6-E2EB-48F4-90A0-E64467BBEC82}"/>
    <cellStyle name="Vírgula 5 2 2 11 2 2 2" xfId="13561" xr:uid="{F2BB2156-1C4A-4552-B6BF-D7C7C0FF7091}"/>
    <cellStyle name="Vírgula 5 2 2 11 2 3" xfId="12701" xr:uid="{B6769561-F5F3-404C-A7A6-A3AF783A652B}"/>
    <cellStyle name="Vírgula 5 2 2 11 2 4" xfId="20045" xr:uid="{6E722108-E783-4042-96F5-B9DD94898149}"/>
    <cellStyle name="Vírgula 5 2 2 11 2 5" xfId="20911" xr:uid="{EE6DD06C-A8EE-4E45-9B43-CF2DF2CF0F27}"/>
    <cellStyle name="Vírgula 5 2 2 11 3" xfId="11406" xr:uid="{61CC46AF-9263-4618-8FEF-93A1768A1A5F}"/>
    <cellStyle name="Vírgula 5 2 2 11 3 2" xfId="13131" xr:uid="{44150544-7F2B-4DA8-9F3D-2BA78753ABEA}"/>
    <cellStyle name="Vírgula 5 2 2 11 3 3" xfId="14457" xr:uid="{483D51E5-3470-4C11-9B8B-59E05B2F6FE5}"/>
    <cellStyle name="Vírgula 5 2 2 11 4" xfId="12271" xr:uid="{4387BB07-C402-4390-8B31-A965CB25CF2E}"/>
    <cellStyle name="Vírgula 5 2 2 11 5" xfId="13992" xr:uid="{D181D92F-387D-4F44-8752-7D4B1A2930B6}"/>
    <cellStyle name="Vírgula 5 2 2 11 6" xfId="20479" xr:uid="{853703AD-C677-4DA2-B695-3AE789594EBC}"/>
    <cellStyle name="Vírgula 5 2 2 12" xfId="5729" xr:uid="{4FD5DA35-B5E3-4AED-952F-F790C09FD209}"/>
    <cellStyle name="Vírgula 5 2 2 12 2" xfId="11346" xr:uid="{B4A15A5F-3CA9-4CAB-AF1F-8D2A4931A727}"/>
    <cellStyle name="Vírgula 5 2 2 12 2 2" xfId="12206" xr:uid="{F029575C-81B8-46FF-AD4F-AA5CC1784635}"/>
    <cellStyle name="Vírgula 5 2 2 12 2 2 2" xfId="13931" xr:uid="{0FE9758B-AA99-43BF-A421-84DB5846D71C}"/>
    <cellStyle name="Vírgula 5 2 2 12 2 3" xfId="13071" xr:uid="{496CB44C-A358-4EF4-A622-6FE0BE00D8D7}"/>
    <cellStyle name="Vírgula 5 2 2 12 2 4" xfId="20415" xr:uid="{AFD010FC-0E6D-4C69-918A-12F89C711F89}"/>
    <cellStyle name="Vírgula 5 2 2 12 2 5" xfId="21281" xr:uid="{F1B6EC1D-0B66-4192-B595-546FEF518246}"/>
    <cellStyle name="Vírgula 5 2 2 12 3" xfId="11776" xr:uid="{115603AB-0EC6-4C82-B44E-62063462152F}"/>
    <cellStyle name="Vírgula 5 2 2 12 3 2" xfId="13501" xr:uid="{E0AE8B11-05E9-4D55-BA7F-2C1A3E514D10}"/>
    <cellStyle name="Vírgula 5 2 2 12 3 3" xfId="19981" xr:uid="{5FD8063D-575F-4FDA-AB1A-16A26BAEA91D}"/>
    <cellStyle name="Vírgula 5 2 2 12 4" xfId="12641" xr:uid="{96540C79-7B34-4A7A-BD3F-40E1323DC57D}"/>
    <cellStyle name="Vírgula 5 2 2 12 5" xfId="14362" xr:uid="{8354575A-5204-4CDE-9625-8E570EFE1930}"/>
    <cellStyle name="Vírgula 5 2 2 12 6" xfId="20849" xr:uid="{7896B741-6008-4EFD-83C6-B02D3201AE6B}"/>
    <cellStyle name="Vírgula 5 2 2 13" xfId="5747" xr:uid="{ABD5B916-9FDD-4988-BDB8-B355734FB02A}"/>
    <cellStyle name="Vírgula 5 2 2 13 2" xfId="11794" xr:uid="{BC1D673D-3BA5-4D3D-ABFA-49A6DE5D1FB4}"/>
    <cellStyle name="Vírgula 5 2 2 13 2 2" xfId="13519" xr:uid="{B93C0F5B-41ED-4DD7-B634-C320DD4FCA1B}"/>
    <cellStyle name="Vírgula 5 2 2 13 3" xfId="12659" xr:uid="{F8F6463C-D17B-4D81-885E-9D80C6F7A228}"/>
    <cellStyle name="Vírgula 5 2 2 13 4" xfId="20003" xr:uid="{F698FB8C-3C6D-4EC7-867B-D3E3EF6E6F36}"/>
    <cellStyle name="Vírgula 5 2 2 13 5" xfId="20869" xr:uid="{4CEC74CF-5905-44EC-9A75-F77645600201}"/>
    <cellStyle name="Vírgula 5 2 2 14" xfId="11364" xr:uid="{71BA9FE1-5F69-47BD-9C2D-90462E023B54}"/>
    <cellStyle name="Vírgula 5 2 2 14 2" xfId="13089" xr:uid="{61EA81E0-4248-42FB-83A0-B9F118008B6A}"/>
    <cellStyle name="Vírgula 5 2 2 14 3" xfId="14382" xr:uid="{CDCD97E0-96D2-4009-98EE-0F93FC6774AA}"/>
    <cellStyle name="Vírgula 5 2 2 15" xfId="12229" xr:uid="{83295B3A-139B-4B49-8C47-1A7DD84645FB}"/>
    <cellStyle name="Vírgula 5 2 2 16" xfId="13950" xr:uid="{54C8FCEE-60BB-4478-BF01-DEEC9AE6668F}"/>
    <cellStyle name="Vírgula 5 2 2 17" xfId="20437" xr:uid="{A9557516-3342-4E4B-8221-381C3DD99E49}"/>
    <cellStyle name="Vírgula 5 2 2 2" xfId="156" xr:uid="{5098A0B0-140C-44C3-B211-A6A986C7D2F7}"/>
    <cellStyle name="Vírgula 5 2 2 2 10" xfId="12257" xr:uid="{27F94BE6-EEFD-4285-A771-5A96FDF46A23}"/>
    <cellStyle name="Vírgula 5 2 2 2 11" xfId="13978" xr:uid="{F3641BC9-FC9B-4880-95F1-27EA2B223F7A}"/>
    <cellStyle name="Vírgula 5 2 2 2 12" xfId="20465" xr:uid="{DFAE9607-1D72-4C07-8EFA-A09850C738A8}"/>
    <cellStyle name="Vírgula 5 2 2 2 2" xfId="588" xr:uid="{BE438E4F-9DD4-482A-9C81-F6C3865F9F93}"/>
    <cellStyle name="Vírgula 5 2 2 2 2 2" xfId="3806" xr:uid="{A2F0853F-DFE0-422A-9D2D-99CC00CFB6C9}"/>
    <cellStyle name="Vírgula 5 2 2 2 2 2 2" xfId="9435" xr:uid="{3BF90657-40BE-4880-B960-D55FA7FEC05D}"/>
    <cellStyle name="Vírgula 5 2 2 2 2 2 2 2" xfId="12107" xr:uid="{2161FA21-46AC-4387-9D38-A22B59BAD13F}"/>
    <cellStyle name="Vírgula 5 2 2 2 2 2 2 2 2" xfId="13832" xr:uid="{718E9AEC-75F0-4C0D-B5EF-A60F87D8D27B}"/>
    <cellStyle name="Vírgula 5 2 2 2 2 2 2 3" xfId="12972" xr:uid="{D83A21E6-067C-4656-97D3-1CB563148A03}"/>
    <cellStyle name="Vírgula 5 2 2 2 2 2 2 4" xfId="20316" xr:uid="{4CEA1DDE-A853-4733-A909-9A909887A859}"/>
    <cellStyle name="Vírgula 5 2 2 2 2 2 2 5" xfId="21182" xr:uid="{281120CE-4498-49E6-BC52-4BDC63D3B972}"/>
    <cellStyle name="Vírgula 5 2 2 2 2 2 3" xfId="11677" xr:uid="{3D1329A3-2BC6-4D9D-857E-36D3B19C4A73}"/>
    <cellStyle name="Vírgula 5 2 2 2 2 2 3 2" xfId="13402" xr:uid="{E34FEBD1-B6DB-4060-8641-CA8AB1569F28}"/>
    <cellStyle name="Vírgula 5 2 2 2 2 2 3 3" xfId="18070" xr:uid="{CFAF9961-7F3E-4F8F-A095-FA3378E6538E}"/>
    <cellStyle name="Vírgula 5 2 2 2 2 2 4" xfId="12542" xr:uid="{E48DE0B7-1F43-4FAB-89D9-7535A515E66A}"/>
    <cellStyle name="Vírgula 5 2 2 2 2 2 5" xfId="14263" xr:uid="{DD1DE75C-27A8-4404-BE25-C58B9F6AA967}"/>
    <cellStyle name="Vírgula 5 2 2 2 2 2 6" xfId="20750" xr:uid="{C2FDAA81-0A00-4EA7-B6FB-AF4FB8A5FE9E}"/>
    <cellStyle name="Vírgula 5 2 2 2 2 3" xfId="6217" xr:uid="{112239B6-9150-43F1-89FE-FD215F5ACAB8}"/>
    <cellStyle name="Vírgula 5 2 2 2 2 3 2" xfId="12028" xr:uid="{F1D352FC-5C94-4106-AA38-10ABB832F50B}"/>
    <cellStyle name="Vírgula 5 2 2 2 2 3 2 2" xfId="13753" xr:uid="{D72CEDF2-FCBB-4808-8C02-C106D9FA511F}"/>
    <cellStyle name="Vírgula 5 2 2 2 2 3 3" xfId="12893" xr:uid="{80021DF1-04BC-454B-AFD2-80FD9EF6CD02}"/>
    <cellStyle name="Vírgula 5 2 2 2 2 3 4" xfId="20237" xr:uid="{DBFCE573-76B8-4C07-93E8-A8017E480BC1}"/>
    <cellStyle name="Vírgula 5 2 2 2 2 3 5" xfId="21103" xr:uid="{F9030749-FFC6-4997-8677-BFE2077375B1}"/>
    <cellStyle name="Vírgula 5 2 2 2 2 4" xfId="11598" xr:uid="{386EA6E2-7C99-49EB-B2A3-BEC089FEFDFC}"/>
    <cellStyle name="Vírgula 5 2 2 2 2 4 2" xfId="13323" xr:uid="{C3542E72-DF66-48B3-AC36-854478C57832}"/>
    <cellStyle name="Vírgula 5 2 2 2 2 4 3" xfId="14852" xr:uid="{9F790087-F9DE-4108-B418-3120E21BB1FF}"/>
    <cellStyle name="Vírgula 5 2 2 2 2 5" xfId="12463" xr:uid="{372808EF-56C2-4A39-B3C8-D0CF1B0EB86C}"/>
    <cellStyle name="Vírgula 5 2 2 2 2 6" xfId="14184" xr:uid="{016B31AA-4234-42F8-A41C-E155E3BD2542}"/>
    <cellStyle name="Vírgula 5 2 2 2 2 7" xfId="20671" xr:uid="{61FFE7A9-1D9F-48C1-BB3B-8B73EB50F78F}"/>
    <cellStyle name="Vírgula 5 2 2 2 3" xfId="518" xr:uid="{77588F39-5FAE-4A83-88B4-6943AE0D7F54}"/>
    <cellStyle name="Vírgula 5 2 2 2 3 2" xfId="3896" xr:uid="{55197934-69CA-4733-8D13-4DFA3363AA17}"/>
    <cellStyle name="Vírgula 5 2 2 2 3 2 2" xfId="9525" xr:uid="{E1ED7CF8-128F-4E73-8274-5D2D970A7018}"/>
    <cellStyle name="Vírgula 5 2 2 2 3 2 2 2" xfId="12140" xr:uid="{9568C345-AB1D-4FBA-9C7E-61AFE27281A9}"/>
    <cellStyle name="Vírgula 5 2 2 2 3 2 2 2 2" xfId="13865" xr:uid="{D89AA376-C250-4367-AAA6-F058C2BF23A3}"/>
    <cellStyle name="Vírgula 5 2 2 2 3 2 2 3" xfId="13005" xr:uid="{C7DC16CF-DE4A-4B87-8659-25C8F59F7130}"/>
    <cellStyle name="Vírgula 5 2 2 2 3 2 2 4" xfId="20349" xr:uid="{93336679-1AB5-4503-A61C-DF978C878712}"/>
    <cellStyle name="Vírgula 5 2 2 2 3 2 2 5" xfId="21215" xr:uid="{EA004AB1-40FF-4524-A530-A5DC7ECB2450}"/>
    <cellStyle name="Vírgula 5 2 2 2 3 2 3" xfId="11710" xr:uid="{C41CF9CA-49CC-4526-A657-AE2E90A6E8BE}"/>
    <cellStyle name="Vírgula 5 2 2 2 3 2 3 2" xfId="13435" xr:uid="{57089617-3498-4E5E-93B2-F1E530C07D85}"/>
    <cellStyle name="Vírgula 5 2 2 2 3 2 3 3" xfId="18160" xr:uid="{EE5C0142-3D95-48EB-A47F-CB4F2452770C}"/>
    <cellStyle name="Vírgula 5 2 2 2 3 2 4" xfId="12575" xr:uid="{8B34360F-D318-4EAD-BEB5-B2FA6514A91B}"/>
    <cellStyle name="Vírgula 5 2 2 2 3 2 5" xfId="14296" xr:uid="{6C415BA8-2D7A-423B-A610-7F95A65E0E75}"/>
    <cellStyle name="Vírgula 5 2 2 2 3 2 6" xfId="20783" xr:uid="{B6AA7C8D-0BED-4A23-9636-FEB112A096A4}"/>
    <cellStyle name="Vírgula 5 2 2 2 3 3" xfId="6147" xr:uid="{F4B74B9B-B719-4E1A-9F64-4A31C2B047E2}"/>
    <cellStyle name="Vírgula 5 2 2 2 3 3 2" xfId="12000" xr:uid="{9170A7D2-F98C-4337-A9BE-ACE0B24E6DE1}"/>
    <cellStyle name="Vírgula 5 2 2 2 3 3 2 2" xfId="13725" xr:uid="{45B07AEF-F38F-41EC-9B01-AE042C395FBF}"/>
    <cellStyle name="Vírgula 5 2 2 2 3 3 3" xfId="12865" xr:uid="{9425D5B3-EE34-412F-B3C4-B31451AC212A}"/>
    <cellStyle name="Vírgula 5 2 2 2 3 3 4" xfId="20209" xr:uid="{3C4CAD8E-7BDA-4770-BED2-C3FBDA3FF71B}"/>
    <cellStyle name="Vírgula 5 2 2 2 3 3 5" xfId="21075" xr:uid="{E33DD986-9953-40D4-8425-787B8C190706}"/>
    <cellStyle name="Vírgula 5 2 2 2 3 4" xfId="11570" xr:uid="{DA6AD13B-33CB-431E-BE25-DEFF3F06FBA1}"/>
    <cellStyle name="Vírgula 5 2 2 2 3 4 2" xfId="13295" xr:uid="{7BBC3830-4FD3-4B24-961E-EB86E79C2FB0}"/>
    <cellStyle name="Vírgula 5 2 2 2 3 4 3" xfId="14782" xr:uid="{9EFE891D-F766-4963-889D-E7897DB0E960}"/>
    <cellStyle name="Vírgula 5 2 2 2 3 5" xfId="12435" xr:uid="{F9DE21F9-719A-4E65-AC30-567E024DA1AF}"/>
    <cellStyle name="Vírgula 5 2 2 2 3 6" xfId="14156" xr:uid="{0A6C7D5D-3BA5-4012-AF32-E49CEC94E7EF}"/>
    <cellStyle name="Vírgula 5 2 2 2 3 7" xfId="20643" xr:uid="{3BABDD17-564A-4D85-800C-3804D4DD3387}"/>
    <cellStyle name="Vírgula 5 2 2 2 4" xfId="458" xr:uid="{63803048-1DC4-4884-AA68-9F7C2FE2BBCA}"/>
    <cellStyle name="Vírgula 5 2 2 2 4 2" xfId="4397" xr:uid="{375855D6-4B67-4B77-8E07-B84F2C2F2693}"/>
    <cellStyle name="Vírgula 5 2 2 2 4 2 2" xfId="10026" xr:uid="{5FF44F55-7CDF-4253-A7D1-068119AFD377}"/>
    <cellStyle name="Vírgula 5 2 2 2 4 2 2 2" xfId="12176" xr:uid="{FAFF4FC3-F25B-4411-8FAE-4B7657A1B468}"/>
    <cellStyle name="Vírgula 5 2 2 2 4 2 2 2 2" xfId="13901" xr:uid="{074C5CB1-6792-4385-977D-CBBF9743C0E0}"/>
    <cellStyle name="Vírgula 5 2 2 2 4 2 2 3" xfId="13041" xr:uid="{C09486AA-963F-4A31-A079-135E11C569EA}"/>
    <cellStyle name="Vírgula 5 2 2 2 4 2 2 4" xfId="20385" xr:uid="{C735187D-CA6D-4113-A877-9A2D27011918}"/>
    <cellStyle name="Vírgula 5 2 2 2 4 2 2 5" xfId="21251" xr:uid="{2A746520-1AB9-4BF1-913C-508C0CB72AC1}"/>
    <cellStyle name="Vírgula 5 2 2 2 4 2 3" xfId="11746" xr:uid="{FDF88826-217B-4F20-89AA-B8F2225948C8}"/>
    <cellStyle name="Vírgula 5 2 2 2 4 2 3 2" xfId="13471" xr:uid="{DA0E1264-1408-44E9-B08B-C531E220D6D0}"/>
    <cellStyle name="Vírgula 5 2 2 2 4 2 3 3" xfId="18661" xr:uid="{EB9E5FBF-7EB3-403A-81E0-03400AC421FA}"/>
    <cellStyle name="Vírgula 5 2 2 2 4 2 4" xfId="12611" xr:uid="{D1EB1746-897E-4EF8-8DE9-9EEE4509E5C2}"/>
    <cellStyle name="Vírgula 5 2 2 2 4 2 5" xfId="14332" xr:uid="{BEAA949C-F768-479A-89D7-79B79BB7B087}"/>
    <cellStyle name="Vírgula 5 2 2 2 4 2 6" xfId="20819" xr:uid="{A2CC152D-7B60-4765-9C5C-885B05728DD5}"/>
    <cellStyle name="Vírgula 5 2 2 2 4 3" xfId="6087" xr:uid="{0EF1B11F-F832-4F7E-B907-71D453738E11}"/>
    <cellStyle name="Vírgula 5 2 2 2 4 3 2" xfId="11971" xr:uid="{F8591249-EFD4-4DFF-AF51-733917E18CD4}"/>
    <cellStyle name="Vírgula 5 2 2 2 4 3 2 2" xfId="13696" xr:uid="{630E38C9-6375-4709-872B-2F93C16D24DF}"/>
    <cellStyle name="Vírgula 5 2 2 2 4 3 3" xfId="12836" xr:uid="{B9047F79-A373-4E4A-BDC8-EC2CFDBC1372}"/>
    <cellStyle name="Vírgula 5 2 2 2 4 3 4" xfId="20180" xr:uid="{28F7C4B9-6DCD-49EE-A6D1-5BA14E389E36}"/>
    <cellStyle name="Vírgula 5 2 2 2 4 3 5" xfId="21046" xr:uid="{88B2507D-D5A0-45B5-B338-97B51EC24072}"/>
    <cellStyle name="Vírgula 5 2 2 2 4 4" xfId="11541" xr:uid="{2E64924D-E51E-4449-82F8-7BA0C503404D}"/>
    <cellStyle name="Vírgula 5 2 2 2 4 4 2" xfId="13266" xr:uid="{6816593A-BFCC-415C-9760-ACAC750BCB31}"/>
    <cellStyle name="Vírgula 5 2 2 2 4 4 3" xfId="14722" xr:uid="{75025B6A-A9E4-4B95-BEF7-3CB23FADEA42}"/>
    <cellStyle name="Vírgula 5 2 2 2 4 5" xfId="12406" xr:uid="{18930BA4-0DA6-433E-8457-DBFB85BB276A}"/>
    <cellStyle name="Vírgula 5 2 2 2 4 6" xfId="14127" xr:uid="{E46A2C0C-BF29-4BDF-889A-BEBAE3EF84A3}"/>
    <cellStyle name="Vírgula 5 2 2 2 4 7" xfId="20614" xr:uid="{F2136EB8-1682-4ABA-9371-72925667D238}"/>
    <cellStyle name="Vírgula 5 2 2 2 5" xfId="372" xr:uid="{7A202A98-EE7E-40C9-9431-BBA65EE77BAD}"/>
    <cellStyle name="Vírgula 5 2 2 2 5 2" xfId="6001" xr:uid="{B63A7F1B-100F-4545-B056-B8BBD3C80DB0}"/>
    <cellStyle name="Vírgula 5 2 2 2 5 2 2" xfId="11913" xr:uid="{B3BA71A9-7578-4AFA-8256-ACBB4377D04C}"/>
    <cellStyle name="Vírgula 5 2 2 2 5 2 2 2" xfId="13638" xr:uid="{BF014467-2431-4BB6-859E-BAE6D85F9CED}"/>
    <cellStyle name="Vírgula 5 2 2 2 5 2 3" xfId="12778" xr:uid="{BA48A206-8100-4919-877A-D88DCA57583E}"/>
    <cellStyle name="Vírgula 5 2 2 2 5 2 4" xfId="20122" xr:uid="{4C1A6FA4-35D7-4C8F-B9D6-096395036666}"/>
    <cellStyle name="Vírgula 5 2 2 2 5 2 5" xfId="20988" xr:uid="{27CE8271-FF0A-4555-9E88-1F0BB495971D}"/>
    <cellStyle name="Vírgula 5 2 2 2 5 3" xfId="11483" xr:uid="{D5612DF0-8FD7-4F87-9E63-E2DDA0BDCE79}"/>
    <cellStyle name="Vírgula 5 2 2 2 5 3 2" xfId="13208" xr:uid="{25737EB4-0EE9-485A-A947-FFD1E6B523BA}"/>
    <cellStyle name="Vírgula 5 2 2 2 5 3 3" xfId="14636" xr:uid="{E2CE2092-C460-4A67-B6BC-9CA1A7E3D6FD}"/>
    <cellStyle name="Vírgula 5 2 2 2 5 4" xfId="12348" xr:uid="{FD12FACF-F71E-467F-B620-BC244ADB972F}"/>
    <cellStyle name="Vírgula 5 2 2 2 5 5" xfId="14069" xr:uid="{EDA7FA50-5B6F-43C8-B11D-1CB8F5996D35}"/>
    <cellStyle name="Vírgula 5 2 2 2 5 6" xfId="20556" xr:uid="{496E1B80-0DD6-4512-8FF3-DB9AC8108C39}"/>
    <cellStyle name="Vírgula 5 2 2 2 6" xfId="3751" xr:uid="{966BE93C-2CB8-44EC-93F0-EF1EED6A693C}"/>
    <cellStyle name="Vírgula 5 2 2 2 6 2" xfId="9380" xr:uid="{64EAF977-6BC8-4183-84EE-5FE1EC71232A}"/>
    <cellStyle name="Vírgula 5 2 2 2 6 2 2" xfId="12078" xr:uid="{F8C532DB-BD5F-4C79-A879-A5BA5C16DD0F}"/>
    <cellStyle name="Vírgula 5 2 2 2 6 2 2 2" xfId="13803" xr:uid="{20FB8C82-829C-44A6-885D-33F54FF2FEA2}"/>
    <cellStyle name="Vírgula 5 2 2 2 6 2 3" xfId="12943" xr:uid="{793656DC-A1DA-4D3F-B1DC-05AB384EAA8B}"/>
    <cellStyle name="Vírgula 5 2 2 2 6 2 4" xfId="20287" xr:uid="{8EC0075E-0A13-4877-9972-911F416F4DBB}"/>
    <cellStyle name="Vírgula 5 2 2 2 6 2 5" xfId="21153" xr:uid="{2479AF8F-B568-4332-A929-4439AE21E1DB}"/>
    <cellStyle name="Vírgula 5 2 2 2 6 3" xfId="11648" xr:uid="{29B80255-F8D3-48A8-947A-49CA58E1814E}"/>
    <cellStyle name="Vírgula 5 2 2 2 6 3 2" xfId="13373" xr:uid="{34CDFBDF-5439-4422-8654-D5A1617F0E0B}"/>
    <cellStyle name="Vírgula 5 2 2 2 6 3 3" xfId="18015" xr:uid="{EBFA3F78-645B-4CD0-BBE1-A2F4BED00830}"/>
    <cellStyle name="Vírgula 5 2 2 2 6 4" xfId="12513" xr:uid="{9BAE762F-CB38-410D-AC96-29D7E814525D}"/>
    <cellStyle name="Vírgula 5 2 2 2 6 5" xfId="14234" xr:uid="{6A870C41-970E-4469-A44F-EF3E16DB9BF8}"/>
    <cellStyle name="Vírgula 5 2 2 2 6 6" xfId="20721" xr:uid="{D5D6DD75-4A50-462A-ADEB-16F5FEC62B11}"/>
    <cellStyle name="Vírgula 5 2 2 2 7" xfId="222" xr:uid="{20BF43DF-3D82-45DD-B9CE-AAEC958AC10F}"/>
    <cellStyle name="Vírgula 5 2 2 2 7 2" xfId="5851" xr:uid="{7A51B1AB-D933-431B-964B-8F407B9DE2DD}"/>
    <cellStyle name="Vírgula 5 2 2 2 7 2 2" xfId="11864" xr:uid="{C07D748C-5C6E-4A83-BEF3-49C44CDB680C}"/>
    <cellStyle name="Vírgula 5 2 2 2 7 2 2 2" xfId="13589" xr:uid="{8AE46F22-A830-4738-9BAD-0B17BCAE0606}"/>
    <cellStyle name="Vírgula 5 2 2 2 7 2 3" xfId="12729" xr:uid="{45183A57-8A9A-4EEF-9E28-702543B7CFC1}"/>
    <cellStyle name="Vírgula 5 2 2 2 7 2 4" xfId="20073" xr:uid="{CF2BC81E-7023-4B1A-A461-AA9B7FFBDFA3}"/>
    <cellStyle name="Vírgula 5 2 2 2 7 2 5" xfId="20939" xr:uid="{C5AAF1F9-9CEA-454B-BE05-E8EE32851148}"/>
    <cellStyle name="Vírgula 5 2 2 2 7 3" xfId="11434" xr:uid="{B6D301B3-A9C8-4482-9CD6-8BF0BC3B8957}"/>
    <cellStyle name="Vírgula 5 2 2 2 7 3 2" xfId="13159" xr:uid="{6F4E9CC6-2807-4DB8-A463-606DB00CEF0D}"/>
    <cellStyle name="Vírgula 5 2 2 2 7 3 3" xfId="14486" xr:uid="{4BADAD3E-C532-46FB-97E3-4610D5594B6B}"/>
    <cellStyle name="Vírgula 5 2 2 2 7 4" xfId="12299" xr:uid="{B5F62997-1A54-4AE6-91FF-6AA060527B45}"/>
    <cellStyle name="Vírgula 5 2 2 2 7 5" xfId="14020" xr:uid="{18FA79F6-C56D-447C-B0BD-72C97076822B}"/>
    <cellStyle name="Vírgula 5 2 2 2 7 6" xfId="20507" xr:uid="{2D0184E6-E451-4849-A490-472CAB421D95}"/>
    <cellStyle name="Vírgula 5 2 2 2 8" xfId="5785" xr:uid="{80BE4F1D-F4CD-4B6C-A8FE-C43D448DB5F0}"/>
    <cellStyle name="Vírgula 5 2 2 2 8 2" xfId="11822" xr:uid="{A15F8531-B082-4630-A2F0-8DAD80F054D4}"/>
    <cellStyle name="Vírgula 5 2 2 2 8 2 2" xfId="13547" xr:uid="{E45FA3A3-8F28-46B5-AA53-0B3EACAC67F4}"/>
    <cellStyle name="Vírgula 5 2 2 2 8 3" xfId="12687" xr:uid="{7AAE44D5-A557-4D2B-B502-813A8A9FB363}"/>
    <cellStyle name="Vírgula 5 2 2 2 8 4" xfId="20031" xr:uid="{A1732B46-B684-4EB4-B27F-D596DD0E51E8}"/>
    <cellStyle name="Vírgula 5 2 2 2 8 5" xfId="20897" xr:uid="{885B66E4-2ACF-4A16-9384-895818E38384}"/>
    <cellStyle name="Vírgula 5 2 2 2 9" xfId="11392" xr:uid="{7216638D-A6B1-4ED1-AF6F-6ED7499944DC}"/>
    <cellStyle name="Vírgula 5 2 2 2 9 2" xfId="13117" xr:uid="{1DA149EF-1A94-49C3-9C2E-56DE6A0DE292}"/>
    <cellStyle name="Vírgula 5 2 2 2 9 3" xfId="14420" xr:uid="{E6F79D9C-5ED3-4B6D-83CA-3716C9D3B802}"/>
    <cellStyle name="Vírgula 5 2 2 3" xfId="134" xr:uid="{3A4C31A3-B5E3-4713-8F87-3FAA531F6756}"/>
    <cellStyle name="Vírgula 5 2 2 3 2" xfId="564" xr:uid="{7BFEE364-416D-45DB-A4E6-35784459997D}"/>
    <cellStyle name="Vírgula 5 2 2 3 2 2" xfId="4633" xr:uid="{FD202095-90C1-4896-8A69-7A685D87CC21}"/>
    <cellStyle name="Vírgula 5 2 2 3 2 2 2" xfId="10262" xr:uid="{320FC65C-4898-46F0-8507-4DA4260725B2}"/>
    <cellStyle name="Vírgula 5 2 2 3 2 2 2 2" xfId="12193" xr:uid="{8C8FD613-514C-4A99-B811-BC073B598F73}"/>
    <cellStyle name="Vírgula 5 2 2 3 2 2 2 2 2" xfId="13918" xr:uid="{0CBB0235-6BE3-4974-BEB5-62F4958E3560}"/>
    <cellStyle name="Vírgula 5 2 2 3 2 2 2 3" xfId="13058" xr:uid="{73B67728-CEA3-4DDF-9E6D-4D07C3DA7FEA}"/>
    <cellStyle name="Vírgula 5 2 2 3 2 2 2 4" xfId="20402" xr:uid="{9B2CE900-5A2F-4A11-AA5C-62E7B7DF7BC0}"/>
    <cellStyle name="Vírgula 5 2 2 3 2 2 2 5" xfId="21268" xr:uid="{53AEAC28-6707-426C-B86E-BDC529C55F53}"/>
    <cellStyle name="Vírgula 5 2 2 3 2 2 3" xfId="11763" xr:uid="{C60342A4-AD35-49C1-907F-3F84F6757865}"/>
    <cellStyle name="Vírgula 5 2 2 3 2 2 3 2" xfId="13488" xr:uid="{75CB4BB2-6C38-4EF5-A0E4-BA0EF292FA1A}"/>
    <cellStyle name="Vírgula 5 2 2 3 2 2 3 3" xfId="18897" xr:uid="{9EECEE2E-9D8F-4023-8022-173A79DBCE60}"/>
    <cellStyle name="Vírgula 5 2 2 3 2 2 4" xfId="12628" xr:uid="{2C786ABF-825A-46F6-B326-72980984BB29}"/>
    <cellStyle name="Vírgula 5 2 2 3 2 2 5" xfId="14349" xr:uid="{3699BCF5-3D37-4495-9F82-B01FA4A45F6C}"/>
    <cellStyle name="Vírgula 5 2 2 3 2 2 6" xfId="20836" xr:uid="{193F10A7-0E53-44C1-99D9-F3EB2BDCF6BF}"/>
    <cellStyle name="Vírgula 5 2 2 3 2 3" xfId="6193" xr:uid="{91E3FA46-D930-4041-8E97-8711F65CB656}"/>
    <cellStyle name="Vírgula 5 2 2 3 2 3 2" xfId="12014" xr:uid="{54BC044D-05E5-4EE0-88F1-ECA58202320F}"/>
    <cellStyle name="Vírgula 5 2 2 3 2 3 2 2" xfId="13739" xr:uid="{C774768B-7218-4EEA-821E-83D949AD3FF7}"/>
    <cellStyle name="Vírgula 5 2 2 3 2 3 3" xfId="12879" xr:uid="{CF9045AA-05AE-42AD-8951-198B91C4C214}"/>
    <cellStyle name="Vírgula 5 2 2 3 2 3 4" xfId="20223" xr:uid="{16A79BFB-8977-45D2-AA0D-00E2760BF010}"/>
    <cellStyle name="Vírgula 5 2 2 3 2 3 5" xfId="21089" xr:uid="{49405040-0D5A-4BFF-81AB-D980672AB1EA}"/>
    <cellStyle name="Vírgula 5 2 2 3 2 4" xfId="11584" xr:uid="{D70B8EDE-95AE-4F08-B949-0964DE5B87DA}"/>
    <cellStyle name="Vírgula 5 2 2 3 2 4 2" xfId="13309" xr:uid="{2018336F-7C87-4F1F-A9F1-8162B9DB430E}"/>
    <cellStyle name="Vírgula 5 2 2 3 2 4 3" xfId="14828" xr:uid="{360CC250-62F2-40E9-A73F-A5A0F4FCE02C}"/>
    <cellStyle name="Vírgula 5 2 2 3 2 5" xfId="12449" xr:uid="{8B7B726A-5B2E-4964-82A8-3398282DA78C}"/>
    <cellStyle name="Vírgula 5 2 2 3 2 6" xfId="14170" xr:uid="{647716C5-FB3B-4BDB-BAA0-70B244003A36}"/>
    <cellStyle name="Vírgula 5 2 2 3 2 7" xfId="20657" xr:uid="{747DC900-E010-4DD5-B0F6-47FCDD5C589F}"/>
    <cellStyle name="Vírgula 5 2 2 3 3" xfId="3785" xr:uid="{6058FA27-CFF6-4AB4-8392-BF86008B6782}"/>
    <cellStyle name="Vírgula 5 2 2 3 3 2" xfId="9414" xr:uid="{243D1D93-B030-499F-BA27-15B0EB5233B4}"/>
    <cellStyle name="Vírgula 5 2 2 3 3 2 2" xfId="12093" xr:uid="{7289159E-ADEF-4BFB-A83D-2CD963FC3D34}"/>
    <cellStyle name="Vírgula 5 2 2 3 3 2 2 2" xfId="13818" xr:uid="{3E5112BA-3754-4CCB-A7FC-C76C67CFB798}"/>
    <cellStyle name="Vírgula 5 2 2 3 3 2 3" xfId="12958" xr:uid="{81179D30-86FF-4264-AD97-8C3497FD1D50}"/>
    <cellStyle name="Vírgula 5 2 2 3 3 2 4" xfId="20302" xr:uid="{428F2387-4F50-4CFF-BCBF-FD0AC4F6F275}"/>
    <cellStyle name="Vírgula 5 2 2 3 3 2 5" xfId="21168" xr:uid="{249B9DD7-CA95-4C36-B1F5-86F30609857D}"/>
    <cellStyle name="Vírgula 5 2 2 3 3 3" xfId="11663" xr:uid="{5B3BDAF3-458E-4C50-951C-44CBF0876D1A}"/>
    <cellStyle name="Vírgula 5 2 2 3 3 3 2" xfId="13388" xr:uid="{BCEF73E7-8597-4EBE-ABCB-A3BC1F7A545F}"/>
    <cellStyle name="Vírgula 5 2 2 3 3 3 3" xfId="18049" xr:uid="{ADC727DF-1A14-48A1-8E81-C5C989F76CCB}"/>
    <cellStyle name="Vírgula 5 2 2 3 3 4" xfId="12528" xr:uid="{18B85236-1E4A-40A0-A35E-F5777F9F27C2}"/>
    <cellStyle name="Vírgula 5 2 2 3 3 5" xfId="14249" xr:uid="{926E2852-74E5-4717-9516-054EDE63A807}"/>
    <cellStyle name="Vírgula 5 2 2 3 3 6" xfId="20736" xr:uid="{C7B5DEE2-2333-4339-943C-61B4982E3E58}"/>
    <cellStyle name="Vírgula 5 2 2 3 4" xfId="388" xr:uid="{4AE59271-50AB-455F-9B09-9B68607F18D1}"/>
    <cellStyle name="Vírgula 5 2 2 3 4 2" xfId="6017" xr:uid="{CC126A3B-90AC-436F-974F-3F46B4FD2248}"/>
    <cellStyle name="Vírgula 5 2 2 3 4 2 2" xfId="11927" xr:uid="{55F003F0-4E1A-4D1B-B25D-955E1F99A4AD}"/>
    <cellStyle name="Vírgula 5 2 2 3 4 2 2 2" xfId="13652" xr:uid="{C4DCBCEB-5ABE-46F8-A6A6-651458F13144}"/>
    <cellStyle name="Vírgula 5 2 2 3 4 2 3" xfId="12792" xr:uid="{C3940C24-687D-4829-B361-69AC8DC56D4A}"/>
    <cellStyle name="Vírgula 5 2 2 3 4 2 4" xfId="20136" xr:uid="{ABA2CF50-BAE3-4AEB-8DFC-9D735EB79CFD}"/>
    <cellStyle name="Vírgula 5 2 2 3 4 2 5" xfId="21002" xr:uid="{AED25C36-18CE-48B0-9065-8A13E15AB311}"/>
    <cellStyle name="Vírgula 5 2 2 3 4 3" xfId="11497" xr:uid="{3F2C17BE-06BE-4155-9BA4-343B9847D667}"/>
    <cellStyle name="Vírgula 5 2 2 3 4 3 2" xfId="13222" xr:uid="{66DA4861-CB0F-4514-B5E1-191B729F887C}"/>
    <cellStyle name="Vírgula 5 2 2 3 4 3 3" xfId="14652" xr:uid="{4CDCE957-8076-4511-B7B9-7BB59ECCEC6D}"/>
    <cellStyle name="Vírgula 5 2 2 3 4 4" xfId="12362" xr:uid="{A3F13BC5-1EF6-496B-854D-3EC412C8C641}"/>
    <cellStyle name="Vírgula 5 2 2 3 4 5" xfId="14083" xr:uid="{8D8DB689-2684-48C6-9FF2-6C90B198B199}"/>
    <cellStyle name="Vírgula 5 2 2 3 4 6" xfId="20570" xr:uid="{8FA8708B-9D58-4346-A136-A0ED47C69232}"/>
    <cellStyle name="Vírgula 5 2 2 3 5" xfId="5763" xr:uid="{37FFDB6C-F734-4BE5-9B72-2033102EAADD}"/>
    <cellStyle name="Vírgula 5 2 2 3 5 2" xfId="11808" xr:uid="{218A64E6-BC83-4BEA-8BE5-E05795AFEF3E}"/>
    <cellStyle name="Vírgula 5 2 2 3 5 2 2" xfId="13533" xr:uid="{5A86842A-012E-4943-AE8F-F1EF0DE71CA4}"/>
    <cellStyle name="Vírgula 5 2 2 3 5 3" xfId="12673" xr:uid="{1F9CE275-5F1E-4742-B35E-BE2F37D341A6}"/>
    <cellStyle name="Vírgula 5 2 2 3 5 4" xfId="20017" xr:uid="{99136786-6A3B-404C-917D-82AF709D33E7}"/>
    <cellStyle name="Vírgula 5 2 2 3 5 5" xfId="20883" xr:uid="{B1EC7B7A-08EA-41DD-92F3-500B9A286415}"/>
    <cellStyle name="Vírgula 5 2 2 3 6" xfId="11378" xr:uid="{6B07B2F0-E9AC-4236-9F5A-F9D387027DF4}"/>
    <cellStyle name="Vírgula 5 2 2 3 6 2" xfId="13103" xr:uid="{809D9BCE-B989-49D7-B9FA-8CD8954560A8}"/>
    <cellStyle name="Vírgula 5 2 2 3 6 3" xfId="14398" xr:uid="{A396DEE1-D796-4726-A248-DAE07FEA61DC}"/>
    <cellStyle name="Vírgula 5 2 2 3 7" xfId="12243" xr:uid="{A831950E-9C50-49F5-ABB8-2224FFD758EC}"/>
    <cellStyle name="Vírgula 5 2 2 3 8" xfId="13964" xr:uid="{E304B0F4-0CE2-4B0B-B408-190586848DD4}"/>
    <cellStyle name="Vírgula 5 2 2 3 9" xfId="20451" xr:uid="{1C27C98C-8F4A-405F-B45E-48B2F8E24214}"/>
    <cellStyle name="Vírgula 5 2 2 4" xfId="495" xr:uid="{FDA4CF95-787D-4E84-BE14-1CE5B0ED088A}"/>
    <cellStyle name="Vírgula 5 2 2 4 2" xfId="3730" xr:uid="{FF2CAACC-C964-46F1-88B7-A378790E3029}"/>
    <cellStyle name="Vírgula 5 2 2 4 2 2" xfId="9359" xr:uid="{CC7EAAE6-4569-484F-AE65-8818070D85E1}"/>
    <cellStyle name="Vírgula 5 2 2 4 2 2 2" xfId="12063" xr:uid="{FB7DE0E6-0A91-4CC2-8E02-67A9116608E0}"/>
    <cellStyle name="Vírgula 5 2 2 4 2 2 2 2" xfId="13788" xr:uid="{9514E9F3-28A7-418E-B3AC-7BD18EC0213B}"/>
    <cellStyle name="Vírgula 5 2 2 4 2 2 3" xfId="12928" xr:uid="{D956A89D-C7C0-4BCD-8BF7-5FFA59A19CAD}"/>
    <cellStyle name="Vírgula 5 2 2 4 2 2 4" xfId="20272" xr:uid="{863D96FC-020B-42C4-908D-C3D1CCD0C859}"/>
    <cellStyle name="Vírgula 5 2 2 4 2 2 5" xfId="21138" xr:uid="{0EB99CBA-A719-482A-AAE2-276BB9EFC39B}"/>
    <cellStyle name="Vírgula 5 2 2 4 2 3" xfId="11633" xr:uid="{769767CF-987E-4801-B9B9-49287D745AD6}"/>
    <cellStyle name="Vírgula 5 2 2 4 2 3 2" xfId="13358" xr:uid="{27428F5F-70C6-490B-8560-D8B3F7F61414}"/>
    <cellStyle name="Vírgula 5 2 2 4 2 3 3" xfId="17994" xr:uid="{6DAB8337-F538-4156-AB13-42771FB183D4}"/>
    <cellStyle name="Vírgula 5 2 2 4 2 4" xfId="12498" xr:uid="{C9A0FE07-1BD9-419B-83AE-4D947E40008F}"/>
    <cellStyle name="Vírgula 5 2 2 4 2 5" xfId="14219" xr:uid="{D7DE44C0-2ABB-47D1-97CF-0389C8FEA8D7}"/>
    <cellStyle name="Vírgula 5 2 2 4 2 6" xfId="20706" xr:uid="{B4F9EE16-796F-4AC4-A83F-02A2A985F662}"/>
    <cellStyle name="Vírgula 5 2 2 4 3" xfId="6124" xr:uid="{44627630-0378-4715-82A7-28EA0E1E3703}"/>
    <cellStyle name="Vírgula 5 2 2 4 3 2" xfId="11985" xr:uid="{2989228B-005B-4098-AD62-4FDB53BEDC4A}"/>
    <cellStyle name="Vírgula 5 2 2 4 3 2 2" xfId="13710" xr:uid="{5CBBA166-A05D-470B-9AF3-E68BCABD106A}"/>
    <cellStyle name="Vírgula 5 2 2 4 3 3" xfId="12850" xr:uid="{AF88995D-D8D9-4C99-96EC-56FE50A30083}"/>
    <cellStyle name="Vírgula 5 2 2 4 3 4" xfId="20194" xr:uid="{A2E1AADB-4C3A-4854-BF33-42DC74734ECC}"/>
    <cellStyle name="Vírgula 5 2 2 4 3 5" xfId="21060" xr:uid="{17256532-99A4-42BB-88EE-2BFFD0FF395A}"/>
    <cellStyle name="Vírgula 5 2 2 4 4" xfId="11555" xr:uid="{2E832813-24A9-4C12-B6AB-0828CAB34FC3}"/>
    <cellStyle name="Vírgula 5 2 2 4 4 2" xfId="13280" xr:uid="{909A49BB-FB0A-4A25-9B0D-CEDDBACC1C5E}"/>
    <cellStyle name="Vírgula 5 2 2 4 4 3" xfId="14759" xr:uid="{A83D8DB8-B865-4167-9565-ABC93D6C9166}"/>
    <cellStyle name="Vírgula 5 2 2 4 5" xfId="12420" xr:uid="{1EE53302-F4E6-494B-9710-F97170DCD815}"/>
    <cellStyle name="Vírgula 5 2 2 4 6" xfId="14141" xr:uid="{826139E0-2205-4610-9BA0-2556B61E9C05}"/>
    <cellStyle name="Vírgula 5 2 2 4 7" xfId="20628" xr:uid="{5BCC1BAD-7378-4DC2-AF58-6FB7CA08726A}"/>
    <cellStyle name="Vírgula 5 2 2 5" xfId="429" xr:uid="{3B02BC28-E3F6-413A-A894-8791BE6033ED}"/>
    <cellStyle name="Vírgula 5 2 2 5 2" xfId="3866" xr:uid="{76197290-EE18-4A2E-8818-ED9D84A2D63C}"/>
    <cellStyle name="Vírgula 5 2 2 5 2 2" xfId="9495" xr:uid="{A1ADD5B3-7F07-476A-A0F9-B407D8D649BE}"/>
    <cellStyle name="Vírgula 5 2 2 5 2 2 2" xfId="12125" xr:uid="{E5E9BA1D-1A63-4A08-9497-265353CD3789}"/>
    <cellStyle name="Vírgula 5 2 2 5 2 2 2 2" xfId="13850" xr:uid="{F38EB2B2-C324-4D08-B885-A0A397478826}"/>
    <cellStyle name="Vírgula 5 2 2 5 2 2 3" xfId="12990" xr:uid="{B279EFF1-DC1F-4B7F-A220-9918657BD44A}"/>
    <cellStyle name="Vírgula 5 2 2 5 2 2 4" xfId="20334" xr:uid="{6FE7D03F-C666-46CF-9164-3EB32A8FDE83}"/>
    <cellStyle name="Vírgula 5 2 2 5 2 2 5" xfId="21200" xr:uid="{1E35C924-B9A5-433F-86CF-4F6868E802A8}"/>
    <cellStyle name="Vírgula 5 2 2 5 2 3" xfId="11695" xr:uid="{E966AE3B-C411-4E1F-A03E-78D434D5E2A0}"/>
    <cellStyle name="Vírgula 5 2 2 5 2 3 2" xfId="13420" xr:uid="{E5847936-0D39-4796-9BC2-AF79D712B50F}"/>
    <cellStyle name="Vírgula 5 2 2 5 2 3 3" xfId="18130" xr:uid="{589E8317-AF59-4639-963C-8D752FFA1D49}"/>
    <cellStyle name="Vírgula 5 2 2 5 2 4" xfId="12560" xr:uid="{A49B3139-CBAD-41F5-8DAB-2420A474B21D}"/>
    <cellStyle name="Vírgula 5 2 2 5 2 5" xfId="14281" xr:uid="{8B8D15A8-7E27-4B4B-8514-B1D2A134EB8B}"/>
    <cellStyle name="Vírgula 5 2 2 5 2 6" xfId="20768" xr:uid="{87E0D891-7F0C-41D2-B287-8B34BE705396}"/>
    <cellStyle name="Vírgula 5 2 2 5 3" xfId="6058" xr:uid="{C9B76E70-B0C7-44D8-BA20-253618B50DCA}"/>
    <cellStyle name="Vírgula 5 2 2 5 3 2" xfId="11957" xr:uid="{040435E3-BB68-4138-8164-53E7E34F91A4}"/>
    <cellStyle name="Vírgula 5 2 2 5 3 2 2" xfId="13682" xr:uid="{A70E8E32-A0AA-40DC-8843-92D2305ED715}"/>
    <cellStyle name="Vírgula 5 2 2 5 3 3" xfId="12822" xr:uid="{1F310721-9D36-4B15-878C-4ACE2B4C420E}"/>
    <cellStyle name="Vírgula 5 2 2 5 3 4" xfId="20166" xr:uid="{58F5089F-73DF-4985-867B-0678373B2AE3}"/>
    <cellStyle name="Vírgula 5 2 2 5 3 5" xfId="21032" xr:uid="{0FD0C660-A768-4409-B685-03699B043C12}"/>
    <cellStyle name="Vírgula 5 2 2 5 4" xfId="11527" xr:uid="{B08C8FAC-2437-4B9B-8D6A-B641CFF675F8}"/>
    <cellStyle name="Vírgula 5 2 2 5 4 2" xfId="13252" xr:uid="{E0606F39-A987-430B-942E-6F0B9D4D02EB}"/>
    <cellStyle name="Vírgula 5 2 2 5 4 3" xfId="14693" xr:uid="{5AF0B798-EBF3-47FC-9DE9-D8D1C246B151}"/>
    <cellStyle name="Vírgula 5 2 2 5 5" xfId="12392" xr:uid="{9983755C-2406-4C3A-9CDE-A995D2A2B324}"/>
    <cellStyle name="Vírgula 5 2 2 5 6" xfId="14113" xr:uid="{6E78D223-EA78-4EC6-8464-9C57222C0BC2}"/>
    <cellStyle name="Vírgula 5 2 2 5 7" xfId="20600" xr:uid="{15F7BEA9-E40C-4E31-A122-04C3DE936E73}"/>
    <cellStyle name="Vírgula 5 2 2 6" xfId="412" xr:uid="{D46A0B42-4D76-45CA-A5EE-6009B4CF3316}"/>
    <cellStyle name="Vírgula 5 2 2 6 2" xfId="4506" xr:uid="{4CD82580-B513-4ED1-B4DC-57766EDDCA14}"/>
    <cellStyle name="Vírgula 5 2 2 6 2 2" xfId="10135" xr:uid="{304C322D-FAD6-4B2A-AD7E-54DFE92BDC6E}"/>
    <cellStyle name="Vírgula 5 2 2 6 2 2 2" xfId="12184" xr:uid="{3E385AAC-53F5-4CC0-B7F3-868B990EA600}"/>
    <cellStyle name="Vírgula 5 2 2 6 2 2 2 2" xfId="13909" xr:uid="{3CC23EEF-75D2-49E9-9B4E-DCEA3E5ED2E0}"/>
    <cellStyle name="Vírgula 5 2 2 6 2 2 3" xfId="13049" xr:uid="{ED25B8E4-A446-461B-914C-5ED19C32D4F7}"/>
    <cellStyle name="Vírgula 5 2 2 6 2 2 4" xfId="20393" xr:uid="{490414B0-68AC-4A17-B23D-A3CD3E85B536}"/>
    <cellStyle name="Vírgula 5 2 2 6 2 2 5" xfId="21259" xr:uid="{F1833CE2-7FD6-4201-84E9-C82E9FAA966A}"/>
    <cellStyle name="Vírgula 5 2 2 6 2 3" xfId="11754" xr:uid="{DCDEECAA-F85E-45CB-ADD5-E81605A13E6B}"/>
    <cellStyle name="Vírgula 5 2 2 6 2 3 2" xfId="13479" xr:uid="{8EB6EE10-C90F-4A28-BF86-90266A1A2791}"/>
    <cellStyle name="Vírgula 5 2 2 6 2 3 3" xfId="18770" xr:uid="{71261092-C2E4-4535-AEE7-46163BAA6172}"/>
    <cellStyle name="Vírgula 5 2 2 6 2 4" xfId="12619" xr:uid="{2F9A553D-A48C-480F-8FB2-C66E5132343C}"/>
    <cellStyle name="Vírgula 5 2 2 6 2 5" xfId="14340" xr:uid="{04A6F711-D9B1-40BC-982F-E8BAA6F962AA}"/>
    <cellStyle name="Vírgula 5 2 2 6 2 6" xfId="20827" xr:uid="{194AAAD8-AEA0-4012-9D4E-B5E9A67F48D9}"/>
    <cellStyle name="Vírgula 5 2 2 6 3" xfId="6041" xr:uid="{81220031-860A-4E05-B95A-0661890AAD62}"/>
    <cellStyle name="Vírgula 5 2 2 6 3 2" xfId="11943" xr:uid="{D8017620-03A1-4F81-AF66-74CB59A18BFF}"/>
    <cellStyle name="Vírgula 5 2 2 6 3 2 2" xfId="13668" xr:uid="{3DC4DCC1-CE12-4A90-98FB-548618F2CDC2}"/>
    <cellStyle name="Vírgula 5 2 2 6 3 3" xfId="12808" xr:uid="{5F2F02E6-81F7-472B-8AA4-68D2376290E2}"/>
    <cellStyle name="Vírgula 5 2 2 6 3 4" xfId="20152" xr:uid="{F741BEFD-D756-4A8E-8FFD-11755BC785D7}"/>
    <cellStyle name="Vírgula 5 2 2 6 3 5" xfId="21018" xr:uid="{31EAA4CD-DC3F-471C-9359-89001ADF4952}"/>
    <cellStyle name="Vírgula 5 2 2 6 4" xfId="11513" xr:uid="{C962CB93-0F9E-4938-8F52-D48EAF10F651}"/>
    <cellStyle name="Vírgula 5 2 2 6 4 2" xfId="13238" xr:uid="{53650B46-61EF-4313-ADE2-DC9024D27A38}"/>
    <cellStyle name="Vírgula 5 2 2 6 4 3" xfId="14676" xr:uid="{79D36449-90FF-4DC2-A31D-6B1038649087}"/>
    <cellStyle name="Vírgula 5 2 2 6 5" xfId="12378" xr:uid="{793B1F88-E1B9-4C45-A2C7-E770FA045EB5}"/>
    <cellStyle name="Vírgula 5 2 2 6 6" xfId="14099" xr:uid="{A91EDDCF-92C3-4BF3-8CF5-93046DB7E9D5}"/>
    <cellStyle name="Vírgula 5 2 2 6 7" xfId="20586" xr:uid="{6E564DE5-1A58-42B9-AE39-EAB03697890A}"/>
    <cellStyle name="Vírgula 5 2 2 7" xfId="356" xr:uid="{9F54DABF-474B-48B7-92AE-1710D5B035F8}"/>
    <cellStyle name="Vírgula 5 2 2 7 2" xfId="4359" xr:uid="{A8C66F68-90F9-488B-926D-70F7E0681C4F}"/>
    <cellStyle name="Vírgula 5 2 2 7 2 2" xfId="9988" xr:uid="{18A8C804-AB80-4E25-A4A1-FED36B6B1FB2}"/>
    <cellStyle name="Vírgula 5 2 2 7 2 2 2" xfId="12173" xr:uid="{648AE634-9937-4057-9BF8-0BBB4F29504C}"/>
    <cellStyle name="Vírgula 5 2 2 7 2 2 2 2" xfId="13898" xr:uid="{EC6BD344-1640-417D-A0CA-8523D99E5C5B}"/>
    <cellStyle name="Vírgula 5 2 2 7 2 2 3" xfId="13038" xr:uid="{5ACCF410-DB84-4479-AD6B-90218DB5ED49}"/>
    <cellStyle name="Vírgula 5 2 2 7 2 2 4" xfId="20382" xr:uid="{AD779878-6BDE-42CC-91D5-2A83AF98C6FF}"/>
    <cellStyle name="Vírgula 5 2 2 7 2 2 5" xfId="21248" xr:uid="{7AACD45B-14AA-4BD3-B6AB-53F988670A6F}"/>
    <cellStyle name="Vírgula 5 2 2 7 2 3" xfId="11743" xr:uid="{F140A76D-8535-415A-9240-9DD38979A4C7}"/>
    <cellStyle name="Vírgula 5 2 2 7 2 3 2" xfId="13468" xr:uid="{65F507D4-B002-4428-BDF4-CC858C6340C4}"/>
    <cellStyle name="Vírgula 5 2 2 7 2 3 3" xfId="18623" xr:uid="{1443F48A-15FF-4EF3-9924-CBC2EF4192E1}"/>
    <cellStyle name="Vírgula 5 2 2 7 2 4" xfId="12608" xr:uid="{7F1B15B3-B93D-4F7D-B38F-B7F803C4FA73}"/>
    <cellStyle name="Vírgula 5 2 2 7 2 5" xfId="14329" xr:uid="{EFB13A32-5B5A-4715-B0F4-39C4A433A689}"/>
    <cellStyle name="Vírgula 5 2 2 7 2 6" xfId="20816" xr:uid="{AC002950-B3DB-4D86-B5A0-6088B0CAB54D}"/>
    <cellStyle name="Vírgula 5 2 2 7 3" xfId="5985" xr:uid="{B23D8D52-90F1-409C-BA80-D61C3C5FA469}"/>
    <cellStyle name="Vírgula 5 2 2 7 3 2" xfId="11899" xr:uid="{F989F379-8571-408A-8629-3A5775A8FEF5}"/>
    <cellStyle name="Vírgula 5 2 2 7 3 2 2" xfId="13624" xr:uid="{CA12B1C6-0334-4B93-A14E-0BFA42CA0606}"/>
    <cellStyle name="Vírgula 5 2 2 7 3 3" xfId="12764" xr:uid="{0B71390C-D67A-4E13-B231-5C14BF7C7C65}"/>
    <cellStyle name="Vírgula 5 2 2 7 3 4" xfId="20108" xr:uid="{1E7DC85D-DC88-4AF2-9B50-D2720E00B61B}"/>
    <cellStyle name="Vírgula 5 2 2 7 3 5" xfId="20974" xr:uid="{9CDBCF0A-A18A-433A-85DB-F45A86633E7C}"/>
    <cellStyle name="Vírgula 5 2 2 7 4" xfId="11469" xr:uid="{D8E037C4-D5A1-4C96-90D7-97B5B92FF506}"/>
    <cellStyle name="Vírgula 5 2 2 7 4 2" xfId="13194" xr:uid="{E30792E7-A49D-42FB-9C1C-0C1D696151EC}"/>
    <cellStyle name="Vírgula 5 2 2 7 4 3" xfId="14620" xr:uid="{3F85BAC6-EDC3-4F43-9641-624B2F5672E1}"/>
    <cellStyle name="Vírgula 5 2 2 7 5" xfId="12334" xr:uid="{42F62AC4-8456-4EA3-9177-6E4A675009B2}"/>
    <cellStyle name="Vírgula 5 2 2 7 6" xfId="14055" xr:uid="{FE6CECFE-618A-4802-B8F0-DF4A303512CC}"/>
    <cellStyle name="Vírgula 5 2 2 7 7" xfId="20542" xr:uid="{25ED6B1D-4B08-4660-A72B-16CA36FA0831}"/>
    <cellStyle name="Vírgula 5 2 2 8" xfId="331" xr:uid="{706BF1FB-322F-4156-82F1-4057EE042C0D}"/>
    <cellStyle name="Vírgula 5 2 2 8 2" xfId="5960" xr:uid="{97C10831-BCF3-44A4-B3D6-60091C96C44D}"/>
    <cellStyle name="Vírgula 5 2 2 8 2 2" xfId="11882" xr:uid="{4EB06E6E-AB3F-4768-B122-819E33E32C9C}"/>
    <cellStyle name="Vírgula 5 2 2 8 2 2 2" xfId="13607" xr:uid="{7F7587A4-83D6-4D30-9E1D-E827F50B5602}"/>
    <cellStyle name="Vírgula 5 2 2 8 2 3" xfId="12747" xr:uid="{11C72D11-1C9D-4335-8D5C-0BBFD7F41126}"/>
    <cellStyle name="Vírgula 5 2 2 8 2 4" xfId="20091" xr:uid="{696192E8-4901-481A-BC01-19FA9D5B7E7C}"/>
    <cellStyle name="Vírgula 5 2 2 8 2 5" xfId="20957" xr:uid="{70A08E3E-1AEA-400E-8E1C-FC7897ED824E}"/>
    <cellStyle name="Vírgula 5 2 2 8 3" xfId="11452" xr:uid="{1B74394D-A6BA-4FAE-87CC-CDE5948C73AA}"/>
    <cellStyle name="Vírgula 5 2 2 8 3 2" xfId="13177" xr:uid="{4D073CEC-CEFF-40C7-BA84-81BBCAC7CEB3}"/>
    <cellStyle name="Vírgula 5 2 2 8 3 3" xfId="14595" xr:uid="{38898947-391C-4C9E-A2CC-11D38C2FD551}"/>
    <cellStyle name="Vírgula 5 2 2 8 4" xfId="12317" xr:uid="{A6AB57D4-08AD-4901-AFF1-1EFA37BEC0AC}"/>
    <cellStyle name="Vírgula 5 2 2 8 5" xfId="14038" xr:uid="{DA5808E3-8F43-44F2-A71A-F88AFD12C526}"/>
    <cellStyle name="Vírgula 5 2 2 8 6" xfId="20525" xr:uid="{3E0F53AE-47BC-41FA-AC77-32B9062AF16F}"/>
    <cellStyle name="Vírgula 5 2 2 9" xfId="3713" xr:uid="{BDFC554F-F249-4305-AE81-DD48CC810BC2}"/>
    <cellStyle name="Vírgula 5 2 2 9 2" xfId="9342" xr:uid="{1243BB25-16ED-4849-92E8-E5C8CCEBB562}"/>
    <cellStyle name="Vírgula 5 2 2 9 2 2" xfId="12047" xr:uid="{F04F97A4-4527-48B5-BB6F-B33DC24872C9}"/>
    <cellStyle name="Vírgula 5 2 2 9 2 2 2" xfId="13772" xr:uid="{0842F4A6-5DBA-4B42-91D4-0A94B251F94A}"/>
    <cellStyle name="Vírgula 5 2 2 9 2 3" xfId="12912" xr:uid="{C5359F0E-163B-4F05-9277-4FFDEB4C2FE3}"/>
    <cellStyle name="Vírgula 5 2 2 9 2 4" xfId="20256" xr:uid="{7F3204A9-8708-4AFB-A2FD-9F7E9461D083}"/>
    <cellStyle name="Vírgula 5 2 2 9 2 5" xfId="21122" xr:uid="{8ECAEDE3-495F-4380-8B24-9F6854F33993}"/>
    <cellStyle name="Vírgula 5 2 2 9 3" xfId="11617" xr:uid="{337966C4-3C22-42F7-A6CD-0AA77E78CAE4}"/>
    <cellStyle name="Vírgula 5 2 2 9 3 2" xfId="13342" xr:uid="{8950799D-DE8C-425C-84E0-3751D8A9DC08}"/>
    <cellStyle name="Vírgula 5 2 2 9 3 3" xfId="17977" xr:uid="{E9AFE706-8824-4F24-8B49-B234742C69D5}"/>
    <cellStyle name="Vírgula 5 2 2 9 4" xfId="12482" xr:uid="{306004CF-4A19-45B4-AA6F-F5DB32260B4D}"/>
    <cellStyle name="Vírgula 5 2 2 9 5" xfId="14203" xr:uid="{1EB3CCEE-D1C9-4374-8290-10C28AC88272}"/>
    <cellStyle name="Vírgula 5 2 2 9 6" xfId="20690" xr:uid="{EAE5E79F-FC81-4D87-A2D5-04C8ADD867C7}"/>
    <cellStyle name="Vírgula 5 2 3" xfId="147" xr:uid="{F6286273-F2B4-48AF-8D10-FABA25E6B08E}"/>
    <cellStyle name="Vírgula 5 2 3 10" xfId="12252" xr:uid="{EC9A18D3-B312-4358-8C3B-6CC9E002559E}"/>
    <cellStyle name="Vírgula 5 2 3 11" xfId="13973" xr:uid="{7C5FC061-BDD2-461A-99AE-019E8D098C21}"/>
    <cellStyle name="Vírgula 5 2 3 12" xfId="20460" xr:uid="{41929A3C-453C-49C5-B4AE-8DE191080FF9}"/>
    <cellStyle name="Vírgula 5 2 3 2" xfId="582" xr:uid="{837105C0-A803-46FC-A7C5-C420A8411BB6}"/>
    <cellStyle name="Vírgula 5 2 3 2 2" xfId="3800" xr:uid="{6A56006A-9F27-4346-828C-A83E0014C21E}"/>
    <cellStyle name="Vírgula 5 2 3 2 2 2" xfId="9429" xr:uid="{D67D0CF7-4515-47A6-971E-5FA05C5FADDB}"/>
    <cellStyle name="Vírgula 5 2 3 2 2 2 2" xfId="12102" xr:uid="{6B4ED21F-FD50-4967-95AA-EBF8D17048EE}"/>
    <cellStyle name="Vírgula 5 2 3 2 2 2 2 2" xfId="13827" xr:uid="{AACBA9A6-0095-40F5-B4DA-9BC19C8ACAB5}"/>
    <cellStyle name="Vírgula 5 2 3 2 2 2 3" xfId="12967" xr:uid="{BC68C2D0-D999-4603-92DB-53C66D220A26}"/>
    <cellStyle name="Vírgula 5 2 3 2 2 2 4" xfId="20311" xr:uid="{28BD348E-AA1D-4259-A2BF-35B312FABF2C}"/>
    <cellStyle name="Vírgula 5 2 3 2 2 2 5" xfId="21177" xr:uid="{A8321F5A-8859-48DB-9922-24A0AC93B90A}"/>
    <cellStyle name="Vírgula 5 2 3 2 2 3" xfId="11672" xr:uid="{76D55268-0E9A-4B23-AE5D-AD6C9C6262EE}"/>
    <cellStyle name="Vírgula 5 2 3 2 2 3 2" xfId="13397" xr:uid="{F53F0A73-163F-4E76-9C67-2F1E2DCB20F3}"/>
    <cellStyle name="Vírgula 5 2 3 2 2 3 3" xfId="18064" xr:uid="{724B9E06-AB0E-48BA-8903-8B131D6CC81E}"/>
    <cellStyle name="Vírgula 5 2 3 2 2 4" xfId="12537" xr:uid="{1B5B6CBB-6DA2-430B-AB9A-D217B5DC0470}"/>
    <cellStyle name="Vírgula 5 2 3 2 2 5" xfId="14258" xr:uid="{36BBF08B-6E4E-444F-A756-2672F3DA2E60}"/>
    <cellStyle name="Vírgula 5 2 3 2 2 6" xfId="20745" xr:uid="{08EB731A-1909-4CE5-A809-351D55AAFB94}"/>
    <cellStyle name="Vírgula 5 2 3 2 3" xfId="6211" xr:uid="{DF5B2EA9-4CCC-49E7-934C-1337138351CE}"/>
    <cellStyle name="Vírgula 5 2 3 2 3 2" xfId="12023" xr:uid="{9A90B0DC-1690-4985-8FB8-8EC6D64104E3}"/>
    <cellStyle name="Vírgula 5 2 3 2 3 2 2" xfId="13748" xr:uid="{6CBC3162-5659-4B73-90A9-FB00E92F9BF8}"/>
    <cellStyle name="Vírgula 5 2 3 2 3 3" xfId="12888" xr:uid="{FA5F2163-BF03-4D61-8314-EB75F16A1660}"/>
    <cellStyle name="Vírgula 5 2 3 2 3 4" xfId="20232" xr:uid="{DA410788-EDEC-4100-A0C5-707338854178}"/>
    <cellStyle name="Vírgula 5 2 3 2 3 5" xfId="21098" xr:uid="{2AE7DE7C-EEB3-4D45-A506-7043EA3E94B9}"/>
    <cellStyle name="Vírgula 5 2 3 2 4" xfId="11593" xr:uid="{CD601F04-221F-4F74-8CF4-395A448FAFB9}"/>
    <cellStyle name="Vírgula 5 2 3 2 4 2" xfId="13318" xr:uid="{3FF4C4DE-74F9-4301-B2ED-C59BDE4BB0F2}"/>
    <cellStyle name="Vírgula 5 2 3 2 4 3" xfId="14846" xr:uid="{247E4458-433D-402C-A595-4B9F7C5698BC}"/>
    <cellStyle name="Vírgula 5 2 3 2 5" xfId="12458" xr:uid="{55D25394-350B-4DBF-8BDB-D6D13B159B21}"/>
    <cellStyle name="Vírgula 5 2 3 2 6" xfId="14179" xr:uid="{C4B9DB03-4FE3-497E-B82C-460A20AB5E40}"/>
    <cellStyle name="Vírgula 5 2 3 2 7" xfId="20666" xr:uid="{0A60169F-E58A-483C-BC11-A7E185358944}"/>
    <cellStyle name="Vírgula 5 2 3 3" xfId="509" xr:uid="{8661980C-FA85-4A28-A438-1192020D41CF}"/>
    <cellStyle name="Vírgula 5 2 3 3 2" xfId="3888" xr:uid="{455746BC-CD78-4C11-AD9B-21FFC5D6306C}"/>
    <cellStyle name="Vírgula 5 2 3 3 2 2" xfId="9517" xr:uid="{F006652B-34DC-4461-A226-13D8FDF62FB8}"/>
    <cellStyle name="Vírgula 5 2 3 3 2 2 2" xfId="12136" xr:uid="{FBF2A477-F420-43A8-9310-78B6FBC48868}"/>
    <cellStyle name="Vírgula 5 2 3 3 2 2 2 2" xfId="13861" xr:uid="{199E0CF9-1661-4654-B0D0-AD91B51D7BC3}"/>
    <cellStyle name="Vírgula 5 2 3 3 2 2 3" xfId="13001" xr:uid="{364C8A7A-629B-40BC-9F88-D81EE0081FD1}"/>
    <cellStyle name="Vírgula 5 2 3 3 2 2 4" xfId="20345" xr:uid="{0DEE88E9-1F28-4860-9BE3-D873FA9B036C}"/>
    <cellStyle name="Vírgula 5 2 3 3 2 2 5" xfId="21211" xr:uid="{CE4FA52C-0D40-4C51-8AB2-02C718C61250}"/>
    <cellStyle name="Vírgula 5 2 3 3 2 3" xfId="11706" xr:uid="{1B48D659-13C2-4862-93F2-D9390D8C797A}"/>
    <cellStyle name="Vírgula 5 2 3 3 2 3 2" xfId="13431" xr:uid="{F4223F8D-05FB-4B7B-B857-95C0BFA5F721}"/>
    <cellStyle name="Vírgula 5 2 3 3 2 3 3" xfId="18152" xr:uid="{787F49B8-A7B8-4CD5-A2B3-BDB474707EBF}"/>
    <cellStyle name="Vírgula 5 2 3 3 2 4" xfId="12571" xr:uid="{FC3197FA-F78D-4ACB-AE3C-366D7EA389F1}"/>
    <cellStyle name="Vírgula 5 2 3 3 2 5" xfId="14292" xr:uid="{2F0DAD9B-E2C9-43B8-80DC-3E6CCE961A40}"/>
    <cellStyle name="Vírgula 5 2 3 3 2 6" xfId="20779" xr:uid="{5F05FFEA-8B98-43C8-A4BE-2BF97C1F1251}"/>
    <cellStyle name="Vírgula 5 2 3 3 3" xfId="6138" xr:uid="{093F30C5-8873-4C7A-AF60-001F9CE5618E}"/>
    <cellStyle name="Vírgula 5 2 3 3 3 2" xfId="11995" xr:uid="{8DF26F4A-A66C-4266-BCC7-818C99A3EE46}"/>
    <cellStyle name="Vírgula 5 2 3 3 3 2 2" xfId="13720" xr:uid="{F9B81FD8-F3FB-4D9C-831D-7109CFB5AA0E}"/>
    <cellStyle name="Vírgula 5 2 3 3 3 3" xfId="12860" xr:uid="{2B2FE581-83E6-4B46-8BE4-E31D3D0D5269}"/>
    <cellStyle name="Vírgula 5 2 3 3 3 4" xfId="20204" xr:uid="{282A3940-313A-46C6-813D-B8726CD5A4D1}"/>
    <cellStyle name="Vírgula 5 2 3 3 3 5" xfId="21070" xr:uid="{92CE99B8-7D9D-4A9E-B80B-2ABE1DBA5E99}"/>
    <cellStyle name="Vírgula 5 2 3 3 4" xfId="11565" xr:uid="{EE1AE23D-4DAF-44FD-9EC1-7153B8A2150A}"/>
    <cellStyle name="Vírgula 5 2 3 3 4 2" xfId="13290" xr:uid="{CE0E6A6A-B4D5-4ED0-8645-66ED9EE6AD64}"/>
    <cellStyle name="Vírgula 5 2 3 3 4 3" xfId="14773" xr:uid="{A8B49AF7-65F4-44E1-AC27-3123466D3A02}"/>
    <cellStyle name="Vírgula 5 2 3 3 5" xfId="12430" xr:uid="{F5B2BBAF-8746-473C-A8F7-8F4F690B23B9}"/>
    <cellStyle name="Vírgula 5 2 3 3 6" xfId="14151" xr:uid="{D706B204-328D-4DFA-8CF1-DA2C46EE4113}"/>
    <cellStyle name="Vírgula 5 2 3 3 7" xfId="20638" xr:uid="{17D32800-97BA-4EC8-A341-1CFDB1CE2DFE}"/>
    <cellStyle name="Vírgula 5 2 3 4" xfId="452" xr:uid="{9A08FECC-1908-4DBF-9778-F7E6FD185ED7}"/>
    <cellStyle name="Vírgula 5 2 3 4 2" xfId="4347" xr:uid="{2FFA05B1-F694-4421-BF7C-E8C64B929ECE}"/>
    <cellStyle name="Vírgula 5 2 3 4 2 2" xfId="9976" xr:uid="{4F80EEC7-0702-415A-A265-5D1C061BD970}"/>
    <cellStyle name="Vírgula 5 2 3 4 2 2 2" xfId="12171" xr:uid="{99FDA97B-C21A-4787-9F0E-973852B63645}"/>
    <cellStyle name="Vírgula 5 2 3 4 2 2 2 2" xfId="13896" xr:uid="{91E5DC43-8844-44C4-AA2D-99CD160D949F}"/>
    <cellStyle name="Vírgula 5 2 3 4 2 2 3" xfId="13036" xr:uid="{26AEFB54-C536-40BF-B4F8-D03D7B7DE79B}"/>
    <cellStyle name="Vírgula 5 2 3 4 2 2 4" xfId="20380" xr:uid="{39CAEEA7-1168-430B-A0BE-270610538FC3}"/>
    <cellStyle name="Vírgula 5 2 3 4 2 2 5" xfId="21246" xr:uid="{71A6EA67-377B-4762-97CC-D247E7D3778E}"/>
    <cellStyle name="Vírgula 5 2 3 4 2 3" xfId="11741" xr:uid="{463DFD34-8459-47FB-863E-53DDC74468CF}"/>
    <cellStyle name="Vírgula 5 2 3 4 2 3 2" xfId="13466" xr:uid="{D9BC2D66-F41E-44F7-9F5E-1FEBC6E6CF39}"/>
    <cellStyle name="Vírgula 5 2 3 4 2 3 3" xfId="18611" xr:uid="{2DBC8949-9C3B-46B3-841A-69D95B17EE33}"/>
    <cellStyle name="Vírgula 5 2 3 4 2 4" xfId="12606" xr:uid="{1175B929-9D9A-4816-9FA0-44E47EBE93FB}"/>
    <cellStyle name="Vírgula 5 2 3 4 2 5" xfId="14327" xr:uid="{1C9C4411-B1DA-4F4A-AB10-2E943F493C9C}"/>
    <cellStyle name="Vírgula 5 2 3 4 2 6" xfId="20814" xr:uid="{61B41ADA-4E11-4928-8E91-21241FBF5A60}"/>
    <cellStyle name="Vírgula 5 2 3 4 3" xfId="6081" xr:uid="{4E9050B7-794E-492E-8AB2-BC3FD21A381C}"/>
    <cellStyle name="Vírgula 5 2 3 4 3 2" xfId="11966" xr:uid="{336A3F90-A207-49C7-9D53-FDF0ABD44F87}"/>
    <cellStyle name="Vírgula 5 2 3 4 3 2 2" xfId="13691" xr:uid="{3F20C37A-3CC8-4B6C-BF87-56A4D34697B4}"/>
    <cellStyle name="Vírgula 5 2 3 4 3 3" xfId="12831" xr:uid="{E0AAD5A7-102B-44F9-A7C0-F092AB8EBBCE}"/>
    <cellStyle name="Vírgula 5 2 3 4 3 4" xfId="20175" xr:uid="{EFBEF428-C644-4C20-A382-FA403C275A55}"/>
    <cellStyle name="Vírgula 5 2 3 4 3 5" xfId="21041" xr:uid="{8DD586DD-136D-47A3-B873-0ABA9DE01D34}"/>
    <cellStyle name="Vírgula 5 2 3 4 4" xfId="11536" xr:uid="{F77B165C-A231-4471-B804-99AB396DAB54}"/>
    <cellStyle name="Vírgula 5 2 3 4 4 2" xfId="13261" xr:uid="{58D0EA53-8B90-476E-BD24-FFFD5FD2070B}"/>
    <cellStyle name="Vírgula 5 2 3 4 4 3" xfId="14716" xr:uid="{6223F2DF-C9FA-4C20-8885-8DF5D1237C3D}"/>
    <cellStyle name="Vírgula 5 2 3 4 5" xfId="12401" xr:uid="{899E50FF-3EDF-4264-8990-96914F16D6E6}"/>
    <cellStyle name="Vírgula 5 2 3 4 6" xfId="14122" xr:uid="{6F8BA585-E57D-4D70-846D-56CC23493363}"/>
    <cellStyle name="Vírgula 5 2 3 4 7" xfId="20609" xr:uid="{CCBE6E6F-792F-40D3-8473-532F82AADF97}"/>
    <cellStyle name="Vírgula 5 2 3 5" xfId="366" xr:uid="{C0D9A641-5216-4485-A81A-0368829E239F}"/>
    <cellStyle name="Vírgula 5 2 3 5 2" xfId="5995" xr:uid="{275C04A8-E0D6-40DA-BD5A-B7FD212CC748}"/>
    <cellStyle name="Vírgula 5 2 3 5 2 2" xfId="11908" xr:uid="{981F1A67-43AD-4445-83CB-0E26CEDFF52A}"/>
    <cellStyle name="Vírgula 5 2 3 5 2 2 2" xfId="13633" xr:uid="{E60ABB89-1993-4B3D-AB45-85F080FD5471}"/>
    <cellStyle name="Vírgula 5 2 3 5 2 3" xfId="12773" xr:uid="{66238BA8-13D3-433F-972B-51313981FE75}"/>
    <cellStyle name="Vírgula 5 2 3 5 2 4" xfId="20117" xr:uid="{597D59F9-C063-46DD-87DE-8F887BB03801}"/>
    <cellStyle name="Vírgula 5 2 3 5 2 5" xfId="20983" xr:uid="{E7CBC2CE-3745-4200-89CD-400E22BCF213}"/>
    <cellStyle name="Vírgula 5 2 3 5 3" xfId="11478" xr:uid="{8C5292A7-FC3C-4E69-8F71-7ADBD28AAF3D}"/>
    <cellStyle name="Vírgula 5 2 3 5 3 2" xfId="13203" xr:uid="{CDCD94EA-62C5-46A6-B091-7DDC6AE24F2F}"/>
    <cellStyle name="Vírgula 5 2 3 5 3 3" xfId="14630" xr:uid="{BB58C7A9-FC6B-420A-8D33-B61B02449FB5}"/>
    <cellStyle name="Vírgula 5 2 3 5 4" xfId="12343" xr:uid="{C0C91349-8CCE-4831-A6B2-3ACDC1FADBE6}"/>
    <cellStyle name="Vírgula 5 2 3 5 5" xfId="14064" xr:uid="{C5792D72-E21B-42C3-9D56-4BBD3EDC0C76}"/>
    <cellStyle name="Vírgula 5 2 3 5 6" xfId="20551" xr:uid="{1E076D96-6233-4B9B-B603-8CE9B3670053}"/>
    <cellStyle name="Vírgula 5 2 3 6" xfId="3743" xr:uid="{05E39ACA-51AD-4059-B64E-F27685397F95}"/>
    <cellStyle name="Vírgula 5 2 3 6 2" xfId="9372" xr:uid="{93E5E9D1-FFCF-4439-AB15-F58D06510284}"/>
    <cellStyle name="Vírgula 5 2 3 6 2 2" xfId="12073" xr:uid="{2961D0F2-40FE-40B8-A256-1422E9746326}"/>
    <cellStyle name="Vírgula 5 2 3 6 2 2 2" xfId="13798" xr:uid="{95C7C03B-09CF-4906-95BB-6DC159D97035}"/>
    <cellStyle name="Vírgula 5 2 3 6 2 3" xfId="12938" xr:uid="{9AF9EA21-8934-47A8-B35D-D3FE704DF9D8}"/>
    <cellStyle name="Vírgula 5 2 3 6 2 4" xfId="20282" xr:uid="{1008A1BF-FC91-4ADC-99F2-B94162F3D597}"/>
    <cellStyle name="Vírgula 5 2 3 6 2 5" xfId="21148" xr:uid="{D2AEF408-B44C-4013-8DD9-038CAF9B311D}"/>
    <cellStyle name="Vírgula 5 2 3 6 3" xfId="11643" xr:uid="{CC827F5D-A4F2-4A71-B339-3B1E651FC76C}"/>
    <cellStyle name="Vírgula 5 2 3 6 3 2" xfId="13368" xr:uid="{D5FEAA8E-F97F-44F6-9789-ADE01C785010}"/>
    <cellStyle name="Vírgula 5 2 3 6 3 3" xfId="18007" xr:uid="{B22163C3-07FB-42E5-AD7D-9476AEC77396}"/>
    <cellStyle name="Vírgula 5 2 3 6 4" xfId="12508" xr:uid="{681FE21B-359A-4A28-8E1A-2F32E7134742}"/>
    <cellStyle name="Vírgula 5 2 3 6 5" xfId="14229" xr:uid="{B4EB652A-0561-49FA-9B0C-688DC9BD70D4}"/>
    <cellStyle name="Vírgula 5 2 3 6 6" xfId="20716" xr:uid="{D8393C62-3EE7-4C7E-BAAF-3AB474D17C0C}"/>
    <cellStyle name="Vírgula 5 2 3 7" xfId="217" xr:uid="{985C6B1D-5F28-4D24-B02C-C4D8E0922F9D}"/>
    <cellStyle name="Vírgula 5 2 3 7 2" xfId="5846" xr:uid="{3CF7FB72-000D-4BB2-82E1-5A971F233D2F}"/>
    <cellStyle name="Vírgula 5 2 3 7 2 2" xfId="11859" xr:uid="{8A6E961E-0115-4D67-9F37-820E8537C488}"/>
    <cellStyle name="Vírgula 5 2 3 7 2 2 2" xfId="13584" xr:uid="{2B5BBF3A-36FB-48AB-AC3A-C6292E9363FB}"/>
    <cellStyle name="Vírgula 5 2 3 7 2 3" xfId="12724" xr:uid="{EF845A31-233D-499F-880B-EB366D8482B4}"/>
    <cellStyle name="Vírgula 5 2 3 7 2 4" xfId="20068" xr:uid="{0D3C4E06-3D79-487D-8F6D-7B32D45D7233}"/>
    <cellStyle name="Vírgula 5 2 3 7 2 5" xfId="20934" xr:uid="{37ADC63F-83D8-4D93-8A7B-152BF46471A6}"/>
    <cellStyle name="Vírgula 5 2 3 7 3" xfId="11429" xr:uid="{AEF04921-377E-4525-8632-C2DAAEA4F79C}"/>
    <cellStyle name="Vírgula 5 2 3 7 3 2" xfId="13154" xr:uid="{C2F35808-48A1-4173-AE4F-E9AD2EC870BE}"/>
    <cellStyle name="Vírgula 5 2 3 7 3 3" xfId="14481" xr:uid="{F06AB00A-4904-4AFD-A49A-C0610A02B3FC}"/>
    <cellStyle name="Vírgula 5 2 3 7 4" xfId="12294" xr:uid="{EDD41F3D-CEB9-44E3-938C-2B2E47659F2B}"/>
    <cellStyle name="Vírgula 5 2 3 7 5" xfId="14015" xr:uid="{0D749E97-9958-46D0-A337-CE77087330B5}"/>
    <cellStyle name="Vírgula 5 2 3 7 6" xfId="20502" xr:uid="{9B401A82-5831-4264-9156-C4F5FE7D1C6C}"/>
    <cellStyle name="Vírgula 5 2 3 8" xfId="5776" xr:uid="{5F514150-6BD7-4896-A540-DCA28BDA6BBA}"/>
    <cellStyle name="Vírgula 5 2 3 8 2" xfId="11817" xr:uid="{B5812E03-6AD2-44F7-AA8A-1E013D590EF8}"/>
    <cellStyle name="Vírgula 5 2 3 8 2 2" xfId="13542" xr:uid="{8D23807D-B59D-4C71-B0BB-03654180C6D8}"/>
    <cellStyle name="Vírgula 5 2 3 8 3" xfId="12682" xr:uid="{765F1CCC-D419-4B58-8803-BCFFBDE29EBA}"/>
    <cellStyle name="Vírgula 5 2 3 8 4" xfId="20026" xr:uid="{06C3C236-1AEA-45AD-8292-04ADDA72157D}"/>
    <cellStyle name="Vírgula 5 2 3 8 5" xfId="20892" xr:uid="{6B38D057-7BD1-4814-BF98-DB9DCED4D3C7}"/>
    <cellStyle name="Vírgula 5 2 3 9" xfId="11387" xr:uid="{759C2BD0-E112-40E8-85BD-FC841066F92F}"/>
    <cellStyle name="Vírgula 5 2 3 9 2" xfId="13112" xr:uid="{247E619C-17B0-48DA-A6E6-8E6D39AE6F3A}"/>
    <cellStyle name="Vírgula 5 2 3 9 3" xfId="14411" xr:uid="{84F92558-8C5C-49D1-A785-33056C04DB81}"/>
    <cellStyle name="Vírgula 5 2 4" xfId="128" xr:uid="{F5E518C4-C79B-451E-B1C9-AABECB0AB173}"/>
    <cellStyle name="Vírgula 5 2 4 2" xfId="555" xr:uid="{AF493F62-FA34-4C2A-BF4E-B313F81D53FA}"/>
    <cellStyle name="Vírgula 5 2 4 2 2" xfId="4188" xr:uid="{0346A48A-45EF-4F4C-A375-8F4EE65E1F55}"/>
    <cellStyle name="Vírgula 5 2 4 2 2 2" xfId="9817" xr:uid="{7D937E5F-FE9B-4A96-BD68-7767E0009398}"/>
    <cellStyle name="Vírgula 5 2 4 2 2 2 2" xfId="12159" xr:uid="{D9F1DBA0-994E-4AB4-A137-35FABAD4D5D1}"/>
    <cellStyle name="Vírgula 5 2 4 2 2 2 2 2" xfId="13884" xr:uid="{C5BE5BC1-4608-47E9-A2F1-4AE45FF27A72}"/>
    <cellStyle name="Vírgula 5 2 4 2 2 2 3" xfId="13024" xr:uid="{4FC4985D-50F6-4B67-9662-C2A9094FDFB0}"/>
    <cellStyle name="Vírgula 5 2 4 2 2 2 4" xfId="20368" xr:uid="{8146AB9E-ED2F-4DF3-B0C6-BB0BC3693BFB}"/>
    <cellStyle name="Vírgula 5 2 4 2 2 2 5" xfId="21234" xr:uid="{929F220D-4EF4-4416-8281-D282A6A48F7E}"/>
    <cellStyle name="Vírgula 5 2 4 2 2 3" xfId="11729" xr:uid="{4ECCECB7-148A-4FE2-8EEC-49A8E2211463}"/>
    <cellStyle name="Vírgula 5 2 4 2 2 3 2" xfId="13454" xr:uid="{CF3E9146-EF4E-429D-82AA-D501AA341E44}"/>
    <cellStyle name="Vírgula 5 2 4 2 2 3 3" xfId="18452" xr:uid="{71185F56-B3C8-404D-8719-C95FE7BE3088}"/>
    <cellStyle name="Vírgula 5 2 4 2 2 4" xfId="12594" xr:uid="{4C7A8D6A-A3B5-4B3D-A973-2FE2F476A3EC}"/>
    <cellStyle name="Vírgula 5 2 4 2 2 5" xfId="14315" xr:uid="{17AB5020-C35A-4A32-A6B2-29295AD8A3D3}"/>
    <cellStyle name="Vírgula 5 2 4 2 2 6" xfId="20802" xr:uid="{6BF8FBB5-7901-451B-9EF4-CEAFBD0500F5}"/>
    <cellStyle name="Vírgula 5 2 4 2 3" xfId="6184" xr:uid="{59634058-1FCB-437D-9379-C81E5B923596}"/>
    <cellStyle name="Vírgula 5 2 4 2 3 2" xfId="12009" xr:uid="{15173AB4-D185-4571-831F-ED6D7ACBBB95}"/>
    <cellStyle name="Vírgula 5 2 4 2 3 2 2" xfId="13734" xr:uid="{89AB6CBE-8F5C-440C-8636-EB379C3498D1}"/>
    <cellStyle name="Vírgula 5 2 4 2 3 3" xfId="12874" xr:uid="{741E1174-1C1D-4C08-BD39-7496FE33EC90}"/>
    <cellStyle name="Vírgula 5 2 4 2 3 4" xfId="20218" xr:uid="{001C4C24-8429-45DF-877F-2C67815A5A3C}"/>
    <cellStyle name="Vírgula 5 2 4 2 3 5" xfId="21084" xr:uid="{2BDADF79-A09C-4F45-859E-317B2E70ABEC}"/>
    <cellStyle name="Vírgula 5 2 4 2 4" xfId="11579" xr:uid="{E40E35C4-37CF-4C58-BFDA-D9055CB44F9D}"/>
    <cellStyle name="Vírgula 5 2 4 2 4 2" xfId="13304" xr:uid="{223B9BE4-9051-40D2-95A8-FA67C69D2DBA}"/>
    <cellStyle name="Vírgula 5 2 4 2 4 3" xfId="14819" xr:uid="{C9AEEE6C-9AA6-4714-B604-07566A9B34F0}"/>
    <cellStyle name="Vírgula 5 2 4 2 5" xfId="12444" xr:uid="{12F1F326-701D-4A7C-9A9B-0066050A17DA}"/>
    <cellStyle name="Vírgula 5 2 4 2 6" xfId="14165" xr:uid="{670A5D38-0D37-454D-8799-5AE7981DBA6F}"/>
    <cellStyle name="Vírgula 5 2 4 2 7" xfId="20652" xr:uid="{2AEF8D9F-C0F4-4D72-BFF7-6DA5DA76F641}"/>
    <cellStyle name="Vírgula 5 2 4 3" xfId="3776" xr:uid="{895F1871-5393-4D32-BE52-2C345F24A7E4}"/>
    <cellStyle name="Vírgula 5 2 4 3 2" xfId="9405" xr:uid="{7D0FB5D3-1BB2-411C-BF22-BE58085CF8D2}"/>
    <cellStyle name="Vírgula 5 2 4 3 2 2" xfId="12088" xr:uid="{0020B6F2-2A36-4B40-9753-8138EB0073C0}"/>
    <cellStyle name="Vírgula 5 2 4 3 2 2 2" xfId="13813" xr:uid="{5952B9AD-D666-4BF5-908E-D3611B1298E9}"/>
    <cellStyle name="Vírgula 5 2 4 3 2 3" xfId="12953" xr:uid="{F7D20190-49BF-4A6E-AF31-811315F6D458}"/>
    <cellStyle name="Vírgula 5 2 4 3 2 4" xfId="20297" xr:uid="{7189C292-065A-4D5E-8B71-8B960F0075BF}"/>
    <cellStyle name="Vírgula 5 2 4 3 2 5" xfId="21163" xr:uid="{AE1429DB-C1A8-4D08-BFEC-869DA0FFA689}"/>
    <cellStyle name="Vírgula 5 2 4 3 3" xfId="11658" xr:uid="{814A664D-E681-40D8-A53C-C44BD5048B80}"/>
    <cellStyle name="Vírgula 5 2 4 3 3 2" xfId="13383" xr:uid="{955344CD-A87A-4D20-A0C6-8049CFCAA2C9}"/>
    <cellStyle name="Vírgula 5 2 4 3 3 3" xfId="18040" xr:uid="{428AE4B3-DB96-48CB-9C2F-528E963F5BA3}"/>
    <cellStyle name="Vírgula 5 2 4 3 4" xfId="12523" xr:uid="{B7E90C2C-B614-4891-B404-50BE07A54115}"/>
    <cellStyle name="Vírgula 5 2 4 3 5" xfId="14244" xr:uid="{C5B3ED52-A777-443E-BFF5-1F9267B38560}"/>
    <cellStyle name="Vírgula 5 2 4 3 6" xfId="20731" xr:uid="{539BF938-E8F1-452D-BBE4-1697721BC7DF}"/>
    <cellStyle name="Vírgula 5 2 4 4" xfId="383" xr:uid="{81C63066-1D5E-41F3-BCCE-224E22810AD2}"/>
    <cellStyle name="Vírgula 5 2 4 4 2" xfId="6012" xr:uid="{B32B453D-F968-4BA4-8181-52670078D38C}"/>
    <cellStyle name="Vírgula 5 2 4 4 2 2" xfId="11922" xr:uid="{CAC9C4C3-EA1F-4F64-82C2-F3767B7BE15B}"/>
    <cellStyle name="Vírgula 5 2 4 4 2 2 2" xfId="13647" xr:uid="{64519A52-A899-412E-852D-32A1DC3B7E52}"/>
    <cellStyle name="Vírgula 5 2 4 4 2 3" xfId="12787" xr:uid="{E07B1F4A-CE1B-46F4-A9D0-AB511EDD4197}"/>
    <cellStyle name="Vírgula 5 2 4 4 2 4" xfId="20131" xr:uid="{B7BC4B3E-DF5F-40A8-8B2A-B3044B504670}"/>
    <cellStyle name="Vírgula 5 2 4 4 2 5" xfId="20997" xr:uid="{5A68E069-F08A-45B9-A9C9-02F08EEC8765}"/>
    <cellStyle name="Vírgula 5 2 4 4 3" xfId="11492" xr:uid="{5ED22298-DB44-4263-BBE9-520379221C76}"/>
    <cellStyle name="Vírgula 5 2 4 4 3 2" xfId="13217" xr:uid="{95ED065E-F866-469B-BD76-4CB65D5D59DF}"/>
    <cellStyle name="Vírgula 5 2 4 4 3 3" xfId="14647" xr:uid="{B4FDA924-A4BB-4B69-ACDB-78E6358764F6}"/>
    <cellStyle name="Vírgula 5 2 4 4 4" xfId="12357" xr:uid="{A9B094A2-C6C4-4019-B3DF-F7DCF4C78983}"/>
    <cellStyle name="Vírgula 5 2 4 4 5" xfId="14078" xr:uid="{EC1E10FF-E523-4A7F-B66E-64F8634DB819}"/>
    <cellStyle name="Vírgula 5 2 4 4 6" xfId="20565" xr:uid="{D24C52F0-737C-4AE0-A9C5-7B8D0BCEE270}"/>
    <cellStyle name="Vírgula 5 2 4 5" xfId="5757" xr:uid="{7C39E9FC-9F80-464E-98B0-7A184C97B780}"/>
    <cellStyle name="Vírgula 5 2 4 5 2" xfId="11803" xr:uid="{97119643-ECE8-42D1-8B69-51829A18756C}"/>
    <cellStyle name="Vírgula 5 2 4 5 2 2" xfId="13528" xr:uid="{94299F07-3EC3-4587-918E-A18EED3D11AE}"/>
    <cellStyle name="Vírgula 5 2 4 5 3" xfId="12668" xr:uid="{7EE9B5AF-F1FB-463E-B3D2-7B11A9F07F22}"/>
    <cellStyle name="Vírgula 5 2 4 5 4" xfId="20012" xr:uid="{69EE8954-8593-4E61-A073-33A451C4A585}"/>
    <cellStyle name="Vírgula 5 2 4 5 5" xfId="20878" xr:uid="{715C7709-B014-4E9C-8A56-687C4EAC56EA}"/>
    <cellStyle name="Vírgula 5 2 4 6" xfId="11373" xr:uid="{B1B6DE6E-8722-4CC1-A8E1-1191A5F734FB}"/>
    <cellStyle name="Vírgula 5 2 4 6 2" xfId="13098" xr:uid="{6F4BD7AE-B01D-4AAA-AF35-88EB27FF6CAC}"/>
    <cellStyle name="Vírgula 5 2 4 6 3" xfId="14392" xr:uid="{F74BB91F-E11B-4234-ACDC-880CED50FEB9}"/>
    <cellStyle name="Vírgula 5 2 4 7" xfId="12238" xr:uid="{64B10860-1BB7-4EA5-A42A-E98758AB37B5}"/>
    <cellStyle name="Vírgula 5 2 4 8" xfId="13959" xr:uid="{DC2CAC4E-8C6A-4647-B747-EF3465E80D80}"/>
    <cellStyle name="Vírgula 5 2 4 9" xfId="20446" xr:uid="{6EA34405-6EA8-470B-961A-357B6864274E}"/>
    <cellStyle name="Vírgula 5 2 5" xfId="486" xr:uid="{F114F4AA-9EEE-4235-9E2D-003AD8C256BA}"/>
    <cellStyle name="Vírgula 5 2 5 2" xfId="3724" xr:uid="{5C12CA8E-F703-4463-87F3-35290DE1F026}"/>
    <cellStyle name="Vírgula 5 2 5 2 2" xfId="9353" xr:uid="{83BB4EA9-6FB7-40FF-91B5-B85450A0D523}"/>
    <cellStyle name="Vírgula 5 2 5 2 2 2" xfId="12058" xr:uid="{1B07B712-011C-4671-AD12-36DF097DFF63}"/>
    <cellStyle name="Vírgula 5 2 5 2 2 2 2" xfId="13783" xr:uid="{30734B22-8213-4768-9747-B1FA3895D20F}"/>
    <cellStyle name="Vírgula 5 2 5 2 2 3" xfId="12923" xr:uid="{8750FE83-3245-4EDB-BF0C-A001574B4A06}"/>
    <cellStyle name="Vírgula 5 2 5 2 2 4" xfId="20267" xr:uid="{58872C6C-BAFD-44F2-B956-9EB84CB36B0F}"/>
    <cellStyle name="Vírgula 5 2 5 2 2 5" xfId="21133" xr:uid="{4B3BD784-8524-459B-9B10-8BF8B71B8347}"/>
    <cellStyle name="Vírgula 5 2 5 2 3" xfId="11628" xr:uid="{3283A0B1-DA0F-44A1-8FBA-39D8E79CE9A2}"/>
    <cellStyle name="Vírgula 5 2 5 2 3 2" xfId="13353" xr:uid="{9E8A2BE8-4376-4AA0-B45E-682028F4C02F}"/>
    <cellStyle name="Vírgula 5 2 5 2 3 3" xfId="17988" xr:uid="{1C126BAA-71C4-45A2-9E3C-5FC5B59B6BD0}"/>
    <cellStyle name="Vírgula 5 2 5 2 4" xfId="12493" xr:uid="{E7695AF9-F760-4FF0-B788-741CD1207E81}"/>
    <cellStyle name="Vírgula 5 2 5 2 5" xfId="14214" xr:uid="{E57F2F5E-231C-4DC3-A87A-B5427EDE1D0D}"/>
    <cellStyle name="Vírgula 5 2 5 2 6" xfId="20701" xr:uid="{9F584139-D512-4B0F-B946-10B61CCFDF57}"/>
    <cellStyle name="Vírgula 5 2 5 3" xfId="6115" xr:uid="{3C1A07AE-949A-4AA9-AEA1-CC152AF16104}"/>
    <cellStyle name="Vírgula 5 2 5 3 2" xfId="11980" xr:uid="{4E84A31A-5A55-4DC5-AA9C-FABF525F5F31}"/>
    <cellStyle name="Vírgula 5 2 5 3 2 2" xfId="13705" xr:uid="{92C3B61C-5D3D-4675-8144-F1876E1A984C}"/>
    <cellStyle name="Vírgula 5 2 5 3 3" xfId="12845" xr:uid="{DA9C52EE-BE3C-4BAC-83FF-FC57C1BF6F1A}"/>
    <cellStyle name="Vírgula 5 2 5 3 4" xfId="20189" xr:uid="{BB9A06E0-DB1F-4A2B-9EDF-ED653C069C82}"/>
    <cellStyle name="Vírgula 5 2 5 3 5" xfId="21055" xr:uid="{9BFB47B0-CDC7-407E-B998-C8805D6487FC}"/>
    <cellStyle name="Vírgula 5 2 5 4" xfId="11550" xr:uid="{50EBA44E-9E79-4325-BDA9-9BFA6230FB47}"/>
    <cellStyle name="Vírgula 5 2 5 4 2" xfId="13275" xr:uid="{58487873-8EE8-4402-9119-9E1408E6BD1B}"/>
    <cellStyle name="Vírgula 5 2 5 4 3" xfId="14750" xr:uid="{AA2E9CE1-7DFD-4EE2-94AC-684B9C710992}"/>
    <cellStyle name="Vírgula 5 2 5 5" xfId="12415" xr:uid="{1BD4D6EF-7C18-4ECB-9E3D-824E6A01ED28}"/>
    <cellStyle name="Vírgula 5 2 5 6" xfId="14136" xr:uid="{225611DB-0C1D-4394-A0C6-CD110C1C0A02}"/>
    <cellStyle name="Vírgula 5 2 5 7" xfId="20623" xr:uid="{D7179061-31D1-486B-8705-C5B14D4408C6}"/>
    <cellStyle name="Vírgula 5 2 6" xfId="423" xr:uid="{998B0E6A-C42B-4ADB-8B6B-D9145E09D58D}"/>
    <cellStyle name="Vírgula 5 2 6 2" xfId="3860" xr:uid="{6008A328-A256-4973-B207-CF7A153C189A}"/>
    <cellStyle name="Vírgula 5 2 6 2 2" xfId="9489" xr:uid="{08953326-018D-4F90-8FD0-C81CB1DE411A}"/>
    <cellStyle name="Vírgula 5 2 6 2 2 2" xfId="12120" xr:uid="{8407F019-3418-4851-B7AF-DC2494C115B4}"/>
    <cellStyle name="Vírgula 5 2 6 2 2 2 2" xfId="13845" xr:uid="{77E2C058-8B88-4496-9691-301B36741B25}"/>
    <cellStyle name="Vírgula 5 2 6 2 2 3" xfId="12985" xr:uid="{C18326CD-6AEE-43EF-8268-4CD9A6827870}"/>
    <cellStyle name="Vírgula 5 2 6 2 2 4" xfId="20329" xr:uid="{564AEFAB-70F4-4D1F-AC76-50BC74406CB3}"/>
    <cellStyle name="Vírgula 5 2 6 2 2 5" xfId="21195" xr:uid="{0D6B824F-15EC-4D8A-8636-4E7993B3D22C}"/>
    <cellStyle name="Vírgula 5 2 6 2 3" xfId="11690" xr:uid="{6BB9C1B3-827C-4DE9-863B-E911978DAD92}"/>
    <cellStyle name="Vírgula 5 2 6 2 3 2" xfId="13415" xr:uid="{0FC89666-B47C-4D72-B370-06ABA0239A43}"/>
    <cellStyle name="Vírgula 5 2 6 2 3 3" xfId="18124" xr:uid="{6C0B7D88-871D-4D24-80E4-6BED05B0D86E}"/>
    <cellStyle name="Vírgula 5 2 6 2 4" xfId="12555" xr:uid="{8276804E-802A-4752-92C7-0058B5BA93DF}"/>
    <cellStyle name="Vírgula 5 2 6 2 5" xfId="14276" xr:uid="{94C1E58B-F89D-46F7-82AC-9041514E30A1}"/>
    <cellStyle name="Vírgula 5 2 6 2 6" xfId="20763" xr:uid="{F7CDCE71-A1DE-483D-8015-458D688129E6}"/>
    <cellStyle name="Vírgula 5 2 6 3" xfId="6052" xr:uid="{EB5E8F8C-16DE-46B6-9D7A-CB79061BCF4B}"/>
    <cellStyle name="Vírgula 5 2 6 3 2" xfId="11952" xr:uid="{0034AF30-ED36-4898-B9F4-84742216FCB4}"/>
    <cellStyle name="Vírgula 5 2 6 3 2 2" xfId="13677" xr:uid="{38D27AAD-156F-4314-86C0-BF04B9505053}"/>
    <cellStyle name="Vírgula 5 2 6 3 3" xfId="12817" xr:uid="{218391C5-8CC9-4F4C-A565-34E373D8FF63}"/>
    <cellStyle name="Vírgula 5 2 6 3 4" xfId="20161" xr:uid="{56CB7A77-8FB8-4496-B747-C1F5DE20C616}"/>
    <cellStyle name="Vírgula 5 2 6 3 5" xfId="21027" xr:uid="{BC505AA7-B7F1-4E9A-B29E-9F114525D43E}"/>
    <cellStyle name="Vírgula 5 2 6 4" xfId="11522" xr:uid="{FF0584F0-C2FA-47B4-BA45-9524D01D5470}"/>
    <cellStyle name="Vírgula 5 2 6 4 2" xfId="13247" xr:uid="{06F7BA79-2454-4D0F-BC80-51618E8BA1D1}"/>
    <cellStyle name="Vírgula 5 2 6 4 3" xfId="14687" xr:uid="{99EC2339-C007-4872-BBC9-D5ADB377DEA0}"/>
    <cellStyle name="Vírgula 5 2 6 5" xfId="12387" xr:uid="{28EF98A1-6158-4D90-9D3D-919F1647808B}"/>
    <cellStyle name="Vírgula 5 2 6 6" xfId="14108" xr:uid="{F71A4173-B229-45E1-8AF6-5BF18D384743}"/>
    <cellStyle name="Vírgula 5 2 6 7" xfId="20595" xr:uid="{670EFB57-FCD1-4977-8CC6-2093AAC1419A}"/>
    <cellStyle name="Vírgula 5 2 7" xfId="403" xr:uid="{FD5A7A9A-ECB1-4796-90A7-FF691659D1F2}"/>
    <cellStyle name="Vírgula 5 2 7 2" xfId="3756" xr:uid="{CBFA1106-C87C-445F-B2A4-51E8A984F530}"/>
    <cellStyle name="Vírgula 5 2 7 2 2" xfId="9385" xr:uid="{9A0A4395-E0C2-46A3-8BC6-41C64221799A}"/>
    <cellStyle name="Vírgula 5 2 7 2 2 2" xfId="12081" xr:uid="{13E3B5A1-1BA8-4531-951F-9544854657C6}"/>
    <cellStyle name="Vírgula 5 2 7 2 2 2 2" xfId="13806" xr:uid="{661409B4-7D2E-4EFB-922E-A71F6E649461}"/>
    <cellStyle name="Vírgula 5 2 7 2 2 3" xfId="12946" xr:uid="{78C34273-9712-408A-A2A6-3478ECCD4478}"/>
    <cellStyle name="Vírgula 5 2 7 2 2 4" xfId="20290" xr:uid="{4760CC73-2CAC-48D9-9BA7-98A19EECE77B}"/>
    <cellStyle name="Vírgula 5 2 7 2 2 5" xfId="21156" xr:uid="{633784D5-7B2A-439D-9B73-7FFB42F0BA25}"/>
    <cellStyle name="Vírgula 5 2 7 2 3" xfId="11651" xr:uid="{7A6AA249-F394-4EF2-8FC2-08BF08CCC779}"/>
    <cellStyle name="Vírgula 5 2 7 2 3 2" xfId="13376" xr:uid="{323A793B-835E-4497-92D0-7DF44F3C2FAF}"/>
    <cellStyle name="Vírgula 5 2 7 2 3 3" xfId="18020" xr:uid="{D67A48D9-52AB-4515-8909-E2BEACF50B58}"/>
    <cellStyle name="Vírgula 5 2 7 2 4" xfId="12516" xr:uid="{2A59E145-E4D0-4F22-B49F-8ACE1456A14D}"/>
    <cellStyle name="Vírgula 5 2 7 2 5" xfId="14237" xr:uid="{16266A4F-87D7-4B0B-A08E-D3395DF69DC1}"/>
    <cellStyle name="Vírgula 5 2 7 2 6" xfId="20724" xr:uid="{8E5FFE93-C808-46BC-BA3B-6792C114FE39}"/>
    <cellStyle name="Vírgula 5 2 7 3" xfId="6032" xr:uid="{B140F385-0A68-41B3-A55A-38C560003B89}"/>
    <cellStyle name="Vírgula 5 2 7 3 2" xfId="11938" xr:uid="{9BB3FC27-A86D-49DF-A367-A93553D90928}"/>
    <cellStyle name="Vírgula 5 2 7 3 2 2" xfId="13663" xr:uid="{FD0C5445-0D22-41F2-9BD6-8D882B34ABDF}"/>
    <cellStyle name="Vírgula 5 2 7 3 3" xfId="12803" xr:uid="{9CA4C015-2676-4807-AC36-313F4665A470}"/>
    <cellStyle name="Vírgula 5 2 7 3 4" xfId="20147" xr:uid="{D3E95C7E-AF7E-4CA6-8656-F956A397F234}"/>
    <cellStyle name="Vírgula 5 2 7 3 5" xfId="21013" xr:uid="{0CC15CCF-4693-4133-87FA-C0B2050242E5}"/>
    <cellStyle name="Vírgula 5 2 7 4" xfId="11508" xr:uid="{414F7193-DC00-45C1-A6EC-8AFCB554E02D}"/>
    <cellStyle name="Vírgula 5 2 7 4 2" xfId="13233" xr:uid="{294C05C4-CBF1-4721-ACC6-7ADBDC2CB6CD}"/>
    <cellStyle name="Vírgula 5 2 7 4 3" xfId="14667" xr:uid="{B0F30673-40A0-4CE6-A770-84113FB7A882}"/>
    <cellStyle name="Vírgula 5 2 7 5" xfId="12373" xr:uid="{EB47ACB9-AEAE-4AA2-A8A5-44614C3187B2}"/>
    <cellStyle name="Vírgula 5 2 7 6" xfId="14094" xr:uid="{BC9E6832-C3F1-46C3-8D45-17C151CAD51C}"/>
    <cellStyle name="Vírgula 5 2 7 7" xfId="20581" xr:uid="{6DF9F2A4-09A6-46B9-919B-741BBEC41B31}"/>
    <cellStyle name="Vírgula 5 2 8" xfId="347" xr:uid="{4D95D876-FEF3-4EEC-8D8A-383E66396DC0}"/>
    <cellStyle name="Vírgula 5 2 8 2" xfId="4263" xr:uid="{9980B941-CFB2-44C0-8162-C424D70E7F72}"/>
    <cellStyle name="Vírgula 5 2 8 2 2" xfId="9892" xr:uid="{ECB47D64-5C11-4609-96A6-F0E96E9C3BDF}"/>
    <cellStyle name="Vírgula 5 2 8 2 2 2" xfId="12166" xr:uid="{EE28EAB0-63F9-4F16-8180-049F57DA668A}"/>
    <cellStyle name="Vírgula 5 2 8 2 2 2 2" xfId="13891" xr:uid="{B7CFEF35-64AF-4098-8C7B-F993D8A85CEE}"/>
    <cellStyle name="Vírgula 5 2 8 2 2 3" xfId="13031" xr:uid="{209C681A-260D-4596-87CC-A8CD044533BE}"/>
    <cellStyle name="Vírgula 5 2 8 2 2 4" xfId="20375" xr:uid="{5C4218BA-DF79-4A8E-BA80-2DF7DE9CF6DD}"/>
    <cellStyle name="Vírgula 5 2 8 2 2 5" xfId="21241" xr:uid="{7B3C444D-0A73-4226-AFB8-8F6F5587BB1E}"/>
    <cellStyle name="Vírgula 5 2 8 2 3" xfId="11736" xr:uid="{F0B0CFBF-694C-4316-A901-F16711A99AC7}"/>
    <cellStyle name="Vírgula 5 2 8 2 3 2" xfId="13461" xr:uid="{771C987C-5CED-43C0-B3E2-E562A7BB0E22}"/>
    <cellStyle name="Vírgula 5 2 8 2 3 3" xfId="18527" xr:uid="{CEE38BE8-BDBB-404E-B6E3-F1FA42C9498C}"/>
    <cellStyle name="Vírgula 5 2 8 2 4" xfId="12601" xr:uid="{44AF02BC-8844-4981-9A29-23C6DF00F9A3}"/>
    <cellStyle name="Vírgula 5 2 8 2 5" xfId="14322" xr:uid="{A3423DBD-A56B-4791-83ED-D0894F437CC5}"/>
    <cellStyle name="Vírgula 5 2 8 2 6" xfId="20809" xr:uid="{FF807E32-14AB-4719-9BD4-955A6FC31C2D}"/>
    <cellStyle name="Vírgula 5 2 8 3" xfId="5976" xr:uid="{E73F8AA3-9779-485F-9D06-A095D82B8EC5}"/>
    <cellStyle name="Vírgula 5 2 8 3 2" xfId="11894" xr:uid="{043D6AA6-A339-4E81-BDBF-8780208B33EC}"/>
    <cellStyle name="Vírgula 5 2 8 3 2 2" xfId="13619" xr:uid="{F0B95337-36F8-4D7C-B250-7342BB5DA2A9}"/>
    <cellStyle name="Vírgula 5 2 8 3 3" xfId="12759" xr:uid="{3B4E6BEA-FFFD-4642-A6C4-CF59FE8F62BE}"/>
    <cellStyle name="Vírgula 5 2 8 3 4" xfId="20103" xr:uid="{21DF1846-E6C2-492E-9672-0F9A70AA92B2}"/>
    <cellStyle name="Vírgula 5 2 8 3 5" xfId="20969" xr:uid="{CB7FB661-8620-4805-A2E0-FF1FD3BDD0A2}"/>
    <cellStyle name="Vírgula 5 2 8 4" xfId="11464" xr:uid="{7062CBFB-2EE2-4351-968F-1B47C3AB273C}"/>
    <cellStyle name="Vírgula 5 2 8 4 2" xfId="13189" xr:uid="{54FE8083-BA41-495F-BD8C-2C91CB162FFA}"/>
    <cellStyle name="Vírgula 5 2 8 4 3" xfId="14611" xr:uid="{C8898091-1E55-4D18-A7EC-C896104052BF}"/>
    <cellStyle name="Vírgula 5 2 8 5" xfId="12329" xr:uid="{6F71CCDA-54B0-4D35-AD15-AB9E147EDF08}"/>
    <cellStyle name="Vírgula 5 2 8 6" xfId="14050" xr:uid="{52AC9FF2-41B9-4CD7-A551-ABC9F2653C28}"/>
    <cellStyle name="Vírgula 5 2 8 7" xfId="20537" xr:uid="{35BF3696-4DAC-4E12-A37E-6743BC4EA801}"/>
    <cellStyle name="Vírgula 5 2 9" xfId="322" xr:uid="{B7F9EDF5-011A-479F-A87D-9254C3BC6C43}"/>
    <cellStyle name="Vírgula 5 2 9 2" xfId="5951" xr:uid="{5E468FB2-AC31-4856-92D0-AF3E22A1C3CF}"/>
    <cellStyle name="Vírgula 5 2 9 2 2" xfId="11877" xr:uid="{A90160CD-E0FA-4492-8C9D-C6583D4E7A06}"/>
    <cellStyle name="Vírgula 5 2 9 2 2 2" xfId="13602" xr:uid="{F37A95FE-C862-417E-AA41-258B6F8DA58B}"/>
    <cellStyle name="Vírgula 5 2 9 2 3" xfId="12742" xr:uid="{13E3C046-E47B-48BB-ABAC-FA8EB4FA7AC0}"/>
    <cellStyle name="Vírgula 5 2 9 2 4" xfId="20086" xr:uid="{DC2110B9-2A25-4717-9DEC-5C48AA3EBD9D}"/>
    <cellStyle name="Vírgula 5 2 9 2 5" xfId="20952" xr:uid="{62E8671A-AFF2-467D-A4FF-E14EF521B68E}"/>
    <cellStyle name="Vírgula 5 2 9 3" xfId="11447" xr:uid="{A2092304-04B4-4ED0-B225-077D848DBB79}"/>
    <cellStyle name="Vírgula 5 2 9 3 2" xfId="13172" xr:uid="{B58BB6BB-7EF4-4A42-9BDE-F16520BDD0E1}"/>
    <cellStyle name="Vírgula 5 2 9 3 3" xfId="14586" xr:uid="{B66F8E41-C5BF-43C7-BC26-5F838FEB4524}"/>
    <cellStyle name="Vírgula 5 2 9 4" xfId="12312" xr:uid="{6A068E16-391A-4C10-B54D-EE873F7CAF51}"/>
    <cellStyle name="Vírgula 5 2 9 5" xfId="14033" xr:uid="{75142FBA-29B4-407C-BBC2-B9C8AF35A59F}"/>
    <cellStyle name="Vírgula 5 2 9 6" xfId="20520" xr:uid="{5EB6A402-69C4-42FD-9724-10420378A8D2}"/>
    <cellStyle name="Vírgula 5 3" xfId="12217" xr:uid="{599B8C11-AE7C-45E4-A9E4-966B4661025C}"/>
    <cellStyle name="Vírgula 6" xfId="97" xr:uid="{04071D05-673B-457C-82E6-B2D733BE37C1}"/>
    <cellStyle name="Vírgula 6 2" xfId="110" xr:uid="{A6C7DFCD-61C6-4DFA-81E2-741511BF76E7}"/>
    <cellStyle name="Vírgula 6 2 10" xfId="3706" xr:uid="{70FA90E7-7573-45E1-8B18-2DD1B19181E0}"/>
    <cellStyle name="Vírgula 6 2 10 2" xfId="9335" xr:uid="{8BDEB4F9-1421-479D-BF5C-ADF544D0F5F2}"/>
    <cellStyle name="Vírgula 6 2 10 2 2" xfId="12043" xr:uid="{F40537D6-E644-4517-9396-175A6B903FAF}"/>
    <cellStyle name="Vírgula 6 2 10 2 2 2" xfId="13768" xr:uid="{D7629FFB-DB45-4B30-8D0F-1CD2CFEC8ECD}"/>
    <cellStyle name="Vírgula 6 2 10 2 3" xfId="12908" xr:uid="{34B28ED5-622D-4DFE-AFB4-693961FAB940}"/>
    <cellStyle name="Vírgula 6 2 10 2 4" xfId="20252" xr:uid="{671850E6-5F01-462B-8000-4CACE05BA81A}"/>
    <cellStyle name="Vírgula 6 2 10 2 5" xfId="21118" xr:uid="{95BC0B42-82F3-450C-BEFA-FF79612D9B37}"/>
    <cellStyle name="Vírgula 6 2 10 3" xfId="11613" xr:uid="{D164C1E1-6F82-46D4-8BDF-3627B89DEFF9}"/>
    <cellStyle name="Vírgula 6 2 10 3 2" xfId="13338" xr:uid="{336C41DD-2B45-431B-B3E9-1AB419D10CBB}"/>
    <cellStyle name="Vírgula 6 2 10 3 3" xfId="17970" xr:uid="{4703E8D2-4AA4-4C60-8D70-E835F630EC37}"/>
    <cellStyle name="Vírgula 6 2 10 4" xfId="12478" xr:uid="{B391ADB9-3600-445A-8AC5-451FDFEB2A94}"/>
    <cellStyle name="Vírgula 6 2 10 5" xfId="14199" xr:uid="{92FB57E5-93F3-4351-B8BE-D2A34B2924B7}"/>
    <cellStyle name="Vírgula 6 2 10 6" xfId="20686" xr:uid="{F6BE3ADF-500F-4E4C-A56E-6D74A68AF178}"/>
    <cellStyle name="Vírgula 6 2 11" xfId="203" xr:uid="{788A0E3F-0FF9-49CA-A499-6A710B50B723}"/>
    <cellStyle name="Vírgula 6 2 11 2" xfId="5832" xr:uid="{F1B12EB7-FA9C-49D5-9F5D-71F8345FE299}"/>
    <cellStyle name="Vírgula 6 2 11 2 2" xfId="11846" xr:uid="{0F8C9D9B-E417-4EFA-8C5B-BDE0C8CBACEB}"/>
    <cellStyle name="Vírgula 6 2 11 2 2 2" xfId="13571" xr:uid="{1BB5AAFA-173C-4820-BB6E-1F8A3AC4AFEF}"/>
    <cellStyle name="Vírgula 6 2 11 2 3" xfId="12711" xr:uid="{C014324F-4251-473B-BF26-796F7B2494AB}"/>
    <cellStyle name="Vírgula 6 2 11 2 4" xfId="20055" xr:uid="{A5EA83F8-491F-4ECB-909C-6CB206B429DC}"/>
    <cellStyle name="Vírgula 6 2 11 2 5" xfId="20921" xr:uid="{46B53CA0-ECB7-4592-9DD0-30BD8DBFD700}"/>
    <cellStyle name="Vírgula 6 2 11 3" xfId="11416" xr:uid="{57FA4586-9E02-46FB-80C0-02965587F1EC}"/>
    <cellStyle name="Vírgula 6 2 11 3 2" xfId="13141" xr:uid="{3428D0E2-CF7A-48EF-A851-E69E3765EBD5}"/>
    <cellStyle name="Vírgula 6 2 11 3 3" xfId="14467" xr:uid="{D01FCEA2-062F-4158-9D28-98E77224F885}"/>
    <cellStyle name="Vírgula 6 2 11 4" xfId="12281" xr:uid="{DC10DCA1-3ADF-48EC-A849-E6D8FB66C760}"/>
    <cellStyle name="Vírgula 6 2 11 5" xfId="14002" xr:uid="{5BD0115B-9FC3-4AFB-913E-FF3B4723C09E}"/>
    <cellStyle name="Vírgula 6 2 11 6" xfId="20489" xr:uid="{EB178779-663D-4F42-A147-D87F94373F3F}"/>
    <cellStyle name="Vírgula 6 2 12" xfId="189" xr:uid="{021A9CC8-085F-46D0-A9EB-A0888FBA19E2}"/>
    <cellStyle name="Vírgula 6 2 12 2" xfId="5818" xr:uid="{6F99F17A-C7B1-4B9E-A83A-E03C7A10CF53}"/>
    <cellStyle name="Vírgula 6 2 12 2 2" xfId="11832" xr:uid="{FFE407F5-8D3C-41A6-B478-97D873592222}"/>
    <cellStyle name="Vírgula 6 2 12 2 2 2" xfId="13557" xr:uid="{03FB9D50-EBAE-4BF9-92C9-8DD9E3408A7A}"/>
    <cellStyle name="Vírgula 6 2 12 2 3" xfId="12697" xr:uid="{3B42AB2C-B99B-41BE-83C3-3EA4BE87FB62}"/>
    <cellStyle name="Vírgula 6 2 12 2 4" xfId="20041" xr:uid="{7F58156D-900E-4E5A-B7E4-4180DE6C8FD6}"/>
    <cellStyle name="Vírgula 6 2 12 2 5" xfId="20907" xr:uid="{778DA727-C2E6-4359-8A6A-960D4CA787B5}"/>
    <cellStyle name="Vírgula 6 2 12 3" xfId="11402" xr:uid="{4103B521-F307-4F65-BB74-006388C0CC2E}"/>
    <cellStyle name="Vírgula 6 2 12 3 2" xfId="13127" xr:uid="{83AE3235-0C62-48F3-956C-6B77D9AFBBE6}"/>
    <cellStyle name="Vírgula 6 2 12 3 3" xfId="14453" xr:uid="{F779CCF9-1F4C-44AF-888C-152724156B98}"/>
    <cellStyle name="Vírgula 6 2 12 4" xfId="12267" xr:uid="{BA2C2A93-B107-453E-842A-68511DA77981}"/>
    <cellStyle name="Vírgula 6 2 12 5" xfId="13988" xr:uid="{4389803F-36C5-44C0-9F96-664B37CBBFB3}"/>
    <cellStyle name="Vírgula 6 2 12 6" xfId="20475" xr:uid="{85B8CCB3-F89F-4318-9CB5-E83B7853E553}"/>
    <cellStyle name="Vírgula 6 2 13" xfId="5721" xr:uid="{A0ACD873-DF12-4697-9BBE-80AF6F6D5E7D}"/>
    <cellStyle name="Vírgula 6 2 13 2" xfId="11342" xr:uid="{8D9CE799-675C-4AD9-858F-99DEF05DEE1C}"/>
    <cellStyle name="Vírgula 6 2 13 2 2" xfId="12202" xr:uid="{839F4C7A-8C9D-44C2-AF45-75DA3E24BEA6}"/>
    <cellStyle name="Vírgula 6 2 13 2 2 2" xfId="13927" xr:uid="{189C409F-B1A7-45FA-BAAC-5B804D3C3174}"/>
    <cellStyle name="Vírgula 6 2 13 2 3" xfId="13067" xr:uid="{CD6943D1-D5A2-4214-AB5D-51DF2939F3F5}"/>
    <cellStyle name="Vírgula 6 2 13 2 4" xfId="20411" xr:uid="{DAF3D0F4-FB64-48EA-9E41-99AED58A3B33}"/>
    <cellStyle name="Vírgula 6 2 13 2 5" xfId="21277" xr:uid="{86100E28-BE96-4B3C-A6F4-F7070A32945F}"/>
    <cellStyle name="Vírgula 6 2 13 3" xfId="11772" xr:uid="{6FF16E23-0EB1-428F-ABF7-E0447DF80DF1}"/>
    <cellStyle name="Vírgula 6 2 13 3 2" xfId="13497" xr:uid="{4032610D-8CEB-4C94-BDB2-B474B4309B06}"/>
    <cellStyle name="Vírgula 6 2 13 3 3" xfId="19977" xr:uid="{B7D098F2-D662-4FEF-8848-7879AC07B481}"/>
    <cellStyle name="Vírgula 6 2 13 4" xfId="12637" xr:uid="{7C08ADDD-04D2-44AC-A635-448F235E89E2}"/>
    <cellStyle name="Vírgula 6 2 13 5" xfId="14358" xr:uid="{BDCD0B34-AFD2-4A70-904F-B3A431E90AAC}"/>
    <cellStyle name="Vírgula 6 2 13 6" xfId="20845" xr:uid="{53D063BE-A61F-47DB-AB0E-A597F7812A7C}"/>
    <cellStyle name="Vírgula 6 2 14" xfId="5743" xr:uid="{E37A9123-AA58-41C5-8185-65A44CA4C700}"/>
    <cellStyle name="Vírgula 6 2 14 2" xfId="11790" xr:uid="{3BB26D1E-D4F0-488E-8EAD-C40A555B22C4}"/>
    <cellStyle name="Vírgula 6 2 14 2 2" xfId="13515" xr:uid="{49C9A723-1F4C-4AC5-94C0-5FA3F890A552}"/>
    <cellStyle name="Vírgula 6 2 14 3" xfId="12655" xr:uid="{D184E55F-EB8C-4259-8B5E-D9DED55BD160}"/>
    <cellStyle name="Vírgula 6 2 14 4" xfId="19999" xr:uid="{E45BCBE5-BEA6-4B0D-BABF-AAE174E1BD9B}"/>
    <cellStyle name="Vírgula 6 2 14 5" xfId="20865" xr:uid="{87FA205F-FCF1-48D6-BBC6-8CE7FACB13B0}"/>
    <cellStyle name="Vírgula 6 2 15" xfId="11360" xr:uid="{10E84982-EED1-4190-9230-6D4E0CE3177C}"/>
    <cellStyle name="Vírgula 6 2 15 2" xfId="13085" xr:uid="{3851A27B-A651-43B8-BC33-2BDA02B46EA1}"/>
    <cellStyle name="Vírgula 6 2 15 3" xfId="14378" xr:uid="{57F0862A-A2DB-4E93-9AFD-92B44B16E43A}"/>
    <cellStyle name="Vírgula 6 2 16" xfId="12225" xr:uid="{BBD295FF-A2C9-49F1-B68D-93EADC8DE45B}"/>
    <cellStyle name="Vírgula 6 2 17" xfId="13946" xr:uid="{876DC622-3A84-4BDA-9CED-D8FCF156BAA5}"/>
    <cellStyle name="Vírgula 6 2 18" xfId="20433" xr:uid="{6DF4CD89-4A6C-42C0-87F4-AEB7977DC4D8}"/>
    <cellStyle name="Vírgula 6 2 2" xfId="119" xr:uid="{EB1F39BC-D10E-4D75-86EB-0A7FD3DC7BBE}"/>
    <cellStyle name="Vírgula 6 2 2 10" xfId="209" xr:uid="{95AF4F36-9B0C-460B-AE96-042F2C1A57D5}"/>
    <cellStyle name="Vírgula 6 2 2 10 2" xfId="5838" xr:uid="{390183E5-B766-4452-8DC5-755076018299}"/>
    <cellStyle name="Vírgula 6 2 2 10 2 2" xfId="11851" xr:uid="{D4CB2D9B-4487-43C4-9F00-500AE324DE15}"/>
    <cellStyle name="Vírgula 6 2 2 10 2 2 2" xfId="13576" xr:uid="{D6D5BDA8-F482-4C19-B25A-C112141051E6}"/>
    <cellStyle name="Vírgula 6 2 2 10 2 3" xfId="12716" xr:uid="{CA480221-903E-4605-A430-B443C076433F}"/>
    <cellStyle name="Vírgula 6 2 2 10 2 4" xfId="20060" xr:uid="{E786377D-3C1B-4B3E-9B27-22BC2903976F}"/>
    <cellStyle name="Vírgula 6 2 2 10 2 5" xfId="20926" xr:uid="{E8ED0736-CB2B-4F69-A9C8-5C563545EF9F}"/>
    <cellStyle name="Vírgula 6 2 2 10 3" xfId="11421" xr:uid="{D44A3633-2A13-40DD-B65E-C5824623880B}"/>
    <cellStyle name="Vírgula 6 2 2 10 3 2" xfId="13146" xr:uid="{85FBFA62-DC9A-40E4-A6AC-3138F3ACF658}"/>
    <cellStyle name="Vírgula 6 2 2 10 3 3" xfId="14473" xr:uid="{7364DEAD-74D2-49CB-BAD3-3A5A21EE12F5}"/>
    <cellStyle name="Vírgula 6 2 2 10 4" xfId="12286" xr:uid="{9FF2A982-D7EB-41BF-BEA3-43120C056EB5}"/>
    <cellStyle name="Vírgula 6 2 2 10 5" xfId="14007" xr:uid="{7F04B8F0-53BE-4ED0-B065-1A71E9932321}"/>
    <cellStyle name="Vírgula 6 2 2 10 6" xfId="20494" xr:uid="{443F79F0-DA34-4850-8EA7-AFC9298FF0DB}"/>
    <cellStyle name="Vírgula 6 2 2 11" xfId="194" xr:uid="{D29DB39F-3625-4D31-93BB-BA32632F6278}"/>
    <cellStyle name="Vírgula 6 2 2 11 2" xfId="5823" xr:uid="{C48DE26B-0972-458A-A474-0A563498086C}"/>
    <cellStyle name="Vírgula 6 2 2 11 2 2" xfId="11837" xr:uid="{6F22689B-F7B7-4E1E-AE6C-13C6E5D7FD3F}"/>
    <cellStyle name="Vírgula 6 2 2 11 2 2 2" xfId="13562" xr:uid="{8DD4C197-0850-4601-B6DC-472B6891F1F9}"/>
    <cellStyle name="Vírgula 6 2 2 11 2 3" xfId="12702" xr:uid="{36A02EEA-92C0-4994-83F7-481ECAD2AB48}"/>
    <cellStyle name="Vírgula 6 2 2 11 2 4" xfId="20046" xr:uid="{7D79B9B0-4A58-403E-A9A2-BCB3423B517A}"/>
    <cellStyle name="Vírgula 6 2 2 11 2 5" xfId="20912" xr:uid="{1611618A-3CDE-4F02-B771-C20CCF45012E}"/>
    <cellStyle name="Vírgula 6 2 2 11 3" xfId="11407" xr:uid="{987296CE-44A9-46CD-8EBC-6CD525987FFB}"/>
    <cellStyle name="Vírgula 6 2 2 11 3 2" xfId="13132" xr:uid="{48CF5D87-C435-4510-9DA1-C95A1E90D0E4}"/>
    <cellStyle name="Vírgula 6 2 2 11 3 3" xfId="14458" xr:uid="{30303292-099B-4869-9E01-05104185BD83}"/>
    <cellStyle name="Vírgula 6 2 2 11 4" xfId="12272" xr:uid="{4FC894C6-7716-48A2-B495-31979AC514D4}"/>
    <cellStyle name="Vírgula 6 2 2 11 5" xfId="13993" xr:uid="{5245B26F-E365-4C4F-8CE8-5980A47AACC5}"/>
    <cellStyle name="Vírgula 6 2 2 11 6" xfId="20480" xr:uid="{C58568AA-9FFF-42ED-BEC7-E94DB797226A}"/>
    <cellStyle name="Vírgula 6 2 2 12" xfId="5730" xr:uid="{D9A2F461-2926-4D55-861B-DCE96D18330C}"/>
    <cellStyle name="Vírgula 6 2 2 12 2" xfId="11347" xr:uid="{A6DD74D9-4231-48C0-8115-B492701CBD9E}"/>
    <cellStyle name="Vírgula 6 2 2 12 2 2" xfId="12207" xr:uid="{2F755C15-C2A5-406A-9B06-54DBD1D7C1D4}"/>
    <cellStyle name="Vírgula 6 2 2 12 2 2 2" xfId="13932" xr:uid="{1724C6D0-DC6B-4DC5-A8CF-2018DADB7BD6}"/>
    <cellStyle name="Vírgula 6 2 2 12 2 3" xfId="13072" xr:uid="{63F10967-295E-4A06-A056-49AE6912599D}"/>
    <cellStyle name="Vírgula 6 2 2 12 2 4" xfId="20416" xr:uid="{D25881CC-F1C7-4D29-BDC3-FB84B2B4FB15}"/>
    <cellStyle name="Vírgula 6 2 2 12 2 5" xfId="21282" xr:uid="{6070D228-59E4-454B-9A7A-B9B92265F1FA}"/>
    <cellStyle name="Vírgula 6 2 2 12 3" xfId="11777" xr:uid="{23FB311C-85C3-4405-8DC2-AE10C4513A34}"/>
    <cellStyle name="Vírgula 6 2 2 12 3 2" xfId="13502" xr:uid="{B04E2EB6-8E34-4EBE-BCF4-9897D432C738}"/>
    <cellStyle name="Vírgula 6 2 2 12 3 3" xfId="19982" xr:uid="{8C4D570F-5A59-4F26-BCC7-CA1E0EFDAA94}"/>
    <cellStyle name="Vírgula 6 2 2 12 4" xfId="12642" xr:uid="{6581729B-4B5B-4415-A888-F1506CBE9E10}"/>
    <cellStyle name="Vírgula 6 2 2 12 5" xfId="14363" xr:uid="{9D9EA14C-4FCF-4132-A103-074AC9A52294}"/>
    <cellStyle name="Vírgula 6 2 2 12 6" xfId="20850" xr:uid="{7C84796E-D8D0-48CF-A6D9-79FE02478310}"/>
    <cellStyle name="Vírgula 6 2 2 13" xfId="5748" xr:uid="{5E037345-A3A2-4F46-851A-00A46B3A961F}"/>
    <cellStyle name="Vírgula 6 2 2 13 2" xfId="11795" xr:uid="{21D85D74-B150-4043-8E6B-9DC51DB9A812}"/>
    <cellStyle name="Vírgula 6 2 2 13 2 2" xfId="13520" xr:uid="{CA335AE9-76E2-46C5-AC7C-57A4AF7294E8}"/>
    <cellStyle name="Vírgula 6 2 2 13 3" xfId="12660" xr:uid="{E009D217-562D-49FC-9763-82AE3278F5FC}"/>
    <cellStyle name="Vírgula 6 2 2 13 4" xfId="20004" xr:uid="{C1173EB7-2E92-4945-880D-7B04E75ECDCB}"/>
    <cellStyle name="Vírgula 6 2 2 13 5" xfId="20870" xr:uid="{5EEF2FC9-3BE7-4B9A-B81A-D15D084FB1D5}"/>
    <cellStyle name="Vírgula 6 2 2 14" xfId="11365" xr:uid="{8F1979E5-3A87-4FA7-8415-5D359A5BF1E0}"/>
    <cellStyle name="Vírgula 6 2 2 14 2" xfId="13090" xr:uid="{F4A44436-B681-42B2-BCF1-65353941F0A8}"/>
    <cellStyle name="Vírgula 6 2 2 14 3" xfId="14383" xr:uid="{36A706AA-B412-42AD-B385-958AA7357CB3}"/>
    <cellStyle name="Vírgula 6 2 2 15" xfId="12230" xr:uid="{69224F9E-A36B-40C8-A95F-87365CA2549B}"/>
    <cellStyle name="Vírgula 6 2 2 16" xfId="13951" xr:uid="{DC065A21-3C15-4106-A1D6-7949A1B99E81}"/>
    <cellStyle name="Vírgula 6 2 2 17" xfId="20438" xr:uid="{222EF905-FBFA-417E-AF67-6F73AD4666A9}"/>
    <cellStyle name="Vírgula 6 2 2 2" xfId="157" xr:uid="{0A87B4C9-9E18-4875-9FB9-C0F810D31BD0}"/>
    <cellStyle name="Vírgula 6 2 2 2 10" xfId="12258" xr:uid="{59A1FCE7-C5DC-43DF-B756-8780FB4022E6}"/>
    <cellStyle name="Vírgula 6 2 2 2 11" xfId="13979" xr:uid="{89AA66D0-7001-4BBE-A316-33E9C07005D2}"/>
    <cellStyle name="Vírgula 6 2 2 2 12" xfId="20466" xr:uid="{2AE709BD-3F40-4649-9E7B-95EBD0FB4986}"/>
    <cellStyle name="Vírgula 6 2 2 2 2" xfId="589" xr:uid="{EB0CB657-5820-4DDE-A20B-3D6DE0B22459}"/>
    <cellStyle name="Vírgula 6 2 2 2 2 2" xfId="3807" xr:uid="{F03EB764-2426-4796-9327-6FA307456C33}"/>
    <cellStyle name="Vírgula 6 2 2 2 2 2 2" xfId="9436" xr:uid="{06B6EC72-04BF-4281-85C5-32EA69319052}"/>
    <cellStyle name="Vírgula 6 2 2 2 2 2 2 2" xfId="12108" xr:uid="{98BFDEC3-260C-4428-9A50-A380D2341816}"/>
    <cellStyle name="Vírgula 6 2 2 2 2 2 2 2 2" xfId="13833" xr:uid="{3412CF67-1F25-4A30-BD5D-C69BA0F52938}"/>
    <cellStyle name="Vírgula 6 2 2 2 2 2 2 3" xfId="12973" xr:uid="{6ABC0568-9B49-426A-89B9-0E23A39F0B3A}"/>
    <cellStyle name="Vírgula 6 2 2 2 2 2 2 4" xfId="20317" xr:uid="{B3E7CDD6-54A8-4FDA-8794-7E1ABFC15D10}"/>
    <cellStyle name="Vírgula 6 2 2 2 2 2 2 5" xfId="21183" xr:uid="{21386F98-CE38-4D69-89CE-05BF8CA47C00}"/>
    <cellStyle name="Vírgula 6 2 2 2 2 2 3" xfId="11678" xr:uid="{3D39F955-35D9-4878-992D-8F5BA5B8CDE3}"/>
    <cellStyle name="Vírgula 6 2 2 2 2 2 3 2" xfId="13403" xr:uid="{4B017E95-C3D9-4ABA-A97B-1D30275D814B}"/>
    <cellStyle name="Vírgula 6 2 2 2 2 2 3 3" xfId="18071" xr:uid="{3B0409FF-5C66-450E-A1C7-F86073911290}"/>
    <cellStyle name="Vírgula 6 2 2 2 2 2 4" xfId="12543" xr:uid="{1EAD4E3A-8ED1-4B5E-9E57-F2FEBAAF3377}"/>
    <cellStyle name="Vírgula 6 2 2 2 2 2 5" xfId="14264" xr:uid="{EE0033C7-F033-462A-B71C-55B6AC71AF93}"/>
    <cellStyle name="Vírgula 6 2 2 2 2 2 6" xfId="20751" xr:uid="{06D7A764-937D-48EF-94AB-C0F4026E2836}"/>
    <cellStyle name="Vírgula 6 2 2 2 2 3" xfId="6218" xr:uid="{F16E00AF-E109-4033-B451-05AAC215CE85}"/>
    <cellStyle name="Vírgula 6 2 2 2 2 3 2" xfId="12029" xr:uid="{F7596917-6207-49D6-AF60-F7EE52B1D3A0}"/>
    <cellStyle name="Vírgula 6 2 2 2 2 3 2 2" xfId="13754" xr:uid="{59518C7D-A894-42E7-961C-D871C747331E}"/>
    <cellStyle name="Vírgula 6 2 2 2 2 3 3" xfId="12894" xr:uid="{38AAB23E-4E1D-43FF-BE60-55C11A4A9E26}"/>
    <cellStyle name="Vírgula 6 2 2 2 2 3 4" xfId="20238" xr:uid="{FF3AE298-836F-4C69-9D17-251F23E3B820}"/>
    <cellStyle name="Vírgula 6 2 2 2 2 3 5" xfId="21104" xr:uid="{DC134B73-551E-43E9-AB8C-7069EC0F8860}"/>
    <cellStyle name="Vírgula 6 2 2 2 2 4" xfId="11599" xr:uid="{30360818-50CD-4766-AEE5-56BF70E0F229}"/>
    <cellStyle name="Vírgula 6 2 2 2 2 4 2" xfId="13324" xr:uid="{0A2954A6-D296-4E35-A715-0C6FAC6F17F1}"/>
    <cellStyle name="Vírgula 6 2 2 2 2 4 3" xfId="14853" xr:uid="{F3638BA7-51FB-46E2-846C-B394D183CD48}"/>
    <cellStyle name="Vírgula 6 2 2 2 2 5" xfId="12464" xr:uid="{F47434F1-45E5-4103-AEB6-4E6359C2C9CA}"/>
    <cellStyle name="Vírgula 6 2 2 2 2 6" xfId="14185" xr:uid="{E6DEF14C-93FF-4858-A4DD-4D8FE4F1ABD1}"/>
    <cellStyle name="Vírgula 6 2 2 2 2 7" xfId="20672" xr:uid="{1561E246-0464-45CC-8F65-9FCF31159E53}"/>
    <cellStyle name="Vírgula 6 2 2 2 3" xfId="519" xr:uid="{6F61CADE-E02C-4498-8449-D2A4E63A5293}"/>
    <cellStyle name="Vírgula 6 2 2 2 3 2" xfId="3897" xr:uid="{14A5A172-BFBF-4F96-A7FF-2254FDE644A7}"/>
    <cellStyle name="Vírgula 6 2 2 2 3 2 2" xfId="9526" xr:uid="{696F897F-C547-4424-9AD0-BC05A0870859}"/>
    <cellStyle name="Vírgula 6 2 2 2 3 2 2 2" xfId="12141" xr:uid="{8E158350-3A76-43A5-8D5C-D83993369385}"/>
    <cellStyle name="Vírgula 6 2 2 2 3 2 2 2 2" xfId="13866" xr:uid="{B82DE1EA-B098-42EF-8DFA-513DD9C8124A}"/>
    <cellStyle name="Vírgula 6 2 2 2 3 2 2 3" xfId="13006" xr:uid="{4AE37C99-361A-4925-8505-083D51906A24}"/>
    <cellStyle name="Vírgula 6 2 2 2 3 2 2 4" xfId="20350" xr:uid="{21803E7B-F6D9-483B-A077-7F46C00422A5}"/>
    <cellStyle name="Vírgula 6 2 2 2 3 2 2 5" xfId="21216" xr:uid="{603087FF-3260-47CB-907A-7B3FCEA09A28}"/>
    <cellStyle name="Vírgula 6 2 2 2 3 2 3" xfId="11711" xr:uid="{A24381D9-CF58-4B03-ADB7-4184392C69E7}"/>
    <cellStyle name="Vírgula 6 2 2 2 3 2 3 2" xfId="13436" xr:uid="{DBF52F56-B373-4852-AD32-759E783D04F7}"/>
    <cellStyle name="Vírgula 6 2 2 2 3 2 3 3" xfId="18161" xr:uid="{0223945E-EC2B-410B-8635-32358F2C43B8}"/>
    <cellStyle name="Vírgula 6 2 2 2 3 2 4" xfId="12576" xr:uid="{BBDF5AE5-7717-41FA-9DA0-B906163D9C94}"/>
    <cellStyle name="Vírgula 6 2 2 2 3 2 5" xfId="14297" xr:uid="{FE53B427-4227-4CED-9130-6A23D4D299F0}"/>
    <cellStyle name="Vírgula 6 2 2 2 3 2 6" xfId="20784" xr:uid="{FA093DFB-9C46-4FCC-BDC4-57568406ED73}"/>
    <cellStyle name="Vírgula 6 2 2 2 3 3" xfId="6148" xr:uid="{4B47AD75-8052-492F-A790-518331F9DDC0}"/>
    <cellStyle name="Vírgula 6 2 2 2 3 3 2" xfId="12001" xr:uid="{6F308D76-EF5B-4B13-8DBA-F9C300057EBA}"/>
    <cellStyle name="Vírgula 6 2 2 2 3 3 2 2" xfId="13726" xr:uid="{296EE72B-CF4C-48A1-AE36-2B8F198FE0F7}"/>
    <cellStyle name="Vírgula 6 2 2 2 3 3 3" xfId="12866" xr:uid="{FCB4108B-44FB-4827-A14E-128F60430AA6}"/>
    <cellStyle name="Vírgula 6 2 2 2 3 3 4" xfId="20210" xr:uid="{92D1179F-A3E6-48A4-B705-E4123CD7AAA2}"/>
    <cellStyle name="Vírgula 6 2 2 2 3 3 5" xfId="21076" xr:uid="{B7E75857-B4AD-4946-8867-3C3B09156EEE}"/>
    <cellStyle name="Vírgula 6 2 2 2 3 4" xfId="11571" xr:uid="{C1C731A9-CB2B-48F6-BBF9-F384395F5F68}"/>
    <cellStyle name="Vírgula 6 2 2 2 3 4 2" xfId="13296" xr:uid="{87C82DC0-51F0-4B9E-B19C-8ECACA7B20E0}"/>
    <cellStyle name="Vírgula 6 2 2 2 3 4 3" xfId="14783" xr:uid="{66FCD3DD-0E46-4036-83B4-8D086284A70F}"/>
    <cellStyle name="Vírgula 6 2 2 2 3 5" xfId="12436" xr:uid="{86559149-1FCE-434B-88A9-C947704E2D90}"/>
    <cellStyle name="Vírgula 6 2 2 2 3 6" xfId="14157" xr:uid="{503763B0-422A-4F9D-9CFA-7408231CCD7A}"/>
    <cellStyle name="Vírgula 6 2 2 2 3 7" xfId="20644" xr:uid="{AA825385-C175-466A-B042-3880AFEEFF75}"/>
    <cellStyle name="Vírgula 6 2 2 2 4" xfId="459" xr:uid="{9CA4CD8C-425E-4127-B363-FF2AFAAC78ED}"/>
    <cellStyle name="Vírgula 6 2 2 2 4 2" xfId="3972" xr:uid="{9F1B4895-44AB-4AA1-B2C4-73F7EE40218A}"/>
    <cellStyle name="Vírgula 6 2 2 2 4 2 2" xfId="9601" xr:uid="{860E6F24-1C7C-4098-AE7D-10D1937BE12F}"/>
    <cellStyle name="Vírgula 6 2 2 2 4 2 2 2" xfId="12147" xr:uid="{4C6EDDFF-5576-4278-A92C-76522C721F45}"/>
    <cellStyle name="Vírgula 6 2 2 2 4 2 2 2 2" xfId="13872" xr:uid="{2DCCCFF4-4EB6-4F8C-A238-752BCD211EA0}"/>
    <cellStyle name="Vírgula 6 2 2 2 4 2 2 3" xfId="13012" xr:uid="{24034A51-64A6-40AA-81F5-3E6DCD4113C9}"/>
    <cellStyle name="Vírgula 6 2 2 2 4 2 2 4" xfId="20356" xr:uid="{E0D7B793-5218-4D44-A440-DD3F8FDF534E}"/>
    <cellStyle name="Vírgula 6 2 2 2 4 2 2 5" xfId="21222" xr:uid="{A7A1E88A-6CB8-445E-8D92-37BA89CAF93E}"/>
    <cellStyle name="Vírgula 6 2 2 2 4 2 3" xfId="11717" xr:uid="{1F9691DC-0FB0-435F-93F9-8D34BAA90DD4}"/>
    <cellStyle name="Vírgula 6 2 2 2 4 2 3 2" xfId="13442" xr:uid="{7823D358-1993-457A-8B2E-511D112D9447}"/>
    <cellStyle name="Vírgula 6 2 2 2 4 2 3 3" xfId="18236" xr:uid="{62E49F37-F925-40F1-B6EC-D349790E885B}"/>
    <cellStyle name="Vírgula 6 2 2 2 4 2 4" xfId="12582" xr:uid="{D90A4B7A-3942-450E-9749-A6F3205EDC46}"/>
    <cellStyle name="Vírgula 6 2 2 2 4 2 5" xfId="14303" xr:uid="{8ACA9297-B2CD-4B15-8246-6474869C6E75}"/>
    <cellStyle name="Vírgula 6 2 2 2 4 2 6" xfId="20790" xr:uid="{34B73D59-F1A1-4AED-87DA-7B6178591B8C}"/>
    <cellStyle name="Vírgula 6 2 2 2 4 3" xfId="6088" xr:uid="{DB3BA67A-904A-4E68-852E-E1431541DFF2}"/>
    <cellStyle name="Vírgula 6 2 2 2 4 3 2" xfId="11972" xr:uid="{F985C540-5014-4DF1-AC58-E88C62026D14}"/>
    <cellStyle name="Vírgula 6 2 2 2 4 3 2 2" xfId="13697" xr:uid="{B7F22331-E77E-4BB4-9095-6ECFB50EF5A5}"/>
    <cellStyle name="Vírgula 6 2 2 2 4 3 3" xfId="12837" xr:uid="{AC5762DA-DE5F-40B9-93D6-4F00FB32FE47}"/>
    <cellStyle name="Vírgula 6 2 2 2 4 3 4" xfId="20181" xr:uid="{50160D8F-4F70-4CA7-8C34-47CB71CDCC06}"/>
    <cellStyle name="Vírgula 6 2 2 2 4 3 5" xfId="21047" xr:uid="{8D71FE9E-C48C-413C-A9BE-08DFB1C8BFE3}"/>
    <cellStyle name="Vírgula 6 2 2 2 4 4" xfId="11542" xr:uid="{C43E34D8-2AAF-4B50-B4DE-43B277555A33}"/>
    <cellStyle name="Vírgula 6 2 2 2 4 4 2" xfId="13267" xr:uid="{BC424FC2-7E55-406A-98AC-A0576527D4E4}"/>
    <cellStyle name="Vírgula 6 2 2 2 4 4 3" xfId="14723" xr:uid="{023572DE-0566-440B-8CD6-93A2DBD22B35}"/>
    <cellStyle name="Vírgula 6 2 2 2 4 5" xfId="12407" xr:uid="{BC56B643-836B-4BFF-92B9-BAE4DE9314A3}"/>
    <cellStyle name="Vírgula 6 2 2 2 4 6" xfId="14128" xr:uid="{CC0AE487-4685-464A-AF89-0149E5B6C2CE}"/>
    <cellStyle name="Vírgula 6 2 2 2 4 7" xfId="20615" xr:uid="{508E1865-8517-4802-9D7A-119DCCD62BAC}"/>
    <cellStyle name="Vírgula 6 2 2 2 5" xfId="373" xr:uid="{3D45B9AB-1863-4918-BCCD-ED05EE5692C5}"/>
    <cellStyle name="Vírgula 6 2 2 2 5 2" xfId="6002" xr:uid="{9A90C58C-C6F5-4654-B3D0-ED98D0192724}"/>
    <cellStyle name="Vírgula 6 2 2 2 5 2 2" xfId="11914" xr:uid="{ED880AFD-37E4-414F-923D-0D7B092E23CE}"/>
    <cellStyle name="Vírgula 6 2 2 2 5 2 2 2" xfId="13639" xr:uid="{1B78F62A-D5D0-4B01-83AC-9859F129D39B}"/>
    <cellStyle name="Vírgula 6 2 2 2 5 2 3" xfId="12779" xr:uid="{81D9BBDB-FB4E-4F9D-9F6F-BC9C2845F6C3}"/>
    <cellStyle name="Vírgula 6 2 2 2 5 2 4" xfId="20123" xr:uid="{CAFF625C-AE1E-4D2D-AC82-9CFA635AE758}"/>
    <cellStyle name="Vírgula 6 2 2 2 5 2 5" xfId="20989" xr:uid="{8FF021F8-8987-41CC-9E2C-424CDD9912DD}"/>
    <cellStyle name="Vírgula 6 2 2 2 5 3" xfId="11484" xr:uid="{85ACDD31-17AA-4244-9A41-3172A58215C4}"/>
    <cellStyle name="Vírgula 6 2 2 2 5 3 2" xfId="13209" xr:uid="{01FCFF99-AA53-4368-ABE1-63AD2C307CBB}"/>
    <cellStyle name="Vírgula 6 2 2 2 5 3 3" xfId="14637" xr:uid="{62F63087-0B54-4FE1-A63A-84B56A0ECA05}"/>
    <cellStyle name="Vírgula 6 2 2 2 5 4" xfId="12349" xr:uid="{A5FC52CC-AB53-4B1E-82B3-F9759B0B743A}"/>
    <cellStyle name="Vírgula 6 2 2 2 5 5" xfId="14070" xr:uid="{93CAFD21-C5B6-46DC-B341-1A0C989DA832}"/>
    <cellStyle name="Vírgula 6 2 2 2 5 6" xfId="20557" xr:uid="{4D296EE0-F717-43C8-B0C9-5359F9C203EC}"/>
    <cellStyle name="Vírgula 6 2 2 2 6" xfId="3752" xr:uid="{C381C9A5-7A81-4B8F-BBE3-41071AACA930}"/>
    <cellStyle name="Vírgula 6 2 2 2 6 2" xfId="9381" xr:uid="{515DA254-B12F-48B9-9AA9-EB99F69E3997}"/>
    <cellStyle name="Vírgula 6 2 2 2 6 2 2" xfId="12079" xr:uid="{14C16E92-C499-49EB-AFBA-26BFFE4ED1F5}"/>
    <cellStyle name="Vírgula 6 2 2 2 6 2 2 2" xfId="13804" xr:uid="{7E482D41-90C3-4676-84EC-87AFE46B07EA}"/>
    <cellStyle name="Vírgula 6 2 2 2 6 2 3" xfId="12944" xr:uid="{21B4F277-84A1-4F1E-98E3-CE2A1F1BF050}"/>
    <cellStyle name="Vírgula 6 2 2 2 6 2 4" xfId="20288" xr:uid="{BC718ACE-5107-4448-A417-AD3D272CE1B4}"/>
    <cellStyle name="Vírgula 6 2 2 2 6 2 5" xfId="21154" xr:uid="{04B9606A-8C29-4EC7-B9C9-2D5B9C17A123}"/>
    <cellStyle name="Vírgula 6 2 2 2 6 3" xfId="11649" xr:uid="{E5111CC3-26D5-4A1A-97D8-9C646851EF7B}"/>
    <cellStyle name="Vírgula 6 2 2 2 6 3 2" xfId="13374" xr:uid="{BF9AF87D-C130-423E-9140-B6457C8597FF}"/>
    <cellStyle name="Vírgula 6 2 2 2 6 3 3" xfId="18016" xr:uid="{CC9A9D16-4C27-4F4D-83E3-18C2856140DA}"/>
    <cellStyle name="Vírgula 6 2 2 2 6 4" xfId="12514" xr:uid="{E50675C3-8B64-4CF8-8B9B-44AF90E654B2}"/>
    <cellStyle name="Vírgula 6 2 2 2 6 5" xfId="14235" xr:uid="{54E5C88E-34DA-4A83-A010-92B43BFEA572}"/>
    <cellStyle name="Vírgula 6 2 2 2 6 6" xfId="20722" xr:uid="{F4730AD7-5BC6-4CA0-BC77-B6015191946C}"/>
    <cellStyle name="Vírgula 6 2 2 2 7" xfId="223" xr:uid="{B3154DE7-4471-4703-9F2E-636BD20190C9}"/>
    <cellStyle name="Vírgula 6 2 2 2 7 2" xfId="5852" xr:uid="{B1ACF546-81E7-4474-B4CB-1BF2F28237C4}"/>
    <cellStyle name="Vírgula 6 2 2 2 7 2 2" xfId="11865" xr:uid="{EAEEB1CF-8F82-4E62-9720-817EEC844A20}"/>
    <cellStyle name="Vírgula 6 2 2 2 7 2 2 2" xfId="13590" xr:uid="{5F8AC4CB-C3A9-4178-9551-3A8215087BE8}"/>
    <cellStyle name="Vírgula 6 2 2 2 7 2 3" xfId="12730" xr:uid="{9D4BF204-4E18-4A71-B73E-902C6FCE46AF}"/>
    <cellStyle name="Vírgula 6 2 2 2 7 2 4" xfId="20074" xr:uid="{BE0BBCC8-BB80-4EF2-9088-303F2980596C}"/>
    <cellStyle name="Vírgula 6 2 2 2 7 2 5" xfId="20940" xr:uid="{E1CFEDC5-E4DF-4DB7-9257-C74D7C457DE3}"/>
    <cellStyle name="Vírgula 6 2 2 2 7 3" xfId="11435" xr:uid="{45E89C39-87E9-4153-B3FB-91A7AB0EF024}"/>
    <cellStyle name="Vírgula 6 2 2 2 7 3 2" xfId="13160" xr:uid="{E3F5BD50-66B9-4582-BA2E-B40BB17181C3}"/>
    <cellStyle name="Vírgula 6 2 2 2 7 3 3" xfId="14487" xr:uid="{6FDDEBE5-0AFE-46A1-AAE5-583561DCAB87}"/>
    <cellStyle name="Vírgula 6 2 2 2 7 4" xfId="12300" xr:uid="{27541AC2-380D-4AA4-BD09-F709F12E499A}"/>
    <cellStyle name="Vírgula 6 2 2 2 7 5" xfId="14021" xr:uid="{160BC85A-9998-4FBF-AE96-F6F977461270}"/>
    <cellStyle name="Vírgula 6 2 2 2 7 6" xfId="20508" xr:uid="{F5B7A76F-2FBB-4B6E-A135-1B9FB0D1D7B6}"/>
    <cellStyle name="Vírgula 6 2 2 2 8" xfId="5786" xr:uid="{F389536C-71C6-4E68-80F0-574E1044BD81}"/>
    <cellStyle name="Vírgula 6 2 2 2 8 2" xfId="11823" xr:uid="{7976460E-80B1-4A25-921A-7196D5F949E0}"/>
    <cellStyle name="Vírgula 6 2 2 2 8 2 2" xfId="13548" xr:uid="{20C0EDC9-4C18-4BF6-92C6-6B7694B7F281}"/>
    <cellStyle name="Vírgula 6 2 2 2 8 3" xfId="12688" xr:uid="{15D4060C-97C7-4CA7-AE89-4693ACD43611}"/>
    <cellStyle name="Vírgula 6 2 2 2 8 4" xfId="20032" xr:uid="{E43647E4-2BA3-45B8-AE00-2898A3F1C4F5}"/>
    <cellStyle name="Vírgula 6 2 2 2 8 5" xfId="20898" xr:uid="{06702D97-AEE7-4FB3-8105-451A7BF919CF}"/>
    <cellStyle name="Vírgula 6 2 2 2 9" xfId="11393" xr:uid="{59EB1B17-934A-4E3C-A4E5-5AD58A9E14F8}"/>
    <cellStyle name="Vírgula 6 2 2 2 9 2" xfId="13118" xr:uid="{8E37026C-BF50-4DA9-ABCA-33490CA5B67D}"/>
    <cellStyle name="Vírgula 6 2 2 2 9 3" xfId="14421" xr:uid="{550960D4-C2BB-4DA9-9495-A98CF272B46C}"/>
    <cellStyle name="Vírgula 6 2 2 3" xfId="135" xr:uid="{E879ABBC-59F5-4FCE-825B-BA173853ED6A}"/>
    <cellStyle name="Vírgula 6 2 2 3 2" xfId="565" xr:uid="{D9500CA5-2A95-4703-A8B8-A2D7835D40A2}"/>
    <cellStyle name="Vírgula 6 2 2 3 2 2" xfId="4220" xr:uid="{B3D4E92A-1315-4E04-8FDD-C8198A745FEB}"/>
    <cellStyle name="Vírgula 6 2 2 3 2 2 2" xfId="9849" xr:uid="{93E64EAB-7204-48F5-8519-E23850CBF8BF}"/>
    <cellStyle name="Vírgula 6 2 2 3 2 2 2 2" xfId="12163" xr:uid="{A331FC35-CE06-4F4C-8B8D-40C2E820D121}"/>
    <cellStyle name="Vírgula 6 2 2 3 2 2 2 2 2" xfId="13888" xr:uid="{EDF1FE26-A813-46F6-A815-304E22F24AD4}"/>
    <cellStyle name="Vírgula 6 2 2 3 2 2 2 3" xfId="13028" xr:uid="{AAF649CB-756F-45D5-A8EE-BF9655CF9515}"/>
    <cellStyle name="Vírgula 6 2 2 3 2 2 2 4" xfId="20372" xr:uid="{CA54976B-234E-478A-B944-026F53FD4553}"/>
    <cellStyle name="Vírgula 6 2 2 3 2 2 2 5" xfId="21238" xr:uid="{801CEFCD-8997-46DC-85CF-45493CB36584}"/>
    <cellStyle name="Vírgula 6 2 2 3 2 2 3" xfId="11733" xr:uid="{47087939-7066-4641-BB2C-8622F5C2F96F}"/>
    <cellStyle name="Vírgula 6 2 2 3 2 2 3 2" xfId="13458" xr:uid="{242F4F83-9AAE-4C96-8423-F238C35880EC}"/>
    <cellStyle name="Vírgula 6 2 2 3 2 2 3 3" xfId="18484" xr:uid="{D9F9C055-7E32-4A7A-8922-E45083819A13}"/>
    <cellStyle name="Vírgula 6 2 2 3 2 2 4" xfId="12598" xr:uid="{6BFFEC81-8180-49D9-8EB5-F38D7C659268}"/>
    <cellStyle name="Vírgula 6 2 2 3 2 2 5" xfId="14319" xr:uid="{EFC4B280-7310-48A7-A6A7-7AF416555BFA}"/>
    <cellStyle name="Vírgula 6 2 2 3 2 2 6" xfId="20806" xr:uid="{CFB6226F-0B4A-4501-A665-078471821A06}"/>
    <cellStyle name="Vírgula 6 2 2 3 2 3" xfId="6194" xr:uid="{847B484D-861A-45E7-8EB1-674BD8E78B4B}"/>
    <cellStyle name="Vírgula 6 2 2 3 2 3 2" xfId="12015" xr:uid="{B11E2E1D-AE6D-4B60-83D7-C683E160614D}"/>
    <cellStyle name="Vírgula 6 2 2 3 2 3 2 2" xfId="13740" xr:uid="{A5F85756-EBE1-4F33-9602-3A3BDAD63BDB}"/>
    <cellStyle name="Vírgula 6 2 2 3 2 3 3" xfId="12880" xr:uid="{1F60E64D-D8AF-48EF-B727-4186DF47CFF4}"/>
    <cellStyle name="Vírgula 6 2 2 3 2 3 4" xfId="20224" xr:uid="{E88FDC40-9E07-49AF-986C-2B24F087682B}"/>
    <cellStyle name="Vírgula 6 2 2 3 2 3 5" xfId="21090" xr:uid="{C5744BC0-1660-497A-8955-FC4B20C5C55D}"/>
    <cellStyle name="Vírgula 6 2 2 3 2 4" xfId="11585" xr:uid="{59021234-EF1F-4568-8DC6-1BABD748496D}"/>
    <cellStyle name="Vírgula 6 2 2 3 2 4 2" xfId="13310" xr:uid="{2DCB80BF-4774-432F-A219-E662702F616C}"/>
    <cellStyle name="Vírgula 6 2 2 3 2 4 3" xfId="14829" xr:uid="{4C9E8997-02C2-4618-BB93-7903DAE82943}"/>
    <cellStyle name="Vírgula 6 2 2 3 2 5" xfId="12450" xr:uid="{4D6CA0C3-97D5-46FF-8B51-8A7957FD9470}"/>
    <cellStyle name="Vírgula 6 2 2 3 2 6" xfId="14171" xr:uid="{4D100902-E0C4-4E8E-BBED-37020D31D48F}"/>
    <cellStyle name="Vírgula 6 2 2 3 2 7" xfId="20658" xr:uid="{66951887-88B5-4CF0-84FE-A12D51237D32}"/>
    <cellStyle name="Vírgula 6 2 2 3 3" xfId="3786" xr:uid="{06603CC1-80CF-47DB-8751-D6EDC6802964}"/>
    <cellStyle name="Vírgula 6 2 2 3 3 2" xfId="9415" xr:uid="{A8D8FCAB-2A16-4DF9-95B2-1A7C647FB3D0}"/>
    <cellStyle name="Vírgula 6 2 2 3 3 2 2" xfId="12094" xr:uid="{0AE34D01-AD6E-4A58-A5C4-7B7411F68E04}"/>
    <cellStyle name="Vírgula 6 2 2 3 3 2 2 2" xfId="13819" xr:uid="{F0EE798A-097B-4699-BA1C-D245512CB331}"/>
    <cellStyle name="Vírgula 6 2 2 3 3 2 3" xfId="12959" xr:uid="{6FDA5E35-3033-4436-B1CB-51C7A812925B}"/>
    <cellStyle name="Vírgula 6 2 2 3 3 2 4" xfId="20303" xr:uid="{835AA81E-716D-4BB5-8FC9-2E688A6F210A}"/>
    <cellStyle name="Vírgula 6 2 2 3 3 2 5" xfId="21169" xr:uid="{1A95D6E1-4427-49BE-8586-9A71E4CA4F10}"/>
    <cellStyle name="Vírgula 6 2 2 3 3 3" xfId="11664" xr:uid="{6B138DA6-36A1-45BE-95D8-8111D2DD48DC}"/>
    <cellStyle name="Vírgula 6 2 2 3 3 3 2" xfId="13389" xr:uid="{B163E7BD-EB67-450E-AE69-89A357E70767}"/>
    <cellStyle name="Vírgula 6 2 2 3 3 3 3" xfId="18050" xr:uid="{A6C24D63-7714-401A-B3ED-28A569D34D56}"/>
    <cellStyle name="Vírgula 6 2 2 3 3 4" xfId="12529" xr:uid="{136C5D7C-8F5B-4B9B-A310-C1415682FA92}"/>
    <cellStyle name="Vírgula 6 2 2 3 3 5" xfId="14250" xr:uid="{8F262802-863A-46B2-BC38-A789285630E1}"/>
    <cellStyle name="Vírgula 6 2 2 3 3 6" xfId="20737" xr:uid="{868E156A-29DC-4764-B64B-D621A6D57084}"/>
    <cellStyle name="Vírgula 6 2 2 3 4" xfId="389" xr:uid="{98A8F44D-E568-4FFC-8646-C8CFC87B8C0F}"/>
    <cellStyle name="Vírgula 6 2 2 3 4 2" xfId="6018" xr:uid="{9ADFC5BA-697D-408A-BF70-0E98EF82D062}"/>
    <cellStyle name="Vírgula 6 2 2 3 4 2 2" xfId="11928" xr:uid="{61A0F654-4D80-41A5-91A2-C0B261C857B4}"/>
    <cellStyle name="Vírgula 6 2 2 3 4 2 2 2" xfId="13653" xr:uid="{C3908DD2-52D8-4720-B72A-7B5792BF4C13}"/>
    <cellStyle name="Vírgula 6 2 2 3 4 2 3" xfId="12793" xr:uid="{984363A7-BE95-4B8D-AF92-793B0084F9FE}"/>
    <cellStyle name="Vírgula 6 2 2 3 4 2 4" xfId="20137" xr:uid="{DD2B1A2E-65D4-46F2-BA7C-13AA4BC5A2C0}"/>
    <cellStyle name="Vírgula 6 2 2 3 4 2 5" xfId="21003" xr:uid="{EE1804F1-78AE-44E8-A634-D8A151FD494C}"/>
    <cellStyle name="Vírgula 6 2 2 3 4 3" xfId="11498" xr:uid="{6562FA69-7433-4DDB-862C-00E41387314E}"/>
    <cellStyle name="Vírgula 6 2 2 3 4 3 2" xfId="13223" xr:uid="{D2CEB923-C75B-4377-9E19-9E25558D5950}"/>
    <cellStyle name="Vírgula 6 2 2 3 4 3 3" xfId="14653" xr:uid="{A37DAD27-CD3A-4BC3-ACB9-166353886BBF}"/>
    <cellStyle name="Vírgula 6 2 2 3 4 4" xfId="12363" xr:uid="{5DDC103D-3CA3-4808-9A65-AF0A3EE4A913}"/>
    <cellStyle name="Vírgula 6 2 2 3 4 5" xfId="14084" xr:uid="{001EB460-DD18-46C1-A428-A78419C427CC}"/>
    <cellStyle name="Vírgula 6 2 2 3 4 6" xfId="20571" xr:uid="{B21B059D-447E-4136-A131-F78C8D53A44F}"/>
    <cellStyle name="Vírgula 6 2 2 3 5" xfId="5764" xr:uid="{45FF6F51-D2A9-40C2-8206-45C2AA963839}"/>
    <cellStyle name="Vírgula 6 2 2 3 5 2" xfId="11809" xr:uid="{F49BCE82-5E41-48D8-BED1-B2A43B3C0EF7}"/>
    <cellStyle name="Vírgula 6 2 2 3 5 2 2" xfId="13534" xr:uid="{F99422E2-972D-4B20-B225-3ED7D9DCCD18}"/>
    <cellStyle name="Vírgula 6 2 2 3 5 3" xfId="12674" xr:uid="{F82BA584-C28A-4A04-A295-A6AC784DA7F4}"/>
    <cellStyle name="Vírgula 6 2 2 3 5 4" xfId="20018" xr:uid="{93300673-F1E3-4CED-8942-8CE0BC2FD439}"/>
    <cellStyle name="Vírgula 6 2 2 3 5 5" xfId="20884" xr:uid="{7D4B38EE-84CE-423A-B7F8-2B101DF9BD9D}"/>
    <cellStyle name="Vírgula 6 2 2 3 6" xfId="11379" xr:uid="{BF6AB15E-2DF6-472F-80C7-AE4DBF5BBED9}"/>
    <cellStyle name="Vírgula 6 2 2 3 6 2" xfId="13104" xr:uid="{DA8C5CFD-3D72-4710-9589-E8ECD9FBDDBC}"/>
    <cellStyle name="Vírgula 6 2 2 3 6 3" xfId="14399" xr:uid="{342DA8A8-33B9-4151-ACE3-7CE708191CD5}"/>
    <cellStyle name="Vírgula 6 2 2 3 7" xfId="12244" xr:uid="{875CCA3A-1154-4A40-9AB5-D5BDC9A8CE5E}"/>
    <cellStyle name="Vírgula 6 2 2 3 8" xfId="13965" xr:uid="{CA194677-5E38-4DA8-A7C0-15EDBC369CB1}"/>
    <cellStyle name="Vírgula 6 2 2 3 9" xfId="20452" xr:uid="{2A5D8577-3B18-4F07-B2DB-03C5E63C9C7D}"/>
    <cellStyle name="Vírgula 6 2 2 4" xfId="496" xr:uid="{97028423-4913-41BA-A9FE-7573A46016AB}"/>
    <cellStyle name="Vírgula 6 2 2 4 2" xfId="3731" xr:uid="{28E58AC7-EC40-4BCA-BE83-253D7C804CE8}"/>
    <cellStyle name="Vírgula 6 2 2 4 2 2" xfId="9360" xr:uid="{7A5962E1-76F2-4919-96EF-6212FD4DC7D6}"/>
    <cellStyle name="Vírgula 6 2 2 4 2 2 2" xfId="12064" xr:uid="{22DF7FB3-3498-4E6E-AB37-0ADF84CF9AFA}"/>
    <cellStyle name="Vírgula 6 2 2 4 2 2 2 2" xfId="13789" xr:uid="{F6048510-B8C6-4FCF-8D71-DBB261BC9DFC}"/>
    <cellStyle name="Vírgula 6 2 2 4 2 2 3" xfId="12929" xr:uid="{BDF5CB85-0552-4F20-93E1-B8EA2F9D8DA7}"/>
    <cellStyle name="Vírgula 6 2 2 4 2 2 4" xfId="20273" xr:uid="{C6273A32-0279-4C36-B448-D946C7AB142B}"/>
    <cellStyle name="Vírgula 6 2 2 4 2 2 5" xfId="21139" xr:uid="{B47753D7-9354-44A6-8B7E-2DD644A766B1}"/>
    <cellStyle name="Vírgula 6 2 2 4 2 3" xfId="11634" xr:uid="{F49ECD55-AB22-4376-ADA3-236CC75FDE2C}"/>
    <cellStyle name="Vírgula 6 2 2 4 2 3 2" xfId="13359" xr:uid="{0368E1C1-08ED-4DC7-9287-36F9D14F23B0}"/>
    <cellStyle name="Vírgula 6 2 2 4 2 3 3" xfId="17995" xr:uid="{346BB3D4-FFDC-45F2-BAEE-C2C9FD1CC6AE}"/>
    <cellStyle name="Vírgula 6 2 2 4 2 4" xfId="12499" xr:uid="{9FCFC362-2FB4-4AEE-BAD0-AA7D4C8C652D}"/>
    <cellStyle name="Vírgula 6 2 2 4 2 5" xfId="14220" xr:uid="{37E25871-D61C-4403-A6B9-CD47AD67AE16}"/>
    <cellStyle name="Vírgula 6 2 2 4 2 6" xfId="20707" xr:uid="{6C861F0B-CC01-42CF-8BCE-05FFCE07C38A}"/>
    <cellStyle name="Vírgula 6 2 2 4 3" xfId="6125" xr:uid="{575A4CBA-71DC-44C4-B33E-56EDDD1B4273}"/>
    <cellStyle name="Vírgula 6 2 2 4 3 2" xfId="11986" xr:uid="{48BFA48A-BA44-421F-AD08-EF92668A4EEE}"/>
    <cellStyle name="Vírgula 6 2 2 4 3 2 2" xfId="13711" xr:uid="{74623180-4C30-424F-8D14-7B60FA91A22E}"/>
    <cellStyle name="Vírgula 6 2 2 4 3 3" xfId="12851" xr:uid="{52655A78-D067-474F-A5F6-FE594E91D759}"/>
    <cellStyle name="Vírgula 6 2 2 4 3 4" xfId="20195" xr:uid="{155EC3C7-FE54-4B96-8A2C-BD465E696306}"/>
    <cellStyle name="Vírgula 6 2 2 4 3 5" xfId="21061" xr:uid="{C247445B-B9FB-47CC-A648-F10CB67C5208}"/>
    <cellStyle name="Vírgula 6 2 2 4 4" xfId="11556" xr:uid="{7FC56ACF-D3A0-4037-B0BA-B1389753CD71}"/>
    <cellStyle name="Vírgula 6 2 2 4 4 2" xfId="13281" xr:uid="{15184291-5BFE-4676-97CF-959B6926732A}"/>
    <cellStyle name="Vírgula 6 2 2 4 4 3" xfId="14760" xr:uid="{74DFAB31-DC35-4FAF-9283-9C6EF09CDBAC}"/>
    <cellStyle name="Vírgula 6 2 2 4 5" xfId="12421" xr:uid="{D2071934-7AED-40BF-89A4-E6DB92801105}"/>
    <cellStyle name="Vírgula 6 2 2 4 6" xfId="14142" xr:uid="{857D7F56-36F1-4014-8948-9065A65E8741}"/>
    <cellStyle name="Vírgula 6 2 2 4 7" xfId="20629" xr:uid="{5B450070-DCCA-4C76-9E3D-9D0FE46258C6}"/>
    <cellStyle name="Vírgula 6 2 2 5" xfId="430" xr:uid="{1721261C-EFDB-44C2-97D9-5EF6DDE4E408}"/>
    <cellStyle name="Vírgula 6 2 2 5 2" xfId="3867" xr:uid="{A81465B7-AFBE-423A-B088-877748C61BA2}"/>
    <cellStyle name="Vírgula 6 2 2 5 2 2" xfId="9496" xr:uid="{0C115161-92D3-4157-A1DA-A8D8EA3155C4}"/>
    <cellStyle name="Vírgula 6 2 2 5 2 2 2" xfId="12126" xr:uid="{F77133F2-B3CB-43A7-9E8E-6A72A7A164F0}"/>
    <cellStyle name="Vírgula 6 2 2 5 2 2 2 2" xfId="13851" xr:uid="{008EC1A9-23EF-4853-8E4F-96CACDF45FBE}"/>
    <cellStyle name="Vírgula 6 2 2 5 2 2 3" xfId="12991" xr:uid="{1CA40AFC-0C7F-4405-845A-8AEC82E762B5}"/>
    <cellStyle name="Vírgula 6 2 2 5 2 2 4" xfId="20335" xr:uid="{DB3A0CD1-980D-4A94-B1A4-F19D290BB3F9}"/>
    <cellStyle name="Vírgula 6 2 2 5 2 2 5" xfId="21201" xr:uid="{8C9B1A74-E4B7-48AA-808D-8D6B127CD021}"/>
    <cellStyle name="Vírgula 6 2 2 5 2 3" xfId="11696" xr:uid="{2BD382B1-06AA-4EF5-B1E0-C2F4436BA2C5}"/>
    <cellStyle name="Vírgula 6 2 2 5 2 3 2" xfId="13421" xr:uid="{AE744A57-2E9B-49F7-9B25-936A2D99CD6C}"/>
    <cellStyle name="Vírgula 6 2 2 5 2 3 3" xfId="18131" xr:uid="{38274367-EE2E-42E4-B101-4F2BAFA66FDF}"/>
    <cellStyle name="Vírgula 6 2 2 5 2 4" xfId="12561" xr:uid="{D0729A75-65C5-4CC2-A29F-33BB42508B96}"/>
    <cellStyle name="Vírgula 6 2 2 5 2 5" xfId="14282" xr:uid="{63CAC1FC-7391-4DEB-BAFE-2FAC7BFCBEDB}"/>
    <cellStyle name="Vírgula 6 2 2 5 2 6" xfId="20769" xr:uid="{C6D9AF23-6225-4E00-B98C-B40C5D840AD5}"/>
    <cellStyle name="Vírgula 6 2 2 5 3" xfId="6059" xr:uid="{33746AE3-5D2E-460A-A5AB-C65975E87F08}"/>
    <cellStyle name="Vírgula 6 2 2 5 3 2" xfId="11958" xr:uid="{CD240658-8971-4369-9632-E358DACDE1DC}"/>
    <cellStyle name="Vírgula 6 2 2 5 3 2 2" xfId="13683" xr:uid="{96290CE4-932D-42EE-9662-2AE07A9DEE0F}"/>
    <cellStyle name="Vírgula 6 2 2 5 3 3" xfId="12823" xr:uid="{0C0AAA07-5C35-4934-A734-DFA8971F7DE8}"/>
    <cellStyle name="Vírgula 6 2 2 5 3 4" xfId="20167" xr:uid="{9F1236AC-0612-44A6-BE43-E88658424390}"/>
    <cellStyle name="Vírgula 6 2 2 5 3 5" xfId="21033" xr:uid="{0C17843D-33E9-4574-A180-8264B6A3F661}"/>
    <cellStyle name="Vírgula 6 2 2 5 4" xfId="11528" xr:uid="{A419BE07-0498-4EF5-92C6-211F6389FF8C}"/>
    <cellStyle name="Vírgula 6 2 2 5 4 2" xfId="13253" xr:uid="{0A8A104B-643C-4F05-BE9C-C70D77322377}"/>
    <cellStyle name="Vírgula 6 2 2 5 4 3" xfId="14694" xr:uid="{EDFB241D-085D-4DB1-A9BA-33AFA488E793}"/>
    <cellStyle name="Vírgula 6 2 2 5 5" xfId="12393" xr:uid="{982A3F6E-1B45-40BE-BE0C-787ADFF5B499}"/>
    <cellStyle name="Vírgula 6 2 2 5 6" xfId="14114" xr:uid="{4138D3C1-4C59-4214-A0D5-7FD080D3058B}"/>
    <cellStyle name="Vírgula 6 2 2 5 7" xfId="20601" xr:uid="{ADA0EB03-4370-4AE7-ACCE-E281FA3AE691}"/>
    <cellStyle name="Vírgula 6 2 2 6" xfId="413" xr:uid="{2494E972-1E70-428D-8AC6-53C9D7CC3879}"/>
    <cellStyle name="Vírgula 6 2 2 6 2" xfId="4091" xr:uid="{F01A15F9-175F-498F-8E70-B702A60C872C}"/>
    <cellStyle name="Vírgula 6 2 2 6 2 2" xfId="9720" xr:uid="{C98D7A57-DDE1-40EB-87E7-A96451D1C258}"/>
    <cellStyle name="Vírgula 6 2 2 6 2 2 2" xfId="12152" xr:uid="{353E8828-D809-465C-B08D-64A4F04122D1}"/>
    <cellStyle name="Vírgula 6 2 2 6 2 2 2 2" xfId="13877" xr:uid="{B94B56F8-8A7E-42BE-BB74-E442F5EDB952}"/>
    <cellStyle name="Vírgula 6 2 2 6 2 2 3" xfId="13017" xr:uid="{A1FDE1F1-0BA5-451C-BF9D-FA4FB7167DE7}"/>
    <cellStyle name="Vírgula 6 2 2 6 2 2 4" xfId="20361" xr:uid="{1DF66376-89DE-4255-B38A-A609CD79BAE9}"/>
    <cellStyle name="Vírgula 6 2 2 6 2 2 5" xfId="21227" xr:uid="{CCE66B78-0B4D-4CD2-B317-6F6C2E03A924}"/>
    <cellStyle name="Vírgula 6 2 2 6 2 3" xfId="11722" xr:uid="{BCC1F082-DDE4-489D-9371-CBE2B7F049D8}"/>
    <cellStyle name="Vírgula 6 2 2 6 2 3 2" xfId="13447" xr:uid="{2BACAC18-2F81-4451-B4EE-3BFDB3512DFF}"/>
    <cellStyle name="Vírgula 6 2 2 6 2 3 3" xfId="18355" xr:uid="{9BAB3C0D-CA77-4E0A-92DC-6E7E8D102046}"/>
    <cellStyle name="Vírgula 6 2 2 6 2 4" xfId="12587" xr:uid="{81C04DC6-A0C6-448C-B588-0B84AF9651E1}"/>
    <cellStyle name="Vírgula 6 2 2 6 2 5" xfId="14308" xr:uid="{14E64849-ED8E-441F-8FBE-ABF17ED80E1E}"/>
    <cellStyle name="Vírgula 6 2 2 6 2 6" xfId="20795" xr:uid="{003EB0EF-1295-4BF3-A261-CF4FF5B5A98F}"/>
    <cellStyle name="Vírgula 6 2 2 6 3" xfId="6042" xr:uid="{9B9A3B28-B6A4-4140-8E67-CB362FA7A4D0}"/>
    <cellStyle name="Vírgula 6 2 2 6 3 2" xfId="11944" xr:uid="{33D7741C-0D7A-459C-B4EF-3A483F3E3ABF}"/>
    <cellStyle name="Vírgula 6 2 2 6 3 2 2" xfId="13669" xr:uid="{9D088E05-43C9-4D75-8BBC-6AB9FE034892}"/>
    <cellStyle name="Vírgula 6 2 2 6 3 3" xfId="12809" xr:uid="{8D247764-FF07-49A8-9F53-62EB2B906517}"/>
    <cellStyle name="Vírgula 6 2 2 6 3 4" xfId="20153" xr:uid="{5CE38BB7-FD81-4F85-9ECD-854D2CFCC2E7}"/>
    <cellStyle name="Vírgula 6 2 2 6 3 5" xfId="21019" xr:uid="{90D3F60E-FFB0-44EC-8F99-09BE51AFD13E}"/>
    <cellStyle name="Vírgula 6 2 2 6 4" xfId="11514" xr:uid="{F634E76D-762A-4CFD-92E6-1BDBE2781393}"/>
    <cellStyle name="Vírgula 6 2 2 6 4 2" xfId="13239" xr:uid="{1968FC9E-BF8E-4248-B1C7-8D7358048846}"/>
    <cellStyle name="Vírgula 6 2 2 6 4 3" xfId="14677" xr:uid="{846B8C42-143E-402B-80B4-BE474F5B9C7D}"/>
    <cellStyle name="Vírgula 6 2 2 6 5" xfId="12379" xr:uid="{BD3F0CBC-7682-4C1D-BA18-C7435F4C9BD1}"/>
    <cellStyle name="Vírgula 6 2 2 6 6" xfId="14100" xr:uid="{A9CCC6EA-338D-475F-B204-9B17740A892F}"/>
    <cellStyle name="Vírgula 6 2 2 6 7" xfId="20587" xr:uid="{48F95CCA-9D6A-462F-AAF7-DD4FE31E3DEB}"/>
    <cellStyle name="Vírgula 6 2 2 7" xfId="357" xr:uid="{06A2F83F-8A00-47F7-9165-25C280F3A68C}"/>
    <cellStyle name="Vírgula 6 2 2 7 2" xfId="3934" xr:uid="{DACCA3AD-EFB6-4000-A11E-F2807DBCC8B2}"/>
    <cellStyle name="Vírgula 6 2 2 7 2 2" xfId="9563" xr:uid="{7DEA10A5-109F-4F74-9718-6AC6E562259D}"/>
    <cellStyle name="Vírgula 6 2 2 7 2 2 2" xfId="12144" xr:uid="{683E4695-3247-43E7-8A12-E3F8D5A2E7F7}"/>
    <cellStyle name="Vírgula 6 2 2 7 2 2 2 2" xfId="13869" xr:uid="{225E7B0F-5DB2-46DC-B780-EAE89E0B3646}"/>
    <cellStyle name="Vírgula 6 2 2 7 2 2 3" xfId="13009" xr:uid="{AB3D2B8E-B94E-4BD1-BA53-56383C85B336}"/>
    <cellStyle name="Vírgula 6 2 2 7 2 2 4" xfId="20353" xr:uid="{8E7DA60F-FB91-4638-9F26-9CFAF788A435}"/>
    <cellStyle name="Vírgula 6 2 2 7 2 2 5" xfId="21219" xr:uid="{3ADFB07B-06CE-4396-AF60-866CE79CF33D}"/>
    <cellStyle name="Vírgula 6 2 2 7 2 3" xfId="11714" xr:uid="{3F8D2453-3CB3-451D-9809-44B15651C815}"/>
    <cellStyle name="Vírgula 6 2 2 7 2 3 2" xfId="13439" xr:uid="{4272F4E0-8515-42C8-A561-9231C026C78F}"/>
    <cellStyle name="Vírgula 6 2 2 7 2 3 3" xfId="18198" xr:uid="{7DD62F96-B41F-4A63-B26B-4C61414819D1}"/>
    <cellStyle name="Vírgula 6 2 2 7 2 4" xfId="12579" xr:uid="{C4410FAF-8712-4896-8053-1563F42B3B3E}"/>
    <cellStyle name="Vírgula 6 2 2 7 2 5" xfId="14300" xr:uid="{72C20FAE-6A6C-442C-9BB2-C5631FB129F1}"/>
    <cellStyle name="Vírgula 6 2 2 7 2 6" xfId="20787" xr:uid="{1887A68F-69A3-47AE-8FEE-A8452037AF6F}"/>
    <cellStyle name="Vírgula 6 2 2 7 3" xfId="5986" xr:uid="{605CBCAB-A8EE-4FDF-998E-349E6432F6F2}"/>
    <cellStyle name="Vírgula 6 2 2 7 3 2" xfId="11900" xr:uid="{5EE1DAE0-10BD-4401-AAA0-EC051609A7C4}"/>
    <cellStyle name="Vírgula 6 2 2 7 3 2 2" xfId="13625" xr:uid="{25B8A5BD-DDC7-4AF5-BB69-BCB857B60623}"/>
    <cellStyle name="Vírgula 6 2 2 7 3 3" xfId="12765" xr:uid="{B5C024F7-9CD9-43DB-B8EF-B6FD29226551}"/>
    <cellStyle name="Vírgula 6 2 2 7 3 4" xfId="20109" xr:uid="{8E8B424F-9EE2-48CC-9841-EAF8013DB3DF}"/>
    <cellStyle name="Vírgula 6 2 2 7 3 5" xfId="20975" xr:uid="{70224C97-D8E9-4FAC-9522-BD2804144088}"/>
    <cellStyle name="Vírgula 6 2 2 7 4" xfId="11470" xr:uid="{287B4521-7707-4AE2-9A4A-DDC63426A4C5}"/>
    <cellStyle name="Vírgula 6 2 2 7 4 2" xfId="13195" xr:uid="{B0E234B4-D6EC-4AD7-9907-139FAF51D0D6}"/>
    <cellStyle name="Vírgula 6 2 2 7 4 3" xfId="14621" xr:uid="{2FCC929A-FBA1-416B-8234-200FB27C0D90}"/>
    <cellStyle name="Vírgula 6 2 2 7 5" xfId="12335" xr:uid="{DCAC2489-C1C5-45A2-A8EA-BFFA02195F3C}"/>
    <cellStyle name="Vírgula 6 2 2 7 6" xfId="14056" xr:uid="{E7D85D8E-3813-4727-9FE7-757542307109}"/>
    <cellStyle name="Vírgula 6 2 2 7 7" xfId="20543" xr:uid="{199D3345-5846-4C27-9405-026CFDB930F7}"/>
    <cellStyle name="Vírgula 6 2 2 8" xfId="332" xr:uid="{F5E71498-9025-4B18-B027-13EC7146F15B}"/>
    <cellStyle name="Vírgula 6 2 2 8 2" xfId="5961" xr:uid="{9AA6BB08-6919-422B-A46D-F07E3C487A0C}"/>
    <cellStyle name="Vírgula 6 2 2 8 2 2" xfId="11883" xr:uid="{5A948D9D-FC1A-4734-ABEA-3A080FF4E4E4}"/>
    <cellStyle name="Vírgula 6 2 2 8 2 2 2" xfId="13608" xr:uid="{D1EC3644-BBEA-44FB-806F-A9748D469303}"/>
    <cellStyle name="Vírgula 6 2 2 8 2 3" xfId="12748" xr:uid="{91A3A7A4-3D77-4C97-ADFC-3FEBD7E7E981}"/>
    <cellStyle name="Vírgula 6 2 2 8 2 4" xfId="20092" xr:uid="{D0E5B807-23A6-4BD3-AA18-9DBB6B9A3E2C}"/>
    <cellStyle name="Vírgula 6 2 2 8 2 5" xfId="20958" xr:uid="{2036D108-697A-4568-B27B-A920B33083F1}"/>
    <cellStyle name="Vírgula 6 2 2 8 3" xfId="11453" xr:uid="{85AFF29D-DEFE-40DD-956D-690887B32D43}"/>
    <cellStyle name="Vírgula 6 2 2 8 3 2" xfId="13178" xr:uid="{1F862680-0825-45C8-A14F-F0A53E975F35}"/>
    <cellStyle name="Vírgula 6 2 2 8 3 3" xfId="14596" xr:uid="{1642E2DF-63D5-402C-8A79-B60960D1F53C}"/>
    <cellStyle name="Vírgula 6 2 2 8 4" xfId="12318" xr:uid="{9CBF2A6C-50AE-407B-B457-510CF25EA976}"/>
    <cellStyle name="Vírgula 6 2 2 8 5" xfId="14039" xr:uid="{2AF09126-E26C-44AE-8BB8-BF2289F62E26}"/>
    <cellStyle name="Vírgula 6 2 2 8 6" xfId="20526" xr:uid="{BECB78D6-2661-4065-ACB8-A6574C46BC58}"/>
    <cellStyle name="Vírgula 6 2 2 9" xfId="3714" xr:uid="{C9E48484-EF64-49EC-B7B4-9A4F531BDAEF}"/>
    <cellStyle name="Vírgula 6 2 2 9 2" xfId="9343" xr:uid="{B00DB73C-3C30-47E4-BFBE-6825D47C5528}"/>
    <cellStyle name="Vírgula 6 2 2 9 2 2" xfId="12048" xr:uid="{B30B6D09-7400-405A-B4B8-011FF8FA30B7}"/>
    <cellStyle name="Vírgula 6 2 2 9 2 2 2" xfId="13773" xr:uid="{94733F3F-1DE1-421B-86FB-50D261B717A2}"/>
    <cellStyle name="Vírgula 6 2 2 9 2 3" xfId="12913" xr:uid="{A2A49AF4-BEB1-4115-8CE5-DD2EFDED6B3B}"/>
    <cellStyle name="Vírgula 6 2 2 9 2 4" xfId="20257" xr:uid="{FC1D8A40-47BD-4DD1-862A-7B9167611D6C}"/>
    <cellStyle name="Vírgula 6 2 2 9 2 5" xfId="21123" xr:uid="{87EA0BE6-FE67-48B7-BDB9-376C99A196EE}"/>
    <cellStyle name="Vírgula 6 2 2 9 3" xfId="11618" xr:uid="{686365CA-CF3E-486D-B20E-E2355F764052}"/>
    <cellStyle name="Vírgula 6 2 2 9 3 2" xfId="13343" xr:uid="{E0E089E0-DD8A-45CA-A4B7-25D61C313DAB}"/>
    <cellStyle name="Vírgula 6 2 2 9 3 3" xfId="17978" xr:uid="{37614261-E24A-474F-9219-1FF30760DEEA}"/>
    <cellStyle name="Vírgula 6 2 2 9 4" xfId="12483" xr:uid="{AA6D4C8A-FAD7-43AB-B9C3-836F0E1FD324}"/>
    <cellStyle name="Vírgula 6 2 2 9 5" xfId="14204" xr:uid="{8D2AE28C-485F-49D6-ADE1-7002A9447494}"/>
    <cellStyle name="Vírgula 6 2 2 9 6" xfId="20691" xr:uid="{732F9BDB-737F-4714-A47D-E616619E600D}"/>
    <cellStyle name="Vírgula 6 2 3" xfId="148" xr:uid="{586AEE43-1C11-4C0B-8020-3390967210DD}"/>
    <cellStyle name="Vírgula 6 2 3 10" xfId="12253" xr:uid="{22B30D21-5F2C-495D-8072-DC7319339409}"/>
    <cellStyle name="Vírgula 6 2 3 11" xfId="13974" xr:uid="{20F870A7-FEE5-497E-A46F-BAEBE0986E8A}"/>
    <cellStyle name="Vírgula 6 2 3 12" xfId="20461" xr:uid="{DB4B1E45-07FB-40F7-AD5F-F1A9F5B6AD6D}"/>
    <cellStyle name="Vírgula 6 2 3 2" xfId="583" xr:uid="{1084C43D-25DF-4AE4-B29A-63DAA0F2F2B0}"/>
    <cellStyle name="Vírgula 6 2 3 2 2" xfId="3801" xr:uid="{A996B7C8-9CF8-459E-88DC-00698EE52E66}"/>
    <cellStyle name="Vírgula 6 2 3 2 2 2" xfId="9430" xr:uid="{6D6EACD8-9ED9-41A9-A524-8DA369846221}"/>
    <cellStyle name="Vírgula 6 2 3 2 2 2 2" xfId="12103" xr:uid="{C9C72C6E-31E5-40F8-ACA7-4B04F3B73D7E}"/>
    <cellStyle name="Vírgula 6 2 3 2 2 2 2 2" xfId="13828" xr:uid="{6E97EFD8-61CD-4F7D-A0B9-D97C6BF69925}"/>
    <cellStyle name="Vírgula 6 2 3 2 2 2 3" xfId="12968" xr:uid="{D5EA4EA2-4DC6-4686-AE65-B435D4E736A6}"/>
    <cellStyle name="Vírgula 6 2 3 2 2 2 4" xfId="20312" xr:uid="{92397311-576D-49B1-A744-2971B504800F}"/>
    <cellStyle name="Vírgula 6 2 3 2 2 2 5" xfId="21178" xr:uid="{637292C3-77A2-4956-8192-DF0A8B1B0EDC}"/>
    <cellStyle name="Vírgula 6 2 3 2 2 3" xfId="11673" xr:uid="{D65311EF-D6C0-46FF-81AD-A2B8E38A6EE1}"/>
    <cellStyle name="Vírgula 6 2 3 2 2 3 2" xfId="13398" xr:uid="{61BC5F4B-00A4-42E1-9771-DCE49ACC7E26}"/>
    <cellStyle name="Vírgula 6 2 3 2 2 3 3" xfId="18065" xr:uid="{251D7837-7697-4059-BAC5-2E60B67183ED}"/>
    <cellStyle name="Vírgula 6 2 3 2 2 4" xfId="12538" xr:uid="{D5720CC1-1843-4051-8172-781761EEC986}"/>
    <cellStyle name="Vírgula 6 2 3 2 2 5" xfId="14259" xr:uid="{D3A8FDF4-8D2C-4980-B951-4017880925EC}"/>
    <cellStyle name="Vírgula 6 2 3 2 2 6" xfId="20746" xr:uid="{0627A5CF-A736-4DB0-91D6-4C886828412E}"/>
    <cellStyle name="Vírgula 6 2 3 2 3" xfId="6212" xr:uid="{740485DC-CAAC-46B9-8B0E-215D9E660EEE}"/>
    <cellStyle name="Vírgula 6 2 3 2 3 2" xfId="12024" xr:uid="{798BDC52-0A0A-4D8E-9B59-EC26AC38EB1C}"/>
    <cellStyle name="Vírgula 6 2 3 2 3 2 2" xfId="13749" xr:uid="{4E78C286-897F-4B84-B29D-8F29DF39AE53}"/>
    <cellStyle name="Vírgula 6 2 3 2 3 3" xfId="12889" xr:uid="{ADA2F28E-D25F-42FD-95BA-AB3D76FACEDE}"/>
    <cellStyle name="Vírgula 6 2 3 2 3 4" xfId="20233" xr:uid="{BA22B869-02C7-440F-8780-83E12CF3C67B}"/>
    <cellStyle name="Vírgula 6 2 3 2 3 5" xfId="21099" xr:uid="{69006DE7-79F2-44CA-88C0-9F26DB2C48C7}"/>
    <cellStyle name="Vírgula 6 2 3 2 4" xfId="11594" xr:uid="{952E51E3-05E4-467A-8133-755651E64E52}"/>
    <cellStyle name="Vírgula 6 2 3 2 4 2" xfId="13319" xr:uid="{5B45C156-C974-4AF0-A420-A63EE199990C}"/>
    <cellStyle name="Vírgula 6 2 3 2 4 3" xfId="14847" xr:uid="{CA7B25AD-3753-47D7-9891-C60297919BB4}"/>
    <cellStyle name="Vírgula 6 2 3 2 5" xfId="12459" xr:uid="{1BE1838F-6D68-4FA1-BE38-BC43880A6A60}"/>
    <cellStyle name="Vírgula 6 2 3 2 6" xfId="14180" xr:uid="{F99B9651-74FD-4666-82BB-45829D245B6B}"/>
    <cellStyle name="Vírgula 6 2 3 2 7" xfId="20667" xr:uid="{CB3D5DE6-5E43-4E81-98F2-EEC43D3BE438}"/>
    <cellStyle name="Vírgula 6 2 3 3" xfId="510" xr:uid="{B16B8774-3D7C-4703-AD75-C38108FB1812}"/>
    <cellStyle name="Vírgula 6 2 3 3 2" xfId="3889" xr:uid="{1BD284A1-6DA0-419B-9D6E-F7035D734B22}"/>
    <cellStyle name="Vírgula 6 2 3 3 2 2" xfId="9518" xr:uid="{FFADD65C-34A8-4230-8D4F-560EA61403B1}"/>
    <cellStyle name="Vírgula 6 2 3 3 2 2 2" xfId="12137" xr:uid="{8C76972C-0097-4C3D-AB50-8AF70C81306D}"/>
    <cellStyle name="Vírgula 6 2 3 3 2 2 2 2" xfId="13862" xr:uid="{1F3390D2-1E2A-43A1-8CCF-E184A37A21A3}"/>
    <cellStyle name="Vírgula 6 2 3 3 2 2 3" xfId="13002" xr:uid="{0F93C966-6253-4713-8E75-81A553EE2E63}"/>
    <cellStyle name="Vírgula 6 2 3 3 2 2 4" xfId="20346" xr:uid="{4A37C395-43BA-4424-9672-108059625C92}"/>
    <cellStyle name="Vírgula 6 2 3 3 2 2 5" xfId="21212" xr:uid="{553F3EA7-6950-4914-BE6D-686F57FDB5C8}"/>
    <cellStyle name="Vírgula 6 2 3 3 2 3" xfId="11707" xr:uid="{137E8975-2094-4A5A-A593-1D220F0A9ED1}"/>
    <cellStyle name="Vírgula 6 2 3 3 2 3 2" xfId="13432" xr:uid="{A7A915F1-59ED-4086-A62C-A02DDF93097A}"/>
    <cellStyle name="Vírgula 6 2 3 3 2 3 3" xfId="18153" xr:uid="{3612ED03-CA33-4FEF-BD97-85AC239237F9}"/>
    <cellStyle name="Vírgula 6 2 3 3 2 4" xfId="12572" xr:uid="{C3647E8B-28BE-40DF-98B5-051E3C5F4EFC}"/>
    <cellStyle name="Vírgula 6 2 3 3 2 5" xfId="14293" xr:uid="{B4144B5C-D325-48DB-BA6B-ADF997D7D5CE}"/>
    <cellStyle name="Vírgula 6 2 3 3 2 6" xfId="20780" xr:uid="{DE975A62-803D-4670-AFC0-15F13C29EB3A}"/>
    <cellStyle name="Vírgula 6 2 3 3 3" xfId="6139" xr:uid="{24CA487D-52ED-4CE6-A24F-D3C9E20D40BD}"/>
    <cellStyle name="Vírgula 6 2 3 3 3 2" xfId="11996" xr:uid="{ABF23298-65E3-4A0B-9414-AC57FE3EF3D6}"/>
    <cellStyle name="Vírgula 6 2 3 3 3 2 2" xfId="13721" xr:uid="{71F03A6E-C3F2-468F-B11D-ED59700B03B6}"/>
    <cellStyle name="Vírgula 6 2 3 3 3 3" xfId="12861" xr:uid="{249D612A-30ED-4333-8C91-5EA740C7EEEA}"/>
    <cellStyle name="Vírgula 6 2 3 3 3 4" xfId="20205" xr:uid="{6DFCE424-81C4-400A-A2D7-CB06C26B4C56}"/>
    <cellStyle name="Vírgula 6 2 3 3 3 5" xfId="21071" xr:uid="{A4DB942D-CE0F-480E-B36C-1AB391AFD281}"/>
    <cellStyle name="Vírgula 6 2 3 3 4" xfId="11566" xr:uid="{6800CBC5-18D1-4519-977A-413B5BEBA55C}"/>
    <cellStyle name="Vírgula 6 2 3 3 4 2" xfId="13291" xr:uid="{C17F84D5-9F35-403F-9153-278B6EC3D9FF}"/>
    <cellStyle name="Vírgula 6 2 3 3 4 3" xfId="14774" xr:uid="{5EA3A443-CD10-4D52-8B2E-C076AE5A7F0C}"/>
    <cellStyle name="Vírgula 6 2 3 3 5" xfId="12431" xr:uid="{CD3C1984-F85D-4922-9959-2C9AA4F80DF8}"/>
    <cellStyle name="Vírgula 6 2 3 3 6" xfId="14152" xr:uid="{0BE1B9B9-0875-4B74-AFA0-CD00DA5FD77C}"/>
    <cellStyle name="Vírgula 6 2 3 3 7" xfId="20639" xr:uid="{4144F4A9-69BB-4EAD-8040-B1752B3AD08E}"/>
    <cellStyle name="Vírgula 6 2 3 4" xfId="453" xr:uid="{FBD52F27-BBDD-4BF1-927A-6CB4CFDEA710}"/>
    <cellStyle name="Vírgula 6 2 3 4 2" xfId="3921" xr:uid="{8EE8E06E-5A90-4EA6-A697-E63AF4A49BD7}"/>
    <cellStyle name="Vírgula 6 2 3 4 2 2" xfId="9550" xr:uid="{E21B9CA7-3C0F-49EC-9D04-955B49DB8956}"/>
    <cellStyle name="Vírgula 6 2 3 4 2 2 2" xfId="12142" xr:uid="{8EA2D941-8185-455A-8254-EE0C746133E0}"/>
    <cellStyle name="Vírgula 6 2 3 4 2 2 2 2" xfId="13867" xr:uid="{631C0642-C6B4-4010-9398-DF7D87383084}"/>
    <cellStyle name="Vírgula 6 2 3 4 2 2 3" xfId="13007" xr:uid="{4B3DE449-B409-4A51-9472-3D0CCBB14DDC}"/>
    <cellStyle name="Vírgula 6 2 3 4 2 2 4" xfId="20351" xr:uid="{EFC03E10-4B24-4C6A-AF21-82CC615320B5}"/>
    <cellStyle name="Vírgula 6 2 3 4 2 2 5" xfId="21217" xr:uid="{168DB79A-AD5E-4AF1-9F62-00210B9E0258}"/>
    <cellStyle name="Vírgula 6 2 3 4 2 3" xfId="11712" xr:uid="{84594FA9-F55D-479A-B4DA-BDD4CD391EA0}"/>
    <cellStyle name="Vírgula 6 2 3 4 2 3 2" xfId="13437" xr:uid="{309E458B-FC6C-4058-BBEE-65E01448936B}"/>
    <cellStyle name="Vírgula 6 2 3 4 2 3 3" xfId="18185" xr:uid="{287E587F-2A5B-4474-9D55-934A81AEE41D}"/>
    <cellStyle name="Vírgula 6 2 3 4 2 4" xfId="12577" xr:uid="{7A6486F0-13F4-4902-A7E9-4A3E2D2AEBB7}"/>
    <cellStyle name="Vírgula 6 2 3 4 2 5" xfId="14298" xr:uid="{4B296F0B-95E7-4DF0-84D8-327E0052D5D1}"/>
    <cellStyle name="Vírgula 6 2 3 4 2 6" xfId="20785" xr:uid="{2155E3EA-6229-4CD2-BAE1-21A7FF3C353D}"/>
    <cellStyle name="Vírgula 6 2 3 4 3" xfId="6082" xr:uid="{E189AEEC-F8EA-4D09-92A2-D39D8D40F2B6}"/>
    <cellStyle name="Vírgula 6 2 3 4 3 2" xfId="11967" xr:uid="{1575C302-7127-44D7-ACF5-F2D0B89B7FC1}"/>
    <cellStyle name="Vírgula 6 2 3 4 3 2 2" xfId="13692" xr:uid="{6AA35933-2B3F-4F9B-AB2A-7FE532DA4AC0}"/>
    <cellStyle name="Vírgula 6 2 3 4 3 3" xfId="12832" xr:uid="{E183EF59-031C-4F9D-B3AC-50E6FB0BEFBC}"/>
    <cellStyle name="Vírgula 6 2 3 4 3 4" xfId="20176" xr:uid="{07003FF6-FD9A-4961-88B0-E8FF0868D8B3}"/>
    <cellStyle name="Vírgula 6 2 3 4 3 5" xfId="21042" xr:uid="{466DA342-13C7-4A68-A87F-FC20F5103FBE}"/>
    <cellStyle name="Vírgula 6 2 3 4 4" xfId="11537" xr:uid="{63D3C673-7A4A-49FC-9632-7A7A6F2978AC}"/>
    <cellStyle name="Vírgula 6 2 3 4 4 2" xfId="13262" xr:uid="{A9AE761E-DF18-443F-A423-86A075B6154B}"/>
    <cellStyle name="Vírgula 6 2 3 4 4 3" xfId="14717" xr:uid="{D46EDFBF-0064-478A-A0CB-4A0B09D59067}"/>
    <cellStyle name="Vírgula 6 2 3 4 5" xfId="12402" xr:uid="{8A546954-9D64-4424-8846-64AA49563585}"/>
    <cellStyle name="Vírgula 6 2 3 4 6" xfId="14123" xr:uid="{1652568E-1B8C-4142-ACAC-603E36271916}"/>
    <cellStyle name="Vírgula 6 2 3 4 7" xfId="20610" xr:uid="{27BAE9A0-3BD2-4559-8A35-24339B673E10}"/>
    <cellStyle name="Vírgula 6 2 3 5" xfId="367" xr:uid="{4E535340-35C3-43A7-9056-5D2DC9764EA2}"/>
    <cellStyle name="Vírgula 6 2 3 5 2" xfId="5996" xr:uid="{E51124DF-9A6D-41F0-A398-0F7599306CF9}"/>
    <cellStyle name="Vírgula 6 2 3 5 2 2" xfId="11909" xr:uid="{12C03DB1-5FA1-4426-B2D0-A4C9EAE39480}"/>
    <cellStyle name="Vírgula 6 2 3 5 2 2 2" xfId="13634" xr:uid="{8819ED8A-A117-413A-86B7-277511720B3C}"/>
    <cellStyle name="Vírgula 6 2 3 5 2 3" xfId="12774" xr:uid="{4F410C7D-80C4-43DE-878A-75D2035FF958}"/>
    <cellStyle name="Vírgula 6 2 3 5 2 4" xfId="20118" xr:uid="{4713F259-F6B0-4D93-94F8-C675FB5C8B00}"/>
    <cellStyle name="Vírgula 6 2 3 5 2 5" xfId="20984" xr:uid="{8D85A4F1-D2B7-4555-A859-4FB393DA774C}"/>
    <cellStyle name="Vírgula 6 2 3 5 3" xfId="11479" xr:uid="{9205CECF-B6BC-4859-B740-5ED49C1592E6}"/>
    <cellStyle name="Vírgula 6 2 3 5 3 2" xfId="13204" xr:uid="{4937C494-163E-46E8-A3A6-AD7FA1E969D9}"/>
    <cellStyle name="Vírgula 6 2 3 5 3 3" xfId="14631" xr:uid="{F7500A6B-3F47-4500-9215-843FA4AA9F2C}"/>
    <cellStyle name="Vírgula 6 2 3 5 4" xfId="12344" xr:uid="{029886A3-D7ED-4A1A-B957-1370BAA08D1E}"/>
    <cellStyle name="Vírgula 6 2 3 5 5" xfId="14065" xr:uid="{EB9A47E4-58A2-4DB4-8982-57590128C968}"/>
    <cellStyle name="Vírgula 6 2 3 5 6" xfId="20552" xr:uid="{039E69D2-C8FF-47F1-AF52-857E06160353}"/>
    <cellStyle name="Vírgula 6 2 3 6" xfId="3744" xr:uid="{CA990658-B8D2-432D-BA28-0FB946F71C70}"/>
    <cellStyle name="Vírgula 6 2 3 6 2" xfId="9373" xr:uid="{E69C8570-F72F-4924-A062-40816BDE41FC}"/>
    <cellStyle name="Vírgula 6 2 3 6 2 2" xfId="12074" xr:uid="{4B469EFF-1B70-45DA-8B2A-2B3E88B8500F}"/>
    <cellStyle name="Vírgula 6 2 3 6 2 2 2" xfId="13799" xr:uid="{5D37B710-1D68-4505-8FDD-87CB6F0A3B18}"/>
    <cellStyle name="Vírgula 6 2 3 6 2 3" xfId="12939" xr:uid="{9A977559-D82E-4C69-9187-C1D3C59A8339}"/>
    <cellStyle name="Vírgula 6 2 3 6 2 4" xfId="20283" xr:uid="{BDD2DEEE-4CFD-409D-BACF-3359BDC230A5}"/>
    <cellStyle name="Vírgula 6 2 3 6 2 5" xfId="21149" xr:uid="{DA86BCEF-761C-4201-B334-9D267DE41A6C}"/>
    <cellStyle name="Vírgula 6 2 3 6 3" xfId="11644" xr:uid="{04C4F0AB-E92F-4D37-AA05-6B30CDCA2A41}"/>
    <cellStyle name="Vírgula 6 2 3 6 3 2" xfId="13369" xr:uid="{1CDE5890-4013-4FC2-B169-515F510D7F6C}"/>
    <cellStyle name="Vírgula 6 2 3 6 3 3" xfId="18008" xr:uid="{DDB3BAFE-CA93-4BEA-AFCC-3884FF066A62}"/>
    <cellStyle name="Vírgula 6 2 3 6 4" xfId="12509" xr:uid="{42050FEF-306D-493B-87F0-8D56A63946C7}"/>
    <cellStyle name="Vírgula 6 2 3 6 5" xfId="14230" xr:uid="{9DAEA1A4-165F-4646-855F-E87371FDF0EC}"/>
    <cellStyle name="Vírgula 6 2 3 6 6" xfId="20717" xr:uid="{A2FACCDC-DA16-48D7-B840-71BFB1FC332F}"/>
    <cellStyle name="Vírgula 6 2 3 7" xfId="218" xr:uid="{0DD71C4D-5904-4CEA-A837-C4F8EF0D7129}"/>
    <cellStyle name="Vírgula 6 2 3 7 2" xfId="5847" xr:uid="{CD912BC0-E2E0-48AA-A7C0-A1D404D3E300}"/>
    <cellStyle name="Vírgula 6 2 3 7 2 2" xfId="11860" xr:uid="{D846E318-AAF8-4CFE-9924-334B17E75088}"/>
    <cellStyle name="Vírgula 6 2 3 7 2 2 2" xfId="13585" xr:uid="{534941D2-2836-469C-B292-389C2E6D12EA}"/>
    <cellStyle name="Vírgula 6 2 3 7 2 3" xfId="12725" xr:uid="{CA44DA78-1E77-4999-87E7-612DFCB468DD}"/>
    <cellStyle name="Vírgula 6 2 3 7 2 4" xfId="20069" xr:uid="{1EAB7878-EE13-4BA1-A624-EF462A9D3C9A}"/>
    <cellStyle name="Vírgula 6 2 3 7 2 5" xfId="20935" xr:uid="{D65E961B-E6F5-4697-B732-464C312E6351}"/>
    <cellStyle name="Vírgula 6 2 3 7 3" xfId="11430" xr:uid="{6DCB22BF-61C0-4FBE-B5B2-B94E82FA204C}"/>
    <cellStyle name="Vírgula 6 2 3 7 3 2" xfId="13155" xr:uid="{8A60456D-959A-482B-BEC3-14825E471472}"/>
    <cellStyle name="Vírgula 6 2 3 7 3 3" xfId="14482" xr:uid="{F77BFA82-25F2-4A82-98C3-B551AC0EDFB2}"/>
    <cellStyle name="Vírgula 6 2 3 7 4" xfId="12295" xr:uid="{65426C4D-B597-4760-8253-314D771A020D}"/>
    <cellStyle name="Vírgula 6 2 3 7 5" xfId="14016" xr:uid="{0D566D5D-0339-46C3-BABD-A3D89EB4E8AD}"/>
    <cellStyle name="Vírgula 6 2 3 7 6" xfId="20503" xr:uid="{FE2B0771-D025-4C33-8FF1-F6FD78000195}"/>
    <cellStyle name="Vírgula 6 2 3 8" xfId="5777" xr:uid="{73F920AA-C8B6-49EE-998C-8AB1AD6B384D}"/>
    <cellStyle name="Vírgula 6 2 3 8 2" xfId="11818" xr:uid="{151548A8-2347-440E-BA6F-E9C10202F977}"/>
    <cellStyle name="Vírgula 6 2 3 8 2 2" xfId="13543" xr:uid="{969429B4-474B-4F74-AC75-AA39E966D463}"/>
    <cellStyle name="Vírgula 6 2 3 8 3" xfId="12683" xr:uid="{E11267AA-406A-4EB2-A649-058D2CE30658}"/>
    <cellStyle name="Vírgula 6 2 3 8 4" xfId="20027" xr:uid="{085F5054-5143-4F51-9CC2-2209888FCB58}"/>
    <cellStyle name="Vírgula 6 2 3 8 5" xfId="20893" xr:uid="{30F991AE-0A16-47EA-AEB7-63F1DB5C395B}"/>
    <cellStyle name="Vírgula 6 2 3 9" xfId="11388" xr:uid="{30B0A960-BA56-4AC8-9046-D99CD2908060}"/>
    <cellStyle name="Vírgula 6 2 3 9 2" xfId="13113" xr:uid="{AF6622BA-EE29-479B-BBEE-E2BAE92E05E1}"/>
    <cellStyle name="Vírgula 6 2 3 9 3" xfId="14412" xr:uid="{19AEF399-528F-492B-B0A3-ADBBC73D4053}"/>
    <cellStyle name="Vírgula 6 2 4" xfId="129" xr:uid="{A44F35E7-3BB2-4A2E-92ED-8A2E9F0DBDF7}"/>
    <cellStyle name="Vírgula 6 2 4 2" xfId="556" xr:uid="{CA764207-D0E3-40EC-B959-FC54D9084570}"/>
    <cellStyle name="Vírgula 6 2 4 2 2" xfId="4341" xr:uid="{0D980DCA-813E-4F3D-B23C-918604555663}"/>
    <cellStyle name="Vírgula 6 2 4 2 2 2" xfId="9970" xr:uid="{58F8CF55-14F3-4986-BDC1-1243AE98929C}"/>
    <cellStyle name="Vírgula 6 2 4 2 2 2 2" xfId="12170" xr:uid="{900F1CAA-4F97-41DC-98C6-E2F09242A5C4}"/>
    <cellStyle name="Vírgula 6 2 4 2 2 2 2 2" xfId="13895" xr:uid="{FC8C4689-0924-41AE-9C69-DC6FE9A1581E}"/>
    <cellStyle name="Vírgula 6 2 4 2 2 2 3" xfId="13035" xr:uid="{B04F7AE0-B7E2-4C24-A33C-3639348B2C57}"/>
    <cellStyle name="Vírgula 6 2 4 2 2 2 4" xfId="20379" xr:uid="{E9FEBA1C-8C99-4828-AD57-5359E1321C08}"/>
    <cellStyle name="Vírgula 6 2 4 2 2 2 5" xfId="21245" xr:uid="{A956C9F7-B599-443D-9C4A-64E352E430C4}"/>
    <cellStyle name="Vírgula 6 2 4 2 2 3" xfId="11740" xr:uid="{4EB124C1-7F47-412E-AA3E-2F82396DA51A}"/>
    <cellStyle name="Vírgula 6 2 4 2 2 3 2" xfId="13465" xr:uid="{79AE2EAB-87B0-4CC4-87BD-F213C3E5C15E}"/>
    <cellStyle name="Vírgula 6 2 4 2 2 3 3" xfId="18605" xr:uid="{4BFCE06A-5C61-4908-8790-ECE5546BD8CD}"/>
    <cellStyle name="Vírgula 6 2 4 2 2 4" xfId="12605" xr:uid="{6981855B-0239-4778-A079-83A2F52CACB2}"/>
    <cellStyle name="Vírgula 6 2 4 2 2 5" xfId="14326" xr:uid="{BDF57514-6BB7-4654-AED5-60FF4358CAFE}"/>
    <cellStyle name="Vírgula 6 2 4 2 2 6" xfId="20813" xr:uid="{650AE965-F3D9-4CE6-B309-4AC9EB8C5BD0}"/>
    <cellStyle name="Vírgula 6 2 4 2 3" xfId="6185" xr:uid="{E9F86CD5-A9E3-455B-914F-41D5576CC2DD}"/>
    <cellStyle name="Vírgula 6 2 4 2 3 2" xfId="12010" xr:uid="{7269DDB8-B6E7-43BD-B4FA-D7D8B3EFB378}"/>
    <cellStyle name="Vírgula 6 2 4 2 3 2 2" xfId="13735" xr:uid="{B30ECE84-F9A8-4496-996B-BAF0A23C3ABC}"/>
    <cellStyle name="Vírgula 6 2 4 2 3 3" xfId="12875" xr:uid="{336AE71D-1F73-4AED-9C25-81D3C4902498}"/>
    <cellStyle name="Vírgula 6 2 4 2 3 4" xfId="20219" xr:uid="{C66B21FF-674B-4929-8F4B-D415D9796E26}"/>
    <cellStyle name="Vírgula 6 2 4 2 3 5" xfId="21085" xr:uid="{54B5DC75-B56E-4A8E-9323-2669B1BB2BDB}"/>
    <cellStyle name="Vírgula 6 2 4 2 4" xfId="11580" xr:uid="{1A2C3920-9879-4E4D-BF2E-E21E02296202}"/>
    <cellStyle name="Vírgula 6 2 4 2 4 2" xfId="13305" xr:uid="{1CD9BCD5-C348-42F3-B7F8-116B31EF1E2B}"/>
    <cellStyle name="Vírgula 6 2 4 2 4 3" xfId="14820" xr:uid="{18526C82-D198-4E6D-A2E7-86DF2B2E4ADF}"/>
    <cellStyle name="Vírgula 6 2 4 2 5" xfId="12445" xr:uid="{528BF3C8-086B-46E9-8229-84D442243A03}"/>
    <cellStyle name="Vírgula 6 2 4 2 6" xfId="14166" xr:uid="{E36C9A8A-B856-4639-AC0C-0BD86A06600D}"/>
    <cellStyle name="Vírgula 6 2 4 2 7" xfId="20653" xr:uid="{072D9E71-0ED4-43E8-B721-0E60CBDB1B8D}"/>
    <cellStyle name="Vírgula 6 2 4 3" xfId="3777" xr:uid="{6E04DB42-2F34-482E-8A95-0C4D83D4BED5}"/>
    <cellStyle name="Vírgula 6 2 4 3 2" xfId="9406" xr:uid="{B9505304-65A6-48EB-BC70-B966218BDCEE}"/>
    <cellStyle name="Vírgula 6 2 4 3 2 2" xfId="12089" xr:uid="{021A4737-3213-47AB-95A0-AEF8D0BD5CCF}"/>
    <cellStyle name="Vírgula 6 2 4 3 2 2 2" xfId="13814" xr:uid="{4064DDAA-4603-48EA-BAB6-C9FAA5AA40E5}"/>
    <cellStyle name="Vírgula 6 2 4 3 2 3" xfId="12954" xr:uid="{7E57537F-966A-4B8E-82D6-FD9492F46059}"/>
    <cellStyle name="Vírgula 6 2 4 3 2 4" xfId="20298" xr:uid="{682EC010-5FA7-4973-8D4C-B71C26D4C25D}"/>
    <cellStyle name="Vírgula 6 2 4 3 2 5" xfId="21164" xr:uid="{0F2075D8-549F-42A6-A83F-E5C27D491E81}"/>
    <cellStyle name="Vírgula 6 2 4 3 3" xfId="11659" xr:uid="{2E1607E9-F20D-453E-9789-A846EEE5B470}"/>
    <cellStyle name="Vírgula 6 2 4 3 3 2" xfId="13384" xr:uid="{60DD95FB-2BB2-4CE6-91C9-E2B406BD4FC3}"/>
    <cellStyle name="Vírgula 6 2 4 3 3 3" xfId="18041" xr:uid="{ADB93478-D95A-42FC-A134-229AADED0125}"/>
    <cellStyle name="Vírgula 6 2 4 3 4" xfId="12524" xr:uid="{1CF8F8B0-130B-4DD4-9678-FB6E259786B6}"/>
    <cellStyle name="Vírgula 6 2 4 3 5" xfId="14245" xr:uid="{A1F1D615-C5F0-4532-B394-DDA7E4B9EA3B}"/>
    <cellStyle name="Vírgula 6 2 4 3 6" xfId="20732" xr:uid="{E2C07E50-5B9D-4AF0-872B-94C8B94A422B}"/>
    <cellStyle name="Vírgula 6 2 4 4" xfId="384" xr:uid="{E9F5843C-1441-49BC-A2CD-ED6F8AD33623}"/>
    <cellStyle name="Vírgula 6 2 4 4 2" xfId="6013" xr:uid="{1EB0E3B6-BCE1-4AEF-AA0F-CFCCE69272CA}"/>
    <cellStyle name="Vírgula 6 2 4 4 2 2" xfId="11923" xr:uid="{D8A0B7F0-5C47-4D30-889C-651B34EA5B1F}"/>
    <cellStyle name="Vírgula 6 2 4 4 2 2 2" xfId="13648" xr:uid="{5E95B5B4-69E6-48D2-806C-F766F9F3C839}"/>
    <cellStyle name="Vírgula 6 2 4 4 2 3" xfId="12788" xr:uid="{E2B3116B-9867-4A76-B9D3-B52E36701069}"/>
    <cellStyle name="Vírgula 6 2 4 4 2 4" xfId="20132" xr:uid="{0D1FF9FA-5F25-4745-A68C-BB517A0916B2}"/>
    <cellStyle name="Vírgula 6 2 4 4 2 5" xfId="20998" xr:uid="{CBA5D1C8-0193-4726-857D-8490AF0A1862}"/>
    <cellStyle name="Vírgula 6 2 4 4 3" xfId="11493" xr:uid="{F20F8CE4-8586-4DD7-8759-8A4A086D3677}"/>
    <cellStyle name="Vírgula 6 2 4 4 3 2" xfId="13218" xr:uid="{2F9B92A8-45C1-49F4-AB45-E4CA8B1F4D95}"/>
    <cellStyle name="Vírgula 6 2 4 4 3 3" xfId="14648" xr:uid="{AB308F5A-3FDF-4D26-AB8E-866764D203B3}"/>
    <cellStyle name="Vírgula 6 2 4 4 4" xfId="12358" xr:uid="{097240F1-F59F-4188-B775-04E9A1A84DED}"/>
    <cellStyle name="Vírgula 6 2 4 4 5" xfId="14079" xr:uid="{8BEEF1A6-D205-4E0F-BCB9-0B3BE0F65141}"/>
    <cellStyle name="Vírgula 6 2 4 4 6" xfId="20566" xr:uid="{4C4582BC-DE13-4EF1-924A-DE434A315568}"/>
    <cellStyle name="Vírgula 6 2 4 5" xfId="5758" xr:uid="{BFCED787-69F0-4919-B185-AD6E36606FF2}"/>
    <cellStyle name="Vírgula 6 2 4 5 2" xfId="11804" xr:uid="{3DFE1EBC-723B-4F90-9C80-99113E4FD14D}"/>
    <cellStyle name="Vírgula 6 2 4 5 2 2" xfId="13529" xr:uid="{CBE1C497-4E3D-4295-9B6D-4ED91A4396C5}"/>
    <cellStyle name="Vírgula 6 2 4 5 3" xfId="12669" xr:uid="{08453B72-2F0D-43B9-AB98-8DDD922B9E34}"/>
    <cellStyle name="Vírgula 6 2 4 5 4" xfId="20013" xr:uid="{A1C444FD-E1E7-4161-918E-EF89A8AED056}"/>
    <cellStyle name="Vírgula 6 2 4 5 5" xfId="20879" xr:uid="{9BF949EB-B4A0-4447-A35F-820C4B815FA4}"/>
    <cellStyle name="Vírgula 6 2 4 6" xfId="11374" xr:uid="{3798926E-A00F-4CBE-9B41-9053BE144801}"/>
    <cellStyle name="Vírgula 6 2 4 6 2" xfId="13099" xr:uid="{EC36BEAB-5EB6-4E43-85AA-8786A86540F9}"/>
    <cellStyle name="Vírgula 6 2 4 6 3" xfId="14393" xr:uid="{96BEC468-BCD7-47B4-AF92-E7A93D639D54}"/>
    <cellStyle name="Vírgula 6 2 4 7" xfId="12239" xr:uid="{36B72145-8D0A-4C0D-A81A-DB833A201BAE}"/>
    <cellStyle name="Vírgula 6 2 4 8" xfId="13960" xr:uid="{9191EED1-EFCB-43A1-9937-011D5E64DD23}"/>
    <cellStyle name="Vírgula 6 2 4 9" xfId="20447" xr:uid="{DA643FE9-6557-4EB7-9504-1812B41AA63D}"/>
    <cellStyle name="Vírgula 6 2 5" xfId="487" xr:uid="{853C7126-FD29-4395-9B45-D01067677E71}"/>
    <cellStyle name="Vírgula 6 2 5 2" xfId="3725" xr:uid="{CA17121E-5A38-4FB1-BC6C-BDE806897A31}"/>
    <cellStyle name="Vírgula 6 2 5 2 2" xfId="9354" xr:uid="{C04AA457-2C18-41A9-AE38-A7114B39ECB6}"/>
    <cellStyle name="Vírgula 6 2 5 2 2 2" xfId="12059" xr:uid="{09833C65-E43D-4A94-8E0F-7415E56DEE6B}"/>
    <cellStyle name="Vírgula 6 2 5 2 2 2 2" xfId="13784" xr:uid="{FA00EFA3-CD8A-4FE7-853D-19C61F8DAB32}"/>
    <cellStyle name="Vírgula 6 2 5 2 2 3" xfId="12924" xr:uid="{4497CE55-58A1-42F0-851A-CE896578F506}"/>
    <cellStyle name="Vírgula 6 2 5 2 2 4" xfId="20268" xr:uid="{80452ED0-811E-4234-84E3-27F9342FF40C}"/>
    <cellStyle name="Vírgula 6 2 5 2 2 5" xfId="21134" xr:uid="{BC2729E6-2687-471A-85D6-5435DB124CA8}"/>
    <cellStyle name="Vírgula 6 2 5 2 3" xfId="11629" xr:uid="{BD907D65-3F22-4798-9BD5-5CB132FB34F4}"/>
    <cellStyle name="Vírgula 6 2 5 2 3 2" xfId="13354" xr:uid="{846FD9C6-F22D-441D-A7E0-A4339B79E468}"/>
    <cellStyle name="Vírgula 6 2 5 2 3 3" xfId="17989" xr:uid="{F79047B8-7478-471F-8F3B-54DEDF3168C0}"/>
    <cellStyle name="Vírgula 6 2 5 2 4" xfId="12494" xr:uid="{6E262AF8-04F5-42C3-8E5A-B5FC1B13A013}"/>
    <cellStyle name="Vírgula 6 2 5 2 5" xfId="14215" xr:uid="{87B90BD2-8616-48B4-9FCC-6EE0A54FAB3A}"/>
    <cellStyle name="Vírgula 6 2 5 2 6" xfId="20702" xr:uid="{DEE0B089-6014-4CB8-A1F3-6A8558C218F9}"/>
    <cellStyle name="Vírgula 6 2 5 3" xfId="6116" xr:uid="{EA2EF878-9E1B-4295-B9E5-340F6AD50BF7}"/>
    <cellStyle name="Vírgula 6 2 5 3 2" xfId="11981" xr:uid="{48CD5518-F558-4F3D-A468-F397D48C6F4E}"/>
    <cellStyle name="Vírgula 6 2 5 3 2 2" xfId="13706" xr:uid="{D6525A7B-273F-4BE2-9091-0BE29B76FD5F}"/>
    <cellStyle name="Vírgula 6 2 5 3 3" xfId="12846" xr:uid="{712B7FC4-D5B9-4B95-9162-3DFBFD545290}"/>
    <cellStyle name="Vírgula 6 2 5 3 4" xfId="20190" xr:uid="{E6A6F610-87FB-46D6-A24C-B1501E85178F}"/>
    <cellStyle name="Vírgula 6 2 5 3 5" xfId="21056" xr:uid="{BDF7243A-ECCE-411D-9CF9-DA2F3C5FCC1D}"/>
    <cellStyle name="Vírgula 6 2 5 4" xfId="11551" xr:uid="{5AD367A5-44B0-451C-88CB-13899D85C30E}"/>
    <cellStyle name="Vírgula 6 2 5 4 2" xfId="13276" xr:uid="{3C7C81D2-4328-4D57-B5C6-58771BFF1C60}"/>
    <cellStyle name="Vírgula 6 2 5 4 3" xfId="14751" xr:uid="{18493C22-7419-40CF-8C55-E807F9168EC8}"/>
    <cellStyle name="Vírgula 6 2 5 5" xfId="12416" xr:uid="{55FA94C2-39A9-41AF-A2F6-407386E86296}"/>
    <cellStyle name="Vírgula 6 2 5 6" xfId="14137" xr:uid="{8677E69C-8CAC-4DD6-A50B-A99A5C0FB268}"/>
    <cellStyle name="Vírgula 6 2 5 7" xfId="20624" xr:uid="{31E4BA74-8A74-414E-B6AE-98ED14E7FDFF}"/>
    <cellStyle name="Vírgula 6 2 6" xfId="424" xr:uid="{3FBF43AB-4FBD-4076-9CE0-31B7912230BD}"/>
    <cellStyle name="Vírgula 6 2 6 2" xfId="3861" xr:uid="{3520A4B7-C7E6-420D-8CDD-1505F1498D88}"/>
    <cellStyle name="Vírgula 6 2 6 2 2" xfId="9490" xr:uid="{F2294BAF-A671-4689-9AA4-E9275CE97990}"/>
    <cellStyle name="Vírgula 6 2 6 2 2 2" xfId="12121" xr:uid="{3A75373C-2FF7-42B6-BE17-7EFA1A11680B}"/>
    <cellStyle name="Vírgula 6 2 6 2 2 2 2" xfId="13846" xr:uid="{4976449B-C0D6-4D2A-8ED8-60AF79FE2A5E}"/>
    <cellStyle name="Vírgula 6 2 6 2 2 3" xfId="12986" xr:uid="{0A975102-D721-4282-AB59-45F808902373}"/>
    <cellStyle name="Vírgula 6 2 6 2 2 4" xfId="20330" xr:uid="{66CA31EC-B590-4AE5-8F67-E7AACB288FE3}"/>
    <cellStyle name="Vírgula 6 2 6 2 2 5" xfId="21196" xr:uid="{CCBB39B6-BB09-4D4C-B733-E28144121572}"/>
    <cellStyle name="Vírgula 6 2 6 2 3" xfId="11691" xr:uid="{3457B925-1411-47D0-91CA-FAEDF8D0F526}"/>
    <cellStyle name="Vírgula 6 2 6 2 3 2" xfId="13416" xr:uid="{A4B8D17B-23B3-43E9-BE83-7213D7FB627B}"/>
    <cellStyle name="Vírgula 6 2 6 2 3 3" xfId="18125" xr:uid="{49C30E09-411A-4836-A44C-1A5BF39359FA}"/>
    <cellStyle name="Vírgula 6 2 6 2 4" xfId="12556" xr:uid="{4D60145F-3417-49BE-8A9B-8EC2D6748447}"/>
    <cellStyle name="Vírgula 6 2 6 2 5" xfId="14277" xr:uid="{B6E91738-1611-4F3B-80C6-165E8D7C2F48}"/>
    <cellStyle name="Vírgula 6 2 6 2 6" xfId="20764" xr:uid="{90CAECCF-D1EF-4424-B2A3-EB5E3540268C}"/>
    <cellStyle name="Vírgula 6 2 6 3" xfId="6053" xr:uid="{CD112DBF-6761-49D6-A80B-6265C7C07E27}"/>
    <cellStyle name="Vírgula 6 2 6 3 2" xfId="11953" xr:uid="{7C382F04-CC30-4ECF-B673-2A5975FE82BE}"/>
    <cellStyle name="Vírgula 6 2 6 3 2 2" xfId="13678" xr:uid="{DD478CEF-4E3D-45F1-90F0-DB6979147B67}"/>
    <cellStyle name="Vírgula 6 2 6 3 3" xfId="12818" xr:uid="{5276AD1D-0A85-4FD8-8B05-C6A786CE4CC4}"/>
    <cellStyle name="Vírgula 6 2 6 3 4" xfId="20162" xr:uid="{3E772C17-EBD6-436F-A36B-C1490A94377F}"/>
    <cellStyle name="Vírgula 6 2 6 3 5" xfId="21028" xr:uid="{BA97C02F-B5C3-46AA-A3FE-306781603966}"/>
    <cellStyle name="Vírgula 6 2 6 4" xfId="11523" xr:uid="{A231BE17-CCA9-419F-8D9C-36701F71389D}"/>
    <cellStyle name="Vírgula 6 2 6 4 2" xfId="13248" xr:uid="{12338E39-648E-4AE0-9DC7-FAFB29B54811}"/>
    <cellStyle name="Vírgula 6 2 6 4 3" xfId="14688" xr:uid="{4F0FA39D-D6C8-436A-A1E8-5516A23AB666}"/>
    <cellStyle name="Vírgula 6 2 6 5" xfId="12388" xr:uid="{47B27185-6938-4492-B1A6-BE0EBF067D9C}"/>
    <cellStyle name="Vírgula 6 2 6 6" xfId="14109" xr:uid="{EF6F84AA-02E8-4C51-83AF-68B678098705}"/>
    <cellStyle name="Vírgula 6 2 6 7" xfId="20596" xr:uid="{153DB57F-B0AB-4A1F-9090-43E5347C2091}"/>
    <cellStyle name="Vírgula 6 2 7" xfId="404" xr:uid="{1579F10D-B54A-4FF4-B31D-E80384F5E5BE}"/>
    <cellStyle name="Vírgula 6 2 7 2" xfId="4255" xr:uid="{E7FECEF1-7F6A-455A-865E-4B43069F8B4F}"/>
    <cellStyle name="Vírgula 6 2 7 2 2" xfId="9884" xr:uid="{BB1EB9D6-4F8C-4C42-BB81-B3F6D9643EFC}"/>
    <cellStyle name="Vírgula 6 2 7 2 2 2" xfId="12164" xr:uid="{D3AA3A42-2498-4558-A3EA-EC68CC23C22E}"/>
    <cellStyle name="Vírgula 6 2 7 2 2 2 2" xfId="13889" xr:uid="{E6E6214A-AE3F-40DE-8C8D-FDE44B282A27}"/>
    <cellStyle name="Vírgula 6 2 7 2 2 3" xfId="13029" xr:uid="{645F951F-C84E-47C8-8D07-17F444892B1A}"/>
    <cellStyle name="Vírgula 6 2 7 2 2 4" xfId="20373" xr:uid="{6465C908-ECAC-4C75-A5F6-08D67B04ED01}"/>
    <cellStyle name="Vírgula 6 2 7 2 2 5" xfId="21239" xr:uid="{5A19ACF5-1E7E-4317-B710-FFE3A62AB49B}"/>
    <cellStyle name="Vírgula 6 2 7 2 3" xfId="11734" xr:uid="{675D5323-55A3-4560-990B-F70AC870F38F}"/>
    <cellStyle name="Vírgula 6 2 7 2 3 2" xfId="13459" xr:uid="{4F603726-2A3F-4EFD-BCA1-0BC9EF1A40A7}"/>
    <cellStyle name="Vírgula 6 2 7 2 3 3" xfId="18519" xr:uid="{4E537753-10AC-47F5-890C-B47739EFDFBC}"/>
    <cellStyle name="Vírgula 6 2 7 2 4" xfId="12599" xr:uid="{3E86A38E-9BE4-44D7-A300-099CD91765C1}"/>
    <cellStyle name="Vírgula 6 2 7 2 5" xfId="14320" xr:uid="{D0A0FF31-167F-4C2B-B9EE-22F3F023C181}"/>
    <cellStyle name="Vírgula 6 2 7 2 6" xfId="20807" xr:uid="{E4A9A7FC-1E84-4889-A133-6920EC8C533E}"/>
    <cellStyle name="Vírgula 6 2 7 3" xfId="6033" xr:uid="{FC9121CD-F92A-44E4-ADF1-EBFC37E7CA84}"/>
    <cellStyle name="Vírgula 6 2 7 3 2" xfId="11939" xr:uid="{4E3B58CE-2EFD-495F-8BA3-E5EB98FC2F28}"/>
    <cellStyle name="Vírgula 6 2 7 3 2 2" xfId="13664" xr:uid="{DD9753CE-DA36-4FDC-B7FB-41CE64AF81EF}"/>
    <cellStyle name="Vírgula 6 2 7 3 3" xfId="12804" xr:uid="{0E5904C7-F8EF-4AAE-91D5-BF8E99E02C28}"/>
    <cellStyle name="Vírgula 6 2 7 3 4" xfId="20148" xr:uid="{D8E0D9F6-6AC3-4217-B95E-C061625A8622}"/>
    <cellStyle name="Vírgula 6 2 7 3 5" xfId="21014" xr:uid="{2F68EB3C-D548-4766-B09B-C71D6BD93290}"/>
    <cellStyle name="Vírgula 6 2 7 4" xfId="11509" xr:uid="{483C5A96-EBBA-4D24-857B-DD39D59B4B92}"/>
    <cellStyle name="Vírgula 6 2 7 4 2" xfId="13234" xr:uid="{2AEA6376-1F9A-4F41-B380-73E593A31273}"/>
    <cellStyle name="Vírgula 6 2 7 4 3" xfId="14668" xr:uid="{3DC0307F-2D0E-4E7E-BB86-FFB221565A9C}"/>
    <cellStyle name="Vírgula 6 2 7 5" xfId="12374" xr:uid="{AC62E008-E94C-4840-9A3C-BEC020FB683F}"/>
    <cellStyle name="Vírgula 6 2 7 6" xfId="14095" xr:uid="{B159688A-B3AC-402E-9154-5CE22E9D8363}"/>
    <cellStyle name="Vírgula 6 2 7 7" xfId="20582" xr:uid="{2F4E99E9-8E0B-4555-BEC4-66036A1F9C13}"/>
    <cellStyle name="Vírgula 6 2 8" xfId="348" xr:uid="{F57334E2-32A4-4263-AD63-3E5CA9F0FBD0}"/>
    <cellStyle name="Vírgula 6 2 8 2" xfId="4473" xr:uid="{F1D7EB20-4DA5-4431-AED8-0D87CC183B33}"/>
    <cellStyle name="Vírgula 6 2 8 2 2" xfId="10102" xr:uid="{A61ECC8A-8189-47D9-905E-C20D16373E22}"/>
    <cellStyle name="Vírgula 6 2 8 2 2 2" xfId="12182" xr:uid="{648C64F5-4804-4143-8E64-7A55BF42BB15}"/>
    <cellStyle name="Vírgula 6 2 8 2 2 2 2" xfId="13907" xr:uid="{664E31F6-255A-413D-8670-DAFB1813F387}"/>
    <cellStyle name="Vírgula 6 2 8 2 2 3" xfId="13047" xr:uid="{0FE61D25-474B-41FD-98F3-0E6533C818C7}"/>
    <cellStyle name="Vírgula 6 2 8 2 2 4" xfId="20391" xr:uid="{EBF58099-5F58-4DE0-98D3-BB0E06308A85}"/>
    <cellStyle name="Vírgula 6 2 8 2 2 5" xfId="21257" xr:uid="{AD788D9F-2B92-48DB-8C26-E91A1548F564}"/>
    <cellStyle name="Vírgula 6 2 8 2 3" xfId="11752" xr:uid="{04AAABA1-D750-43A2-8011-6922026D57F0}"/>
    <cellStyle name="Vírgula 6 2 8 2 3 2" xfId="13477" xr:uid="{07ABA8D7-57AD-4563-9B15-61CE5E093936}"/>
    <cellStyle name="Vírgula 6 2 8 2 3 3" xfId="18737" xr:uid="{7B85E8F8-FACD-40AE-BA4B-F587B00805FC}"/>
    <cellStyle name="Vírgula 6 2 8 2 4" xfId="12617" xr:uid="{77D3422A-A7A8-4892-A28F-E0DAFCB210C2}"/>
    <cellStyle name="Vírgula 6 2 8 2 5" xfId="14338" xr:uid="{0028AD1E-C378-41F8-8B37-659CE5D2E297}"/>
    <cellStyle name="Vírgula 6 2 8 2 6" xfId="20825" xr:uid="{EB226880-8680-4763-8C68-0CA34B3FFB9E}"/>
    <cellStyle name="Vírgula 6 2 8 3" xfId="5977" xr:uid="{E5E2CBFE-6537-499C-8F66-677499EA5838}"/>
    <cellStyle name="Vírgula 6 2 8 3 2" xfId="11895" xr:uid="{640573FB-723D-4420-8023-E825CC01C7BA}"/>
    <cellStyle name="Vírgula 6 2 8 3 2 2" xfId="13620" xr:uid="{C3B1A148-C5EC-4778-8890-7F6834A6B6CC}"/>
    <cellStyle name="Vírgula 6 2 8 3 3" xfId="12760" xr:uid="{90C81DE7-220A-47DD-99C5-1E2562FD9F9D}"/>
    <cellStyle name="Vírgula 6 2 8 3 4" xfId="20104" xr:uid="{3823585B-4D09-4378-9D01-6E0FDF88F606}"/>
    <cellStyle name="Vírgula 6 2 8 3 5" xfId="20970" xr:uid="{71199121-20D2-4515-853E-F8D95D235AA1}"/>
    <cellStyle name="Vírgula 6 2 8 4" xfId="11465" xr:uid="{00428C6D-C66D-43C1-9CFE-18FF5AC896DC}"/>
    <cellStyle name="Vírgula 6 2 8 4 2" xfId="13190" xr:uid="{D836CBF0-3818-4F5D-AA69-289AC063530A}"/>
    <cellStyle name="Vírgula 6 2 8 4 3" xfId="14612" xr:uid="{B67EE3E7-1260-40E8-B6B3-86A1CCA1D21B}"/>
    <cellStyle name="Vírgula 6 2 8 5" xfId="12330" xr:uid="{CB1DB2E6-F34C-44B2-ADAE-524A384F4960}"/>
    <cellStyle name="Vírgula 6 2 8 6" xfId="14051" xr:uid="{43157E76-AD4F-4F59-9126-72769D06328D}"/>
    <cellStyle name="Vírgula 6 2 8 7" xfId="20538" xr:uid="{326C2194-CCA6-41BD-AC93-FE256256B36C}"/>
    <cellStyle name="Vírgula 6 2 9" xfId="323" xr:uid="{81EBC589-53A3-4CB7-B259-A2AE6D742A66}"/>
    <cellStyle name="Vírgula 6 2 9 2" xfId="5952" xr:uid="{A667813A-AAE0-44D6-A0E8-2838023E2203}"/>
    <cellStyle name="Vírgula 6 2 9 2 2" xfId="11878" xr:uid="{5C8340E5-C383-4898-98D8-E56F6ED51D1C}"/>
    <cellStyle name="Vírgula 6 2 9 2 2 2" xfId="13603" xr:uid="{68F5F751-14DF-400B-B750-8D21CD0483DC}"/>
    <cellStyle name="Vírgula 6 2 9 2 3" xfId="12743" xr:uid="{7FA068BB-59B4-4087-9AB5-C1BDBB31AA81}"/>
    <cellStyle name="Vírgula 6 2 9 2 4" xfId="20087" xr:uid="{58D33746-7C11-45BD-AEF4-033C29C16D7E}"/>
    <cellStyle name="Vírgula 6 2 9 2 5" xfId="20953" xr:uid="{BF37BABD-A682-47A0-B738-EB5E195CF2BC}"/>
    <cellStyle name="Vírgula 6 2 9 3" xfId="11448" xr:uid="{1BA1A6F1-C3C8-4D09-B8BA-AB116551CA33}"/>
    <cellStyle name="Vírgula 6 2 9 3 2" xfId="13173" xr:uid="{6D40A82E-9DA0-4EBA-A5A1-DF5449F21CF1}"/>
    <cellStyle name="Vírgula 6 2 9 3 3" xfId="14587" xr:uid="{3D94B354-9FBB-4A05-BFCA-AD782CB4DC08}"/>
    <cellStyle name="Vírgula 6 2 9 4" xfId="12313" xr:uid="{B5138884-4CC2-4B92-AD10-8C61E5A1F3CA}"/>
    <cellStyle name="Vírgula 6 2 9 5" xfId="14034" xr:uid="{24779BEA-128F-4E0D-AEF3-E61981547352}"/>
    <cellStyle name="Vírgula 6 2 9 6" xfId="20521" xr:uid="{A3609663-BDB5-4097-8BFA-97391DFD9739}"/>
    <cellStyle name="Vírgula 6 3" xfId="12218" xr:uid="{F9C78E6B-7763-4E71-998A-12B948573874}"/>
    <cellStyle name="Vírgula 7" xfId="595" xr:uid="{1CC0DB81-20E7-49F2-B6DA-CA771A6EC20A}"/>
    <cellStyle name="Vírgula 7 2" xfId="3811" xr:uid="{3996547B-B024-4AC9-AEF9-5BC469F77EB3}"/>
    <cellStyle name="Vírgula 7 2 2" xfId="9440" xr:uid="{6DB5F797-2DB0-4285-96B6-3FBF4AE40ACB}"/>
    <cellStyle name="Vírgula 7 2 2 2" xfId="12109" xr:uid="{4121C502-AE52-4183-AB6E-76035AE753D1}"/>
    <cellStyle name="Vírgula 7 2 2 2 2" xfId="13834" xr:uid="{FDFB1968-29BE-40CF-9284-7E764123F6CF}"/>
    <cellStyle name="Vírgula 7 2 2 3" xfId="12974" xr:uid="{8D68F5B9-9459-4056-A050-1FFF2D489CE8}"/>
    <cellStyle name="Vírgula 7 2 2 4" xfId="20318" xr:uid="{11C657F9-8ECD-41D9-8F27-87C25DC05A25}"/>
    <cellStyle name="Vírgula 7 2 2 5" xfId="21184" xr:uid="{FE78F36B-2E98-4772-A61A-6F8E2DBC1F26}"/>
    <cellStyle name="Vírgula 7 2 3" xfId="11679" xr:uid="{4D4C41BC-0927-4C46-8A58-FBB353AF900D}"/>
    <cellStyle name="Vírgula 7 2 3 2" xfId="13404" xr:uid="{6618AB5A-CE54-490F-BE06-043BE77F1C56}"/>
    <cellStyle name="Vírgula 7 2 3 3" xfId="18075" xr:uid="{AB293AC3-383C-49A6-B2F0-DA445F6058DB}"/>
    <cellStyle name="Vírgula 7 2 4" xfId="12544" xr:uid="{FDB7C6E3-9DAB-47D4-96B4-956DAF2FCE76}"/>
    <cellStyle name="Vírgula 7 2 5" xfId="14265" xr:uid="{4F02E425-5BD2-42B9-AD90-14F7A831325B}"/>
    <cellStyle name="Vírgula 7 2 6" xfId="20752" xr:uid="{83796F56-F20C-4A0A-8D13-8881F433E125}"/>
    <cellStyle name="Vírgula 7 3" xfId="6224" xr:uid="{F4F85321-320E-4FAB-A89D-F743CEFB45E1}"/>
    <cellStyle name="Vírgula 7 3 2" xfId="12030" xr:uid="{A81795E7-1656-4216-B0AC-F01231906B0E}"/>
    <cellStyle name="Vírgula 7 3 2 2" xfId="13755" xr:uid="{D38FD780-726B-46A4-8D81-4EA2AD61C1A8}"/>
    <cellStyle name="Vírgula 7 3 3" xfId="12895" xr:uid="{4B291F46-3B5E-4EC4-BCB0-F1C0B821F794}"/>
    <cellStyle name="Vírgula 7 3 4" xfId="20239" xr:uid="{26DE648F-E3F5-4205-B0E1-BB4C8DD349F6}"/>
    <cellStyle name="Vírgula 7 3 5" xfId="21105" xr:uid="{D5B47E4F-782B-468A-80ED-4DF6A02367E5}"/>
    <cellStyle name="Vírgula 7 4" xfId="11600" xr:uid="{403E55DB-15CD-456B-AD2D-5B027782B9D3}"/>
    <cellStyle name="Vírgula 7 4 2" xfId="13325" xr:uid="{AEF5AE61-E0DE-4B9E-821C-5BD33BBDB0CE}"/>
    <cellStyle name="Vírgula 7 4 3" xfId="14859" xr:uid="{C0C087DB-26CB-47C6-BE18-CDF8F90AC961}"/>
    <cellStyle name="Vírgula 7 5" xfId="12465" xr:uid="{012E6418-4D2D-40F3-82B6-E9F4C904BB22}"/>
    <cellStyle name="Vírgula 7 6" xfId="14186" xr:uid="{27B530D1-BA11-4381-8448-B811CB201366}"/>
    <cellStyle name="Vírgula 7 7" xfId="20673" xr:uid="{86D902EF-EED4-4937-ABA4-DFB9AFE46DB2}"/>
    <cellStyle name="Vírgula 8" xfId="12212" xr:uid="{A179A5FF-0EF5-42B6-A0AD-68599A872A63}"/>
    <cellStyle name="Vírgula 8 2" xfId="13937" xr:uid="{88770021-77B1-4CD0-9D68-A2771710C2D9}"/>
    <cellStyle name="Vírgula 8 3" xfId="20422" xr:uid="{19A166D2-C4A3-4E6F-87B2-FC2C4739EEF3}"/>
    <cellStyle name="Vírgula 8 4" xfId="21288" xr:uid="{3307537E-334A-479E-ACC3-6F5314F974BF}"/>
    <cellStyle name="Vírgula 9" xfId="19988" xr:uid="{0492C5D9-99A3-4533-8462-54A766F44139}"/>
    <cellStyle name="Warning Text" xfId="98" xr:uid="{34A23E27-8736-4685-949D-0918FD00A6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inah Torquato" refreshedDate="45903.702580555553" createdVersion="8" refreshedVersion="8" minRefreshableVersion="3" recordCount="2350" xr:uid="{BD6330CE-763E-42BA-9AED-A9EDC538C83D}">
  <cacheSource type="worksheet">
    <worksheetSource ref="A1:L2351" sheet="ALIMENTOS"/>
  </cacheSource>
  <cacheFields count="14">
    <cacheField name="DATA" numFmtId="0">
      <sharedItems containsNonDate="0" containsDate="1" containsString="0" containsBlank="1" minDate="2025-05-21T00:00:00" maxDate="2025-08-28T00:00:00" count="16">
        <m/>
        <d v="2025-06-26T00:00:00"/>
        <d v="2025-06-28T00:00:00"/>
        <d v="2025-05-21T00:00:00"/>
        <d v="2025-07-05T00:00:00"/>
        <d v="2025-07-19T00:00:00"/>
        <d v="2025-07-25T00:00:00"/>
        <d v="2025-07-26T00:00:00"/>
        <d v="2025-08-03T00:00:00"/>
        <d v="2025-08-12T00:00:00"/>
        <d v="2025-08-15T00:00:00"/>
        <d v="2025-08-16T00:00:00"/>
        <d v="2025-08-18T00:00:00"/>
        <d v="2025-08-19T00:00:00"/>
        <d v="2025-08-14T00:00:00"/>
        <d v="2025-08-27T00:00:00"/>
      </sharedItems>
      <fieldGroup par="13"/>
    </cacheField>
    <cacheField name="EVENTO" numFmtId="0">
      <sharedItems containsBlank="1" count="23">
        <s v="redbelt"/>
        <s v="cio net"/>
        <s v="huawei"/>
        <s v="Lara e Renato "/>
        <s v="maxim cimentos "/>
        <s v="aniversario mara"/>
        <s v="aniversario  alejandro 60 anos "/>
        <s v="casamento jasmine e ruy "/>
        <m/>
        <s v="JANTAR OMN "/>
        <s v="NOVARTIS "/>
        <s v="MOB"/>
        <s v="ume"/>
        <s v=" anos alessandra "/>
        <s v="anos helena "/>
        <s v="NIC"/>
        <s v="mcdonald"/>
        <s v="Coli shipping"/>
        <s v="10 anos Asas"/>
        <s v="Orentt"/>
        <s v="SP2B"/>
        <s v="GT FOODS"/>
        <s v="SHURE"/>
      </sharedItems>
    </cacheField>
    <cacheField name="Menu/Serviço" numFmtId="0">
      <sharedItems containsBlank="1"/>
    </cacheField>
    <cacheField name="Item" numFmtId="0">
      <sharedItems containsBlank="1" count="808">
        <s v="Ervilha congelada"/>
        <s v="Pão de queijo tradicional "/>
        <s v="amaranto roxo"/>
        <s v="broto de rucula"/>
        <s v="cerefolio"/>
        <s v="flores comestiveis "/>
        <s v="mini abobrinha"/>
        <s v="mini berinjela"/>
        <s v="mini cenoura"/>
        <s v="Achocolatado em pó "/>
        <s v="açucar cristal"/>
        <s v="açúcar refinado"/>
        <s v="açúcar sache"/>
        <s v="adoçante sache"/>
        <s v="Alcaparra em conserva"/>
        <s v="azeite"/>
        <s v="Azeite de dende"/>
        <s v="balde de gordura"/>
        <s v="base vol au vent"/>
        <s v="batata palha "/>
        <s v="café em pó pilão"/>
        <s v="capsulas nespresso "/>
        <s v="castanha do pará"/>
        <s v="chás variados"/>
        <s v="Damasco"/>
        <s v="extrato de tomate"/>
        <s v="Farinha panko "/>
        <s v="goiabada cremosa"/>
        <s v="Leite de coco "/>
        <s v="Maionese"/>
        <s v="melaço de romã"/>
        <s v="molho tarê"/>
        <s v="Mostarda djon"/>
        <s v="nozes mariposa"/>
        <s v="Pimenta de bico em conversa"/>
        <s v="Pimenta do reino preta"/>
        <s v="Polentina"/>
        <s v="sal Refinado"/>
        <s v="Tamara seca"/>
        <s v="Trigo para kibe"/>
        <s v="abacaxi pérola"/>
        <s v="Alecrim"/>
        <s v="alho poro"/>
        <s v="alho descascado"/>
        <s v="banana da terra"/>
        <s v="cebola branca"/>
        <s v="cebola roxa"/>
        <s v="ceboleti"/>
        <s v="cenoura"/>
        <s v="coentro "/>
        <s v="Couve manteiga"/>
        <s v="hortelã"/>
        <s v="kiwi"/>
        <s v="laranja bahia "/>
        <s v="Limao siciliano"/>
        <s v="limão tahiti"/>
        <s v="manga palmer"/>
        <s v="manjericão"/>
        <s v="melão orange"/>
        <s v="mix de folhas "/>
        <s v="morango"/>
        <s v="Physalis"/>
        <s v="pimenta de cheiro verde "/>
        <s v="Romã"/>
        <s v="salsão "/>
        <s v="tomate cereja em rama"/>
        <s v="tomate holandes"/>
        <s v="tomate italiano"/>
        <s v="tomate italiano verde"/>
        <s v="tomate sweet amarelo"/>
        <s v="tomate sweet vermelho "/>
        <s v="uva roxa sem semente"/>
        <s v="uva verde sem semente"/>
        <s v="coalhada seca"/>
        <s v="leite integral"/>
        <s v="Manteiga"/>
        <s v="margarina"/>
        <s v="queijo brie"/>
        <s v="queijo gorgonzola "/>
        <s v="queijo gouda"/>
        <s v="queijo mussarela de bufala"/>
        <s v="baguete simples italiana"/>
        <s v="Filão "/>
        <s v="Focaccia de alecrim "/>
        <s v="grissins  "/>
        <s v="grissins com gergelim"/>
        <s v="Pão de agua e sal redondo "/>
        <s v="Pão de forma"/>
        <s v="Carpaccio"/>
        <s v="Peixe branco curado"/>
        <s v="Ceviche"/>
        <s v="Picadinho"/>
        <s v="strogonoff de frango "/>
        <s v="Croqueta de camarao"/>
        <s v="Croqueta de carne"/>
        <s v="Caponata"/>
        <s v="Pure de abobora"/>
        <s v="Mini ravioli de mussarela"/>
        <s v="Pesto"/>
        <s v="Azeite verde"/>
        <s v="Recheio de cogumelos"/>
        <s v="Ragu de costela"/>
        <s v="Fonduta de parmesao"/>
        <s v="Molho pomodoro"/>
        <s v="Finger de peito de peru com miga"/>
        <s v="Toast"/>
        <s v="Parmesao fracionado"/>
        <s v="Creme de bufala"/>
        <s v="Passata de tomate"/>
        <s v="Homus de ervilha"/>
        <s v="Homus de beterraba"/>
        <s v="Homus de grao de bico"/>
        <s v="Pipoca de grao de bico"/>
        <s v="Salame "/>
        <s v="Lombo canadense"/>
        <s v="Pastrame"/>
        <s v="telha de sagu"/>
        <s v="Terrine de Legumes"/>
        <s v="finger royale"/>
        <s v="misto frio"/>
        <s v="mix nuts"/>
        <s v="Mini bolo de laranja"/>
        <s v="calda citrica"/>
        <s v="Brigadeiro de colher"/>
        <s v="Transfer"/>
        <s v="Mini bolo de fuba"/>
        <s v="petit four"/>
        <s v="Terra de funghy"/>
        <s v="Telha de polvilho"/>
        <s v="creme brulle de doce de leite "/>
        <s v="mousse de chocolate"/>
        <s v="placa de pipoca com chocolate branco "/>
        <s v="terra de chocolate "/>
        <s v="calda de especiarias"/>
        <s v="brownie"/>
        <s v="pudim "/>
        <s v="arroz"/>
        <s v="feijão "/>
        <s v="proteina"/>
        <s v="arroz "/>
        <s v="Produto"/>
        <s v="alcaparras"/>
        <s v="alecrim "/>
        <s v="alho sem casca "/>
        <s v="arroz shari"/>
        <s v="base tartelette"/>
        <s v="calda de chocolate"/>
        <s v="chimichuri seco"/>
        <s v="choripan"/>
        <s v="coalhada seca "/>
        <s v="farofinha de dende"/>
        <s v="fonduta de parmesão "/>
        <s v="maisena "/>
        <s v="manjerição"/>
        <s v="marmita"/>
        <s v="mini bolo de cenoura"/>
        <s v="mini torta ganache"/>
        <s v="molho pesto "/>
        <s v="parmesão fracionado"/>
        <s v="recheio de siri cremoso "/>
        <s v="suchicup"/>
        <s v="veloute de ervilha"/>
        <s v="carpaccio "/>
        <s v="picadinho "/>
        <s v="molho pesto"/>
        <s v="ragu de linguiças"/>
        <s v="molho pomodoro "/>
        <s v="dadinho de tapioca "/>
        <s v="mini croqueta de carne de panela "/>
        <s v="receio de siri "/>
        <s v="pure de abobora "/>
        <s v="nhoque de batata"/>
        <s v="toast "/>
        <s v="batata asterix laminada "/>
        <s v="misto frio "/>
        <s v="finger de peito de peru"/>
        <s v="proteina "/>
        <s v="mini bolo de laranja "/>
        <s v="mini creme brulee de doce de leite"/>
        <s v="placa de pipoca com chocolate"/>
        <s v="mni brownie"/>
        <s v="brigadeiro de colher "/>
        <s v="mini bolo fuba "/>
        <s v=" decoração bolo de rolo"/>
        <s v="folha de cenoura "/>
        <s v="açúcar cristal"/>
        <s v="açucar refinado "/>
        <s v="alcaparras "/>
        <s v="Catchup"/>
        <s v="geleia de pimenta "/>
        <s v="goiabada cremosa "/>
        <s v="picles de pepino"/>
        <s v="Sagu"/>
        <s v="hortela "/>
        <s v="limão siciliano "/>
        <s v="boeufbouguinon"/>
        <s v="croqueta al mare"/>
        <s v="mine croqueta de carne "/>
        <s v="tota folhada de cogumelos "/>
        <s v="pure de batata"/>
        <s v="cebola aperitivo "/>
        <s v="bacon em cubos "/>
        <s v="azeite verde "/>
        <s v="bobo de camarão "/>
        <s v="molho branco "/>
        <s v="pastel de alho poro "/>
        <s v="mini ravioli de abobora"/>
        <s v="bombom de uva com chevre"/>
        <s v="baterá de salmão "/>
        <s v="esfera de cebola roxa "/>
        <s v="batata asterix laminada"/>
        <s v="homus de grão de bico + pipoca"/>
        <s v="terrine de figo"/>
        <s v="parmesão fracionasdo"/>
        <s v="batata doce laranja (chips)"/>
        <s v="batata doce roxa(chips)"/>
        <s v="batata doce branca (chips)"/>
        <s v="farofa de pistache"/>
        <s v="telha de polvilho "/>
        <s v="telha de polvilho redonda"/>
        <s v="calda de frutas vermelhas"/>
        <s v="cheskake "/>
        <s v="creme brulee doce de leite"/>
        <s v="torta gianduia "/>
        <s v="ganache montada"/>
        <s v="caramelo salgado"/>
        <s v="placa de chocolate"/>
        <s v="calda de chocolate "/>
        <s v="moedas do trio"/>
        <s v="torta ganache"/>
        <s v="pipoca caramelisada"/>
        <s v="mini brownie"/>
        <s v="blinis"/>
        <s v="bolinho de falafel"/>
        <s v="massa filo"/>
        <s v="salmão saladinha "/>
        <s v="presunto cru "/>
        <s v="azedinha red mini"/>
        <s v="Açucar cristal "/>
        <s v="amendoim s/sal s/ pele"/>
        <s v="arroz parboilizado"/>
        <s v="Chantily Nestily ou Fleischmann"/>
        <s v="chocolate ao leite "/>
        <s v="chocolate branco"/>
        <s v="damasco "/>
        <s v="doce de leite"/>
        <s v="favo de mel "/>
        <s v="fungy seco "/>
        <s v="lemon pepper"/>
        <s v="mel "/>
        <s v="picles de pepino em conserva "/>
        <s v="quinoa branca"/>
        <s v="quinoa preta "/>
        <s v="quinoa vermelha "/>
        <s v="semente de abobora "/>
        <s v="tahine"/>
        <s v="tamaras"/>
        <s v="abacate avocado "/>
        <s v="Banana nanica"/>
        <s v="caju "/>
        <s v="cogumelo shitake"/>
        <s v="cogumelos paris"/>
        <s v="endro dill"/>
        <s v="figo"/>
        <s v="framboesa "/>
        <s v="gengibre"/>
        <s v="limão siciliano"/>
        <s v="mandioquinha "/>
        <s v="maxixe "/>
        <s v="mirtilo "/>
        <s v="pera willians "/>
        <s v="pitaya vermelha"/>
        <s v="romã "/>
        <s v="salvia "/>
        <s v="cream cheese "/>
        <s v="creme de leite "/>
        <s v="iogurte natural"/>
        <s v="queijo brie "/>
        <s v="queijo mozzarela de bufala"/>
        <s v="queijo parmesão peça "/>
        <s v="creme brulee de doce de leite"/>
        <s v="creme de burrata "/>
        <s v="croqueta de camarão "/>
        <s v="decoração para o bolo "/>
        <s v="escondidinho de carne seca"/>
        <s v="mini bolo de chocolate"/>
        <s v="mini croqueta de carne"/>
        <s v="mini ravioli de mozzarela"/>
        <s v="pao de queijo"/>
        <s v="petit fours"/>
        <s v="placa de pipoca"/>
        <s v="ragu de costela "/>
        <s v="sushicup"/>
        <s v="terra de chocolate"/>
        <m/>
        <s v="coentro"/>
        <s v="manjericão "/>
        <s v="cebola roxa "/>
        <s v="alho descascado "/>
        <s v="cenoura "/>
        <s v="mix de folhas"/>
        <s v="amora congelada"/>
        <s v="fitas de coco congelada"/>
        <s v="gelo seco"/>
        <s v="Sorvete pote vanilla "/>
        <s v="hortelã pimenta"/>
        <s v="AZEITONA VERDE GRANDE SEM CAROÇO &quot;GORDAL/RAIOLA&quot;"/>
        <s v="casquinha de sorvete"/>
        <s v="farinha de trigo"/>
        <s v="suco de caju concentrado "/>
        <s v="zimbro seco "/>
        <s v="coco seco "/>
        <s v="couve manteiga "/>
        <s v="hortela"/>
        <s v="laranja pera "/>
        <s v="salsa"/>
        <s v="creme de leite (ECILA)"/>
        <s v="manteiga "/>
        <s v="gema pasteurizada"/>
        <s v="barriga de porco"/>
        <s v="cotoleta suina"/>
        <s v="croquete de carne receita do anderson "/>
        <s v="pastel de queijo"/>
        <s v="pastel de carne"/>
        <s v="nhoque de batata recheado com cogumelos"/>
        <s v="caldinho de feijão "/>
        <s v="feijão preto"/>
        <s v="carne seca"/>
        <s v="linguiça calabresa"/>
        <s v="paio"/>
        <s v="costelinha suina"/>
        <s v="lombo defumado "/>
        <s v="molho de pimenta com caldo de feijão "/>
        <s v="passata de tomate "/>
        <s v="bacon laminado "/>
        <s v="sanduiche de focaccia mussarela de bufala tomate molho pesto e presunto cru"/>
        <s v="sanduiche de focaccia salmão defumado creme azedo e dill"/>
        <s v="xarope simples da casa (drinks garden)"/>
        <s v="xarope de amora (drinks garden)"/>
        <s v="base de ganache "/>
        <s v="cocada cremosa "/>
        <s v="bolo de chocolate quente "/>
        <s v="base torta de limão "/>
        <s v="curd de limao "/>
        <s v="suspiros"/>
        <s v="merengue "/>
        <s v="macarrons de limão laranja "/>
        <s v="limões recheado"/>
        <s v="suspiros rosetas"/>
        <s v="casquinha sovete com chocolate"/>
        <s v="casquinha sorvete com chocolate branco"/>
        <s v="placa de chocolate "/>
        <s v="transfer braco e amrelo ou azul se possivel"/>
        <s v="bolachas trio"/>
        <s v="arroz branco cliente"/>
        <s v="arroz  "/>
        <s v="carne de panela"/>
        <s v="marmita "/>
        <s v="suchicup salmão "/>
        <s v="peixe branco posta "/>
        <s v="file bastão "/>
        <s v="mini croqueta de carne "/>
        <s v="babaganuch"/>
        <s v="flor de batata"/>
        <s v="gratin de batata "/>
        <s v="legumes rusticos"/>
        <s v="fonduta de parmesão"/>
        <s v="molho de cogumelos "/>
        <s v="molho de limão "/>
        <s v="demi glace"/>
        <s v="ragu de pernil "/>
        <s v="sorrentino mozzarela bufala"/>
        <s v="arroz gohan"/>
        <s v="homus de grão de bico + pipoca "/>
        <s v="homus de ervilha "/>
        <s v="crutons"/>
        <s v="placa de polvilho"/>
        <s v="creme brulle doce de leite pequeno"/>
        <s v="crumble de frutas vermlhas pequeno"/>
        <s v="base de ganache"/>
        <s v="casquinha sorvete com chocolate"/>
        <s v="placa de pipoca com chocolate "/>
        <s v="calda de furtas vermelhas "/>
        <s v="calda gourmand"/>
        <s v="farofa doce"/>
        <s v="calda de brigadeiro"/>
        <s v="feijão"/>
        <s v="Sorvete bola chocolate (6kg)"/>
        <s v="Sorvete pote chocolate "/>
        <s v="amendoas laminadas "/>
        <s v="casquinha sorvete"/>
        <s v="castanha de caju "/>
        <s v="fungy seco"/>
        <s v="mel"/>
        <s v="Pimenta de bico em conserva"/>
        <s v="suco concentrado de maracuja"/>
        <s v="caju"/>
        <s v="cogumelo shimejji"/>
        <s v="maça verde"/>
        <s v="mirtilo"/>
        <s v="româ"/>
        <s v="tomilho"/>
        <s v="mini pão frances "/>
        <s v="rosbide de carvão "/>
        <s v="ceviche "/>
        <s v="file mignon bastão"/>
        <s v="mini hamburguer"/>
        <s v="strogonoff frango"/>
        <s v="file de frango"/>
        <s v="croqueta de carne "/>
        <s v="flor de batata "/>
        <s v="gratin de batata"/>
        <s v="mousseline de mandioquinha "/>
        <s v="azeite de manjericão"/>
        <s v="molho de mostarda"/>
        <s v="sorrentini de mozzarela"/>
        <s v="parmesão"/>
        <s v="cebola caramelisada"/>
        <s v="tostex 2 queijos"/>
        <s v="misto frio 18/07"/>
        <s v="arroz pabolisado"/>
        <s v="proteina frango "/>
        <s v="proteina carne"/>
        <s v="big cookie"/>
        <s v="merengue"/>
        <s v="cocada cremosa"/>
        <s v="rosetas "/>
        <s v="mini suspiros"/>
        <s v="casquinha com chocolate "/>
        <s v="casquinha com chocolate branco"/>
        <s v="calda de brigadeiro "/>
        <s v="farofa doce "/>
        <s v="petiti four"/>
        <s v="batata palito"/>
        <s v="fitas de coco"/>
        <s v="Sorvete bola vanilla (6kg)"/>
        <s v="caixinha de batata frita"/>
        <s v="amendoas laminadas"/>
        <s v="arroz arborio"/>
        <s v="casquinha de sorvete "/>
        <s v="farinha de trigo "/>
        <s v="marshmalow branco"/>
        <s v="quiona vermelha"/>
        <s v="suco maguary de maracuja"/>
        <s v="tamaras "/>
        <s v="vinho branco"/>
        <s v="alface americana higienizada"/>
        <s v="alface romana baby "/>
        <s v="coco seco in natura "/>
        <s v="estragão"/>
        <s v="queijo cheddar vigor fatiado "/>
        <s v="Pão brioche redondo 40gr "/>
        <s v="aceto balsamico "/>
        <s v="geleia de pimenta"/>
        <s v="semente de abobora"/>
        <s v="tabasco "/>
        <s v="agrião higienizado "/>
        <s v="pimenta cambucci"/>
        <s v="queijo de cabra boursin "/>
        <s v="dadinho de tapioca"/>
        <s v="croqueta de abobora "/>
        <s v="cebola roxa laminada"/>
        <s v="abobora laminada "/>
        <s v="batata roxa laminada"/>
        <s v="tomate laminado"/>
        <s v="polenta de corte "/>
        <s v="rosbife de carvão de ervas "/>
        <s v="ceviche de peixe branco"/>
        <s v="medalhão de duroc"/>
        <s v="petit four "/>
        <s v="ganache de chocolate "/>
        <s v="torta ganache "/>
        <s v="creme de burrata"/>
        <s v="lasanha de berinjela com queijo de castanha"/>
        <s v="demi glace "/>
        <s v="missanga rosa pedido cliente"/>
        <s v="missanga roxa pedido cliente"/>
        <s v="coco seco"/>
        <s v="cebola aperitivo"/>
        <s v="bacon em cubos"/>
        <s v="coq au vin "/>
        <s v="stracotto"/>
        <s v="brigadeiro de capim santo "/>
        <s v="casquinha de chocolate branco"/>
        <s v="casquinha chocolate "/>
        <s v="transfer de chocolate"/>
        <s v="mini bolo de fubá "/>
        <s v="mini bolo de cenoura "/>
        <s v="finger peito de peru com queijo branco"/>
        <s v="sorrentino de mozzarela "/>
        <s v="molho de vinho"/>
        <s v="mini brownie sem gluten"/>
        <s v="farofa de pistache "/>
        <s v="mini bolo de banana ,sem gluten "/>
        <s v="presunto laminado"/>
        <s v="queijo prato laminado"/>
        <s v="roond caprese"/>
        <s v="mini sanduiche peito de peru"/>
        <s v="mini croissant de presunto e queijo "/>
        <s v="kone crafft"/>
        <s v="ovos "/>
        <s v="leite integral "/>
        <s v="bombom de chevre com uva"/>
        <s v="mil folhas de batata"/>
        <s v="croqueta de abobora"/>
        <s v="croqueta de polenta com ragu de linguiça"/>
        <s v="terrine blanc em crosta de pistache"/>
        <s v="terrine de queijo de cabra com beterraba"/>
        <s v="mandioquinha empratado"/>
        <s v="rosbife de carvão de ervas"/>
        <s v="polvo confitado"/>
        <s v="sushicup de salmão "/>
        <s v="mousse de foie "/>
        <s v="gavilax de salmão "/>
        <s v="atum curado"/>
        <s v="stracotto empratado"/>
        <s v="paleta de cordeiro pensada "/>
        <s v="mini ganache empratado"/>
        <s v="mini creme brulee doce de leite"/>
        <s v="maracarrons de chocolate"/>
        <s v="torta gianduia empratado"/>
        <s v="dolmo de chocolate com tiramissu"/>
        <s v="calda de frutas vermelhas "/>
        <s v="calda de creme ingles"/>
        <s v="caviar de cebola roxa"/>
        <s v="parmesão "/>
        <s v="recheio cogumelos"/>
        <s v="creme de couve flor"/>
        <s v="cafe goumant"/>
        <s v="Strogonoff de frango"/>
        <s v="mousse de chocolate "/>
        <s v="alcaparrones"/>
        <s v="amendoim s/ pele s/ sal "/>
        <s v="avelã"/>
        <s v="azeite trufado "/>
        <s v="flor de sal"/>
        <s v="oleo de gergelim"/>
        <s v="sementes de abobora"/>
        <s v="wasabi em pó "/>
        <s v="abacate comum "/>
        <s v="alface romana baby"/>
        <s v="alface crespa "/>
        <s v="alface crespa roxa "/>
        <s v="alface freeze "/>
        <s v="alface americana "/>
        <s v="beterraba"/>
        <s v="cogumelo paris"/>
        <s v="framboesa"/>
        <s v="pimenta cambuci"/>
        <s v="tangerina"/>
        <s v="uva roxa sem semente "/>
        <s v="cream cheese"/>
        <s v="torta folhada de palmito"/>
        <s v="rosbife laminado"/>
        <s v="boeuf bourguinon"/>
        <s v="ragu de pernil"/>
        <s v="geleia de tomate"/>
        <s v="palha italiana"/>
        <s v="madaleine"/>
        <s v="salame laminado"/>
        <s v="lombo suino"/>
        <s v="homus de grão de bico"/>
        <s v="pipoca de grão de bico"/>
        <s v="batata doce roxa"/>
        <s v="batata laranja"/>
        <s v="batata doce branca"/>
        <s v="terrini de figo"/>
        <s v="mini ravioli carbonara"/>
        <s v="crispy de bacon"/>
        <s v="fonduta parmesão"/>
        <s v="redução de vinho "/>
        <s v="arroz branco"/>
        <s v="rosetas suspiros"/>
        <s v="calda de especiarias "/>
        <s v="calda gourmant"/>
        <s v="casquinha de sorvete chocolate ao leite"/>
        <s v="casquinha de sorvete chocolate branco"/>
        <s v="polpa de avocado "/>
        <s v="presunto cru"/>
        <s v="salsicha hot dog "/>
        <s v="batata palha"/>
        <s v="cesta filo"/>
        <s v="folha de arroz horiental"/>
        <s v="quinoa preta"/>
        <s v="uva passas preta "/>
        <s v="capim santo "/>
        <s v="figo "/>
        <s v="queijo de cabra boursin"/>
        <s v="queijo gorgonzola peça"/>
        <s v="queijo parmesão peça"/>
        <s v="mini pão de hot dog"/>
        <s v="mini pão francês (formato baguete)"/>
        <s v="geleia de tomate "/>
        <s v="cabeça mignon tartar"/>
        <s v="molho thay "/>
        <s v="bastao de atum "/>
        <s v="molho ponzu"/>
        <s v="Croqueta de mandioca"/>
        <s v="fonduta de parmessão "/>
        <s v="parmessão fracionado "/>
        <s v="Focaccia artesanal de cebola caramelizada e alecrim"/>
        <s v="homus de grão de bico "/>
        <s v="pipoca de grao de bico "/>
        <s v="babaganush"/>
        <s v="croutons"/>
        <s v="Sorrentini de mussarela de búfala"/>
        <s v="azeiete verde"/>
        <s v="Salmão grelhado"/>
        <s v="molho oriental "/>
        <s v=" File mignon"/>
        <s v="Batatas ao murro"/>
        <s v="Legumes rústicos"/>
        <s v="Cocada quente"/>
        <s v="suspiro roseta"/>
        <s v="mini suspiro"/>
        <s v="Mousse de chocolate amargo"/>
        <s v="tuile de amêndoas com laranja"/>
        <s v="base d torta de limão "/>
        <s v="curd d limão "/>
        <s v="limoes recheados "/>
        <s v="macarrao de limão cravo "/>
        <s v="casquinha de sorvete com chocolate branco "/>
        <s v="casquinha de sorvete com chocolate ao leite "/>
        <s v=" pastel de carne "/>
        <s v="pastel de queijo "/>
        <s v="hamburguer"/>
        <s v="cebolas caramelizadas "/>
        <s v="madeleine"/>
        <s v="paglia italiana"/>
        <s v="finger royali "/>
        <s v="mix de nuts "/>
        <s v="feijao "/>
        <s v="arroz parbolizado"/>
        <s v="mouse de chocolate "/>
        <s v="placa de pipoca "/>
        <s v="batata palito congelada "/>
        <s v="ervilha congelada "/>
        <s v="fita de coco congelada "/>
        <s v="caixinha de batata frita "/>
        <s v="aceto balsamicio "/>
        <s v="alga nori"/>
        <s v="amido de milho "/>
        <s v="cestinha fillo"/>
        <s v="cominho "/>
        <s v="folha de arroz horiental "/>
        <s v="gergelim preto "/>
        <s v="marshmallow branco"/>
        <s v="molho ingles"/>
        <s v="mostarda"/>
        <s v="paprica defumada"/>
        <s v="pepino em conserva"/>
        <s v="pimenta tabasco"/>
        <s v="trigo para kibe "/>
        <s v="vinho branco "/>
        <s v="zatar "/>
        <s v="capim santo"/>
        <s v="estragão "/>
        <s v="pepino japones "/>
        <s v="pera willians"/>
        <s v="Pão baguete simples italiana"/>
        <s v="Pão filão "/>
        <s v="camarão rosa medio eviscerado"/>
        <s v="peixe branco curado "/>
        <s v="rosbife de carvão "/>
        <s v="cebola caramelizada "/>
        <s v="chips de batata asterix"/>
        <s v="recheio de cogumelos "/>
        <s v="Croqueta de abóbora"/>
        <s v="Velouté de ervilhas"/>
        <s v="azesite verde "/>
        <s v="Picadinho do Trio"/>
        <s v="Creme brûlée de doce de leite"/>
        <s v="placa de pipica com chocolate "/>
        <s v="petit fours "/>
        <s v="finger roialy"/>
        <s v="feijao"/>
        <s v="proteina jantar "/>
        <s v="açúcar cristal "/>
        <s v="castanha de cajú "/>
        <s v="pepino em conserva "/>
        <s v="pimenta cambuci "/>
        <s v="tomate italiano vermelho "/>
        <s v="carne seca desfiada "/>
        <s v="Spring Roll de queijo de canastra"/>
        <s v="Croqueta de carne de panela"/>
        <s v="Caldinho de feijão"/>
        <s v="crisp de bacaon"/>
        <s v="Salame"/>
        <s v="pastrame "/>
        <s v="lombo "/>
        <s v="Rosbife artesanal"/>
        <s v="homus de grao de bico "/>
        <s v="homus de beterraba "/>
        <s v="pipoca de grão de bico "/>
        <s v="chips de batata doce roxa"/>
        <s v="chips de batata doc laranja"/>
        <s v="chips de batata doce "/>
        <s v="Mini ravioli de abóbora"/>
        <s v="Bombom de alcatra em cubos"/>
        <s v="molho de vinho "/>
        <s v="musseline de mandioquinha"/>
        <s v="ganache do trio "/>
        <s v="palha italian"/>
        <s v="mix de nuts"/>
        <s v="proteina jantar"/>
        <s v="Finger Sanduiche de lombo suíno "/>
        <s v="• Light Sandwich ("/>
        <s v="carne seca desfiada desalgada"/>
        <s v="cestinha filo "/>
        <s v="cominho"/>
        <s v="feijão fradinho "/>
        <s v="quinoa branca "/>
        <s v="uva passa preta "/>
        <s v="figo fresco"/>
        <s v="tomate cereja"/>
        <s v="tomate cereja em rama "/>
        <s v="tomate sweet grape amarelo "/>
        <s v="tomate sweet grape vermelho "/>
        <s v="mussarela de bufala"/>
        <s v="queijo coalho"/>
        <s v="queijo parmesão "/>
        <s v="massa de pastel "/>
        <s v="frise "/>
        <s v="americana "/>
        <s v="cebolinha "/>
        <s v="creme de bufala "/>
        <s v="telha de pao de queijo "/>
        <s v="peixe branco (ceviche )"/>
        <s v="nhoque de batata "/>
        <s v="ragu de linguiça"/>
        <s v="cocada quente "/>
        <s v="petit four personalisado"/>
        <s v="finger royali"/>
        <s v="feilão"/>
        <s v="cajú"/>
        <s v="cogumelo paris "/>
        <s v="cogumelo shitake "/>
        <s v="mini pão frances (formato baguete)"/>
        <s v="dadinho tapioca"/>
        <s v="casquinha de siri"/>
        <s v="escondidinho de carne seca com pure de aipim"/>
        <s v="peixe branco"/>
        <s v="peito de frango souvid"/>
        <s v="crocante de pão de queijo"/>
        <s v="pudim no copo"/>
        <s v="ganache de banana"/>
        <s v="terra de caramelo "/>
        <s v="raizes chocolate"/>
        <s v="pudim de leite grande"/>
        <s v="mini ravioli de abobora "/>
        <s v="Pão de queijo recheado de requeijao "/>
        <s v="Sorvete pote vanilla"/>
        <s v="frango souvid"/>
        <s v="escondidinho de carne seca "/>
        <s v="pure de batata "/>
        <s v="molho caesar"/>
        <s v="mini ravioli de mozzarela "/>
        <s v="curtons "/>
        <s v="finger sanduiche de frango cremoso com azeitona "/>
        <s v="raizes de chocolate"/>
        <s v="mini bolo de chocolate "/>
        <s v="petit four  amanteigado "/>
        <s v="chocolate meio amargo fracionado"/>
        <s v="azedinha red mini "/>
        <s v="castanha e cajú "/>
        <s v="pimenta tabasco "/>
        <s v="zatar"/>
        <s v="abobora kabotian"/>
        <s v="agrião "/>
        <s v="limão tahiti "/>
        <s v="abobora laminada"/>
        <s v="batata doce laminada "/>
        <s v="cebola roxa laminada "/>
        <s v="tomate laminado "/>
        <s v="Torta de gianduia"/>
        <s v="finger roialy "/>
        <s v="sagu tapioca pegar no pergola"/>
        <s v="Lasanha de berinjela com queijo de castanhas"/>
        <s v="molho demi glace "/>
        <s v="toast de brioche "/>
        <s v="Mini choux"/>
        <s v="creme de gorgozola "/>
        <s v="Batera de salmão"/>
        <s v="caviar de cebola "/>
        <s v="creme de cogumelos"/>
        <s v="parmesão fracionado "/>
        <s v="Croqueta “Al mare"/>
        <s v="Croqueta de polenta"/>
        <s v="camarao thay "/>
        <s v="molho thay"/>
        <s v="Mini croquete de carne"/>
        <s v="tartere de salmão "/>
        <s v="Atum posta"/>
        <s v="pure de ervilhas"/>
        <s v="furikake"/>
        <s v="Cheesecake"/>
        <s v="ganache encatamento "/>
        <s v="edamame"/>
        <s v="curry em pó "/>
        <s v="molho tarê "/>
        <s v="cream chesse "/>
        <s v="parmessão fracionado"/>
        <s v="recheio de cogumelo"/>
        <s v="fonduta de parmessão"/>
        <s v="peito de frango grelhado"/>
        <s v="legumes rustico "/>
        <s v="pudim"/>
        <s v="tomate cereja "/>
      </sharedItems>
    </cacheField>
    <cacheField name="Consumo por cliente" numFmtId="0">
      <sharedItems containsString="0" containsBlank="1" containsNumber="1" minValue="-0.54999999999999993" maxValue="3.0303030303030303"/>
    </cacheField>
    <cacheField name="Consumo por cliente teorico" numFmtId="0">
      <sharedItems containsString="0" containsBlank="1" containsNumber="1" minValue="0" maxValue="3.0303030303030303"/>
    </cacheField>
    <cacheField name="Descarte" numFmtId="0">
      <sharedItems containsString="0" containsBlank="1" containsNumber="1" minValue="-1.35" maxValue="82"/>
    </cacheField>
    <cacheField name="descarte por cliente" numFmtId="0">
      <sharedItems containsSemiMixedTypes="0" containsString="0" containsNumber="1" minValue="0" maxValue="41"/>
    </cacheField>
    <cacheField name="Volta" numFmtId="0">
      <sharedItems containsString="0" containsBlank="1" containsNumber="1" minValue="-80" maxValue="187"/>
    </cacheField>
    <cacheField name="valor Descarte" numFmtId="0">
      <sharedItems containsString="0" containsBlank="1" containsNumber="1" minValue="0" maxValue="425"/>
    </cacheField>
    <cacheField name="PRODUTO UNITARIO" numFmtId="0">
      <sharedItems containsString="0" containsBlank="1" containsNumber="1" minValue="-19.995000000000005" maxValue="2703.8927000000003"/>
    </cacheField>
    <cacheField name="OBS" numFmtId="0">
      <sharedItems containsNonDate="0" containsString="0" containsBlank="1"/>
    </cacheField>
    <cacheField name="Dias (DATA)" numFmtId="0" databaseField="0">
      <fieldGroup base="0">
        <rangePr groupBy="days" startDate="2025-05-21T00:00:00" endDate="2025-08-28T00:00:00"/>
        <groupItems count="368">
          <s v="&lt;21/05/202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8/08/2025"/>
        </groupItems>
      </fieldGroup>
    </cacheField>
    <cacheField name="Meses (DATA)" numFmtId="0" databaseField="0">
      <fieldGroup base="0">
        <rangePr groupBy="months" startDate="2025-05-21T00:00:00" endDate="2025-08-28T00:00:00"/>
        <groupItems count="14">
          <s v="&lt;21/05/202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8/08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0">
  <r>
    <x v="0"/>
    <x v="0"/>
    <s v="Welcome Coffe Break Ipê, Coffe Break Gardênia, Menu Volante com Ilha Gardênia, Serviço de sala I, , Alimentação Staff"/>
    <x v="0"/>
    <n v="9.2592592592592587E-3"/>
    <n v="7.6923076923076927E-3"/>
    <n v="1.821"/>
    <n v="0"/>
    <n v="0"/>
    <n v="0"/>
    <n v="16.919999999999998"/>
    <m/>
  </r>
  <r>
    <x v="0"/>
    <x v="0"/>
    <s v="Welcome Coffe Break Ipê, Coffe Break Gardênia, Menu Volante com Ilha Gardênia, Serviço de sala I, , Alimentação Staff"/>
    <x v="1"/>
    <n v="0.12202777777777779"/>
    <n v="0.11538461538461539"/>
    <m/>
    <n v="1.6861111111111111E-2"/>
    <n v="0"/>
    <n v="48.572139999999997"/>
    <n v="400.09999999999997"/>
    <m/>
  </r>
  <r>
    <x v="0"/>
    <x v="0"/>
    <s v="Welcome Coffe Break Ipê, Coffe Break Gardênia, Menu Volante com Ilha Gardênia, Serviço de sala I, , Alimentação Staff"/>
    <x v="2"/>
    <n v="9.2592592592592587E-3"/>
    <n v="7.6923076923076927E-3"/>
    <m/>
    <n v="0"/>
    <n v="0"/>
    <n v="0"/>
    <n v="51.5"/>
    <m/>
  </r>
  <r>
    <x v="0"/>
    <x v="0"/>
    <s v="Welcome Coffe Break Ipê, Coffe Break Gardênia, Menu Volante com Ilha Gardênia, Serviço de sala I, , Alimentação Staff"/>
    <x v="3"/>
    <n v="1.8518518518518517E-2"/>
    <n v="1.5384615384615385E-2"/>
    <m/>
    <n v="0"/>
    <n v="0"/>
    <n v="0"/>
    <n v="41.4"/>
    <m/>
  </r>
  <r>
    <x v="0"/>
    <x v="0"/>
    <s v="Welcome Coffe Break Ipê, Coffe Break Gardênia, Menu Volante com Ilha Gardênia, Serviço de sala I, , Alimentação Staff"/>
    <x v="4"/>
    <n v="9.2592592592592587E-3"/>
    <n v="7.6923076923076927E-3"/>
    <m/>
    <n v="0"/>
    <n v="0"/>
    <n v="0"/>
    <n v="71.05"/>
    <m/>
  </r>
  <r>
    <x v="0"/>
    <x v="0"/>
    <s v="Welcome Coffe Break Ipê, Coffe Break Gardênia, Menu Volante com Ilha Gardênia, Serviço de sala I, , Alimentação Staff"/>
    <x v="5"/>
    <n v="1.8518518518518517E-2"/>
    <n v="1.5384615384615385E-2"/>
    <m/>
    <n v="0"/>
    <n v="0"/>
    <n v="0"/>
    <n v="113.1"/>
    <m/>
  </r>
  <r>
    <x v="0"/>
    <x v="0"/>
    <s v="Welcome Coffe Break Ipê, Coffe Break Gardênia, Menu Volante com Ilha Gardênia, Serviço de sala I, , Alimentação Staff"/>
    <x v="6"/>
    <n v="4.6296296296296294E-3"/>
    <n v="3.8461538461538464E-3"/>
    <m/>
    <n v="0"/>
    <n v="0"/>
    <n v="0"/>
    <n v="34.075000000000003"/>
    <m/>
  </r>
  <r>
    <x v="0"/>
    <x v="0"/>
    <s v="Welcome Coffe Break Ipê, Coffe Break Gardênia, Menu Volante com Ilha Gardênia, Serviço de sala I, , Alimentação Staff"/>
    <x v="7"/>
    <n v="4.6296296296296294E-3"/>
    <n v="3.8461538461538464E-3"/>
    <m/>
    <n v="0"/>
    <n v="0"/>
    <n v="0"/>
    <n v="27.5"/>
    <m/>
  </r>
  <r>
    <x v="0"/>
    <x v="0"/>
    <s v="Welcome Coffe Break Ipê, Coffe Break Gardênia, Menu Volante com Ilha Gardênia, Serviço de sala I, , Alimentação Staff"/>
    <x v="8"/>
    <n v="9.2592592592592587E-3"/>
    <n v="7.6923076923076927E-3"/>
    <n v="0.04"/>
    <n v="0"/>
    <n v="0"/>
    <n v="0"/>
    <n v="80.2"/>
    <m/>
  </r>
  <r>
    <x v="0"/>
    <x v="0"/>
    <s v="Welcome Coffe Break Ipê, Coffe Break Gardênia, Menu Volante com Ilha Gardênia, Serviço de sala I, , Alimentação Staff"/>
    <x v="9"/>
    <n v="4.2592592592592586E-3"/>
    <n v="3.8461538461538464E-3"/>
    <m/>
    <n v="3.7037037037037035E-4"/>
    <n v="0"/>
    <n v="0.82200000000000006"/>
    <n v="10.275"/>
    <m/>
  </r>
  <r>
    <x v="0"/>
    <x v="0"/>
    <s v="Welcome Coffe Break Ipê, Coffe Break Gardênia, Menu Volante com Ilha Gardênia, Serviço de sala I, , Alimentação Staff"/>
    <x v="10"/>
    <n v="9.2592592592592587E-3"/>
    <n v="7.6923076923076927E-3"/>
    <m/>
    <n v="0"/>
    <n v="0"/>
    <n v="0"/>
    <n v="5.3770000000000007"/>
    <m/>
  </r>
  <r>
    <x v="0"/>
    <x v="0"/>
    <s v="Welcome Coffe Break Ipê, Coffe Break Gardênia, Menu Volante com Ilha Gardênia, Serviço de sala I, , Alimentação Staff"/>
    <x v="11"/>
    <n v="1.3888888888888888E-2"/>
    <n v="1.1538461538461539E-2"/>
    <m/>
    <n v="0"/>
    <n v="0"/>
    <n v="0"/>
    <n v="8.2650000000000006"/>
    <m/>
  </r>
  <r>
    <x v="1"/>
    <x v="0"/>
    <s v="Welcome Coffe Break Ipê, Coffe Break Gardênia, Menu Volante com Ilha Gardênia, Serviço de sala I, , Alimentação Staff"/>
    <x v="12"/>
    <n v="0.46296296296296297"/>
    <n v="1"/>
    <m/>
    <n v="0"/>
    <n v="80"/>
    <n v="0"/>
    <n v="3"/>
    <m/>
  </r>
  <r>
    <x v="1"/>
    <x v="0"/>
    <s v="Welcome Coffe Break Ipê, Coffe Break Gardênia, Menu Volante com Ilha Gardênia, Serviço de sala I, , Alimentação Staff"/>
    <x v="13"/>
    <n v="0.46296296296296297"/>
    <n v="1"/>
    <m/>
    <n v="0"/>
    <n v="80"/>
    <n v="0"/>
    <n v="3.5000000000000004"/>
    <m/>
  </r>
  <r>
    <x v="1"/>
    <x v="0"/>
    <s v="Welcome Coffe Break Ipê, Coffe Break Gardênia, Menu Volante com Ilha Gardênia, Serviço de sala I, , Alimentação Staff"/>
    <x v="14"/>
    <n v="4.6296296296296294E-3"/>
    <n v="3.8461538461538464E-3"/>
    <m/>
    <n v="0"/>
    <n v="0"/>
    <n v="0"/>
    <n v="24.51"/>
    <m/>
  </r>
  <r>
    <x v="1"/>
    <x v="0"/>
    <s v="Welcome Coffe Break Ipê, Coffe Break Gardênia, Menu Volante com Ilha Gardênia, Serviço de sala I, , Alimentação Staff"/>
    <x v="15"/>
    <n v="1.1111111111111112E-2"/>
    <n v="9.2307692307692299E-3"/>
    <m/>
    <n v="0"/>
    <n v="0"/>
    <n v="0"/>
    <n v="78"/>
    <m/>
  </r>
  <r>
    <x v="1"/>
    <x v="0"/>
    <s v="Welcome Coffe Break Ipê, Coffe Break Gardênia, Menu Volante com Ilha Gardênia, Serviço de sala I, , Alimentação Staff"/>
    <x v="16"/>
    <n v="1.8518518518518519E-3"/>
    <n v="1.5384615384615385E-3"/>
    <m/>
    <n v="0"/>
    <n v="0"/>
    <n v="0"/>
    <n v="6.7955555555555556"/>
    <m/>
  </r>
  <r>
    <x v="1"/>
    <x v="0"/>
    <s v="Welcome Coffe Break Ipê, Coffe Break Gardênia, Menu Volante com Ilha Gardênia, Serviço de sala I, , Alimentação Staff"/>
    <x v="17"/>
    <n v="9.2592592592592587E-3"/>
    <n v="7.6923076923076927E-3"/>
    <n v="12"/>
    <n v="0"/>
    <n v="0"/>
    <n v="0"/>
    <n v="148.19999999999999"/>
    <m/>
  </r>
  <r>
    <x v="1"/>
    <x v="0"/>
    <s v="Welcome Coffe Break Ipê, Coffe Break Gardênia, Menu Volante com Ilha Gardênia, Serviço de sala I, , Alimentação Staff"/>
    <x v="18"/>
    <n v="0.90740740740740744"/>
    <n v="1.6923076923076923"/>
    <m/>
    <n v="0.1111111111111111"/>
    <n v="110"/>
    <n v="21.6"/>
    <n v="198"/>
    <m/>
  </r>
  <r>
    <x v="1"/>
    <x v="0"/>
    <s v="Welcome Coffe Break Ipê, Coffe Break Gardênia, Menu Volante com Ilha Gardênia, Serviço de sala I, , Alimentação Staff"/>
    <x v="19"/>
    <n v="9.2592592592592587E-3"/>
    <n v="7.6923076923076927E-3"/>
    <m/>
    <n v="0"/>
    <n v="0"/>
    <n v="0"/>
    <n v="24.9"/>
    <m/>
  </r>
  <r>
    <x v="1"/>
    <x v="0"/>
    <s v="Welcome Coffe Break Ipê, Coffe Break Gardênia, Menu Volante com Ilha Gardênia, Serviço de sala I, , Alimentação Staff"/>
    <x v="20"/>
    <n v="4.6296296296296294E-2"/>
    <n v="2.6923076923076925E-2"/>
    <m/>
    <n v="0"/>
    <n v="-1.5"/>
    <n v="0"/>
    <n v="399.95"/>
    <m/>
  </r>
  <r>
    <x v="1"/>
    <x v="0"/>
    <s v="Welcome Coffe Break Ipê, Coffe Break Gardênia, Menu Volante com Ilha Gardênia, Serviço de sala I, , Alimentação Staff"/>
    <x v="21"/>
    <n v="0.60185185185185186"/>
    <n v="0.5"/>
    <m/>
    <n v="0"/>
    <n v="0"/>
    <n v="0"/>
    <n v="163.14999999999998"/>
    <m/>
  </r>
  <r>
    <x v="1"/>
    <x v="0"/>
    <s v="Welcome Coffe Break Ipê, Coffe Break Gardênia, Menu Volante com Ilha Gardênia, Serviço de sala I, , Alimentação Staff"/>
    <x v="22"/>
    <n v="4.6296296296296294E-3"/>
    <n v="3.8461538461538464E-3"/>
    <m/>
    <n v="0"/>
    <n v="0"/>
    <n v="0"/>
    <n v="80.78"/>
    <m/>
  </r>
  <r>
    <x v="1"/>
    <x v="0"/>
    <s v="Welcome Coffe Break Ipê, Coffe Break Gardênia, Menu Volante com Ilha Gardênia, Serviço de sala I, , Alimentação Staff"/>
    <x v="23"/>
    <n v="2.7777777777777776E-2"/>
    <n v="2.3076923076923078E-2"/>
    <m/>
    <n v="0"/>
    <n v="0"/>
    <n v="0"/>
    <n v="58.980000000000004"/>
    <m/>
  </r>
  <r>
    <x v="1"/>
    <x v="0"/>
    <s v="Welcome Coffe Break Ipê, Coffe Break Gardênia, Menu Volante com Ilha Gardênia, Serviço de sala I, , Alimentação Staff"/>
    <x v="24"/>
    <n v="9.2592592592592587E-3"/>
    <n v="7.6923076923076927E-3"/>
    <m/>
    <n v="0"/>
    <n v="0"/>
    <n v="0"/>
    <n v="88.37"/>
    <m/>
  </r>
  <r>
    <x v="1"/>
    <x v="0"/>
    <s v="Welcome Coffe Break Ipê, Coffe Break Gardênia, Menu Volante com Ilha Gardênia, Serviço de sala I, , Alimentação Staff"/>
    <x v="25"/>
    <n v="3.2407407407407406E-3"/>
    <n v="2.6923076923076922E-3"/>
    <m/>
    <n v="0"/>
    <n v="0"/>
    <n v="0"/>
    <n v="10.698333333333332"/>
    <m/>
  </r>
  <r>
    <x v="1"/>
    <x v="0"/>
    <s v="Welcome Coffe Break Ipê, Coffe Break Gardênia, Menu Volante com Ilha Gardênia, Serviço de sala I, , Alimentação Staff"/>
    <x v="26"/>
    <n v="3.7037037037037035E-2"/>
    <n v="3.0769230769230771E-2"/>
    <m/>
    <n v="0"/>
    <n v="0"/>
    <n v="0"/>
    <n v="67.599999999999994"/>
    <m/>
  </r>
  <r>
    <x v="1"/>
    <x v="0"/>
    <s v="Welcome Coffe Break Ipê, Coffe Break Gardênia, Menu Volante com Ilha Gardênia, Serviço de sala I, , Alimentação Staff"/>
    <x v="27"/>
    <n v="9.2592592592592587E-3"/>
    <n v="7.6923076923076927E-3"/>
    <m/>
    <n v="0"/>
    <n v="0"/>
    <n v="0"/>
    <n v="14.524000000000001"/>
    <m/>
  </r>
  <r>
    <x v="1"/>
    <x v="0"/>
    <s v="Welcome Coffe Break Ipê, Coffe Break Gardênia, Menu Volante com Ilha Gardênia, Serviço de sala I, , Alimentação Staff"/>
    <x v="28"/>
    <n v="1.8518518518518517E-2"/>
    <n v="1.5384615384615385E-2"/>
    <m/>
    <n v="0"/>
    <n v="0"/>
    <n v="0"/>
    <n v="59.8"/>
    <m/>
  </r>
  <r>
    <x v="1"/>
    <x v="0"/>
    <s v="Welcome Coffe Break Ipê, Coffe Break Gardênia, Menu Volante com Ilha Gardênia, Serviço de sala I, , Alimentação Staff"/>
    <x v="29"/>
    <n v="7.4074074074074077E-3"/>
    <n v="6.1538461538461538E-3"/>
    <m/>
    <n v="0"/>
    <n v="0"/>
    <n v="0"/>
    <n v="11.462857142857144"/>
    <m/>
  </r>
  <r>
    <x v="1"/>
    <x v="0"/>
    <s v="Welcome Coffe Break Ipê, Coffe Break Gardênia, Menu Volante com Ilha Gardênia, Serviço de sala I, , Alimentação Staff"/>
    <x v="30"/>
    <n v="1.3888888888888889E-3"/>
    <n v="1.1538461538461537E-3"/>
    <m/>
    <n v="0"/>
    <n v="0"/>
    <n v="0"/>
    <n v="30.490384615384613"/>
    <m/>
  </r>
  <r>
    <x v="1"/>
    <x v="0"/>
    <s v="Welcome Coffe Break Ipê, Coffe Break Gardênia, Menu Volante com Ilha Gardênia, Serviço de sala I, , Alimentação Staff"/>
    <x v="31"/>
    <n v="2.7777777777777779E-3"/>
    <n v="2.3076923076923075E-3"/>
    <m/>
    <n v="0"/>
    <n v="0"/>
    <n v="0"/>
    <n v="6.4409999999999998"/>
    <m/>
  </r>
  <r>
    <x v="1"/>
    <x v="0"/>
    <s v="Welcome Coffe Break Ipê, Coffe Break Gardênia, Menu Volante com Ilha Gardênia, Serviço de sala I, , Alimentação Staff"/>
    <x v="32"/>
    <n v="1.3888888888888889E-3"/>
    <n v="1.1538461538461537E-3"/>
    <m/>
    <n v="0"/>
    <n v="0"/>
    <n v="0"/>
    <n v="20.923500000000001"/>
    <m/>
  </r>
  <r>
    <x v="1"/>
    <x v="0"/>
    <s v="Welcome Coffe Break Ipê, Coffe Break Gardênia, Menu Volante com Ilha Gardênia, Serviço de sala I, , Alimentação Staff"/>
    <x v="33"/>
    <n v="4.6296296296296294E-3"/>
    <n v="3.8461538461538464E-3"/>
    <m/>
    <n v="0"/>
    <n v="0"/>
    <n v="0"/>
    <n v="32.034999999999997"/>
    <m/>
  </r>
  <r>
    <x v="1"/>
    <x v="0"/>
    <s v="Welcome Coffe Break Ipê, Coffe Break Gardênia, Menu Volante com Ilha Gardênia, Serviço de sala I, , Alimentação Staff"/>
    <x v="34"/>
    <n v="2.3148148148148147E-3"/>
    <n v="1.9230769230769232E-3"/>
    <m/>
    <n v="0"/>
    <n v="0"/>
    <n v="0"/>
    <n v="10.9825"/>
    <m/>
  </r>
  <r>
    <x v="1"/>
    <x v="0"/>
    <s v="Welcome Coffe Break Ipê, Coffe Break Gardênia, Menu Volante com Ilha Gardênia, Serviço de sala I, , Alimentação Staff"/>
    <x v="35"/>
    <n v="1.3888888888888889E-3"/>
    <n v="1.1538461538461537E-3"/>
    <m/>
    <n v="0"/>
    <n v="0"/>
    <n v="0"/>
    <n v="1.7009999999999998"/>
    <m/>
  </r>
  <r>
    <x v="1"/>
    <x v="0"/>
    <s v="Welcome Coffe Break Ipê, Coffe Break Gardênia, Menu Volante com Ilha Gardênia, Serviço de sala I, , Alimentação Staff"/>
    <x v="36"/>
    <n v="1.3888888888888888E-2"/>
    <n v="2.3076923076923078E-2"/>
    <m/>
    <n v="0"/>
    <n v="1.5"/>
    <n v="0"/>
    <n v="18.63"/>
    <m/>
  </r>
  <r>
    <x v="1"/>
    <x v="0"/>
    <s v="Welcome Coffe Break Ipê, Coffe Break Gardênia, Menu Volante com Ilha Gardênia, Serviço de sala I, , Alimentação Staff"/>
    <x v="37"/>
    <n v="9.2592592592592587E-3"/>
    <n v="7.6923076923076927E-3"/>
    <m/>
    <n v="0"/>
    <n v="0"/>
    <n v="0"/>
    <n v="4.04"/>
    <m/>
  </r>
  <r>
    <x v="1"/>
    <x v="0"/>
    <s v="Welcome Coffe Break Ipê, Coffe Break Gardênia, Menu Volante com Ilha Gardênia, Serviço de sala I, , Alimentação Staff"/>
    <x v="38"/>
    <n v="9.2592592592592587E-3"/>
    <n v="7.6923076923076927E-3"/>
    <m/>
    <n v="0"/>
    <n v="0"/>
    <n v="0"/>
    <n v="25.6"/>
    <m/>
  </r>
  <r>
    <x v="1"/>
    <x v="0"/>
    <s v="Welcome Coffe Break Ipê, Coffe Break Gardênia, Menu Volante com Ilha Gardênia, Serviço de sala I, , Alimentação Staff"/>
    <x v="39"/>
    <n v="1.4814814814814815E-2"/>
    <n v="1.2307692307692308E-2"/>
    <n v="0.53"/>
    <n v="0"/>
    <n v="0"/>
    <n v="0"/>
    <n v="16.687999999999999"/>
    <m/>
  </r>
  <r>
    <x v="1"/>
    <x v="0"/>
    <s v="Welcome Coffe Break Ipê, Coffe Break Gardênia, Menu Volante com Ilha Gardênia, Serviço de sala I, , Alimentação Staff"/>
    <x v="40"/>
    <n v="2.2870370370370367E-2"/>
    <n v="2.3076923076923078E-2"/>
    <m/>
    <n v="4.9074074074074081E-3"/>
    <n v="0"/>
    <n v="4.1870000000000003"/>
    <n v="23.700000000000003"/>
    <m/>
  </r>
  <r>
    <x v="1"/>
    <x v="0"/>
    <s v="Welcome Coffe Break Ipê, Coffe Break Gardênia, Menu Volante com Ilha Gardênia, Serviço de sala I, , Alimentação Staff"/>
    <x v="41"/>
    <n v="9.2592592592592596E-4"/>
    <n v="7.6923076923076923E-4"/>
    <m/>
    <n v="0"/>
    <n v="0"/>
    <n v="0"/>
    <n v="4.5"/>
    <m/>
  </r>
  <r>
    <x v="1"/>
    <x v="0"/>
    <s v="Welcome Coffe Break Ipê, Coffe Break Gardênia, Menu Volante com Ilha Gardênia, Serviço de sala I, , Alimentação Staff"/>
    <x v="42"/>
    <n v="4.6296296296296294E-3"/>
    <n v="3.8461538461538464E-3"/>
    <m/>
    <n v="0"/>
    <n v="0"/>
    <n v="0"/>
    <n v="12.95"/>
    <m/>
  </r>
  <r>
    <x v="1"/>
    <x v="0"/>
    <s v="Welcome Coffe Break Ipê, Coffe Break Gardênia, Menu Volante com Ilha Gardênia, Serviço de sala I, , Alimentação Staff"/>
    <x v="43"/>
    <n v="4.6296296296296294E-3"/>
    <n v="3.8461538461538464E-3"/>
    <m/>
    <n v="0"/>
    <n v="0"/>
    <n v="0"/>
    <n v="17.25"/>
    <m/>
  </r>
  <r>
    <x v="1"/>
    <x v="0"/>
    <s v="Welcome Coffe Break Ipê, Coffe Break Gardênia, Menu Volante com Ilha Gardênia, Serviço de sala I, , Alimentação Staff"/>
    <x v="44"/>
    <n v="4.1666666666666664E-2"/>
    <n v="3.4615384615384617E-2"/>
    <m/>
    <n v="0"/>
    <n v="0"/>
    <n v="0"/>
    <n v="50.4"/>
    <m/>
  </r>
  <r>
    <x v="1"/>
    <x v="0"/>
    <s v="Welcome Coffe Break Ipê, Coffe Break Gardênia, Menu Volante com Ilha Gardênia, Serviço de sala I, , Alimentação Staff"/>
    <x v="45"/>
    <n v="9.2592592592592587E-3"/>
    <n v="7.6923076923076927E-3"/>
    <m/>
    <n v="0"/>
    <n v="0"/>
    <n v="0"/>
    <n v="4.2"/>
    <m/>
  </r>
  <r>
    <x v="1"/>
    <x v="0"/>
    <s v="Welcome Coffe Break Ipê, Coffe Break Gardênia, Menu Volante com Ilha Gardênia, Serviço de sala I, , Alimentação Staff"/>
    <x v="46"/>
    <n v="2.7777777777777776E-2"/>
    <n v="2.3076923076923078E-2"/>
    <m/>
    <n v="0"/>
    <n v="0"/>
    <n v="0"/>
    <n v="22.5"/>
    <m/>
  </r>
  <r>
    <x v="1"/>
    <x v="0"/>
    <s v="Welcome Coffe Break Ipê, Coffe Break Gardênia, Menu Volante com Ilha Gardênia, Serviço de sala I, , Alimentação Staff"/>
    <x v="47"/>
    <n v="9.2592592592592596E-4"/>
    <n v="7.6923076923076923E-4"/>
    <m/>
    <n v="0"/>
    <n v="0"/>
    <n v="0"/>
    <n v="24"/>
    <m/>
  </r>
  <r>
    <x v="1"/>
    <x v="0"/>
    <s v="Welcome Coffe Break Ipê, Coffe Break Gardênia, Menu Volante com Ilha Gardênia, Serviço de sala I, , Alimentação Staff"/>
    <x v="48"/>
    <n v="9.2592592592592587E-3"/>
    <n v="7.6923076923076927E-3"/>
    <m/>
    <n v="0"/>
    <n v="0"/>
    <n v="0"/>
    <n v="6.1"/>
    <m/>
  </r>
  <r>
    <x v="1"/>
    <x v="0"/>
    <s v="Welcome Coffe Break Ipê, Coffe Break Gardênia, Menu Volante com Ilha Gardênia, Serviço de sala I, , Alimentação Staff"/>
    <x v="49"/>
    <n v="9.2592592592592596E-4"/>
    <n v="7.6923076923076923E-4"/>
    <m/>
    <n v="0"/>
    <n v="0"/>
    <n v="0"/>
    <n v="6.2869999999999999"/>
    <m/>
  </r>
  <r>
    <x v="1"/>
    <x v="0"/>
    <s v="Welcome Coffe Break Ipê, Coffe Break Gardênia, Menu Volante com Ilha Gardênia, Serviço de sala I, , Alimentação Staff"/>
    <x v="50"/>
    <n v="3.2407407407407406E-2"/>
    <n v="2.6923076923076925E-2"/>
    <m/>
    <n v="0"/>
    <n v="0"/>
    <n v="0"/>
    <n v="59.99"/>
    <m/>
  </r>
  <r>
    <x v="1"/>
    <x v="0"/>
    <s v="Welcome Coffe Break Ipê, Coffe Break Gardênia, Menu Volante com Ilha Gardênia, Serviço de sala I, , Alimentação Staff"/>
    <x v="51"/>
    <n v="5.092592592592593E-3"/>
    <n v="4.2307692307692315E-3"/>
    <n v="0.27800000000000002"/>
    <n v="0"/>
    <n v="0"/>
    <n v="0"/>
    <n v="15.345000000000001"/>
    <m/>
  </r>
  <r>
    <x v="1"/>
    <x v="0"/>
    <s v="Welcome Coffe Break Ipê, Coffe Break Gardênia, Menu Volante com Ilha Gardênia, Serviço de sala I, , Alimentação Staff"/>
    <x v="52"/>
    <n v="1.0388888888888888E-2"/>
    <n v="1.0769230769230769E-2"/>
    <m/>
    <n v="2.5740740740740741E-3"/>
    <n v="0"/>
    <n v="9.1740000000000013"/>
    <n v="46.199999999999996"/>
    <m/>
  </r>
  <r>
    <x v="1"/>
    <x v="0"/>
    <s v="Welcome Coffe Break Ipê, Coffe Break Gardênia, Menu Volante com Ilha Gardênia, Serviço de sala I, , Alimentação Staff"/>
    <x v="53"/>
    <n v="2.7777777777777779E-3"/>
    <n v="2.3076923076923075E-3"/>
    <m/>
    <n v="0"/>
    <n v="0"/>
    <n v="0"/>
    <n v="4.7699999999999996"/>
    <m/>
  </r>
  <r>
    <x v="1"/>
    <x v="0"/>
    <s v="Welcome Coffe Break Ipê, Coffe Break Gardênia, Menu Volante com Ilha Gardênia, Serviço de sala I, , Alimentação Staff"/>
    <x v="54"/>
    <n v="1.2037037037037037E-2"/>
    <n v="0.01"/>
    <m/>
    <n v="0"/>
    <n v="0"/>
    <n v="0"/>
    <n v="16.77"/>
    <m/>
  </r>
  <r>
    <x v="1"/>
    <x v="0"/>
    <s v="Welcome Coffe Break Ipê, Coffe Break Gardênia, Menu Volante com Ilha Gardênia, Serviço de sala I, , Alimentação Staff"/>
    <x v="55"/>
    <n v="1.8518518518518517E-2"/>
    <n v="1.5384615384615385E-2"/>
    <n v="0.57799999999999996"/>
    <n v="0"/>
    <n v="0"/>
    <n v="0"/>
    <n v="10.199999999999999"/>
    <m/>
  </r>
  <r>
    <x v="1"/>
    <x v="0"/>
    <s v="Welcome Coffe Break Ipê, Coffe Break Gardênia, Menu Volante com Ilha Gardênia, Serviço de sala I, , Alimentação Staff"/>
    <x v="56"/>
    <n v="3.1685185185185184E-2"/>
    <n v="3.0769230769230771E-2"/>
    <m/>
    <n v="5.3518518518518516E-3"/>
    <n v="0"/>
    <n v="8.2364999999999995"/>
    <n v="57"/>
    <m/>
  </r>
  <r>
    <x v="1"/>
    <x v="0"/>
    <s v="Welcome Coffe Break Ipê, Coffe Break Gardênia, Menu Volante com Ilha Gardênia, Serviço de sala I, , Alimentação Staff"/>
    <x v="57"/>
    <n v="9.2592592592592596E-4"/>
    <n v="7.6923076923076923E-4"/>
    <n v="0.35"/>
    <n v="0"/>
    <n v="0"/>
    <n v="0"/>
    <n v="6.5910000000000002"/>
    <m/>
  </r>
  <r>
    <x v="1"/>
    <x v="0"/>
    <s v="Welcome Coffe Break Ipê, Coffe Break Gardênia, Menu Volante com Ilha Gardênia, Serviço de sala I, , Alimentação Staff"/>
    <x v="58"/>
    <n v="3.8425925925925926E-2"/>
    <n v="3.4615384615384617E-2"/>
    <m/>
    <n v="3.2407407407407406E-3"/>
    <n v="0"/>
    <n v="5.25"/>
    <n v="67.5"/>
    <m/>
  </r>
  <r>
    <x v="1"/>
    <x v="0"/>
    <s v="Welcome Coffe Break Ipê, Coffe Break Gardênia, Menu Volante com Ilha Gardênia, Serviço de sala I, , Alimentação Staff"/>
    <x v="59"/>
    <n v="1.3888888888888888E-2"/>
    <n v="1.1538461538461539E-2"/>
    <n v="0.25800000000000001"/>
    <n v="0"/>
    <n v="0"/>
    <n v="0"/>
    <n v="46.844999999999999"/>
    <m/>
  </r>
  <r>
    <x v="1"/>
    <x v="0"/>
    <s v="Welcome Coffe Break Ipê, Coffe Break Gardênia, Menu Volante com Ilha Gardênia, Serviço de sala I, , Alimentação Staff"/>
    <x v="60"/>
    <n v="1.8907407407407407E-2"/>
    <n v="1.7692307692307691E-2"/>
    <m/>
    <n v="2.3888888888888887E-3"/>
    <n v="0"/>
    <n v="9.5201999999999991"/>
    <n v="84.86999999999999"/>
    <m/>
  </r>
  <r>
    <x v="1"/>
    <x v="0"/>
    <s v="Welcome Coffe Break Ipê, Coffe Break Gardênia, Menu Volante com Ilha Gardênia, Serviço de sala I, , Alimentação Staff"/>
    <x v="61"/>
    <n v="2.7777777777777779E-3"/>
    <n v="2.3076923076923075E-3"/>
    <m/>
    <n v="0"/>
    <n v="0"/>
    <n v="0"/>
    <n v="31.5"/>
    <m/>
  </r>
  <r>
    <x v="1"/>
    <x v="0"/>
    <s v="Welcome Coffe Break Ipê, Coffe Break Gardênia, Menu Volante com Ilha Gardênia, Serviço de sala I, , Alimentação Staff"/>
    <x v="62"/>
    <n v="2.3148148148148147E-3"/>
    <n v="1.9230769230769232E-3"/>
    <m/>
    <n v="0"/>
    <n v="0"/>
    <n v="0"/>
    <n v="13"/>
    <m/>
  </r>
  <r>
    <x v="1"/>
    <x v="0"/>
    <s v="Welcome Coffe Break Ipê, Coffe Break Gardênia, Menu Volante com Ilha Gardênia, Serviço de sala I, , Alimentação Staff"/>
    <x v="63"/>
    <n v="9.2592592592592587E-3"/>
    <n v="7.6923076923076927E-3"/>
    <m/>
    <n v="0"/>
    <n v="0"/>
    <n v="0"/>
    <n v="49"/>
    <m/>
  </r>
  <r>
    <x v="1"/>
    <x v="0"/>
    <s v="Welcome Coffe Break Ipê, Coffe Break Gardênia, Menu Volante com Ilha Gardênia, Serviço de sala I, , Alimentação Staff"/>
    <x v="64"/>
    <n v="4.6296296296296294E-3"/>
    <n v="3.8461538461538464E-3"/>
    <m/>
    <n v="0"/>
    <n v="0"/>
    <n v="0"/>
    <n v="10.95"/>
    <m/>
  </r>
  <r>
    <x v="1"/>
    <x v="0"/>
    <s v="Welcome Coffe Break Ipê, Coffe Break Gardênia, Menu Volante com Ilha Gardênia, Serviço de sala I, , Alimentação Staff"/>
    <x v="65"/>
    <n v="2.3148148148148147E-2"/>
    <n v="1.9230769230769232E-2"/>
    <m/>
    <n v="0"/>
    <n v="0"/>
    <n v="0"/>
    <n v="71.25"/>
    <m/>
  </r>
  <r>
    <x v="1"/>
    <x v="0"/>
    <s v="Welcome Coffe Break Ipê, Coffe Break Gardênia, Menu Volante com Ilha Gardênia, Serviço de sala I, , Alimentação Staff"/>
    <x v="66"/>
    <n v="1.8518518518518517E-2"/>
    <n v="1.5384615384615385E-2"/>
    <m/>
    <n v="0"/>
    <n v="0"/>
    <n v="0"/>
    <n v="57"/>
    <m/>
  </r>
  <r>
    <x v="1"/>
    <x v="0"/>
    <s v="Welcome Coffe Break Ipê, Coffe Break Gardênia, Menu Volante com Ilha Gardênia, Serviço de sala I, , Alimentação Staff"/>
    <x v="67"/>
    <n v="1.3888888888888888E-2"/>
    <n v="1.1538461538461539E-2"/>
    <m/>
    <n v="0"/>
    <n v="0"/>
    <n v="0"/>
    <n v="23.4"/>
    <m/>
  </r>
  <r>
    <x v="1"/>
    <x v="0"/>
    <s v="Welcome Coffe Break Ipê, Coffe Break Gardênia, Menu Volante com Ilha Gardênia, Serviço de sala I, , Alimentação Staff"/>
    <x v="68"/>
    <n v="4.6296296296296294E-3"/>
    <n v="3.8461538461538464E-3"/>
    <m/>
    <n v="0"/>
    <n v="0"/>
    <n v="0"/>
    <n v="7.8"/>
    <m/>
  </r>
  <r>
    <x v="1"/>
    <x v="0"/>
    <s v="Welcome Coffe Break Ipê, Coffe Break Gardênia, Menu Volante com Ilha Gardênia, Serviço de sala I, , Alimentação Staff"/>
    <x v="69"/>
    <n v="1.3888888888888888E-2"/>
    <n v="1.1538461538461539E-2"/>
    <m/>
    <n v="0"/>
    <n v="0"/>
    <n v="0"/>
    <n v="90"/>
    <m/>
  </r>
  <r>
    <x v="1"/>
    <x v="0"/>
    <s v="Welcome Coffe Break Ipê, Coffe Break Gardênia, Menu Volante com Ilha Gardênia, Serviço de sala I, , Alimentação Staff"/>
    <x v="70"/>
    <n v="1.3888888888888888E-2"/>
    <n v="1.1538461538461539E-2"/>
    <m/>
    <n v="0"/>
    <n v="0"/>
    <n v="0"/>
    <n v="33.75"/>
    <m/>
  </r>
  <r>
    <x v="1"/>
    <x v="0"/>
    <s v="Welcome Coffe Break Ipê, Coffe Break Gardênia, Menu Volante com Ilha Gardênia, Serviço de sala I, , Alimentação Staff"/>
    <x v="71"/>
    <n v="1.3888888888888888E-2"/>
    <n v="1.1538461538461539E-2"/>
    <m/>
    <n v="0"/>
    <n v="0"/>
    <n v="0"/>
    <n v="40.349999999999994"/>
    <m/>
  </r>
  <r>
    <x v="1"/>
    <x v="0"/>
    <s v="Welcome Coffe Break Ipê, Coffe Break Gardênia, Menu Volante com Ilha Gardênia, Serviço de sala I, , Alimentação Staff"/>
    <x v="72"/>
    <n v="1.3888888888888888E-2"/>
    <n v="1.1538461538461539E-2"/>
    <m/>
    <n v="0"/>
    <n v="0"/>
    <n v="0"/>
    <n v="45.75"/>
    <m/>
  </r>
  <r>
    <x v="1"/>
    <x v="0"/>
    <s v="Welcome Coffe Break Ipê, Coffe Break Gardênia, Menu Volante com Ilha Gardênia, Serviço de sala I, , Alimentação Staff"/>
    <x v="73"/>
    <n v="3.7037037037037038E-3"/>
    <n v="3.0769230769230769E-3"/>
    <m/>
    <n v="0"/>
    <n v="0"/>
    <n v="0"/>
    <n v="22.050495049504953"/>
    <m/>
  </r>
  <r>
    <x v="1"/>
    <x v="0"/>
    <s v="Welcome Coffe Break Ipê, Coffe Break Gardênia, Menu Volante com Ilha Gardênia, Serviço de sala I, , Alimentação Staff"/>
    <x v="74"/>
    <n v="0.1111111111111111"/>
    <n v="6.1538461538461542E-2"/>
    <m/>
    <n v="0"/>
    <n v="-4"/>
    <n v="0"/>
    <n v="57"/>
    <m/>
  </r>
  <r>
    <x v="1"/>
    <x v="0"/>
    <s v="Welcome Coffe Break Ipê, Coffe Break Gardênia, Menu Volante com Ilha Gardênia, Serviço de sala I, , Alimentação Staff"/>
    <x v="75"/>
    <n v="9.2592592592592587E-3"/>
    <n v="7.6923076923076927E-3"/>
    <m/>
    <n v="0"/>
    <n v="0"/>
    <n v="0"/>
    <n v="32"/>
    <m/>
  </r>
  <r>
    <x v="1"/>
    <x v="0"/>
    <s v="Welcome Coffe Break Ipê, Coffe Break Gardênia, Menu Volante com Ilha Gardênia, Serviço de sala I, , Alimentação Staff"/>
    <x v="76"/>
    <n v="4.6296296296296294E-3"/>
    <n v="3.8461538461538464E-3"/>
    <m/>
    <n v="0"/>
    <n v="0"/>
    <n v="0"/>
    <n v="7.0049999999999999"/>
    <m/>
  </r>
  <r>
    <x v="1"/>
    <x v="0"/>
    <s v="Welcome Coffe Break Ipê, Coffe Break Gardênia, Menu Volante com Ilha Gardênia, Serviço de sala I, , Alimentação Staff"/>
    <x v="77"/>
    <n v="1.8518518518518517E-2"/>
    <n v="1.5384615384615385E-2"/>
    <n v="0.8"/>
    <n v="0"/>
    <n v="0"/>
    <n v="0"/>
    <n v="143.06"/>
    <m/>
  </r>
  <r>
    <x v="1"/>
    <x v="0"/>
    <s v="Welcome Coffe Break Ipê, Coffe Break Gardênia, Menu Volante com Ilha Gardênia, Serviço de sala I, , Alimentação Staff"/>
    <x v="78"/>
    <n v="1.111111111111111E-2"/>
    <n v="1.5384615384615385E-2"/>
    <n v="1.107"/>
    <n v="7.4074074074074077E-3"/>
    <n v="0"/>
    <n v="53.832000000000008"/>
    <n v="134.58000000000001"/>
    <m/>
  </r>
  <r>
    <x v="1"/>
    <x v="0"/>
    <s v="Welcome Coffe Break Ipê, Coffe Break Gardênia, Menu Volante com Ilha Gardênia, Serviço de sala I, , Alimentação Staff"/>
    <x v="79"/>
    <n v="-9.9074074074074168E-4"/>
    <n v="7.6923076923076927E-3"/>
    <m/>
    <n v="1.025E-2"/>
    <n v="0"/>
    <n v="82.061909999999997"/>
    <n v="74.13"/>
    <m/>
  </r>
  <r>
    <x v="1"/>
    <x v="0"/>
    <s v="Welcome Coffe Break Ipê, Coffe Break Gardênia, Menu Volante com Ilha Gardênia, Serviço de sala I, , Alimentação Staff"/>
    <x v="80"/>
    <n v="5.5555555555555552E-2"/>
    <n v="4.6153846153846156E-2"/>
    <m/>
    <n v="0"/>
    <n v="0"/>
    <n v="0"/>
    <n v="376.14"/>
    <m/>
  </r>
  <r>
    <x v="1"/>
    <x v="0"/>
    <s v="Welcome Coffe Break Ipê, Coffe Break Gardênia, Menu Volante com Ilha Gardênia, Serviço de sala I, , Alimentação Staff"/>
    <x v="81"/>
    <n v="2.7777777777777776E-2"/>
    <n v="2.3076923076923078E-2"/>
    <m/>
    <n v="0"/>
    <n v="0"/>
    <n v="0"/>
    <n v="22.5"/>
    <m/>
  </r>
  <r>
    <x v="1"/>
    <x v="0"/>
    <s v="Welcome Coffe Break Ipê, Coffe Break Gardênia, Menu Volante com Ilha Gardênia, Serviço de sala I, , Alimentação Staff"/>
    <x v="82"/>
    <n v="9.2592592592592587E-3"/>
    <n v="7.6923076923076927E-3"/>
    <n v="0.5"/>
    <n v="0"/>
    <n v="0"/>
    <n v="0"/>
    <n v="12.9"/>
    <m/>
  </r>
  <r>
    <x v="1"/>
    <x v="0"/>
    <s v="Welcome Coffe Break Ipê, Coffe Break Gardênia, Menu Volante com Ilha Gardênia, Serviço de sala I, , Alimentação Staff"/>
    <x v="83"/>
    <n v="4.6296296296296294E-3"/>
    <n v="7.6923076923076927E-3"/>
    <n v="14"/>
    <n v="4.6296296296296294E-3"/>
    <n v="0"/>
    <n v="49.5"/>
    <n v="99"/>
    <m/>
  </r>
  <r>
    <x v="1"/>
    <x v="0"/>
    <s v="Welcome Coffe Break Ipê, Coffe Break Gardênia, Menu Volante com Ilha Gardênia, Serviço de sala I, , Alimentação Staff"/>
    <x v="84"/>
    <n v="0.14814814814814817"/>
    <n v="0.23076923076923078"/>
    <m/>
    <n v="0.12962962962962962"/>
    <n v="0"/>
    <n v="21"/>
    <n v="45"/>
    <m/>
  </r>
  <r>
    <x v="1"/>
    <x v="0"/>
    <s v="Welcome Coffe Break Ipê, Coffe Break Gardênia, Menu Volante com Ilha Gardênia, Serviço de sala I, , Alimentação Staff"/>
    <x v="85"/>
    <n v="2.7777777777777776E-2"/>
    <n v="0.23076923076923078"/>
    <n v="20"/>
    <n v="0"/>
    <n v="27"/>
    <n v="0"/>
    <n v="6.6000000000000005"/>
    <m/>
  </r>
  <r>
    <x v="1"/>
    <x v="0"/>
    <s v="Welcome Coffe Break Ipê, Coffe Break Gardênia, Menu Volante com Ilha Gardênia, Serviço de sala I, , Alimentação Staff"/>
    <x v="86"/>
    <n v="0.64814814814814814"/>
    <n v="0.69230769230769229"/>
    <m/>
    <n v="0.18518518518518517"/>
    <n v="0"/>
    <n v="24"/>
    <n v="108"/>
    <m/>
  </r>
  <r>
    <x v="1"/>
    <x v="0"/>
    <s v="Welcome Coffe Break Ipê, Coffe Break Gardênia, Menu Volante com Ilha Gardênia, Serviço de sala I, , Alimentação Staff"/>
    <x v="87"/>
    <n v="3.7037037037037035E-2"/>
    <n v="3.0769230769230771E-2"/>
    <m/>
    <n v="0"/>
    <n v="0"/>
    <n v="0"/>
    <n v="30"/>
    <m/>
  </r>
  <r>
    <x v="1"/>
    <x v="0"/>
    <s v="Welcome Coffe Break Ipê, Coffe Break Gardênia, Menu Volante com Ilha Gardênia, Serviço de sala I, , Alimentação Staff"/>
    <x v="88"/>
    <n v="3.6111111111111108E-2"/>
    <n v="0.03"/>
    <m/>
    <n v="0"/>
    <n v="0"/>
    <n v="0"/>
    <n v="147.654"/>
    <m/>
  </r>
  <r>
    <x v="1"/>
    <x v="0"/>
    <s v="Welcome Coffe Break Ipê, Coffe Break Gardênia, Menu Volante com Ilha Gardênia, Serviço de sala I, , Alimentação Staff"/>
    <x v="89"/>
    <n v="8.6944444444444456E-3"/>
    <n v="1.5384615384615385E-2"/>
    <n v="0.34"/>
    <n v="0"/>
    <n v="1.0609999999999999"/>
    <n v="0"/>
    <n v="40.902840000000005"/>
    <m/>
  </r>
  <r>
    <x v="1"/>
    <x v="0"/>
    <s v="Welcome Coffe Break Ipê, Coffe Break Gardênia, Menu Volante com Ilha Gardênia, Serviço de sala I, , Alimentação Staff"/>
    <x v="90"/>
    <n v="4.3148148148148144E-2"/>
    <n v="3.8461538461538464E-2"/>
    <n v="1.635"/>
    <n v="3.1481481481481482E-3"/>
    <n v="0"/>
    <n v="22.236000000000004"/>
    <n v="327"/>
    <m/>
  </r>
  <r>
    <x v="1"/>
    <x v="0"/>
    <s v="Welcome Coffe Break Ipê, Coffe Break Gardênia, Menu Volante com Ilha Gardênia, Serviço de sala I, , Alimentação Staff"/>
    <x v="91"/>
    <n v="4.1666666666666727E-3"/>
    <n v="0.1"/>
    <m/>
    <n v="1.5138888888888889E-2"/>
    <n v="10.914999999999999"/>
    <n v="61.574099999999994"/>
    <n v="78.521100000000018"/>
    <m/>
  </r>
  <r>
    <x v="1"/>
    <x v="0"/>
    <s v="Welcome Coffe Break Ipê, Coffe Break Gardênia, Menu Volante com Ilha Gardênia, Serviço de sala I, , Alimentação Staff"/>
    <x v="92"/>
    <n v="4.6296296296296294E-2"/>
    <n v="3.8461538461538464E-2"/>
    <n v="0.314"/>
    <n v="0"/>
    <m/>
    <n v="0"/>
    <n v="0"/>
    <m/>
  </r>
  <r>
    <x v="1"/>
    <x v="0"/>
    <s v="Welcome Coffe Break Ipê, Coffe Break Gardênia, Menu Volante com Ilha Gardênia, Serviço de sala I, , Alimentação Staff"/>
    <x v="93"/>
    <n v="1.561111111111111E-2"/>
    <n v="3.0769230769230771E-2"/>
    <n v="0.36499999999999999"/>
    <n v="2.9074074074074076E-3"/>
    <n v="2"/>
    <n v="15.36402"/>
    <n v="97.86"/>
    <m/>
  </r>
  <r>
    <x v="1"/>
    <x v="0"/>
    <s v="Welcome Coffe Break Ipê, Coffe Break Gardênia, Menu Volante com Ilha Gardênia, Serviço de sala I, , Alimentação Staff"/>
    <x v="94"/>
    <n v="1.5138888888888887E-2"/>
    <n v="3.8461538461538464E-2"/>
    <m/>
    <n v="3.3796296296296296E-3"/>
    <n v="3"/>
    <n v="11.82235"/>
    <n v="64.78"/>
    <m/>
  </r>
  <r>
    <x v="1"/>
    <x v="0"/>
    <s v="Welcome Coffe Break Ipê, Coffe Break Gardênia, Menu Volante com Ilha Gardênia, Serviço de sala I, , Alimentação Staff"/>
    <x v="95"/>
    <n v="3.7037037037037035E-2"/>
    <n v="3.0769230769230771E-2"/>
    <n v="1.25"/>
    <n v="0"/>
    <m/>
    <n v="0"/>
    <n v="82.24"/>
    <m/>
  </r>
  <r>
    <x v="1"/>
    <x v="0"/>
    <s v="Welcome Coffe Break Ipê, Coffe Break Gardênia, Menu Volante com Ilha Gardênia, Serviço de sala I, , Alimentação Staff"/>
    <x v="96"/>
    <n v="0.10879629629629629"/>
    <n v="0.1"/>
    <n v="1.9"/>
    <n v="1.1574074074074073E-2"/>
    <m/>
    <n v="9.0500000000000007"/>
    <n v="94.12"/>
    <m/>
  </r>
  <r>
    <x v="1"/>
    <x v="0"/>
    <s v="Welcome Coffe Break Ipê, Coffe Break Gardênia, Menu Volante com Ilha Gardênia, Serviço de sala I, , Alimentação Staff"/>
    <x v="97"/>
    <n v="5.648148148148148E-2"/>
    <n v="0.11538461538461539"/>
    <m/>
    <n v="1.759259259259259E-2"/>
    <n v="7"/>
    <n v="75.61999999999999"/>
    <n v="318.39999999999998"/>
    <m/>
  </r>
  <r>
    <x v="1"/>
    <x v="0"/>
    <s v="Welcome Coffe Break Ipê, Coffe Break Gardênia, Menu Volante com Ilha Gardênia, Serviço de sala I, , Alimentação Staff"/>
    <x v="98"/>
    <n v="-0.22148148148148147"/>
    <n v="1.5384615384615385E-2"/>
    <m/>
    <n v="0.24"/>
    <n v="0"/>
    <n v="0"/>
    <n v="150.72"/>
    <m/>
  </r>
  <r>
    <x v="1"/>
    <x v="0"/>
    <s v="Welcome Coffe Break Ipê, Coffe Break Gardênia, Menu Volante com Ilha Gardênia, Serviço de sala I, , Alimentação Staff"/>
    <x v="99"/>
    <n v="9.2592592592592587E-3"/>
    <n v="7.6923076923076927E-3"/>
    <n v="0.17"/>
    <n v="0"/>
    <m/>
    <n v="0"/>
    <n v="52.32"/>
    <m/>
  </r>
  <r>
    <x v="1"/>
    <x v="0"/>
    <s v="Welcome Coffe Break Ipê, Coffe Break Gardênia, Menu Volante com Ilha Gardênia, Serviço de sala I, , Alimentação Staff"/>
    <x v="100"/>
    <n v="2.6203703703703701E-2"/>
    <n v="2.3076923076923078E-2"/>
    <m/>
    <n v="1.5740740740740741E-3"/>
    <m/>
    <n v="3.9593000000000003"/>
    <n v="69.87"/>
    <m/>
  </r>
  <r>
    <x v="1"/>
    <x v="0"/>
    <s v="Welcome Coffe Break Ipê, Coffe Break Gardênia, Menu Volante com Ilha Gardênia, Serviço de sala I, , Alimentação Staff"/>
    <x v="101"/>
    <n v="2.2361111111111113E-2"/>
    <n v="0.04"/>
    <m/>
    <n v="0"/>
    <n v="2.7850000000000001"/>
    <n v="0"/>
    <n v="73.029600000000002"/>
    <m/>
  </r>
  <r>
    <x v="1"/>
    <x v="0"/>
    <s v="Welcome Coffe Break Ipê, Coffe Break Gardênia, Menu Volante com Ilha Gardênia, Serviço de sala I, , Alimentação Staff"/>
    <x v="102"/>
    <n v="2.3148148148148147E-2"/>
    <n v="3.0769230769230771E-2"/>
    <n v="0.95"/>
    <n v="0"/>
    <n v="1.5"/>
    <n v="0"/>
    <n v="92.35"/>
    <m/>
  </r>
  <r>
    <x v="1"/>
    <x v="0"/>
    <s v="Welcome Coffe Break Ipê, Coffe Break Gardênia, Menu Volante com Ilha Gardênia, Serviço de sala I, , Alimentação Staff"/>
    <x v="103"/>
    <n v="8.7499999999999994E-2"/>
    <n v="0.08"/>
    <m/>
    <n v="8.7962962962962951E-3"/>
    <m/>
    <n v="20.092499999999998"/>
    <n v="219.95999999999998"/>
    <m/>
  </r>
  <r>
    <x v="1"/>
    <x v="0"/>
    <s v="Welcome Coffe Break Ipê, Coffe Break Gardênia, Menu Volante com Ilha Gardênia, Serviço de sala I, , Alimentação Staff"/>
    <x v="104"/>
    <n v="1.6481481481481481"/>
    <n v="1.7692307692307692"/>
    <m/>
    <n v="0"/>
    <n v="52"/>
    <n v="0"/>
    <n v="348.88"/>
    <m/>
  </r>
  <r>
    <x v="1"/>
    <x v="0"/>
    <s v="Welcome Coffe Break Ipê, Coffe Break Gardênia, Menu Volante com Ilha Gardênia, Serviço de sala I, , Alimentação Staff"/>
    <x v="105"/>
    <n v="1.2037037037037037"/>
    <n v="1"/>
    <n v="0.9"/>
    <n v="0"/>
    <m/>
    <n v="0"/>
    <n v="46.8"/>
    <m/>
  </r>
  <r>
    <x v="1"/>
    <x v="0"/>
    <s v="Welcome Coffe Break Ipê, Coffe Break Gardênia, Menu Volante com Ilha Gardênia, Serviço de sala I, , Alimentação Staff"/>
    <x v="106"/>
    <n v="1.9444444444444445E-2"/>
    <n v="2.3076923076923078E-2"/>
    <n v="0.18"/>
    <n v="8.3333333333333332E-3"/>
    <m/>
    <n v="59.22"/>
    <n v="197.39999999999998"/>
    <m/>
  </r>
  <r>
    <x v="1"/>
    <x v="0"/>
    <s v="Welcome Coffe Break Ipê, Coffe Break Gardênia, Menu Volante com Ilha Gardênia, Serviço de sala I, , Alimentação Staff"/>
    <x v="107"/>
    <n v="2.2407407407407407E-2"/>
    <n v="0.02"/>
    <n v="0.18"/>
    <n v="1.6666666666666666E-3"/>
    <m/>
    <n v="6.5645999999999995"/>
    <n v="94.822000000000003"/>
    <m/>
  </r>
  <r>
    <x v="1"/>
    <x v="0"/>
    <s v="Welcome Coffe Break Ipê, Coffe Break Gardênia, Menu Volante com Ilha Gardênia, Serviço de sala I, , Alimentação Staff"/>
    <x v="108"/>
    <n v="2.6111111111111109E-2"/>
    <n v="2.3076923076923078E-2"/>
    <n v="0.47499999999999998"/>
    <n v="1.6666666666666666E-3"/>
    <m/>
    <n v="1.89"/>
    <n v="31.5"/>
    <m/>
  </r>
  <r>
    <x v="1"/>
    <x v="0"/>
    <s v="Welcome Coffe Break Ipê, Coffe Break Gardênia, Menu Volante com Ilha Gardênia, Serviço de sala I, , Alimentação Staff"/>
    <x v="109"/>
    <n v="1.8749999999999999E-2"/>
    <n v="1.9230769230769232E-2"/>
    <n v="0.62"/>
    <n v="4.3981481481481476E-3"/>
    <m/>
    <n v="14.5825"/>
    <n v="76.75"/>
    <m/>
  </r>
  <r>
    <x v="1"/>
    <x v="0"/>
    <s v="Welcome Coffe Break Ipê, Coffe Break Gardênia, Menu Volante com Ilha Gardênia, Serviço de sala I, , Alimentação Staff"/>
    <x v="110"/>
    <n v="1.7407407407407406E-2"/>
    <n v="1.9230769230769232E-2"/>
    <n v="0.55000000000000004"/>
    <n v="5.7407407407407407E-3"/>
    <m/>
    <n v="9.113999999999999"/>
    <n v="36.75"/>
    <m/>
  </r>
  <r>
    <x v="1"/>
    <x v="0"/>
    <s v="Welcome Coffe Break Ipê, Coffe Break Gardênia, Menu Volante com Ilha Gardênia, Serviço de sala I, , Alimentação Staff"/>
    <x v="111"/>
    <n v="2.2685185185185183E-2"/>
    <n v="2.3076923076923078E-2"/>
    <m/>
    <n v="5.092592592592593E-3"/>
    <m/>
    <n v="8.745000000000001"/>
    <n v="47.7"/>
    <m/>
  </r>
  <r>
    <x v="1"/>
    <x v="0"/>
    <s v="Welcome Coffe Break Ipê, Coffe Break Gardênia, Menu Volante com Ilha Gardênia, Serviço de sala I, , Alimentação Staff"/>
    <x v="112"/>
    <n v="9.2592592592592587E-3"/>
    <n v="7.6923076923076927E-3"/>
    <n v="0.17499999999999999"/>
    <n v="0"/>
    <m/>
    <n v="0"/>
    <n v="18.079999999999998"/>
    <m/>
  </r>
  <r>
    <x v="1"/>
    <x v="0"/>
    <s v="Welcome Coffe Break Ipê, Coffe Break Gardênia, Menu Volante com Ilha Gardênia, Serviço de sala I, , Alimentação Staff"/>
    <x v="113"/>
    <n v="3.5416666666666666E-2"/>
    <n v="3.0769230769230771E-2"/>
    <n v="0.34300000000000003"/>
    <n v="1.6203703703703703E-3"/>
    <m/>
    <n v="13.700750000000001"/>
    <n v="313.16000000000003"/>
    <m/>
  </r>
  <r>
    <x v="1"/>
    <x v="0"/>
    <s v="Welcome Coffe Break Ipê, Coffe Break Gardênia, Menu Volante com Ilha Gardênia, Serviço de sala I, , Alimentação Staff"/>
    <x v="114"/>
    <n v="2.460185185185185E-2"/>
    <n v="2.3076923076923078E-2"/>
    <n v="6.8000000000000005E-2"/>
    <n v="3.1759259259259262E-3"/>
    <m/>
    <n v="15.13316"/>
    <n v="132.35999999999999"/>
    <m/>
  </r>
  <r>
    <x v="1"/>
    <x v="0"/>
    <s v="Welcome Coffe Break Ipê, Coffe Break Gardênia, Menu Volante com Ilha Gardênia, Serviço de sala I, , Alimentação Staff"/>
    <x v="115"/>
    <n v="2.7148148148148147E-2"/>
    <n v="2.3076923076923078E-2"/>
    <m/>
    <n v="6.2962962962962972E-4"/>
    <m/>
    <n v="4.6852000000000009"/>
    <n v="206.70000000000002"/>
    <m/>
  </r>
  <r>
    <x v="1"/>
    <x v="0"/>
    <s v="Welcome Coffe Break Ipê, Coffe Break Gardênia, Menu Volante com Ilha Gardênia, Serviço de sala I, , Alimentação Staff"/>
    <x v="116"/>
    <n v="1.8518518518518517E-2"/>
    <n v="1.5384615384615385E-2"/>
    <n v="0.98799999999999999"/>
    <n v="0"/>
    <m/>
    <n v="0"/>
    <n v="0"/>
    <m/>
  </r>
  <r>
    <x v="1"/>
    <x v="0"/>
    <s v="Welcome Coffe Break Ipê, Coffe Break Gardênia, Menu Volante com Ilha Gardênia, Serviço de sala I, , Alimentação Staff"/>
    <x v="117"/>
    <n v="9.3703703703703692E-3"/>
    <n v="1.5384615384615385E-2"/>
    <m/>
    <n v="9.1481481481481483E-3"/>
    <m/>
    <n v="39.737359999999995"/>
    <n v="80.44"/>
    <m/>
  </r>
  <r>
    <x v="1"/>
    <x v="0"/>
    <s v="Welcome Coffe Break Ipê, Coffe Break Gardênia, Menu Volante com Ilha Gardênia, Serviço de sala I, , Alimentação Staff"/>
    <x v="118"/>
    <n v="0.1388888888888889"/>
    <n v="0.11538461538461539"/>
    <m/>
    <n v="0"/>
    <m/>
    <n v="0"/>
    <n v="52.050000000000004"/>
    <m/>
  </r>
  <r>
    <x v="1"/>
    <x v="0"/>
    <s v="Welcome Coffe Break Ipê, Coffe Break Gardênia, Menu Volante com Ilha Gardênia, Serviço de sala I, , Alimentação Staff"/>
    <x v="119"/>
    <n v="0.1388888888888889"/>
    <n v="0.11538461538461539"/>
    <m/>
    <n v="0"/>
    <m/>
    <n v="0"/>
    <n v="22.35"/>
    <m/>
  </r>
  <r>
    <x v="1"/>
    <x v="0"/>
    <s v="Welcome Coffe Break Ipê, Coffe Break Gardênia, Menu Volante com Ilha Gardênia, Serviço de sala I, , Alimentação Staff"/>
    <x v="120"/>
    <n v="9.2592592592592596E-4"/>
    <n v="7.6923076923076923E-4"/>
    <n v="35"/>
    <n v="0"/>
    <m/>
    <n v="0"/>
    <n v="5.4030000000000005"/>
    <m/>
  </r>
  <r>
    <x v="1"/>
    <x v="0"/>
    <s v="Welcome Coffe Break Ipê, Coffe Break Gardênia, Menu Volante com Ilha Gardênia, Serviço de sala I, , Alimentação Staff"/>
    <x v="121"/>
    <n v="0.18518518518518523"/>
    <n v="1"/>
    <m/>
    <n v="0.32407407407407407"/>
    <n v="75"/>
    <n v="21"/>
    <n v="33"/>
    <m/>
  </r>
  <r>
    <x v="1"/>
    <x v="0"/>
    <s v="Welcome Coffe Break Ipê, Coffe Break Gardênia, Menu Volante com Ilha Gardênia, Serviço de sala I, , Alimentação Staff"/>
    <x v="122"/>
    <n v="-2.1574074074074082E-3"/>
    <n v="7.6923076923076927E-3"/>
    <m/>
    <n v="0"/>
    <n v="1.2330000000000001"/>
    <n v="0"/>
    <n v="-7.3278500000000024"/>
    <m/>
  </r>
  <r>
    <x v="1"/>
    <x v="0"/>
    <s v="Welcome Coffe Break Ipê, Coffe Break Gardênia, Menu Volante com Ilha Gardênia, Serviço de sala I, , Alimentação Staff"/>
    <x v="123"/>
    <n v="2.3148148148148147E-2"/>
    <n v="1.9230769230769232E-2"/>
    <m/>
    <n v="0"/>
    <m/>
    <n v="0"/>
    <n v="61.524999999999999"/>
    <m/>
  </r>
  <r>
    <x v="1"/>
    <x v="0"/>
    <s v="Welcome Coffe Break Ipê, Coffe Break Gardênia, Menu Volante com Ilha Gardênia, Serviço de sala I, , Alimentação Staff"/>
    <x v="124"/>
    <n v="0.92592592592592593"/>
    <n v="0.76923076923076927"/>
    <n v="2"/>
    <n v="0"/>
    <m/>
    <n v="0"/>
    <n v="90"/>
    <m/>
  </r>
  <r>
    <x v="1"/>
    <x v="0"/>
    <s v="Welcome Coffe Break Ipê, Coffe Break Gardênia, Menu Volante com Ilha Gardênia, Serviço de sala I, , Alimentação Staff"/>
    <x v="125"/>
    <n v="0.19444444444444445"/>
    <n v="1"/>
    <m/>
    <n v="1.8518518518518517E-2"/>
    <n v="107"/>
    <n v="1.06"/>
    <n v="12.190000000000001"/>
    <m/>
  </r>
  <r>
    <x v="1"/>
    <x v="0"/>
    <s v="Welcome Coffe Break Ipê, Coffe Break Gardênia, Menu Volante com Ilha Gardênia, Serviço de sala I, , Alimentação Staff"/>
    <x v="126"/>
    <n v="9.2592592592592587E-3"/>
    <n v="7.6923076923076927E-3"/>
    <n v="0.76"/>
    <n v="0"/>
    <m/>
    <n v="0"/>
    <n v="18.079999999999998"/>
    <m/>
  </r>
  <r>
    <x v="1"/>
    <x v="0"/>
    <s v="Welcome Coffe Break Ipê, Coffe Break Gardênia, Menu Volante com Ilha Gardênia, Serviço de sala I, , Alimentação Staff"/>
    <x v="127"/>
    <n v="6.8518518518518512E-3"/>
    <n v="1.1538461538461539E-2"/>
    <m/>
    <n v="7.037037037037037E-3"/>
    <m/>
    <n v="13.094800000000001"/>
    <n v="25.844999999999999"/>
    <m/>
  </r>
  <r>
    <x v="1"/>
    <x v="0"/>
    <s v="Welcome Coffe Break Ipê, Coffe Break Gardênia, Menu Volante com Ilha Gardênia, Serviço de sala I, , Alimentação Staff"/>
    <x v="128"/>
    <n v="9.2592592592592587E-3"/>
    <n v="7.6923076923076927E-3"/>
    <n v="2"/>
    <n v="0"/>
    <m/>
    <n v="0"/>
    <n v="4"/>
    <m/>
  </r>
  <r>
    <x v="1"/>
    <x v="0"/>
    <s v="Welcome Coffe Break Ipê, Coffe Break Gardênia, Menu Volante com Ilha Gardênia, Serviço de sala I, , Alimentação Staff"/>
    <x v="129"/>
    <n v="1.1851851851851851"/>
    <n v="1"/>
    <m/>
    <n v="1.8518518518518517E-2"/>
    <m/>
    <n v="4.7"/>
    <n v="305.5"/>
    <m/>
  </r>
  <r>
    <x v="1"/>
    <x v="0"/>
    <s v="Welcome Coffe Break Ipê, Coffe Break Gardênia, Menu Volante com Ilha Gardênia, Serviço de sala I, , Alimentação Staff"/>
    <x v="130"/>
    <n v="2.4722222222222222E-2"/>
    <n v="5.3846153846153849E-2"/>
    <m/>
    <n v="0"/>
    <n v="4.33"/>
    <n v="0"/>
    <n v="65.708699999999993"/>
    <m/>
  </r>
  <r>
    <x v="1"/>
    <x v="0"/>
    <s v="Welcome Coffe Break Ipê, Coffe Break Gardênia, Menu Volante com Ilha Gardênia, Serviço de sala I, , Alimentação Staff"/>
    <x v="131"/>
    <n v="9.2592592592592587E-3"/>
    <n v="7.6923076923076927E-3"/>
    <m/>
    <n v="0"/>
    <n v="0"/>
    <n v="0"/>
    <n v="47.87"/>
    <m/>
  </r>
  <r>
    <x v="1"/>
    <x v="0"/>
    <s v="Welcome Coffe Break Ipê, Coffe Break Gardênia, Menu Volante com Ilha Gardênia, Serviço de sala I, , Alimentação Staff"/>
    <x v="132"/>
    <n v="1.3888888888888888E-2"/>
    <n v="1.1538461538461539E-2"/>
    <m/>
    <n v="0"/>
    <m/>
    <n v="0"/>
    <n v="33.405000000000001"/>
    <m/>
  </r>
  <r>
    <x v="1"/>
    <x v="0"/>
    <s v="Welcome Coffe Break Ipê, Coffe Break Gardênia, Menu Volante com Ilha Gardênia, Serviço de sala I, , Alimentação Staff"/>
    <x v="133"/>
    <n v="9.2592592592592587E-3"/>
    <n v="7.6923076923076927E-3"/>
    <m/>
    <n v="0"/>
    <m/>
    <n v="0"/>
    <n v="31.45"/>
    <m/>
  </r>
  <r>
    <x v="1"/>
    <x v="0"/>
    <s v="Welcome Coffe Break Ipê, Coffe Break Gardênia, Menu Volante com Ilha Gardênia, Serviço de sala I, , Alimentação Staff"/>
    <x v="134"/>
    <n v="0.1111111111111111"/>
    <n v="9.2307692307692313E-2"/>
    <m/>
    <n v="0"/>
    <m/>
    <n v="0"/>
    <n v="23.04"/>
    <m/>
  </r>
  <r>
    <x v="1"/>
    <x v="0"/>
    <s v="Welcome Coffe Break Ipê, Coffe Break Gardênia, Menu Volante com Ilha Gardênia, Serviço de sala I, , Alimentação Staff"/>
    <x v="135"/>
    <n v="1.8518518518518517E-2"/>
    <n v="1.5384615384615385E-2"/>
    <m/>
    <n v="0"/>
    <m/>
    <n v="0"/>
    <n v="0"/>
    <m/>
  </r>
  <r>
    <x v="1"/>
    <x v="0"/>
    <s v="Welcome Coffe Break Ipê, Coffe Break Gardênia, Menu Volante com Ilha Gardênia, Serviço de sala I, , Alimentação Staff"/>
    <x v="136"/>
    <n v="0.18518518518518517"/>
    <n v="0.15384615384615385"/>
    <m/>
    <n v="0"/>
    <m/>
    <n v="0"/>
    <n v="131.6"/>
    <m/>
  </r>
  <r>
    <x v="1"/>
    <x v="0"/>
    <s v="Welcome Coffe Break Ipê, Coffe Break Gardênia, Menu Volante com Ilha Gardênia, Serviço de sala I, , Alimentação Staff"/>
    <x v="137"/>
    <n v="0.1388888888888889"/>
    <n v="0.11538461538461539"/>
    <m/>
    <n v="0"/>
    <m/>
    <n v="0"/>
    <n v="111"/>
    <m/>
  </r>
  <r>
    <x v="1"/>
    <x v="0"/>
    <s v="Welcome Coffe Break Ipê, Coffe Break Gardênia, Menu Volante com Ilha Gardênia, Serviço de sala I, , Alimentação Staff"/>
    <x v="138"/>
    <n v="9.2592592592592587E-2"/>
    <n v="7.6923076923076927E-2"/>
    <m/>
    <n v="0"/>
    <m/>
    <n v="0"/>
    <n v="170"/>
    <m/>
  </r>
  <r>
    <x v="1"/>
    <x v="0"/>
    <s v="Welcome Coffe Break Ipê, Coffe Break Gardênia, Menu Volante com Ilha Gardênia, Serviço de sala I, , Alimentação Staff"/>
    <x v="138"/>
    <n v="9.2592592592592587E-2"/>
    <n v="7.6923076923076927E-2"/>
    <m/>
    <n v="0"/>
    <m/>
    <n v="0"/>
    <n v="170"/>
    <m/>
  </r>
  <r>
    <x v="1"/>
    <x v="0"/>
    <s v="Welcome Coffe Break Ipê, Coffe Break Gardênia, Menu Volante com Ilha Gardênia, Serviço de sala I, , Alimentação Staff"/>
    <x v="139"/>
    <n v="2.7777777777777776E-2"/>
    <n v="2.3076923076923078E-2"/>
    <m/>
    <n v="0"/>
    <m/>
    <n v="0"/>
    <n v="0"/>
    <m/>
  </r>
  <r>
    <x v="1"/>
    <x v="1"/>
    <s v="Serviço de Sala, Welcome – Coffe Break Ipê, Menu Coquetel Gardênia, "/>
    <x v="140"/>
    <n v="0.03"/>
    <n v="4.2857142857142858E-2"/>
    <n v="1.5"/>
    <n v="0.03"/>
    <n v="0"/>
    <n v="11.850000000000001"/>
    <n v="23.700000000000003"/>
    <m/>
  </r>
  <r>
    <x v="1"/>
    <x v="1"/>
    <s v="Serviço de Sala, Welcome – Coffe Break Ipê, Menu Coquetel Gardênia, "/>
    <x v="40"/>
    <n v="0.2"/>
    <n v="1.1428571428571428"/>
    <n v="0"/>
    <n v="0"/>
    <n v="70"/>
    <n v="0"/>
    <n v="0.6"/>
    <m/>
  </r>
  <r>
    <x v="1"/>
    <x v="1"/>
    <s v="Serviço de Sala, Welcome – Coffe Break Ipê, Menu Coquetel Gardênia, "/>
    <x v="12"/>
    <n v="0.2"/>
    <n v="1.1428571428571428"/>
    <n v="0"/>
    <n v="0"/>
    <n v="70"/>
    <n v="0"/>
    <n v="0.70000000000000007"/>
    <m/>
  </r>
  <r>
    <x v="1"/>
    <x v="1"/>
    <s v="Serviço de Sala, Welcome – Coffe Break Ipê, Menu Coquetel Gardênia, "/>
    <x v="13"/>
    <n v="4.0000000000000034E-4"/>
    <n v="2.8571428571428571E-3"/>
    <n v="0"/>
    <n v="0"/>
    <n v="0.18"/>
    <n v="0"/>
    <n v="0.98040000000000094"/>
    <m/>
  </r>
  <r>
    <x v="1"/>
    <x v="1"/>
    <s v="Serviço de Sala, Welcome – Coffe Break Ipê, Menu Coquetel Gardênia, "/>
    <x v="141"/>
    <n v="2.4000000000000002E-3"/>
    <n v="2.142857142857143E-3"/>
    <n v="0.03"/>
    <n v="5.9999999999999995E-4"/>
    <n v="0"/>
    <n v="1.3499999999999999"/>
    <n v="6.75"/>
    <m/>
  </r>
  <r>
    <x v="1"/>
    <x v="1"/>
    <s v="Serviço de Sala, Welcome – Coffe Break Ipê, Menu Coquetel Gardênia, "/>
    <x v="142"/>
    <n v="9.1999999999999998E-3"/>
    <n v="7.1428571428571426E-3"/>
    <n v="0.04"/>
    <n v="8.0000000000000004E-4"/>
    <n v="0"/>
    <n v="1.036"/>
    <n v="12.95"/>
    <m/>
  </r>
  <r>
    <x v="1"/>
    <x v="1"/>
    <s v="Serviço de Sala, Welcome – Coffe Break Ipê, Menu Coquetel Gardênia, "/>
    <x v="42"/>
    <n v="0"/>
    <n v="1.4285714285714286E-3"/>
    <n v="0"/>
    <n v="0"/>
    <n v="0.1"/>
    <n v="0"/>
    <n v="0"/>
    <m/>
  </r>
  <r>
    <x v="1"/>
    <x v="1"/>
    <s v="Serviço de Sala, Welcome – Coffe Break Ipê, Menu Coquetel Gardênia, "/>
    <x v="143"/>
    <n v="8.7999999999999995E-2"/>
    <n v="0.17142857142857143"/>
    <n v="1.6"/>
    <n v="3.2000000000000001E-2"/>
    <n v="6"/>
    <n v="10.528"/>
    <n v="39.480000000000004"/>
    <m/>
  </r>
  <r>
    <x v="1"/>
    <x v="1"/>
    <s v="Serviço de Sala, Welcome – Coffe Break Ipê, Menu Coquetel Gardênia, "/>
    <x v="136"/>
    <n v="1.0960000000000001E-2"/>
    <n v="1.4285714285714285E-2"/>
    <n v="0.45200000000000001"/>
    <n v="9.0399999999999994E-3"/>
    <n v="0"/>
    <n v="8.78688"/>
    <n v="19.440000000000001"/>
    <m/>
  </r>
  <r>
    <x v="1"/>
    <x v="1"/>
    <s v="Serviço de Sala, Welcome – Coffe Break Ipê, Menu Coquetel Gardênia, "/>
    <x v="144"/>
    <n v="1.0000000000000009E-3"/>
    <n v="1.4285714285714285E-2"/>
    <n v="0"/>
    <n v="0"/>
    <n v="0.95"/>
    <n v="0"/>
    <n v="3.2500000000000027"/>
    <m/>
  </r>
  <r>
    <x v="1"/>
    <x v="1"/>
    <s v="Serviço de Sala, Welcome – Coffe Break Ipê, Menu Coquetel Gardênia, "/>
    <x v="15"/>
    <n v="4.0000000000000007E-4"/>
    <n v="1.4285714285714286E-3"/>
    <n v="0"/>
    <n v="0"/>
    <n v="0.08"/>
    <n v="0"/>
    <n v="0.67960000000000009"/>
    <m/>
  </r>
  <r>
    <x v="1"/>
    <x v="1"/>
    <s v="Serviço de Sala, Welcome – Coffe Break Ipê, Menu Coquetel Gardênia, "/>
    <x v="16"/>
    <n v="6.0000000000000001E-3"/>
    <n v="7.1428571428571426E-3"/>
    <n v="0"/>
    <n v="0"/>
    <n v="0.2"/>
    <n v="0"/>
    <n v="15.702"/>
    <m/>
  </r>
  <r>
    <x v="1"/>
    <x v="1"/>
    <s v="Serviço de Sala, Welcome – Coffe Break Ipê, Menu Coquetel Gardênia, "/>
    <x v="99"/>
    <n v="0.9"/>
    <n v="1.7142857142857142"/>
    <n v="5"/>
    <n v="0.1"/>
    <n v="70"/>
    <n v="9"/>
    <n v="90"/>
    <m/>
  </r>
  <r>
    <x v="1"/>
    <x v="1"/>
    <s v="Serviço de Sala, Welcome – Coffe Break Ipê, Menu Coquetel Gardênia, "/>
    <x v="145"/>
    <n v="0.8600000000000001"/>
    <n v="1.4285714285714286"/>
    <n v="9"/>
    <n v="0.18"/>
    <n v="48"/>
    <n v="9"/>
    <n v="52"/>
    <m/>
  </r>
  <r>
    <x v="1"/>
    <x v="1"/>
    <s v="Serviço de Sala, Welcome – Coffe Break Ipê, Menu Coquetel Gardênia, "/>
    <x v="18"/>
    <n v="3.6000000000000004E-2"/>
    <n v="2.8571428571428571E-2"/>
    <n v="0.2"/>
    <n v="4.0000000000000001E-3"/>
    <n v="0"/>
    <n v="4.1399999999999997"/>
    <n v="41.4"/>
    <m/>
  </r>
  <r>
    <x v="1"/>
    <x v="1"/>
    <s v="Serviço de Sala, Welcome – Coffe Break Ipê, Menu Coquetel Gardênia, "/>
    <x v="3"/>
    <n v="0.24"/>
    <n v="0.17142857142857143"/>
    <n v="0"/>
    <n v="0"/>
    <n v="0"/>
    <n v="0"/>
    <n v="23.04"/>
    <m/>
  </r>
  <r>
    <x v="1"/>
    <x v="1"/>
    <s v="Serviço de Sala, Welcome – Coffe Break Ipê, Menu Coquetel Gardênia, "/>
    <x v="134"/>
    <n v="3.5000000000000003E-2"/>
    <n v="2.8571428571428571E-2"/>
    <n v="0"/>
    <n v="0"/>
    <n v="0.25"/>
    <n v="0"/>
    <n v="139.98249999999999"/>
    <m/>
  </r>
  <r>
    <x v="1"/>
    <x v="1"/>
    <s v="Serviço de Sala, Welcome – Coffe Break Ipê, Menu Coquetel Gardênia, "/>
    <x v="20"/>
    <n v="1.6E-2"/>
    <n v="1.4285714285714285E-2"/>
    <n v="0"/>
    <n v="0"/>
    <n v="0.2"/>
    <n v="0"/>
    <n v="27.200000000000003"/>
    <m/>
  </r>
  <r>
    <x v="1"/>
    <x v="1"/>
    <s v="Serviço de Sala, Welcome – Coffe Break Ipê, Menu Coquetel Gardênia, "/>
    <x v="146"/>
    <n v="0.1"/>
    <n v="0.5"/>
    <n v="0"/>
    <n v="0"/>
    <n v="30"/>
    <n v="0"/>
    <n v="12.549999999999999"/>
    <m/>
  </r>
  <r>
    <x v="1"/>
    <x v="1"/>
    <s v="Serviço de Sala, Welcome – Coffe Break Ipê, Menu Coquetel Gardênia, "/>
    <x v="21"/>
    <n v="5.1600000000000005E-3"/>
    <n v="1.4285714285714285E-2"/>
    <n v="0.24199999999999999"/>
    <n v="4.8399999999999997E-3"/>
    <n v="0.5"/>
    <n v="9.1621199999999998"/>
    <n v="18.93"/>
    <m/>
  </r>
  <r>
    <x v="1"/>
    <x v="1"/>
    <s v="Serviço de Sala, Welcome – Coffe Break Ipê, Menu Coquetel Gardênia, "/>
    <x v="88"/>
    <n v="0.01"/>
    <n v="7.1428571428571426E-3"/>
    <n v="0"/>
    <n v="0"/>
    <n v="0"/>
    <n v="0"/>
    <n v="2.1"/>
    <m/>
  </r>
  <r>
    <x v="1"/>
    <x v="1"/>
    <s v="Serviço de Sala, Welcome – Coffe Break Ipê, Menu Coquetel Gardênia, "/>
    <x v="45"/>
    <n v="0.01"/>
    <n v="7.1428571428571426E-3"/>
    <n v="0"/>
    <n v="0"/>
    <n v="0"/>
    <n v="0"/>
    <n v="3.75"/>
    <m/>
  </r>
  <r>
    <x v="1"/>
    <x v="1"/>
    <s v="Serviço de Sala, Welcome – Coffe Break Ipê, Menu Coquetel Gardênia, "/>
    <x v="46"/>
    <n v="1E-3"/>
    <n v="7.1428571428571429E-4"/>
    <n v="0"/>
    <n v="0"/>
    <n v="0"/>
    <n v="0"/>
    <n v="12"/>
    <m/>
  </r>
  <r>
    <x v="1"/>
    <x v="1"/>
    <s v="Serviço de Sala, Welcome – Coffe Break Ipê, Menu Coquetel Gardênia, "/>
    <x v="47"/>
    <n v="0"/>
    <n v="4.2857142857142858E-2"/>
    <n v="0"/>
    <n v="0"/>
    <n v="3"/>
    <n v="0"/>
    <n v="0"/>
    <m/>
  </r>
  <r>
    <x v="1"/>
    <x v="1"/>
    <s v="Serviço de Sala, Welcome – Coffe Break Ipê, Menu Coquetel Gardênia, "/>
    <x v="23"/>
    <n v="4.0000000000000034E-4"/>
    <n v="7.1428571428571426E-3"/>
    <n v="0"/>
    <n v="0"/>
    <n v="0.48"/>
    <n v="0"/>
    <n v="0.84480000000000077"/>
    <m/>
  </r>
  <r>
    <x v="1"/>
    <x v="1"/>
    <s v="Serviço de Sala, Welcome – Coffe Break Ipê, Menu Coquetel Gardênia, "/>
    <x v="147"/>
    <n v="8.199999999999999E-3"/>
    <n v="2.8571428571428571E-2"/>
    <n v="0.99"/>
    <n v="1.9799999999999998E-2"/>
    <n v="0.6"/>
    <n v="55.301400000000001"/>
    <n v="78.203999999999994"/>
    <m/>
  </r>
  <r>
    <x v="1"/>
    <x v="1"/>
    <s v="Serviço de Sala, Welcome – Coffe Break Ipê, Menu Coquetel Gardênia, "/>
    <x v="148"/>
    <n v="3.9999999999999992E-3"/>
    <n v="1.4285714285714285E-2"/>
    <n v="0"/>
    <n v="0"/>
    <n v="0.8"/>
    <n v="0"/>
    <n v="11.025999999999998"/>
    <m/>
  </r>
  <r>
    <x v="1"/>
    <x v="1"/>
    <s v="Serviço de Sala, Welcome – Coffe Break Ipê, Menu Coquetel Gardênia, "/>
    <x v="149"/>
    <n v="3.5999999999999999E-3"/>
    <n v="2.8571428571428571E-3"/>
    <n v="0.02"/>
    <n v="4.0000000000000002E-4"/>
    <n v="0"/>
    <n v="1.258"/>
    <n v="12.58"/>
    <m/>
  </r>
  <r>
    <x v="1"/>
    <x v="1"/>
    <s v="Serviço de Sala, Welcome – Coffe Break Ipê, Menu Coquetel Gardênia, "/>
    <x v="49"/>
    <n v="3.56E-2"/>
    <n v="4.2857142857142858E-2"/>
    <n v="0.12"/>
    <n v="2.3999999999999998E-3"/>
    <n v="1.1000000000000001"/>
    <n v="4.3763999999999994"/>
    <n v="69.292999999999992"/>
    <m/>
  </r>
  <r>
    <x v="1"/>
    <x v="1"/>
    <s v="Serviço de Sala, Welcome – Coffe Break Ipê, Menu Coquetel Gardênia, "/>
    <x v="107"/>
    <n v="8.8000000000000005E-3"/>
    <n v="1.4285714285714285E-2"/>
    <n v="0.06"/>
    <n v="1.1999999999999999E-3"/>
    <n v="0.5"/>
    <n v="1.0139999999999998"/>
    <n v="8.4499999999999993"/>
    <m/>
  </r>
  <r>
    <x v="1"/>
    <x v="1"/>
    <s v="Serviço de Sala, Welcome – Coffe Break Ipê, Menu Coquetel Gardênia, "/>
    <x v="26"/>
    <n v="9.6000000000000009E-3"/>
    <n v="7.1428571428571426E-3"/>
    <n v="0.02"/>
    <n v="4.0000000000000002E-4"/>
    <n v="0"/>
    <n v="0.47899999999999998"/>
    <n v="11.975"/>
    <m/>
  </r>
  <r>
    <x v="1"/>
    <x v="1"/>
    <s v="Serviço de Sala, Welcome – Coffe Break Ipê, Menu Coquetel Gardênia, "/>
    <x v="150"/>
    <n v="3.9999999999999994E-2"/>
    <n v="0.1"/>
    <n v="1"/>
    <n v="0.02"/>
    <n v="4"/>
    <n v="7.4"/>
    <n v="22.200000000000003"/>
    <m/>
  </r>
  <r>
    <x v="1"/>
    <x v="1"/>
    <s v="Serviço de Sala, Welcome – Coffe Break Ipê, Menu Coquetel Gardênia, "/>
    <x v="137"/>
    <n v="0.3"/>
    <n v="0.21428571428571427"/>
    <n v="0"/>
    <n v="0"/>
    <n v="0"/>
    <n v="0"/>
    <n v="55.5"/>
    <m/>
  </r>
  <r>
    <x v="1"/>
    <x v="1"/>
    <s v="Serviço de Sala, Welcome – Coffe Break Ipê, Menu Coquetel Gardênia, "/>
    <x v="118"/>
    <n v="2.6000000000000006E-2"/>
    <n v="4.5714285714285714E-2"/>
    <n v="0.2"/>
    <n v="4.0000000000000001E-3"/>
    <n v="1.7"/>
    <n v="7.3879999999999999"/>
    <n v="55.410000000000004"/>
    <m/>
  </r>
  <r>
    <x v="1"/>
    <x v="1"/>
    <s v="Serviço de Sala, Welcome – Coffe Break Ipê, Menu Coquetel Gardênia, "/>
    <x v="151"/>
    <n v="0"/>
    <n v="4.2857142857142859E-3"/>
    <n v="0.3"/>
    <n v="6.0000000000000001E-3"/>
    <n v="0"/>
    <n v="9.9"/>
    <n v="9.9"/>
    <m/>
  </r>
  <r>
    <x v="1"/>
    <x v="1"/>
    <s v="Serviço de Sala, Welcome – Coffe Break Ipê, Menu Coquetel Gardênia, "/>
    <x v="52"/>
    <n v="0.04"/>
    <n v="7.1428571428571425E-2"/>
    <n v="0"/>
    <n v="0"/>
    <n v="3"/>
    <n v="0"/>
    <n v="9.5"/>
    <m/>
  </r>
  <r>
    <x v="1"/>
    <x v="1"/>
    <s v="Serviço de Sala, Welcome – Coffe Break Ipê, Menu Coquetel Gardênia, "/>
    <x v="74"/>
    <n v="0.02"/>
    <n v="1.4285714285714285E-2"/>
    <n v="0"/>
    <n v="0"/>
    <n v="0"/>
    <n v="0"/>
    <n v="5.0999999999999996"/>
    <m/>
  </r>
  <r>
    <x v="1"/>
    <x v="1"/>
    <s v="Serviço de Sala, Welcome – Coffe Break Ipê, Menu Coquetel Gardênia, "/>
    <x v="55"/>
    <n v="0"/>
    <n v="2.8571428571428571E-3"/>
    <n v="0"/>
    <n v="0"/>
    <n v="0.2"/>
    <n v="0"/>
    <n v="0"/>
    <m/>
  </r>
  <r>
    <x v="1"/>
    <x v="1"/>
    <s v="Serviço de Sala, Welcome – Coffe Break Ipê, Menu Coquetel Gardênia, "/>
    <x v="152"/>
    <n v="3.7999999999999992E-2"/>
    <n v="4.2857142857142858E-2"/>
    <n v="1.1000000000000001"/>
    <n v="2.2000000000000002E-2"/>
    <n v="0"/>
    <n v="14.190000000000001"/>
    <n v="38.700000000000003"/>
    <m/>
  </r>
  <r>
    <x v="1"/>
    <x v="1"/>
    <s v="Serviço de Sala, Welcome – Coffe Break Ipê, Menu Coquetel Gardênia, "/>
    <x v="56"/>
    <n v="8.0000000000000004E-4"/>
    <n v="1.4285714285714286E-3"/>
    <n v="0.01"/>
    <n v="2.0000000000000001E-4"/>
    <n v="0.05"/>
    <n v="0.65910000000000002"/>
    <n v="3.2955000000000001"/>
    <m/>
  </r>
  <r>
    <x v="1"/>
    <x v="1"/>
    <s v="Serviço de Sala, Welcome – Coffe Break Ipê, Menu Coquetel Gardênia, "/>
    <x v="153"/>
    <n v="8.0000000000000002E-3"/>
    <n v="7.1428571428571426E-3"/>
    <n v="0"/>
    <n v="0"/>
    <n v="0.1"/>
    <n v="0"/>
    <n v="12.8"/>
    <m/>
  </r>
  <r>
    <x v="1"/>
    <x v="1"/>
    <s v="Serviço de Sala, Welcome – Coffe Break Ipê, Menu Coquetel Gardênia, "/>
    <x v="75"/>
    <n v="4.0000000000000001E-3"/>
    <n v="4.2857142857142859E-3"/>
    <n v="0"/>
    <n v="0"/>
    <n v="0.1"/>
    <n v="0"/>
    <n v="2.8019999999999996"/>
    <m/>
  </r>
  <r>
    <x v="1"/>
    <x v="1"/>
    <s v="Serviço de Sala, Welcome – Coffe Break Ipê, Menu Coquetel Gardênia, "/>
    <x v="76"/>
    <n v="0.14000000000000001"/>
    <n v="0.1"/>
    <n v="0"/>
    <n v="0"/>
    <n v="0"/>
    <n v="0"/>
    <n v="13.86"/>
    <m/>
  </r>
  <r>
    <x v="1"/>
    <x v="1"/>
    <s v="Serviço de Sala, Welcome – Coffe Break Ipê, Menu Coquetel Gardênia, "/>
    <x v="154"/>
    <n v="1.6E-2"/>
    <n v="2.8571428571428571E-2"/>
    <n v="1.2"/>
    <n v="2.4E-2"/>
    <n v="0"/>
    <n v="18"/>
    <n v="30"/>
    <m/>
  </r>
  <r>
    <x v="1"/>
    <x v="1"/>
    <s v="Serviço de Sala, Welcome – Coffe Break Ipê, Menu Coquetel Gardênia, "/>
    <x v="58"/>
    <n v="0.88"/>
    <n v="1.2857142857142858"/>
    <n v="4"/>
    <n v="0.08"/>
    <n v="42"/>
    <n v="2.4"/>
    <n v="28.799999999999997"/>
    <m/>
  </r>
  <r>
    <x v="1"/>
    <x v="1"/>
    <s v="Serviço de Sala, Welcome – Coffe Break Ipê, Menu Coquetel Gardênia, "/>
    <x v="155"/>
    <n v="0.78"/>
    <n v="1"/>
    <n v="1"/>
    <n v="0.02"/>
    <n v="30"/>
    <n v="2.2200000000000002"/>
    <n v="88.800000000000011"/>
    <m/>
  </r>
  <r>
    <x v="1"/>
    <x v="1"/>
    <s v="Serviço de Sala, Welcome – Coffe Break Ipê, Menu Coquetel Gardênia, "/>
    <x v="156"/>
    <n v="0.3"/>
    <n v="0.21428571428571427"/>
    <n v="0"/>
    <n v="0"/>
    <n v="0"/>
    <n v="0"/>
    <n v="33.6"/>
    <m/>
  </r>
  <r>
    <x v="1"/>
    <x v="1"/>
    <s v="Serviço de Sala, Welcome – Coffe Break Ipê, Menu Coquetel Gardênia, "/>
    <x v="119"/>
    <n v="8.0000000000000002E-3"/>
    <n v="8.5714285714285719E-3"/>
    <n v="0"/>
    <n v="0"/>
    <n v="0.2"/>
    <n v="0"/>
    <n v="12.491999999999999"/>
    <m/>
  </r>
  <r>
    <x v="1"/>
    <x v="1"/>
    <s v="Serviço de Sala, Welcome – Coffe Break Ipê, Menu Coquetel Gardênia, "/>
    <x v="59"/>
    <n v="2E-3"/>
    <n v="1.4285714285714286E-3"/>
    <n v="0"/>
    <n v="0"/>
    <n v="0"/>
    <n v="0"/>
    <n v="5.4030000000000005"/>
    <m/>
  </r>
  <r>
    <x v="1"/>
    <x v="1"/>
    <s v="Serviço de Sala, Welcome – Coffe Break Ipê, Menu Coquetel Gardênia, "/>
    <x v="120"/>
    <n v="1.2619999999999999E-2"/>
    <n v="1.7142857142857144E-2"/>
    <n v="0"/>
    <n v="0"/>
    <n v="0.56899999999999995"/>
    <n v="0"/>
    <n v="47.552160000000001"/>
    <m/>
  </r>
  <r>
    <x v="1"/>
    <x v="1"/>
    <s v="Serviço de Sala, Welcome – Coffe Break Ipê, Menu Coquetel Gardênia, "/>
    <x v="157"/>
    <n v="8.0000000000000002E-3"/>
    <n v="7.1428571428571426E-3"/>
    <n v="0.1"/>
    <n v="2E-3"/>
    <n v="0"/>
    <n v="5.1000000000000005"/>
    <n v="25.5"/>
    <m/>
  </r>
  <r>
    <x v="1"/>
    <x v="1"/>
    <s v="Serviço de Sala, Welcome – Coffe Break Ipê, Menu Coquetel Gardênia, "/>
    <x v="60"/>
    <n v="1.9999999999999996E-3"/>
    <n v="1.4285714285714285E-2"/>
    <n v="0"/>
    <n v="0"/>
    <n v="0.9"/>
    <n v="0"/>
    <n v="6.4069999999999983"/>
    <m/>
  </r>
  <r>
    <x v="1"/>
    <x v="1"/>
    <s v="Serviço de Sala, Welcome – Coffe Break Ipê, Menu Coquetel Gardênia, "/>
    <x v="33"/>
    <n v="0.01"/>
    <n v="2.8571428571428571E-2"/>
    <n v="0"/>
    <n v="0"/>
    <n v="1.5"/>
    <n v="0"/>
    <n v="3.9"/>
    <m/>
  </r>
  <r>
    <x v="1"/>
    <x v="1"/>
    <s v="Serviço de Sala, Welcome – Coffe Break Ipê, Menu Coquetel Gardênia, "/>
    <x v="87"/>
    <n v="4.4000000000000004E-2"/>
    <n v="5.7142857142857141E-2"/>
    <n v="0"/>
    <n v="0"/>
    <n v="1.8"/>
    <n v="0"/>
    <n v="58.681333333333335"/>
    <m/>
  </r>
  <r>
    <x v="1"/>
    <x v="1"/>
    <s v="Serviço de Sala, Welcome – Coffe Break Ipê, Menu Coquetel Gardênia, "/>
    <x v="1"/>
    <n v="5.0000000000000001E-3"/>
    <n v="4.2857142857142859E-3"/>
    <n v="0"/>
    <n v="0"/>
    <n v="0.05"/>
    <n v="0"/>
    <n v="17.2425"/>
    <m/>
  </r>
  <r>
    <x v="1"/>
    <x v="1"/>
    <s v="Serviço de Sala, Welcome – Coffe Break Ipê, Menu Coquetel Gardênia, "/>
    <x v="158"/>
    <n v="2.2000000000000036E-3"/>
    <n v="3.5714285714285712E-2"/>
    <n v="0.09"/>
    <n v="1.8E-3"/>
    <n v="2.2999999999999998"/>
    <n v="1.5947999999999998"/>
    <n v="3.5440000000000027"/>
    <m/>
  </r>
  <r>
    <x v="1"/>
    <x v="1"/>
    <s v="Serviço de Sala, Welcome – Coffe Break Ipê, Menu Coquetel Gardênia, "/>
    <x v="108"/>
    <n v="0.01"/>
    <n v="1.4285714285714285E-2"/>
    <n v="0.1"/>
    <n v="2E-3"/>
    <n v="0.4"/>
    <n v="1.8079999999999998"/>
    <n v="10.847999999999999"/>
    <m/>
  </r>
  <r>
    <x v="1"/>
    <x v="1"/>
    <s v="Serviço de Sala, Welcome – Coffe Break Ipê, Menu Coquetel Gardênia, "/>
    <x v="126"/>
    <n v="3.0000000000000001E-3"/>
    <n v="2.142857142857143E-3"/>
    <n v="0"/>
    <n v="0"/>
    <n v="0"/>
    <n v="0"/>
    <n v="15.75"/>
    <m/>
  </r>
  <r>
    <x v="1"/>
    <x v="1"/>
    <s v="Serviço de Sala, Welcome – Coffe Break Ipê, Menu Coquetel Gardênia, "/>
    <x v="61"/>
    <n v="4.0000000000000007E-4"/>
    <n v="7.1428571428571429E-4"/>
    <n v="0"/>
    <n v="0"/>
    <n v="0.03"/>
    <n v="0"/>
    <n v="1.844444444444445"/>
    <m/>
  </r>
  <r>
    <x v="1"/>
    <x v="1"/>
    <s v="Serviço de Sala, Welcome – Coffe Break Ipê, Menu Coquetel Gardênia, "/>
    <x v="34"/>
    <n v="1E-3"/>
    <n v="7.1428571428571429E-4"/>
    <n v="0"/>
    <n v="0"/>
    <n v="0"/>
    <n v="0"/>
    <n v="2.6"/>
    <m/>
  </r>
  <r>
    <x v="1"/>
    <x v="1"/>
    <s v="Serviço de Sala, Welcome – Coffe Break Ipê, Menu Coquetel Gardênia, "/>
    <x v="62"/>
    <n v="0.03"/>
    <n v="2.8571428571428571E-2"/>
    <n v="0"/>
    <n v="0"/>
    <n v="0.5"/>
    <n v="0"/>
    <n v="18.63"/>
    <m/>
  </r>
  <r>
    <x v="1"/>
    <x v="1"/>
    <s v="Serviço de Sala, Welcome – Coffe Break Ipê, Menu Coquetel Gardênia, "/>
    <x v="36"/>
    <n v="0.2"/>
    <n v="0.14285714285714285"/>
    <n v="0"/>
    <n v="0"/>
    <n v="0"/>
    <n v="0"/>
    <n v="170"/>
    <m/>
  </r>
  <r>
    <x v="1"/>
    <x v="1"/>
    <s v="Serviço de Sala, Welcome – Coffe Break Ipê, Menu Coquetel Gardênia, "/>
    <x v="138"/>
    <n v="1.9199999999999998E-2"/>
    <n v="8.5714285714285715E-2"/>
    <n v="0.54"/>
    <n v="1.0800000000000001E-2"/>
    <n v="4.5"/>
    <n v="16.329599999999999"/>
    <n v="45.36"/>
    <m/>
  </r>
  <r>
    <x v="1"/>
    <x v="1"/>
    <s v="Serviço de Sala, Welcome – Coffe Break Ipê, Menu Coquetel Gardênia, "/>
    <x v="101"/>
    <n v="8.199999999999999E-3"/>
    <n v="2.1428571428571429E-2"/>
    <n v="0.3"/>
    <n v="6.0000000000000001E-3"/>
    <n v="0.79"/>
    <n v="6.9869999999999992"/>
    <n v="16.535899999999998"/>
    <m/>
  </r>
  <r>
    <x v="1"/>
    <x v="1"/>
    <s v="Serviço de Sala, Welcome – Coffe Break Ipê, Menu Coquetel Gardênia, "/>
    <x v="100"/>
    <n v="1.8200000000000001E-2"/>
    <n v="2.8571428571428571E-2"/>
    <n v="0.3"/>
    <n v="6.0000000000000001E-3"/>
    <n v="0.79"/>
    <n v="12.006"/>
    <n v="48.424199999999999"/>
    <m/>
  </r>
  <r>
    <x v="1"/>
    <x v="1"/>
    <s v="Serviço de Sala, Welcome – Coffe Break Ipê, Menu Coquetel Gardênia, "/>
    <x v="159"/>
    <n v="6.0000000000000001E-3"/>
    <n v="7.1428571428571426E-3"/>
    <n v="0"/>
    <n v="0"/>
    <n v="0.2"/>
    <n v="0"/>
    <n v="1.212"/>
    <m/>
  </r>
  <r>
    <x v="1"/>
    <x v="1"/>
    <s v="Serviço de Sala, Welcome – Coffe Break Ipê, Menu Coquetel Gardênia, "/>
    <x v="37"/>
    <n v="0.01"/>
    <n v="7.1428571428571426E-3"/>
    <n v="0"/>
    <n v="0"/>
    <n v="0"/>
    <n v="0"/>
    <n v="10.95"/>
    <m/>
  </r>
  <r>
    <x v="1"/>
    <x v="1"/>
    <s v="Serviço de Sala, Welcome – Coffe Break Ipê, Menu Coquetel Gardênia, "/>
    <x v="64"/>
    <n v="1.304E-2"/>
    <n v="1.7142857142857144E-2"/>
    <n v="0.54800000000000004"/>
    <n v="1.0960000000000001E-2"/>
    <n v="0"/>
    <n v="58.920960000000001"/>
    <n v="129.024"/>
    <m/>
  </r>
  <r>
    <x v="1"/>
    <x v="1"/>
    <s v="Serviço de Sala, Welcome – Coffe Break Ipê, Menu Coquetel Gardênia, "/>
    <x v="160"/>
    <n v="1.2000000000000002"/>
    <n v="1.7142857142857142"/>
    <n v="7"/>
    <n v="0.14000000000000001"/>
    <n v="53"/>
    <n v="2.52"/>
    <n v="24.119999999999997"/>
    <m/>
  </r>
  <r>
    <x v="1"/>
    <x v="1"/>
    <s v="Serviço de Sala, Welcome – Coffe Break Ipê, Menu Coquetel Gardênia, "/>
    <x v="105"/>
    <n v="0.02"/>
    <n v="1.4285714285714285E-2"/>
    <n v="0"/>
    <n v="0"/>
    <n v="0"/>
    <n v="0"/>
    <n v="28.5"/>
    <m/>
  </r>
  <r>
    <x v="1"/>
    <x v="1"/>
    <s v="Serviço de Sala, Welcome – Coffe Break Ipê, Menu Coquetel Gardênia, "/>
    <x v="65"/>
    <n v="0.01"/>
    <n v="7.1428571428571426E-3"/>
    <n v="0"/>
    <n v="0"/>
    <n v="0"/>
    <n v="0"/>
    <n v="13.45"/>
    <m/>
  </r>
  <r>
    <x v="1"/>
    <x v="1"/>
    <s v="Serviço de Sala, Welcome – Coffe Break Ipê, Menu Coquetel Gardênia, "/>
    <x v="71"/>
    <n v="0.01"/>
    <n v="7.1428571428571426E-3"/>
    <n v="0"/>
    <n v="0"/>
    <n v="0"/>
    <n v="0"/>
    <n v="15.25"/>
    <m/>
  </r>
  <r>
    <x v="1"/>
    <x v="1"/>
    <s v="Serviço de Sala, Welcome – Coffe Break Ipê, Menu Coquetel Gardênia, "/>
    <x v="72"/>
    <n v="1.7000000000000001E-2"/>
    <n v="0.1"/>
    <n v="2.35"/>
    <n v="4.7E-2"/>
    <n v="3.8"/>
    <n v="58.397500000000008"/>
    <n v="79.52000000000001"/>
    <m/>
  </r>
  <r>
    <x v="1"/>
    <x v="1"/>
    <s v="Serviço de Sala, Welcome – Coffe Break Ipê, Menu Coquetel Gardênia, "/>
    <x v="161"/>
    <m/>
    <m/>
    <m/>
    <n v="0"/>
    <n v="0.2"/>
    <n v="0"/>
    <n v="0"/>
    <m/>
  </r>
  <r>
    <x v="1"/>
    <x v="2"/>
    <s v="Serviço de Sala I, Coffee Break Ipê, Welcome Coffee Break Ipê, Menu Volante Gardênia, "/>
    <x v="162"/>
    <n v="5.3720930232558145E-3"/>
    <n v="6.8181818181818179E-3"/>
    <n v="0.14499999999999999"/>
    <n v="6.7441860465116278E-4"/>
    <n v="2.46"/>
    <n v="5.4896999999999991"/>
    <n v="49.218000000000004"/>
    <m/>
  </r>
  <r>
    <x v="1"/>
    <x v="2"/>
    <s v="Serviço de Sala I, Coffee Break Ipê, Welcome Coffee Break Ipê, Menu Volante Gardênia, "/>
    <x v="90"/>
    <n v="2.5093023255813956E-2"/>
    <n v="3.6363636363636362E-2"/>
    <n v="0.25"/>
    <n v="1.1627906976744186E-3"/>
    <n v="5.45"/>
    <n v="16.350000000000001"/>
    <n v="362.31600000000003"/>
    <m/>
  </r>
  <r>
    <x v="1"/>
    <x v="2"/>
    <s v="Serviço de Sala I, Coffee Break Ipê, Welcome Coffee Break Ipê, Menu Volante Gardênia, "/>
    <x v="163"/>
    <n v="8.9767441860465119E-2"/>
    <n v="0.11363636363636363"/>
    <n v="1.24"/>
    <n v="5.7674418604651166E-3"/>
    <n v="0.5"/>
    <n v="46.698399999999992"/>
    <n v="736.25299999999993"/>
    <m/>
  </r>
  <r>
    <x v="1"/>
    <x v="2"/>
    <s v="Serviço de Sala I, Coffee Break Ipê, Welcome Coffee Break Ipê, Menu Volante Gardênia, "/>
    <x v="164"/>
    <n v="-1.1162790697674422E-3"/>
    <n v="6.8181818181818179E-3"/>
    <n v="8.5000000000000006E-2"/>
    <n v="3.9534883720930233E-4"/>
    <n v="0.38"/>
    <n v="6.4481000000000002"/>
    <n v="75.86"/>
    <m/>
  </r>
  <r>
    <x v="1"/>
    <x v="2"/>
    <s v="Serviço de Sala I, Coffee Break Ipê, Welcome Coffee Break Ipê, Menu Volante Gardênia, "/>
    <x v="99"/>
    <n v="2.4883720930232557E-3"/>
    <n v="4.5454545454545452E-3"/>
    <n v="9.8000000000000004E-2"/>
    <n v="4.5581395348837209E-4"/>
    <n v="3.11"/>
    <n v="5.1293200000000008"/>
    <n v="32.450800000000001"/>
    <m/>
  </r>
  <r>
    <x v="1"/>
    <x v="2"/>
    <s v="Serviço de Sala I, Coffee Break Ipê, Welcome Coffee Break Ipê, Menu Volante Gardênia, "/>
    <x v="101"/>
    <n v="2.228837209302326E-2"/>
    <n v="3.6363636363636362E-2"/>
    <n v="0.224"/>
    <n v="1.0418604651162792E-3"/>
    <n v="1.1000000000000001"/>
    <n v="6.7737600000000002"/>
    <n v="147.87360000000001"/>
    <m/>
  </r>
  <r>
    <x v="1"/>
    <x v="2"/>
    <s v="Serviço de Sala I, Coffee Break Ipê, Welcome Coffee Break Ipê, Menu Volante Gardênia, "/>
    <x v="151"/>
    <n v="1.7097674418604651E-2"/>
    <n v="2.2727272727272728E-2"/>
    <n v="0.12"/>
    <n v="5.581395348837209E-4"/>
    <n v="6.15"/>
    <n v="4.4327999999999994"/>
    <n v="144.06599999999997"/>
    <m/>
  </r>
  <r>
    <x v="1"/>
    <x v="2"/>
    <s v="Serviço de Sala I, Coffee Break Ipê, Welcome Coffee Break Ipê, Menu Volante Gardênia, "/>
    <x v="165"/>
    <n v="5.4558139534883719E-2"/>
    <n v="8.1818181818181818E-2"/>
    <n v="0.56000000000000005"/>
    <n v="2.604651162790698E-3"/>
    <n v="2.93"/>
    <n v="11.149600000000001"/>
    <n v="235.93349999999998"/>
    <m/>
  </r>
  <r>
    <x v="1"/>
    <x v="2"/>
    <s v="Serviço de Sala I, Coffee Break Ipê, Welcome Coffee Break Ipê, Menu Volante Gardênia, "/>
    <x v="166"/>
    <n v="-6.930232558139536E-3"/>
    <n v="9.0909090909090905E-3"/>
    <n v="0.21"/>
    <n v="9.7674418604651162E-4"/>
    <n v="0"/>
    <n v="4.5149999999999997"/>
    <n v="-19.995000000000005"/>
    <m/>
  </r>
  <r>
    <x v="1"/>
    <x v="2"/>
    <s v="Serviço de Sala I, Coffee Break Ipê, Welcome Coffee Break Ipê, Menu Volante Gardênia, "/>
    <x v="167"/>
    <n v="2.6930232558139533E-2"/>
    <n v="2.7272727272727271E-2"/>
    <n v="0.23400000000000001"/>
    <n v="1.088372093023256E-3"/>
    <n v="3.4"/>
    <n v="5.2111800000000006"/>
    <n v="133.62"/>
    <m/>
  </r>
  <r>
    <x v="1"/>
    <x v="2"/>
    <s v="Serviço de Sala I, Coffee Break Ipê, Welcome Coffee Break Ipê, Menu Volante Gardênia, "/>
    <x v="168"/>
    <n v="1.1004651162790698E-2"/>
    <n v="2.7272727272727271E-2"/>
    <n v="0.184"/>
    <n v="8.5581395348837211E-4"/>
    <n v="0"/>
    <n v="5.9597600000000002"/>
    <n v="84.213999999999999"/>
    <m/>
  </r>
  <r>
    <x v="1"/>
    <x v="2"/>
    <s v="Serviço de Sala I, Coffee Break Ipê, Welcome Coffee Break Ipê, Menu Volante Gardênia, "/>
    <x v="169"/>
    <n v="1.3097674418604651E-2"/>
    <n v="1.3636363636363636E-2"/>
    <n v="0.04"/>
    <n v="1.8604651162790699E-4"/>
    <n v="6.25"/>
    <n v="1.6008000000000002"/>
    <n v="120.06"/>
    <m/>
  </r>
  <r>
    <x v="1"/>
    <x v="2"/>
    <s v="Serviço de Sala I, Coffee Break Ipê, Welcome Coffee Break Ipê, Menu Volante Gardênia, "/>
    <x v="170"/>
    <n v="6.3767441860465124E-2"/>
    <n v="9.0909090909090912E-2"/>
    <n v="1.24"/>
    <n v="5.7674418604651166E-3"/>
    <n v="2.74"/>
    <n v="8.9776000000000007"/>
    <n v="99.55"/>
    <m/>
  </r>
  <r>
    <x v="1"/>
    <x v="2"/>
    <s v="Serviço de Sala I, Coffee Break Ipê, Welcome Coffee Break Ipê, Menu Volante Gardênia, "/>
    <x v="171"/>
    <n v="0.10241860465116279"/>
    <n v="0.11818181818181818"/>
    <n v="1.0329999999999999"/>
    <n v="4.8046511627906976E-3"/>
    <n v="30"/>
    <n v="21.899599999999996"/>
    <n v="493.11199999999997"/>
    <m/>
  </r>
  <r>
    <x v="1"/>
    <x v="2"/>
    <s v="Serviço de Sala I, Coffee Break Ipê, Welcome Coffee Break Ipê, Menu Volante Gardênia, "/>
    <x v="172"/>
    <n v="0.78589302325581389"/>
    <n v="0.90909090909090906"/>
    <n v="12"/>
    <n v="5.5813953488372092E-2"/>
    <n v="0"/>
    <n v="4.32"/>
    <n v="61.199999999999996"/>
    <m/>
  </r>
  <r>
    <x v="1"/>
    <x v="2"/>
    <s v="Serviço de Sala I, Coffee Break Ipê, Welcome Coffee Break Ipê, Menu Volante Gardênia, "/>
    <x v="158"/>
    <n v="-5.3488372093023255E-2"/>
    <n v="2.2727272727272726E-3"/>
    <n v="5.2999999999999999E-2"/>
    <n v="2.4651162790697672E-4"/>
    <n v="2.3149999999999999"/>
    <n v="3.4873999999999996"/>
    <n v="32.9"/>
    <m/>
  </r>
  <r>
    <x v="1"/>
    <x v="2"/>
    <s v="Serviço de Sala I, Coffee Break Ipê, Welcome Coffee Break Ipê, Menu Volante Gardênia, "/>
    <x v="108"/>
    <n v="2.6195348837209302E-2"/>
    <n v="3.6363636363636362E-2"/>
    <n v="0.28000000000000003"/>
    <n v="1.302325581395349E-3"/>
    <n v="0"/>
    <n v="2.9400000000000004"/>
    <n v="59.692500000000003"/>
    <m/>
  </r>
  <r>
    <x v="1"/>
    <x v="2"/>
    <s v="Serviço de Sala I, Coffee Break Ipê, Welcome Coffee Break Ipê, Menu Volante Gardênia, "/>
    <x v="107"/>
    <n v="1.2651162790697675E-2"/>
    <n v="1.3636363636363636E-2"/>
    <n v="0.16"/>
    <n v="7.4418604651162797E-4"/>
    <n v="0.24"/>
    <n v="5.8351999999999995"/>
    <n v="109.41"/>
    <m/>
  </r>
  <r>
    <x v="1"/>
    <x v="2"/>
    <s v="Serviço de Sala I, Coffee Break Ipê, Welcome Coffee Break Ipê, Menu Volante Gardênia, "/>
    <x v="173"/>
    <n v="2.7906976744186047E-3"/>
    <n v="4.5454545454545452E-3"/>
    <n v="6.8000000000000005E-2"/>
    <n v="3.1627906976744186E-4"/>
    <n v="0"/>
    <n v="0.53312000000000004"/>
    <n v="5.9584000000000001"/>
    <m/>
  </r>
  <r>
    <x v="1"/>
    <x v="2"/>
    <s v="Serviço de Sala I, Coffee Break Ipê, Welcome Coffee Break Ipê, Menu Volante Gardênia, "/>
    <x v="118"/>
    <n v="6.9451162790697671E-2"/>
    <n v="6.8181818181818177E-2"/>
    <n v="0"/>
    <n v="0"/>
    <n v="0"/>
    <n v="0"/>
    <n v="55.5"/>
    <m/>
  </r>
  <r>
    <x v="1"/>
    <x v="2"/>
    <s v="Serviço de Sala I, Coffee Break Ipê, Welcome Coffee Break Ipê, Menu Volante Gardênia, "/>
    <x v="174"/>
    <n v="6.9767441860465115E-2"/>
    <n v="6.8181818181818177E-2"/>
    <n v="0"/>
    <n v="0"/>
    <n v="0"/>
    <n v="0"/>
    <n v="22.35"/>
    <m/>
  </r>
  <r>
    <x v="1"/>
    <x v="2"/>
    <s v="Serviço de Sala I, Coffee Break Ipê, Welcome Coffee Break Ipê, Menu Volante Gardênia, "/>
    <x v="120"/>
    <n v="4.6511627906976747E-4"/>
    <n v="4.5454545454545455E-4"/>
    <n v="1.4999999999999999E-2"/>
    <n v="6.9767441860465112E-5"/>
    <n v="0"/>
    <n v="0.81045"/>
    <n v="5.4030000000000005"/>
    <m/>
  </r>
  <r>
    <x v="1"/>
    <x v="2"/>
    <s v="Serviço de Sala I, Coffee Break Ipê, Welcome Coffee Break Ipê, Menu Volante Gardênia, "/>
    <x v="175"/>
    <n v="1.9534186046511628"/>
    <n v="1.9090909090909092"/>
    <n v="82"/>
    <n v="0.38139534883720932"/>
    <n v="5"/>
    <n v="160.72"/>
    <n v="823.19999999999993"/>
    <m/>
  </r>
  <r>
    <x v="1"/>
    <x v="2"/>
    <s v="Serviço de Sala I, Coffee Break Ipê, Welcome Coffee Break Ipê, Menu Volante Gardênia, "/>
    <x v="139"/>
    <n v="-0.3116279069767442"/>
    <n v="9.0909090909090912E-2"/>
    <n v="0.34200000000000003"/>
    <n v="1.5906976744186048E-3"/>
    <n v="2.8"/>
    <n v="2.2503600000000001"/>
    <n v="98.7"/>
    <m/>
  </r>
  <r>
    <x v="1"/>
    <x v="2"/>
    <s v="Serviço de Sala I, Coffee Break Ipê, Welcome Coffee Break Ipê, Menu Volante Gardênia, "/>
    <x v="137"/>
    <n v="5.5153488372093017E-2"/>
    <n v="6.8181818181818177E-2"/>
    <n v="0.51"/>
    <n v="2.372093023255814E-3"/>
    <n v="0"/>
    <n v="3.7740000000000005"/>
    <n v="90.28"/>
    <m/>
  </r>
  <r>
    <x v="1"/>
    <x v="2"/>
    <s v="Serviço de Sala I, Coffee Break Ipê, Welcome Coffee Break Ipê, Menu Volante Gardênia, "/>
    <x v="176"/>
    <n v="4.4139534883720931E-2"/>
    <n v="4.5454545454545456E-2"/>
    <n v="0"/>
    <n v="0"/>
    <n v="2"/>
    <n v="0"/>
    <n v="170"/>
    <m/>
  </r>
  <r>
    <x v="1"/>
    <x v="2"/>
    <s v="Serviço de Sala I, Coffee Break Ipê, Welcome Coffee Break Ipê, Menu Volante Gardênia, "/>
    <x v="176"/>
    <n v="3.7209302325581395E-2"/>
    <n v="4.5454545454545456E-2"/>
    <n v="0.45"/>
    <n v="2.0930232558139536E-3"/>
    <n v="74"/>
    <n v="7.65"/>
    <n v="136"/>
    <m/>
  </r>
  <r>
    <x v="1"/>
    <x v="2"/>
    <s v="Serviço de Sala I, Coffee Break Ipê, Welcome Coffee Break Ipê, Menu Volante Gardênia, "/>
    <x v="177"/>
    <n v="0.58395348837209304"/>
    <n v="0.90909090909090906"/>
    <n v="28"/>
    <n v="0.13023255813953488"/>
    <n v="80"/>
    <n v="16.8"/>
    <n v="75.599999999999994"/>
    <m/>
  </r>
  <r>
    <x v="1"/>
    <x v="2"/>
    <s v="Serviço de Sala I, Coffee Break Ipê, Welcome Coffee Break Ipê, Menu Volante Gardênia, "/>
    <x v="178"/>
    <n v="0.33488372093023255"/>
    <n v="0.81818181818181823"/>
    <n v="49"/>
    <n v="0.22790697674418606"/>
    <n v="2.1"/>
    <n v="115.15"/>
    <n v="235"/>
    <m/>
  </r>
  <r>
    <x v="1"/>
    <x v="2"/>
    <s v="Serviço de Sala I, Coffee Break Ipê, Welcome Coffee Break Ipê, Menu Volante Gardênia, "/>
    <x v="130"/>
    <n v="-0.19581395348837211"/>
    <n v="4.0909090909090909E-2"/>
    <n v="1.0469999999999999"/>
    <n v="4.8697674418604646E-3"/>
    <n v="1.5349999999999999"/>
    <n v="36.236669999999997"/>
    <n v="238.809"/>
    <m/>
  </r>
  <r>
    <x v="1"/>
    <x v="2"/>
    <s v="Serviço de Sala I, Coffee Break Ipê, Welcome Coffee Break Ipê, Menu Volante Gardênia, "/>
    <x v="132"/>
    <n v="-2.7069767441860455E-3"/>
    <n v="9.0909090909090905E-3"/>
    <n v="0.21"/>
    <n v="9.7674418604651162E-4"/>
    <n v="1.5"/>
    <n v="4.6766999999999994"/>
    <n v="10.355550000000001"/>
    <m/>
  </r>
  <r>
    <x v="1"/>
    <x v="2"/>
    <s v="Serviço de Sala I, Coffee Break Ipê, Welcome Coffee Break Ipê, Menu Volante Gardênia, "/>
    <x v="179"/>
    <n v="1.3488372093023256E-3"/>
    <n v="9.0909090909090905E-3"/>
    <n v="3.5000000000000003E-2"/>
    <n v="1.6279069767441862E-4"/>
    <n v="0"/>
    <n v="1.6754500000000001"/>
    <n v="23.934999999999999"/>
    <m/>
  </r>
  <r>
    <x v="1"/>
    <x v="2"/>
    <s v="Serviço de Sala I, Coffee Break Ipê, Welcome Coffee Break Ipê, Menu Volante Gardênia, "/>
    <x v="126"/>
    <n v="4.4883720930232558E-3"/>
    <n v="4.5454545454545452E-3"/>
    <n v="0.185"/>
    <n v="8.6046511627906974E-4"/>
    <n v="0"/>
    <n v="3.3447999999999998"/>
    <n v="18.079999999999998"/>
    <m/>
  </r>
  <r>
    <x v="1"/>
    <x v="2"/>
    <s v="Serviço de Sala I, Coffee Break Ipê, Welcome Coffee Break Ipê, Menu Volante Gardênia, "/>
    <x v="180"/>
    <n v="5.4953488372093025E-2"/>
    <n v="5.4545454545454543E-2"/>
    <n v="0"/>
    <n v="0"/>
    <n v="0"/>
    <n v="0"/>
    <n v="23.04"/>
    <m/>
  </r>
  <r>
    <x v="1"/>
    <x v="2"/>
    <s v="Serviço de Sala I, Coffee Break Ipê, Welcome Coffee Break Ipê, Menu Volante Gardênia, "/>
    <x v="181"/>
    <n v="1.3953488372093023E-2"/>
    <n v="1.3636363636363636E-2"/>
    <n v="0.5"/>
    <n v="2.3255813953488372E-3"/>
    <n v="40"/>
    <n v="0"/>
    <n v="0"/>
    <m/>
  </r>
  <r>
    <x v="1"/>
    <x v="2"/>
    <s v="Serviço de Sala I, Coffee Break Ipê, Welcome Coffee Break Ipê, Menu Volante Gardênia, "/>
    <x v="124"/>
    <n v="0.64883720930232558"/>
    <n v="0.81818181818181823"/>
    <n v="12"/>
    <n v="5.5813953488372092E-2"/>
    <n v="133"/>
    <n v="10.8"/>
    <n v="126"/>
    <m/>
  </r>
  <r>
    <x v="1"/>
    <x v="2"/>
    <s v="Serviço de Sala I, Coffee Break Ipê, Welcome Coffee Break Ipê, Menu Volante Gardênia, "/>
    <x v="182"/>
    <n v="0.2558139534883721"/>
    <n v="0.90909090909090906"/>
    <n v="7"/>
    <n v="3.255813953488372E-2"/>
    <m/>
    <n v="3.71"/>
    <n v="35.510000000000005"/>
    <m/>
  </r>
  <r>
    <x v="1"/>
    <x v="2"/>
    <s v="Serviço de Sala I, Coffee Break Ipê, Welcome Coffee Break Ipê, Menu Volante Gardênia, "/>
    <x v="183"/>
    <n v="-3.255813953488372E-2"/>
    <n v="0"/>
    <n v="0"/>
    <n v="0"/>
    <n v="2.105"/>
    <n v="0"/>
    <n v="0"/>
    <m/>
  </r>
  <r>
    <x v="1"/>
    <x v="2"/>
    <s v="Serviço de Sala I, Coffee Break Ipê, Welcome Coffee Break Ipê, Menu Volante Gardênia, "/>
    <x v="1"/>
    <n v="7.3930232558139533E-2"/>
    <n v="8.1818181818181818E-2"/>
    <n v="0.33500000000000002"/>
    <n v="1.5581395348837209E-3"/>
    <n v="0.13700000000000001"/>
    <n v="8.9355666666666664"/>
    <n v="423.97263333333331"/>
    <m/>
  </r>
  <r>
    <x v="1"/>
    <x v="2"/>
    <s v="Serviço de Sala I, Coffee Break Ipê, Welcome Coffee Break Ipê, Menu Volante Gardênia, "/>
    <x v="3"/>
    <n v="7.1069767441860471E-3"/>
    <n v="9.0909090909090905E-3"/>
    <n v="3.5000000000000003E-2"/>
    <n v="1.6279069767441862E-4"/>
    <n v="0.38900000000000001"/>
    <n v="0.72450000000000003"/>
    <n v="38.564099999999996"/>
    <m/>
  </r>
  <r>
    <x v="1"/>
    <x v="2"/>
    <s v="Serviço de Sala I, Coffee Break Ipê, Welcome Coffee Break Ipê, Menu Volante Gardênia, "/>
    <x v="184"/>
    <n v="2.6790697674418606E-3"/>
    <n v="4.5454545454545452E-3"/>
    <n v="0.13800000000000001"/>
    <n v="6.4186046511627911E-4"/>
    <n v="0.63800000000000001"/>
    <n v="4.3263000000000007"/>
    <n v="19.15485"/>
    <m/>
  </r>
  <r>
    <x v="1"/>
    <x v="2"/>
    <s v="Serviço de Sala I, Coffee Break Ipê, Welcome Coffee Break Ipê, Menu Volante Gardênia, "/>
    <x v="9"/>
    <n v="1.0418604651162792E-3"/>
    <n v="4.5454545454545452E-3"/>
    <n v="0"/>
    <n v="0"/>
    <n v="0.8"/>
    <n v="0"/>
    <n v="7.4390999999999998"/>
    <m/>
  </r>
  <r>
    <x v="1"/>
    <x v="2"/>
    <s v="Serviço de Sala I, Coffee Break Ipê, Welcome Coffee Break Ipê, Menu Volante Gardênia, "/>
    <x v="185"/>
    <n v="9.3023255813953472E-4"/>
    <n v="4.5454545454545452E-3"/>
    <n v="0.14699999999999999"/>
    <n v="6.8372093023255805E-4"/>
    <n v="0.5"/>
    <n v="0.79041900000000009"/>
    <n v="1.0753999999999999"/>
    <m/>
  </r>
  <r>
    <x v="1"/>
    <x v="2"/>
    <s v="Serviço de Sala I, Coffee Break Ipê, Welcome Coffee Break Ipê, Menu Volante Gardênia, "/>
    <x v="186"/>
    <n v="1.641860465116279E-3"/>
    <n v="4.5454545454545452E-3"/>
    <n v="0"/>
    <n v="0"/>
    <n v="135"/>
    <n v="0"/>
    <n v="2.7549999999999999"/>
    <m/>
  </r>
  <r>
    <x v="1"/>
    <x v="2"/>
    <s v="Serviço de Sala I, Coffee Break Ipê, Welcome Coffee Break Ipê, Menu Volante Gardênia, "/>
    <x v="12"/>
    <n v="0.30232558139534882"/>
    <n v="0.90909090909090906"/>
    <n v="0"/>
    <n v="0"/>
    <n v="184"/>
    <n v="0"/>
    <n v="3.9"/>
    <m/>
  </r>
  <r>
    <x v="1"/>
    <x v="2"/>
    <s v="Serviço de Sala I, Coffee Break Ipê, Welcome Coffee Break Ipê, Menu Volante Gardênia, "/>
    <x v="13"/>
    <n v="7.441860465116279E-2"/>
    <n v="0.90909090909090906"/>
    <n v="0"/>
    <n v="0"/>
    <n v="0.27600000000000002"/>
    <n v="0"/>
    <n v="1.1200000000000001"/>
    <m/>
  </r>
  <r>
    <x v="1"/>
    <x v="2"/>
    <s v="Serviço de Sala I, Coffee Break Ipê, Welcome Coffee Break Ipê, Menu Volante Gardênia, "/>
    <x v="187"/>
    <n v="1.1162790697674403E-4"/>
    <n v="1.3636363636363635E-3"/>
    <n v="7.8E-2"/>
    <n v="3.627906976744186E-4"/>
    <n v="2"/>
    <n v="3.8235600000000001"/>
    <n v="1.1764799999999984"/>
    <m/>
  </r>
  <r>
    <x v="1"/>
    <x v="2"/>
    <s v="Serviço de Sala I, Coffee Break Ipê, Welcome Coffee Break Ipê, Menu Volante Gardênia, "/>
    <x v="15"/>
    <n v="4.2883720930232561E-3"/>
    <n v="1.3636363636363636E-2"/>
    <n v="0.189"/>
    <n v="8.790697674418605E-4"/>
    <n v="1"/>
    <n v="12.285"/>
    <n v="65"/>
    <m/>
  </r>
  <r>
    <x v="1"/>
    <x v="2"/>
    <s v="Serviço de Sala I, Coffee Break Ipê, Welcome Coffee Break Ipê, Menu Volante Gardênia, "/>
    <x v="17"/>
    <n v="3.7720930232558137E-3"/>
    <n v="9.0909090909090905E-3"/>
    <n v="0.8"/>
    <n v="3.7209302325581397E-3"/>
    <n v="100"/>
    <n v="118.56"/>
    <n v="148.19999999999999"/>
    <m/>
  </r>
  <r>
    <x v="1"/>
    <x v="2"/>
    <s v="Serviço de Sala I, Coffee Break Ipê, Welcome Coffee Break Ipê, Menu Volante Gardênia, "/>
    <x v="145"/>
    <n v="0.92651162790697672"/>
    <n v="1.3636363636363635"/>
    <n v="8"/>
    <n v="3.7209302325581395E-2"/>
    <n v="1.81"/>
    <n v="5.68"/>
    <n v="142"/>
    <m/>
  </r>
  <r>
    <x v="1"/>
    <x v="2"/>
    <s v="Serviço de Sala I, Coffee Break Ipê, Welcome Coffee Break Ipê, Menu Volante Gardênia, "/>
    <x v="20"/>
    <n v="-2.7023255813953487E-2"/>
    <n v="1.8181818181818181E-2"/>
    <n v="0.16"/>
    <n v="7.4418604651162797E-4"/>
    <n v="69"/>
    <n v="12.798399999999999"/>
    <n v="175.17809999999997"/>
    <m/>
  </r>
  <r>
    <x v="1"/>
    <x v="2"/>
    <s v="Serviço de Sala I, Coffee Break Ipê, Welcome Coffee Break Ipê, Menu Volante Gardênia, "/>
    <x v="21"/>
    <n v="0.14344186046511628"/>
    <n v="0.45454545454545453"/>
    <n v="0"/>
    <n v="0"/>
    <n v="0.6"/>
    <n v="0"/>
    <n v="77.809999999999988"/>
    <m/>
  </r>
  <r>
    <x v="1"/>
    <x v="2"/>
    <s v="Serviço de Sala I, Coffee Break Ipê, Welcome Coffee Break Ipê, Menu Volante Gardênia, "/>
    <x v="188"/>
    <n v="0"/>
    <n v="2.7272727272727271E-3"/>
    <n v="0.13200000000000001"/>
    <n v="6.1395348837209307E-4"/>
    <n v="3"/>
    <n v="1.388084210526316"/>
    <n v="0"/>
    <m/>
  </r>
  <r>
    <x v="1"/>
    <x v="2"/>
    <s v="Serviço de Sala I, Coffee Break Ipê, Welcome Coffee Break Ipê, Menu Volante Gardênia, "/>
    <x v="23"/>
    <n v="-6.1395348837209307E-4"/>
    <n v="1.3636363636363636E-2"/>
    <n v="0"/>
    <n v="0"/>
    <n v="1.7150000000000001"/>
    <n v="0"/>
    <n v="0"/>
    <m/>
  </r>
  <r>
    <x v="1"/>
    <x v="2"/>
    <s v="Serviço de Sala I, Coffee Break Ipê, Welcome Coffee Break Ipê, Menu Volante Gardênia, "/>
    <x v="26"/>
    <n v="1.5279069767441861E-2"/>
    <n v="2.2727272727272728E-2"/>
    <n v="0.8"/>
    <n v="3.7209302325581397E-3"/>
    <n v="0"/>
    <n v="13.52"/>
    <n v="55.516500000000001"/>
    <m/>
  </r>
  <r>
    <x v="1"/>
    <x v="2"/>
    <s v="Serviço de Sala I, Coffee Break Ipê, Welcome Coffee Break Ipê, Menu Volante Gardênia, "/>
    <x v="189"/>
    <n v="-9.3023255813953504E-4"/>
    <n v="2.7272727272727271E-3"/>
    <n v="0.29799999999999999"/>
    <n v="1.3860465116279069E-3"/>
    <n v="0.43"/>
    <n v="15.7101875"/>
    <n v="31.631249999999998"/>
    <m/>
  </r>
  <r>
    <x v="1"/>
    <x v="2"/>
    <s v="Serviço de Sala I, Coffee Break Ipê, Welcome Coffee Break Ipê, Menu Volante Gardênia, "/>
    <x v="190"/>
    <n v="1.2651162790697679E-3"/>
    <n v="4.5454545454545452E-3"/>
    <n v="0.183"/>
    <n v="8.5116279069767436E-4"/>
    <n v="2"/>
    <n v="2.6571599999999997"/>
    <n v="8.2764000000000006"/>
    <m/>
  </r>
  <r>
    <x v="1"/>
    <x v="2"/>
    <s v="Serviço de Sala I, Coffee Break Ipê, Welcome Coffee Break Ipê, Menu Volante Gardênia, "/>
    <x v="28"/>
    <n v="3.8E-3"/>
    <n v="1.3636363636363636E-2"/>
    <n v="0.438"/>
    <n v="2.0372093023255816E-3"/>
    <n v="0.4"/>
    <n v="13.0962"/>
    <n v="29.9"/>
    <m/>
  </r>
  <r>
    <x v="1"/>
    <x v="2"/>
    <s v="Serviço de Sala I, Coffee Break Ipê, Welcome Coffee Break Ipê, Menu Volante Gardênia, "/>
    <x v="29"/>
    <n v="7.5348837209302313E-4"/>
    <n v="4.5454545454545452E-3"/>
    <n v="0.28000000000000003"/>
    <n v="1.302325581395349E-3"/>
    <n v="0.13100000000000001"/>
    <n v="4.0124000000000004"/>
    <n v="8.597999999999999"/>
    <m/>
  </r>
  <r>
    <x v="1"/>
    <x v="2"/>
    <s v="Serviço de Sala I, Coffee Break Ipê, Welcome Coffee Break Ipê, Menu Volante Gardênia, "/>
    <x v="32"/>
    <n v="-9.8139534883720948E-4"/>
    <n v="9.0909090909090909E-4"/>
    <n v="4.8000000000000001E-2"/>
    <n v="2.2325581395348838E-4"/>
    <n v="0"/>
    <n v="6.6955200000000001"/>
    <n v="9.6248100000000019"/>
    <m/>
  </r>
  <r>
    <x v="1"/>
    <x v="2"/>
    <s v="Serviço de Sala I, Coffee Break Ipê, Welcome Coffee Break Ipê, Menu Volante Gardênia, "/>
    <x v="191"/>
    <n v="7.0697674418604656E-4"/>
    <n v="9.0909090909090909E-4"/>
    <n v="6.5000000000000002E-2"/>
    <n v="3.0232558139534885E-4"/>
    <n v="0"/>
    <n v="1.4638"/>
    <n v="4.5040000000000004"/>
    <m/>
  </r>
  <r>
    <x v="1"/>
    <x v="2"/>
    <s v="Serviço de Sala I, Coffee Break Ipê, Welcome Coffee Break Ipê, Menu Volante Gardênia, "/>
    <x v="34"/>
    <n v="6.2790697674418609E-4"/>
    <n v="9.0909090909090909E-4"/>
    <n v="8.8999999999999996E-2"/>
    <n v="4.1395348837209298E-4"/>
    <n v="1"/>
    <n v="3.8145399999999996"/>
    <n v="8.572000000000001"/>
    <m/>
  </r>
  <r>
    <x v="1"/>
    <x v="2"/>
    <s v="Serviço de Sala I, Coffee Break Ipê, Welcome Coffee Break Ipê, Menu Volante Gardênia, "/>
    <x v="36"/>
    <n v="1.1213953488372093E-2"/>
    <n v="1.5909090909090907E-2"/>
    <n v="1.0349999999999999"/>
    <n v="4.8139534883720929E-3"/>
    <n v="0.25"/>
    <n v="12.854699999999999"/>
    <n v="31.05"/>
    <m/>
  </r>
  <r>
    <x v="1"/>
    <x v="2"/>
    <s v="Serviço de Sala I, Coffee Break Ipê, Welcome Coffee Break Ipê, Menu Volante Gardênia, "/>
    <x v="192"/>
    <n v="-1.3255813953488372E-3"/>
    <n v="4.5454545454545452E-3"/>
    <n v="0.10100000000000001"/>
    <n v="4.6976744186046516E-4"/>
    <n v="1"/>
    <n v="2.7653799999999999"/>
    <n v="20.535"/>
    <m/>
  </r>
  <r>
    <x v="1"/>
    <x v="2"/>
    <s v="Serviço de Sala I, Coffee Break Ipê, Welcome Coffee Break Ipê, Menu Volante Gardênia, "/>
    <x v="37"/>
    <n v="-4.6976744186046516E-4"/>
    <n v="4.5454545454545452E-3"/>
    <n v="0"/>
    <n v="0"/>
    <n v="0"/>
    <n v="0"/>
    <n v="0"/>
    <m/>
  </r>
  <r>
    <x v="1"/>
    <x v="2"/>
    <s v="Serviço de Sala I, Coffee Break Ipê, Welcome Coffee Break Ipê, Menu Volante Gardênia, "/>
    <x v="40"/>
    <n v="2.3255813953488372E-2"/>
    <n v="2.2727272727272728E-2"/>
    <n v="0.35"/>
    <n v="1.6279069767441859E-3"/>
    <n v="8.8999999999999996E-2"/>
    <n v="2.7650000000000001"/>
    <n v="39.5"/>
    <m/>
  </r>
  <r>
    <x v="1"/>
    <x v="2"/>
    <s v="Serviço de Sala I, Coffee Break Ipê, Welcome Coffee Break Ipê, Menu Volante Gardênia, "/>
    <x v="142"/>
    <n v="-1.3441860465116277E-3"/>
    <n v="6.8181818181818176E-4"/>
    <n v="6.0999999999999999E-2"/>
    <n v="2.8372093023255814E-4"/>
    <n v="0"/>
    <n v="2.7450000000000001"/>
    <n v="2.7450000000000001"/>
    <m/>
  </r>
  <r>
    <x v="1"/>
    <x v="2"/>
    <s v="Serviço de Sala I, Coffee Break Ipê, Welcome Coffee Break Ipê, Menu Volante Gardênia, "/>
    <x v="43"/>
    <n v="6.4651162790697685E-4"/>
    <n v="9.0909090909090909E-4"/>
    <n v="0"/>
    <n v="0"/>
    <n v="0"/>
    <n v="0"/>
    <n v="6.9"/>
    <m/>
  </r>
  <r>
    <x v="1"/>
    <x v="2"/>
    <s v="Serviço de Sala I, Coffee Break Ipê, Welcome Coffee Break Ipê, Menu Volante Gardênia, "/>
    <x v="42"/>
    <n v="2.3255813953488372E-3"/>
    <n v="2.2727272727272726E-3"/>
    <n v="0.13"/>
    <n v="6.0465116279069769E-4"/>
    <n v="0.8"/>
    <n v="3.367"/>
    <n v="12.95"/>
    <m/>
  </r>
  <r>
    <x v="1"/>
    <x v="2"/>
    <s v="Serviço de Sala I, Coffee Break Ipê, Welcome Coffee Break Ipê, Menu Volante Gardênia, "/>
    <x v="44"/>
    <n v="9.6279069767441876E-3"/>
    <n v="1.3636363636363636E-2"/>
    <n v="0.23799999999999999"/>
    <n v="1.1069767441860465E-3"/>
    <n v="0.38"/>
    <n v="2.6655999999999995"/>
    <n v="24.64"/>
    <m/>
  </r>
  <r>
    <x v="1"/>
    <x v="2"/>
    <s v="Serviço de Sala I, Coffee Break Ipê, Welcome Coffee Break Ipê, Menu Volante Gardênia, "/>
    <x v="45"/>
    <n v="-5.4883720930232562E-4"/>
    <n v="2.2727272727272726E-3"/>
    <n v="0.11799999999999999"/>
    <n v="5.4883720930232552E-4"/>
    <n v="0.97799999999999998"/>
    <n v="0.49559999999999998"/>
    <n v="0.504"/>
    <m/>
  </r>
  <r>
    <x v="1"/>
    <x v="2"/>
    <s v="Serviço de Sala I, Coffee Break Ipê, Welcome Coffee Break Ipê, Menu Volante Gardênia, "/>
    <x v="46"/>
    <n v="4.2046511627906978E-3"/>
    <n v="9.0909090909090905E-3"/>
    <n v="0.23100000000000001"/>
    <n v="1.0744186046511629E-3"/>
    <n v="0"/>
    <n v="1.7325000000000002"/>
    <n v="7.665"/>
    <m/>
  </r>
  <r>
    <x v="1"/>
    <x v="2"/>
    <s v="Serviço de Sala I, Coffee Break Ipê, Welcome Coffee Break Ipê, Menu Volante Gardênia, "/>
    <x v="47"/>
    <n v="-6.0930232558139533E-4"/>
    <n v="4.5454545454545455E-4"/>
    <n v="0"/>
    <n v="0"/>
    <n v="0"/>
    <n v="0"/>
    <n v="24"/>
    <m/>
  </r>
  <r>
    <x v="1"/>
    <x v="2"/>
    <s v="Serviço de Sala I, Coffee Break Ipê, Welcome Coffee Break Ipê, Menu Volante Gardênia, "/>
    <x v="48"/>
    <n v="2.3255813953488372E-3"/>
    <n v="2.2727272727272726E-3"/>
    <n v="0.5"/>
    <n v="2.3255813953488372E-3"/>
    <n v="0"/>
    <n v="3.05"/>
    <n v="3.05"/>
    <m/>
  </r>
  <r>
    <x v="1"/>
    <x v="2"/>
    <s v="Serviço de Sala I, Coffee Break Ipê, Welcome Coffee Break Ipê, Menu Volante Gardênia, "/>
    <x v="49"/>
    <n v="-1.3953488372093021E-3"/>
    <n v="9.0909090909090909E-4"/>
    <n v="0.10100000000000001"/>
    <n v="4.6976744186046516E-4"/>
    <n v="0.25"/>
    <n v="6.3498700000000001"/>
    <n v="12.574"/>
    <m/>
  </r>
  <r>
    <x v="1"/>
    <x v="2"/>
    <s v="Serviço de Sala I, Coffee Break Ipê, Welcome Coffee Break Ipê, Menu Volante Gardênia, "/>
    <x v="50"/>
    <n v="1.9297674418604652E-2"/>
    <n v="2.0454545454545454E-2"/>
    <n v="0.3"/>
    <n v="1.3953488372093023E-3"/>
    <n v="0.08"/>
    <n v="5.1420000000000003"/>
    <n v="72.844999999999999"/>
    <m/>
  </r>
  <r>
    <x v="1"/>
    <x v="2"/>
    <s v="Serviço de Sala I, Coffee Break Ipê, Welcome Coffee Break Ipê, Menu Volante Gardênia, "/>
    <x v="193"/>
    <n v="-8.3720930232558134E-4"/>
    <n v="9.0909090909090909E-4"/>
    <n v="0.12"/>
    <n v="5.581395348837209E-4"/>
    <n v="0"/>
    <n v="3.3479999999999999"/>
    <n v="3.3480000000000003"/>
    <m/>
  </r>
  <r>
    <x v="1"/>
    <x v="2"/>
    <s v="Serviço de Sala I, Coffee Break Ipê, Welcome Coffee Break Ipê, Menu Volante Gardênia, "/>
    <x v="52"/>
    <n v="8.3720930232558145E-4"/>
    <n v="1.3636363636363635E-3"/>
    <n v="0.10299999999999999"/>
    <n v="4.7906976744186043E-4"/>
    <n v="0"/>
    <n v="3.399"/>
    <n v="9.9"/>
    <m/>
  </r>
  <r>
    <x v="1"/>
    <x v="2"/>
    <s v="Serviço de Sala I, Coffee Break Ipê, Welcome Coffee Break Ipê, Menu Volante Gardênia, "/>
    <x v="53"/>
    <n v="9.1627906976744192E-4"/>
    <n v="1.3636363636363635E-3"/>
    <n v="0.85"/>
    <n v="3.9534883720930229E-3"/>
    <n v="0"/>
    <n v="13.515000000000001"/>
    <n v="4.7699999999999996"/>
    <m/>
  </r>
  <r>
    <x v="1"/>
    <x v="2"/>
    <s v="Serviço de Sala I, Coffee Break Ipê, Welcome Coffee Break Ipê, Menu Volante Gardênia, "/>
    <x v="194"/>
    <n v="-2.5581395348837207E-3"/>
    <n v="1.3636363636363635E-3"/>
    <n v="0.75"/>
    <n v="3.4883720930232558E-3"/>
    <n v="0.5"/>
    <n v="9.6750000000000007"/>
    <n v="3.87"/>
    <m/>
  </r>
  <r>
    <x v="1"/>
    <x v="2"/>
    <s v="Serviço de Sala I, Coffee Break Ipê, Welcome Coffee Break Ipê, Menu Volante Gardênia, "/>
    <x v="55"/>
    <n v="3.4883720930232558E-3"/>
    <n v="9.0909090909090905E-3"/>
    <n v="0.20599999999999999"/>
    <n v="9.5813953488372086E-4"/>
    <n v="0"/>
    <n v="1.0506"/>
    <n v="7.6499999999999995"/>
    <m/>
  </r>
  <r>
    <x v="1"/>
    <x v="2"/>
    <s v="Serviço de Sala I, Coffee Break Ipê, Welcome Coffee Break Ipê, Menu Volante Gardênia, "/>
    <x v="56"/>
    <n v="1.7646511627906977E-2"/>
    <n v="1.8181818181818181E-2"/>
    <n v="0.35"/>
    <n v="1.6279069767441859E-3"/>
    <n v="0.12"/>
    <n v="4.9874999999999998"/>
    <n v="57"/>
    <m/>
  </r>
  <r>
    <x v="1"/>
    <x v="2"/>
    <s v="Serviço de Sala I, Coffee Break Ipê, Welcome Coffee Break Ipê, Menu Volante Gardênia, "/>
    <x v="57"/>
    <n v="-1.2558139534883717E-3"/>
    <n v="9.0909090909090909E-4"/>
    <n v="1.6E-2"/>
    <n v="7.4418604651162789E-5"/>
    <n v="0"/>
    <n v="1.0545599999999999"/>
    <n v="5.272800000000001"/>
    <m/>
  </r>
  <r>
    <x v="1"/>
    <x v="2"/>
    <s v="Serviço de Sala I, Coffee Break Ipê, Welcome Coffee Break Ipê, Menu Volante Gardênia, "/>
    <x v="58"/>
    <n v="1.8530232558139535E-2"/>
    <n v="1.8181818181818181E-2"/>
    <n v="0.35"/>
    <n v="1.6279069767441859E-3"/>
    <n v="0"/>
    <n v="5.25"/>
    <n v="60"/>
    <m/>
  </r>
  <r>
    <x v="1"/>
    <x v="2"/>
    <s v="Serviço de Sala I, Coffee Break Ipê, Welcome Coffee Break Ipê, Menu Volante Gardênia, "/>
    <x v="59"/>
    <n v="3.0232558139534887E-3"/>
    <n v="4.5454545454545452E-3"/>
    <n v="0"/>
    <n v="0"/>
    <n v="0"/>
    <n v="0"/>
    <n v="31.23"/>
    <m/>
  </r>
  <r>
    <x v="1"/>
    <x v="2"/>
    <s v="Serviço de Sala I, Coffee Break Ipê, Welcome Coffee Break Ipê, Menu Volante Gardênia, "/>
    <x v="60"/>
    <n v="6.5116279069767436E-3"/>
    <n v="6.363636363636363E-3"/>
    <n v="0.35"/>
    <n v="1.6279069767441859E-3"/>
    <n v="0.21"/>
    <n v="12.914999999999999"/>
    <n v="51.66"/>
    <m/>
  </r>
  <r>
    <x v="1"/>
    <x v="2"/>
    <s v="Serviço de Sala I, Coffee Break Ipê, Welcome Coffee Break Ipê, Menu Volante Gardênia, "/>
    <x v="61"/>
    <n v="-2.7906976744186012E-4"/>
    <n v="2.2727272727272726E-3"/>
    <n v="0"/>
    <n v="0"/>
    <n v="8.5000000000000006E-2"/>
    <n v="0"/>
    <n v="30.450000000000003"/>
    <m/>
  </r>
  <r>
    <x v="1"/>
    <x v="2"/>
    <s v="Serviço de Sala I, Coffee Break Ipê, Welcome Coffee Break Ipê, Menu Volante Gardênia, "/>
    <x v="62"/>
    <n v="5.3488372093023261E-4"/>
    <n v="9.0909090909090909E-4"/>
    <n v="3.7999999999999999E-2"/>
    <n v="1.7674418604651161E-4"/>
    <n v="0.28899999999999998"/>
    <n v="1.976"/>
    <n v="5.98"/>
    <m/>
  </r>
  <r>
    <x v="1"/>
    <x v="2"/>
    <s v="Serviço de Sala I, Coffee Break Ipê, Welcome Coffee Break Ipê, Menu Volante Gardênia, "/>
    <x v="64"/>
    <n v="8.0465116279069789E-4"/>
    <n v="2.2727272727272726E-3"/>
    <n v="0.111"/>
    <n v="5.1627906976744185E-4"/>
    <n v="0.45800000000000002"/>
    <n v="2.4308999999999998"/>
    <n v="4.6208999999999998"/>
    <m/>
  </r>
  <r>
    <x v="1"/>
    <x v="2"/>
    <s v="Serviço de Sala I, Coffee Break Ipê, Welcome Coffee Break Ipê, Menu Volante Gardênia, "/>
    <x v="65"/>
    <n v="4.3302325581395353E-3"/>
    <n v="6.8181818181818179E-3"/>
    <n v="6.3E-2"/>
    <n v="2.9302325581395347E-4"/>
    <n v="0"/>
    <n v="1.7955000000000001"/>
    <n v="29.697000000000003"/>
    <m/>
  </r>
  <r>
    <x v="1"/>
    <x v="2"/>
    <s v="Serviço de Sala I, Coffee Break Ipê, Welcome Coffee Break Ipê, Menu Volante Gardênia, "/>
    <x v="71"/>
    <n v="4.3581395348837211E-3"/>
    <n v="4.5454545454545452E-3"/>
    <n v="0.152"/>
    <n v="7.0697674418604645E-4"/>
    <n v="0"/>
    <n v="4.0888"/>
    <n v="26.9"/>
    <m/>
  </r>
  <r>
    <x v="1"/>
    <x v="2"/>
    <s v="Serviço de Sala I, Coffee Break Ipê, Welcome Coffee Break Ipê, Menu Volante Gardênia, "/>
    <x v="72"/>
    <n v="5.8046511627906968E-3"/>
    <n v="6.363636363636363E-3"/>
    <n v="0.15"/>
    <n v="6.9767441860465117E-4"/>
    <n v="1"/>
    <n v="4.5750000000000002"/>
    <n v="42.699999999999996"/>
    <m/>
  </r>
  <r>
    <x v="1"/>
    <x v="2"/>
    <s v="Serviço de Sala I, Coffee Break Ipê, Welcome Coffee Break Ipê, Menu Volante Gardênia, "/>
    <x v="74"/>
    <n v="5.9767441860465113E-2"/>
    <n v="6.363636363636363E-2"/>
    <n v="0.38"/>
    <n v="1.7674418604651163E-3"/>
    <n v="0.43"/>
    <n v="1.8049999999999999"/>
    <n v="61.75"/>
    <m/>
  </r>
  <r>
    <x v="1"/>
    <x v="2"/>
    <s v="Serviço de Sala I, Coffee Break Ipê, Welcome Coffee Break Ipê, Menu Volante Gardênia, "/>
    <x v="75"/>
    <n v="8.8372093023255847E-4"/>
    <n v="4.5454545454545452E-3"/>
    <n v="6.8000000000000005E-2"/>
    <n v="3.1627906976744186E-4"/>
    <n v="0.19500000000000001"/>
    <n v="2.1760000000000002"/>
    <n v="18.240000000000002"/>
    <m/>
  </r>
  <r>
    <x v="1"/>
    <x v="2"/>
    <s v="Serviço de Sala I, Coffee Break Ipê, Welcome Coffee Break Ipê, Menu Volante Gardênia, "/>
    <x v="76"/>
    <n v="1.1023255813953489E-3"/>
    <n v="2.2727272727272726E-3"/>
    <n v="0"/>
    <n v="0"/>
    <n v="0"/>
    <n v="0"/>
    <n v="4.2730499999999996"/>
    <m/>
  </r>
  <r>
    <x v="1"/>
    <x v="2"/>
    <s v="Serviço de Sala I, Coffee Break Ipê, Welcome Coffee Break Ipê, Menu Volante Gardênia, "/>
    <x v="87"/>
    <n v="1.8604651162790697E-2"/>
    <n v="1.8181818181818181E-2"/>
    <n v="0"/>
    <n v="0"/>
    <m/>
    <n v="0"/>
    <n v="31.2"/>
    <m/>
  </r>
  <r>
    <x v="2"/>
    <x v="3"/>
    <s v="Menu Volante com Ilha Manacá"/>
    <x v="160"/>
    <n v="2.9846153846153849E-2"/>
    <n v="3.8461538461538464E-2"/>
    <n v="0.12"/>
    <n v="9.2307692307692305E-4"/>
    <n v="1"/>
    <n v="12.902399999999998"/>
    <n v="430.08"/>
    <m/>
  </r>
  <r>
    <x v="2"/>
    <x v="3"/>
    <s v="Menu Volante com Ilha Manacá"/>
    <x v="90"/>
    <n v="4.5230769230769234E-2"/>
    <n v="4.6153846153846156E-2"/>
    <n v="0.94899999999999995"/>
    <n v="7.3000000000000001E-3"/>
    <n v="0"/>
    <n v="62.064600000000006"/>
    <n v="392.40000000000003"/>
    <m/>
  </r>
  <r>
    <x v="2"/>
    <x v="3"/>
    <s v="Menu Volante com Ilha Manacá"/>
    <x v="195"/>
    <n v="8.4392307692307697E-2"/>
    <n v="0.11538461538461539"/>
    <n v="0.51"/>
    <n v="3.9230769230769232E-3"/>
    <n v="3.08"/>
    <n v="25.4847"/>
    <n v="595.64239999999995"/>
    <m/>
  </r>
  <r>
    <x v="2"/>
    <x v="3"/>
    <s v="Menu Volante com Ilha Manacá"/>
    <x v="196"/>
    <n v="1.9153846153846153E-2"/>
    <n v="2.3076923076923078E-2"/>
    <n v="0.216"/>
    <n v="1.6615384615384615E-3"/>
    <n v="0"/>
    <n v="13.342320000000001"/>
    <n v="185.31"/>
    <m/>
  </r>
  <r>
    <x v="2"/>
    <x v="3"/>
    <s v="Menu Volante com Ilha Manacá"/>
    <x v="197"/>
    <n v="2.1415384615384617E-2"/>
    <n v="2.3076923076923078E-2"/>
    <n v="0.75"/>
    <n v="5.7692307692307696E-3"/>
    <n v="0"/>
    <n v="24.2925"/>
    <n v="97.17"/>
    <m/>
  </r>
  <r>
    <x v="2"/>
    <x v="3"/>
    <s v="Menu Volante com Ilha Manacá"/>
    <x v="198"/>
    <n v="1.7307692307692309E-2"/>
    <n v="3.0769230769230771E-2"/>
    <n v="0.38500000000000001"/>
    <n v="2.9615384615384616E-3"/>
    <n v="1"/>
    <n v="17.652250000000002"/>
    <n v="137.55000000000001"/>
    <m/>
  </r>
  <r>
    <x v="2"/>
    <x v="3"/>
    <s v="Menu Volante com Ilha Manacá"/>
    <x v="199"/>
    <n v="9.7038461538461546E-2"/>
    <n v="0.1"/>
    <n v="5.0999999999999996"/>
    <n v="3.9230769230769229E-2"/>
    <n v="0"/>
    <n v="39.983999999999995"/>
    <n v="101.92"/>
    <m/>
  </r>
  <r>
    <x v="2"/>
    <x v="3"/>
    <s v="Menu Volante com Ilha Manacá"/>
    <x v="200"/>
    <n v="-3.1538461538461536E-2"/>
    <n v="7.6923076923076927E-3"/>
    <n v="0.13600000000000001"/>
    <n v="1.0461538461538462E-3"/>
    <n v="0"/>
    <n v="0.81872"/>
    <n v="6.02"/>
    <m/>
  </r>
  <r>
    <x v="2"/>
    <x v="3"/>
    <s v="Menu Volante com Ilha Manacá"/>
    <x v="201"/>
    <n v="6.6461538461538468E-3"/>
    <n v="7.6923076923076927E-3"/>
    <n v="0.26100000000000001"/>
    <n v="2.0076923076923076E-3"/>
    <n v="0"/>
    <n v="6.3031499999999996"/>
    <n v="24.15"/>
    <m/>
  </r>
  <r>
    <x v="2"/>
    <x v="3"/>
    <s v="Menu Volante com Ilha Manacá"/>
    <x v="100"/>
    <n v="3.223076923076924E-3"/>
    <n v="1.1538461538461539E-2"/>
    <n v="0.24099999999999999"/>
    <n v="1.8538461538461538E-3"/>
    <n v="0.82"/>
    <n v="5.6128899999999993"/>
    <n v="15.837200000000001"/>
    <m/>
  </r>
  <r>
    <x v="2"/>
    <x v="3"/>
    <s v="Menu Volante com Ilha Manacá"/>
    <x v="202"/>
    <n v="2.0076923076923076E-3"/>
    <n v="7.6923076923076927E-3"/>
    <n v="0.34499999999999997"/>
    <n v="2.6538461538461538E-3"/>
    <n v="0.498"/>
    <n v="18.0504"/>
    <n v="26.26464"/>
    <m/>
  </r>
  <r>
    <x v="2"/>
    <x v="3"/>
    <s v="Menu Volante com Ilha Manacá"/>
    <x v="164"/>
    <n v="1.9615384615384612E-3"/>
    <n v="7.6923076923076927E-3"/>
    <n v="0.29799999999999999"/>
    <n v="2.292307692307692E-3"/>
    <n v="0.4"/>
    <n v="22.457279999999997"/>
    <n v="45.216000000000001"/>
    <m/>
  </r>
  <r>
    <x v="2"/>
    <x v="3"/>
    <s v="Menu Volante com Ilha Manacá"/>
    <x v="203"/>
    <n v="5.5515384615384612E-2"/>
    <n v="6.9230769230769235E-2"/>
    <n v="9.5000000000000001E-2"/>
    <n v="7.307692307692308E-4"/>
    <n v="1.4850000000000001"/>
    <n v="7.0689500000000001"/>
    <n v="559.19114999999999"/>
    <m/>
  </r>
  <r>
    <x v="2"/>
    <x v="3"/>
    <s v="Menu Volante com Ilha Manacá"/>
    <x v="204"/>
    <n v="6.0153846153846155E-2"/>
    <n v="7.6923076923076927E-2"/>
    <n v="0.21"/>
    <n v="1.6153846153846153E-3"/>
    <n v="2.085"/>
    <n v="1.7324999999999999"/>
    <n v="65.298749999999998"/>
    <m/>
  </r>
  <r>
    <x v="2"/>
    <x v="3"/>
    <s v="Menu Volante com Ilha Manacá"/>
    <x v="205"/>
    <n v="1.1522307692307692"/>
    <n v="1.1538461538461537"/>
    <n v="15"/>
    <n v="0.11538461538461539"/>
    <n v="0"/>
    <n v="10.050000000000001"/>
    <n v="100.5"/>
    <m/>
  </r>
  <r>
    <x v="2"/>
    <x v="3"/>
    <s v="Menu Volante com Ilha Manacá"/>
    <x v="206"/>
    <n v="9.6692307692307689E-2"/>
    <n v="0.12307692307692308"/>
    <n v="0.82499999999999996"/>
    <n v="6.346153846153846E-3"/>
    <n v="2.605"/>
    <n v="10.58475"/>
    <n v="171.85784999999998"/>
    <m/>
  </r>
  <r>
    <x v="2"/>
    <x v="3"/>
    <s v="Menu Volante com Ilha Manacá"/>
    <x v="207"/>
    <n v="0.99365384615384611"/>
    <n v="1"/>
    <n v="0.15"/>
    <n v="1.1538461538461537E-3"/>
    <n v="0"/>
    <n v="0.51300000000000001"/>
    <n v="444.59999999999997"/>
    <m/>
  </r>
  <r>
    <x v="2"/>
    <x v="3"/>
    <s v="Menu Volante com Ilha Manacá"/>
    <x v="208"/>
    <n v="0.99884615384615383"/>
    <n v="1"/>
    <n v="0.16"/>
    <n v="1.2307692307692308E-3"/>
    <n v="0"/>
    <n v="0.34240000000000004"/>
    <n v="278.2"/>
    <m/>
  </r>
  <r>
    <x v="2"/>
    <x v="3"/>
    <s v="Menu Volante com Ilha Manacá"/>
    <x v="209"/>
    <n v="1.0769230769230767E-3"/>
    <n v="2.3076923076923075E-3"/>
    <n v="0.251"/>
    <n v="1.9307692307692307E-3"/>
    <n v="0"/>
    <n v="1.1520900000000001"/>
    <n v="1.377"/>
    <m/>
  </r>
  <r>
    <x v="2"/>
    <x v="3"/>
    <s v="Menu Volante com Ilha Manacá"/>
    <x v="108"/>
    <n v="9.6076923076923084E-3"/>
    <n v="1.1538461538461539E-2"/>
    <n v="0.91700000000000004"/>
    <n v="7.0538461538461545E-3"/>
    <n v="0"/>
    <n v="9.6285000000000007"/>
    <n v="15.75"/>
    <m/>
  </r>
  <r>
    <x v="2"/>
    <x v="3"/>
    <s v="Menu Volante com Ilha Manacá"/>
    <x v="210"/>
    <n v="2.8846153846153848E-3"/>
    <n v="3.8461538461538464E-3"/>
    <n v="0.125"/>
    <n v="9.6153846153846159E-4"/>
    <n v="0"/>
    <n v="0.98"/>
    <n v="3.92"/>
    <m/>
  </r>
  <r>
    <x v="2"/>
    <x v="3"/>
    <s v="Menu Volante com Ilha Manacá"/>
    <x v="211"/>
    <n v="2.9807692307692309E-2"/>
    <n v="3.0769230769230771E-2"/>
    <n v="0.68"/>
    <n v="5.2307692307692315E-3"/>
    <n v="0"/>
    <n v="10.812000000000001"/>
    <n v="63.6"/>
    <m/>
  </r>
  <r>
    <x v="2"/>
    <x v="3"/>
    <s v="Menu Volante com Ilha Manacá"/>
    <x v="110"/>
    <n v="7.4153846153846136E-3"/>
    <n v="2.3076923076923078E-2"/>
    <n v="0.42499999999999999"/>
    <n v="3.2692307692307691E-3"/>
    <n v="1.3560000000000001"/>
    <n v="6.2474999999999996"/>
    <n v="24.166799999999999"/>
    <m/>
  </r>
  <r>
    <x v="2"/>
    <x v="3"/>
    <s v="Menu Volante com Ilha Manacá"/>
    <x v="109"/>
    <n v="5.769230769230773E-4"/>
    <n v="2.3076923076923078E-2"/>
    <n v="0.11600000000000001"/>
    <n v="8.9230769230769235E-4"/>
    <n v="2.5"/>
    <n v="3.5728000000000004"/>
    <n v="15.4"/>
    <m/>
  </r>
  <r>
    <x v="2"/>
    <x v="3"/>
    <s v="Menu Volante com Ilha Manacá"/>
    <x v="212"/>
    <n v="1.4492307692307693E-2"/>
    <n v="1.5384615384615385E-2"/>
    <n v="0.38"/>
    <n v="2.9230769230769232E-3"/>
    <n v="0"/>
    <n v="16.803599999999999"/>
    <n v="88.44"/>
    <m/>
  </r>
  <r>
    <x v="2"/>
    <x v="3"/>
    <s v="Menu Volante com Ilha Manacá"/>
    <x v="213"/>
    <n v="4.4615384615384612E-3"/>
    <n v="1.1538461538461539E-2"/>
    <n v="0.121"/>
    <n v="9.3076923076923078E-4"/>
    <n v="0.54"/>
    <n v="7.9617999999999993"/>
    <n v="63.167999999999992"/>
    <m/>
  </r>
  <r>
    <x v="2"/>
    <x v="3"/>
    <s v="Menu Volante com Ilha Manacá"/>
    <x v="118"/>
    <n v="0.11445384615384616"/>
    <n v="0.11538461538461539"/>
    <n v="0"/>
    <n v="0"/>
    <n v="0"/>
    <n v="0"/>
    <n v="55.5"/>
    <m/>
  </r>
  <r>
    <x v="2"/>
    <x v="3"/>
    <s v="Menu Volante com Ilha Manacá"/>
    <x v="119"/>
    <n v="0.11538461538461539"/>
    <n v="0.11538461538461539"/>
    <n v="0"/>
    <n v="0"/>
    <n v="0"/>
    <n v="0"/>
    <n v="22.35"/>
    <m/>
  </r>
  <r>
    <x v="2"/>
    <x v="3"/>
    <s v="Menu Volante com Ilha Manacá"/>
    <x v="120"/>
    <n v="0"/>
    <n v="7.6923076923076923E-4"/>
    <n v="0.1"/>
    <n v="7.6923076923076923E-4"/>
    <n v="0.1"/>
    <n v="5.3040000000000003"/>
    <n v="0"/>
    <m/>
  </r>
  <r>
    <x v="2"/>
    <x v="3"/>
    <s v="Menu Volante com Ilha Manacá"/>
    <x v="214"/>
    <n v="1.4615384615384617E-2"/>
    <n v="1.5384615384615385E-2"/>
    <n v="1.2"/>
    <n v="9.2307692307692299E-3"/>
    <n v="0"/>
    <n v="5.8199999999999994"/>
    <n v="9.6999999999999993"/>
    <m/>
  </r>
  <r>
    <x v="2"/>
    <x v="3"/>
    <s v="Menu Volante com Ilha Manacá"/>
    <x v="215"/>
    <n v="6.1538461538461556E-3"/>
    <n v="1.5384615384615385E-2"/>
    <n v="1"/>
    <n v="7.6923076923076927E-3"/>
    <n v="0"/>
    <n v="14.45"/>
    <n v="28.9"/>
    <m/>
  </r>
  <r>
    <x v="2"/>
    <x v="3"/>
    <s v="Menu Volante com Ilha Manacá"/>
    <x v="216"/>
    <n v="1.5384615384615385E-2"/>
    <n v="2.3076923076923078E-2"/>
    <n v="1.5"/>
    <n v="1.1538461538461539E-2"/>
    <n v="0"/>
    <n v="8.6999999999999993"/>
    <n v="17.399999999999999"/>
    <m/>
  </r>
  <r>
    <x v="2"/>
    <x v="3"/>
    <s v="Menu Volante com Ilha Manacá"/>
    <x v="139"/>
    <n v="0.12061538461538461"/>
    <n v="0.15384615384615385"/>
    <n v="2.5"/>
    <n v="1.9230769230769232E-2"/>
    <n v="2.82"/>
    <n v="16.45"/>
    <n v="113.0444"/>
    <m/>
  </r>
  <r>
    <x v="2"/>
    <x v="3"/>
    <s v="Menu Volante com Ilha Manacá"/>
    <x v="137"/>
    <n v="8.0769230769230774E-2"/>
    <n v="0.11538461538461539"/>
    <n v="2.5"/>
    <n v="1.9230769230769232E-2"/>
    <n v="2"/>
    <n v="18.5"/>
    <n v="96.2"/>
    <m/>
  </r>
  <r>
    <x v="2"/>
    <x v="3"/>
    <s v="Menu Volante com Ilha Manacá"/>
    <x v="138"/>
    <n v="1.846153846153846E-2"/>
    <n v="6.1538461538461542E-2"/>
    <n v="0"/>
    <n v="0"/>
    <n v="3.1"/>
    <n v="0"/>
    <n v="83.300000000000011"/>
    <m/>
  </r>
  <r>
    <x v="2"/>
    <x v="3"/>
    <s v="Menu Volante com Ilha Manacá"/>
    <x v="138"/>
    <n v="6.1538461538461542E-2"/>
    <n v="6.1538461538461542E-2"/>
    <n v="2.34"/>
    <n v="1.7999999999999999E-2"/>
    <n v="0"/>
    <n v="39.78"/>
    <n v="136"/>
    <m/>
  </r>
  <r>
    <x v="2"/>
    <x v="3"/>
    <s v="Menu Volante com Ilha Manacá"/>
    <x v="154"/>
    <n v="3.5846153846153847E-2"/>
    <n v="5.3846153846153849E-2"/>
    <n v="0"/>
    <n v="0"/>
    <n v="0"/>
    <n v="0"/>
    <n v="20.3"/>
    <m/>
  </r>
  <r>
    <x v="2"/>
    <x v="3"/>
    <s v="Menu Volante com Ilha Manacá"/>
    <x v="217"/>
    <n v="3.4461538461538458E-3"/>
    <n v="4.6153846153846149E-3"/>
    <n v="0.13100000000000001"/>
    <n v="1.0076923076923077E-3"/>
    <n v="0.152"/>
    <n v="5.5701200000000011"/>
    <n v="19.048960000000001"/>
    <m/>
  </r>
  <r>
    <x v="2"/>
    <x v="3"/>
    <s v="Menu Volante com Ilha Manacá"/>
    <x v="218"/>
    <n v="6.6846153846153852E-3"/>
    <n v="7.6923076923076927E-3"/>
    <n v="0.32100000000000001"/>
    <n v="2.4692307692307691E-3"/>
    <n v="0"/>
    <n v="1.284"/>
    <n v="4"/>
    <m/>
  </r>
  <r>
    <x v="2"/>
    <x v="3"/>
    <s v="Menu Volante com Ilha Manacá"/>
    <x v="219"/>
    <n v="5.906923076923077E-2"/>
    <n v="6.1538461538461542E-2"/>
    <n v="0"/>
    <n v="0"/>
    <n v="0"/>
    <n v="0"/>
    <n v="32"/>
    <m/>
  </r>
  <r>
    <x v="2"/>
    <x v="3"/>
    <s v="Menu Volante com Ilha Manacá"/>
    <x v="220"/>
    <n v="3.8461538461538464E-3"/>
    <n v="7.6923076923076927E-3"/>
    <n v="0.122"/>
    <n v="9.384615384615384E-4"/>
    <n v="0.5"/>
    <n v="4.8202199999999999"/>
    <n v="19.754999999999999"/>
    <m/>
  </r>
  <r>
    <x v="2"/>
    <x v="3"/>
    <s v="Menu Volante com Ilha Manacá"/>
    <x v="221"/>
    <n v="5.2907692307692308E-2"/>
    <n v="6.1538461538461542E-2"/>
    <n v="2.1110000000000002"/>
    <n v="1.6238461538461538E-2"/>
    <n v="1"/>
    <n v="60.015730000000005"/>
    <n v="199.01"/>
    <m/>
  </r>
  <r>
    <x v="2"/>
    <x v="3"/>
    <s v="Menu Volante com Ilha Manacá"/>
    <x v="222"/>
    <n v="6.8384615384615398E-3"/>
    <n v="2.3076923076923078E-2"/>
    <n v="1"/>
    <n v="7.6923076923076927E-3"/>
    <n v="0"/>
    <n v="2.35"/>
    <n v="7.0500000000000007"/>
    <m/>
  </r>
  <r>
    <x v="2"/>
    <x v="3"/>
    <s v="Menu Volante com Ilha Manacá"/>
    <x v="223"/>
    <n v="5.3846153846153849E-2"/>
    <n v="6.1538461538461542E-2"/>
    <n v="2.1150000000000002"/>
    <n v="1.6269230769230772E-2"/>
    <n v="0"/>
    <n v="137.03085000000002"/>
    <n v="518.32000000000005"/>
    <m/>
  </r>
  <r>
    <x v="2"/>
    <x v="3"/>
    <s v="Menu Volante com Ilha Manacá"/>
    <x v="224"/>
    <n v="0"/>
    <n v="1.5384615384615385E-2"/>
    <n v="1"/>
    <n v="7.6923076923076927E-3"/>
    <n v="1"/>
    <n v="28.89"/>
    <n v="28.89"/>
    <m/>
  </r>
  <r>
    <x v="2"/>
    <x v="3"/>
    <s v="Menu Volante com Ilha Manacá"/>
    <x v="225"/>
    <n v="3.8461538461538464E-3"/>
    <n v="1.1538461538461539E-2"/>
    <n v="0.48"/>
    <n v="3.6923076923076922E-3"/>
    <n v="0"/>
    <n v="9.1104000000000003"/>
    <n v="28.47"/>
    <m/>
  </r>
  <r>
    <x v="2"/>
    <x v="3"/>
    <s v="Menu Volante com Ilha Manacá"/>
    <x v="226"/>
    <n v="7.1923076923076923E-3"/>
    <n v="1.5384615384615385E-2"/>
    <n v="0.34499999999999997"/>
    <n v="2.6538461538461538E-3"/>
    <n v="0.58499999999999996"/>
    <n v="8.5559999999999992"/>
    <n v="35.091999999999999"/>
    <m/>
  </r>
  <r>
    <x v="2"/>
    <x v="3"/>
    <s v="Menu Volante com Ilha Manacá"/>
    <x v="227"/>
    <n v="1.9615384615384612E-3"/>
    <n v="4.6153846153846149E-3"/>
    <n v="0.32600000000000001"/>
    <n v="2.507692307692308E-3"/>
    <n v="0"/>
    <n v="11.084"/>
    <n v="20.399999999999999"/>
    <m/>
  </r>
  <r>
    <x v="2"/>
    <x v="3"/>
    <s v="Menu Volante com Ilha Manacá"/>
    <x v="228"/>
    <n v="0.18980000000000002"/>
    <n v="0.19230769230769232"/>
    <n v="0"/>
    <n v="0"/>
    <n v="0"/>
    <n v="0"/>
    <n v="22.5"/>
    <m/>
  </r>
  <r>
    <x v="2"/>
    <x v="3"/>
    <s v="Menu Volante com Ilha Manacá"/>
    <x v="229"/>
    <n v="2.3076923076923078E-2"/>
    <n v="3.8461538461538464E-2"/>
    <n v="1"/>
    <n v="7.6923076923076927E-3"/>
    <n v="2"/>
    <n v="76.5"/>
    <n v="229.5"/>
    <m/>
  </r>
  <r>
    <x v="2"/>
    <x v="3"/>
    <s v="Menu Volante com Ilha Manacá"/>
    <x v="230"/>
    <n v="4.0000000000000001E-3"/>
    <n v="1.5384615384615385E-2"/>
    <n v="0.39800000000000002"/>
    <n v="3.0615384615384619E-3"/>
    <n v="0.48"/>
    <n v="4.4576000000000002"/>
    <n v="17.023999999999997"/>
    <m/>
  </r>
  <r>
    <x v="2"/>
    <x v="3"/>
    <s v="Menu Volante com Ilha Manacá"/>
    <x v="126"/>
    <n v="4.6307692307692308E-3"/>
    <n v="7.6923076923076927E-3"/>
    <n v="0.29599999999999999"/>
    <n v="2.276923076923077E-3"/>
    <n v="0"/>
    <n v="5.3516799999999991"/>
    <n v="18.079999999999998"/>
    <m/>
  </r>
  <r>
    <x v="2"/>
    <x v="3"/>
    <s v="Menu Volante com Ilha Manacá"/>
    <x v="231"/>
    <n v="9.0030769230769234E-2"/>
    <n v="9.2307692307692313E-2"/>
    <n v="0"/>
    <n v="0"/>
    <n v="0"/>
    <n v="0"/>
    <n v="23.04"/>
    <m/>
  </r>
  <r>
    <x v="2"/>
    <x v="3"/>
    <s v="Menu Volante com Ilha Manacá"/>
    <x v="232"/>
    <n v="0.76923076923076927"/>
    <n v="1.5384615384615385"/>
    <n v="21"/>
    <n v="0.16153846153846155"/>
    <n v="100"/>
    <n v="12.981818181818181"/>
    <n v="61.818181818181813"/>
    <m/>
  </r>
  <r>
    <x v="2"/>
    <x v="3"/>
    <s v="Menu Volante com Ilha Manacá"/>
    <x v="233"/>
    <n v="1.1538461538461546E-3"/>
    <n v="7.6923076923076927E-3"/>
    <n v="0.85"/>
    <n v="6.5384615384615381E-3"/>
    <n v="0"/>
    <n v="33.15"/>
    <n v="39"/>
    <m/>
  </r>
  <r>
    <x v="2"/>
    <x v="3"/>
    <s v="Menu Volante com Ilha Manacá"/>
    <x v="0"/>
    <n v="2.6923076923076933E-4"/>
    <n v="1.5384615384615385E-3"/>
    <n v="1.4999999999999999E-2"/>
    <n v="1.1538461538461538E-4"/>
    <n v="0.15"/>
    <n v="0.25379999999999997"/>
    <n v="0.8460000000000002"/>
    <m/>
  </r>
  <r>
    <x v="2"/>
    <x v="3"/>
    <s v="Menu Volante com Ilha Manacá"/>
    <x v="234"/>
    <n v="8.3461538461538469E-3"/>
    <n v="1.9230769230769232E-2"/>
    <n v="0.32500000000000001"/>
    <n v="2.5000000000000001E-3"/>
    <n v="1.4"/>
    <n v="12.436666666666667"/>
    <n v="42.093333333333334"/>
    <m/>
  </r>
  <r>
    <x v="2"/>
    <x v="3"/>
    <s v="Menu Volante com Ilha Manacá"/>
    <x v="235"/>
    <n v="2.1307692307692308E-3"/>
    <n v="1.1538461538461539E-2"/>
    <n v="0.33500000000000002"/>
    <n v="2.5769230769230769E-3"/>
    <n v="0.89800000000000002"/>
    <n v="36.85"/>
    <n v="66.22"/>
    <m/>
  </r>
  <r>
    <x v="2"/>
    <x v="3"/>
    <s v="Menu Volante com Ilha Manacá"/>
    <x v="236"/>
    <n v="3.2038461538461543E-2"/>
    <n v="3.4615384615384617E-2"/>
    <n v="0.65500000000000003"/>
    <n v="5.0384615384615385E-3"/>
    <n v="0"/>
    <n v="144.755"/>
    <n v="994.5"/>
    <m/>
  </r>
  <r>
    <x v="2"/>
    <x v="3"/>
    <s v="Menu Volante com Ilha Manacá"/>
    <x v="2"/>
    <n v="2.6538461538461542E-3"/>
    <n v="7.6923076923076927E-3"/>
    <n v="0.31"/>
    <n v="2.3846153846153848E-3"/>
    <n v="0"/>
    <n v="15.965"/>
    <n v="51.5"/>
    <m/>
  </r>
  <r>
    <x v="2"/>
    <x v="3"/>
    <s v="Menu Volante com Ilha Manacá"/>
    <x v="237"/>
    <n v="4.3846153846153844E-3"/>
    <n v="7.6923076923076927E-3"/>
    <n v="0.158"/>
    <n v="1.2153846153846154E-3"/>
    <n v="0.12"/>
    <n v="9.8828999999999994"/>
    <n v="55.043999999999997"/>
    <m/>
  </r>
  <r>
    <x v="2"/>
    <x v="3"/>
    <s v="Menu Volante com Ilha Manacá"/>
    <x v="3"/>
    <n v="1.4169230769230771E-2"/>
    <n v="1.5384615384615385E-2"/>
    <n v="0.51"/>
    <n v="3.9230769230769232E-3"/>
    <n v="0"/>
    <n v="10.557"/>
    <n v="41.4"/>
    <m/>
  </r>
  <r>
    <x v="2"/>
    <x v="3"/>
    <s v="Menu Volante com Ilha Manacá"/>
    <x v="4"/>
    <n v="3.7692307692307695E-3"/>
    <n v="7.6923076923076927E-3"/>
    <n v="0.126"/>
    <n v="9.6923076923076921E-4"/>
    <n v="0"/>
    <n v="8.9522999999999993"/>
    <n v="71.05"/>
    <m/>
  </r>
  <r>
    <x v="2"/>
    <x v="3"/>
    <s v="Menu Volante com Ilha Manacá"/>
    <x v="5"/>
    <n v="9.3538461538461553E-3"/>
    <n v="1.5384615384615385E-2"/>
    <n v="0.312"/>
    <n v="2.3999999999999998E-3"/>
    <n v="0.65800000000000003"/>
    <n v="17.643599999999999"/>
    <n v="75.890100000000004"/>
    <m/>
  </r>
  <r>
    <x v="2"/>
    <x v="3"/>
    <s v="Menu Volante com Ilha Manacá"/>
    <x v="6"/>
    <n v="-9.2307692307692316E-5"/>
    <n v="3.8461538461538464E-3"/>
    <n v="0.3"/>
    <n v="2.3076923076923075E-3"/>
    <n v="0.2"/>
    <n v="20.445"/>
    <n v="20.445"/>
    <m/>
  </r>
  <r>
    <x v="2"/>
    <x v="3"/>
    <s v="Menu Volante com Ilha Manacá"/>
    <x v="7"/>
    <n v="0"/>
    <n v="3.8461538461538464E-3"/>
    <n v="0.3"/>
    <n v="2.3076923076923075E-3"/>
    <n v="0.2"/>
    <n v="16.5"/>
    <n v="16.5"/>
    <m/>
  </r>
  <r>
    <x v="2"/>
    <x v="3"/>
    <s v="Menu Volante com Ilha Manacá"/>
    <x v="8"/>
    <n v="9.2307692307692316E-3"/>
    <n v="1.1538461538461539E-2"/>
    <n v="0.41"/>
    <n v="3.1538461538461538E-3"/>
    <n v="0"/>
    <n v="32.881999999999998"/>
    <n v="120.30000000000001"/>
    <m/>
  </r>
  <r>
    <x v="2"/>
    <x v="3"/>
    <s v="Menu Volante com Ilha Manacá"/>
    <x v="238"/>
    <n v="0"/>
    <n v="7.6923076923076927E-3"/>
    <n v="0"/>
    <n v="0"/>
    <n v="1"/>
    <n v="0"/>
    <n v="0"/>
    <m/>
  </r>
  <r>
    <x v="2"/>
    <x v="3"/>
    <s v="Menu Volante com Ilha Manacá"/>
    <x v="11"/>
    <n v="0"/>
    <n v="7.6923076923076927E-3"/>
    <n v="0"/>
    <n v="0"/>
    <n v="1"/>
    <n v="0"/>
    <n v="0"/>
    <m/>
  </r>
  <r>
    <x v="2"/>
    <x v="3"/>
    <s v="Menu Volante com Ilha Manacá"/>
    <x v="12"/>
    <n v="0"/>
    <n v="0.5"/>
    <n v="0"/>
    <n v="0"/>
    <n v="65"/>
    <n v="0"/>
    <n v="0"/>
    <m/>
  </r>
  <r>
    <x v="2"/>
    <x v="3"/>
    <s v="Menu Volante com Ilha Manacá"/>
    <x v="13"/>
    <n v="0"/>
    <n v="0.5"/>
    <n v="0"/>
    <n v="0"/>
    <n v="65"/>
    <n v="0"/>
    <n v="0"/>
    <m/>
  </r>
  <r>
    <x v="2"/>
    <x v="3"/>
    <s v="Menu Volante com Ilha Manacá"/>
    <x v="141"/>
    <n v="0"/>
    <n v="1.5384615384615385E-3"/>
    <n v="0"/>
    <n v="0"/>
    <n v="0.2"/>
    <n v="0"/>
    <n v="0"/>
    <m/>
  </r>
  <r>
    <x v="2"/>
    <x v="3"/>
    <s v="Menu Volante com Ilha Manacá"/>
    <x v="239"/>
    <n v="0"/>
    <n v="1.1538461538461539E-2"/>
    <n v="0"/>
    <n v="0"/>
    <n v="1.5"/>
    <n v="0"/>
    <n v="0"/>
    <m/>
  </r>
  <r>
    <x v="2"/>
    <x v="3"/>
    <s v="Menu Volante com Ilha Manacá"/>
    <x v="240"/>
    <n v="0"/>
    <n v="7.6923076923076927E-3"/>
    <n v="0"/>
    <n v="0"/>
    <n v="1"/>
    <n v="0"/>
    <n v="0"/>
    <m/>
  </r>
  <r>
    <x v="2"/>
    <x v="3"/>
    <s v="Menu Volante com Ilha Manacá"/>
    <x v="15"/>
    <n v="1.1553846153846154E-2"/>
    <n v="1.5384615384615385E-2"/>
    <n v="0.21"/>
    <n v="1.6153846153846153E-3"/>
    <n v="0.498"/>
    <n v="13.65"/>
    <n v="97.63"/>
    <m/>
  </r>
  <r>
    <x v="2"/>
    <x v="3"/>
    <s v="Menu Volante com Ilha Manacá"/>
    <x v="17"/>
    <n v="6.076923076923077E-3"/>
    <n v="7.6923076923076927E-3"/>
    <n v="0"/>
    <n v="0"/>
    <n v="0"/>
    <n v="0"/>
    <n v="148.19999999999999"/>
    <m/>
  </r>
  <r>
    <x v="2"/>
    <x v="3"/>
    <s v="Menu Volante com Ilha Manacá"/>
    <x v="18"/>
    <n v="1"/>
    <n v="1"/>
    <n v="10"/>
    <n v="7.6923076923076927E-2"/>
    <n v="0"/>
    <n v="18"/>
    <n v="234"/>
    <m/>
  </r>
  <r>
    <x v="2"/>
    <x v="3"/>
    <s v="Menu Volante com Ilha Manacá"/>
    <x v="20"/>
    <n v="0"/>
    <n v="3.8461538461538464E-3"/>
    <n v="0"/>
    <n v="0"/>
    <n v="0.5"/>
    <n v="0"/>
    <n v="0"/>
    <m/>
  </r>
  <r>
    <x v="2"/>
    <x v="3"/>
    <s v="Menu Volante com Ilha Manacá"/>
    <x v="21"/>
    <n v="0.2076923076923077"/>
    <n v="0.5"/>
    <n v="0"/>
    <n v="0"/>
    <n v="38"/>
    <n v="0"/>
    <n v="67.77"/>
    <m/>
  </r>
  <r>
    <x v="2"/>
    <x v="3"/>
    <s v="Menu Volante com Ilha Manacá"/>
    <x v="22"/>
    <n v="0"/>
    <n v="7.6923076923076927E-3"/>
    <n v="0"/>
    <n v="0"/>
    <n v="1"/>
    <n v="0"/>
    <n v="0"/>
    <m/>
  </r>
  <r>
    <x v="2"/>
    <x v="3"/>
    <s v="Menu Volante com Ilha Manacá"/>
    <x v="188"/>
    <n v="4.6153846153846149E-3"/>
    <n v="4.6153846153846149E-3"/>
    <n v="0"/>
    <n v="0"/>
    <n v="0"/>
    <n v="0"/>
    <n v="6.309473684210527"/>
    <m/>
  </r>
  <r>
    <x v="2"/>
    <x v="3"/>
    <s v="Menu Volante com Ilha Manacá"/>
    <x v="241"/>
    <n v="1.5384615384615385E-2"/>
    <n v="2.3076923076923078E-2"/>
    <n v="0.86499999999999999"/>
    <n v="6.6538461538461534E-3"/>
    <n v="1"/>
    <n v="32.0396"/>
    <n v="74.08"/>
    <m/>
  </r>
  <r>
    <x v="2"/>
    <x v="3"/>
    <s v="Menu Volante com Ilha Manacá"/>
    <x v="23"/>
    <n v="0"/>
    <n v="2.3076923076923078E-2"/>
    <n v="0"/>
    <n v="0"/>
    <n v="3"/>
    <n v="0"/>
    <n v="0"/>
    <m/>
  </r>
  <r>
    <x v="2"/>
    <x v="3"/>
    <s v="Menu Volante com Ilha Manacá"/>
    <x v="242"/>
    <n v="3.8307692307692309E-3"/>
    <n v="1.1538461538461539E-2"/>
    <n v="0.15"/>
    <n v="1.1538461538461537E-3"/>
    <n v="1.002"/>
    <n v="9.6114285714285703"/>
    <n v="31.909942857142855"/>
    <m/>
  </r>
  <r>
    <x v="2"/>
    <x v="3"/>
    <s v="Menu Volante com Ilha Manacá"/>
    <x v="243"/>
    <n v="2.6769230769230772E-3"/>
    <n v="1.1538461538461539E-2"/>
    <n v="0.15"/>
    <n v="1.1538461538461537E-3"/>
    <n v="1.002"/>
    <n v="16.535714285714285"/>
    <n v="54.898571428571422"/>
    <m/>
  </r>
  <r>
    <x v="2"/>
    <x v="3"/>
    <s v="Menu Volante com Ilha Manacá"/>
    <x v="244"/>
    <n v="1.1538461538461537E-3"/>
    <n v="2.3076923076923075E-3"/>
    <n v="0.05"/>
    <n v="3.8461538461538462E-4"/>
    <n v="0"/>
    <n v="4.4185000000000008"/>
    <n v="26.510999999999999"/>
    <m/>
  </r>
  <r>
    <x v="2"/>
    <x v="3"/>
    <s v="Menu Volante com Ilha Manacá"/>
    <x v="245"/>
    <n v="-3.8461538461538462E-4"/>
    <n v="1.9230769230769232E-2"/>
    <n v="0"/>
    <n v="0"/>
    <n v="2.5"/>
    <n v="0"/>
    <n v="0"/>
    <m/>
  </r>
  <r>
    <x v="2"/>
    <x v="3"/>
    <s v="Menu Volante com Ilha Manacá"/>
    <x v="246"/>
    <n v="7.6923076923076927E-3"/>
    <n v="1.5384615384615385E-2"/>
    <n v="0.32"/>
    <n v="2.4615384615384616E-3"/>
    <n v="1"/>
    <n v="9.894400000000001"/>
    <n v="30.92"/>
    <m/>
  </r>
  <r>
    <x v="2"/>
    <x v="3"/>
    <s v="Menu Volante com Ilha Manacá"/>
    <x v="247"/>
    <n v="-1.7000000000000001E-3"/>
    <n v="1.5384615384615385E-3"/>
    <n v="0.221"/>
    <n v="1.7000000000000001E-3"/>
    <n v="0.2"/>
    <n v="22.064640000000001"/>
    <n v="0"/>
    <m/>
  </r>
  <r>
    <x v="2"/>
    <x v="3"/>
    <s v="Menu Volante com Ilha Manacá"/>
    <x v="28"/>
    <n v="1.3684615384615385E-2"/>
    <n v="1.5384615384615385E-2"/>
    <n v="0.498"/>
    <n v="3.8307692307692309E-3"/>
    <n v="0"/>
    <n v="14.8902"/>
    <n v="59.8"/>
    <m/>
  </r>
  <r>
    <x v="2"/>
    <x v="3"/>
    <s v="Menu Volante com Ilha Manacá"/>
    <x v="248"/>
    <n v="1.5384615384615385E-3"/>
    <n v="1.5384615384615385E-3"/>
    <n v="0"/>
    <n v="0"/>
    <n v="0"/>
    <n v="0"/>
    <n v="10.96"/>
    <m/>
  </r>
  <r>
    <x v="2"/>
    <x v="3"/>
    <s v="Menu Volante com Ilha Manacá"/>
    <x v="29"/>
    <n v="0"/>
    <n v="7.6923076923076927E-3"/>
    <n v="0"/>
    <n v="0"/>
    <n v="1"/>
    <n v="0"/>
    <n v="0"/>
    <m/>
  </r>
  <r>
    <x v="2"/>
    <x v="3"/>
    <s v="Menu Volante com Ilha Manacá"/>
    <x v="249"/>
    <n v="3.8615384615384614E-3"/>
    <n v="7.6923076923076927E-3"/>
    <n v="0.11"/>
    <n v="8.461538461538462E-4"/>
    <n v="0.498"/>
    <n v="5.5802999999999994"/>
    <n v="25.466459999999998"/>
    <m/>
  </r>
  <r>
    <x v="2"/>
    <x v="3"/>
    <s v="Menu Volante com Ilha Manacá"/>
    <x v="32"/>
    <n v="-1.0615384615384616E-3"/>
    <n v="1.5384615384615385E-3"/>
    <n v="0.13800000000000001"/>
    <n v="1.0615384615384616E-3"/>
    <n v="0.2"/>
    <n v="19.249395348837211"/>
    <n v="0"/>
    <m/>
  </r>
  <r>
    <x v="2"/>
    <x v="3"/>
    <s v="Menu Volante com Ilha Manacá"/>
    <x v="250"/>
    <n v="0"/>
    <n v="1.5384615384615385E-3"/>
    <n v="0"/>
    <n v="0"/>
    <n v="0.2"/>
    <n v="0"/>
    <n v="0"/>
    <m/>
  </r>
  <r>
    <x v="2"/>
    <x v="3"/>
    <s v="Menu Volante com Ilha Manacá"/>
    <x v="34"/>
    <n v="1.4846153846153846E-3"/>
    <n v="2.3076923076923075E-3"/>
    <n v="0.1"/>
    <n v="7.6923076923076923E-4"/>
    <n v="0.107"/>
    <n v="4.2860000000000005"/>
    <n v="8.2719799999999992"/>
    <m/>
  </r>
  <r>
    <x v="2"/>
    <x v="3"/>
    <s v="Menu Volante com Ilha Manacá"/>
    <x v="251"/>
    <n v="0"/>
    <n v="7.6923076923076927E-3"/>
    <n v="0"/>
    <n v="0"/>
    <n v="1"/>
    <n v="0"/>
    <n v="0"/>
    <m/>
  </r>
  <r>
    <x v="2"/>
    <x v="3"/>
    <s v="Menu Volante com Ilha Manacá"/>
    <x v="252"/>
    <n v="0"/>
    <n v="3.8461538461538464E-3"/>
    <n v="0"/>
    <n v="0"/>
    <n v="0.5"/>
    <n v="0"/>
    <n v="0"/>
    <m/>
  </r>
  <r>
    <x v="2"/>
    <x v="3"/>
    <s v="Menu Volante com Ilha Manacá"/>
    <x v="253"/>
    <n v="0"/>
    <n v="3.8461538461538464E-3"/>
    <n v="0"/>
    <n v="0"/>
    <n v="0.5"/>
    <n v="0"/>
    <n v="0"/>
    <m/>
  </r>
  <r>
    <x v="2"/>
    <x v="3"/>
    <s v="Menu Volante com Ilha Manacá"/>
    <x v="192"/>
    <n v="7.6923076923076927E-3"/>
    <n v="7.6923076923076927E-3"/>
    <n v="0.68500000000000005"/>
    <n v="5.26923076923077E-3"/>
    <n v="0"/>
    <n v="18.755300000000002"/>
    <n v="27.38"/>
    <m/>
  </r>
  <r>
    <x v="2"/>
    <x v="3"/>
    <s v="Menu Volante com Ilha Manacá"/>
    <x v="37"/>
    <n v="0"/>
    <n v="7.6923076923076927E-3"/>
    <n v="0"/>
    <n v="0"/>
    <n v="1"/>
    <n v="0"/>
    <n v="0"/>
    <m/>
  </r>
  <r>
    <x v="2"/>
    <x v="3"/>
    <s v="Menu Volante com Ilha Manacá"/>
    <x v="254"/>
    <n v="0"/>
    <n v="1.5384615384615385E-3"/>
    <n v="0"/>
    <n v="0"/>
    <n v="0.2"/>
    <n v="0"/>
    <n v="0"/>
    <m/>
  </r>
  <r>
    <x v="2"/>
    <x v="3"/>
    <s v="Menu Volante com Ilha Manacá"/>
    <x v="255"/>
    <n v="0"/>
    <n v="7.6923076923076923E-4"/>
    <n v="0"/>
    <n v="0"/>
    <n v="0.1"/>
    <n v="0"/>
    <n v="0"/>
    <m/>
  </r>
  <r>
    <x v="2"/>
    <x v="3"/>
    <s v="Menu Volante com Ilha Manacá"/>
    <x v="256"/>
    <n v="0"/>
    <n v="2.3076923076923075E-3"/>
    <n v="0"/>
    <n v="0"/>
    <n v="0.3"/>
    <n v="0"/>
    <n v="0"/>
    <m/>
  </r>
  <r>
    <x v="2"/>
    <x v="3"/>
    <s v="Menu Volante com Ilha Manacá"/>
    <x v="257"/>
    <n v="2.0238461538461539E-2"/>
    <n v="2.6923076923076925E-2"/>
    <n v="0.19600000000000001"/>
    <n v="1.5076923076923078E-3"/>
    <n v="0.86899999999999999"/>
    <n v="8.33"/>
    <n v="111.81750000000001"/>
    <m/>
  </r>
  <r>
    <x v="2"/>
    <x v="3"/>
    <s v="Menu Volante com Ilha Manacá"/>
    <x v="40"/>
    <n v="6.1846153846153848E-3"/>
    <n v="3.8461538461538464E-2"/>
    <n v="0.151"/>
    <n v="1.1615384615384615E-3"/>
    <n v="4"/>
    <n v="1.1929000000000001"/>
    <n v="7.9"/>
    <m/>
  </r>
  <r>
    <x v="2"/>
    <x v="3"/>
    <s v="Menu Volante com Ilha Manacá"/>
    <x v="41"/>
    <n v="3.7692307692307699E-4"/>
    <n v="1.5384615384615385E-3"/>
    <n v="0.2"/>
    <n v="1.5384615384615385E-3"/>
    <n v="0"/>
    <n v="9"/>
    <n v="9"/>
    <m/>
  </r>
  <r>
    <x v="2"/>
    <x v="3"/>
    <s v="Menu Volante com Ilha Manacá"/>
    <x v="44"/>
    <n v="6.1538461538461538E-3"/>
    <n v="7.6923076923076927E-3"/>
    <n v="0.38"/>
    <n v="2.9230769230769232E-3"/>
    <n v="0"/>
    <n v="4.2559999999999993"/>
    <n v="11.2"/>
    <m/>
  </r>
  <r>
    <x v="2"/>
    <x v="3"/>
    <s v="Menu Volante com Ilha Manacá"/>
    <x v="258"/>
    <n v="7.400000000000001E-2"/>
    <n v="7.6923076923076927E-2"/>
    <n v="0.89600000000000002"/>
    <n v="6.8923076923076924E-3"/>
    <n v="0"/>
    <n v="6.1824000000000003"/>
    <n v="69"/>
    <m/>
  </r>
  <r>
    <x v="2"/>
    <x v="3"/>
    <s v="Menu Volante com Ilha Manacá"/>
    <x v="259"/>
    <n v="1.1384615384615383E-3"/>
    <n v="2.3076923076923075E-3"/>
    <n v="0.152"/>
    <n v="1.1692307692307692E-3"/>
    <n v="0"/>
    <n v="7.2275999999999998"/>
    <n v="14.264999999999999"/>
    <m/>
  </r>
  <r>
    <x v="2"/>
    <x v="3"/>
    <s v="Menu Volante com Ilha Manacá"/>
    <x v="46"/>
    <n v="1.3446153846153846E-2"/>
    <n v="1.9230769230769232E-2"/>
    <n v="0.215"/>
    <n v="1.6538461538461537E-3"/>
    <n v="0.6"/>
    <n v="1.6125"/>
    <n v="14.25"/>
    <m/>
  </r>
  <r>
    <x v="2"/>
    <x v="3"/>
    <s v="Menu Volante com Ilha Manacá"/>
    <x v="47"/>
    <n v="7.6923076923076923E-4"/>
    <n v="7.6923076923076923E-4"/>
    <n v="0"/>
    <n v="0"/>
    <n v="0"/>
    <n v="0"/>
    <n v="24"/>
    <m/>
  </r>
  <r>
    <x v="2"/>
    <x v="3"/>
    <s v="Menu Volante com Ilha Manacá"/>
    <x v="49"/>
    <n v="1.1538461538461537E-3"/>
    <n v="1.1538461538461537E-3"/>
    <n v="0"/>
    <n v="0"/>
    <n v="0"/>
    <n v="0"/>
    <n v="9.4304999999999986"/>
    <m/>
  </r>
  <r>
    <x v="2"/>
    <x v="3"/>
    <s v="Menu Volante com Ilha Manacá"/>
    <x v="260"/>
    <n v="7.6923076923076927E-3"/>
    <n v="7.6923076923076927E-3"/>
    <n v="0.215"/>
    <n v="1.6538461538461537E-3"/>
    <n v="0"/>
    <n v="16.125"/>
    <n v="75"/>
    <m/>
  </r>
  <r>
    <x v="2"/>
    <x v="3"/>
    <s v="Menu Volante com Ilha Manacá"/>
    <x v="261"/>
    <n v="1.3730769230769232E-2"/>
    <n v="1.5384615384615385E-2"/>
    <n v="0.32900000000000001"/>
    <n v="2.530769230769231E-3"/>
    <n v="0"/>
    <n v="19.740000000000002"/>
    <n v="120"/>
    <m/>
  </r>
  <r>
    <x v="2"/>
    <x v="3"/>
    <s v="Menu Volante com Ilha Manacá"/>
    <x v="262"/>
    <n v="3.8461538461538462E-4"/>
    <n v="3.8461538461538462E-4"/>
    <n v="0"/>
    <n v="0"/>
    <n v="0"/>
    <n v="0"/>
    <n v="12"/>
    <m/>
  </r>
  <r>
    <x v="2"/>
    <x v="3"/>
    <s v="Menu Volante com Ilha Manacá"/>
    <x v="263"/>
    <n v="3.8461538461538464E-3"/>
    <n v="3.8461538461538464E-3"/>
    <n v="0.69499999999999995"/>
    <n v="5.346153846153846E-3"/>
    <n v="0"/>
    <n v="22.24"/>
    <n v="16"/>
    <m/>
  </r>
  <r>
    <x v="2"/>
    <x v="3"/>
    <s v="Menu Volante com Ilha Manacá"/>
    <x v="264"/>
    <n v="8.5384615384615382E-4"/>
    <n v="3.0769230769230769E-3"/>
    <n v="0.28899999999999998"/>
    <n v="2.2230769230769231E-3"/>
    <n v="0"/>
    <n v="151.72499999999999"/>
    <n v="210"/>
    <m/>
  </r>
  <r>
    <x v="2"/>
    <x v="3"/>
    <s v="Menu Volante com Ilha Manacá"/>
    <x v="265"/>
    <n v="1.5384615384615385E-3"/>
    <n v="1.5384615384615385E-3"/>
    <n v="0"/>
    <n v="0"/>
    <n v="0"/>
    <n v="0"/>
    <n v="4.7600000000000007"/>
    <m/>
  </r>
  <r>
    <x v="2"/>
    <x v="3"/>
    <s v="Menu Volante com Ilha Manacá"/>
    <x v="193"/>
    <n v="1.5384615384615385E-3"/>
    <n v="1.5384615384615385E-3"/>
    <n v="0.2"/>
    <n v="1.5384615384615385E-3"/>
    <n v="0"/>
    <n v="5.58"/>
    <n v="5.58"/>
    <m/>
  </r>
  <r>
    <x v="2"/>
    <x v="3"/>
    <s v="Menu Volante com Ilha Manacá"/>
    <x v="52"/>
    <n v="2.3076923076923079E-3"/>
    <n v="3.8461538461538464E-3"/>
    <n v="0.12"/>
    <n v="9.2307692307692305E-4"/>
    <n v="0"/>
    <n v="3.96"/>
    <n v="16.5"/>
    <m/>
  </r>
  <r>
    <x v="2"/>
    <x v="3"/>
    <s v="Menu Volante com Ilha Manacá"/>
    <x v="53"/>
    <n v="1.3846153846153843E-3"/>
    <n v="2.3076923076923075E-3"/>
    <n v="0.3"/>
    <n v="2.3076923076923075E-3"/>
    <n v="0"/>
    <n v="4.7699999999999996"/>
    <n v="4.7699999999999996"/>
    <m/>
  </r>
  <r>
    <x v="2"/>
    <x v="3"/>
    <s v="Menu Volante com Ilha Manacá"/>
    <x v="266"/>
    <n v="7.6923076923076927E-3"/>
    <n v="0.01"/>
    <n v="0.3"/>
    <n v="2.3076923076923075E-3"/>
    <n v="0"/>
    <n v="3.87"/>
    <n v="16.77"/>
    <m/>
  </r>
  <r>
    <x v="2"/>
    <x v="3"/>
    <s v="Menu Volante com Ilha Manacá"/>
    <x v="55"/>
    <n v="1.5499999999999998E-2"/>
    <n v="2.3076923076923078E-2"/>
    <n v="0.375"/>
    <n v="2.8846153846153848E-3"/>
    <n v="0.68500000000000005"/>
    <n v="1.9124999999999999"/>
    <n v="11.8065"/>
    <m/>
  </r>
  <r>
    <x v="2"/>
    <x v="3"/>
    <s v="Menu Volante com Ilha Manacá"/>
    <x v="267"/>
    <n v="1.2500000000000001E-2"/>
    <n v="1.5384615384615385E-2"/>
    <n v="0.5"/>
    <n v="3.8461538461538464E-3"/>
    <n v="0"/>
    <n v="10.95"/>
    <n v="43.8"/>
    <m/>
  </r>
  <r>
    <x v="2"/>
    <x v="3"/>
    <s v="Menu Volante com Ilha Manacá"/>
    <x v="56"/>
    <n v="2.6923076923076925E-2"/>
    <n v="3.0769230769230771E-2"/>
    <n v="0.31"/>
    <n v="2.3846153846153848E-3"/>
    <n v="0"/>
    <n v="4.4174999999999995"/>
    <n v="57"/>
    <m/>
  </r>
  <r>
    <x v="2"/>
    <x v="3"/>
    <s v="Menu Volante com Ilha Manacá"/>
    <x v="268"/>
    <n v="-7.6923076923077292E-5"/>
    <n v="0"/>
    <n v="0.3"/>
    <n v="2.3076923076923075E-3"/>
    <n v="0"/>
    <n v="4.05"/>
    <n v="4.05"/>
    <m/>
  </r>
  <r>
    <x v="2"/>
    <x v="3"/>
    <s v="Menu Volante com Ilha Manacá"/>
    <x v="58"/>
    <n v="1.6923076923076923E-2"/>
    <n v="3.0769230769230771E-2"/>
    <n v="0.21"/>
    <n v="1.6153846153846153E-3"/>
    <n v="1.5"/>
    <n v="3.15"/>
    <n v="37.5"/>
    <m/>
  </r>
  <r>
    <x v="2"/>
    <x v="3"/>
    <s v="Menu Volante com Ilha Manacá"/>
    <x v="269"/>
    <n v="1.4615384615384616E-3"/>
    <n v="3.0769230769230769E-3"/>
    <n v="0.128"/>
    <n v="9.8461538461538456E-4"/>
    <n v="0"/>
    <n v="20.48"/>
    <n v="64"/>
    <m/>
  </r>
  <r>
    <x v="2"/>
    <x v="3"/>
    <s v="Menu Volante com Ilha Manacá"/>
    <x v="59"/>
    <n v="6.7076923076923086E-3"/>
    <n v="7.6923076923076927E-3"/>
    <n v="0"/>
    <n v="0"/>
    <n v="0"/>
    <n v="0"/>
    <n v="31.23"/>
    <m/>
  </r>
  <r>
    <x v="2"/>
    <x v="3"/>
    <s v="Menu Volante com Ilha Manacá"/>
    <x v="60"/>
    <n v="1.7692307692307691E-2"/>
    <n v="1.7692307692307691E-2"/>
    <n v="0"/>
    <n v="0"/>
    <n v="0"/>
    <n v="0"/>
    <n v="84.86999999999999"/>
    <m/>
  </r>
  <r>
    <x v="2"/>
    <x v="3"/>
    <s v="Menu Volante com Ilha Manacá"/>
    <x v="270"/>
    <n v="3.8461538461538464E-3"/>
    <n v="3.8461538461538464E-3"/>
    <n v="0.21"/>
    <n v="1.6153846153846153E-3"/>
    <n v="0"/>
    <n v="2.625"/>
    <n v="6.25"/>
    <m/>
  </r>
  <r>
    <x v="2"/>
    <x v="3"/>
    <s v="Menu Volante com Ilha Manacá"/>
    <x v="61"/>
    <n v="2.6923076923076922E-4"/>
    <n v="7.6923076923076923E-4"/>
    <n v="6.5000000000000002E-2"/>
    <n v="5.0000000000000001E-4"/>
    <n v="0"/>
    <n v="6.8250000000000002"/>
    <n v="10.5"/>
    <m/>
  </r>
  <r>
    <x v="2"/>
    <x v="3"/>
    <s v="Menu Volante com Ilha Manacá"/>
    <x v="62"/>
    <n v="1.0384615384615384E-3"/>
    <n v="1.5384615384615385E-3"/>
    <n v="0.08"/>
    <n v="6.1538461538461541E-4"/>
    <n v="0"/>
    <n v="4.16"/>
    <n v="10.4"/>
    <m/>
  </r>
  <r>
    <x v="2"/>
    <x v="3"/>
    <s v="Menu Volante com Ilha Manacá"/>
    <x v="271"/>
    <n v="7.076923076923077E-3"/>
    <n v="7.6923076923076927E-3"/>
    <n v="0.16500000000000001"/>
    <n v="1.2692307692307692E-3"/>
    <n v="0"/>
    <n v="5.5274999999999999"/>
    <n v="33.5"/>
    <m/>
  </r>
  <r>
    <x v="2"/>
    <x v="3"/>
    <s v="Menu Volante com Ilha Manacá"/>
    <x v="272"/>
    <n v="6.4230769230769237E-3"/>
    <n v="7.6923076923076927E-3"/>
    <n v="0.22500000000000001"/>
    <n v="1.7307692307692308E-3"/>
    <n v="0"/>
    <n v="11.025"/>
    <n v="49"/>
    <m/>
  </r>
  <r>
    <x v="2"/>
    <x v="3"/>
    <s v="Menu Volante com Ilha Manacá"/>
    <x v="273"/>
    <n v="1.1538461538461537E-3"/>
    <n v="1.1538461538461537E-3"/>
    <n v="0"/>
    <n v="0"/>
    <n v="0"/>
    <n v="0"/>
    <n v="17.25"/>
    <m/>
  </r>
  <r>
    <x v="2"/>
    <x v="3"/>
    <s v="Menu Volante com Ilha Manacá"/>
    <x v="65"/>
    <n v="7.6923076923076927E-3"/>
    <n v="7.6923076923076927E-3"/>
    <n v="0.42299999999999999"/>
    <n v="3.2538461538461536E-3"/>
    <n v="0"/>
    <n v="12.0555"/>
    <n v="28.5"/>
    <m/>
  </r>
  <r>
    <x v="2"/>
    <x v="3"/>
    <s v="Menu Volante com Ilha Manacá"/>
    <x v="66"/>
    <n v="8.2846153846153851E-3"/>
    <n v="1.1538461538461539E-2"/>
    <n v="0.5"/>
    <n v="3.8461538461538464E-3"/>
    <n v="0"/>
    <n v="14.25"/>
    <n v="42.75"/>
    <m/>
  </r>
  <r>
    <x v="2"/>
    <x v="3"/>
    <s v="Menu Volante com Ilha Manacá"/>
    <x v="68"/>
    <n v="1.3846153846153843E-3"/>
    <n v="2.3076923076923075E-3"/>
    <n v="0.12"/>
    <n v="9.2307692307692305E-4"/>
    <n v="0"/>
    <n v="1.8719999999999999"/>
    <n v="4.68"/>
    <m/>
  </r>
  <r>
    <x v="2"/>
    <x v="3"/>
    <s v="Menu Volante com Ilha Manacá"/>
    <x v="69"/>
    <n v="6.7692307692307696E-3"/>
    <n v="7.6923076923076927E-3"/>
    <n v="0.23"/>
    <n v="1.7692307692307693E-3"/>
    <n v="0"/>
    <n v="13.8"/>
    <n v="60"/>
    <m/>
  </r>
  <r>
    <x v="2"/>
    <x v="3"/>
    <s v="Menu Volante com Ilha Manacá"/>
    <x v="70"/>
    <n v="9.7692307692307696E-3"/>
    <n v="1.1538461538461539E-2"/>
    <n v="0.42799999999999999"/>
    <n v="3.292307692307692E-3"/>
    <n v="0"/>
    <n v="9.629999999999999"/>
    <n v="33.75"/>
    <m/>
  </r>
  <r>
    <x v="2"/>
    <x v="3"/>
    <s v="Menu Volante com Ilha Manacá"/>
    <x v="71"/>
    <n v="8.2461538461538475E-3"/>
    <n v="1.1538461538461539E-2"/>
    <n v="0.315"/>
    <n v="2.4230769230769232E-3"/>
    <n v="0"/>
    <n v="8.4734999999999996"/>
    <n v="40.349999999999994"/>
    <m/>
  </r>
  <r>
    <x v="2"/>
    <x v="3"/>
    <s v="Menu Volante com Ilha Manacá"/>
    <x v="72"/>
    <n v="7.5769230769230766E-3"/>
    <n v="0.01"/>
    <n v="0.3"/>
    <n v="2.3076923076923075E-3"/>
    <n v="0"/>
    <n v="9.15"/>
    <n v="39.65"/>
    <m/>
  </r>
  <r>
    <x v="2"/>
    <x v="3"/>
    <s v="Menu Volante com Ilha Manacá"/>
    <x v="274"/>
    <n v="-1.6538461538461537E-3"/>
    <n v="3.8461538461538464E-3"/>
    <n v="0.215"/>
    <n v="1.6538461538461537E-3"/>
    <n v="0.5"/>
    <n v="6.1704999999999997"/>
    <n v="0"/>
    <m/>
  </r>
  <r>
    <x v="2"/>
    <x v="3"/>
    <s v="Menu Volante com Ilha Manacá"/>
    <x v="275"/>
    <n v="1.3730769230769232E-2"/>
    <n v="1.5384615384615385E-2"/>
    <n v="0.375"/>
    <n v="2.8846153846153848E-3"/>
    <n v="0"/>
    <n v="12.862499999999999"/>
    <n v="68.599999999999994"/>
    <m/>
  </r>
  <r>
    <x v="2"/>
    <x v="3"/>
    <s v="Menu Volante com Ilha Manacá"/>
    <x v="276"/>
    <n v="0"/>
    <n v="7.6923076923076923E-4"/>
    <n v="0"/>
    <n v="0"/>
    <n v="0.1"/>
    <n v="0"/>
    <n v="0"/>
    <m/>
  </r>
  <r>
    <x v="2"/>
    <x v="3"/>
    <s v="Menu Volante com Ilha Manacá"/>
    <x v="74"/>
    <n v="1.5384615384615385E-2"/>
    <n v="2.3076923076923078E-2"/>
    <n v="0"/>
    <n v="0"/>
    <n v="1"/>
    <n v="0"/>
    <n v="9.5"/>
    <m/>
  </r>
  <r>
    <x v="2"/>
    <x v="3"/>
    <s v="Menu Volante com Ilha Manacá"/>
    <x v="76"/>
    <n v="0"/>
    <n v="3.8461538461538464E-3"/>
    <n v="0"/>
    <n v="0"/>
    <n v="0.5"/>
    <n v="0"/>
    <n v="0"/>
    <m/>
  </r>
  <r>
    <x v="2"/>
    <x v="3"/>
    <s v="Menu Volante com Ilha Manacá"/>
    <x v="277"/>
    <n v="4.6153846153846156E-2"/>
    <n v="4.6153846153846156E-2"/>
    <n v="0.435"/>
    <n v="3.3461538461538459E-3"/>
    <n v="0"/>
    <n v="31.115549999999999"/>
    <n v="429.18"/>
    <m/>
  </r>
  <r>
    <x v="2"/>
    <x v="3"/>
    <s v="Menu Volante com Ilha Manacá"/>
    <x v="278"/>
    <n v="3.5884615384615383E-2"/>
    <n v="4.230769230769231E-2"/>
    <n v="1.2"/>
    <n v="9.2307692307692299E-3"/>
    <n v="0.4"/>
    <n v="75.230999999999995"/>
    <n v="319.73174999999998"/>
    <m/>
  </r>
  <r>
    <x v="2"/>
    <x v="3"/>
    <s v="Menu Volante com Ilha Manacá"/>
    <x v="279"/>
    <n v="6.9230769230769183E-4"/>
    <n v="7.6923076923076927E-3"/>
    <n v="0.11"/>
    <n v="8.461538461538462E-4"/>
    <n v="0.8"/>
    <n v="41.090499999999999"/>
    <n v="74.70999999999998"/>
    <m/>
  </r>
  <r>
    <x v="2"/>
    <x v="3"/>
    <s v="Menu Volante com Ilha Manacá"/>
    <x v="81"/>
    <n v="6.8461538461538464E-3"/>
    <n v="7.6923076923076927E-3"/>
    <n v="0.35599999999999998"/>
    <n v="2.7384615384615381E-3"/>
    <n v="0"/>
    <n v="2.67"/>
    <n v="7.5"/>
    <m/>
  </r>
  <r>
    <x v="2"/>
    <x v="3"/>
    <s v="Menu Volante com Ilha Manacá"/>
    <x v="82"/>
    <n v="4.9538461538461542E-3"/>
    <n v="7.6923076923076927E-3"/>
    <n v="0.215"/>
    <n v="1.6538461538461537E-3"/>
    <n v="0"/>
    <n v="2.7734999999999999"/>
    <n v="12.9"/>
    <m/>
  </r>
  <r>
    <x v="2"/>
    <x v="3"/>
    <s v="Menu Volante com Ilha Manacá"/>
    <x v="83"/>
    <n v="-4.6923076923076918E-3"/>
    <n v="7.6923076923076927E-3"/>
    <n v="0.61"/>
    <n v="4.6923076923076918E-3"/>
    <n v="1"/>
    <n v="60.39"/>
    <n v="0"/>
    <m/>
  </r>
  <r>
    <x v="2"/>
    <x v="3"/>
    <s v="Menu Volante com Ilha Manacá"/>
    <x v="84"/>
    <n v="0.14915384615384616"/>
    <n v="0.15384615384615385"/>
    <n v="12"/>
    <n v="9.2307692307692313E-2"/>
    <n v="0"/>
    <n v="18"/>
    <n v="30"/>
    <m/>
  </r>
  <r>
    <x v="2"/>
    <x v="3"/>
    <s v="Menu Volante com Ilha Manacá"/>
    <x v="85"/>
    <n v="2.3076923076923078E-2"/>
    <n v="0.11538461538461539"/>
    <n v="8"/>
    <n v="6.1538461538461542E-2"/>
    <n v="0"/>
    <n v="17.600000000000001"/>
    <n v="33"/>
    <m/>
  </r>
  <r>
    <x v="2"/>
    <x v="3"/>
    <s v="Menu Volante com Ilha Manacá"/>
    <x v="86"/>
    <n v="0.63076923076923075"/>
    <n v="0.69230769230769229"/>
    <n v="8"/>
    <n v="6.1538461538461542E-2"/>
    <n v="0"/>
    <n v="9.6"/>
    <n v="108"/>
    <m/>
  </r>
  <r>
    <x v="2"/>
    <x v="3"/>
    <s v="Menu Volante com Ilha Manacá"/>
    <x v="87"/>
    <n v="0"/>
    <n v="3.0769230769230771E-2"/>
    <n v="0"/>
    <n v="0"/>
    <n v="4"/>
    <n v="0"/>
    <n v="0"/>
    <m/>
  </r>
  <r>
    <x v="3"/>
    <x v="4"/>
    <s v="Welcome Coffe Break, Menu Volante Gardênia"/>
    <x v="139"/>
    <n v="0.22727272727272727"/>
    <n v="0.30303030303030304"/>
    <n v="2.6"/>
    <n v="3.9393939393939398E-2"/>
    <n v="15"/>
    <n v="17.108000000000001"/>
    <n v="98.7"/>
    <m/>
  </r>
  <r>
    <x v="3"/>
    <x v="4"/>
    <s v="Welcome Coffe Break, Menu Volante Gardênia"/>
    <x v="144"/>
    <n v="3.0303030303030304E-2"/>
    <n v="3.0303030303030304E-2"/>
    <n v="0.9"/>
    <n v="1.3636363636363637E-2"/>
    <n v="2"/>
    <n v="17.496000000000002"/>
    <n v="38.880000000000003"/>
    <m/>
  </r>
  <r>
    <x v="3"/>
    <x v="4"/>
    <s v="Welcome Coffe Break, Menu Volante Gardênia"/>
    <x v="99"/>
    <n v="3.0303030303030304E-2"/>
    <n v="3.0303030303030304E-2"/>
    <n v="0"/>
    <n v="0"/>
    <n v="1"/>
    <n v="0"/>
    <n v="44.87"/>
    <m/>
  </r>
  <r>
    <x v="3"/>
    <x v="4"/>
    <s v="Welcome Coffe Break, Menu Volante Gardênia"/>
    <x v="146"/>
    <n v="1.0606060606060605E-2"/>
    <n v="1.0606060606060605E-2"/>
    <n v="0"/>
    <n v="0"/>
    <n v="0.49999999999999994"/>
    <n v="0"/>
    <n v="16.999999999999996"/>
    <m/>
  </r>
  <r>
    <x v="3"/>
    <x v="4"/>
    <s v="Welcome Coffe Break, Menu Volante Gardênia"/>
    <x v="88"/>
    <n v="1.5151515151515152E-2"/>
    <n v="1.5151515151515152E-2"/>
    <n v="0.06"/>
    <n v="9.0909090909090909E-4"/>
    <n v="0.85"/>
    <n v="2.2715999999999998"/>
    <n v="32.180999999999997"/>
    <m/>
  </r>
  <r>
    <x v="3"/>
    <x v="4"/>
    <s v="Welcome Coffe Break, Menu Volante Gardênia"/>
    <x v="280"/>
    <n v="1.5151515151515151"/>
    <n v="1.5151515151515151"/>
    <n v="22"/>
    <n v="0.33333333333333331"/>
    <n v="50"/>
    <n v="31.02"/>
    <n v="70.5"/>
    <m/>
  </r>
  <r>
    <x v="3"/>
    <x v="4"/>
    <s v="Welcome Coffe Break, Menu Volante Gardênia"/>
    <x v="281"/>
    <n v="3.787878787878788E-2"/>
    <n v="3.787878787878788E-2"/>
    <n v="0.1"/>
    <n v="1.5151515151515152E-3"/>
    <n v="2.5"/>
    <n v="3.6470000000000002"/>
    <n v="91.174999999999997"/>
    <m/>
  </r>
  <r>
    <x v="3"/>
    <x v="4"/>
    <s v="Welcome Coffe Break, Menu Volante Gardênia"/>
    <x v="282"/>
    <n v="6.0606060606060608E-2"/>
    <n v="6.0606060606060608E-2"/>
    <n v="1.3"/>
    <n v="1.9696969696969699E-2"/>
    <n v="2.85"/>
    <n v="64.778999999999996"/>
    <n v="142.0155"/>
    <m/>
  </r>
  <r>
    <x v="3"/>
    <x v="4"/>
    <s v="Welcome Coffe Break, Menu Volante Gardênia"/>
    <x v="283"/>
    <n v="1.5151515151515151"/>
    <n v="1.5151515151515151"/>
    <n v="21"/>
    <n v="0.31818181818181818"/>
    <n v="55"/>
    <n v="12.81"/>
    <n v="33.549999999999997"/>
    <m/>
  </r>
  <r>
    <x v="3"/>
    <x v="4"/>
    <s v="Welcome Coffe Break, Menu Volante Gardênia"/>
    <x v="284"/>
    <n v="1.8181818181818181"/>
    <n v="1.8181818181818181"/>
    <n v="9"/>
    <n v="0.13636363636363635"/>
    <n v="73"/>
    <n v="33.480000000000004"/>
    <n v="271.56"/>
    <m/>
  </r>
  <r>
    <x v="3"/>
    <x v="4"/>
    <s v="Welcome Coffe Break, Menu Volante Gardênia"/>
    <x v="137"/>
    <n v="0.22727272727272727"/>
    <n v="0.22727272727272727"/>
    <n v="3"/>
    <n v="4.5454545454545456E-2"/>
    <n v="10"/>
    <n v="22.200000000000003"/>
    <n v="74"/>
    <m/>
  </r>
  <r>
    <x v="3"/>
    <x v="4"/>
    <s v="Welcome Coffe Break, Menu Volante Gardênia"/>
    <x v="118"/>
    <n v="0.22727272727272727"/>
    <n v="0.22727272727272727"/>
    <n v="0"/>
    <n v="0"/>
    <n v="15"/>
    <n v="0"/>
    <n v="55.5"/>
    <m/>
  </r>
  <r>
    <x v="3"/>
    <x v="4"/>
    <s v="Welcome Coffe Break, Menu Volante Gardênia"/>
    <x v="151"/>
    <n v="6.0606060606060608E-2"/>
    <n v="6.0606060606060608E-2"/>
    <n v="1.2"/>
    <n v="1.8181818181818181E-2"/>
    <n v="4"/>
    <n v="65.94"/>
    <n v="219.8"/>
    <m/>
  </r>
  <r>
    <x v="3"/>
    <x v="4"/>
    <s v="Welcome Coffe Break, Menu Volante Gardênia"/>
    <x v="285"/>
    <n v="1.3636363636363635"/>
    <n v="1.3636363636363635"/>
    <n v="21"/>
    <n v="0.31818181818181818"/>
    <n v="42"/>
    <n v="14.07"/>
    <n v="28.14"/>
    <m/>
  </r>
  <r>
    <x v="3"/>
    <x v="4"/>
    <s v="Welcome Coffe Break, Menu Volante Gardênia"/>
    <x v="231"/>
    <n v="0.18181818181818182"/>
    <n v="0.18181818181818182"/>
    <n v="0"/>
    <n v="0"/>
    <n v="12"/>
    <n v="0"/>
    <n v="23.04"/>
    <m/>
  </r>
  <r>
    <x v="3"/>
    <x v="4"/>
    <s v="Welcome Coffe Break, Menu Volante Gardênia"/>
    <x v="286"/>
    <n v="7.575757575757576E-2"/>
    <n v="7.575757575757576E-2"/>
    <n v="1.3"/>
    <n v="1.9696969696969699E-2"/>
    <n v="3"/>
    <n v="270.40000000000003"/>
    <n v="624"/>
    <m/>
  </r>
  <r>
    <x v="3"/>
    <x v="4"/>
    <s v="Welcome Coffe Break, Menu Volante Gardênia"/>
    <x v="287"/>
    <n v="0.21212121212121213"/>
    <n v="0.21212121212121213"/>
    <n v="1.1000000000000001"/>
    <n v="1.6666666666666666E-2"/>
    <n v="1.9000000000000004"/>
    <n v="43.483000000000004"/>
    <n v="75.107000000000014"/>
    <m/>
  </r>
  <r>
    <x v="3"/>
    <x v="4"/>
    <s v="Welcome Coffe Break, Menu Volante Gardênia"/>
    <x v="174"/>
    <n v="0.22727272727272727"/>
    <n v="0.22727272727272727"/>
    <n v="0"/>
    <n v="0"/>
    <n v="15"/>
    <n v="0"/>
    <n v="837.447"/>
    <m/>
  </r>
  <r>
    <x v="3"/>
    <x v="4"/>
    <s v="Welcome Coffe Break, Menu Volante Gardênia"/>
    <x v="120"/>
    <n v="1.5151515151515152E-3"/>
    <n v="1.5151515151515152E-3"/>
    <n v="0"/>
    <n v="0"/>
    <n v="0.1"/>
    <n v="0"/>
    <n v="5.4030000000000005"/>
    <m/>
  </r>
  <r>
    <x v="3"/>
    <x v="4"/>
    <s v="Welcome Coffe Break, Menu Volante Gardênia"/>
    <x v="157"/>
    <n v="3.787878787878788E-2"/>
    <n v="3.787878787878788E-2"/>
    <n v="0.05"/>
    <n v="7.5757575757575758E-4"/>
    <n v="1.5"/>
    <n v="3.8555000000000001"/>
    <n v="115.66499999999999"/>
    <m/>
  </r>
  <r>
    <x v="3"/>
    <x v="4"/>
    <s v="Welcome Coffe Break, Menu Volante Gardênia"/>
    <x v="166"/>
    <n v="0.15151515151515152"/>
    <n v="0.15151515151515152"/>
    <n v="0.4"/>
    <n v="6.0606060606060606E-3"/>
    <n v="1.4399999999999995"/>
    <n v="8.42"/>
    <n v="30.311999999999991"/>
    <m/>
  </r>
  <r>
    <x v="3"/>
    <x v="4"/>
    <s v="Welcome Coffe Break, Menu Volante Gardênia"/>
    <x v="130"/>
    <n v="9.0909090909090912E-2"/>
    <n v="9.0909090909090912E-2"/>
    <n v="0"/>
    <n v="0"/>
    <n v="0.74000000000000021"/>
    <n v="0"/>
    <n v="27.772200000000009"/>
    <m/>
  </r>
  <r>
    <x v="3"/>
    <x v="4"/>
    <s v="Welcome Coffe Break, Menu Volante Gardênia"/>
    <x v="288"/>
    <n v="0.10606060606060606"/>
    <n v="0.10606060606060606"/>
    <n v="1.8"/>
    <n v="2.7272727272727275E-2"/>
    <n v="4"/>
    <n v="38.754000000000005"/>
    <n v="86.12"/>
    <m/>
  </r>
  <r>
    <x v="3"/>
    <x v="4"/>
    <s v="Welcome Coffe Break, Menu Volante Gardênia"/>
    <x v="158"/>
    <n v="2.2727272727272728E-2"/>
    <n v="2.2727272727272728E-2"/>
    <n v="0"/>
    <n v="0"/>
    <n v="1.5"/>
    <n v="0"/>
    <n v="101.28"/>
    <m/>
  </r>
  <r>
    <x v="3"/>
    <x v="4"/>
    <s v="Welcome Coffe Break, Menu Volante Gardênia"/>
    <x v="108"/>
    <n v="6.0606060606060608E-2"/>
    <n v="6.0606060606060608E-2"/>
    <n v="0"/>
    <n v="0"/>
    <n v="4"/>
    <n v="0"/>
    <n v="42"/>
    <m/>
  </r>
  <r>
    <x v="3"/>
    <x v="4"/>
    <s v="Welcome Coffe Break, Menu Volante Gardênia"/>
    <x v="289"/>
    <n v="1.5151515151515152E-2"/>
    <n v="1.5151515151515152E-2"/>
    <n v="0.1"/>
    <n v="1.5151515151515152E-3"/>
    <n v="0.5"/>
    <n v="1.8079999999999998"/>
    <n v="9.0399999999999991"/>
    <m/>
  </r>
  <r>
    <x v="3"/>
    <x v="4"/>
    <s v="Welcome Coffe Break, Menu Volante Gardênia"/>
    <x v="163"/>
    <n v="0.21212121212121213"/>
    <n v="0.21212121212121213"/>
    <n v="3.7"/>
    <n v="5.6060606060606061E-2"/>
    <n v="8.6649999999999991"/>
    <n v="156.10300000000001"/>
    <n v="365.57634999999993"/>
    <m/>
  </r>
  <r>
    <x v="3"/>
    <x v="4"/>
    <s v="Welcome Coffe Break, Menu Volante Gardênia"/>
    <x v="290"/>
    <n v="1.5151515151515152E-2"/>
    <n v="1.5151515151515152E-2"/>
    <n v="0"/>
    <n v="0"/>
    <n v="1"/>
    <n v="0"/>
    <n v="57.84"/>
    <m/>
  </r>
  <r>
    <x v="3"/>
    <x v="4"/>
    <s v="Welcome Coffe Break, Menu Volante Gardênia"/>
    <x v="176"/>
    <n v="0.12121212121212122"/>
    <n v="0.12121212121212122"/>
    <n v="0"/>
    <n v="0"/>
    <n v="2"/>
    <n v="0"/>
    <n v="35"/>
    <m/>
  </r>
  <r>
    <x v="3"/>
    <x v="4"/>
    <s v="Welcome Coffe Break, Menu Volante Gardênia"/>
    <x v="176"/>
    <n v="0.12121212121212122"/>
    <n v="0.12121212121212122"/>
    <n v="0"/>
    <n v="0"/>
    <n v="8"/>
    <n v="0"/>
    <n v="140"/>
    <m/>
  </r>
  <r>
    <x v="3"/>
    <x v="4"/>
    <s v="Welcome Coffe Break, Menu Volante Gardênia"/>
    <x v="96"/>
    <n v="0.19696969696969696"/>
    <n v="0.19696969696969696"/>
    <n v="4.7"/>
    <n v="7.1212121212121213E-2"/>
    <n v="4.4499999999999993"/>
    <n v="34.028000000000006"/>
    <n v="32.217999999999996"/>
    <m/>
  </r>
  <r>
    <x v="3"/>
    <x v="4"/>
    <s v="Welcome Coffe Break, Menu Volante Gardênia"/>
    <x v="291"/>
    <n v="7.575757575757576E-2"/>
    <n v="7.575757575757576E-2"/>
    <n v="0.85"/>
    <n v="1.2878787878787878E-2"/>
    <n v="3.23"/>
    <n v="25.703999999999997"/>
    <n v="97.67519999999999"/>
    <m/>
  </r>
  <r>
    <x v="3"/>
    <x v="4"/>
    <s v="Welcome Coffe Break, Menu Volante Gardênia"/>
    <x v="100"/>
    <n v="4.5454545454545456E-2"/>
    <n v="4.5454545454545456E-2"/>
    <n v="0.2"/>
    <n v="3.0303030303030303E-3"/>
    <n v="1.25"/>
    <n v="4.6580000000000004"/>
    <n v="29.112499999999997"/>
    <m/>
  </r>
  <r>
    <x v="3"/>
    <x v="4"/>
    <s v="Welcome Coffe Break, Menu Volante Gardênia"/>
    <x v="292"/>
    <n v="3.787878787878788E-2"/>
    <n v="3.787878787878788E-2"/>
    <n v="1.8"/>
    <n v="2.7272727272727275E-2"/>
    <n v="2.5"/>
    <n v="188.154"/>
    <n v="261.32499999999999"/>
    <m/>
  </r>
  <r>
    <x v="3"/>
    <x v="4"/>
    <s v="Welcome Coffe Break, Menu Volante Gardênia"/>
    <x v="293"/>
    <n v="3.0303030303030304E-2"/>
    <n v="3.0303030303030304E-2"/>
    <n v="0.4"/>
    <n v="6.0606060606060606E-3"/>
    <n v="1"/>
    <n v="8.9079999999999995"/>
    <n v="22.27"/>
    <m/>
  </r>
  <r>
    <x v="3"/>
    <x v="4"/>
    <s v="Welcome Coffe Break, Menu Volante Gardênia"/>
    <x v="172"/>
    <n v="1.9696969696969697"/>
    <n v="1.9696969696969697"/>
    <n v="20"/>
    <n v="0.30303030303030304"/>
    <n v="80"/>
    <n v="7.1999999999999993"/>
    <n v="28.799999999999997"/>
    <m/>
  </r>
  <r>
    <x v="3"/>
    <x v="4"/>
    <s v="Welcome Coffe Break, Menu Volante Gardênia"/>
    <x v="294"/>
    <n v="0"/>
    <n v="0"/>
    <m/>
    <n v="0"/>
    <n v="0"/>
    <n v="0"/>
    <n v="0"/>
    <m/>
  </r>
  <r>
    <x v="3"/>
    <x v="4"/>
    <s v="Welcome Coffe Break, Menu Volante Gardênia"/>
    <x v="3"/>
    <n v="4.5454545454545456E-2"/>
    <n v="4.5454545454545456E-2"/>
    <n v="0.3"/>
    <n v="4.5454545454545452E-3"/>
    <n v="2"/>
    <n v="5.88"/>
    <n v="39.200000000000003"/>
    <m/>
  </r>
  <r>
    <x v="3"/>
    <x v="4"/>
    <s v="Welcome Coffe Break, Menu Volante Gardênia"/>
    <x v="1"/>
    <n v="0.10606060606060606"/>
    <n v="0.10606060606060606"/>
    <n v="1.8"/>
    <n v="2.7272727272727275E-2"/>
    <n v="4"/>
    <n v="48.006000000000007"/>
    <n v="106.68"/>
    <m/>
  </r>
  <r>
    <x v="3"/>
    <x v="4"/>
    <s v="Welcome Coffe Break, Menu Volante Gardênia"/>
    <x v="11"/>
    <n v="3.0303030303030304E-2"/>
    <n v="3.0303030303030304E-2"/>
    <n v="0"/>
    <n v="0"/>
    <n v="1"/>
    <n v="0"/>
    <n v="5.09"/>
    <m/>
  </r>
  <r>
    <x v="3"/>
    <x v="4"/>
    <s v="Welcome Coffe Break, Menu Volante Gardênia"/>
    <x v="12"/>
    <n v="1.2121212121212122"/>
    <n v="1.2121212121212122"/>
    <n v="0"/>
    <n v="0"/>
    <n v="18"/>
    <n v="0"/>
    <n v="1.08"/>
    <m/>
  </r>
  <r>
    <x v="3"/>
    <x v="4"/>
    <s v="Welcome Coffe Break, Menu Volante Gardênia"/>
    <x v="13"/>
    <n v="1.2121212121212122"/>
    <n v="1.2121212121212122"/>
    <n v="0"/>
    <n v="0"/>
    <n v="25"/>
    <n v="0"/>
    <n v="1.7500000000000002"/>
    <m/>
  </r>
  <r>
    <x v="3"/>
    <x v="4"/>
    <s v="Welcome Coffe Break, Menu Volante Gardênia"/>
    <x v="15"/>
    <n v="4.5454545454545456E-2"/>
    <n v="4.5454545454545456E-2"/>
    <n v="0"/>
    <n v="0"/>
    <n v="1.8"/>
    <n v="0"/>
    <n v="117"/>
    <m/>
  </r>
  <r>
    <x v="3"/>
    <x v="4"/>
    <s v="Welcome Coffe Break, Menu Volante Gardênia"/>
    <x v="17"/>
    <n v="3.0303030303030304E-2"/>
    <n v="3.0303030303030304E-2"/>
    <n v="0"/>
    <n v="0"/>
    <n v="2"/>
    <n v="0"/>
    <n v="286.10000000000002"/>
    <m/>
  </r>
  <r>
    <x v="3"/>
    <x v="4"/>
    <s v="Welcome Coffe Break, Menu Volante Gardênia"/>
    <x v="18"/>
    <n v="3.0303030303030303"/>
    <n v="3.0303030303030303"/>
    <n v="0"/>
    <n v="0"/>
    <n v="100"/>
    <n v="0"/>
    <n v="186"/>
    <m/>
  </r>
  <r>
    <x v="3"/>
    <x v="4"/>
    <s v="Welcome Coffe Break, Menu Volante Gardênia"/>
    <x v="20"/>
    <n v="4.5454545454545456E-2"/>
    <n v="4.5454545454545456E-2"/>
    <n v="0.4"/>
    <n v="6.0606060606060606E-3"/>
    <n v="1.5"/>
    <n v="29.592000000000002"/>
    <n v="110.97"/>
    <m/>
  </r>
  <r>
    <x v="3"/>
    <x v="4"/>
    <s v="Welcome Coffe Break, Menu Volante Gardênia"/>
    <x v="21"/>
    <n v="0.83333333333333337"/>
    <n v="0.83333333333333337"/>
    <n v="0"/>
    <n v="0"/>
    <n v="18"/>
    <n v="0"/>
    <n v="41.58"/>
    <m/>
  </r>
  <r>
    <x v="3"/>
    <x v="4"/>
    <s v="Welcome Coffe Break, Menu Volante Gardênia"/>
    <x v="23"/>
    <n v="4.5454545454545456E-2"/>
    <n v="4.5454545454545456E-2"/>
    <n v="0"/>
    <n v="0"/>
    <n v="1"/>
    <n v="0"/>
    <n v="19.66"/>
    <m/>
  </r>
  <r>
    <x v="3"/>
    <x v="4"/>
    <s v="Welcome Coffe Break, Menu Volante Gardênia"/>
    <x v="26"/>
    <n v="4.5454545454545456E-2"/>
    <n v="4.5454545454545456E-2"/>
    <n v="0"/>
    <n v="0"/>
    <n v="2"/>
    <n v="0"/>
    <n v="33.799999999999997"/>
    <m/>
  </r>
  <r>
    <x v="3"/>
    <x v="4"/>
    <s v="Welcome Coffe Break, Menu Volante Gardênia"/>
    <x v="29"/>
    <n v="2.2727272727272728E-2"/>
    <n v="2.2727272727272728E-2"/>
    <n v="0"/>
    <n v="0"/>
    <n v="1.1000000000000001"/>
    <n v="0"/>
    <n v="13.706000000000001"/>
    <m/>
  </r>
  <r>
    <x v="3"/>
    <x v="4"/>
    <s v="Welcome Coffe Break, Menu Volante Gardênia"/>
    <x v="32"/>
    <n v="3.0303030303030303E-3"/>
    <n v="3.0303030303030303E-3"/>
    <n v="0"/>
    <n v="0"/>
    <n v="0.2"/>
    <n v="0"/>
    <n v="22.231999999999999"/>
    <m/>
  </r>
  <r>
    <x v="3"/>
    <x v="4"/>
    <s v="Welcome Coffe Break, Menu Volante Gardênia"/>
    <x v="34"/>
    <n v="1.5151515151515152E-2"/>
    <n v="1.5151515151515152E-2"/>
    <n v="0"/>
    <n v="0"/>
    <n v="1"/>
    <n v="0"/>
    <n v="43.93"/>
    <m/>
  </r>
  <r>
    <x v="3"/>
    <x v="4"/>
    <s v="Welcome Coffe Break, Menu Volante Gardênia"/>
    <x v="36"/>
    <n v="3.787878787878788E-2"/>
    <n v="3.787878787878788E-2"/>
    <n v="1.5"/>
    <n v="2.2727272727272728E-2"/>
    <n v="2"/>
    <n v="19.919999999999998"/>
    <n v="26.56"/>
    <m/>
  </r>
  <r>
    <x v="3"/>
    <x v="4"/>
    <s v="Welcome Coffe Break, Menu Volante Gardênia"/>
    <x v="37"/>
    <n v="1.5151515151515152E-2"/>
    <n v="1.5151515151515152E-2"/>
    <n v="0"/>
    <n v="0"/>
    <n v="0.5"/>
    <n v="0"/>
    <n v="1.98"/>
    <m/>
  </r>
  <r>
    <x v="3"/>
    <x v="4"/>
    <s v="Welcome Coffe Break, Menu Volante Gardênia"/>
    <x v="141"/>
    <n v="4.5454545454545452E-3"/>
    <n v="4.5454545454545452E-3"/>
    <n v="0"/>
    <n v="0"/>
    <n v="0.3"/>
    <n v="0"/>
    <n v="29.411999999999999"/>
    <m/>
  </r>
  <r>
    <x v="3"/>
    <x v="4"/>
    <s v="Welcome Coffe Break, Menu Volante Gardênia"/>
    <x v="16"/>
    <n v="3.0303030303030303E-3"/>
    <n v="3.0303030303030303E-3"/>
    <n v="0"/>
    <n v="0"/>
    <n v="0.15000000000000002"/>
    <n v="0"/>
    <n v="1.8495000000000004"/>
    <m/>
  </r>
  <r>
    <x v="3"/>
    <x v="4"/>
    <s v="Welcome Coffe Break, Menu Volante Gardênia"/>
    <x v="185"/>
    <n v="1.5151515151515152E-2"/>
    <n v="1.5151515151515152E-2"/>
    <n v="0"/>
    <n v="0"/>
    <n v="0.5"/>
    <n v="0"/>
    <n v="2.9"/>
    <m/>
  </r>
  <r>
    <x v="3"/>
    <x v="4"/>
    <s v="Welcome Coffe Break, Menu Volante Gardênia"/>
    <x v="40"/>
    <n v="7.575757575757576E-2"/>
    <n v="7.575757575757576E-2"/>
    <n v="2.1"/>
    <n v="3.1818181818181822E-2"/>
    <n v="3"/>
    <n v="17.64"/>
    <n v="25.200000000000003"/>
    <m/>
  </r>
  <r>
    <x v="3"/>
    <x v="4"/>
    <s v="Welcome Coffe Break, Menu Volante Gardênia"/>
    <x v="295"/>
    <n v="1.5151515151515152E-3"/>
    <n v="1.5151515151515152E-3"/>
    <n v="0.5"/>
    <n v="7.575757575757576E-3"/>
    <n v="0.1"/>
    <n v="31.45"/>
    <n v="6.29"/>
    <m/>
  </r>
  <r>
    <x v="3"/>
    <x v="4"/>
    <s v="Welcome Coffe Break, Menu Volante Gardênia"/>
    <x v="52"/>
    <n v="4.5454545454545452E-3"/>
    <n v="4.5454545454545452E-3"/>
    <n v="0.1"/>
    <n v="1.5151515151515152E-3"/>
    <n v="0.3"/>
    <n v="3.3000000000000003"/>
    <n v="9.9"/>
    <m/>
  </r>
  <r>
    <x v="3"/>
    <x v="4"/>
    <s v="Welcome Coffe Break, Menu Volante Gardênia"/>
    <x v="56"/>
    <n v="9.0909090909090912E-2"/>
    <n v="9.0909090909090912E-2"/>
    <n v="1.8"/>
    <n v="2.7272727272727275E-2"/>
    <n v="4.5999999999999996"/>
    <n v="18.900000000000002"/>
    <n v="48.3"/>
    <m/>
  </r>
  <r>
    <x v="3"/>
    <x v="4"/>
    <s v="Welcome Coffe Break, Menu Volante Gardênia"/>
    <x v="58"/>
    <n v="6.0606060606060608E-2"/>
    <n v="6.0606060606060608E-2"/>
    <n v="1.2"/>
    <n v="1.8181818181818181E-2"/>
    <n v="2.6"/>
    <n v="18"/>
    <n v="39"/>
    <m/>
  </r>
  <r>
    <x v="3"/>
    <x v="4"/>
    <s v="Welcome Coffe Break, Menu Volante Gardênia"/>
    <x v="60"/>
    <n v="1.5151515151515152E-2"/>
    <n v="1.5151515151515152E-2"/>
    <n v="0.1"/>
    <n v="1.5151515151515152E-3"/>
    <n v="1"/>
    <n v="4.3500000000000005"/>
    <n v="43.5"/>
    <m/>
  </r>
  <r>
    <x v="3"/>
    <x v="4"/>
    <s v="Welcome Coffe Break, Menu Volante Gardênia"/>
    <x v="61"/>
    <n v="4.5454545454545452E-3"/>
    <n v="4.5454545454545452E-3"/>
    <n v="0"/>
    <n v="0"/>
    <n v="0.19999999999999998"/>
    <n v="0"/>
    <n v="21"/>
    <m/>
  </r>
  <r>
    <x v="3"/>
    <x v="4"/>
    <s v="Welcome Coffe Break, Menu Volante Gardênia"/>
    <x v="62"/>
    <n v="3.0303030303030303E-3"/>
    <n v="3.0303030303030303E-3"/>
    <n v="0"/>
    <n v="0"/>
    <n v="0.2"/>
    <n v="0"/>
    <n v="10.4"/>
    <m/>
  </r>
  <r>
    <x v="3"/>
    <x v="4"/>
    <s v="Welcome Coffe Break, Menu Volante Gardênia"/>
    <x v="65"/>
    <n v="1.5151515151515152E-2"/>
    <n v="1.5151515151515152E-2"/>
    <n v="0"/>
    <n v="0"/>
    <n v="1"/>
    <n v="0"/>
    <n v="35.9"/>
    <m/>
  </r>
  <r>
    <x v="3"/>
    <x v="4"/>
    <s v="Welcome Coffe Break, Menu Volante Gardênia"/>
    <x v="71"/>
    <n v="7.575757575757576E-3"/>
    <n v="7.575757575757576E-3"/>
    <n v="0.25"/>
    <n v="3.787878787878788E-3"/>
    <n v="0.5"/>
    <n v="6.7249999999999996"/>
    <n v="13.45"/>
    <m/>
  </r>
  <r>
    <x v="3"/>
    <x v="4"/>
    <s v="Welcome Coffe Break, Menu Volante Gardênia"/>
    <x v="72"/>
    <n v="7.575757575757576E-3"/>
    <n v="7.575757575757576E-3"/>
    <n v="0.25"/>
    <n v="3.787878787878788E-3"/>
    <n v="0.5"/>
    <n v="7.625"/>
    <n v="15.25"/>
    <m/>
  </r>
  <r>
    <x v="3"/>
    <x v="4"/>
    <s v="Welcome Coffe Break, Menu Volante Gardênia"/>
    <x v="296"/>
    <n v="3.0303030303030303E-3"/>
    <n v="3.0303030303030303E-3"/>
    <n v="0"/>
    <n v="0"/>
    <n v="0.2"/>
    <n v="0"/>
    <n v="13.180000000000001"/>
    <m/>
  </r>
  <r>
    <x v="3"/>
    <x v="4"/>
    <s v="Welcome Coffe Break, Menu Volante Gardênia"/>
    <x v="297"/>
    <n v="4.5454545454545452E-3"/>
    <n v="4.5454545454545452E-3"/>
    <n v="0"/>
    <n v="0"/>
    <n v="0.3"/>
    <n v="0"/>
    <n v="2.25"/>
    <m/>
  </r>
  <r>
    <x v="3"/>
    <x v="4"/>
    <s v="Welcome Coffe Break, Menu Volante Gardênia"/>
    <x v="47"/>
    <n v="2.2727272727272726E-3"/>
    <n v="2.2727272727272726E-3"/>
    <n v="0"/>
    <n v="0"/>
    <n v="0.15"/>
    <n v="0"/>
    <n v="36"/>
    <m/>
  </r>
  <r>
    <x v="3"/>
    <x v="4"/>
    <s v="Welcome Coffe Break, Menu Volante Gardênia"/>
    <x v="45"/>
    <n v="3.0303030303030304E-2"/>
    <n v="3.0303030303030304E-2"/>
    <n v="0"/>
    <n v="0"/>
    <n v="1.5"/>
    <n v="0"/>
    <n v="6.3000000000000007"/>
    <m/>
  </r>
  <r>
    <x v="3"/>
    <x v="4"/>
    <s v="Welcome Coffe Break, Menu Volante Gardênia"/>
    <x v="298"/>
    <n v="7.575757575757576E-3"/>
    <n v="7.575757575757576E-3"/>
    <n v="0"/>
    <n v="0"/>
    <n v="0.5"/>
    <n v="0"/>
    <n v="17.25"/>
    <m/>
  </r>
  <r>
    <x v="3"/>
    <x v="4"/>
    <s v="Welcome Coffe Break, Menu Volante Gardênia"/>
    <x v="299"/>
    <n v="1.5151515151515152E-2"/>
    <n v="1.5151515151515152E-2"/>
    <n v="0"/>
    <n v="0"/>
    <n v="1"/>
    <n v="0"/>
    <n v="6.1"/>
    <m/>
  </r>
  <r>
    <x v="3"/>
    <x v="4"/>
    <s v="Welcome Coffe Break, Menu Volante Gardênia"/>
    <x v="64"/>
    <n v="7.575757575757576E-3"/>
    <n v="7.575757575757576E-3"/>
    <n v="0"/>
    <n v="0"/>
    <n v="0.5"/>
    <n v="0"/>
    <n v="10.95"/>
    <m/>
  </r>
  <r>
    <x v="3"/>
    <x v="4"/>
    <s v="Welcome Coffe Break, Menu Volante Gardênia"/>
    <x v="42"/>
    <n v="7.575757575757576E-3"/>
    <n v="7.575757575757576E-3"/>
    <n v="0"/>
    <n v="0"/>
    <n v="0.5"/>
    <n v="0"/>
    <n v="12.95"/>
    <m/>
  </r>
  <r>
    <x v="3"/>
    <x v="4"/>
    <s v="Welcome Coffe Break, Menu Volante Gardênia"/>
    <x v="44"/>
    <n v="3.0303030303030304E-2"/>
    <n v="3.0303030303030304E-2"/>
    <n v="0"/>
    <n v="0"/>
    <n v="2"/>
    <n v="0"/>
    <n v="22.4"/>
    <m/>
  </r>
  <r>
    <x v="3"/>
    <x v="4"/>
    <s v="Welcome Coffe Break, Menu Volante Gardênia"/>
    <x v="50"/>
    <n v="4.5454545454545456E-2"/>
    <n v="4.5454545454545456E-2"/>
    <n v="0.2"/>
    <n v="3.0303030303030303E-3"/>
    <n v="2.5"/>
    <n v="3.4260000000000002"/>
    <n v="42.824999999999996"/>
    <m/>
  </r>
  <r>
    <x v="3"/>
    <x v="4"/>
    <s v="Welcome Coffe Break, Menu Volante Gardênia"/>
    <x v="300"/>
    <n v="1.5151515151515152E-2"/>
    <n v="1.5151515151515152E-2"/>
    <n v="0"/>
    <n v="0"/>
    <n v="1"/>
    <n v="0"/>
    <n v="31.23"/>
    <m/>
  </r>
  <r>
    <x v="3"/>
    <x v="4"/>
    <s v="Welcome Coffe Break, Menu Volante Gardênia"/>
    <x v="74"/>
    <n v="0.13636363636363635"/>
    <n v="0.13636363636363635"/>
    <n v="0"/>
    <n v="0"/>
    <n v="5"/>
    <n v="0"/>
    <n v="23.75"/>
    <m/>
  </r>
  <r>
    <x v="3"/>
    <x v="4"/>
    <s v="Welcome Coffe Break, Menu Volante Gardênia"/>
    <x v="76"/>
    <n v="7.575757575757576E-3"/>
    <n v="7.575757575757576E-3"/>
    <n v="0"/>
    <n v="0"/>
    <n v="0.5"/>
    <n v="0"/>
    <n v="6.87"/>
    <m/>
  </r>
  <r>
    <x v="3"/>
    <x v="4"/>
    <s v="Welcome Coffe Break, Menu Volante Gardênia"/>
    <x v="75"/>
    <n v="1.5151515151515152E-2"/>
    <n v="1.5151515151515152E-2"/>
    <n v="0"/>
    <n v="0"/>
    <n v="1"/>
    <n v="0"/>
    <n v="33.299999999999997"/>
    <m/>
  </r>
  <r>
    <x v="3"/>
    <x v="4"/>
    <s v="Welcome Coffe Break, Menu Volante Gardênia"/>
    <x v="87"/>
    <n v="6.0606060606060608E-2"/>
    <n v="6.0606060606060608E-2"/>
    <n v="0"/>
    <n v="0"/>
    <n v="4"/>
    <n v="0"/>
    <n v="31.2"/>
    <m/>
  </r>
  <r>
    <x v="4"/>
    <x v="5"/>
    <s v="Menu Feijoada"/>
    <x v="301"/>
    <n v="1.7543859649122806E-2"/>
    <n v="1.4999999999999999E-2"/>
    <n v="0"/>
    <n v="0"/>
    <n v="-0.25"/>
    <n v="0"/>
    <n v="31.5"/>
    <m/>
  </r>
  <r>
    <x v="4"/>
    <x v="5"/>
    <s v="Menu Feijoada"/>
    <x v="302"/>
    <n v="1.7543859649122806E-2"/>
    <n v="0.01"/>
    <n v="0"/>
    <n v="0"/>
    <n v="-0.5"/>
    <n v="0"/>
    <n v="42"/>
    <m/>
  </r>
  <r>
    <x v="4"/>
    <x v="5"/>
    <s v="Menu Feijoada"/>
    <x v="303"/>
    <n v="0"/>
    <n v="0.02"/>
    <n v="0"/>
    <n v="0"/>
    <n v="1"/>
    <n v="0"/>
    <n v="0"/>
    <m/>
  </r>
  <r>
    <x v="4"/>
    <x v="5"/>
    <s v="Menu Feijoada"/>
    <x v="304"/>
    <n v="-1.4035087719298248E-2"/>
    <n v="0.08"/>
    <n v="1.8"/>
    <n v="3.1578947368421054E-2"/>
    <n v="3"/>
    <n v="48.6"/>
    <n v="27"/>
    <m/>
  </r>
  <r>
    <x v="4"/>
    <x v="5"/>
    <s v="Menu Feijoada"/>
    <x v="3"/>
    <n v="1.7543859649122806E-2"/>
    <n v="0.02"/>
    <n v="0"/>
    <n v="0"/>
    <n v="0"/>
    <n v="0"/>
    <n v="20.7"/>
    <m/>
  </r>
  <r>
    <x v="4"/>
    <x v="5"/>
    <s v="Menu Feijoada"/>
    <x v="305"/>
    <n v="5.2631578947368429E-3"/>
    <n v="0.02"/>
    <n v="0"/>
    <n v="0"/>
    <n v="0.7"/>
    <n v="0"/>
    <n v="12.135000000000003"/>
    <m/>
  </r>
  <r>
    <x v="4"/>
    <x v="5"/>
    <s v="Menu Feijoada"/>
    <x v="10"/>
    <n v="8.771929824561403E-3"/>
    <n v="0.02"/>
    <n v="0"/>
    <n v="0"/>
    <n v="0.5"/>
    <n v="0"/>
    <n v="2.6885000000000003"/>
    <m/>
  </r>
  <r>
    <x v="4"/>
    <x v="5"/>
    <s v="Menu Feijoada"/>
    <x v="11"/>
    <n v="1.7543859649122806E-2"/>
    <n v="0.1"/>
    <n v="0"/>
    <n v="0"/>
    <n v="4"/>
    <n v="0"/>
    <n v="5.5049999999999999"/>
    <m/>
  </r>
  <r>
    <x v="4"/>
    <x v="5"/>
    <s v="Menu Feijoada"/>
    <x v="12"/>
    <n v="0.52631578947368418"/>
    <n v="0.8"/>
    <n v="0"/>
    <n v="0"/>
    <n v="10"/>
    <n v="0"/>
    <n v="1.7999999999999998"/>
    <m/>
  </r>
  <r>
    <x v="4"/>
    <x v="5"/>
    <s v="Menu Feijoada"/>
    <x v="13"/>
    <n v="0.17543859649122806"/>
    <n v="0.8"/>
    <n v="0"/>
    <n v="0"/>
    <n v="30"/>
    <n v="0"/>
    <n v="0.70000000000000007"/>
    <m/>
  </r>
  <r>
    <x v="4"/>
    <x v="5"/>
    <s v="Menu Feijoada"/>
    <x v="15"/>
    <n v="3.5087719298245612E-2"/>
    <n v="0.04"/>
    <n v="0"/>
    <n v="0"/>
    <n v="0"/>
    <n v="0"/>
    <n v="130"/>
    <m/>
  </r>
  <r>
    <x v="4"/>
    <x v="5"/>
    <s v="Menu Feijoada"/>
    <x v="306"/>
    <n v="1.7543859649122806E-2"/>
    <n v="4.0000000000000001E-3"/>
    <n v="0"/>
    <n v="0"/>
    <n v="-0.8"/>
    <n v="0"/>
    <n v="88.833333333333329"/>
    <m/>
  </r>
  <r>
    <x v="4"/>
    <x v="5"/>
    <s v="Menu Feijoada"/>
    <x v="17"/>
    <n v="1.7543859649122806E-2"/>
    <n v="0.02"/>
    <n v="0"/>
    <n v="0"/>
    <n v="0"/>
    <n v="0"/>
    <n v="148.19999999999999"/>
    <m/>
  </r>
  <r>
    <x v="4"/>
    <x v="5"/>
    <s v="Menu Feijoada"/>
    <x v="20"/>
    <n v="1.7543859649122806E-2"/>
    <n v="0.02"/>
    <n v="0"/>
    <n v="0"/>
    <n v="0"/>
    <n v="0"/>
    <n v="65.98"/>
    <m/>
  </r>
  <r>
    <x v="4"/>
    <x v="5"/>
    <s v="Menu Feijoada"/>
    <x v="21"/>
    <n v="0.35087719298245612"/>
    <n v="0.8"/>
    <n v="0"/>
    <n v="0"/>
    <n v="20"/>
    <n v="0"/>
    <n v="50.199999999999996"/>
    <m/>
  </r>
  <r>
    <x v="4"/>
    <x v="5"/>
    <s v="Menu Feijoada"/>
    <x v="307"/>
    <n v="0.35087719298245612"/>
    <n v="0"/>
    <n v="0"/>
    <n v="0"/>
    <n v="-20"/>
    <n v="0"/>
    <n v="6.7620000000000005"/>
    <m/>
  </r>
  <r>
    <x v="4"/>
    <x v="5"/>
    <s v="Menu Feijoada"/>
    <x v="23"/>
    <n v="1.7543859649122806E-2"/>
    <n v="0.03"/>
    <n v="0"/>
    <n v="0"/>
    <n v="0.5"/>
    <n v="0"/>
    <n v="16.68"/>
    <m/>
  </r>
  <r>
    <x v="4"/>
    <x v="5"/>
    <s v="Menu Feijoada"/>
    <x v="242"/>
    <n v="1.7543859649122806E-2"/>
    <n v="0.02"/>
    <n v="0"/>
    <n v="0"/>
    <n v="0"/>
    <n v="0"/>
    <n v="73.733333333333334"/>
    <m/>
  </r>
  <r>
    <x v="4"/>
    <x v="5"/>
    <s v="Menu Feijoada"/>
    <x v="243"/>
    <n v="1.7543859649122806E-2"/>
    <n v="0.01"/>
    <n v="0"/>
    <n v="0"/>
    <n v="-0.5"/>
    <n v="0"/>
    <n v="110.23809523809523"/>
    <m/>
  </r>
  <r>
    <x v="4"/>
    <x v="5"/>
    <s v="Menu Feijoada"/>
    <x v="245"/>
    <n v="1.7543859649122806E-2"/>
    <n v="0.02"/>
    <n v="0"/>
    <n v="0"/>
    <n v="0"/>
    <n v="0"/>
    <n v="34.909999999999997"/>
    <m/>
  </r>
  <r>
    <x v="4"/>
    <x v="5"/>
    <s v="Menu Feijoada"/>
    <x v="308"/>
    <n v="1.7543859649122806E-2"/>
    <n v="0.01"/>
    <n v="0"/>
    <n v="0"/>
    <n v="-0.5"/>
    <n v="0"/>
    <n v="4.4000000000000004"/>
    <m/>
  </r>
  <r>
    <x v="4"/>
    <x v="5"/>
    <s v="Menu Feijoada"/>
    <x v="26"/>
    <n v="1.7017543859649122E-2"/>
    <n v="0.06"/>
    <n v="0.03"/>
    <n v="5.263157894736842E-4"/>
    <n v="2"/>
    <n v="0.5069999999999999"/>
    <n v="16.899999999999999"/>
    <m/>
  </r>
  <r>
    <x v="4"/>
    <x v="5"/>
    <s v="Menu Feijoada"/>
    <x v="29"/>
    <n v="5.263157894736842E-3"/>
    <n v="6.0000000000000001E-3"/>
    <n v="0"/>
    <n v="0"/>
    <n v="0"/>
    <n v="0"/>
    <n v="4.1957142857142857"/>
    <m/>
  </r>
  <r>
    <x v="4"/>
    <x v="5"/>
    <s v="Menu Feijoada"/>
    <x v="249"/>
    <n v="8.771929824561403E-3"/>
    <n v="0.01"/>
    <n v="0"/>
    <n v="0"/>
    <n v="0"/>
    <n v="0"/>
    <n v="25.364999999999998"/>
    <m/>
  </r>
  <r>
    <x v="4"/>
    <x v="5"/>
    <s v="Menu Feijoada"/>
    <x v="32"/>
    <n v="3.5087719298245615E-3"/>
    <n v="4.0000000000000001E-3"/>
    <n v="0"/>
    <n v="0"/>
    <n v="0"/>
    <n v="0"/>
    <n v="27.897674418604652"/>
    <m/>
  </r>
  <r>
    <x v="4"/>
    <x v="5"/>
    <s v="Menu Feijoada"/>
    <x v="33"/>
    <n v="5.263157894736842E-3"/>
    <n v="6.0000000000000001E-3"/>
    <n v="0"/>
    <n v="0"/>
    <n v="0"/>
    <n v="0"/>
    <n v="19.220999999999997"/>
    <m/>
  </r>
  <r>
    <x v="4"/>
    <x v="5"/>
    <s v="Menu Feijoada"/>
    <x v="37"/>
    <n v="8.771929824561403E-3"/>
    <n v="0.01"/>
    <n v="0"/>
    <n v="0"/>
    <n v="0"/>
    <n v="0"/>
    <n v="2.02"/>
    <m/>
  </r>
  <r>
    <x v="4"/>
    <x v="5"/>
    <s v="Menu Feijoada"/>
    <x v="309"/>
    <n v="0"/>
    <n v="3.6000000000000004E-2"/>
    <n v="0"/>
    <n v="0"/>
    <n v="1.8"/>
    <n v="0"/>
    <n v="0"/>
    <m/>
  </r>
  <r>
    <x v="4"/>
    <x v="5"/>
    <s v="Menu Feijoada"/>
    <x v="310"/>
    <n v="1.7543859649122807E-3"/>
    <n v="5.0000000000000001E-3"/>
    <n v="0"/>
    <n v="0"/>
    <n v="0.15"/>
    <n v="0"/>
    <n v="24.9"/>
    <m/>
  </r>
  <r>
    <x v="4"/>
    <x v="5"/>
    <s v="Menu Feijoada"/>
    <x v="41"/>
    <n v="1.7543859649122807E-3"/>
    <n v="2E-3"/>
    <n v="0"/>
    <n v="0"/>
    <n v="0"/>
    <n v="0"/>
    <n v="4.5"/>
    <m/>
  </r>
  <r>
    <x v="4"/>
    <x v="5"/>
    <s v="Menu Feijoada"/>
    <x v="298"/>
    <n v="3.5087719298245615E-3"/>
    <n v="4.0000000000000001E-3"/>
    <n v="0"/>
    <n v="0"/>
    <n v="0"/>
    <n v="0"/>
    <n v="6.9"/>
    <m/>
  </r>
  <r>
    <x v="4"/>
    <x v="5"/>
    <s v="Menu Feijoada"/>
    <x v="258"/>
    <n v="0.13157894736842105"/>
    <n v="0.15"/>
    <n v="0"/>
    <n v="0"/>
    <n v="0"/>
    <n v="0"/>
    <n v="51.75"/>
    <m/>
  </r>
  <r>
    <x v="4"/>
    <x v="5"/>
    <s v="Menu Feijoada"/>
    <x v="259"/>
    <n v="4.3859649122807015E-2"/>
    <n v="0.06"/>
    <n v="0"/>
    <n v="0"/>
    <n v="0.5"/>
    <n v="0"/>
    <n v="118.875"/>
    <m/>
  </r>
  <r>
    <x v="4"/>
    <x v="5"/>
    <s v="Menu Feijoada"/>
    <x v="45"/>
    <n v="8.771929824561403E-3"/>
    <n v="0.01"/>
    <n v="0"/>
    <n v="0"/>
    <n v="0"/>
    <n v="0"/>
    <n v="2.1"/>
    <m/>
  </r>
  <r>
    <x v="4"/>
    <x v="5"/>
    <s v="Menu Feijoada"/>
    <x v="46"/>
    <n v="2.6315789473684209E-2"/>
    <n v="0.03"/>
    <n v="0"/>
    <n v="0"/>
    <n v="0"/>
    <n v="0"/>
    <n v="11.25"/>
    <m/>
  </r>
  <r>
    <x v="4"/>
    <x v="5"/>
    <s v="Menu Feijoada"/>
    <x v="311"/>
    <n v="1.7543859649122806E-2"/>
    <n v="0.01"/>
    <n v="0"/>
    <n v="0"/>
    <n v="-0.5"/>
    <n v="0"/>
    <n v="12"/>
    <m/>
  </r>
  <r>
    <x v="4"/>
    <x v="5"/>
    <s v="Menu Feijoada"/>
    <x v="312"/>
    <n v="4.1578947368421049E-2"/>
    <n v="0.05"/>
    <n v="0"/>
    <n v="2.2807017543859651E-3"/>
    <n v="0"/>
    <n v="2.2269000000000001"/>
    <n v="42.824999999999996"/>
    <m/>
  </r>
  <r>
    <x v="4"/>
    <x v="5"/>
    <s v="Menu Feijoada"/>
    <x v="313"/>
    <n v="7.0175438596491229E-3"/>
    <n v="8.0000000000000002E-3"/>
    <n v="0"/>
    <n v="0"/>
    <n v="0"/>
    <n v="0"/>
    <n v="11.16"/>
    <m/>
  </r>
  <r>
    <x v="4"/>
    <x v="5"/>
    <s v="Menu Feijoada"/>
    <x v="53"/>
    <n v="0.15789473684210525"/>
    <n v="0.06"/>
    <n v="0"/>
    <n v="0"/>
    <n v="-6"/>
    <n v="0"/>
    <n v="143.1"/>
    <m/>
  </r>
  <r>
    <x v="4"/>
    <x v="5"/>
    <s v="Menu Feijoada"/>
    <x v="314"/>
    <n v="8.771929824561403E-2"/>
    <n v="0.04"/>
    <n v="0"/>
    <n v="0"/>
    <n v="-3"/>
    <n v="0"/>
    <n v="30"/>
    <m/>
  </r>
  <r>
    <x v="4"/>
    <x v="5"/>
    <s v="Menu Feijoada"/>
    <x v="266"/>
    <n v="5.2631578947368418E-2"/>
    <n v="0.1"/>
    <n v="0"/>
    <n v="0"/>
    <n v="2"/>
    <n v="0"/>
    <n v="38.700000000000003"/>
    <m/>
  </r>
  <r>
    <x v="4"/>
    <x v="5"/>
    <s v="Menu Feijoada"/>
    <x v="55"/>
    <n v="0.13157894736842105"/>
    <n v="0.16"/>
    <n v="0"/>
    <n v="0"/>
    <n v="0.5"/>
    <n v="0"/>
    <n v="38.25"/>
    <m/>
  </r>
  <r>
    <x v="4"/>
    <x v="5"/>
    <s v="Menu Feijoada"/>
    <x v="57"/>
    <n v="1.7543859649122807E-3"/>
    <n v="2E-3"/>
    <n v="0"/>
    <n v="0"/>
    <n v="0"/>
    <n v="0"/>
    <n v="6.5900000000000007"/>
    <m/>
  </r>
  <r>
    <x v="4"/>
    <x v="5"/>
    <s v="Menu Feijoada"/>
    <x v="59"/>
    <n v="8.771929824561403E-3"/>
    <n v="0.04"/>
    <n v="0"/>
    <n v="8.771929824561403E-3"/>
    <n v="1"/>
    <n v="15.615"/>
    <n v="31.23"/>
    <m/>
  </r>
  <r>
    <x v="4"/>
    <x v="5"/>
    <s v="Menu Feijoada"/>
    <x v="60"/>
    <n v="3.0701754385964911E-2"/>
    <n v="0.04"/>
    <n v="0"/>
    <n v="0"/>
    <n v="0.25"/>
    <n v="0"/>
    <n v="89.25"/>
    <m/>
  </r>
  <r>
    <x v="4"/>
    <x v="5"/>
    <s v="Menu Feijoada"/>
    <x v="315"/>
    <n v="1.7543859649122807E-3"/>
    <n v="2E-3"/>
    <n v="0"/>
    <n v="0"/>
    <n v="0"/>
    <n v="0"/>
    <n v="2.5500000000000003"/>
    <m/>
  </r>
  <r>
    <x v="4"/>
    <x v="5"/>
    <s v="Menu Feijoada"/>
    <x v="65"/>
    <n v="1.0526315789473684E-2"/>
    <n v="1.2E-2"/>
    <n v="0"/>
    <n v="0"/>
    <n v="0"/>
    <n v="0"/>
    <n v="17.099999999999998"/>
    <m/>
  </r>
  <r>
    <x v="4"/>
    <x v="5"/>
    <s v="Menu Feijoada"/>
    <x v="67"/>
    <n v="3.5087719298245612E-2"/>
    <n v="0.04"/>
    <n v="0"/>
    <n v="0"/>
    <n v="0"/>
    <n v="0"/>
    <n v="31.2"/>
    <m/>
  </r>
  <r>
    <x v="4"/>
    <x v="5"/>
    <s v="Menu Feijoada"/>
    <x v="316"/>
    <n v="8.771929824561403E-2"/>
    <n v="0.08"/>
    <n v="0"/>
    <n v="0"/>
    <n v="-1"/>
    <n v="0"/>
    <n v="216.40909090909091"/>
    <m/>
  </r>
  <r>
    <x v="4"/>
    <x v="5"/>
    <s v="Menu Feijoada"/>
    <x v="74"/>
    <n v="2.6315789473684209E-2"/>
    <n v="0.04"/>
    <n v="0"/>
    <n v="0"/>
    <n v="0.5"/>
    <n v="0"/>
    <n v="7.125"/>
    <m/>
  </r>
  <r>
    <x v="4"/>
    <x v="5"/>
    <s v="Menu Feijoada"/>
    <x v="317"/>
    <n v="3.5087719298245612E-2"/>
    <n v="0.02"/>
    <n v="0"/>
    <n v="0"/>
    <n v="-1"/>
    <n v="0"/>
    <n v="67"/>
    <m/>
  </r>
  <r>
    <x v="4"/>
    <x v="5"/>
    <s v="Menu Feijoada"/>
    <x v="76"/>
    <n v="1.7543859649122806E-2"/>
    <n v="0.01"/>
    <n v="0"/>
    <n v="0"/>
    <n v="-0.5"/>
    <n v="0"/>
    <n v="14.01"/>
    <m/>
  </r>
  <r>
    <x v="4"/>
    <x v="5"/>
    <s v="Menu Feijoada"/>
    <x v="78"/>
    <n v="8.771929824561403E-3"/>
    <n v="6.0000000000000001E-3"/>
    <n v="0"/>
    <n v="0"/>
    <n v="-0.2"/>
    <n v="0"/>
    <n v="33.645000000000003"/>
    <m/>
  </r>
  <r>
    <x v="4"/>
    <x v="5"/>
    <s v="Menu Feijoada"/>
    <x v="318"/>
    <n v="8.771929824561403E-3"/>
    <n v="0.02"/>
    <n v="0"/>
    <n v="0"/>
    <n v="0.5"/>
    <n v="0"/>
    <n v="17.5"/>
    <m/>
  </r>
  <r>
    <x v="4"/>
    <x v="5"/>
    <s v="Menu Feijoada"/>
    <x v="87"/>
    <n v="5.2631578947368418E-2"/>
    <n v="0.06"/>
    <n v="0"/>
    <n v="0"/>
    <n v="0"/>
    <n v="0"/>
    <n v="23.4"/>
    <m/>
  </r>
  <r>
    <x v="4"/>
    <x v="5"/>
    <s v="Menu Feijoada"/>
    <x v="319"/>
    <n v="5.2631578947368418E-2"/>
    <n v="0.06"/>
    <n v="0"/>
    <n v="0"/>
    <n v="0"/>
    <n v="0"/>
    <n v="75"/>
    <m/>
  </r>
  <r>
    <x v="4"/>
    <x v="5"/>
    <s v="Menu Feijoada"/>
    <x v="320"/>
    <n v="7.8526315789473694E-2"/>
    <n v="0.12"/>
    <n v="0.9"/>
    <n v="1.5789473684210527E-2"/>
    <n v="0.624"/>
    <n v="22.599"/>
    <n v="134.99136000000001"/>
    <m/>
  </r>
  <r>
    <x v="4"/>
    <x v="5"/>
    <s v="Menu Feijoada"/>
    <x v="321"/>
    <n v="2.1491228070175439E-2"/>
    <n v="0.04"/>
    <n v="0.3"/>
    <n v="5.263157894736842E-3"/>
    <n v="0.47499999999999998"/>
    <n v="9.7170000000000005"/>
    <n v="49.394749999999995"/>
    <m/>
  </r>
  <r>
    <x v="4"/>
    <x v="5"/>
    <s v="Menu Feijoada"/>
    <x v="322"/>
    <n v="2.2807017543859649"/>
    <n v="1.4"/>
    <n v="0"/>
    <n v="0"/>
    <n v="-60"/>
    <n v="0"/>
    <n v="91"/>
    <m/>
  </r>
  <r>
    <x v="4"/>
    <x v="5"/>
    <s v="Menu Feijoada"/>
    <x v="323"/>
    <n v="2.2807017543859649"/>
    <n v="1.4"/>
    <n v="0"/>
    <n v="0"/>
    <n v="-60"/>
    <n v="0"/>
    <n v="128.69999999999999"/>
    <m/>
  </r>
  <r>
    <x v="4"/>
    <x v="5"/>
    <s v="Menu Feijoada"/>
    <x v="324"/>
    <n v="2.2807017543859647E-2"/>
    <n v="0.06"/>
    <n v="1.7"/>
    <n v="2.9824561403508771E-2"/>
    <m/>
    <n v="33.914999999999999"/>
    <n v="59.849999999999994"/>
    <m/>
  </r>
  <r>
    <x v="4"/>
    <x v="5"/>
    <s v="Menu Feijoada"/>
    <x v="325"/>
    <n v="5.2631578947368418E-2"/>
    <n v="0.06"/>
    <n v="0"/>
    <n v="0"/>
    <m/>
    <n v="0"/>
    <n v="27.900000000000002"/>
    <m/>
  </r>
  <r>
    <x v="4"/>
    <x v="5"/>
    <s v="Menu Feijoada"/>
    <x v="164"/>
    <n v="8.771929824561403E-3"/>
    <n v="0.01"/>
    <n v="0"/>
    <n v="0"/>
    <m/>
    <n v="0"/>
    <n v="37.68"/>
    <m/>
  </r>
  <r>
    <x v="4"/>
    <x v="5"/>
    <s v="Menu Feijoada"/>
    <x v="99"/>
    <n v="3.5087719298245615E-3"/>
    <n v="4.0000000000000001E-3"/>
    <n v="0"/>
    <n v="0"/>
    <m/>
    <n v="0"/>
    <n v="10.468000000000002"/>
    <m/>
  </r>
  <r>
    <x v="4"/>
    <x v="5"/>
    <s v="Menu Feijoada"/>
    <x v="326"/>
    <n v="3.0877192982456128E-2"/>
    <n v="0.22"/>
    <n v="3.99"/>
    <n v="7.0000000000000007E-2"/>
    <n v="5.25"/>
    <n v="37.107000000000006"/>
    <n v="53.475000000000001"/>
    <m/>
  </r>
  <r>
    <x v="4"/>
    <x v="5"/>
    <s v="Menu Feijoada"/>
    <x v="327"/>
    <n v="3.0315789473684209E-2"/>
    <n v="0.05"/>
    <n v="0.77199999999999991"/>
    <n v="1.3543859649122806E-2"/>
    <m/>
    <n v="19.994799999999998"/>
    <n v="64.75"/>
    <m/>
  </r>
  <r>
    <x v="4"/>
    <x v="5"/>
    <s v="Menu Feijoada"/>
    <x v="328"/>
    <n v="-6.4912280701754435E-3"/>
    <n v="0.03"/>
    <n v="1.87"/>
    <n v="3.2807017543859653E-2"/>
    <m/>
    <n v="41.532700000000006"/>
    <n v="33.314999999999998"/>
    <m/>
  </r>
  <r>
    <x v="4"/>
    <x v="5"/>
    <s v="Menu Feijoada"/>
    <x v="329"/>
    <n v="2.6315789473684209E-2"/>
    <n v="0.03"/>
    <n v="0"/>
    <n v="0"/>
    <m/>
    <n v="0"/>
    <n v="33.134999999999998"/>
    <m/>
  </r>
  <r>
    <x v="4"/>
    <x v="5"/>
    <s v="Menu Feijoada"/>
    <x v="330"/>
    <n v="2.1543859649122806E-2"/>
    <n v="0.04"/>
    <n v="0.77199999999999991"/>
    <n v="1.3543859649122806E-2"/>
    <m/>
    <n v="19.384919999999997"/>
    <n v="50.22"/>
    <m/>
  </r>
  <r>
    <x v="4"/>
    <x v="5"/>
    <s v="Menu Feijoada"/>
    <x v="331"/>
    <n v="2.1543859649122806E-2"/>
    <n v="0.04"/>
    <n v="0.77199999999999991"/>
    <n v="1.3543859649122806E-2"/>
    <m/>
    <n v="17.833199999999998"/>
    <n v="46.2"/>
    <m/>
  </r>
  <r>
    <x v="4"/>
    <x v="5"/>
    <s v="Menu Feijoada"/>
    <x v="332"/>
    <n v="1.0526315789473684E-2"/>
    <n v="1.2E-2"/>
    <n v="0"/>
    <n v="0"/>
    <m/>
    <n v="0"/>
    <n v="6.5880000000000001"/>
    <m/>
  </r>
  <r>
    <x v="4"/>
    <x v="5"/>
    <s v="Menu Feijoada"/>
    <x v="151"/>
    <n v="4.3859649122807015E-2"/>
    <n v="0.05"/>
    <n v="0"/>
    <n v="0"/>
    <m/>
    <n v="0"/>
    <n v="92.35"/>
    <m/>
  </r>
  <r>
    <x v="4"/>
    <x v="5"/>
    <s v="Menu Feijoada"/>
    <x v="107"/>
    <n v="1.0964912280701754E-2"/>
    <n v="0.02"/>
    <n v="0.375"/>
    <n v="6.5789473684210523E-3"/>
    <m/>
    <n v="13.67625"/>
    <n v="36.47"/>
    <m/>
  </r>
  <r>
    <x v="4"/>
    <x v="5"/>
    <s v="Menu Feijoada"/>
    <x v="333"/>
    <n v="7.8947368421052634E-3"/>
    <n v="1.2E-2"/>
    <n v="0.15"/>
    <n v="2.631578947368421E-3"/>
    <m/>
    <n v="0.22499999999999998"/>
    <n v="0.89999999999999991"/>
    <m/>
  </r>
  <r>
    <x v="4"/>
    <x v="5"/>
    <s v="Menu Feijoada"/>
    <x v="334"/>
    <n v="1.7543859649122806E-2"/>
    <n v="0.02"/>
    <n v="0"/>
    <n v="0"/>
    <m/>
    <n v="0"/>
    <n v="24.15"/>
    <m/>
  </r>
  <r>
    <x v="4"/>
    <x v="5"/>
    <s v="Menu Feijoada"/>
    <x v="335"/>
    <n v="0.43859649122807015"/>
    <n v="0.5"/>
    <n v="0"/>
    <n v="0"/>
    <m/>
    <n v="0"/>
    <n v="85.5"/>
    <m/>
  </r>
  <r>
    <x v="4"/>
    <x v="5"/>
    <s v="Menu Feijoada"/>
    <x v="336"/>
    <n v="3.5087719298245612E-2"/>
    <n v="0.5"/>
    <n v="23"/>
    <n v="0.40350877192982454"/>
    <m/>
    <n v="103.72999999999999"/>
    <n v="112.75"/>
    <m/>
  </r>
  <r>
    <x v="4"/>
    <x v="5"/>
    <s v="Menu Feijoada"/>
    <x v="119"/>
    <n v="0.26315789473684209"/>
    <n v="0.3"/>
    <n v="0"/>
    <n v="0"/>
    <m/>
    <n v="0"/>
    <n v="22.35"/>
    <m/>
  </r>
  <r>
    <x v="4"/>
    <x v="5"/>
    <s v="Menu Feijoada"/>
    <x v="337"/>
    <n v="5.2631578947368418E-2"/>
    <n v="0.06"/>
    <n v="0"/>
    <n v="0"/>
    <m/>
    <n v="0"/>
    <n v="7.6499999999999995"/>
    <m/>
  </r>
  <r>
    <x v="4"/>
    <x v="5"/>
    <s v="Menu Feijoada"/>
    <x v="338"/>
    <n v="1.7543859649122806E-2"/>
    <n v="0.02"/>
    <n v="0"/>
    <n v="0"/>
    <m/>
    <n v="0"/>
    <n v="8.4700000000000006"/>
    <m/>
  </r>
  <r>
    <x v="4"/>
    <x v="5"/>
    <s v="Menu Feijoada"/>
    <x v="339"/>
    <n v="3.5087719298245612E-2"/>
    <n v="0.04"/>
    <n v="0"/>
    <n v="0"/>
    <m/>
    <n v="0"/>
    <n v="37.68"/>
    <m/>
  </r>
  <r>
    <x v="4"/>
    <x v="5"/>
    <s v="Menu Feijoada"/>
    <x v="340"/>
    <n v="1.7543859649122862E-3"/>
    <n v="4.2000000000000003E-2"/>
    <n v="2"/>
    <n v="3.5087719298245612E-2"/>
    <m/>
    <n v="45.78"/>
    <n v="48.069000000000003"/>
    <m/>
  </r>
  <r>
    <x v="4"/>
    <x v="5"/>
    <s v="Menu Feijoada"/>
    <x v="341"/>
    <n v="3.5087719298245612E-2"/>
    <n v="0.04"/>
    <n v="0"/>
    <n v="0"/>
    <m/>
    <n v="0"/>
    <n v="75.02"/>
    <m/>
  </r>
  <r>
    <x v="4"/>
    <x v="5"/>
    <s v="Menu Feijoada"/>
    <x v="227"/>
    <n v="2.1052631578947368E-2"/>
    <n v="2.4E-2"/>
    <n v="0"/>
    <n v="0"/>
    <m/>
    <n v="0"/>
    <n v="40.799999999999997"/>
    <m/>
  </r>
  <r>
    <x v="4"/>
    <x v="5"/>
    <s v="Menu Feijoada"/>
    <x v="342"/>
    <n v="1.7543859649122806E-2"/>
    <n v="0.04"/>
    <n v="1"/>
    <n v="1.7543859649122806E-2"/>
    <m/>
    <n v="18.84"/>
    <n v="37.68"/>
    <m/>
  </r>
  <r>
    <x v="4"/>
    <x v="5"/>
    <s v="Menu Feijoada"/>
    <x v="343"/>
    <n v="5.2631578947368418E-2"/>
    <n v="0.06"/>
    <n v="0"/>
    <n v="0"/>
    <m/>
    <n v="0"/>
    <n v="46.29"/>
    <m/>
  </r>
  <r>
    <x v="4"/>
    <x v="5"/>
    <s v="Menu Feijoada"/>
    <x v="344"/>
    <n v="1.4035087719298245"/>
    <n v="1.6"/>
    <n v="0"/>
    <n v="0"/>
    <m/>
    <n v="0"/>
    <n v="55.199999999999996"/>
    <m/>
  </r>
  <r>
    <x v="4"/>
    <x v="5"/>
    <s v="Menu Feijoada"/>
    <x v="345"/>
    <n v="2.8070175438596485E-3"/>
    <n v="0.02"/>
    <n v="0.84"/>
    <n v="1.4736842105263158E-2"/>
    <m/>
    <n v="9.66"/>
    <n v="11.5"/>
    <m/>
  </r>
  <r>
    <x v="4"/>
    <x v="5"/>
    <s v="Menu Feijoada"/>
    <x v="346"/>
    <n v="0.35087719298245612"/>
    <n v="0.4"/>
    <n v="0"/>
    <n v="0"/>
    <m/>
    <n v="0"/>
    <n v="11.6"/>
    <m/>
  </r>
  <r>
    <x v="4"/>
    <x v="5"/>
    <s v="Menu Feijoada"/>
    <x v="347"/>
    <n v="0.35087719298245612"/>
    <n v="0.4"/>
    <n v="0"/>
    <n v="0"/>
    <m/>
    <n v="0"/>
    <n v="57"/>
    <m/>
  </r>
  <r>
    <x v="4"/>
    <x v="5"/>
    <s v="Menu Feijoada"/>
    <x v="348"/>
    <n v="0.52631578947368418"/>
    <n v="0.6"/>
    <n v="0"/>
    <n v="0"/>
    <m/>
    <n v="0"/>
    <n v="20.7"/>
    <m/>
  </r>
  <r>
    <x v="4"/>
    <x v="5"/>
    <s v="Menu Feijoada"/>
    <x v="349"/>
    <n v="0"/>
    <n v="0"/>
    <n v="0"/>
    <n v="0"/>
    <m/>
    <n v="0"/>
    <n v="0"/>
    <m/>
  </r>
  <r>
    <x v="4"/>
    <x v="5"/>
    <s v="Menu Feijoada"/>
    <x v="350"/>
    <n v="0"/>
    <n v="0"/>
    <n v="0"/>
    <n v="0"/>
    <m/>
    <n v="0"/>
    <n v="0"/>
    <m/>
  </r>
  <r>
    <x v="4"/>
    <x v="5"/>
    <s v="Menu Feijoada"/>
    <x v="351"/>
    <n v="1.7543859649122806E-2"/>
    <n v="0.02"/>
    <n v="0"/>
    <n v="0"/>
    <m/>
    <n v="0"/>
    <n v="24.8"/>
    <m/>
  </r>
  <r>
    <x v="4"/>
    <x v="5"/>
    <s v="Menu Feijoada"/>
    <x v="123"/>
    <n v="1.7543859649122806E-2"/>
    <n v="0.02"/>
    <n v="0"/>
    <n v="0"/>
    <m/>
    <n v="0"/>
    <n v="24.61"/>
    <m/>
  </r>
  <r>
    <x v="4"/>
    <x v="5"/>
    <s v="Menu Feijoada"/>
    <x v="352"/>
    <n v="0"/>
    <n v="0"/>
    <n v="0"/>
    <n v="0"/>
    <m/>
    <n v="0"/>
    <n v="0"/>
    <m/>
  </r>
  <r>
    <x v="4"/>
    <x v="5"/>
    <s v="Menu Feijoada"/>
    <x v="353"/>
    <n v="0"/>
    <n v="0"/>
    <n v="0"/>
    <n v="0"/>
    <m/>
    <n v="0"/>
    <n v="0"/>
    <m/>
  </r>
  <r>
    <x v="4"/>
    <x v="5"/>
    <s v="Menu Feijoada"/>
    <x v="354"/>
    <n v="0.10526315789473684"/>
    <n v="0.12"/>
    <n v="0"/>
    <n v="0"/>
    <m/>
    <n v="0"/>
    <n v="39.480000000000004"/>
    <m/>
  </r>
  <r>
    <x v="4"/>
    <x v="5"/>
    <s v="Menu Feijoada"/>
    <x v="355"/>
    <n v="-6.4561403508771931E-2"/>
    <n v="0.2"/>
    <n v="0.7"/>
    <n v="0.24"/>
    <m/>
    <n v="4.6059999999999999"/>
    <n v="65.8"/>
    <m/>
  </r>
  <r>
    <x v="4"/>
    <x v="5"/>
    <s v="Menu Feijoada"/>
    <x v="137"/>
    <n v="5.2631578947368418E-2"/>
    <n v="0.16"/>
    <n v="0"/>
    <n v="0"/>
    <n v="5"/>
    <n v="0"/>
    <n v="22.200000000000003"/>
    <m/>
  </r>
  <r>
    <x v="4"/>
    <x v="5"/>
    <s v="Menu Feijoada"/>
    <x v="356"/>
    <n v="0.14035087719298245"/>
    <n v="0.16"/>
    <n v="0"/>
    <n v="0"/>
    <m/>
    <n v="0"/>
    <n v="248"/>
    <m/>
  </r>
  <r>
    <x v="4"/>
    <x v="5"/>
    <s v="Menu Feijoada"/>
    <x v="357"/>
    <n v="8.771929824561403E-2"/>
    <n v="0.1"/>
    <n v="0"/>
    <n v="0"/>
    <m/>
    <n v="0"/>
    <n v="14.5"/>
    <m/>
  </r>
  <r>
    <x v="5"/>
    <x v="6"/>
    <s v="menu buffet gardenia + lanche da madrugada "/>
    <x v="88"/>
    <n v="5.9999999999999993E-3"/>
    <n v="8.7499999999999991E-3"/>
    <n v="0.1"/>
    <n v="1E-3"/>
    <n v="0"/>
    <n v="3.786"/>
    <n v="26.501999999999999"/>
    <m/>
  </r>
  <r>
    <x v="5"/>
    <x v="6"/>
    <s v="menu buffet gardenia + lanche da madrugada "/>
    <x v="358"/>
    <n v="7.0000000000000001E-3"/>
    <n v="0.01"/>
    <n v="0.35199999999999998"/>
    <n v="3.5199999999999997E-3"/>
    <n v="0"/>
    <n v="37.86112"/>
    <n v="86.048000000000002"/>
    <m/>
  </r>
  <r>
    <x v="5"/>
    <x v="6"/>
    <s v="menu buffet gardenia + lanche da madrugada "/>
    <x v="90"/>
    <n v="2.1480000000000003E-2"/>
    <n v="3.125E-2"/>
    <n v="0.49"/>
    <n v="4.8999999999999998E-3"/>
    <n v="0"/>
    <n v="32.045999999999999"/>
    <n v="163.5"/>
    <m/>
  </r>
  <r>
    <x v="5"/>
    <x v="6"/>
    <s v="menu buffet gardenia + lanche da madrugada "/>
    <x v="359"/>
    <n v="6.5100000000000005E-2"/>
    <n v="0.1"/>
    <n v="0.42"/>
    <n v="4.1999999999999997E-3"/>
    <n v="1"/>
    <n v="18.295200000000001"/>
    <n v="304.92"/>
    <m/>
  </r>
  <r>
    <x v="5"/>
    <x v="6"/>
    <s v="menu buffet gardenia + lanche da madrugada "/>
    <x v="360"/>
    <n v="8.0800000000000011E-2"/>
    <n v="0.125"/>
    <n v="0.51"/>
    <n v="5.1000000000000004E-3"/>
    <n v="1.5"/>
    <n v="39.555599999999998"/>
    <n v="659.26"/>
    <m/>
  </r>
  <r>
    <x v="5"/>
    <x v="6"/>
    <s v="menu buffet gardenia + lanche da madrugada "/>
    <x v="361"/>
    <n v="1.49E-2"/>
    <n v="2.5000000000000001E-2"/>
    <n v="0.26900000000000002"/>
    <n v="2.6900000000000001E-3"/>
    <n v="0"/>
    <n v="8.7129100000000008"/>
    <n v="64.78"/>
    <m/>
  </r>
  <r>
    <x v="5"/>
    <x v="6"/>
    <s v="menu buffet gardenia + lanche da madrugada "/>
    <x v="362"/>
    <n v="1.251E-2"/>
    <n v="2.5000000000000001E-2"/>
    <n v="0.32"/>
    <n v="3.2000000000000002E-3"/>
    <n v="0.48"/>
    <n v="3.5295999999999998"/>
    <n v="16.765599999999999"/>
    <m/>
  </r>
  <r>
    <x v="5"/>
    <x v="6"/>
    <s v="menu buffet gardenia + lanche da madrugada "/>
    <x v="363"/>
    <n v="9.6800000000000011E-2"/>
    <n v="0.125"/>
    <n v="0.5"/>
    <n v="5.0000000000000001E-3"/>
    <n v="0"/>
    <n v="3.2949999999999999"/>
    <n v="65.900000000000006"/>
    <m/>
  </r>
  <r>
    <x v="5"/>
    <x v="6"/>
    <s v="menu buffet gardenia + lanche da madrugada "/>
    <x v="364"/>
    <n v="1.4999999999999999E-2"/>
    <n v="2.5000000000000001E-2"/>
    <n v="1"/>
    <n v="0.01"/>
    <n v="0"/>
    <n v="27.2"/>
    <n v="54.4"/>
    <m/>
  </r>
  <r>
    <x v="5"/>
    <x v="6"/>
    <s v="menu buffet gardenia + lanche da madrugada "/>
    <x v="365"/>
    <n v="5.2499999999999998E-2"/>
    <n v="8.7499999999999994E-2"/>
    <n v="5.92"/>
    <n v="5.9200000000000003E-2"/>
    <n v="0.75"/>
    <n v="96.2"/>
    <n v="101.5625"/>
    <m/>
  </r>
  <r>
    <x v="5"/>
    <x v="6"/>
    <s v="menu buffet gardenia + lanche da madrugada "/>
    <x v="164"/>
    <n v="-5.62E-2"/>
    <n v="7.4999999999999997E-3"/>
    <n v="0.26900000000000002"/>
    <n v="2.6900000000000001E-3"/>
    <n v="0.3"/>
    <n v="20.271840000000001"/>
    <n v="22.608000000000001"/>
    <m/>
  </r>
  <r>
    <x v="5"/>
    <x v="6"/>
    <s v="menu buffet gardenia + lanche da madrugada "/>
    <x v="99"/>
    <n v="3.0999999999999995E-4"/>
    <n v="6.2500000000000003E-3"/>
    <n v="0.35899999999999999"/>
    <n v="3.5899999999999999E-3"/>
    <n v="0.2"/>
    <n v="18.79006"/>
    <n v="15.702"/>
    <m/>
  </r>
  <r>
    <x v="5"/>
    <x v="6"/>
    <s v="menu buffet gardenia + lanche da madrugada "/>
    <x v="100"/>
    <n v="1.4100000000000002E-3"/>
    <n v="1.2500000000000001E-2"/>
    <n v="0.36899999999999999"/>
    <n v="3.6900000000000001E-3"/>
    <n v="0.5"/>
    <n v="8.594009999999999"/>
    <n v="11.645"/>
    <m/>
  </r>
  <r>
    <x v="5"/>
    <x v="6"/>
    <s v="menu buffet gardenia + lanche da madrugada "/>
    <x v="101"/>
    <n v="2.631E-2"/>
    <n v="0.05"/>
    <n v="0.60199999999999998"/>
    <n v="6.0200000000000002E-3"/>
    <n v="1"/>
    <n v="18.204479999999997"/>
    <n v="90.72"/>
    <m/>
  </r>
  <r>
    <x v="5"/>
    <x v="6"/>
    <s v="menu buffet gardenia + lanche da madrugada "/>
    <x v="366"/>
    <n v="8.9799999999999984E-3"/>
    <n v="2.5000000000000001E-2"/>
    <n v="0.245"/>
    <n v="2.4499999999999999E-3"/>
    <n v="0.5"/>
    <n v="9.0503"/>
    <n v="55.41"/>
    <m/>
  </r>
  <r>
    <x v="5"/>
    <x v="6"/>
    <s v="menu buffet gardenia + lanche da madrugada "/>
    <x v="367"/>
    <n v="3.2750000000000001E-2"/>
    <n v="0.05"/>
    <n v="0.32900000000000001"/>
    <n v="3.29E-3"/>
    <n v="0.48"/>
    <n v="8.6757300000000015"/>
    <n v="92.822400000000002"/>
    <m/>
  </r>
  <r>
    <x v="5"/>
    <x v="6"/>
    <s v="menu buffet gardenia + lanche da madrugada "/>
    <x v="368"/>
    <n v="3.2910000000000002E-2"/>
    <n v="0.05"/>
    <n v="0.125"/>
    <n v="1.25E-3"/>
    <n v="0.38"/>
    <n v="2.28125"/>
    <n v="66.064999999999998"/>
    <m/>
  </r>
  <r>
    <x v="5"/>
    <x v="6"/>
    <s v="menu buffet gardenia + lanche da madrugada "/>
    <x v="369"/>
    <n v="3.0350000000000002E-2"/>
    <n v="0.05"/>
    <n v="0.28000000000000003"/>
    <n v="2.8000000000000004E-3"/>
    <n v="0.84"/>
    <n v="6.3980000000000006"/>
    <n v="72.206000000000003"/>
    <m/>
  </r>
  <r>
    <x v="5"/>
    <x v="6"/>
    <s v="menu buffet gardenia + lanche da madrugada "/>
    <x v="370"/>
    <n v="2.7199999999999998E-2"/>
    <n v="3.7499999999999999E-2"/>
    <n v="0.158"/>
    <n v="1.58E-3"/>
    <n v="0"/>
    <n v="3.9199799999999998"/>
    <n v="74.429999999999993"/>
    <m/>
  </r>
  <r>
    <x v="5"/>
    <x v="6"/>
    <s v="menu buffet gardenia + lanche da madrugada "/>
    <x v="371"/>
    <n v="9.8420000000000007E-2"/>
    <n v="1.125"/>
    <n v="0.59499999999999997"/>
    <n v="5.9499999999999996E-3"/>
    <n v="0"/>
    <n v="25.525499999999997"/>
    <n v="429"/>
    <m/>
  </r>
  <r>
    <x v="5"/>
    <x v="6"/>
    <s v="menu buffet gardenia + lanche da madrugada "/>
    <x v="105"/>
    <n v="0.89055000000000006"/>
    <n v="1.2500000000000001E-2"/>
    <n v="0.02"/>
    <n v="2.0000000000000001E-4"/>
    <n v="0.35"/>
    <n v="7.1999999999999998E-3"/>
    <n v="32.274000000000001"/>
    <m/>
  </r>
  <r>
    <x v="5"/>
    <x v="6"/>
    <s v="menu buffet gardenia + lanche da madrugada "/>
    <x v="158"/>
    <n v="9.7999999999999997E-3"/>
    <n v="1.2500000000000001E-2"/>
    <n v="0"/>
    <n v="0"/>
    <n v="0"/>
    <n v="0"/>
    <n v="65.8"/>
    <m/>
  </r>
  <r>
    <x v="5"/>
    <x v="6"/>
    <s v="menu buffet gardenia + lanche da madrugada "/>
    <x v="107"/>
    <n v="0.01"/>
    <n v="1.8749999999999999E-2"/>
    <n v="0.4"/>
    <n v="4.0000000000000001E-3"/>
    <n v="0"/>
    <n v="14.588000000000001"/>
    <n v="36.47"/>
    <m/>
  </r>
  <r>
    <x v="5"/>
    <x v="6"/>
    <s v="menu buffet gardenia + lanche da madrugada "/>
    <x v="108"/>
    <n v="6.0000000000000001E-3"/>
    <n v="0.01"/>
    <n v="0.6"/>
    <n v="6.0000000000000001E-3"/>
    <n v="0.5"/>
    <n v="6.3"/>
    <n v="10.5"/>
    <m/>
  </r>
  <r>
    <x v="5"/>
    <x v="6"/>
    <s v="menu buffet gardenia + lanche da madrugada "/>
    <x v="372"/>
    <n v="2E-3"/>
    <n v="2.5000000000000001E-2"/>
    <n v="0"/>
    <n v="0"/>
    <n v="0"/>
    <n v="0"/>
    <n v="6.3760000000000003"/>
    <m/>
  </r>
  <r>
    <x v="5"/>
    <x v="6"/>
    <s v="menu buffet gardenia + lanche da madrugada "/>
    <x v="373"/>
    <n v="0.02"/>
    <n v="1.8749999999999999E-2"/>
    <n v="0.28000000000000003"/>
    <n v="2.8000000000000004E-3"/>
    <n v="0"/>
    <n v="4.4520000000000008"/>
    <n v="31.8"/>
    <m/>
  </r>
  <r>
    <x v="5"/>
    <x v="6"/>
    <s v="menu buffet gardenia + lanche da madrugada "/>
    <x v="374"/>
    <n v="1.2199999999999999E-2"/>
    <n v="1.8749999999999999E-2"/>
    <n v="0.38"/>
    <n v="3.8E-3"/>
    <n v="0"/>
    <n v="11.666"/>
    <n v="46.05"/>
    <m/>
  </r>
  <r>
    <x v="5"/>
    <x v="6"/>
    <s v="menu buffet gardenia + lanche da madrugada "/>
    <x v="110"/>
    <n v="1.12E-2"/>
    <n v="5.0000000000000001E-3"/>
    <n v="0.43"/>
    <n v="4.3E-3"/>
    <n v="0"/>
    <n v="6.407"/>
    <n v="22.35"/>
    <m/>
  </r>
  <r>
    <x v="5"/>
    <x v="6"/>
    <s v="menu buffet gardenia + lanche da madrugada "/>
    <x v="375"/>
    <n v="-2.9999999999999992E-4"/>
    <n v="0.15"/>
    <n v="0"/>
    <n v="0"/>
    <n v="0"/>
    <n v="0"/>
    <n v="0.66400000000000003"/>
    <m/>
  </r>
  <r>
    <x v="5"/>
    <x v="6"/>
    <s v="menu buffet gardenia + lanche da madrugada "/>
    <x v="118"/>
    <n v="0.12"/>
    <n v="0.15"/>
    <n v="0"/>
    <n v="0"/>
    <n v="0"/>
    <n v="0"/>
    <n v="44.400000000000006"/>
    <m/>
  </r>
  <r>
    <x v="5"/>
    <x v="6"/>
    <s v="menu buffet gardenia + lanche da madrugada "/>
    <x v="174"/>
    <n v="0.12"/>
    <n v="1.25E-3"/>
    <n v="0"/>
    <n v="0"/>
    <n v="0"/>
    <n v="0"/>
    <n v="17.88"/>
    <m/>
  </r>
  <r>
    <x v="5"/>
    <x v="6"/>
    <s v="menu buffet gardenia + lanche da madrugada "/>
    <x v="120"/>
    <n v="1E-3"/>
    <n v="2.5000000000000001E-2"/>
    <n v="0"/>
    <n v="0"/>
    <n v="0"/>
    <n v="0"/>
    <n v="5.4030000000000005"/>
    <m/>
  </r>
  <r>
    <x v="5"/>
    <x v="6"/>
    <s v="menu buffet gardenia + lanche da madrugada "/>
    <x v="376"/>
    <n v="0.02"/>
    <n v="2.5000000000000001E-2"/>
    <n v="0"/>
    <n v="0"/>
    <n v="0"/>
    <n v="0"/>
    <n v="8"/>
    <m/>
  </r>
  <r>
    <x v="5"/>
    <x v="6"/>
    <s v="menu buffet gardenia + lanche da madrugada "/>
    <x v="377"/>
    <n v="0.02"/>
    <n v="2.5000000000000001E-2"/>
    <n v="0.48"/>
    <n v="4.7999999999999996E-3"/>
    <n v="0"/>
    <n v="1.0176000000000001"/>
    <n v="4.24"/>
    <m/>
  </r>
  <r>
    <x v="5"/>
    <x v="6"/>
    <s v="menu buffet gardenia + lanche da madrugada "/>
    <x v="130"/>
    <n v="3.5200000000000002E-2"/>
    <n v="6.25E-2"/>
    <n v="1.98"/>
    <n v="1.9799999999999998E-2"/>
    <n v="1"/>
    <n v="48.727799999999995"/>
    <n v="98.44"/>
    <m/>
  </r>
  <r>
    <x v="5"/>
    <x v="6"/>
    <s v="menu buffet gardenia + lanche da madrugada "/>
    <x v="293"/>
    <n v="-1.4799999999999997E-2"/>
    <n v="1.2500000000000001E-2"/>
    <n v="0.17199999999999999"/>
    <n v="1.72E-3"/>
    <n v="0.5"/>
    <n v="3.8304399999999994"/>
    <n v="11.135"/>
    <m/>
  </r>
  <r>
    <x v="5"/>
    <x v="6"/>
    <s v="menu buffet gardenia + lanche da madrugada "/>
    <x v="226"/>
    <n v="8.2800000000000009E-3"/>
    <n v="1.2500000000000001E-2"/>
    <n v="0.41499999999999998"/>
    <n v="4.15E-3"/>
    <n v="0"/>
    <n v="10.292"/>
    <n v="24.8"/>
    <m/>
  </r>
  <r>
    <x v="5"/>
    <x v="6"/>
    <s v="menu buffet gardenia + lanche da madrugada "/>
    <x v="378"/>
    <n v="1.585E-2"/>
    <n v="2.5000000000000001E-2"/>
    <n v="1.1100000000000001"/>
    <n v="1.11E-2"/>
    <n v="0"/>
    <n v="31.557300000000001"/>
    <n v="56.86"/>
    <m/>
  </r>
  <r>
    <x v="5"/>
    <x v="6"/>
    <s v="menu buffet gardenia + lanche da madrugada "/>
    <x v="379"/>
    <n v="-1.1000000000000003E-3"/>
    <n v="2.5000000000000001E-2"/>
    <n v="0.38"/>
    <n v="3.8E-3"/>
    <n v="1"/>
    <n v="7.1592000000000002"/>
    <n v="18.84"/>
    <m/>
  </r>
  <r>
    <x v="5"/>
    <x v="6"/>
    <s v="menu buffet gardenia + lanche da madrugada "/>
    <x v="380"/>
    <n v="0.1162"/>
    <n v="0.25"/>
    <n v="0"/>
    <n v="0"/>
    <n v="8"/>
    <n v="0"/>
    <n v="8.16"/>
    <m/>
  </r>
  <r>
    <x v="5"/>
    <x v="6"/>
    <s v="menu buffet gardenia + lanche da madrugada "/>
    <x v="350"/>
    <n v="0.14000000000000001"/>
    <n v="0.25"/>
    <n v="0"/>
    <n v="0"/>
    <n v="6"/>
    <n v="0"/>
    <n v="9.66"/>
    <m/>
  </r>
  <r>
    <x v="5"/>
    <x v="6"/>
    <s v="menu buffet gardenia + lanche da madrugada "/>
    <x v="381"/>
    <n v="0.01"/>
    <n v="1.2500000000000001E-2"/>
    <n v="0.13200000000000001"/>
    <n v="1.32E-3"/>
    <n v="0"/>
    <n v="6.3188399999999998"/>
    <n v="47.87"/>
    <m/>
  </r>
  <r>
    <x v="5"/>
    <x v="6"/>
    <s v="menu buffet gardenia + lanche da madrugada "/>
    <x v="382"/>
    <n v="6.8000000000000005E-4"/>
    <n v="2.5000000000000001E-3"/>
    <n v="0.158"/>
    <n v="1.58E-3"/>
    <n v="0"/>
    <n v="6.2425799999999994"/>
    <n v="7.9020000000000001"/>
    <m/>
  </r>
  <r>
    <x v="5"/>
    <x v="6"/>
    <s v="menu buffet gardenia + lanche da madrugada "/>
    <x v="383"/>
    <n v="4.2000000000000002E-4"/>
    <n v="0"/>
    <n v="0"/>
    <n v="0"/>
    <n v="0"/>
    <n v="0"/>
    <n v="6.45"/>
    <m/>
  </r>
  <r>
    <x v="5"/>
    <x v="6"/>
    <s v="menu buffet gardenia + lanche da madrugada "/>
    <x v="384"/>
    <n v="2E-3"/>
    <n v="2.5000000000000001E-3"/>
    <n v="0.23"/>
    <n v="2.3E-3"/>
    <n v="0"/>
    <n v="8.944700000000001"/>
    <n v="7.7780000000000005"/>
    <m/>
  </r>
  <r>
    <x v="5"/>
    <x v="6"/>
    <s v="menu buffet gardenia + lanche da madrugada "/>
    <x v="385"/>
    <n v="9.7000000000000003E-3"/>
    <n v="1.8749999999999999E-2"/>
    <n v="0.45200000000000001"/>
    <n v="4.5199999999999997E-3"/>
    <n v="0.3"/>
    <n v="6.5540000000000003"/>
    <n v="17.399999999999999"/>
    <m/>
  </r>
  <r>
    <x v="5"/>
    <x v="6"/>
    <s v="menu buffet gardenia + lanche da madrugada "/>
    <x v="126"/>
    <n v="5.4800000000000005E-3"/>
    <n v="1.2500000000000001E-2"/>
    <n v="0"/>
    <n v="0"/>
    <n v="0"/>
    <n v="0"/>
    <n v="18.079999999999998"/>
    <m/>
  </r>
  <r>
    <x v="5"/>
    <x v="6"/>
    <s v="menu buffet gardenia + lanche da madrugada "/>
    <x v="231"/>
    <n v="0.12"/>
    <n v="0.15"/>
    <n v="0"/>
    <n v="0"/>
    <n v="0"/>
    <n v="0"/>
    <n v="23.04"/>
    <m/>
  </r>
  <r>
    <x v="5"/>
    <x v="6"/>
    <s v="menu buffet gardenia + lanche da madrugada "/>
    <x v="154"/>
    <n v="0.06"/>
    <n v="7.4999999999999997E-2"/>
    <n v="0"/>
    <n v="0"/>
    <n v="0"/>
    <n v="0"/>
    <n v="17.399999999999999"/>
    <m/>
  </r>
  <r>
    <x v="5"/>
    <x v="6"/>
    <s v="menu buffet gardenia + lanche da madrugada "/>
    <x v="139"/>
    <n v="0.12"/>
    <n v="0.15"/>
    <n v="0"/>
    <n v="0"/>
    <n v="0"/>
    <n v="0"/>
    <n v="78.960000000000008"/>
    <m/>
  </r>
  <r>
    <x v="5"/>
    <x v="6"/>
    <s v="menu buffet gardenia + lanche da madrugada "/>
    <x v="386"/>
    <n v="7.0000000000000007E-2"/>
    <n v="8.7499999999999994E-2"/>
    <n v="0"/>
    <n v="0"/>
    <n v="0"/>
    <n v="0"/>
    <n v="51.800000000000004"/>
    <m/>
  </r>
  <r>
    <x v="5"/>
    <x v="6"/>
    <s v="menu buffet gardenia + lanche da madrugada "/>
    <x v="138"/>
    <n v="0.05"/>
    <n v="6.25E-2"/>
    <n v="0"/>
    <n v="0"/>
    <n v="0"/>
    <n v="0"/>
    <n v="85"/>
    <m/>
  </r>
  <r>
    <x v="5"/>
    <x v="6"/>
    <s v="menu buffet gardenia + lanche da madrugada "/>
    <x v="138"/>
    <n v="0.05"/>
    <n v="6.25E-2"/>
    <n v="0"/>
    <n v="0"/>
    <n v="0"/>
    <n v="0"/>
    <n v="85"/>
    <m/>
  </r>
  <r>
    <x v="5"/>
    <x v="6"/>
    <s v="menu buffet gardenia + lanche da madrugada "/>
    <x v="0"/>
    <n v="2E-3"/>
    <n v="2.5000000000000001E-3"/>
    <n v="0.115"/>
    <n v="1.15E-3"/>
    <n v="0"/>
    <n v="1.8618500000000002"/>
    <n v="3.2380000000000004"/>
    <m/>
  </r>
  <r>
    <x v="5"/>
    <x v="6"/>
    <s v="menu buffet gardenia + lanche da madrugada "/>
    <x v="303"/>
    <n v="1.8849999999999999E-2"/>
    <n v="2.5000000000000001E-2"/>
    <n v="0"/>
    <n v="0"/>
    <n v="0"/>
    <n v="0"/>
    <n v="31.8"/>
    <m/>
  </r>
  <r>
    <x v="5"/>
    <x v="6"/>
    <s v="menu buffet gardenia + lanche da madrugada "/>
    <x v="387"/>
    <n v="0.05"/>
    <n v="7.4999999999999997E-2"/>
    <n v="0.82499999999999996"/>
    <n v="8.2500000000000004E-3"/>
    <n v="1"/>
    <n v="32.719499999999996"/>
    <n v="198.29999999999998"/>
    <m/>
  </r>
  <r>
    <x v="5"/>
    <x v="6"/>
    <s v="menu buffet gardenia + lanche da madrugada "/>
    <x v="388"/>
    <n v="1.175E-2"/>
    <n v="2.5000000000000001E-2"/>
    <n v="0.89"/>
    <n v="8.8999999999999999E-3"/>
    <n v="0"/>
    <n v="35.297399999999996"/>
    <n v="79.319999999999993"/>
    <m/>
  </r>
  <r>
    <x v="5"/>
    <x v="6"/>
    <s v="menu buffet gardenia + lanche da madrugada "/>
    <x v="2"/>
    <n v="1.1000000000000003E-3"/>
    <n v="1.2500000000000001E-2"/>
    <n v="0"/>
    <n v="0"/>
    <n v="0"/>
    <n v="0"/>
    <n v="51.5"/>
    <m/>
  </r>
  <r>
    <x v="5"/>
    <x v="6"/>
    <s v="menu buffet gardenia + lanche da madrugada "/>
    <x v="3"/>
    <n v="0.01"/>
    <n v="1.2500000000000001E-2"/>
    <n v="0"/>
    <n v="0"/>
    <n v="0"/>
    <n v="0"/>
    <n v="20.7"/>
    <m/>
  </r>
  <r>
    <x v="5"/>
    <x v="6"/>
    <s v="menu buffet gardenia + lanche da madrugada "/>
    <x v="184"/>
    <n v="0.01"/>
    <n v="1.2500000000000001E-2"/>
    <n v="0"/>
    <n v="0"/>
    <n v="0"/>
    <n v="0"/>
    <n v="31.35"/>
    <m/>
  </r>
  <r>
    <x v="5"/>
    <x v="6"/>
    <s v="menu buffet gardenia + lanche da madrugada "/>
    <x v="305"/>
    <n v="0.01"/>
    <n v="1.2500000000000001E-2"/>
    <n v="0"/>
    <n v="0"/>
    <n v="0"/>
    <n v="0"/>
    <n v="40.450000000000003"/>
    <m/>
  </r>
  <r>
    <x v="5"/>
    <x v="6"/>
    <s v="menu buffet gardenia + lanche da madrugada "/>
    <x v="7"/>
    <n v="5.0000000000000001E-3"/>
    <n v="6.2500000000000003E-3"/>
    <n v="0"/>
    <n v="0"/>
    <n v="0"/>
    <n v="0"/>
    <n v="27.5"/>
    <m/>
  </r>
  <r>
    <x v="5"/>
    <x v="6"/>
    <s v="menu buffet gardenia + lanche da madrugada "/>
    <x v="8"/>
    <n v="5.0000000000000001E-3"/>
    <n v="6.2500000000000003E-3"/>
    <n v="0"/>
    <n v="0"/>
    <n v="0"/>
    <n v="0"/>
    <n v="40.1"/>
    <m/>
  </r>
  <r>
    <x v="5"/>
    <x v="6"/>
    <s v="menu buffet gardenia + lanche da madrugada "/>
    <x v="238"/>
    <n v="0"/>
    <n v="6.2500000000000003E-3"/>
    <n v="0"/>
    <n v="0"/>
    <n v="0.5"/>
    <n v="0"/>
    <n v="0"/>
    <m/>
  </r>
  <r>
    <x v="5"/>
    <x v="6"/>
    <s v="menu buffet gardenia + lanche da madrugada "/>
    <x v="11"/>
    <n v="0.01"/>
    <n v="1.2500000000000001E-2"/>
    <n v="0"/>
    <n v="0"/>
    <n v="0"/>
    <n v="0"/>
    <n v="5.09"/>
    <m/>
  </r>
  <r>
    <x v="5"/>
    <x v="6"/>
    <s v="menu buffet gardenia + lanche da madrugada "/>
    <x v="12"/>
    <n v="0.5"/>
    <n v="0.625"/>
    <n v="0"/>
    <n v="0"/>
    <n v="0"/>
    <n v="0"/>
    <n v="3"/>
    <m/>
  </r>
  <r>
    <x v="5"/>
    <x v="6"/>
    <s v="menu buffet gardenia + lanche da madrugada "/>
    <x v="13"/>
    <n v="0.5"/>
    <n v="0.625"/>
    <n v="0"/>
    <n v="0"/>
    <n v="0"/>
    <n v="0"/>
    <n v="3.5000000000000004"/>
    <m/>
  </r>
  <r>
    <x v="5"/>
    <x v="6"/>
    <s v="menu buffet gardenia + lanche da madrugada "/>
    <x v="187"/>
    <n v="1E-3"/>
    <n v="1.25E-3"/>
    <n v="0"/>
    <n v="0"/>
    <n v="0"/>
    <n v="0"/>
    <n v="4.8060000000000009"/>
    <m/>
  </r>
  <r>
    <x v="5"/>
    <x v="6"/>
    <s v="menu buffet gardenia + lanche da madrugada "/>
    <x v="389"/>
    <n v="3.0000000000000001E-3"/>
    <n v="7.4999999999999997E-3"/>
    <n v="0"/>
    <n v="0"/>
    <n v="0.3"/>
    <n v="0"/>
    <n v="23.222999999999999"/>
    <m/>
  </r>
  <r>
    <x v="5"/>
    <x v="6"/>
    <s v="menu buffet gardenia + lanche da madrugada "/>
    <x v="240"/>
    <n v="0.03"/>
    <n v="0.05"/>
    <n v="0"/>
    <n v="0"/>
    <n v="1"/>
    <n v="0"/>
    <n v="15.540000000000003"/>
    <m/>
  </r>
  <r>
    <x v="5"/>
    <x v="6"/>
    <s v="menu buffet gardenia + lanche da madrugada "/>
    <x v="15"/>
    <n v="0.01"/>
    <n v="1.2500000000000001E-2"/>
    <n v="0.36"/>
    <n v="3.5999999999999999E-3"/>
    <n v="0"/>
    <n v="23.4"/>
    <n v="65"/>
    <m/>
  </r>
  <r>
    <x v="5"/>
    <x v="6"/>
    <s v="menu buffet gardenia + lanche da madrugada "/>
    <x v="18"/>
    <n v="0.69639999999999991"/>
    <n v="0.875"/>
    <n v="15"/>
    <n v="0.15"/>
    <n v="0"/>
    <n v="27"/>
    <n v="126"/>
    <m/>
  </r>
  <r>
    <x v="5"/>
    <x v="6"/>
    <s v="menu buffet gardenia + lanche da madrugada "/>
    <x v="20"/>
    <n v="-0.15"/>
    <n v="6.2500000000000003E-3"/>
    <n v="0"/>
    <n v="0"/>
    <n v="0.5"/>
    <n v="0"/>
    <n v="0"/>
    <m/>
  </r>
  <r>
    <x v="5"/>
    <x v="6"/>
    <s v="menu buffet gardenia + lanche da madrugada "/>
    <x v="21"/>
    <n v="0.25"/>
    <n v="0.5"/>
    <n v="0"/>
    <n v="0"/>
    <n v="15"/>
    <n v="0"/>
    <n v="62.749999999999993"/>
    <m/>
  </r>
  <r>
    <x v="5"/>
    <x v="6"/>
    <s v="menu buffet gardenia + lanche da madrugada "/>
    <x v="390"/>
    <n v="0.15"/>
    <n v="0.25"/>
    <n v="0"/>
    <n v="0"/>
    <n v="5"/>
    <n v="0"/>
    <n v="5.1000000000000005"/>
    <m/>
  </r>
  <r>
    <x v="5"/>
    <x v="6"/>
    <s v="menu buffet gardenia + lanche da madrugada "/>
    <x v="391"/>
    <n v="3.0000000000000001E-3"/>
    <n v="3.7499999999999999E-3"/>
    <n v="0.21"/>
    <n v="2.0999999999999999E-3"/>
    <n v="0"/>
    <n v="16.59"/>
    <n v="23.7"/>
    <m/>
  </r>
  <r>
    <x v="5"/>
    <x v="6"/>
    <s v="menu buffet gardenia + lanche da madrugada "/>
    <x v="242"/>
    <n v="3.9000000000000003E-3"/>
    <n v="7.4999999999999997E-3"/>
    <n v="0"/>
    <n v="0"/>
    <n v="0"/>
    <n v="0"/>
    <n v="37.114285714285714"/>
    <m/>
  </r>
  <r>
    <x v="5"/>
    <x v="6"/>
    <s v="menu buffet gardenia + lanche da madrugada "/>
    <x v="243"/>
    <n v="6.0000000000000001E-3"/>
    <n v="7.4999999999999997E-3"/>
    <n v="0"/>
    <n v="0"/>
    <n v="0"/>
    <n v="0"/>
    <n v="56.008571428571429"/>
    <m/>
  </r>
  <r>
    <x v="5"/>
    <x v="6"/>
    <s v="menu buffet gardenia + lanche da madrugada "/>
    <x v="244"/>
    <n v="2E-3"/>
    <n v="2.5000000000000001E-3"/>
    <n v="0"/>
    <n v="0"/>
    <n v="0"/>
    <n v="0"/>
    <n v="15.980000000000002"/>
    <m/>
  </r>
  <r>
    <x v="5"/>
    <x v="6"/>
    <s v="menu buffet gardenia + lanche da madrugada "/>
    <x v="245"/>
    <n v="5.0000000000000001E-3"/>
    <n v="0.01"/>
    <n v="0"/>
    <n v="0"/>
    <n v="0.3"/>
    <n v="0"/>
    <n v="17.114999999999998"/>
    <m/>
  </r>
  <r>
    <x v="5"/>
    <x v="6"/>
    <s v="menu buffet gardenia + lanche da madrugada "/>
    <x v="26"/>
    <n v="8.199999999999999E-3"/>
    <n v="1.8749999999999999E-2"/>
    <n v="0"/>
    <n v="0"/>
    <n v="0.68"/>
    <n v="0"/>
    <n v="12.218"/>
    <m/>
  </r>
  <r>
    <x v="5"/>
    <x v="6"/>
    <s v="menu buffet gardenia + lanche da madrugada "/>
    <x v="392"/>
    <n v="3.0000000000000001E-3"/>
    <n v="3.7499999999999999E-3"/>
    <n v="0.152"/>
    <n v="1.5199999999999999E-3"/>
    <n v="0"/>
    <n v="9.1047999999999991"/>
    <n v="17.97"/>
    <m/>
  </r>
  <r>
    <x v="5"/>
    <x v="6"/>
    <s v="menu buffet gardenia + lanche da madrugada "/>
    <x v="28"/>
    <n v="8.4799999999999997E-3"/>
    <n v="1.2500000000000001E-2"/>
    <n v="0.42099999999999999"/>
    <n v="4.2100000000000002E-3"/>
    <n v="0"/>
    <n v="11.796419999999999"/>
    <n v="28.02"/>
    <m/>
  </r>
  <r>
    <x v="5"/>
    <x v="6"/>
    <s v="menu buffet gardenia + lanche da madrugada "/>
    <x v="29"/>
    <n v="-1.2100000000000001E-3"/>
    <n v="3.7499999999999999E-3"/>
    <n v="0"/>
    <n v="0"/>
    <n v="0"/>
    <n v="0"/>
    <n v="4.1970000000000001"/>
    <m/>
  </r>
  <r>
    <x v="5"/>
    <x v="6"/>
    <s v="menu buffet gardenia + lanche da madrugada "/>
    <x v="393"/>
    <n v="3.0000000000000001E-3"/>
    <n v="3.7499999999999999E-3"/>
    <n v="0"/>
    <n v="0"/>
    <n v="0"/>
    <n v="0"/>
    <n v="15.756"/>
    <m/>
  </r>
  <r>
    <x v="5"/>
    <x v="6"/>
    <s v="menu buffet gardenia + lanche da madrugada "/>
    <x v="32"/>
    <n v="1E-3"/>
    <n v="1.25E-3"/>
    <n v="0"/>
    <n v="0"/>
    <n v="0"/>
    <n v="0"/>
    <n v="13.949000000000002"/>
    <m/>
  </r>
  <r>
    <x v="5"/>
    <x v="6"/>
    <s v="menu buffet gardenia + lanche da madrugada "/>
    <x v="394"/>
    <n v="1.5E-3"/>
    <n v="1.8749999999999999E-3"/>
    <n v="0"/>
    <n v="0"/>
    <n v="0"/>
    <n v="0"/>
    <n v="6.4289999999999994"/>
    <m/>
  </r>
  <r>
    <x v="5"/>
    <x v="6"/>
    <s v="menu buffet gardenia + lanche da madrugada "/>
    <x v="36"/>
    <n v="1.2199999999999999E-2"/>
    <n v="1.8749999999999999E-2"/>
    <n v="0"/>
    <n v="0"/>
    <n v="0.28000000000000003"/>
    <n v="0"/>
    <n v="12.419599999999999"/>
    <m/>
  </r>
  <r>
    <x v="5"/>
    <x v="6"/>
    <s v="menu buffet gardenia + lanche da madrugada "/>
    <x v="251"/>
    <n v="3.0000000000000001E-3"/>
    <n v="6.2500000000000003E-3"/>
    <n v="0.38"/>
    <n v="3.8E-3"/>
    <n v="0.2"/>
    <n v="11.1264"/>
    <n v="8.7840000000000007"/>
    <m/>
  </r>
  <r>
    <x v="5"/>
    <x v="6"/>
    <s v="menu buffet gardenia + lanche da madrugada "/>
    <x v="252"/>
    <n v="-3.0000000000000035E-4"/>
    <n v="6.2500000000000003E-3"/>
    <n v="0.53200000000000003"/>
    <n v="5.3200000000000001E-3"/>
    <n v="0.15"/>
    <n v="18.62"/>
    <n v="12.25"/>
    <m/>
  </r>
  <r>
    <x v="5"/>
    <x v="6"/>
    <s v="menu buffet gardenia + lanche da madrugada "/>
    <x v="253"/>
    <n v="-3.32E-3"/>
    <n v="6.2500000000000003E-3"/>
    <n v="0.32600000000000001"/>
    <n v="3.2600000000000003E-3"/>
    <n v="0.3"/>
    <n v="11.41"/>
    <n v="7"/>
    <m/>
  </r>
  <r>
    <x v="5"/>
    <x v="6"/>
    <s v="menu buffet gardenia + lanche da madrugada "/>
    <x v="192"/>
    <n v="1.7399999999999998E-3"/>
    <n v="6.2500000000000003E-3"/>
    <n v="0"/>
    <n v="0"/>
    <n v="0"/>
    <n v="0"/>
    <n v="13.69"/>
    <m/>
  </r>
  <r>
    <x v="5"/>
    <x v="6"/>
    <s v="menu buffet gardenia + lanche da madrugada "/>
    <x v="37"/>
    <n v="0.01"/>
    <n v="1.2500000000000001E-2"/>
    <n v="0"/>
    <n v="0"/>
    <n v="0"/>
    <n v="0"/>
    <n v="3.96"/>
    <m/>
  </r>
  <r>
    <x v="5"/>
    <x v="6"/>
    <s v="menu buffet gardenia + lanche da madrugada "/>
    <x v="395"/>
    <n v="5.0000000000000001E-3"/>
    <n v="6.2500000000000003E-3"/>
    <n v="0"/>
    <n v="0"/>
    <n v="0"/>
    <n v="0"/>
    <n v="10.050000000000001"/>
    <m/>
  </r>
  <r>
    <x v="5"/>
    <x v="6"/>
    <s v="menu buffet gardenia + lanche da madrugada "/>
    <x v="256"/>
    <n v="2E-3"/>
    <n v="2.5000000000000001E-3"/>
    <n v="0"/>
    <n v="0"/>
    <n v="0"/>
    <n v="0"/>
    <n v="5.120000000000001"/>
    <m/>
  </r>
  <r>
    <x v="5"/>
    <x v="6"/>
    <s v="menu buffet gardenia + lanche da madrugada "/>
    <x v="40"/>
    <n v="0.03"/>
    <n v="3.7499999999999999E-2"/>
    <n v="0"/>
    <n v="0"/>
    <n v="0"/>
    <n v="0"/>
    <n v="23.700000000000003"/>
    <m/>
  </r>
  <r>
    <x v="5"/>
    <x v="6"/>
    <s v="menu buffet gardenia + lanche da madrugada "/>
    <x v="142"/>
    <n v="1.5E-3"/>
    <n v="1.8749999999999999E-3"/>
    <n v="0"/>
    <n v="0"/>
    <n v="0"/>
    <n v="0"/>
    <n v="22.5"/>
    <m/>
  </r>
  <r>
    <x v="5"/>
    <x v="6"/>
    <s v="menu buffet gardenia + lanche da madrugada "/>
    <x v="43"/>
    <n v="2E-3"/>
    <n v="2.5000000000000001E-3"/>
    <n v="0"/>
    <n v="0"/>
    <n v="0"/>
    <n v="0"/>
    <n v="7.5"/>
    <m/>
  </r>
  <r>
    <x v="5"/>
    <x v="6"/>
    <s v="menu buffet gardenia + lanche da madrugada "/>
    <x v="42"/>
    <n v="3.0000000000000001E-3"/>
    <n v="3.7499999999999999E-3"/>
    <n v="0"/>
    <n v="0"/>
    <n v="0"/>
    <n v="0"/>
    <n v="7.77"/>
    <m/>
  </r>
  <r>
    <x v="5"/>
    <x v="6"/>
    <s v="menu buffet gardenia + lanche da madrugada "/>
    <x v="44"/>
    <n v="8.0000000000000002E-3"/>
    <n v="0.01"/>
    <n v="0.26"/>
    <n v="2.5999999999999999E-3"/>
    <n v="0"/>
    <n v="2.9119999999999999"/>
    <n v="8.9599999999999991"/>
    <m/>
  </r>
  <r>
    <x v="5"/>
    <x v="6"/>
    <s v="menu buffet gardenia + lanche da madrugada "/>
    <x v="258"/>
    <n v="5.74E-2"/>
    <n v="7.4999999999999997E-2"/>
    <n v="0"/>
    <n v="0"/>
    <n v="0"/>
    <n v="0"/>
    <n v="41.400000000000006"/>
    <m/>
  </r>
  <r>
    <x v="5"/>
    <x v="6"/>
    <s v="menu buffet gardenia + lanche da madrugada "/>
    <x v="396"/>
    <n v="5.0000000000000001E-3"/>
    <n v="6.2500000000000003E-3"/>
    <n v="0.125"/>
    <n v="1.25E-3"/>
    <n v="0"/>
    <n v="5.9437499999999996"/>
    <n v="23.774999999999999"/>
    <m/>
  </r>
  <r>
    <x v="5"/>
    <x v="6"/>
    <s v="menu buffet gardenia + lanche da madrugada "/>
    <x v="45"/>
    <n v="8.7500000000000008E-3"/>
    <n v="1.2500000000000001E-2"/>
    <n v="0"/>
    <n v="0"/>
    <n v="0"/>
    <n v="0"/>
    <n v="4.2"/>
    <m/>
  </r>
  <r>
    <x v="5"/>
    <x v="6"/>
    <s v="menu buffet gardenia + lanche da madrugada "/>
    <x v="46"/>
    <n v="1.4999999999999999E-2"/>
    <n v="1.8749999999999999E-2"/>
    <n v="0"/>
    <n v="0"/>
    <n v="0"/>
    <n v="0"/>
    <n v="11.25"/>
    <m/>
  </r>
  <r>
    <x v="5"/>
    <x v="6"/>
    <s v="menu buffet gardenia + lanche da madrugada "/>
    <x v="47"/>
    <n v="5.0000000000000001E-4"/>
    <n v="6.2500000000000001E-4"/>
    <n v="0"/>
    <n v="0"/>
    <n v="0"/>
    <n v="0"/>
    <n v="12"/>
    <m/>
  </r>
  <r>
    <x v="5"/>
    <x v="6"/>
    <s v="menu buffet gardenia + lanche da madrugada "/>
    <x v="48"/>
    <n v="3.0000000000000001E-3"/>
    <n v="3.7499999999999999E-3"/>
    <n v="0"/>
    <n v="0"/>
    <n v="0"/>
    <n v="0"/>
    <n v="1.8299999999999998"/>
    <m/>
  </r>
  <r>
    <x v="5"/>
    <x v="6"/>
    <s v="menu buffet gardenia + lanche da madrugada "/>
    <x v="49"/>
    <n v="1E-3"/>
    <n v="1.25E-3"/>
    <n v="0"/>
    <n v="0"/>
    <n v="0"/>
    <n v="0"/>
    <n v="6.2880000000000003"/>
    <m/>
  </r>
  <r>
    <x v="5"/>
    <x v="6"/>
    <s v="menu buffet gardenia + lanche da madrugada "/>
    <x v="397"/>
    <n v="5.0000000000000001E-3"/>
    <n v="6.2500000000000003E-3"/>
    <n v="0"/>
    <n v="0"/>
    <n v="0"/>
    <n v="0"/>
    <n v="29"/>
    <m/>
  </r>
  <r>
    <x v="5"/>
    <x v="6"/>
    <s v="menu buffet gardenia + lanche da madrugada "/>
    <x v="260"/>
    <n v="6.0000000000000001E-3"/>
    <n v="7.4999999999999997E-3"/>
    <n v="0"/>
    <n v="0"/>
    <n v="0"/>
    <n v="0"/>
    <n v="45"/>
    <m/>
  </r>
  <r>
    <x v="5"/>
    <x v="6"/>
    <s v="menu buffet gardenia + lanche da madrugada "/>
    <x v="261"/>
    <n v="6.0000000000000001E-3"/>
    <n v="7.4999999999999997E-3"/>
    <n v="0"/>
    <n v="0"/>
    <n v="0"/>
    <n v="0"/>
    <n v="36"/>
    <m/>
  </r>
  <r>
    <x v="5"/>
    <x v="6"/>
    <s v="menu buffet gardenia + lanche da madrugada "/>
    <x v="52"/>
    <n v="3.0000000000000001E-3"/>
    <n v="3.7499999999999999E-3"/>
    <n v="0"/>
    <n v="0"/>
    <n v="0"/>
    <n v="0"/>
    <n v="9.9"/>
    <m/>
  </r>
  <r>
    <x v="5"/>
    <x v="6"/>
    <s v="menu buffet gardenia + lanche da madrugada "/>
    <x v="266"/>
    <n v="5.0000000000000001E-3"/>
    <n v="6.2500000000000003E-3"/>
    <n v="0"/>
    <n v="0"/>
    <n v="0"/>
    <n v="0"/>
    <n v="6.45"/>
    <m/>
  </r>
  <r>
    <x v="5"/>
    <x v="6"/>
    <s v="menu buffet gardenia + lanche da madrugada "/>
    <x v="55"/>
    <n v="0.01"/>
    <n v="1.2500000000000001E-2"/>
    <n v="0"/>
    <n v="0"/>
    <n v="0"/>
    <n v="0"/>
    <n v="5.0999999999999996"/>
    <m/>
  </r>
  <r>
    <x v="5"/>
    <x v="6"/>
    <s v="menu buffet gardenia + lanche da madrugada "/>
    <x v="398"/>
    <n v="5.0000000000000001E-3"/>
    <n v="6.2500000000000003E-3"/>
    <n v="0"/>
    <n v="0"/>
    <n v="0"/>
    <n v="0"/>
    <n v="9"/>
    <m/>
  </r>
  <r>
    <x v="5"/>
    <x v="6"/>
    <s v="menu buffet gardenia + lanche da madrugada "/>
    <x v="56"/>
    <n v="2.5000000000000001E-2"/>
    <n v="3.125E-2"/>
    <n v="0"/>
    <n v="0"/>
    <n v="0"/>
    <n v="0"/>
    <n v="35.625"/>
    <m/>
  </r>
  <r>
    <x v="5"/>
    <x v="6"/>
    <s v="menu buffet gardenia + lanche da madrugada "/>
    <x v="57"/>
    <n v="5.9999999999999995E-4"/>
    <n v="7.5000000000000002E-4"/>
    <n v="0"/>
    <n v="0"/>
    <n v="0"/>
    <n v="0"/>
    <n v="5.3999999999999995"/>
    <m/>
  </r>
  <r>
    <x v="5"/>
    <x v="6"/>
    <s v="menu buffet gardenia + lanche da madrugada "/>
    <x v="58"/>
    <n v="2.5000000000000001E-2"/>
    <n v="3.125E-2"/>
    <n v="0"/>
    <n v="0"/>
    <n v="0"/>
    <n v="0"/>
    <n v="37.5"/>
    <m/>
  </r>
  <r>
    <x v="5"/>
    <x v="6"/>
    <s v="menu buffet gardenia + lanche da madrugada "/>
    <x v="399"/>
    <n v="2E-3"/>
    <n v="2.5000000000000001E-3"/>
    <n v="0"/>
    <n v="0"/>
    <n v="0"/>
    <n v="0"/>
    <n v="32"/>
    <m/>
  </r>
  <r>
    <x v="5"/>
    <x v="6"/>
    <s v="menu buffet gardenia + lanche da madrugada "/>
    <x v="59"/>
    <n v="0.03"/>
    <n v="3.7499999999999999E-2"/>
    <n v="0"/>
    <n v="0"/>
    <n v="0"/>
    <n v="0"/>
    <n v="93.69"/>
    <m/>
  </r>
  <r>
    <x v="5"/>
    <x v="6"/>
    <s v="menu buffet gardenia + lanche da madrugada "/>
    <x v="60"/>
    <n v="5.0000000000000001E-3"/>
    <n v="6.2500000000000003E-3"/>
    <n v="0"/>
    <n v="0"/>
    <n v="0"/>
    <n v="0"/>
    <n v="16.45"/>
    <m/>
  </r>
  <r>
    <x v="5"/>
    <x v="6"/>
    <s v="menu buffet gardenia + lanche da madrugada "/>
    <x v="62"/>
    <n v="1.5E-3"/>
    <n v="1.8749999999999999E-3"/>
    <n v="0"/>
    <n v="0"/>
    <n v="0"/>
    <n v="0"/>
    <n v="7.8"/>
    <m/>
  </r>
  <r>
    <x v="5"/>
    <x v="6"/>
    <s v="menu buffet gardenia + lanche da madrugada "/>
    <x v="271"/>
    <n v="5.0000000000000001E-3"/>
    <n v="6.2500000000000003E-3"/>
    <n v="0"/>
    <n v="0"/>
    <n v="0"/>
    <n v="0"/>
    <n v="37.5"/>
    <m/>
  </r>
  <r>
    <x v="5"/>
    <x v="6"/>
    <s v="menu buffet gardenia + lanche da madrugada "/>
    <x v="400"/>
    <n v="0.01"/>
    <n v="1.2500000000000001E-2"/>
    <n v="0"/>
    <n v="0"/>
    <n v="0"/>
    <n v="0"/>
    <n v="49"/>
    <m/>
  </r>
  <r>
    <x v="5"/>
    <x v="6"/>
    <s v="menu buffet gardenia + lanche da madrugada "/>
    <x v="64"/>
    <n v="3.0000000000000001E-3"/>
    <n v="3.7499999999999999E-3"/>
    <n v="0"/>
    <n v="0"/>
    <n v="0"/>
    <n v="0"/>
    <n v="3.27"/>
    <m/>
  </r>
  <r>
    <x v="5"/>
    <x v="6"/>
    <s v="menu buffet gardenia + lanche da madrugada "/>
    <x v="65"/>
    <n v="6.9999999999999993E-3"/>
    <n v="8.7499999999999991E-3"/>
    <n v="0.25"/>
    <n v="2.5000000000000001E-3"/>
    <n v="0"/>
    <n v="7.125"/>
    <n v="19.95"/>
    <m/>
  </r>
  <r>
    <x v="5"/>
    <x v="6"/>
    <s v="menu buffet gardenia + lanche da madrugada "/>
    <x v="401"/>
    <n v="-2E-3"/>
    <n v="6.2500000000000001E-4"/>
    <n v="0"/>
    <n v="0"/>
    <n v="0"/>
    <n v="0"/>
    <n v="5.5"/>
    <m/>
  </r>
  <r>
    <x v="5"/>
    <x v="6"/>
    <s v="menu buffet gardenia + lanche da madrugada "/>
    <x v="71"/>
    <n v="0.01"/>
    <n v="1.2500000000000001E-2"/>
    <n v="0.12"/>
    <n v="1.1999999999999999E-3"/>
    <n v="0"/>
    <n v="3.2279999999999998"/>
    <n v="26.9"/>
    <m/>
  </r>
  <r>
    <x v="5"/>
    <x v="6"/>
    <s v="menu buffet gardenia + lanche da madrugada "/>
    <x v="72"/>
    <n v="8.8000000000000005E-3"/>
    <n v="1.2500000000000001E-2"/>
    <n v="0.16"/>
    <n v="1.6000000000000001E-3"/>
    <n v="0"/>
    <n v="4.88"/>
    <n v="30.5"/>
    <m/>
  </r>
  <r>
    <x v="5"/>
    <x v="6"/>
    <s v="menu buffet gardenia + lanche da madrugada "/>
    <x v="275"/>
    <n v="8.3999999999999995E-3"/>
    <n v="1.2500000000000001E-2"/>
    <n v="0"/>
    <n v="0"/>
    <n v="0"/>
    <n v="0"/>
    <n v="35.549999999999997"/>
    <m/>
  </r>
  <r>
    <x v="5"/>
    <x v="6"/>
    <s v="menu buffet gardenia + lanche da madrugada "/>
    <x v="74"/>
    <n v="0.01"/>
    <n v="2.5000000000000001E-2"/>
    <n v="0"/>
    <n v="0"/>
    <n v="1"/>
    <n v="0"/>
    <n v="4.6500000000000004"/>
    <m/>
  </r>
  <r>
    <x v="5"/>
    <x v="6"/>
    <s v="menu buffet gardenia + lanche da madrugada "/>
    <x v="317"/>
    <n v="0"/>
    <n v="1.2500000000000001E-2"/>
    <n v="0"/>
    <n v="0"/>
    <n v="1"/>
    <n v="0"/>
    <n v="0"/>
    <m/>
  </r>
  <r>
    <x v="5"/>
    <x v="6"/>
    <s v="menu buffet gardenia + lanche da madrugada "/>
    <x v="76"/>
    <n v="0"/>
    <n v="3.7499999999999999E-3"/>
    <n v="0"/>
    <n v="0"/>
    <n v="0.3"/>
    <n v="0"/>
    <n v="0"/>
    <m/>
  </r>
  <r>
    <x v="5"/>
    <x v="6"/>
    <s v="menu buffet gardenia + lanche da madrugada "/>
    <x v="81"/>
    <n v="0.01"/>
    <n v="1.2500000000000001E-2"/>
    <n v="0.152"/>
    <n v="1.5199999999999999E-3"/>
    <n v="0"/>
    <n v="1.1399999999999999"/>
    <n v="7.5"/>
    <m/>
  </r>
  <r>
    <x v="5"/>
    <x v="6"/>
    <s v="menu buffet gardenia + lanche da madrugada "/>
    <x v="82"/>
    <n v="8.4799999999999997E-3"/>
    <n v="1.2500000000000001E-2"/>
    <n v="0"/>
    <n v="0"/>
    <n v="0"/>
    <n v="0"/>
    <n v="12.9"/>
    <m/>
  </r>
  <r>
    <x v="5"/>
    <x v="6"/>
    <s v="menu buffet gardenia + lanche da madrugada "/>
    <x v="83"/>
    <n v="0.01"/>
    <n v="1.2500000000000001E-2"/>
    <n v="0.36899999999999999"/>
    <n v="3.6900000000000001E-3"/>
    <n v="0"/>
    <n v="36.530999999999999"/>
    <n v="99"/>
    <m/>
  </r>
  <r>
    <x v="5"/>
    <x v="6"/>
    <s v="menu buffet gardenia + lanche da madrugada "/>
    <x v="84"/>
    <n v="0.14631"/>
    <n v="0.1875"/>
    <n v="0"/>
    <n v="0"/>
    <n v="0"/>
    <n v="0"/>
    <n v="22.5"/>
    <m/>
  </r>
  <r>
    <x v="5"/>
    <x v="6"/>
    <s v="menu buffet gardenia + lanche da madrugada "/>
    <x v="85"/>
    <n v="0.1"/>
    <n v="0.125"/>
    <n v="0"/>
    <n v="0"/>
    <n v="0"/>
    <n v="0"/>
    <n v="22"/>
    <m/>
  </r>
  <r>
    <x v="5"/>
    <x v="6"/>
    <s v="menu buffet gardenia + lanche da madrugada "/>
    <x v="402"/>
    <n v="0.6"/>
    <n v="1"/>
    <n v="0.32900000000000001"/>
    <n v="3.29E-3"/>
    <n v="20"/>
    <n v="0.39479999999999998"/>
    <n v="72"/>
    <m/>
  </r>
  <r>
    <x v="5"/>
    <x v="6"/>
    <s v="menu buffet gardenia + lanche da madrugada "/>
    <x v="86"/>
    <n v="0.59670999999999996"/>
    <n v="0.875"/>
    <n v="0"/>
    <n v="0"/>
    <n v="10"/>
    <n v="0"/>
    <n v="72"/>
    <m/>
  </r>
  <r>
    <x v="5"/>
    <x v="6"/>
    <s v="menu buffet gardenia + lanche da madrugada "/>
    <x v="87"/>
    <n v="0.01"/>
    <n v="2.5000000000000001E-2"/>
    <n v="0"/>
    <n v="0"/>
    <n v="1"/>
    <n v="0"/>
    <n v="7.8"/>
    <m/>
  </r>
  <r>
    <x v="5"/>
    <x v="7"/>
    <s v="buffet gardenia + lanche da madrugada "/>
    <x v="88"/>
    <n v="7.4999999999999997E-3"/>
    <n v="6.6666666666666671E-3"/>
    <n v="0.2"/>
    <n v="8.3333333333333339E-4"/>
    <n v="0"/>
    <n v="7.5720000000000001"/>
    <n v="75.72"/>
    <m/>
  </r>
  <r>
    <x v="5"/>
    <x v="7"/>
    <s v="buffet gardenia + lanche da madrugada "/>
    <x v="403"/>
    <n v="7.4999999999999997E-3"/>
    <n v="6.6666666666666671E-3"/>
    <n v="0.1"/>
    <n v="4.1666666666666669E-4"/>
    <n v="0"/>
    <n v="3.5100000000000002"/>
    <n v="70.2"/>
    <m/>
  </r>
  <r>
    <x v="5"/>
    <x v="7"/>
    <s v="buffet gardenia + lanche da madrugada "/>
    <x v="404"/>
    <n v="3.2916666666666664E-2"/>
    <n v="2.6666666666666668E-2"/>
    <n v="0.23"/>
    <n v="9.5833333333333339E-4"/>
    <n v="0"/>
    <n v="15.042000000000002"/>
    <n v="523.20000000000005"/>
    <m/>
  </r>
  <r>
    <x v="5"/>
    <x v="7"/>
    <s v="buffet gardenia + lanche da madrugada "/>
    <x v="359"/>
    <n v="0.12404166666666666"/>
    <n v="0.1"/>
    <n v="2.8"/>
    <n v="1.1666666666666665E-2"/>
    <n v="0"/>
    <n v="121.968"/>
    <n v="1306.8000000000002"/>
    <m/>
  </r>
  <r>
    <x v="5"/>
    <x v="7"/>
    <s v="buffet gardenia + lanche da madrugada "/>
    <x v="405"/>
    <n v="0.13347916666666668"/>
    <n v="0.12"/>
    <n v="1.1579999999999999"/>
    <n v="4.8249999999999994E-3"/>
    <n v="1.165"/>
    <n v="89.883960000000002"/>
    <n v="2703.8927000000003"/>
    <m/>
  </r>
  <r>
    <x v="5"/>
    <x v="7"/>
    <s v="buffet gardenia + lanche da madrugada "/>
    <x v="406"/>
    <n v="0.37850833333333334"/>
    <n v="0.6"/>
    <n v="55"/>
    <n v="0.22916666666666666"/>
    <n v="88"/>
    <n v="111.64999999999999"/>
    <n v="186.76"/>
    <m/>
  </r>
  <r>
    <x v="5"/>
    <x v="7"/>
    <s v="buffet gardenia + lanche da madrugada "/>
    <x v="407"/>
    <n v="-0.13750000000000001"/>
    <n v="7.3333333333333334E-2"/>
    <n v="1.022"/>
    <n v="4.2583333333333336E-3"/>
    <n v="0"/>
    <n v="19.44866"/>
    <n v="418.66"/>
    <m/>
  </r>
  <r>
    <x v="5"/>
    <x v="7"/>
    <s v="buffet gardenia + lanche da madrugada "/>
    <x v="408"/>
    <n v="-2.1750000000000003E-3"/>
    <n v="1.6666666666666668E-3"/>
    <n v="0"/>
    <n v="0"/>
    <n v="0"/>
    <n v="0"/>
    <n v="7.35"/>
    <m/>
  </r>
  <r>
    <x v="5"/>
    <x v="7"/>
    <s v="buffet gardenia + lanche da madrugada "/>
    <x v="409"/>
    <n v="2.9166666666666667E-2"/>
    <n v="2.3333333333333334E-2"/>
    <n v="0"/>
    <n v="0"/>
    <n v="0"/>
    <n v="0"/>
    <n v="226.73000000000002"/>
    <m/>
  </r>
  <r>
    <x v="5"/>
    <x v="7"/>
    <s v="buffet gardenia + lanche da madrugada "/>
    <x v="159"/>
    <n v="1.6666666666666666E-2"/>
    <n v="1.3333333333333334E-2"/>
    <n v="0"/>
    <n v="0"/>
    <n v="0"/>
    <n v="0"/>
    <n v="160.08000000000001"/>
    <m/>
  </r>
  <r>
    <x v="5"/>
    <x v="7"/>
    <s v="buffet gardenia + lanche da madrugada "/>
    <x v="284"/>
    <n v="0.91666666666666663"/>
    <n v="0.73333333333333328"/>
    <n v="0"/>
    <n v="0"/>
    <n v="0"/>
    <n v="0"/>
    <n v="818.40000000000009"/>
    <m/>
  </r>
  <r>
    <x v="5"/>
    <x v="7"/>
    <s v="buffet gardenia + lanche da madrugada "/>
    <x v="362"/>
    <n v="2.5000000000000001E-2"/>
    <n v="0.02"/>
    <n v="0.84"/>
    <n v="3.5000000000000001E-3"/>
    <n v="0"/>
    <n v="9.8447999999999993"/>
    <n v="70.320000000000007"/>
    <m/>
  </r>
  <r>
    <x v="5"/>
    <x v="7"/>
    <s v="buffet gardenia + lanche da madrugada "/>
    <x v="410"/>
    <n v="7.9833333333333326E-2"/>
    <n v="6.6666666666666666E-2"/>
    <n v="0.36499999999999999"/>
    <n v="1.5208333333333332E-3"/>
    <n v="0"/>
    <n v="0.47084999999999999"/>
    <n v="25.8"/>
    <m/>
  </r>
  <r>
    <x v="5"/>
    <x v="7"/>
    <s v="buffet gardenia + lanche da madrugada "/>
    <x v="411"/>
    <n v="3.5979166666666666E-2"/>
    <n v="0.03"/>
    <n v="1.24"/>
    <n v="5.1666666666666666E-3"/>
    <n v="0"/>
    <n v="33.728000000000002"/>
    <n v="244.79999999999998"/>
    <m/>
  </r>
  <r>
    <x v="5"/>
    <x v="7"/>
    <s v="buffet gardenia + lanche da madrugada "/>
    <x v="412"/>
    <n v="7.9041666666666677E-2"/>
    <n v="0.09"/>
    <n v="2.4710000000000001"/>
    <n v="1.0295833333333334E-2"/>
    <n v="6.79"/>
    <n v="37.682749999999999"/>
    <n v="308.20249999999999"/>
    <m/>
  </r>
  <r>
    <x v="5"/>
    <x v="7"/>
    <s v="buffet gardenia + lanche da madrugada "/>
    <x v="365"/>
    <n v="-7.7958333333333334E-3"/>
    <n v="2E-3"/>
    <n v="0.89600000000000002"/>
    <n v="3.7333333333333333E-3"/>
    <n v="0"/>
    <n v="15.06176"/>
    <n v="10.085999999999999"/>
    <m/>
  </r>
  <r>
    <x v="5"/>
    <x v="7"/>
    <s v="buffet gardenia + lanche da madrugada "/>
    <x v="157"/>
    <n v="2.9749999999999993E-3"/>
    <n v="8.3333333333333332E-3"/>
    <n v="0.21"/>
    <n v="8.7500000000000002E-4"/>
    <n v="0.89"/>
    <n v="15.8256"/>
    <n v="121.32959999999999"/>
    <m/>
  </r>
  <r>
    <x v="5"/>
    <x v="7"/>
    <s v="buffet gardenia + lanche da madrugada "/>
    <x v="413"/>
    <n v="5.8333333333333316E-4"/>
    <n v="3.3333333333333335E-3"/>
    <n v="0"/>
    <n v="0"/>
    <n v="0.65"/>
    <n v="0"/>
    <n v="18.318999999999999"/>
    <m/>
  </r>
  <r>
    <x v="5"/>
    <x v="7"/>
    <s v="buffet gardenia + lanche da madrugada "/>
    <x v="101"/>
    <n v="1.4629166666666667E-2"/>
    <n v="0.03"/>
    <n v="0"/>
    <n v="0"/>
    <n v="5.4889999999999999"/>
    <n v="0"/>
    <n v="106.17264"/>
    <m/>
  </r>
  <r>
    <x v="5"/>
    <x v="7"/>
    <s v="buffet gardenia + lanche da madrugada "/>
    <x v="151"/>
    <n v="1.1545833333333333E-2"/>
    <n v="1.3333333333333334E-2"/>
    <n v="0.32500000000000001"/>
    <n v="1.3541666666666667E-3"/>
    <n v="1.2290000000000001"/>
    <n v="12.0055"/>
    <n v="102.36073999999999"/>
    <m/>
  </r>
  <r>
    <x v="5"/>
    <x v="7"/>
    <s v="buffet gardenia + lanche da madrugada "/>
    <x v="103"/>
    <n v="5.4979166666666662E-2"/>
    <n v="7.3333333333333334E-2"/>
    <n v="0"/>
    <n v="0"/>
    <n v="8.48"/>
    <n v="0"/>
    <n v="285.94799999999998"/>
    <m/>
  </r>
  <r>
    <x v="5"/>
    <x v="7"/>
    <s v="buffet gardenia + lanche da madrugada "/>
    <x v="368"/>
    <n v="6.5937499999999996E-2"/>
    <n v="0.06"/>
    <n v="0"/>
    <n v="0"/>
    <n v="2.1749999999999998"/>
    <n v="0"/>
    <n v="557.19825000000003"/>
    <m/>
  </r>
  <r>
    <x v="5"/>
    <x v="7"/>
    <s v="buffet gardenia + lanche da madrugada "/>
    <x v="414"/>
    <n v="3.6749999999999998E-2"/>
    <n v="6.6666666666666666E-2"/>
    <n v="0"/>
    <n v="0"/>
    <n v="11.18"/>
    <n v="0"/>
    <n v="364.53059999999999"/>
    <m/>
  </r>
  <r>
    <x v="5"/>
    <x v="7"/>
    <s v="buffet gardenia + lanche da madrugada "/>
    <x v="204"/>
    <n v="1.6729166666666666E-2"/>
    <n v="1.6666666666666666E-2"/>
    <n v="0.26900000000000002"/>
    <n v="1.1208333333333335E-3"/>
    <n v="0.98499999999999999"/>
    <n v="2.2192500000000002"/>
    <n v="33.123749999999994"/>
    <m/>
  </r>
  <r>
    <x v="5"/>
    <x v="7"/>
    <s v="buffet gardenia + lanche da madrugada "/>
    <x v="415"/>
    <n v="0.12810833333333335"/>
    <n v="0.11666666666666667"/>
    <n v="1.68"/>
    <n v="7.0000000000000001E-3"/>
    <n v="3.9849999999999999"/>
    <n v="66.86399999999999"/>
    <n v="1234.3969999999999"/>
    <m/>
  </r>
  <r>
    <x v="5"/>
    <x v="7"/>
    <s v="buffet gardenia + lanche da madrugada "/>
    <x v="172"/>
    <n v="1.8680000000000001"/>
    <n v="1.5"/>
    <n v="0"/>
    <n v="0"/>
    <n v="0"/>
    <n v="0"/>
    <n v="162"/>
    <m/>
  </r>
  <r>
    <x v="5"/>
    <x v="7"/>
    <s v="buffet gardenia + lanche da madrugada "/>
    <x v="416"/>
    <n v="1.0416666666666666E-2"/>
    <n v="8.3333333333333332E-3"/>
    <n v="0"/>
    <n v="0"/>
    <n v="0"/>
    <n v="0"/>
    <n v="163.95"/>
    <m/>
  </r>
  <r>
    <x v="5"/>
    <x v="7"/>
    <s v="buffet gardenia + lanche da madrugada "/>
    <x v="107"/>
    <n v="1.5212499999999999E-2"/>
    <n v="1.4999999999999999E-2"/>
    <n v="0.125"/>
    <n v="5.2083333333333333E-4"/>
    <n v="0.84899999999999998"/>
    <n v="4.5587499999999999"/>
    <n v="133.15196999999998"/>
    <m/>
  </r>
  <r>
    <x v="5"/>
    <x v="7"/>
    <s v="buffet gardenia + lanche da madrugada "/>
    <x v="108"/>
    <n v="2.4916666666666667E-2"/>
    <n v="2.6666666666666668E-2"/>
    <n v="0.23599999999999999"/>
    <n v="9.8333333333333324E-4"/>
    <n v="1.895"/>
    <n v="2.4779999999999998"/>
    <n v="64.102500000000006"/>
    <m/>
  </r>
  <r>
    <x v="5"/>
    <x v="7"/>
    <s v="buffet gardenia + lanche da madrugada "/>
    <x v="417"/>
    <n v="7.3499999999999998E-3"/>
    <n v="6.6666666666666671E-3"/>
    <n v="0.126"/>
    <n v="5.2499999999999997E-4"/>
    <n v="0"/>
    <n v="2.6145"/>
    <n v="41.5"/>
    <m/>
  </r>
  <r>
    <x v="5"/>
    <x v="7"/>
    <s v="buffet gardenia + lanche da madrugada "/>
    <x v="373"/>
    <n v="5.4416666666666676E-3"/>
    <n v="2.3333333333333334E-2"/>
    <n v="0.36"/>
    <n v="1.5E-3"/>
    <n v="5.5679999999999996"/>
    <n v="5.7240000000000002"/>
    <n v="22.768800000000006"/>
    <m/>
  </r>
  <r>
    <x v="5"/>
    <x v="7"/>
    <s v="buffet gardenia + lanche da madrugada "/>
    <x v="110"/>
    <n v="-6.6666666666665396E-5"/>
    <n v="1.6666666666666666E-2"/>
    <n v="0.65200000000000002"/>
    <n v="2.7166666666666667E-3"/>
    <n v="4.6559999999999997"/>
    <n v="9.4540000000000006"/>
    <n v="4.9880000000000049"/>
    <m/>
  </r>
  <r>
    <x v="5"/>
    <x v="7"/>
    <s v="buffet gardenia + lanche da madrugada "/>
    <x v="374"/>
    <n v="1.1533333333333333E-2"/>
    <n v="1.6666666666666666E-2"/>
    <n v="0.56000000000000005"/>
    <n v="2.3333333333333335E-3"/>
    <n v="1.58"/>
    <n v="17.192"/>
    <n v="104.994"/>
    <m/>
  </r>
  <r>
    <x v="5"/>
    <x v="7"/>
    <s v="buffet gardenia + lanche da madrugada "/>
    <x v="375"/>
    <n v="1E-3"/>
    <n v="2.666666666666667E-3"/>
    <n v="0"/>
    <n v="0"/>
    <n v="0"/>
    <n v="0"/>
    <n v="4.8000000000000007"/>
    <m/>
  </r>
  <r>
    <x v="5"/>
    <x v="7"/>
    <s v="buffet gardenia + lanche da madrugada "/>
    <x v="418"/>
    <n v="0.375"/>
    <n v="0.5"/>
    <n v="25"/>
    <n v="0.10416666666666667"/>
    <n v="60"/>
    <n v="52.5"/>
    <n v="189"/>
    <m/>
  </r>
  <r>
    <x v="5"/>
    <x v="7"/>
    <s v="buffet gardenia + lanche da madrugada "/>
    <x v="419"/>
    <n v="-4.1666666666666671E-2"/>
    <n v="0.05"/>
    <n v="0"/>
    <n v="0"/>
    <n v="0"/>
    <n v="0"/>
    <n v="22.35"/>
    <m/>
  </r>
  <r>
    <x v="5"/>
    <x v="7"/>
    <s v="buffet gardenia + lanche da madrugada "/>
    <x v="118"/>
    <n v="6.25E-2"/>
    <n v="0.05"/>
    <n v="0"/>
    <n v="0"/>
    <n v="0"/>
    <n v="0"/>
    <n v="55.5"/>
    <m/>
  </r>
  <r>
    <x v="5"/>
    <x v="7"/>
    <s v="buffet gardenia + lanche da madrugada "/>
    <x v="120"/>
    <n v="4.1666666666666669E-4"/>
    <n v="3.3333333333333338E-4"/>
    <n v="0"/>
    <n v="0"/>
    <n v="0"/>
    <n v="0"/>
    <n v="5.4030000000000005"/>
    <m/>
  </r>
  <r>
    <x v="5"/>
    <x v="7"/>
    <s v="buffet gardenia + lanche da madrugada "/>
    <x v="420"/>
    <n v="6.25E-2"/>
    <n v="0.05"/>
    <n v="0"/>
    <n v="0"/>
    <n v="0"/>
    <n v="0"/>
    <n v="97.350000000000009"/>
    <m/>
  </r>
  <r>
    <x v="5"/>
    <x v="7"/>
    <s v="buffet gardenia + lanche da madrugada "/>
    <x v="357"/>
    <n v="3.3333333333333333E-2"/>
    <n v="2.6666666666666668E-2"/>
    <n v="0"/>
    <n v="0"/>
    <n v="0"/>
    <n v="0"/>
    <n v="23.2"/>
    <m/>
  </r>
  <r>
    <x v="5"/>
    <x v="7"/>
    <s v="buffet gardenia + lanche da madrugada "/>
    <x v="355"/>
    <n v="4.1666666666666664E-2"/>
    <n v="6.6666666666666666E-2"/>
    <n v="1.47"/>
    <n v="6.1250000000000002E-3"/>
    <n v="10"/>
    <n v="9.6725999999999992"/>
    <n v="65.8"/>
    <m/>
  </r>
  <r>
    <x v="5"/>
    <x v="7"/>
    <s v="buffet gardenia + lanche da madrugada "/>
    <x v="137"/>
    <n v="7.7208333333333323E-2"/>
    <n v="6.6666666666666666E-2"/>
    <n v="0.39800000000000002"/>
    <n v="1.6583333333333335E-3"/>
    <n v="0"/>
    <n v="2.9452000000000003"/>
    <n v="148"/>
    <m/>
  </r>
  <r>
    <x v="5"/>
    <x v="7"/>
    <s v="buffet gardenia + lanche da madrugada "/>
    <x v="421"/>
    <n v="3.4208333333333341E-2"/>
    <n v="3.3333333333333333E-2"/>
    <n v="0"/>
    <n v="0"/>
    <n v="1.3919999999999999"/>
    <n v="0"/>
    <n v="146.33600000000001"/>
    <m/>
  </r>
  <r>
    <x v="5"/>
    <x v="7"/>
    <s v="buffet gardenia + lanche da madrugada "/>
    <x v="422"/>
    <n v="0"/>
    <n v="3.3333333333333333E-2"/>
    <n v="0"/>
    <n v="0"/>
    <n v="10"/>
    <n v="0"/>
    <n v="0"/>
    <m/>
  </r>
  <r>
    <x v="5"/>
    <x v="7"/>
    <s v="buffet gardenia + lanche da madrugada "/>
    <x v="376"/>
    <n v="1.6666666666666666E-2"/>
    <n v="1.3333333333333334E-2"/>
    <n v="0"/>
    <n v="0"/>
    <n v="0"/>
    <n v="0"/>
    <n v="16"/>
    <m/>
  </r>
  <r>
    <x v="5"/>
    <x v="7"/>
    <s v="buffet gardenia + lanche da madrugada "/>
    <x v="423"/>
    <n v="1.6666666666666666E-2"/>
    <n v="1.6666666666666666E-2"/>
    <n v="1.385"/>
    <n v="5.7708333333333335E-3"/>
    <n v="1"/>
    <n v="32.755249999999997"/>
    <n v="94.6"/>
    <m/>
  </r>
  <r>
    <x v="5"/>
    <x v="7"/>
    <s v="buffet gardenia + lanche da madrugada "/>
    <x v="424"/>
    <n v="-1.6041666666666669E-3"/>
    <n v="3.3333333333333335E-3"/>
    <n v="0.47"/>
    <n v="1.9583333333333332E-3"/>
    <n v="0"/>
    <n v="5.64"/>
    <n v="12"/>
    <m/>
  </r>
  <r>
    <x v="5"/>
    <x v="7"/>
    <s v="buffet gardenia + lanche da madrugada "/>
    <x v="425"/>
    <n v="4.804166666666667E-2"/>
    <n v="0.04"/>
    <n v="2.165"/>
    <n v="9.0208333333333338E-3"/>
    <n v="0"/>
    <n v="49.556850000000004"/>
    <n v="274.68"/>
    <m/>
  </r>
  <r>
    <x v="5"/>
    <x v="7"/>
    <s v="buffet gardenia + lanche da madrugada "/>
    <x v="426"/>
    <n v="0.36597916666666669"/>
    <n v="0.3"/>
    <n v="0"/>
    <n v="0"/>
    <n v="0"/>
    <n v="0"/>
    <n v="62.099999999999994"/>
    <m/>
  </r>
  <r>
    <x v="5"/>
    <x v="7"/>
    <s v="buffet gardenia + lanche da madrugada "/>
    <x v="427"/>
    <n v="0.20833333333333334"/>
    <n v="0.16666666666666666"/>
    <n v="0"/>
    <n v="0"/>
    <n v="0"/>
    <n v="0"/>
    <n v="34"/>
    <m/>
  </r>
  <r>
    <x v="5"/>
    <x v="7"/>
    <s v="buffet gardenia + lanche da madrugada "/>
    <x v="130"/>
    <n v="5.8333333333333334E-2"/>
    <n v="5.3333333333333337E-2"/>
    <n v="2.3149999999999999"/>
    <n v="9.6458333333333326E-3"/>
    <n v="2"/>
    <n v="56.972149999999999"/>
    <n v="344.53999999999996"/>
    <m/>
  </r>
  <r>
    <x v="5"/>
    <x v="7"/>
    <s v="buffet gardenia + lanche da madrugada "/>
    <x v="179"/>
    <n v="-5.479166666666666E-3"/>
    <n v="6.6666666666666671E-3"/>
    <n v="0"/>
    <n v="0"/>
    <n v="1"/>
    <n v="0"/>
    <n v="47.87"/>
    <m/>
  </r>
  <r>
    <x v="5"/>
    <x v="7"/>
    <s v="buffet gardenia + lanche da madrugada "/>
    <x v="428"/>
    <n v="0.10833333333333334"/>
    <n v="0.13333333333333333"/>
    <n v="0"/>
    <n v="0"/>
    <n v="14"/>
    <n v="0"/>
    <n v="17.68"/>
    <m/>
  </r>
  <r>
    <x v="5"/>
    <x v="7"/>
    <s v="buffet gardenia + lanche da madrugada "/>
    <x v="429"/>
    <n v="0.1"/>
    <n v="0.13333333333333333"/>
    <n v="0"/>
    <n v="0"/>
    <n v="16"/>
    <n v="0"/>
    <n v="16.559999999999999"/>
    <m/>
  </r>
  <r>
    <x v="5"/>
    <x v="7"/>
    <s v="buffet gardenia + lanche da madrugada "/>
    <x v="220"/>
    <n v="4.1666666666666666E-3"/>
    <n v="3.3333333333333335E-3"/>
    <n v="0.32600000000000001"/>
    <n v="1.3583333333333334E-3"/>
    <n v="0"/>
    <n v="12.88026"/>
    <n v="39.51"/>
    <m/>
  </r>
  <r>
    <x v="5"/>
    <x v="7"/>
    <s v="buffet gardenia + lanche da madrugada "/>
    <x v="430"/>
    <n v="1.9474999999999999E-2"/>
    <n v="1.6666666666666666E-2"/>
    <n v="0.218"/>
    <n v="9.0833333333333337E-4"/>
    <n v="0"/>
    <n v="3.052"/>
    <n v="70"/>
    <m/>
  </r>
  <r>
    <x v="5"/>
    <x v="7"/>
    <s v="buffet gardenia + lanche da madrugada "/>
    <x v="351"/>
    <n v="7.4250000000000002E-3"/>
    <n v="6.6666666666666671E-3"/>
    <n v="0"/>
    <n v="0"/>
    <n v="0"/>
    <n v="0"/>
    <n v="49.6"/>
    <m/>
  </r>
  <r>
    <x v="5"/>
    <x v="7"/>
    <s v="buffet gardenia + lanche da madrugada "/>
    <x v="383"/>
    <n v="1.25E-3"/>
    <n v="1E-3"/>
    <n v="0.623"/>
    <n v="2.5958333333333332E-3"/>
    <n v="0"/>
    <n v="20.091750000000001"/>
    <n v="9.6749999999999989"/>
    <m/>
  </r>
  <r>
    <x v="5"/>
    <x v="7"/>
    <s v="buffet gardenia + lanche da madrugada "/>
    <x v="431"/>
    <n v="-9.5833333333333187E-5"/>
    <n v="2E-3"/>
    <n v="0.54"/>
    <n v="2.2500000000000003E-3"/>
    <n v="0"/>
    <n v="21.000600000000002"/>
    <n v="23.334"/>
    <m/>
  </r>
  <r>
    <x v="5"/>
    <x v="7"/>
    <s v="buffet gardenia + lanche da madrugada "/>
    <x v="293"/>
    <n v="1.025E-2"/>
    <n v="0.01"/>
    <n v="0"/>
    <n v="0"/>
    <n v="0"/>
    <n v="0"/>
    <n v="66.81"/>
    <m/>
  </r>
  <r>
    <x v="5"/>
    <x v="7"/>
    <s v="buffet gardenia + lanche da madrugada "/>
    <x v="432"/>
    <n v="8.3333333333333332E-3"/>
    <n v="6.6666666666666671E-3"/>
    <n v="0"/>
    <n v="0"/>
    <n v="0"/>
    <n v="0"/>
    <n v="36.159999999999997"/>
    <m/>
  </r>
  <r>
    <x v="5"/>
    <x v="7"/>
    <s v="buffet gardenia + lanche da madrugada "/>
    <x v="231"/>
    <n v="0.05"/>
    <n v="0.04"/>
    <n v="0"/>
    <n v="0"/>
    <n v="0"/>
    <n v="0"/>
    <n v="23.04"/>
    <m/>
  </r>
  <r>
    <x v="5"/>
    <x v="7"/>
    <s v="buffet gardenia + lanche da madrugada "/>
    <x v="433"/>
    <n v="4.1666666666666664E-2"/>
    <n v="3.3333333333333333E-2"/>
    <n v="0.215"/>
    <n v="8.9583333333333333E-4"/>
    <n v="0"/>
    <n v="2.6819099999999998"/>
    <n v="124.74000000000001"/>
    <m/>
  </r>
  <r>
    <x v="5"/>
    <x v="7"/>
    <s v="buffet gardenia + lanche da madrugada "/>
    <x v="0"/>
    <n v="3.5416666666666669E-4"/>
    <n v="1E-3"/>
    <n v="0.158"/>
    <n v="6.5833333333333336E-4"/>
    <n v="0"/>
    <n v="2.6733599999999997"/>
    <n v="5.0759999999999996"/>
    <m/>
  </r>
  <r>
    <x v="5"/>
    <x v="7"/>
    <s v="buffet gardenia + lanche da madrugada "/>
    <x v="434"/>
    <n v="3.5083333333333334E-3"/>
    <n v="3.3333333333333335E-3"/>
    <n v="0.14499999999999999"/>
    <n v="6.0416666666666659E-4"/>
    <n v="0"/>
    <n v="6.09"/>
    <n v="42"/>
    <m/>
  </r>
  <r>
    <x v="5"/>
    <x v="7"/>
    <s v="buffet gardenia + lanche da madrugada "/>
    <x v="303"/>
    <n v="1.60625E-2"/>
    <n v="1.3333333333333334E-2"/>
    <n v="0"/>
    <n v="0"/>
    <n v="0"/>
    <n v="0"/>
    <n v="63.6"/>
    <m/>
  </r>
  <r>
    <x v="5"/>
    <x v="7"/>
    <s v="buffet gardenia + lanche da madrugada "/>
    <x v="435"/>
    <n v="9.583333333333334E-2"/>
    <n v="0.08"/>
    <n v="3.36"/>
    <n v="1.4E-2"/>
    <n v="1"/>
    <n v="113.09759999999999"/>
    <n v="774.18"/>
    <m/>
  </r>
  <r>
    <x v="5"/>
    <x v="7"/>
    <s v="buffet gardenia + lanche da madrugada "/>
    <x v="436"/>
    <n v="-1.4E-2"/>
    <n v="0"/>
    <n v="0"/>
    <n v="0"/>
    <n v="0"/>
    <n v="0"/>
    <n v="0"/>
    <m/>
  </r>
  <r>
    <x v="5"/>
    <x v="7"/>
    <s v="buffet gardenia + lanche da madrugada "/>
    <x v="2"/>
    <n v="4.1666666666666666E-3"/>
    <n v="3.3333333333333335E-3"/>
    <n v="0"/>
    <n v="0"/>
    <n v="0"/>
    <n v="0"/>
    <n v="51.5"/>
    <m/>
  </r>
  <r>
    <x v="5"/>
    <x v="7"/>
    <s v="buffet gardenia + lanche da madrugada "/>
    <x v="3"/>
    <n v="8.3333333333333332E-3"/>
    <n v="6.6666666666666671E-3"/>
    <n v="0"/>
    <n v="0"/>
    <n v="0"/>
    <n v="0"/>
    <n v="41.4"/>
    <m/>
  </r>
  <r>
    <x v="5"/>
    <x v="7"/>
    <s v="buffet gardenia + lanche da madrugada "/>
    <x v="4"/>
    <n v="4.1666666666666666E-3"/>
    <n v="3.3333333333333335E-3"/>
    <n v="0"/>
    <n v="0"/>
    <n v="0"/>
    <n v="0"/>
    <n v="71.004999999999995"/>
    <m/>
  </r>
  <r>
    <x v="5"/>
    <x v="7"/>
    <s v="buffet gardenia + lanche da madrugada "/>
    <x v="305"/>
    <n v="4.1666666666666666E-3"/>
    <n v="3.3333333333333335E-3"/>
    <n v="0"/>
    <n v="0"/>
    <n v="0"/>
    <n v="0"/>
    <n v="40.450000000000003"/>
    <m/>
  </r>
  <r>
    <x v="5"/>
    <x v="7"/>
    <s v="buffet gardenia + lanche da madrugada "/>
    <x v="7"/>
    <n v="2.0833333333333333E-3"/>
    <n v="1.6666666666666668E-3"/>
    <n v="0"/>
    <n v="0"/>
    <n v="0"/>
    <n v="0"/>
    <n v="27.5"/>
    <m/>
  </r>
  <r>
    <x v="5"/>
    <x v="7"/>
    <s v="buffet gardenia + lanche da madrugada "/>
    <x v="8"/>
    <n v="4.1666666666666666E-3"/>
    <n v="3.3333333333333335E-3"/>
    <n v="0"/>
    <n v="0"/>
    <n v="0"/>
    <n v="0"/>
    <n v="80.2"/>
    <m/>
  </r>
  <r>
    <x v="5"/>
    <x v="7"/>
    <s v="buffet gardenia + lanche da madrugada "/>
    <x v="185"/>
    <n v="4.1666666666666666E-3"/>
    <n v="3.3333333333333335E-3"/>
    <n v="0"/>
    <n v="0"/>
    <n v="0"/>
    <n v="0"/>
    <n v="5.3770000000000007"/>
    <m/>
  </r>
  <r>
    <x v="5"/>
    <x v="7"/>
    <s v="buffet gardenia + lanche da madrugada "/>
    <x v="11"/>
    <n v="4.1666666666666666E-3"/>
    <n v="3.3333333333333335E-3"/>
    <n v="0"/>
    <n v="0"/>
    <n v="0"/>
    <n v="0"/>
    <n v="5.5049999999999999"/>
    <m/>
  </r>
  <r>
    <x v="5"/>
    <x v="7"/>
    <s v="buffet gardenia + lanche da madrugada "/>
    <x v="12"/>
    <n v="0"/>
    <n v="0"/>
    <n v="0"/>
    <n v="0"/>
    <n v="0"/>
    <n v="0"/>
    <n v="0"/>
    <m/>
  </r>
  <r>
    <x v="5"/>
    <x v="7"/>
    <s v="buffet gardenia + lanche da madrugada "/>
    <x v="13"/>
    <n v="0"/>
    <n v="0"/>
    <n v="0"/>
    <n v="0"/>
    <n v="0"/>
    <n v="0"/>
    <n v="0"/>
    <m/>
  </r>
  <r>
    <x v="5"/>
    <x v="7"/>
    <s v="buffet gardenia + lanche da madrugada "/>
    <x v="141"/>
    <n v="0"/>
    <n v="0"/>
    <n v="0"/>
    <n v="0"/>
    <n v="0"/>
    <n v="0"/>
    <n v="0"/>
    <m/>
  </r>
  <r>
    <x v="5"/>
    <x v="7"/>
    <s v="buffet gardenia + lanche da madrugada "/>
    <x v="437"/>
    <n v="6.2500000000000003E-3"/>
    <n v="5.0000000000000001E-3"/>
    <n v="0"/>
    <n v="0"/>
    <n v="0"/>
    <n v="0"/>
    <n v="127.125"/>
    <m/>
  </r>
  <r>
    <x v="5"/>
    <x v="7"/>
    <s v="buffet gardenia + lanche da madrugada "/>
    <x v="438"/>
    <n v="2.8895833333333336E-2"/>
    <n v="0.03"/>
    <n v="0"/>
    <n v="0"/>
    <n v="2.0649999999999999"/>
    <n v="0"/>
    <n v="203.54225000000002"/>
    <m/>
  </r>
  <r>
    <x v="5"/>
    <x v="7"/>
    <s v="buffet gardenia + lanche da madrugada "/>
    <x v="15"/>
    <n v="1.2500000000000001E-2"/>
    <n v="0.01"/>
    <n v="0"/>
    <n v="0"/>
    <n v="0"/>
    <n v="0"/>
    <n v="195"/>
    <m/>
  </r>
  <r>
    <x v="5"/>
    <x v="7"/>
    <s v="buffet gardenia + lanche da madrugada "/>
    <x v="17"/>
    <n v="4.1666666666666666E-3"/>
    <n v="6.6666666666666671E-3"/>
    <n v="0"/>
    <n v="0"/>
    <n v="1"/>
    <n v="0"/>
    <n v="148.19999999999999"/>
    <m/>
  </r>
  <r>
    <x v="5"/>
    <x v="7"/>
    <s v="buffet gardenia + lanche da madrugada "/>
    <x v="145"/>
    <n v="1.4583333333333333"/>
    <n v="1.1666666666666667"/>
    <n v="0"/>
    <n v="0"/>
    <n v="0"/>
    <n v="0"/>
    <n v="350"/>
    <m/>
  </r>
  <r>
    <x v="5"/>
    <x v="7"/>
    <s v="buffet gardenia + lanche da madrugada "/>
    <x v="19"/>
    <n v="0"/>
    <n v="0"/>
    <n v="0.125"/>
    <n v="5.2083333333333333E-4"/>
    <n v="0"/>
    <n v="3.43"/>
    <n v="0"/>
    <m/>
  </r>
  <r>
    <x v="5"/>
    <x v="7"/>
    <s v="buffet gardenia + lanche da madrugada "/>
    <x v="20"/>
    <n v="3.6458333333333334E-3"/>
    <n v="5.0000000000000001E-3"/>
    <n v="0"/>
    <n v="0"/>
    <n v="0.5"/>
    <n v="0"/>
    <n v="79.994"/>
    <m/>
  </r>
  <r>
    <x v="5"/>
    <x v="7"/>
    <s v="buffet gardenia + lanche da madrugada "/>
    <x v="21"/>
    <n v="0"/>
    <n v="0"/>
    <n v="0"/>
    <n v="0"/>
    <n v="0"/>
    <n v="0"/>
    <n v="0"/>
    <m/>
  </r>
  <r>
    <x v="5"/>
    <x v="7"/>
    <s v="buffet gardenia + lanche da madrugada "/>
    <x v="439"/>
    <n v="0.25"/>
    <n v="0.2"/>
    <n v="0"/>
    <n v="0"/>
    <n v="0"/>
    <n v="0"/>
    <n v="20.286000000000001"/>
    <m/>
  </r>
  <r>
    <x v="5"/>
    <x v="7"/>
    <s v="buffet gardenia + lanche da madrugada "/>
    <x v="391"/>
    <n v="0"/>
    <n v="0"/>
    <n v="0.32500000000000001"/>
    <n v="1.3541666666666667E-3"/>
    <n v="0"/>
    <n v="28.652000000000001"/>
    <n v="0"/>
    <m/>
  </r>
  <r>
    <x v="5"/>
    <x v="7"/>
    <s v="buffet gardenia + lanche da madrugada "/>
    <x v="241"/>
    <n v="1.9479166666666665E-2"/>
    <n v="1.6666666666666666E-2"/>
    <n v="0"/>
    <n v="0"/>
    <n v="0"/>
    <n v="0"/>
    <n v="137.4"/>
    <m/>
  </r>
  <r>
    <x v="5"/>
    <x v="7"/>
    <s v="buffet gardenia + lanche da madrugada "/>
    <x v="244"/>
    <n v="0"/>
    <n v="0"/>
    <n v="0"/>
    <n v="0"/>
    <n v="0"/>
    <n v="0"/>
    <n v="0"/>
    <m/>
  </r>
  <r>
    <x v="5"/>
    <x v="7"/>
    <s v="buffet gardenia + lanche da madrugada "/>
    <x v="440"/>
    <n v="2.0833333333333333E-3"/>
    <n v="1.6666666666666668E-3"/>
    <n v="0"/>
    <n v="0"/>
    <n v="0"/>
    <n v="0"/>
    <n v="2.2000000000000002"/>
    <m/>
  </r>
  <r>
    <x v="5"/>
    <x v="7"/>
    <s v="buffet gardenia + lanche da madrugada "/>
    <x v="26"/>
    <n v="-3.2916666666666667E-3"/>
    <n v="0"/>
    <n v="0.13600000000000001"/>
    <n v="5.6666666666666671E-4"/>
    <n v="0.79"/>
    <n v="2.2984"/>
    <n v="-13.350999999999999"/>
    <m/>
  </r>
  <r>
    <x v="5"/>
    <x v="7"/>
    <s v="buffet gardenia + lanche da madrugada "/>
    <x v="28"/>
    <n v="1.1933333333333334E-2"/>
    <n v="0.01"/>
    <n v="0.26800000000000002"/>
    <n v="1.1166666666666666E-3"/>
    <n v="0"/>
    <n v="8.0131999999999994"/>
    <n v="89.699999999999989"/>
    <m/>
  </r>
  <r>
    <x v="5"/>
    <x v="7"/>
    <s v="buffet gardenia + lanche da madrugada "/>
    <x v="29"/>
    <n v="3.0499999999999998E-3"/>
    <n v="3.3333333333333335E-3"/>
    <n v="0"/>
    <n v="0"/>
    <n v="0"/>
    <n v="0"/>
    <n v="13.985714285714286"/>
    <m/>
  </r>
  <r>
    <x v="5"/>
    <x v="7"/>
    <s v="buffet gardenia + lanche da madrugada "/>
    <x v="441"/>
    <n v="1.6666666666666668E-3"/>
    <n v="1.3333333333333335E-3"/>
    <n v="0"/>
    <n v="0"/>
    <n v="0"/>
    <n v="0"/>
    <n v="24.86"/>
    <m/>
  </r>
  <r>
    <x v="5"/>
    <x v="7"/>
    <s v="buffet gardenia + lanche da madrugada "/>
    <x v="249"/>
    <n v="2.0833333333333333E-3"/>
    <n v="1.6666666666666668E-3"/>
    <n v="0"/>
    <n v="0"/>
    <n v="0"/>
    <n v="0"/>
    <n v="26.26"/>
    <m/>
  </r>
  <r>
    <x v="5"/>
    <x v="7"/>
    <s v="buffet gardenia + lanche da madrugada "/>
    <x v="32"/>
    <n v="0"/>
    <n v="0"/>
    <n v="0"/>
    <n v="0"/>
    <n v="0"/>
    <n v="0"/>
    <n v="0"/>
    <m/>
  </r>
  <r>
    <x v="5"/>
    <x v="7"/>
    <s v="buffet gardenia + lanche da madrugada "/>
    <x v="34"/>
    <n v="0"/>
    <n v="0"/>
    <n v="0"/>
    <n v="0"/>
    <n v="0"/>
    <n v="0"/>
    <n v="0"/>
    <m/>
  </r>
  <r>
    <x v="5"/>
    <x v="7"/>
    <s v="buffet gardenia + lanche da madrugada "/>
    <x v="36"/>
    <n v="2.0833333333333333E-3"/>
    <n v="1.6666666666666668E-3"/>
    <n v="0"/>
    <n v="0"/>
    <n v="0"/>
    <n v="0"/>
    <n v="6.21"/>
    <m/>
  </r>
  <r>
    <x v="5"/>
    <x v="7"/>
    <s v="buffet gardenia + lanche da madrugada "/>
    <x v="251"/>
    <n v="8.3333333333333332E-3"/>
    <n v="6.6666666666666671E-3"/>
    <n v="0"/>
    <n v="0"/>
    <n v="0"/>
    <n v="0"/>
    <n v="58.56"/>
    <m/>
  </r>
  <r>
    <x v="5"/>
    <x v="7"/>
    <s v="buffet gardenia + lanche da madrugada "/>
    <x v="252"/>
    <n v="0"/>
    <n v="0"/>
    <n v="0"/>
    <n v="0"/>
    <n v="0"/>
    <n v="0"/>
    <n v="0"/>
    <m/>
  </r>
  <r>
    <x v="5"/>
    <x v="7"/>
    <s v="buffet gardenia + lanche da madrugada "/>
    <x v="442"/>
    <n v="0"/>
    <n v="0"/>
    <n v="0"/>
    <n v="0"/>
    <n v="0"/>
    <n v="0"/>
    <n v="0"/>
    <m/>
  </r>
  <r>
    <x v="5"/>
    <x v="7"/>
    <s v="buffet gardenia + lanche da madrugada "/>
    <x v="192"/>
    <n v="4.1666666666666666E-3"/>
    <n v="3.3333333333333335E-3"/>
    <n v="0.57999999999999996"/>
    <n v="2.4166666666666664E-3"/>
    <n v="0"/>
    <n v="15.880399999999998"/>
    <n v="27.38"/>
    <m/>
  </r>
  <r>
    <x v="5"/>
    <x v="7"/>
    <s v="buffet gardenia + lanche da madrugada "/>
    <x v="37"/>
    <n v="5.9166666666666673E-3"/>
    <n v="6.6666666666666671E-3"/>
    <n v="0"/>
    <n v="0"/>
    <n v="0"/>
    <n v="0"/>
    <n v="7.92"/>
    <m/>
  </r>
  <r>
    <x v="5"/>
    <x v="7"/>
    <s v="buffet gardenia + lanche da madrugada "/>
    <x v="443"/>
    <n v="6.2500000000000003E-3"/>
    <n v="5.0000000000000001E-3"/>
    <n v="0"/>
    <n v="0"/>
    <n v="0"/>
    <n v="0"/>
    <n v="30.150000000000002"/>
    <m/>
  </r>
  <r>
    <x v="5"/>
    <x v="7"/>
    <s v="buffet gardenia + lanche da madrugada "/>
    <x v="444"/>
    <n v="0"/>
    <n v="0"/>
    <n v="0"/>
    <n v="0"/>
    <n v="0"/>
    <n v="0"/>
    <n v="0"/>
    <m/>
  </r>
  <r>
    <x v="5"/>
    <x v="7"/>
    <s v="buffet gardenia + lanche da madrugada "/>
    <x v="445"/>
    <n v="1.2500000000000001E-2"/>
    <n v="0.01"/>
    <n v="0"/>
    <n v="0"/>
    <n v="0"/>
    <n v="0"/>
    <n v="40.799999999999997"/>
    <m/>
  </r>
  <r>
    <x v="5"/>
    <x v="7"/>
    <s v="buffet gardenia + lanche da madrugada "/>
    <x v="40"/>
    <n v="2.0833333333333332E-2"/>
    <n v="1.6666666666666666E-2"/>
    <n v="0"/>
    <n v="0"/>
    <n v="0"/>
    <n v="0"/>
    <n v="39.5"/>
    <m/>
  </r>
  <r>
    <x v="5"/>
    <x v="7"/>
    <s v="buffet gardenia + lanche da madrugada "/>
    <x v="142"/>
    <n v="1.25E-3"/>
    <n v="1E-3"/>
    <n v="0"/>
    <n v="0"/>
    <n v="0"/>
    <n v="0"/>
    <n v="45"/>
    <m/>
  </r>
  <r>
    <x v="5"/>
    <x v="7"/>
    <s v="buffet gardenia + lanche da madrugada "/>
    <x v="446"/>
    <n v="6.2500000000000003E-3"/>
    <n v="5.0000000000000001E-3"/>
    <n v="0.23599999999999999"/>
    <n v="9.8333333333333324E-4"/>
    <n v="0"/>
    <n v="6.02508"/>
    <n v="38.295000000000002"/>
    <m/>
  </r>
  <r>
    <x v="5"/>
    <x v="7"/>
    <s v="buffet gardenia + lanche da madrugada "/>
    <x v="447"/>
    <n v="1.7766666666666667E-2"/>
    <n v="1.4999999999999999E-2"/>
    <n v="0.75800000000000001"/>
    <n v="3.1583333333333333E-3"/>
    <n v="0"/>
    <n v="60.973520000000001"/>
    <n v="361.98"/>
    <m/>
  </r>
  <r>
    <x v="5"/>
    <x v="7"/>
    <s v="buffet gardenia + lanche da madrugada "/>
    <x v="43"/>
    <n v="-1.075E-3"/>
    <n v="1.6666666666666668E-3"/>
    <n v="0"/>
    <n v="0"/>
    <n v="0"/>
    <n v="0"/>
    <n v="18.75"/>
    <m/>
  </r>
  <r>
    <x v="5"/>
    <x v="7"/>
    <s v="buffet gardenia + lanche da madrugada "/>
    <x v="42"/>
    <n v="1.0416666666666666E-2"/>
    <n v="8.3333333333333332E-3"/>
    <n v="0"/>
    <n v="0"/>
    <n v="0"/>
    <n v="0"/>
    <n v="64.75"/>
    <m/>
  </r>
  <r>
    <x v="5"/>
    <x v="7"/>
    <s v="buffet gardenia + lanche da madrugada "/>
    <x v="44"/>
    <n v="8.3333333333333332E-3"/>
    <n v="6.6666666666666671E-3"/>
    <n v="0"/>
    <n v="0"/>
    <n v="0"/>
    <n v="0"/>
    <n v="22.4"/>
    <m/>
  </r>
  <r>
    <x v="5"/>
    <x v="7"/>
    <s v="buffet gardenia + lanche da madrugada "/>
    <x v="259"/>
    <n v="5.0000000000000001E-3"/>
    <n v="4.0000000000000001E-3"/>
    <n v="0.32500000000000001"/>
    <n v="1.3541666666666667E-3"/>
    <n v="0"/>
    <n v="15.453749999999999"/>
    <n v="57.059999999999995"/>
    <m/>
  </r>
  <r>
    <x v="5"/>
    <x v="7"/>
    <s v="buffet gardenia + lanche da madrugada "/>
    <x v="45"/>
    <n v="6.9791666666666665E-3"/>
    <n v="6.6666666666666671E-3"/>
    <n v="0"/>
    <n v="0"/>
    <n v="0"/>
    <n v="0"/>
    <n v="8.4"/>
    <m/>
  </r>
  <r>
    <x v="5"/>
    <x v="7"/>
    <s v="buffet gardenia + lanche da madrugada "/>
    <x v="46"/>
    <n v="1.2500000000000001E-2"/>
    <n v="0.01"/>
    <n v="0"/>
    <n v="0"/>
    <n v="0"/>
    <n v="0"/>
    <n v="22.5"/>
    <m/>
  </r>
  <r>
    <x v="5"/>
    <x v="7"/>
    <s v="buffet gardenia + lanche da madrugada "/>
    <x v="47"/>
    <n v="4.1666666666666669E-4"/>
    <n v="3.3333333333333338E-4"/>
    <n v="0"/>
    <n v="0"/>
    <n v="0"/>
    <n v="0"/>
    <n v="24"/>
    <m/>
  </r>
  <r>
    <x v="5"/>
    <x v="7"/>
    <s v="buffet gardenia + lanche da madrugada "/>
    <x v="48"/>
    <n v="4.1666666666666666E-3"/>
    <n v="3.3333333333333335E-3"/>
    <n v="0"/>
    <n v="0"/>
    <n v="0"/>
    <n v="0"/>
    <n v="6.1"/>
    <m/>
  </r>
  <r>
    <x v="5"/>
    <x v="7"/>
    <s v="buffet gardenia + lanche da madrugada "/>
    <x v="448"/>
    <n v="3.3333333333333335E-3"/>
    <n v="2.666666666666667E-3"/>
    <n v="0.78"/>
    <n v="3.2500000000000003E-3"/>
    <n v="0"/>
    <n v="9.36"/>
    <n v="9.6000000000000014"/>
    <m/>
  </r>
  <r>
    <x v="5"/>
    <x v="7"/>
    <s v="buffet gardenia + lanche da madrugada "/>
    <x v="49"/>
    <n v="-2.8333333333333335E-3"/>
    <n v="3.3333333333333338E-4"/>
    <n v="0"/>
    <n v="0"/>
    <n v="0"/>
    <n v="0"/>
    <n v="6.29"/>
    <m/>
  </r>
  <r>
    <x v="5"/>
    <x v="7"/>
    <s v="buffet gardenia + lanche da madrugada "/>
    <x v="449"/>
    <n v="8.3333333333333339E-4"/>
    <n v="6.6666666666666675E-4"/>
    <n v="0"/>
    <n v="0"/>
    <n v="0"/>
    <n v="0"/>
    <n v="24"/>
    <m/>
  </r>
  <r>
    <x v="5"/>
    <x v="7"/>
    <s v="buffet gardenia + lanche da madrugada "/>
    <x v="52"/>
    <n v="4.1666666666666666E-3"/>
    <n v="3.3333333333333335E-3"/>
    <n v="0"/>
    <n v="0"/>
    <n v="0"/>
    <n v="0"/>
    <n v="33"/>
    <m/>
  </r>
  <r>
    <x v="5"/>
    <x v="7"/>
    <s v="buffet gardenia + lanche da madrugada "/>
    <x v="266"/>
    <n v="6.2500000000000003E-3"/>
    <n v="5.0000000000000001E-3"/>
    <n v="0"/>
    <n v="0"/>
    <n v="0"/>
    <n v="0"/>
    <n v="19.350000000000001"/>
    <m/>
  </r>
  <r>
    <x v="5"/>
    <x v="7"/>
    <s v="buffet gardenia + lanche da madrugada "/>
    <x v="55"/>
    <n v="1.2500000000000001E-2"/>
    <n v="0.01"/>
    <n v="0"/>
    <n v="0"/>
    <n v="0"/>
    <n v="0"/>
    <n v="15.299999999999999"/>
    <m/>
  </r>
  <r>
    <x v="5"/>
    <x v="7"/>
    <s v="buffet gardenia + lanche da madrugada "/>
    <x v="56"/>
    <n v="1.2500000000000001E-2"/>
    <n v="0.01"/>
    <n v="0"/>
    <n v="0"/>
    <n v="0"/>
    <n v="0"/>
    <n v="42.75"/>
    <m/>
  </r>
  <r>
    <x v="5"/>
    <x v="7"/>
    <s v="buffet gardenia + lanche da madrugada "/>
    <x v="57"/>
    <n v="1.25E-3"/>
    <n v="1E-3"/>
    <n v="0"/>
    <n v="0"/>
    <n v="0"/>
    <n v="0"/>
    <n v="27"/>
    <m/>
  </r>
  <r>
    <x v="5"/>
    <x v="7"/>
    <s v="buffet gardenia + lanche da madrugada "/>
    <x v="58"/>
    <n v="2.0833333333333332E-2"/>
    <n v="1.6666666666666666E-2"/>
    <n v="0"/>
    <n v="0"/>
    <n v="0"/>
    <n v="0"/>
    <n v="75"/>
    <m/>
  </r>
  <r>
    <x v="5"/>
    <x v="7"/>
    <s v="buffet gardenia + lanche da madrugada "/>
    <x v="59"/>
    <n v="2.2083333333333333E-2"/>
    <n v="1.7666666666666667E-2"/>
    <n v="1.48"/>
    <n v="6.1666666666666667E-3"/>
    <n v="0"/>
    <n v="46.220399999999998"/>
    <n v="165.51900000000001"/>
    <m/>
  </r>
  <r>
    <x v="5"/>
    <x v="7"/>
    <s v="buffet gardenia + lanche da madrugada "/>
    <x v="60"/>
    <n v="2.1666666666666666E-3"/>
    <n v="6.6666666666666671E-3"/>
    <n v="0"/>
    <n v="0"/>
    <n v="0"/>
    <n v="0"/>
    <n v="65.8"/>
    <m/>
  </r>
  <r>
    <x v="5"/>
    <x v="7"/>
    <s v="buffet gardenia + lanche da madrugada "/>
    <x v="62"/>
    <n v="1.25E-3"/>
    <n v="1E-3"/>
    <n v="0"/>
    <n v="0"/>
    <n v="0"/>
    <n v="0"/>
    <n v="15.6"/>
    <m/>
  </r>
  <r>
    <x v="5"/>
    <x v="7"/>
    <s v="buffet gardenia + lanche da madrugada "/>
    <x v="265"/>
    <n v="8.3333333333333339E-4"/>
    <n v="6.6666666666666675E-4"/>
    <n v="0"/>
    <n v="0"/>
    <n v="0"/>
    <n v="0"/>
    <n v="4.7600000000000007"/>
    <m/>
  </r>
  <r>
    <x v="5"/>
    <x v="7"/>
    <s v="buffet gardenia + lanche da madrugada "/>
    <x v="271"/>
    <n v="6.2500000000000003E-3"/>
    <n v="5.0000000000000001E-3"/>
    <n v="0"/>
    <n v="0"/>
    <n v="0"/>
    <n v="0"/>
    <n v="112.5"/>
    <m/>
  </r>
  <r>
    <x v="5"/>
    <x v="7"/>
    <s v="buffet gardenia + lanche da madrugada "/>
    <x v="63"/>
    <n v="6.2500000000000003E-3"/>
    <n v="5.0000000000000001E-3"/>
    <n v="0"/>
    <n v="0"/>
    <n v="0"/>
    <n v="0"/>
    <n v="73.5"/>
    <m/>
  </r>
  <r>
    <x v="5"/>
    <x v="7"/>
    <s v="buffet gardenia + lanche da madrugada "/>
    <x v="64"/>
    <n v="2.0833333333333333E-3"/>
    <n v="1.6666666666666668E-3"/>
    <n v="0"/>
    <n v="0"/>
    <n v="0"/>
    <n v="0"/>
    <n v="5.45"/>
    <m/>
  </r>
  <r>
    <x v="5"/>
    <x v="7"/>
    <s v="buffet gardenia + lanche da madrugada "/>
    <x v="65"/>
    <n v="1.2500000000000001E-2"/>
    <n v="0.01"/>
    <n v="0"/>
    <n v="0"/>
    <n v="0"/>
    <n v="0"/>
    <n v="85.5"/>
    <m/>
  </r>
  <r>
    <x v="5"/>
    <x v="7"/>
    <s v="buffet gardenia + lanche da madrugada "/>
    <x v="67"/>
    <n v="8.3333333333333332E-3"/>
    <n v="6.6666666666666671E-3"/>
    <n v="0"/>
    <n v="0"/>
    <n v="0"/>
    <n v="0"/>
    <n v="27.8"/>
    <m/>
  </r>
  <r>
    <x v="5"/>
    <x v="7"/>
    <s v="buffet gardenia + lanche da madrugada "/>
    <x v="71"/>
    <n v="6.2500000000000003E-3"/>
    <n v="5.0000000000000001E-3"/>
    <n v="0"/>
    <n v="0"/>
    <n v="0"/>
    <n v="0"/>
    <n v="40.349999999999994"/>
    <m/>
  </r>
  <r>
    <x v="5"/>
    <x v="7"/>
    <s v="buffet gardenia + lanche da madrugada "/>
    <x v="72"/>
    <n v="6.2500000000000003E-3"/>
    <n v="5.0000000000000001E-3"/>
    <n v="0"/>
    <n v="0"/>
    <n v="0"/>
    <n v="0"/>
    <n v="45.75"/>
    <m/>
  </r>
  <r>
    <x v="5"/>
    <x v="7"/>
    <s v="buffet gardenia + lanche da madrugada "/>
    <x v="74"/>
    <n v="1.2500000000000001E-2"/>
    <n v="0.01"/>
    <n v="0"/>
    <n v="0"/>
    <n v="0"/>
    <n v="0"/>
    <n v="13.950000000000001"/>
    <m/>
  </r>
  <r>
    <x v="5"/>
    <x v="7"/>
    <s v="buffet gardenia + lanche da madrugada "/>
    <x v="317"/>
    <n v="1.2500000000000001E-2"/>
    <n v="0.01"/>
    <n v="0"/>
    <n v="0"/>
    <n v="0"/>
    <n v="0"/>
    <n v="99.899999999999991"/>
    <m/>
  </r>
  <r>
    <x v="5"/>
    <x v="7"/>
    <s v="buffet gardenia + lanche da madrugada "/>
    <x v="76"/>
    <n v="2.0833333333333333E-3"/>
    <n v="1.6666666666666668E-3"/>
    <n v="0"/>
    <n v="0"/>
    <n v="0"/>
    <n v="0"/>
    <n v="7.0049999999999999"/>
    <m/>
  </r>
  <r>
    <x v="5"/>
    <x v="7"/>
    <s v="buffet gardenia + lanche da madrugada "/>
    <x v="450"/>
    <n v="7.4583333333333333E-3"/>
    <n v="6.6666666666666671E-3"/>
    <n v="0"/>
    <n v="0"/>
    <n v="0.21"/>
    <n v="0"/>
    <n v="71.440178571428575"/>
    <m/>
  </r>
  <r>
    <x v="5"/>
    <x v="7"/>
    <s v="buffet gardenia + lanche da madrugada "/>
    <x v="81"/>
    <n v="1.6666666666666666E-2"/>
    <n v="1.3333333333333334E-2"/>
    <n v="0"/>
    <n v="0"/>
    <n v="0"/>
    <n v="0"/>
    <n v="30"/>
    <m/>
  </r>
  <r>
    <x v="5"/>
    <x v="7"/>
    <s v="buffet gardenia + lanche da madrugada "/>
    <x v="82"/>
    <n v="1.2500000000000001E-2"/>
    <n v="0.01"/>
    <n v="0"/>
    <n v="0"/>
    <n v="0"/>
    <n v="0"/>
    <n v="38.700000000000003"/>
    <m/>
  </r>
  <r>
    <x v="5"/>
    <x v="7"/>
    <s v="buffet gardenia + lanche da madrugada "/>
    <x v="83"/>
    <n v="8.3333333333333332E-3"/>
    <n v="6.6666666666666671E-3"/>
    <n v="0.26"/>
    <n v="1.0833333333333333E-3"/>
    <n v="0"/>
    <n v="25.740000000000002"/>
    <n v="198"/>
    <m/>
  </r>
  <r>
    <x v="5"/>
    <x v="7"/>
    <s v="buffet gardenia + lanche da madrugada "/>
    <x v="84"/>
    <n v="0.20725000000000002"/>
    <n v="0.16666666666666666"/>
    <n v="0"/>
    <n v="0"/>
    <n v="0"/>
    <n v="0"/>
    <n v="75"/>
    <m/>
  </r>
  <r>
    <x v="5"/>
    <x v="7"/>
    <s v="buffet gardenia + lanche da madrugada "/>
    <x v="85"/>
    <n v="8.3333333333333329E-2"/>
    <n v="6.6666666666666666E-2"/>
    <n v="0"/>
    <n v="0"/>
    <n v="0"/>
    <n v="0"/>
    <n v="44"/>
    <m/>
  </r>
  <r>
    <x v="5"/>
    <x v="7"/>
    <s v="buffet gardenia + lanche da madrugada "/>
    <x v="451"/>
    <n v="0.66666666666666663"/>
    <n v="0.6"/>
    <n v="10"/>
    <n v="4.1666666666666664E-2"/>
    <n v="20"/>
    <n v="15"/>
    <n v="240"/>
    <m/>
  </r>
  <r>
    <x v="5"/>
    <x v="7"/>
    <s v="buffet gardenia + lanche da madrugada "/>
    <x v="86"/>
    <n v="0.66666666666666674"/>
    <n v="0.6"/>
    <n v="2"/>
    <n v="8.3333333333333332E-3"/>
    <n v="10"/>
    <n v="2.4"/>
    <n v="204"/>
    <m/>
  </r>
  <r>
    <x v="5"/>
    <x v="7"/>
    <s v="buffet gardenia + lanche da madrugada "/>
    <x v="87"/>
    <n v="-4.1666666666666666E-3"/>
    <n v="6.6666666666666671E-3"/>
    <n v="0"/>
    <n v="0"/>
    <n v="1"/>
    <n v="0"/>
    <n v="7.8"/>
    <m/>
  </r>
  <r>
    <x v="5"/>
    <x v="8"/>
    <m/>
    <x v="294"/>
    <n v="0"/>
    <n v="0"/>
    <n v="0"/>
    <n v="0"/>
    <m/>
    <n v="0"/>
    <m/>
    <m/>
  </r>
  <r>
    <x v="6"/>
    <x v="9"/>
    <s v="MENU EMPRATADO"/>
    <x v="3"/>
    <n v="8.0851063829787233E-3"/>
    <n v="6.6666666666666671E-3"/>
    <n v="0.1"/>
    <n v="4.2553191489361707E-4"/>
    <n v="0"/>
    <n v="2.0699999999999998"/>
    <n v="41.4"/>
    <m/>
  </r>
  <r>
    <x v="6"/>
    <x v="9"/>
    <s v="MENU EMPRATADO"/>
    <x v="4"/>
    <n v="3.829787234042553E-3"/>
    <n v="3.3333333333333335E-3"/>
    <n v="0.111"/>
    <n v="4.723404255319149E-4"/>
    <n v="0"/>
    <n v="7.8865499999999997"/>
    <n v="71.05"/>
    <m/>
  </r>
  <r>
    <x v="6"/>
    <x v="9"/>
    <s v="MENU EMPRATADO"/>
    <x v="452"/>
    <n v="3.7829787234042555E-3"/>
    <n v="5.0000000000000001E-3"/>
    <n v="0"/>
    <n v="0"/>
    <n v="0.5"/>
    <n v="0"/>
    <n v="38.56"/>
    <m/>
  </r>
  <r>
    <x v="6"/>
    <x v="9"/>
    <s v="MENU EMPRATADO"/>
    <x v="11"/>
    <n v="0"/>
    <n v="3.3333333333333335E-3"/>
    <n v="0"/>
    <n v="0"/>
    <n v="1"/>
    <n v="0"/>
    <n v="0"/>
    <m/>
  </r>
  <r>
    <x v="6"/>
    <x v="9"/>
    <s v="MENU EMPRATADO"/>
    <x v="12"/>
    <n v="0.85106382978723405"/>
    <n v="0.66666666666666663"/>
    <n v="0"/>
    <n v="0"/>
    <n v="0"/>
    <n v="0"/>
    <n v="12"/>
    <m/>
  </r>
  <r>
    <x v="6"/>
    <x v="9"/>
    <s v="MENU EMPRATADO"/>
    <x v="13"/>
    <n v="0.42553191489361702"/>
    <n v="0.33333333333333331"/>
    <n v="0"/>
    <n v="0"/>
    <n v="0"/>
    <n v="0"/>
    <n v="7.0000000000000009"/>
    <m/>
  </r>
  <r>
    <x v="6"/>
    <x v="9"/>
    <s v="MENU EMPRATADO"/>
    <x v="187"/>
    <n v="8.5106382978723414E-4"/>
    <n v="6.6666666666666675E-4"/>
    <n v="0.16500000000000001"/>
    <n v="7.0212765957446816E-4"/>
    <n v="0"/>
    <n v="7.9299000000000008"/>
    <n v="9.6120000000000019"/>
    <m/>
  </r>
  <r>
    <x v="6"/>
    <x v="9"/>
    <s v="MENU EMPRATADO"/>
    <x v="15"/>
    <n v="3.553191489361702E-3"/>
    <n v="6.6666666666666671E-3"/>
    <n v="0"/>
    <n v="0"/>
    <n v="1"/>
    <n v="0"/>
    <n v="65"/>
    <m/>
  </r>
  <r>
    <x v="6"/>
    <x v="9"/>
    <s v="MENU EMPRATADO"/>
    <x v="16"/>
    <n v="4.2553191489361707E-4"/>
    <n v="3.3333333333333338E-4"/>
    <n v="0"/>
    <n v="0"/>
    <n v="0"/>
    <n v="0"/>
    <n v="3.3311111111111114"/>
    <m/>
  </r>
  <r>
    <x v="6"/>
    <x v="9"/>
    <s v="MENU EMPRATADO"/>
    <x v="17"/>
    <n v="8.5106382978723406E-3"/>
    <n v="6.6666666666666671E-3"/>
    <n v="0"/>
    <n v="0"/>
    <n v="0"/>
    <n v="0"/>
    <n v="296.39999999999998"/>
    <m/>
  </r>
  <r>
    <x v="6"/>
    <x v="9"/>
    <s v="MENU EMPRATADO"/>
    <x v="20"/>
    <n v="2.1276595744680851E-3"/>
    <n v="1.6666666666666668E-3"/>
    <n v="0"/>
    <n v="0"/>
    <n v="0"/>
    <n v="0"/>
    <n v="32.989999999999995"/>
    <m/>
  </r>
  <r>
    <x v="6"/>
    <x v="9"/>
    <s v="MENU EMPRATADO"/>
    <x v="21"/>
    <n v="0.42553191489361702"/>
    <n v="0.5"/>
    <n v="0"/>
    <n v="0"/>
    <n v="50"/>
    <n v="0"/>
    <n v="250.99999999999997"/>
    <m/>
  </r>
  <r>
    <x v="6"/>
    <x v="9"/>
    <s v="MENU EMPRATADO"/>
    <x v="391"/>
    <n v="4.2553191489361703E-3"/>
    <n v="3.3333333333333335E-3"/>
    <n v="0.15"/>
    <n v="6.382978723404255E-4"/>
    <n v="0"/>
    <n v="11.85"/>
    <n v="79"/>
    <m/>
  </r>
  <r>
    <x v="6"/>
    <x v="9"/>
    <s v="MENU EMPRATADO"/>
    <x v="23"/>
    <n v="-6.382978723404255E-4"/>
    <n v="0.01"/>
    <n v="0"/>
    <n v="0"/>
    <n v="3"/>
    <n v="0"/>
    <n v="0"/>
    <m/>
  </r>
  <r>
    <x v="6"/>
    <x v="9"/>
    <s v="MENU EMPRATADO"/>
    <x v="453"/>
    <n v="3.1914893617021275E-3"/>
    <n v="2.5000000000000001E-3"/>
    <n v="0.126"/>
    <n v="5.361702127659574E-4"/>
    <n v="0"/>
    <n v="6.512624999999999"/>
    <n v="38.765624999999993"/>
    <m/>
  </r>
  <r>
    <x v="6"/>
    <x v="9"/>
    <s v="MENU EMPRATADO"/>
    <x v="28"/>
    <n v="1.2229787234042553E-2"/>
    <n v="0.01"/>
    <n v="0.32500000000000001"/>
    <n v="1.3829787234042553E-3"/>
    <n v="0"/>
    <n v="9.1065000000000005"/>
    <n v="84.06"/>
    <m/>
  </r>
  <r>
    <x v="6"/>
    <x v="9"/>
    <s v="MENU EMPRATADO"/>
    <x v="29"/>
    <n v="2.872340425531915E-3"/>
    <n v="3.3333333333333335E-3"/>
    <n v="0"/>
    <n v="0"/>
    <n v="0"/>
    <n v="0"/>
    <n v="13.985714285714286"/>
    <m/>
  </r>
  <r>
    <x v="6"/>
    <x v="9"/>
    <s v="MENU EMPRATADO"/>
    <x v="249"/>
    <n v="2.1276595744680851E-3"/>
    <n v="1.6666666666666668E-3"/>
    <n v="0"/>
    <n v="0"/>
    <n v="0"/>
    <n v="0"/>
    <n v="26.26"/>
    <m/>
  </r>
  <r>
    <x v="6"/>
    <x v="9"/>
    <s v="MENU EMPRATADO"/>
    <x v="32"/>
    <n v="8.5106382978723414E-4"/>
    <n v="6.6666666666666675E-4"/>
    <n v="0"/>
    <n v="0"/>
    <n v="0"/>
    <n v="0"/>
    <n v="26.418604651162795"/>
    <m/>
  </r>
  <r>
    <x v="6"/>
    <x v="9"/>
    <s v="MENU EMPRATADO"/>
    <x v="394"/>
    <n v="0"/>
    <n v="1.6666666666666668E-3"/>
    <n v="0"/>
    <n v="0"/>
    <n v="0.5"/>
    <n v="0"/>
    <n v="0"/>
    <m/>
  </r>
  <r>
    <x v="6"/>
    <x v="9"/>
    <s v="MENU EMPRATADO"/>
    <x v="192"/>
    <n v="4.2553191489361703E-3"/>
    <n v="3.3333333333333335E-3"/>
    <n v="0.5"/>
    <n v="2.1276595744680851E-3"/>
    <n v="0"/>
    <n v="13.42"/>
    <n v="26.84"/>
    <m/>
  </r>
  <r>
    <x v="6"/>
    <x v="9"/>
    <s v="MENU EMPRATADO"/>
    <x v="37"/>
    <n v="-2.1276595744680851E-3"/>
    <n v="3.3333333333333335E-3"/>
    <n v="0"/>
    <n v="0"/>
    <n v="1"/>
    <n v="0"/>
    <n v="0"/>
    <m/>
  </r>
  <r>
    <x v="6"/>
    <x v="9"/>
    <s v="MENU EMPRATADO"/>
    <x v="454"/>
    <n v="2.1276595744680851E-3"/>
    <n v="1.6666666666666668E-3"/>
    <n v="0.12"/>
    <n v="5.106382978723404E-4"/>
    <n v="0"/>
    <n v="10.788"/>
    <n v="44.95"/>
    <m/>
  </r>
  <r>
    <x v="6"/>
    <x v="9"/>
    <s v="MENU EMPRATADO"/>
    <x v="455"/>
    <n v="-2.553191489361702E-4"/>
    <n v="1.9999999999999998E-4"/>
    <n v="0"/>
    <n v="0"/>
    <n v="0"/>
    <n v="0"/>
    <n v="1.2030000000000001"/>
    <m/>
  </r>
  <r>
    <x v="6"/>
    <x v="9"/>
    <s v="MENU EMPRATADO"/>
    <x v="40"/>
    <n v="8.5106382978723406E-3"/>
    <n v="6.6666666666666671E-3"/>
    <n v="0.32600000000000001"/>
    <n v="1.3872340425531914E-3"/>
    <n v="0"/>
    <n v="2.5754000000000001"/>
    <n v="15.8"/>
    <m/>
  </r>
  <r>
    <x v="6"/>
    <x v="9"/>
    <s v="MENU EMPRATADO"/>
    <x v="456"/>
    <n v="1.1378723404255319E-2"/>
    <n v="0.01"/>
    <n v="0.98499999999999999"/>
    <n v="4.1914893617021279E-3"/>
    <n v="0"/>
    <n v="35.066000000000003"/>
    <n v="106.80000000000001"/>
    <m/>
  </r>
  <r>
    <x v="6"/>
    <x v="9"/>
    <s v="MENU EMPRATADO"/>
    <x v="44"/>
    <n v="4.3191489361702126E-3"/>
    <n v="6.6666666666666671E-3"/>
    <n v="0.32500000000000001"/>
    <n v="1.3829787234042553E-3"/>
    <n v="0"/>
    <n v="3.6399999999999997"/>
    <n v="22.4"/>
    <m/>
  </r>
  <r>
    <x v="6"/>
    <x v="9"/>
    <s v="MENU EMPRATADO"/>
    <x v="46"/>
    <n v="7.1276595744680857E-3"/>
    <n v="6.6666666666666671E-3"/>
    <n v="0.65900000000000003"/>
    <n v="2.8042553191489363E-3"/>
    <n v="0"/>
    <n v="4.9424999999999999"/>
    <n v="15"/>
    <m/>
  </r>
  <r>
    <x v="6"/>
    <x v="9"/>
    <s v="MENU EMPRATADO"/>
    <x v="49"/>
    <n v="-2.3787234042553194E-3"/>
    <n v="3.3333333333333338E-4"/>
    <n v="0"/>
    <n v="0"/>
    <n v="0"/>
    <n v="0"/>
    <n v="6.2850000000000001"/>
    <m/>
  </r>
  <r>
    <x v="6"/>
    <x v="9"/>
    <s v="MENU EMPRATADO"/>
    <x v="55"/>
    <n v="1.0638297872340425E-2"/>
    <n v="8.3333333333333332E-3"/>
    <n v="0"/>
    <n v="0"/>
    <n v="0"/>
    <n v="0"/>
    <n v="12.75"/>
    <m/>
  </r>
  <r>
    <x v="6"/>
    <x v="9"/>
    <s v="MENU EMPRATADO"/>
    <x v="56"/>
    <n v="4.2553191489361703E-3"/>
    <n v="3.3333333333333335E-3"/>
    <n v="0.25900000000000001"/>
    <n v="1.102127659574468E-3"/>
    <n v="0"/>
    <n v="3.69075"/>
    <n v="14.25"/>
    <m/>
  </r>
  <r>
    <x v="6"/>
    <x v="9"/>
    <s v="MENU EMPRATADO"/>
    <x v="57"/>
    <n v="-6.7659574468085094E-4"/>
    <n v="3.3333333333333338E-4"/>
    <n v="0"/>
    <n v="0"/>
    <n v="0"/>
    <n v="0"/>
    <n v="18"/>
    <m/>
  </r>
  <r>
    <x v="6"/>
    <x v="9"/>
    <s v="MENU EMPRATADO"/>
    <x v="58"/>
    <n v="8.5106382978723406E-3"/>
    <n v="6.6666666666666671E-3"/>
    <n v="0.152"/>
    <n v="6.4680851063829783E-4"/>
    <n v="0"/>
    <n v="2.2799999999999998"/>
    <n v="30"/>
    <m/>
  </r>
  <r>
    <x v="6"/>
    <x v="9"/>
    <s v="MENU EMPRATADO"/>
    <x v="59"/>
    <n v="3.6085106382978726E-3"/>
    <n v="3.3333333333333335E-3"/>
    <n v="0"/>
    <n v="0"/>
    <n v="0"/>
    <n v="0"/>
    <n v="31.23"/>
    <m/>
  </r>
  <r>
    <x v="6"/>
    <x v="9"/>
    <s v="MENU EMPRATADO"/>
    <x v="60"/>
    <n v="2.1276595744680851E-3"/>
    <n v="1.6666666666666668E-3"/>
    <n v="0"/>
    <n v="0"/>
    <n v="0"/>
    <n v="0"/>
    <n v="16.45"/>
    <m/>
  </r>
  <r>
    <x v="6"/>
    <x v="9"/>
    <s v="MENU EMPRATADO"/>
    <x v="457"/>
    <n v="1.276595744680851E-3"/>
    <n v="1E-3"/>
    <n v="0"/>
    <n v="0"/>
    <n v="0"/>
    <n v="0"/>
    <n v="6.75"/>
    <m/>
  </r>
  <r>
    <x v="6"/>
    <x v="9"/>
    <s v="MENU EMPRATADO"/>
    <x v="62"/>
    <n v="6.382978723404255E-4"/>
    <n v="5.0000000000000001E-4"/>
    <n v="0"/>
    <n v="0"/>
    <n v="0"/>
    <n v="0"/>
    <n v="7.8"/>
    <m/>
  </r>
  <r>
    <x v="6"/>
    <x v="9"/>
    <s v="MENU EMPRATADO"/>
    <x v="65"/>
    <n v="2.553191489361702E-2"/>
    <n v="0.02"/>
    <n v="1.01"/>
    <n v="4.2978723404255318E-3"/>
    <n v="0"/>
    <n v="28.785"/>
    <n v="171"/>
    <m/>
  </r>
  <r>
    <x v="6"/>
    <x v="9"/>
    <s v="MENU EMPRATADO"/>
    <x v="401"/>
    <n v="-4.0851063829787232E-3"/>
    <n v="1.6666666666666669E-4"/>
    <n v="0"/>
    <n v="0"/>
    <n v="0"/>
    <n v="0"/>
    <n v="5.5"/>
    <m/>
  </r>
  <r>
    <x v="6"/>
    <x v="9"/>
    <s v="MENU EMPRATADO"/>
    <x v="72"/>
    <n v="4.2553191489361703E-3"/>
    <n v="3.3333333333333335E-3"/>
    <n v="0.23599999999999999"/>
    <n v="1.0042553191489361E-3"/>
    <n v="0"/>
    <n v="7.1979999999999995"/>
    <n v="30.5"/>
    <m/>
  </r>
  <r>
    <x v="6"/>
    <x v="9"/>
    <s v="MENU EMPRATADO"/>
    <x v="275"/>
    <n v="7.5063829787234042E-3"/>
    <n v="6.6666666666666671E-3"/>
    <n v="0"/>
    <n v="0"/>
    <n v="0"/>
    <n v="0"/>
    <n v="71.106666666666669"/>
    <m/>
  </r>
  <r>
    <x v="6"/>
    <x v="9"/>
    <s v="MENU EMPRATADO"/>
    <x v="74"/>
    <n v="8.5106382978723406E-3"/>
    <n v="6.6666666666666671E-3"/>
    <n v="0"/>
    <n v="0"/>
    <n v="0"/>
    <n v="0"/>
    <n v="9.6999999999999993"/>
    <m/>
  </r>
  <r>
    <x v="6"/>
    <x v="9"/>
    <s v="MENU EMPRATADO"/>
    <x v="76"/>
    <n v="2.1276595744680851E-3"/>
    <n v="1.6666666666666668E-3"/>
    <n v="0"/>
    <n v="0"/>
    <n v="0"/>
    <n v="0"/>
    <n v="6.8650000000000002"/>
    <m/>
  </r>
  <r>
    <x v="6"/>
    <x v="9"/>
    <s v="MENU EMPRATADO"/>
    <x v="458"/>
    <n v="1.4893617021276596E-2"/>
    <n v="1.1666666666666667E-2"/>
    <n v="0.48499999999999999"/>
    <n v="2.0638297872340424E-3"/>
    <n v="0"/>
    <n v="42.922499999999999"/>
    <n v="309.75"/>
    <m/>
  </r>
  <r>
    <x v="6"/>
    <x v="9"/>
    <s v="MENU EMPRATADO"/>
    <x v="87"/>
    <n v="6.4468085106382982E-3"/>
    <n v="0.01"/>
    <n v="0"/>
    <n v="0"/>
    <n v="1"/>
    <n v="0"/>
    <n v="15.6"/>
    <m/>
  </r>
  <r>
    <x v="6"/>
    <x v="9"/>
    <s v="MENU EMPRATADO"/>
    <x v="459"/>
    <n v="2.553191489361702E-2"/>
    <n v="0.02"/>
    <n v="0.56499999999999995"/>
    <n v="2.4042553191489361E-3"/>
    <n v="0"/>
    <n v="12.853749999999998"/>
    <n v="136.5"/>
    <m/>
  </r>
  <r>
    <x v="6"/>
    <x v="9"/>
    <s v="MENU EMPRATADO"/>
    <x v="460"/>
    <n v="2.7382978723404255E-2"/>
    <n v="2.3333333333333334E-2"/>
    <n v="0.32500000000000001"/>
    <n v="1.3829787234042553E-3"/>
    <n v="0"/>
    <n v="5.6517500000000007"/>
    <n v="121.73"/>
    <m/>
  </r>
  <r>
    <x v="6"/>
    <x v="9"/>
    <s v="MENU EMPRATADO"/>
    <x v="282"/>
    <n v="3.2659574468085109E-2"/>
    <n v="2.6666666666666668E-2"/>
    <n v="0.46500000000000002"/>
    <n v="1.9787234042553193E-3"/>
    <n v="0"/>
    <n v="22.75245"/>
    <n v="391.44"/>
    <m/>
  </r>
  <r>
    <x v="6"/>
    <x v="9"/>
    <s v="MENU EMPRATADO"/>
    <x v="461"/>
    <n v="0.47461702127659577"/>
    <n v="0.5"/>
    <n v="38"/>
    <n v="0.16170212765957448"/>
    <n v="38"/>
    <n v="6.08"/>
    <n v="17.920000000000002"/>
    <m/>
  </r>
  <r>
    <x v="6"/>
    <x v="9"/>
    <s v="MENU EMPRATADO"/>
    <x v="284"/>
    <n v="0.42127659574468079"/>
    <n v="0.83333333333333337"/>
    <n v="14"/>
    <n v="5.9574468085106386E-2"/>
    <n v="113"/>
    <n v="52.080000000000005"/>
    <n v="509.64000000000004"/>
    <m/>
  </r>
  <r>
    <x v="6"/>
    <x v="9"/>
    <s v="MENU EMPRATADO"/>
    <x v="462"/>
    <n v="1.3446808510638297"/>
    <n v="1.1000000000000001"/>
    <n v="59"/>
    <n v="0.25106382978723402"/>
    <n v="0"/>
    <n v="21.24"/>
    <n v="118.8"/>
    <m/>
  </r>
  <r>
    <x v="6"/>
    <x v="9"/>
    <s v="MENU EMPRATADO"/>
    <x v="463"/>
    <n v="0.90638297872340412"/>
    <n v="1.1000000000000001"/>
    <n v="58"/>
    <n v="0.24680851063829787"/>
    <n v="58"/>
    <n v="23.779999999999998"/>
    <n v="111.52"/>
    <m/>
  </r>
  <r>
    <x v="6"/>
    <x v="9"/>
    <s v="MENU EMPRATADO"/>
    <x v="464"/>
    <n v="1.1574468085106384"/>
    <n v="1.1000000000000001"/>
    <n v="62"/>
    <n v="0.26382978723404255"/>
    <n v="0"/>
    <n v="17.98"/>
    <n v="95.699999999999989"/>
    <m/>
  </r>
  <r>
    <x v="6"/>
    <x v="9"/>
    <s v="MENU EMPRATADO"/>
    <x v="465"/>
    <n v="0.87659574468085122"/>
    <n v="1.1000000000000001"/>
    <n v="32"/>
    <n v="0.13617021276595745"/>
    <n v="62"/>
    <n v="56"/>
    <n v="469"/>
    <m/>
  </r>
  <r>
    <x v="6"/>
    <x v="9"/>
    <s v="MENU EMPRATADO"/>
    <x v="88"/>
    <n v="-0.12978723404255318"/>
    <n v="5.0000000000000001E-3"/>
    <n v="0.125"/>
    <n v="5.3191489361702129E-4"/>
    <n v="0"/>
    <n v="4.7324999999999999"/>
    <n v="56.79"/>
    <m/>
  </r>
  <r>
    <x v="6"/>
    <x v="9"/>
    <s v="MENU EMPRATADO"/>
    <x v="466"/>
    <n v="5.8510638297872338E-3"/>
    <n v="5.0000000000000001E-3"/>
    <n v="0.23599999999999999"/>
    <n v="1.0042553191489361E-3"/>
    <n v="0"/>
    <n v="8.2835999999999999"/>
    <n v="52.650000000000006"/>
    <m/>
  </r>
  <r>
    <x v="6"/>
    <x v="9"/>
    <s v="MENU EMPRATADO"/>
    <x v="467"/>
    <n v="3.3038297872340423E-2"/>
    <n v="2.6666666666666668E-2"/>
    <n v="0.43099999999999999"/>
    <n v="1.8340425531914893E-3"/>
    <n v="0"/>
    <n v="28.187400000000004"/>
    <n v="523.20000000000005"/>
    <m/>
  </r>
  <r>
    <x v="6"/>
    <x v="9"/>
    <s v="MENU EMPRATADO"/>
    <x v="468"/>
    <n v="1.1556127659574467"/>
    <n v="1.1000000000000001"/>
    <n v="12"/>
    <n v="5.106382978723404E-2"/>
    <n v="58"/>
    <n v="71.64"/>
    <n v="1623.84"/>
    <m/>
  </r>
  <r>
    <x v="6"/>
    <x v="9"/>
    <s v="MENU EMPRATADO"/>
    <x v="469"/>
    <n v="-4.6808510638297871E-2"/>
    <n v="3.3333333333333335E-3"/>
    <n v="0.3"/>
    <n v="1.276595744680851E-3"/>
    <n v="0"/>
    <n v="5.4239999999999995"/>
    <n v="18.079999999999998"/>
    <m/>
  </r>
  <r>
    <x v="6"/>
    <x v="9"/>
    <s v="MENU EMPRATADO"/>
    <x v="470"/>
    <n v="7.2340425531914896E-3"/>
    <n v="6.6666666666666671E-3"/>
    <n v="0"/>
    <n v="0"/>
    <n v="0"/>
    <n v="0"/>
    <n v="57.12"/>
    <m/>
  </r>
  <r>
    <x v="6"/>
    <x v="9"/>
    <s v="MENU EMPRATADO"/>
    <x v="471"/>
    <n v="1.2851063829787235"/>
    <n v="1.1000000000000001"/>
    <n v="19"/>
    <n v="8.085106382978724E-2"/>
    <n v="28"/>
    <n v="42.180000000000007"/>
    <n v="670.44"/>
    <m/>
  </r>
  <r>
    <x v="6"/>
    <x v="9"/>
    <s v="MENU EMPRATADO"/>
    <x v="120"/>
    <n v="-8.0425531914893628E-2"/>
    <n v="3.3333333333333338E-4"/>
    <n v="0"/>
    <n v="0"/>
    <n v="0"/>
    <n v="0"/>
    <n v="5.4050000000000002"/>
    <m/>
  </r>
  <r>
    <x v="6"/>
    <x v="9"/>
    <s v="MENU EMPRATADO"/>
    <x v="158"/>
    <n v="2.1276595744680851E-3"/>
    <n v="1.6666666666666668E-3"/>
    <n v="0"/>
    <n v="0"/>
    <n v="0"/>
    <n v="0"/>
    <n v="32.5"/>
    <m/>
  </r>
  <r>
    <x v="6"/>
    <x v="9"/>
    <s v="MENU EMPRATADO"/>
    <x v="417"/>
    <n v="3.1914893617021275E-3"/>
    <n v="2.5000000000000001E-3"/>
    <n v="0"/>
    <n v="0"/>
    <n v="0"/>
    <n v="0"/>
    <n v="14.4375"/>
    <m/>
  </r>
  <r>
    <x v="6"/>
    <x v="9"/>
    <s v="MENU EMPRATADO"/>
    <x v="472"/>
    <n v="5.9999999999999993E-3"/>
    <n v="8.3333333333333332E-3"/>
    <n v="0.32500000000000001"/>
    <n v="1.3829787234042553E-3"/>
    <n v="1.0900000000000001"/>
    <n v="11.85275"/>
    <n v="51.422699999999999"/>
    <m/>
  </r>
  <r>
    <x v="6"/>
    <x v="9"/>
    <s v="MENU EMPRATADO"/>
    <x v="108"/>
    <n v="1.0531914893617021E-2"/>
    <n v="1.3333333333333334E-2"/>
    <n v="0.45600000000000002"/>
    <n v="1.9404255319148936E-3"/>
    <n v="1.2"/>
    <n v="4.7880000000000003"/>
    <n v="29.4"/>
    <m/>
  </r>
  <r>
    <x v="6"/>
    <x v="9"/>
    <s v="MENU EMPRATADO"/>
    <x v="118"/>
    <n v="6.1889361702127652E-2"/>
    <n v="0.05"/>
    <n v="0"/>
    <n v="0"/>
    <n v="0"/>
    <n v="0"/>
    <n v="55.5"/>
    <m/>
  </r>
  <r>
    <x v="6"/>
    <x v="9"/>
    <s v="MENU EMPRATADO"/>
    <x v="174"/>
    <n v="6.3829787234042548E-2"/>
    <n v="0.05"/>
    <n v="0"/>
    <n v="0"/>
    <n v="0"/>
    <n v="0"/>
    <n v="22.35"/>
    <m/>
  </r>
  <r>
    <x v="6"/>
    <x v="9"/>
    <s v="MENU EMPRATADO"/>
    <x v="172"/>
    <n v="1.7021276595744681"/>
    <n v="1.6666666666666667"/>
    <n v="19"/>
    <n v="8.085106382978724E-2"/>
    <n v="100"/>
    <n v="6.84"/>
    <n v="144"/>
    <m/>
  </r>
  <r>
    <x v="6"/>
    <x v="9"/>
    <s v="MENU EMPRATADO"/>
    <x v="473"/>
    <n v="4.2553191489361625E-3"/>
    <n v="0.1"/>
    <n v="0"/>
    <n v="0"/>
    <n v="10"/>
    <n v="0"/>
    <n v="81.199999999999989"/>
    <m/>
  </r>
  <r>
    <x v="6"/>
    <x v="9"/>
    <s v="MENU EMPRATADO"/>
    <x v="202"/>
    <n v="1.8808510638297869E-3"/>
    <n v="3.3333333333333335E-3"/>
    <n v="0"/>
    <n v="0"/>
    <n v="0.55800000000000005"/>
    <n v="0"/>
    <n v="23.13428"/>
    <m/>
  </r>
  <r>
    <x v="6"/>
    <x v="9"/>
    <s v="MENU EMPRATADO"/>
    <x v="164"/>
    <n v="1.0638297872340426E-3"/>
    <n v="4.1666666666666666E-3"/>
    <n v="0"/>
    <n v="0"/>
    <n v="1"/>
    <n v="0"/>
    <n v="18.84"/>
    <m/>
  </r>
  <r>
    <x v="6"/>
    <x v="9"/>
    <s v="MENU EMPRATADO"/>
    <x v="103"/>
    <n v="1.7021276595744676E-3"/>
    <n v="8.3333333333333332E-3"/>
    <n v="0.56200000000000006"/>
    <n v="2.391489361702128E-3"/>
    <n v="2.1"/>
    <n v="11.8863"/>
    <n v="8.4599999999999973"/>
    <m/>
  </r>
  <r>
    <x v="6"/>
    <x v="9"/>
    <s v="MENU EMPRATADO"/>
    <x v="474"/>
    <n v="8.2714893617021279E-2"/>
    <n v="8.3333333333333329E-2"/>
    <n v="0.35599999999999998"/>
    <n v="1.5148936170212765E-3"/>
    <n v="5"/>
    <n v="6.511239999999999"/>
    <n v="365.79999999999995"/>
    <m/>
  </r>
  <r>
    <x v="6"/>
    <x v="9"/>
    <s v="MENU EMPRATADO"/>
    <x v="422"/>
    <n v="1.9761702127659573E-2"/>
    <n v="1.6666666666666666E-2"/>
    <n v="0"/>
    <n v="0"/>
    <n v="0"/>
    <n v="0"/>
    <n v="202.5"/>
    <m/>
  </r>
  <r>
    <x v="6"/>
    <x v="9"/>
    <s v="MENU EMPRATADO"/>
    <x v="386"/>
    <n v="4.2553191489361701E-2"/>
    <n v="3.3333333333333333E-2"/>
    <n v="0"/>
    <n v="0"/>
    <n v="0"/>
    <n v="0"/>
    <n v="74"/>
    <m/>
  </r>
  <r>
    <x v="6"/>
    <x v="9"/>
    <s v="MENU EMPRATADO"/>
    <x v="421"/>
    <n v="4.2553191489361701E-2"/>
    <n v="3.3333333333333333E-2"/>
    <n v="0"/>
    <n v="0"/>
    <n v="0"/>
    <n v="0"/>
    <n v="145"/>
    <m/>
  </r>
  <r>
    <x v="6"/>
    <x v="9"/>
    <s v="MENU EMPRATADO"/>
    <x v="136"/>
    <n v="6.3829787234042548E-2"/>
    <n v="0.05"/>
    <n v="0"/>
    <n v="0"/>
    <n v="0"/>
    <m/>
    <n v="97.2"/>
    <m/>
  </r>
  <r>
    <x v="7"/>
    <x v="10"/>
    <s v="COFFE BREACK+ WORCK LUNCH GARDENIA "/>
    <x v="434"/>
    <n v="1.0139860139860137E-3"/>
    <n v="4.7619047619047623E-3"/>
    <n v="0.21"/>
    <n v="1.4685314685314685E-3"/>
    <n v="0.14499999999999999"/>
    <n v="8.82"/>
    <n v="14.91"/>
    <m/>
  </r>
  <r>
    <x v="7"/>
    <x v="10"/>
    <s v="COFFE BREACK+ WORCK LUNCH GARDENIA "/>
    <x v="303"/>
    <n v="3.3496503496503502E-2"/>
    <n v="4.7619047619047616E-2"/>
    <n v="0"/>
    <n v="0"/>
    <n v="0"/>
    <n v="0"/>
    <n v="79.5"/>
    <m/>
  </r>
  <r>
    <x v="7"/>
    <x v="10"/>
    <s v="COFFE BREACK+ WORCK LUNCH GARDENIA "/>
    <x v="1"/>
    <n v="7.6923076923076927E-2"/>
    <n v="0.12380952380952381"/>
    <n v="0.46500000000000002"/>
    <n v="3.2517482517482521E-3"/>
    <n v="2"/>
    <n v="12.4031"/>
    <n v="293.40666666666664"/>
    <m/>
  </r>
  <r>
    <x v="7"/>
    <x v="10"/>
    <s v="COFFE BREACK+ WORCK LUNCH GARDENIA "/>
    <x v="435"/>
    <n v="8.0664335664335673E-2"/>
    <n v="0.11428571428571428"/>
    <n v="1.0840000000000001"/>
    <n v="7.580419580419581E-3"/>
    <n v="0"/>
    <n v="36.487439999999999"/>
    <n v="403.91999999999996"/>
    <m/>
  </r>
  <r>
    <x v="7"/>
    <x v="10"/>
    <s v="COFFE BREACK+ WORCK LUNCH GARDENIA "/>
    <x v="2"/>
    <n v="-5.8741258741258802E-4"/>
    <n v="9.5238095238095247E-3"/>
    <n v="0"/>
    <n v="0"/>
    <n v="0"/>
    <n v="0"/>
    <n v="51.5"/>
    <m/>
  </r>
  <r>
    <x v="7"/>
    <x v="10"/>
    <s v="COFFE BREACK+ WORCK LUNCH GARDENIA "/>
    <x v="184"/>
    <n v="6.993006993006993E-3"/>
    <n v="9.5238095238095247E-3"/>
    <n v="0"/>
    <n v="0"/>
    <n v="0"/>
    <n v="0"/>
    <n v="31.35"/>
    <m/>
  </r>
  <r>
    <x v="7"/>
    <x v="10"/>
    <s v="COFFE BREACK+ WORCK LUNCH GARDENIA "/>
    <x v="8"/>
    <n v="6.993006993006993E-3"/>
    <n v="9.5238095238095247E-3"/>
    <n v="0"/>
    <n v="0"/>
    <n v="0"/>
    <n v="0"/>
    <n v="80.2"/>
    <m/>
  </r>
  <r>
    <x v="7"/>
    <x v="10"/>
    <s v="COFFE BREACK+ WORCK LUNCH GARDENIA "/>
    <x v="9"/>
    <n v="0"/>
    <n v="4.7619047619047623E-3"/>
    <n v="0"/>
    <n v="0"/>
    <n v="0.5"/>
    <n v="0"/>
    <n v="0"/>
    <m/>
  </r>
  <r>
    <x v="7"/>
    <x v="10"/>
    <s v="COFFE BREACK+ WORCK LUNCH GARDENIA "/>
    <x v="11"/>
    <n v="6.993006993006993E-3"/>
    <n v="9.5238095238095247E-3"/>
    <n v="0"/>
    <n v="0"/>
    <n v="0"/>
    <n v="0"/>
    <n v="5.09"/>
    <m/>
  </r>
  <r>
    <x v="7"/>
    <x v="10"/>
    <s v="COFFE BREACK+ WORCK LUNCH GARDENIA "/>
    <x v="12"/>
    <n v="1.3986013986013985"/>
    <n v="1.9047619047619047"/>
    <n v="0"/>
    <n v="0"/>
    <n v="0"/>
    <n v="0"/>
    <n v="12"/>
    <m/>
  </r>
  <r>
    <x v="7"/>
    <x v="10"/>
    <s v="COFFE BREACK+ WORCK LUNCH GARDENIA "/>
    <x v="13"/>
    <n v="1.3986013986013985"/>
    <n v="1.9047619047619047"/>
    <n v="0"/>
    <n v="0"/>
    <n v="0"/>
    <n v="0"/>
    <n v="14.000000000000002"/>
    <m/>
  </r>
  <r>
    <x v="7"/>
    <x v="10"/>
    <s v="COFFE BREACK+ WORCK LUNCH GARDENIA "/>
    <x v="438"/>
    <n v="2.7972027972027972E-2"/>
    <n v="3.8095238095238099E-2"/>
    <n v="2.4750000000000001"/>
    <n v="1.7307692307692309E-2"/>
    <n v="0"/>
    <n v="62.840250000000005"/>
    <n v="101.56"/>
    <m/>
  </r>
  <r>
    <x v="7"/>
    <x v="10"/>
    <s v="COFFE BREACK+ WORCK LUNCH GARDENIA "/>
    <x v="15"/>
    <n v="-3.3216783216783227E-3"/>
    <n v="1.9047619047619049E-2"/>
    <n v="0"/>
    <n v="0"/>
    <n v="0"/>
    <n v="0"/>
    <n v="130"/>
    <m/>
  </r>
  <r>
    <x v="7"/>
    <x v="10"/>
    <s v="COFFE BREACK+ WORCK LUNCH GARDENIA "/>
    <x v="20"/>
    <n v="3.4965034965034968E-2"/>
    <n v="4.7619047619047616E-2"/>
    <n v="0"/>
    <n v="0"/>
    <n v="0"/>
    <n v="0"/>
    <n v="329.90000000000003"/>
    <m/>
  </r>
  <r>
    <x v="7"/>
    <x v="10"/>
    <s v="COFFE BREACK+ WORCK LUNCH GARDENIA "/>
    <x v="21"/>
    <n v="0.27972027972027974"/>
    <n v="0.5714285714285714"/>
    <n v="0"/>
    <n v="0"/>
    <n v="20"/>
    <n v="0"/>
    <n v="100.39999999999999"/>
    <m/>
  </r>
  <r>
    <x v="7"/>
    <x v="10"/>
    <s v="COFFE BREACK+ WORCK LUNCH GARDENIA "/>
    <x v="23"/>
    <n v="2.097902097902098E-2"/>
    <n v="2.8571428571428571E-2"/>
    <n v="0"/>
    <n v="0"/>
    <n v="0"/>
    <n v="0"/>
    <n v="49.92"/>
    <m/>
  </r>
  <r>
    <x v="7"/>
    <x v="10"/>
    <s v="COFFE BREACK+ WORCK LUNCH GARDENIA "/>
    <x v="27"/>
    <n v="8.7412587412587413E-4"/>
    <n v="9.5238095238095247E-3"/>
    <n v="0.45"/>
    <n v="3.1468531468531471E-3"/>
    <n v="0.875"/>
    <n v="6.4080000000000004"/>
    <n v="1.78"/>
    <m/>
  </r>
  <r>
    <x v="7"/>
    <x v="10"/>
    <s v="COFFE BREACK+ WORCK LUNCH GARDENIA "/>
    <x v="475"/>
    <n v="3.8461538461538459E-3"/>
    <n v="9.5238095238095247E-3"/>
    <n v="0"/>
    <n v="0"/>
    <n v="0"/>
    <n v="0"/>
    <n v="33"/>
    <m/>
  </r>
  <r>
    <x v="7"/>
    <x v="10"/>
    <s v="COFFE BREACK+ WORCK LUNCH GARDENIA "/>
    <x v="476"/>
    <n v="6.993006993006993E-3"/>
    <n v="9.5238095238095247E-3"/>
    <n v="0"/>
    <n v="0"/>
    <n v="0"/>
    <n v="0"/>
    <n v="33"/>
    <m/>
  </r>
  <r>
    <x v="7"/>
    <x v="10"/>
    <s v="COFFE BREACK+ WORCK LUNCH GARDENIA "/>
    <x v="37"/>
    <n v="6.993006993006993E-3"/>
    <n v="9.5238095238095247E-3"/>
    <n v="0"/>
    <n v="0"/>
    <n v="0"/>
    <n v="0"/>
    <n v="3.96"/>
    <m/>
  </r>
  <r>
    <x v="7"/>
    <x v="10"/>
    <s v="COFFE BREACK+ WORCK LUNCH GARDENIA "/>
    <x v="445"/>
    <n v="6.993006993006993E-3"/>
    <n v="9.5238095238095247E-3"/>
    <n v="0"/>
    <n v="0"/>
    <n v="0"/>
    <n v="0"/>
    <n v="13.6"/>
    <m/>
  </r>
  <r>
    <x v="7"/>
    <x v="10"/>
    <s v="COFFE BREACK+ WORCK LUNCH GARDENIA "/>
    <x v="40"/>
    <n v="2.7972027972027972E-2"/>
    <n v="3.8095238095238099E-2"/>
    <n v="0.21"/>
    <n v="1.4685314685314685E-3"/>
    <n v="0"/>
    <n v="1.659"/>
    <n v="31.6"/>
    <m/>
  </r>
  <r>
    <x v="7"/>
    <x v="10"/>
    <s v="COFFE BREACK+ WORCK LUNCH GARDENIA "/>
    <x v="298"/>
    <n v="2.0279720279720278E-3"/>
    <n v="4.7619047619047623E-3"/>
    <n v="0"/>
    <n v="0"/>
    <n v="0"/>
    <n v="0"/>
    <n v="18.75"/>
    <m/>
  </r>
  <r>
    <x v="7"/>
    <x v="10"/>
    <s v="COFFE BREACK+ WORCK LUNCH GARDENIA "/>
    <x v="42"/>
    <n v="3.4965034965034965E-3"/>
    <n v="4.7619047619047623E-3"/>
    <n v="0"/>
    <n v="0"/>
    <n v="0"/>
    <n v="0"/>
    <n v="12.95"/>
    <m/>
  </r>
  <r>
    <x v="7"/>
    <x v="10"/>
    <s v="COFFE BREACK+ WORCK LUNCH GARDENIA "/>
    <x v="44"/>
    <n v="1.3986013986013986E-3"/>
    <n v="1.9047619047619048E-3"/>
    <n v="0"/>
    <n v="0"/>
    <n v="0"/>
    <n v="0"/>
    <n v="2.2399999999999998"/>
    <m/>
  </r>
  <r>
    <x v="7"/>
    <x v="10"/>
    <s v="COFFE BREACK+ WORCK LUNCH GARDENIA "/>
    <x v="48"/>
    <n v="3.4965034965034965E-3"/>
    <n v="4.7619047619047623E-3"/>
    <n v="0"/>
    <n v="0"/>
    <n v="0"/>
    <n v="0"/>
    <n v="3.05"/>
    <m/>
  </r>
  <r>
    <x v="7"/>
    <x v="10"/>
    <s v="COFFE BREACK+ WORCK LUNCH GARDENIA "/>
    <x v="477"/>
    <n v="3.4965034965034965E-3"/>
    <n v="4.7619047619047623E-3"/>
    <n v="0.5"/>
    <n v="3.4965034965034965E-3"/>
    <n v="0"/>
    <n v="6"/>
    <n v="6"/>
    <m/>
  </r>
  <r>
    <x v="7"/>
    <x v="10"/>
    <s v="COFFE BREACK+ WORCK LUNCH GARDENIA "/>
    <x v="261"/>
    <n v="3.4965034965034965E-3"/>
    <n v="9.5238095238095247E-3"/>
    <n v="0"/>
    <n v="0"/>
    <n v="0"/>
    <n v="0"/>
    <n v="60"/>
    <m/>
  </r>
  <r>
    <x v="7"/>
    <x v="10"/>
    <s v="COFFE BREACK+ WORCK LUNCH GARDENIA "/>
    <x v="193"/>
    <n v="4.1958041958041958E-3"/>
    <n v="5.7142857142857143E-3"/>
    <n v="0"/>
    <n v="0"/>
    <n v="0"/>
    <n v="0"/>
    <n v="16.739999999999998"/>
    <m/>
  </r>
  <r>
    <x v="7"/>
    <x v="10"/>
    <s v="COFFE BREACK+ WORCK LUNCH GARDENIA "/>
    <x v="52"/>
    <n v="6.993006993006993E-3"/>
    <n v="9.5238095238095247E-3"/>
    <n v="0.23"/>
    <n v="1.6083916083916084E-3"/>
    <n v="0"/>
    <n v="7.5900000000000007"/>
    <n v="33"/>
    <m/>
  </r>
  <r>
    <x v="7"/>
    <x v="10"/>
    <s v="COFFE BREACK+ WORCK LUNCH GARDENIA "/>
    <x v="53"/>
    <n v="4.8951048951048951E-4"/>
    <n v="2.8571428571428571E-3"/>
    <n v="0"/>
    <n v="0"/>
    <n v="0"/>
    <n v="0"/>
    <n v="4.17"/>
    <m/>
  </r>
  <r>
    <x v="7"/>
    <x v="10"/>
    <s v="COFFE BREACK+ WORCK LUNCH GARDENIA "/>
    <x v="266"/>
    <n v="1.6083916083916083E-2"/>
    <n v="2.1904761904761903E-2"/>
    <n v="0"/>
    <n v="0"/>
    <n v="0"/>
    <n v="0"/>
    <n v="29.669999999999998"/>
    <m/>
  </r>
  <r>
    <x v="7"/>
    <x v="10"/>
    <s v="COFFE BREACK+ WORCK LUNCH GARDENIA "/>
    <x v="56"/>
    <n v="2.097902097902098E-2"/>
    <n v="2.8571428571428571E-2"/>
    <n v="0.23499999999999999"/>
    <n v="1.6433566433566432E-3"/>
    <n v="0"/>
    <n v="3.3487499999999999"/>
    <n v="42.75"/>
    <m/>
  </r>
  <r>
    <x v="7"/>
    <x v="10"/>
    <s v="COFFE BREACK+ WORCK LUNCH GARDENIA "/>
    <x v="58"/>
    <n v="2.6328671328671328E-2"/>
    <n v="3.8095238095238099E-2"/>
    <n v="0.65800000000000003"/>
    <n v="4.6013986013986015E-3"/>
    <n v="0"/>
    <n v="9.870000000000001"/>
    <n v="60"/>
    <m/>
  </r>
  <r>
    <x v="7"/>
    <x v="10"/>
    <s v="COFFE BREACK+ WORCK LUNCH GARDENIA "/>
    <x v="59"/>
    <n v="1.358041958041958E-2"/>
    <n v="3.4285714285714287E-2"/>
    <n v="0"/>
    <n v="0"/>
    <n v="1"/>
    <n v="0"/>
    <n v="81.198000000000008"/>
    <m/>
  </r>
  <r>
    <x v="7"/>
    <x v="10"/>
    <s v="COFFE BREACK+ WORCK LUNCH GARDENIA "/>
    <x v="60"/>
    <n v="9.0909090909090905E-3"/>
    <n v="1.2380952380952381E-2"/>
    <n v="0.125"/>
    <n v="8.7412587412587413E-4"/>
    <n v="0"/>
    <n v="4.1124999999999998"/>
    <n v="42.77"/>
    <m/>
  </r>
  <r>
    <x v="7"/>
    <x v="10"/>
    <s v="COFFE BREACK+ WORCK LUNCH GARDENIA "/>
    <x v="61"/>
    <n v="8.7412587412587413E-4"/>
    <n v="2.3809523809523812E-3"/>
    <n v="0"/>
    <n v="0"/>
    <n v="0"/>
    <n v="0"/>
    <n v="26.25"/>
    <m/>
  </r>
  <r>
    <x v="7"/>
    <x v="10"/>
    <s v="COFFE BREACK+ WORCK LUNCH GARDENIA "/>
    <x v="271"/>
    <n v="6.993006993006993E-3"/>
    <n v="9.5238095238095247E-3"/>
    <n v="0.35"/>
    <n v="2.4475524475524473E-3"/>
    <n v="0"/>
    <n v="26.25"/>
    <n v="75"/>
    <m/>
  </r>
  <r>
    <x v="7"/>
    <x v="10"/>
    <s v="COFFE BREACK+ WORCK LUNCH GARDENIA "/>
    <x v="64"/>
    <n v="1.0489510489510492E-3"/>
    <n v="4.7619047619047623E-3"/>
    <n v="0"/>
    <n v="0"/>
    <n v="0"/>
    <n v="0"/>
    <n v="5.45"/>
    <m/>
  </r>
  <r>
    <x v="7"/>
    <x v="10"/>
    <s v="COFFE BREACK+ WORCK LUNCH GARDENIA "/>
    <x v="65"/>
    <n v="4.1958041958041958E-3"/>
    <n v="5.7142857142857143E-3"/>
    <n v="0"/>
    <n v="0"/>
    <n v="0"/>
    <n v="0"/>
    <n v="17.099999999999998"/>
    <m/>
  </r>
  <r>
    <x v="7"/>
    <x v="10"/>
    <s v="COFFE BREACK+ WORCK LUNCH GARDENIA "/>
    <x v="70"/>
    <n v="1.048951048951049E-2"/>
    <n v="1.4285714285714285E-2"/>
    <n v="0"/>
    <n v="0"/>
    <n v="0"/>
    <n v="0"/>
    <n v="34.875"/>
    <m/>
  </r>
  <r>
    <x v="7"/>
    <x v="10"/>
    <s v="COFFE BREACK+ WORCK LUNCH GARDENIA "/>
    <x v="401"/>
    <n v="3.4965034965034965E-4"/>
    <n v="4.7619047619047619E-4"/>
    <n v="0"/>
    <n v="0"/>
    <n v="0"/>
    <n v="0"/>
    <n v="0.22000000000000003"/>
    <m/>
  </r>
  <r>
    <x v="7"/>
    <x v="10"/>
    <s v="COFFE BREACK+ WORCK LUNCH GARDENIA "/>
    <x v="71"/>
    <n v="6.993006993006993E-3"/>
    <n v="9.5238095238095247E-3"/>
    <n v="0.12"/>
    <n v="8.3916083916083916E-4"/>
    <n v="0"/>
    <n v="3.2279999999999998"/>
    <n v="26.9"/>
    <m/>
  </r>
  <r>
    <x v="7"/>
    <x v="10"/>
    <s v="COFFE BREACK+ WORCK LUNCH GARDENIA "/>
    <x v="72"/>
    <n v="8.2517482517482504E-3"/>
    <n v="1.2380952380952381E-2"/>
    <n v="0.25600000000000001"/>
    <n v="1.7902097902097903E-3"/>
    <n v="0"/>
    <n v="7.8079999999999998"/>
    <n v="39.65"/>
    <m/>
  </r>
  <r>
    <x v="7"/>
    <x v="10"/>
    <s v="COFFE BREACK+ WORCK LUNCH GARDENIA "/>
    <x v="74"/>
    <n v="4.0167832167832172E-2"/>
    <n v="0.11428571428571428"/>
    <n v="0"/>
    <n v="0"/>
    <n v="6"/>
    <n v="0"/>
    <n v="29.099999999999998"/>
    <m/>
  </r>
  <r>
    <x v="7"/>
    <x v="10"/>
    <s v="COFFE BREACK+ WORCK LUNCH GARDENIA "/>
    <x v="317"/>
    <n v="4.8951048951048947E-3"/>
    <n v="9.5238095238095247E-3"/>
    <n v="0"/>
    <n v="0"/>
    <n v="0.3"/>
    <n v="0"/>
    <n v="23.309999999999995"/>
    <m/>
  </r>
  <r>
    <x v="7"/>
    <x v="10"/>
    <s v="COFFE BREACK+ WORCK LUNCH GARDENIA "/>
    <x v="76"/>
    <n v="3.4965034965034965E-3"/>
    <n v="4.7619047619047623E-3"/>
    <n v="0"/>
    <n v="0"/>
    <n v="0"/>
    <n v="0"/>
    <n v="6.8650000000000002"/>
    <m/>
  </r>
  <r>
    <x v="7"/>
    <x v="10"/>
    <s v="COFFE BREACK+ WORCK LUNCH GARDENIA "/>
    <x v="87"/>
    <n v="2.7972027972027972E-2"/>
    <n v="3.8095238095238099E-2"/>
    <n v="0"/>
    <n v="0"/>
    <n v="0"/>
    <n v="0"/>
    <n v="31.2"/>
    <m/>
  </r>
  <r>
    <x v="7"/>
    <x v="10"/>
    <s v="COFFE BREACK+ WORCK LUNCH GARDENIA "/>
    <x v="478"/>
    <n v="6.993006993006993E-3"/>
    <n v="9.5238095238095247E-3"/>
    <n v="0"/>
    <n v="0"/>
    <n v="0"/>
    <n v="0"/>
    <n v="6.02"/>
    <m/>
  </r>
  <r>
    <x v="7"/>
    <x v="10"/>
    <s v="COFFE BREACK+ WORCK LUNCH GARDENIA "/>
    <x v="479"/>
    <n v="6.993006993006993E-3"/>
    <n v="9.5238095238095247E-3"/>
    <n v="0"/>
    <n v="0"/>
    <n v="0"/>
    <n v="0"/>
    <n v="24.15"/>
    <m/>
  </r>
  <r>
    <x v="7"/>
    <x v="10"/>
    <s v="COFFE BREACK+ WORCK LUNCH GARDENIA "/>
    <x v="365"/>
    <n v="8.951048951048951E-2"/>
    <n v="0.13333333333333333"/>
    <n v="0.98599999999999999"/>
    <n v="6.8951048951048947E-3"/>
    <n v="1.2"/>
    <n v="16.574659999999998"/>
    <n v="215.16800000000001"/>
    <m/>
  </r>
  <r>
    <x v="7"/>
    <x v="10"/>
    <s v="COFFE BREACK+ WORCK LUNCH GARDENIA "/>
    <x v="480"/>
    <n v="8.401398601398602E-2"/>
    <n v="0.12380952380952381"/>
    <n v="1.02"/>
    <n v="7.1328671328671333E-3"/>
    <n v="0"/>
    <n v="36.669000000000004"/>
    <n v="467.35"/>
    <m/>
  </r>
  <r>
    <x v="7"/>
    <x v="10"/>
    <s v="COFFE BREACK+ WORCK LUNCH GARDENIA "/>
    <x v="481"/>
    <n v="8.0279720279720274E-2"/>
    <n v="0.14285714285714285"/>
    <n v="1.4"/>
    <n v="9.7902097902097893E-3"/>
    <n v="2.5"/>
    <n v="46.13"/>
    <n v="411.87500000000006"/>
    <m/>
  </r>
  <r>
    <x v="7"/>
    <x v="10"/>
    <s v="COFFE BREACK+ WORCK LUNCH GARDENIA "/>
    <x v="383"/>
    <n v="-1.3965034965034963E-2"/>
    <n v="2.3809523809523812E-3"/>
    <n v="0.23599999999999999"/>
    <n v="1.6503496503496502E-3"/>
    <n v="0.84699999999999998"/>
    <n v="7.6109999999999998"/>
    <n v="-19.253249999999998"/>
    <m/>
  </r>
  <r>
    <x v="7"/>
    <x v="10"/>
    <s v="COFFE BREACK+ WORCK LUNCH GARDENIA "/>
    <x v="384"/>
    <n v="9.7902097902098075E-5"/>
    <n v="2.3809523809523812E-3"/>
    <n v="0.12"/>
    <n v="8.3916083916083916E-4"/>
    <n v="0"/>
    <n v="1.752"/>
    <n v="3.65"/>
    <m/>
  </r>
  <r>
    <x v="7"/>
    <x v="10"/>
    <s v="COFFE BREACK+ WORCK LUNCH GARDENIA "/>
    <x v="220"/>
    <n v="2.6573426573426573E-3"/>
    <n v="4.7619047619047623E-3"/>
    <n v="0.23"/>
    <n v="1.6083916083916084E-3"/>
    <n v="0"/>
    <n v="9.0873000000000008"/>
    <n v="19.754999999999999"/>
    <m/>
  </r>
  <r>
    <x v="7"/>
    <x v="10"/>
    <s v="COFFE BREACK+ WORCK LUNCH GARDENIA "/>
    <x v="133"/>
    <n v="5.3846153846153844E-3"/>
    <n v="9.5238095238095247E-3"/>
    <n v="0"/>
    <n v="0"/>
    <n v="0"/>
    <n v="0"/>
    <n v="31.45"/>
    <m/>
  </r>
  <r>
    <x v="7"/>
    <x v="10"/>
    <s v="COFFE BREACK+ WORCK LUNCH GARDENIA "/>
    <x v="126"/>
    <n v="2.097902097902098E-2"/>
    <n v="3.8095238095238099E-2"/>
    <n v="0"/>
    <n v="0"/>
    <n v="1"/>
    <n v="0"/>
    <n v="54.239999999999995"/>
    <m/>
  </r>
  <r>
    <x v="7"/>
    <x v="10"/>
    <s v="COFFE BREACK+ WORCK LUNCH GARDENIA "/>
    <x v="146"/>
    <n v="1.048951048951049E-2"/>
    <n v="1.4285714285714285E-2"/>
    <n v="0.23599999999999999"/>
    <n v="1.6503496503496502E-3"/>
    <n v="0"/>
    <n v="3.3039999999999998"/>
    <n v="21"/>
    <m/>
  </r>
  <r>
    <x v="7"/>
    <x v="10"/>
    <s v="COFFE BREACK+ WORCK LUNCH GARDENIA "/>
    <x v="482"/>
    <n v="8.8391608391608402E-3"/>
    <n v="1.9047619047619049E-2"/>
    <n v="0.23499999999999999"/>
    <n v="1.6433566433566432E-3"/>
    <n v="0.5"/>
    <n v="3.7952499999999993"/>
    <n v="24.224999999999998"/>
    <m/>
  </r>
  <r>
    <x v="7"/>
    <x v="10"/>
    <s v="COFFE BREACK+ WORCK LUNCH GARDENIA "/>
    <x v="226"/>
    <n v="1.2342657342657343E-2"/>
    <n v="1.9047619047619049E-2"/>
    <n v="0"/>
    <n v="0"/>
    <n v="0"/>
    <n v="0"/>
    <n v="49.6"/>
    <m/>
  </r>
  <r>
    <x v="7"/>
    <x v="10"/>
    <s v="COFFE BREACK+ WORCK LUNCH GARDENIA "/>
    <x v="430"/>
    <n v="1.3986013986013986E-2"/>
    <n v="2.3809523809523808E-2"/>
    <n v="0.48"/>
    <n v="3.3566433566433566E-3"/>
    <n v="0.5"/>
    <n v="16.32"/>
    <n v="68"/>
    <m/>
  </r>
  <r>
    <x v="7"/>
    <x v="10"/>
    <s v="COFFE BREACK+ WORCK LUNCH GARDENIA "/>
    <x v="123"/>
    <n v="3.1608391608391614E-2"/>
    <n v="4.7619047619047616E-2"/>
    <n v="0"/>
    <n v="0"/>
    <n v="0"/>
    <n v="0"/>
    <n v="123.05"/>
    <m/>
  </r>
  <r>
    <x v="7"/>
    <x v="10"/>
    <s v="COFFE BREACK+ WORCK LUNCH GARDENIA "/>
    <x v="340"/>
    <n v="4.8951048951048952E-2"/>
    <n v="6.6666666666666666E-2"/>
    <n v="0.625"/>
    <n v="4.370629370629371E-3"/>
    <n v="0"/>
    <n v="14.30625"/>
    <n v="160.23000000000002"/>
    <m/>
  </r>
  <r>
    <x v="7"/>
    <x v="10"/>
    <s v="COFFE BREACK+ WORCK LUNCH GARDENIA "/>
    <x v="231"/>
    <n v="7.9545454545454544E-2"/>
    <n v="0.11428571428571428"/>
    <n v="0"/>
    <n v="0"/>
    <n v="0"/>
    <n v="0"/>
    <n v="23.04"/>
    <m/>
  </r>
  <r>
    <x v="7"/>
    <x v="10"/>
    <s v="COFFE BREACK+ WORCK LUNCH GARDENIA "/>
    <x v="483"/>
    <n v="5.5944055944055944E-2"/>
    <n v="0.19047619047619047"/>
    <n v="0"/>
    <n v="0"/>
    <n v="12"/>
    <n v="0"/>
    <n v="5.44"/>
    <m/>
  </r>
  <r>
    <x v="7"/>
    <x v="10"/>
    <s v="COFFE BREACK+ WORCK LUNCH GARDENIA "/>
    <x v="484"/>
    <n v="8.3916083916083919E-2"/>
    <n v="0.19047619047619047"/>
    <n v="0"/>
    <n v="0"/>
    <n v="8"/>
    <n v="0"/>
    <n v="8.2799999999999994"/>
    <m/>
  </r>
  <r>
    <x v="7"/>
    <x v="10"/>
    <s v="COFFE BREACK+ WORCK LUNCH GARDENIA "/>
    <x v="485"/>
    <n v="0.55944055944055948"/>
    <n v="0.76190476190476186"/>
    <n v="15"/>
    <n v="0.1048951048951049"/>
    <n v="0"/>
    <n v="13.5"/>
    <n v="72"/>
    <m/>
  </r>
  <r>
    <x v="7"/>
    <x v="10"/>
    <s v="COFFE BREACK+ WORCK LUNCH GARDENIA "/>
    <x v="486"/>
    <n v="0.14685314685314688"/>
    <n v="0.8571428571428571"/>
    <n v="17"/>
    <n v="0.11888111888111888"/>
    <n v="54"/>
    <n v="9.01"/>
    <n v="19.080000000000002"/>
    <m/>
  </r>
  <r>
    <x v="7"/>
    <x v="10"/>
    <s v="COFFE BREACK+ WORCK LUNCH GARDENIA "/>
    <x v="487"/>
    <n v="0.42657342657342656"/>
    <n v="0.95238095238095233"/>
    <n v="16"/>
    <n v="0.11188811188811189"/>
    <n v="22"/>
    <n v="15.68"/>
    <n v="76.44"/>
    <m/>
  </r>
  <r>
    <x v="7"/>
    <x v="10"/>
    <s v="COFFE BREACK+ WORCK LUNCH GARDENIA "/>
    <x v="120"/>
    <n v="-0.11013986013986014"/>
    <n v="2.3809523809523812E-3"/>
    <n v="0"/>
    <n v="0"/>
    <n v="0"/>
    <n v="0"/>
    <n v="13.5075"/>
    <m/>
  </r>
  <r>
    <x v="7"/>
    <x v="10"/>
    <s v="COFFE BREACK+ WORCK LUNCH GARDENIA "/>
    <x v="158"/>
    <n v="8.0419580419580413E-3"/>
    <n v="1.4285714285714285E-2"/>
    <n v="0"/>
    <n v="0"/>
    <n v="0.35"/>
    <n v="0"/>
    <n v="74.75"/>
    <m/>
  </r>
  <r>
    <x v="7"/>
    <x v="10"/>
    <s v="COFFE BREACK+ WORCK LUNCH GARDENIA "/>
    <x v="118"/>
    <n v="0.1048951048951049"/>
    <n v="0.14285714285714285"/>
    <n v="0"/>
    <n v="0"/>
    <n v="0"/>
    <n v="0"/>
    <n v="55.5"/>
    <m/>
  </r>
  <r>
    <x v="7"/>
    <x v="10"/>
    <s v="COFFE BREACK+ WORCK LUNCH GARDENIA "/>
    <x v="174"/>
    <n v="0.20979020979020979"/>
    <n v="0.2857142857142857"/>
    <n v="0"/>
    <n v="0"/>
    <n v="0"/>
    <n v="0"/>
    <n v="44.7"/>
    <m/>
  </r>
  <r>
    <x v="7"/>
    <x v="10"/>
    <s v="COFFE BREACK+ WORCK LUNCH GARDENIA "/>
    <x v="488"/>
    <n v="1.048951048951049"/>
    <n v="1.4285714285714286"/>
    <n v="32"/>
    <n v="0.22377622377622378"/>
    <n v="0"/>
    <n v="62.72"/>
    <n v="294"/>
    <m/>
  </r>
  <r>
    <x v="7"/>
    <x v="10"/>
    <s v="COFFE BREACK+ WORCK LUNCH GARDENIA "/>
    <x v="489"/>
    <n v="-0.11188811188811189"/>
    <n v="0.15238095238095239"/>
    <n v="10"/>
    <n v="6.9930069930069935E-2"/>
    <n v="0"/>
    <n v="425"/>
    <n v="680"/>
    <m/>
  </r>
  <r>
    <x v="7"/>
    <x v="10"/>
    <s v="COFFE BREACK+ WORCK LUNCH GARDENIA "/>
    <x v="99"/>
    <n v="-6.6433566433566432E-2"/>
    <n v="4.7619047619047623E-3"/>
    <n v="0.32500000000000001"/>
    <n v="2.2727272727272726E-3"/>
    <n v="0"/>
    <n v="17.0105"/>
    <n v="26.17"/>
    <m/>
  </r>
  <r>
    <x v="7"/>
    <x v="10"/>
    <s v="COFFE BREACK+ WORCK LUNCH GARDENIA "/>
    <x v="151"/>
    <n v="1.1713286713286714E-2"/>
    <n v="1.9047619047619049E-2"/>
    <n v="1"/>
    <n v="6.993006993006993E-3"/>
    <n v="0"/>
    <n v="75.36"/>
    <n v="150.72"/>
    <m/>
  </r>
  <r>
    <x v="7"/>
    <x v="10"/>
    <s v="COFFE BREACK+ WORCK LUNCH GARDENIA "/>
    <x v="490"/>
    <n v="4.8951048951048952E-2"/>
    <n v="7.6190476190476197E-2"/>
    <n v="0"/>
    <n v="0"/>
    <n v="0"/>
    <n v="0"/>
    <n v="138.32"/>
    <m/>
  </r>
  <r>
    <x v="7"/>
    <x v="10"/>
    <s v="COFFE BREACK+ WORCK LUNCH GARDENIA "/>
    <x v="103"/>
    <n v="6.9930069930069935E-2"/>
    <n v="9.5238095238095233E-2"/>
    <n v="2.5"/>
    <n v="1.7482517482517484E-2"/>
    <n v="0"/>
    <n v="53.75"/>
    <n v="215"/>
    <m/>
  </r>
  <r>
    <x v="7"/>
    <x v="10"/>
    <s v="COFFE BREACK+ WORCK LUNCH GARDENIA "/>
    <x v="386"/>
    <n v="-7.356643356643355E-3"/>
    <n v="6.6666666666666666E-2"/>
    <n v="0"/>
    <n v="0"/>
    <n v="5.5519999999999996"/>
    <n v="0"/>
    <n v="10.715200000000003"/>
    <m/>
  </r>
  <r>
    <x v="7"/>
    <x v="10"/>
    <s v="COFFE BREACK+ WORCK LUNCH GARDENIA "/>
    <x v="138"/>
    <n v="2.0279720279720283E-2"/>
    <n v="7.6190476190476197E-2"/>
    <n v="0"/>
    <n v="0"/>
    <n v="5.0999999999999996"/>
    <n v="0"/>
    <n v="49.300000000000004"/>
    <m/>
  </r>
  <r>
    <x v="7"/>
    <x v="10"/>
    <s v="COFFE BREACK+ WORCK LUNCH GARDENIA "/>
    <x v="136"/>
    <n v="8.3916083916083919E-2"/>
    <n v="0.11428571428571428"/>
    <n v="0"/>
    <n v="0"/>
    <n v="0"/>
    <n v="0"/>
    <n v="78.960000000000008"/>
    <m/>
  </r>
  <r>
    <x v="8"/>
    <x v="11"/>
    <s v="MENU COFFEE BREACK MANACA"/>
    <x v="170"/>
    <n v="0.15663716814159293"/>
    <n v="0.1111111111111111"/>
    <n v="2.2999999999999998"/>
    <n v="2.0353982300884955E-2"/>
    <n v="0"/>
    <n v="16.651999999999997"/>
    <n v="7.24"/>
    <m/>
  </r>
  <r>
    <x v="8"/>
    <x v="11"/>
    <s v="MENU COFFEE BREACK MANACA"/>
    <x v="163"/>
    <n v="0.16212389380530973"/>
    <n v="0.1111111111111111"/>
    <n v="1.68"/>
    <n v="1.4867256637168142E-2"/>
    <n v="0"/>
    <n v="63.268799999999992"/>
    <n v="37.659999999999997"/>
    <m/>
  </r>
  <r>
    <x v="8"/>
    <x v="11"/>
    <s v="MENU COFFEE BREACK MANACA"/>
    <x v="491"/>
    <n v="1.753769911504425"/>
    <n v="1.1111111111111112"/>
    <n v="1.8240000000000001"/>
    <n v="1.6141592920353984E-2"/>
    <n v="0"/>
    <n v="3.8304000000000005"/>
    <n v="2.1"/>
    <m/>
  </r>
  <r>
    <x v="8"/>
    <x v="11"/>
    <s v="MENU COFFEE BREACK MANACA"/>
    <x v="492"/>
    <n v="1.5929203539823008E-3"/>
    <n v="2.7777777777777779E-3"/>
    <n v="0"/>
    <n v="0"/>
    <n v="0.32"/>
    <n v="0"/>
    <n v="42.52"/>
    <m/>
  </r>
  <r>
    <x v="8"/>
    <x v="11"/>
    <s v="MENU COFFEE BREACK MANACA"/>
    <x v="493"/>
    <n v="0.32743362831858414"/>
    <n v="0.77777777777777779"/>
    <n v="23"/>
    <n v="0.20353982300884957"/>
    <n v="80"/>
    <n v="13.799999999999999"/>
    <n v="0.6"/>
    <m/>
  </r>
  <r>
    <x v="8"/>
    <x v="11"/>
    <s v="MENU COFFEE BREACK MANACA"/>
    <x v="133"/>
    <n v="8.8495575221238937E-3"/>
    <n v="5.5555555555555558E-3"/>
    <n v="0"/>
    <n v="0"/>
    <n v="0"/>
    <n v="0"/>
    <n v="31.45"/>
    <m/>
  </r>
  <r>
    <x v="8"/>
    <x v="11"/>
    <s v="MENU COFFEE BREACK MANACA"/>
    <x v="494"/>
    <n v="1.136283185840708E-2"/>
    <n v="8.3333333333333332E-3"/>
    <n v="0.216"/>
    <n v="1.9115044247787611E-3"/>
    <n v="0"/>
    <n v="6.17544"/>
    <n v="28.59"/>
    <m/>
  </r>
  <r>
    <x v="8"/>
    <x v="11"/>
    <s v="MENU COFFEE BREACK MANACA"/>
    <x v="495"/>
    <n v="1.136283185840708E-2"/>
    <n v="8.3333333333333332E-3"/>
    <n v="0.216"/>
    <n v="1.9115044247787611E-3"/>
    <n v="0"/>
    <n v="7.4649600000000005"/>
    <n v="34.56"/>
    <m/>
  </r>
  <r>
    <x v="8"/>
    <x v="11"/>
    <s v="MENU COFFEE BREACK MANACA"/>
    <x v="496"/>
    <n v="1.3168141592920353E-2"/>
    <n v="2.7777777777777776E-2"/>
    <n v="3.512"/>
    <n v="3.1079646017699115E-2"/>
    <n v="0"/>
    <n v="138.93472"/>
    <n v="39.56"/>
    <m/>
  </r>
  <r>
    <x v="8"/>
    <x v="11"/>
    <s v="MENU COFFEE BREACK MANACA"/>
    <x v="158"/>
    <n v="1.3274336283185841E-2"/>
    <n v="8.3333333333333332E-3"/>
    <n v="0"/>
    <n v="0"/>
    <n v="0"/>
    <n v="0"/>
    <n v="65"/>
    <m/>
  </r>
  <r>
    <x v="8"/>
    <x v="11"/>
    <s v="MENU COFFEE BREACK MANACA"/>
    <x v="118"/>
    <n v="0.22123893805309736"/>
    <n v="0.1388888888888889"/>
    <n v="0"/>
    <n v="0"/>
    <n v="0"/>
    <n v="0"/>
    <n v="3.7"/>
    <m/>
  </r>
  <r>
    <x v="8"/>
    <x v="11"/>
    <s v="MENU COFFEE BREACK MANACA"/>
    <x v="119"/>
    <n v="0.13274336283185842"/>
    <n v="8.3333333333333329E-2"/>
    <n v="0"/>
    <n v="0"/>
    <n v="0"/>
    <n v="0"/>
    <n v="1.49"/>
    <m/>
  </r>
  <r>
    <x v="8"/>
    <x v="11"/>
    <s v="MENU COFFEE BREACK MANACA"/>
    <x v="120"/>
    <n v="2.2123893805309734E-3"/>
    <n v="1.3888888888888889E-3"/>
    <n v="0"/>
    <n v="0"/>
    <n v="0"/>
    <n v="0"/>
    <n v="54.03"/>
    <m/>
  </r>
  <r>
    <x v="8"/>
    <x v="11"/>
    <s v="MENU COFFEE BREACK MANACA"/>
    <x v="357"/>
    <n v="6.1946902654867256E-2"/>
    <n v="3.888888888888889E-2"/>
    <n v="0"/>
    <n v="0"/>
    <n v="0"/>
    <n v="0"/>
    <n v="2.65"/>
    <m/>
  </r>
  <r>
    <x v="8"/>
    <x v="11"/>
    <s v="MENU COFFEE BREACK MANACA"/>
    <x v="139"/>
    <n v="0.10619469026548672"/>
    <n v="6.6666666666666666E-2"/>
    <n v="0"/>
    <n v="0"/>
    <n v="0"/>
    <n v="0"/>
    <n v="6.48"/>
    <m/>
  </r>
  <r>
    <x v="8"/>
    <x v="11"/>
    <s v="MENU COFFEE BREACK MANACA"/>
    <x v="137"/>
    <n v="6.1946902654867256E-2"/>
    <n v="3.888888888888889E-2"/>
    <n v="0"/>
    <n v="0"/>
    <n v="0"/>
    <n v="0"/>
    <n v="7.4"/>
    <m/>
  </r>
  <r>
    <x v="8"/>
    <x v="11"/>
    <s v="MENU COFFEE BREACK MANACA"/>
    <x v="138"/>
    <n v="0.10619469026548672"/>
    <n v="6.6666666666666666E-2"/>
    <n v="0"/>
    <n v="0"/>
    <n v="0"/>
    <n v="0"/>
    <n v="17"/>
    <m/>
  </r>
  <r>
    <x v="8"/>
    <x v="11"/>
    <s v="MENU COFFEE BREACK MANACA"/>
    <x v="497"/>
    <n v="0.44247787610619471"/>
    <n v="0.27777777777777779"/>
    <n v="0"/>
    <n v="0"/>
    <n v="0"/>
    <n v="0"/>
    <n v="1.98"/>
    <m/>
  </r>
  <r>
    <x v="8"/>
    <x v="11"/>
    <s v="MENU COFFEE BREACK MANACA"/>
    <x v="498"/>
    <n v="2.0796460176991149"/>
    <n v="1.5555555555555556"/>
    <n v="45"/>
    <n v="0.39823008849557523"/>
    <n v="0"/>
    <n v="88.531874999999999"/>
    <n v="1.9673749999999999"/>
    <m/>
  </r>
  <r>
    <x v="8"/>
    <x v="11"/>
    <s v="MENU COFFEE BREACK MANACA"/>
    <x v="1"/>
    <n v="6.8681415929203543E-2"/>
    <n v="0.05"/>
    <n v="1.2390000000000001"/>
    <n v="1.0964601769911505E-2"/>
    <n v="0"/>
    <n v="33.048259999999999"/>
    <n v="26.673333333333332"/>
    <m/>
  </r>
  <r>
    <x v="8"/>
    <x v="11"/>
    <s v="MENU COFFEE BREACK MANACA"/>
    <x v="499"/>
    <n v="0.61946902654867264"/>
    <n v="0.55555555555555558"/>
    <n v="30"/>
    <n v="0.26548672566371684"/>
    <n v="0"/>
    <n v="35.4"/>
    <n v="1.18"/>
    <m/>
  </r>
  <r>
    <x v="8"/>
    <x v="11"/>
    <s v="MENU COFFEE BREACK MANACA"/>
    <x v="3"/>
    <n v="1.7699115044247787E-2"/>
    <n v="1.1111111111111112E-2"/>
    <n v="0"/>
    <n v="0"/>
    <n v="0"/>
    <n v="0"/>
    <n v="20.7"/>
    <m/>
  </r>
  <r>
    <x v="8"/>
    <x v="11"/>
    <s v="MENU COFFEE BREACK MANACA"/>
    <x v="9"/>
    <n v="0"/>
    <n v="2.7777777777777779E-3"/>
    <n v="0"/>
    <n v="0"/>
    <n v="0.5"/>
    <n v="0"/>
    <n v="20.350000000000001"/>
    <m/>
  </r>
  <r>
    <x v="8"/>
    <x v="11"/>
    <s v="MENU COFFEE BREACK MANACA"/>
    <x v="11"/>
    <n v="0"/>
    <n v="5.5555555555555558E-3"/>
    <n v="0"/>
    <n v="0"/>
    <n v="1"/>
    <n v="0"/>
    <n v="5.09"/>
    <m/>
  </r>
  <r>
    <x v="8"/>
    <x v="11"/>
    <s v="MENU COFFEE BREACK MANACA"/>
    <x v="12"/>
    <n v="1.5929203539823009"/>
    <n v="1"/>
    <n v="0"/>
    <n v="0"/>
    <n v="0"/>
    <n v="0"/>
    <n v="0.06"/>
    <m/>
  </r>
  <r>
    <x v="8"/>
    <x v="11"/>
    <s v="MENU COFFEE BREACK MANACA"/>
    <x v="13"/>
    <n v="1.5929203539823009"/>
    <n v="1"/>
    <n v="0"/>
    <n v="0"/>
    <n v="0"/>
    <n v="0"/>
    <n v="7.0000000000000007E-2"/>
    <m/>
  </r>
  <r>
    <x v="8"/>
    <x v="11"/>
    <s v="MENU COFFEE BREACK MANACA"/>
    <x v="438"/>
    <n v="4.0530973451327432E-2"/>
    <n v="3.888888888888889E-2"/>
    <n v="2.42"/>
    <n v="2.1415929203539824E-2"/>
    <n v="0"/>
    <n v="61.443800000000003"/>
    <n v="25.39"/>
    <m/>
  </r>
  <r>
    <x v="8"/>
    <x v="11"/>
    <s v="MENU COFFEE BREACK MANACA"/>
    <x v="15"/>
    <n v="0"/>
    <n v="5.5555555555555558E-3"/>
    <n v="0"/>
    <n v="0"/>
    <n v="1"/>
    <n v="0"/>
    <n v="65"/>
    <m/>
  </r>
  <r>
    <x v="8"/>
    <x v="11"/>
    <s v="MENU COFFEE BREACK MANACA"/>
    <x v="20"/>
    <n v="3.9823008849557522E-2"/>
    <n v="2.5000000000000001E-2"/>
    <n v="0"/>
    <n v="0"/>
    <n v="0"/>
    <n v="0"/>
    <n v="65.98"/>
    <m/>
  </r>
  <r>
    <x v="8"/>
    <x v="11"/>
    <s v="MENU COFFEE BREACK MANACA"/>
    <x v="22"/>
    <n v="1.6283185840707964E-3"/>
    <n v="2.7777777777777779E-3"/>
    <n v="0"/>
    <n v="0"/>
    <n v="0.316"/>
    <n v="0"/>
    <n v="168.29"/>
    <m/>
  </r>
  <r>
    <x v="8"/>
    <x v="11"/>
    <s v="MENU COFFEE BREACK MANACA"/>
    <x v="23"/>
    <n v="0"/>
    <n v="1.6666666666666666E-2"/>
    <n v="0"/>
    <n v="0"/>
    <n v="3"/>
    <n v="0"/>
    <n v="16.64"/>
    <m/>
  </r>
  <r>
    <x v="8"/>
    <x v="11"/>
    <s v="MENU COFFEE BREACK MANACA"/>
    <x v="244"/>
    <n v="-1.9026548672566371E-3"/>
    <n v="2.2222222222222222E-3"/>
    <n v="0.215"/>
    <n v="1.9026548672566371E-3"/>
    <n v="0.4"/>
    <n v="17.1785"/>
    <n v="79.900000000000006"/>
    <m/>
  </r>
  <r>
    <x v="8"/>
    <x v="11"/>
    <s v="MENU COFFEE BREACK MANACA"/>
    <x v="308"/>
    <n v="0"/>
    <n v="2.7777777777777779E-3"/>
    <n v="0"/>
    <n v="0"/>
    <n v="0.5"/>
    <n v="0"/>
    <n v="4.4000000000000004"/>
    <m/>
  </r>
  <r>
    <x v="8"/>
    <x v="11"/>
    <s v="MENU COFFEE BREACK MANACA"/>
    <x v="26"/>
    <n v="1.7699115044247787E-2"/>
    <n v="1.1111111111111112E-2"/>
    <n v="0"/>
    <n v="0"/>
    <n v="0"/>
    <n v="0"/>
    <n v="14.9"/>
    <m/>
  </r>
  <r>
    <x v="8"/>
    <x v="11"/>
    <s v="MENU COFFEE BREACK MANACA"/>
    <x v="37"/>
    <n v="0"/>
    <n v="5.5555555555555558E-3"/>
    <n v="0"/>
    <n v="0"/>
    <n v="1"/>
    <n v="0"/>
    <n v="3.96"/>
    <m/>
  </r>
  <r>
    <x v="8"/>
    <x v="11"/>
    <s v="MENU COFFEE BREACK MANACA"/>
    <x v="444"/>
    <n v="-1.2035398230088497E-3"/>
    <n v="2.2222222222222222E-3"/>
    <n v="0.13600000000000001"/>
    <n v="1.2035398230088497E-3"/>
    <n v="0.4"/>
    <n v="3.4816000000000003"/>
    <n v="25.6"/>
    <m/>
  </r>
  <r>
    <x v="8"/>
    <x v="11"/>
    <s v="MENU COFFEE BREACK MANACA"/>
    <x v="445"/>
    <n v="8.8495575221238937E-3"/>
    <n v="5.5555555555555558E-3"/>
    <n v="0"/>
    <n v="0"/>
    <n v="0"/>
    <n v="0"/>
    <n v="13.6"/>
    <m/>
  </r>
  <r>
    <x v="8"/>
    <x v="11"/>
    <s v="MENU COFFEE BREACK MANACA"/>
    <x v="40"/>
    <n v="3.5575221238938054E-2"/>
    <n v="2.7777777777777776E-2"/>
    <n v="0.98"/>
    <n v="8.6725663716814162E-3"/>
    <n v="0"/>
    <n v="7.742"/>
    <n v="7.9"/>
    <m/>
  </r>
  <r>
    <x v="8"/>
    <x v="11"/>
    <s v="MENU COFFEE BREACK MANACA"/>
    <x v="43"/>
    <n v="4.4247787610619468E-3"/>
    <n v="2.7777777777777779E-3"/>
    <n v="0"/>
    <n v="0"/>
    <n v="0"/>
    <n v="0"/>
    <n v="37.5"/>
    <m/>
  </r>
  <r>
    <x v="8"/>
    <x v="11"/>
    <s v="MENU COFFEE BREACK MANACA"/>
    <x v="42"/>
    <n v="1.7699115044247787E-2"/>
    <n v="1.1111111111111112E-2"/>
    <n v="0"/>
    <n v="0"/>
    <n v="0"/>
    <n v="0"/>
    <n v="25.9"/>
    <m/>
  </r>
  <r>
    <x v="8"/>
    <x v="11"/>
    <s v="MENU COFFEE BREACK MANACA"/>
    <x v="44"/>
    <n v="1.3274336283185841E-2"/>
    <n v="8.3333333333333332E-3"/>
    <n v="0"/>
    <n v="0"/>
    <n v="0"/>
    <n v="0"/>
    <n v="11.2"/>
    <m/>
  </r>
  <r>
    <x v="8"/>
    <x v="11"/>
    <s v="MENU COFFEE BREACK MANACA"/>
    <x v="45"/>
    <n v="8.8495575221238937E-3"/>
    <n v="5.5555555555555558E-3"/>
    <n v="0"/>
    <n v="0"/>
    <n v="0"/>
    <n v="0"/>
    <n v="4.2"/>
    <m/>
  </r>
  <r>
    <x v="8"/>
    <x v="11"/>
    <s v="MENU COFFEE BREACK MANACA"/>
    <x v="48"/>
    <n v="4.4247787610619468E-3"/>
    <n v="2.7777777777777779E-3"/>
    <n v="0"/>
    <n v="0"/>
    <n v="0"/>
    <n v="0"/>
    <n v="6.1"/>
    <m/>
  </r>
  <r>
    <x v="8"/>
    <x v="11"/>
    <s v="MENU COFFEE BREACK MANACA"/>
    <x v="50"/>
    <n v="3.1318584070796462E-2"/>
    <n v="2.2222222222222223E-2"/>
    <n v="0.46100000000000002"/>
    <n v="4.0796460176991149E-3"/>
    <n v="0"/>
    <n v="7.9015400000000007"/>
    <n v="17.14"/>
    <m/>
  </r>
  <r>
    <x v="8"/>
    <x v="11"/>
    <s v="MENU COFFEE BREACK MANACA"/>
    <x v="193"/>
    <n v="2.6548672566371681E-3"/>
    <n v="1.6666666666666666E-3"/>
    <n v="0"/>
    <n v="0"/>
    <n v="0"/>
    <n v="0"/>
    <n v="27.9"/>
    <m/>
  </r>
  <r>
    <x v="8"/>
    <x v="11"/>
    <s v="MENU COFFEE BREACK MANACA"/>
    <x v="52"/>
    <n v="7.9646017699115043E-3"/>
    <n v="6.6666666666666662E-3"/>
    <n v="0.3"/>
    <n v="2.6548672566371681E-3"/>
    <n v="0"/>
    <n v="9.9"/>
    <n v="33"/>
    <m/>
  </r>
  <r>
    <x v="8"/>
    <x v="11"/>
    <s v="MENU COFFEE BREACK MANACA"/>
    <x v="266"/>
    <n v="2.6548672566371681E-3"/>
    <n v="1.6666666666666666E-3"/>
    <n v="0"/>
    <n v="0"/>
    <n v="0"/>
    <n v="0"/>
    <n v="12.9"/>
    <m/>
  </r>
  <r>
    <x v="8"/>
    <x v="11"/>
    <s v="MENU COFFEE BREACK MANACA"/>
    <x v="398"/>
    <n v="2.6548672566371681E-3"/>
    <n v="1.6666666666666666E-3"/>
    <n v="0"/>
    <n v="0"/>
    <n v="0"/>
    <n v="0"/>
    <n v="18"/>
    <m/>
  </r>
  <r>
    <x v="8"/>
    <x v="11"/>
    <s v="MENU COFFEE BREACK MANACA"/>
    <x v="56"/>
    <n v="2.2123893805309734E-2"/>
    <n v="1.9444444444444445E-2"/>
    <n v="1"/>
    <n v="8.8495575221238937E-3"/>
    <n v="0"/>
    <n v="14.25"/>
    <n v="14.25"/>
    <m/>
  </r>
  <r>
    <x v="8"/>
    <x v="11"/>
    <s v="MENU COFFEE BREACK MANACA"/>
    <x v="58"/>
    <n v="3.2300884955752215E-2"/>
    <n v="2.5000000000000001E-2"/>
    <n v="0.85"/>
    <n v="7.5221238938053096E-3"/>
    <n v="0"/>
    <n v="12.75"/>
    <n v="15"/>
    <m/>
  </r>
  <r>
    <x v="8"/>
    <x v="11"/>
    <s v="MENU COFFEE BREACK MANACA"/>
    <x v="59"/>
    <n v="8.8495575221238937E-3"/>
    <n v="5.5555555555555558E-3"/>
    <n v="0"/>
    <n v="0"/>
    <n v="0"/>
    <n v="0"/>
    <n v="31.23"/>
    <m/>
  </r>
  <r>
    <x v="8"/>
    <x v="11"/>
    <s v="MENU COFFEE BREACK MANACA"/>
    <x v="60"/>
    <n v="1.6814159292035398E-2"/>
    <n v="1.3888888888888888E-2"/>
    <n v="0.6"/>
    <n v="5.3097345132743362E-3"/>
    <n v="0"/>
    <n v="26.099999999999998"/>
    <n v="43.5"/>
    <m/>
  </r>
  <r>
    <x v="8"/>
    <x v="11"/>
    <s v="MENU COFFEE BREACK MANACA"/>
    <x v="500"/>
    <n v="0.88495575221238931"/>
    <n v="0.88888888888888884"/>
    <n v="60"/>
    <n v="0.53097345132743368"/>
    <n v="0"/>
    <n v="30"/>
    <n v="0.5"/>
    <m/>
  </r>
  <r>
    <x v="8"/>
    <x v="11"/>
    <s v="MENU COFFEE BREACK MANACA"/>
    <x v="61"/>
    <n v="4.4247787610619468E-3"/>
    <n v="2.7777777777777779E-3"/>
    <n v="0"/>
    <n v="0"/>
    <n v="0"/>
    <n v="0"/>
    <n v="105"/>
    <m/>
  </r>
  <r>
    <x v="8"/>
    <x v="11"/>
    <s v="MENU COFFEE BREACK MANACA"/>
    <x v="64"/>
    <n v="4.4247787610619468E-3"/>
    <n v="2.7777777777777779E-3"/>
    <n v="0"/>
    <n v="0"/>
    <n v="0"/>
    <n v="0"/>
    <n v="10.9"/>
    <m/>
  </r>
  <r>
    <x v="8"/>
    <x v="11"/>
    <s v="MENU COFFEE BREACK MANACA"/>
    <x v="71"/>
    <n v="1.0088495575221238E-2"/>
    <n v="8.3333333333333332E-3"/>
    <n v="0.36"/>
    <n v="3.1858407079646016E-3"/>
    <n v="0"/>
    <n v="9.6839999999999993"/>
    <n v="26.9"/>
    <m/>
  </r>
  <r>
    <x v="8"/>
    <x v="11"/>
    <s v="MENU COFFEE BREACK MANACA"/>
    <x v="72"/>
    <n v="1.0398230088495575E-2"/>
    <n v="8.3333333333333332E-3"/>
    <n v="0.32500000000000001"/>
    <n v="2.8761061946902654E-3"/>
    <n v="0"/>
    <n v="9.9124999999999996"/>
    <n v="30.5"/>
    <m/>
  </r>
  <r>
    <x v="8"/>
    <x v="11"/>
    <s v="MENU COFFEE BREACK MANACA"/>
    <x v="501"/>
    <n v="5.3097345132743362E-2"/>
    <n v="6.6666666666666666E-2"/>
    <n v="0"/>
    <n v="0"/>
    <n v="6"/>
    <n v="0"/>
    <n v="4.8499999999999996"/>
    <m/>
  </r>
  <r>
    <x v="8"/>
    <x v="11"/>
    <s v="MENU COFFEE BREACK MANACA"/>
    <x v="75"/>
    <n v="0"/>
    <n v="8.3333333333333332E-3"/>
    <n v="0"/>
    <n v="0"/>
    <n v="1.5"/>
    <n v="0"/>
    <n v="33.299999999999997"/>
    <m/>
  </r>
  <r>
    <x v="8"/>
    <x v="11"/>
    <s v="MENU COFFEE BREACK MANACA"/>
    <x v="76"/>
    <n v="4.4247787610619468E-3"/>
    <n v="2.7777777777777779E-3"/>
    <n v="0"/>
    <n v="0"/>
    <n v="0"/>
    <n v="0"/>
    <n v="13.73"/>
    <m/>
  </r>
  <r>
    <x v="8"/>
    <x v="11"/>
    <s v="MENU COFFEE BREACK MANACA"/>
    <x v="87"/>
    <n v="1.7699115044247787E-2"/>
    <n v="3.3333333333333333E-2"/>
    <n v="0"/>
    <n v="0"/>
    <n v="4"/>
    <n v="0"/>
    <n v="7.8"/>
    <m/>
  </r>
  <r>
    <x v="9"/>
    <x v="12"/>
    <s v="MENU EMPRATADO"/>
    <x v="199"/>
    <n v="5.2499999999999998E-2"/>
    <n v="5.9523809523809521E-2"/>
    <n v="0.8"/>
    <n v="0.01"/>
    <n v="0"/>
    <n v="6.28"/>
    <n v="7.85"/>
    <m/>
  </r>
  <r>
    <x v="9"/>
    <x v="12"/>
    <s v="MENU EMPRATADO"/>
    <x v="502"/>
    <n v="0.62124999999999997"/>
    <n v="0.59523809523809523"/>
    <n v="0.3"/>
    <n v="3.7499999999999999E-3"/>
    <n v="0"/>
    <n v="1.026"/>
    <n v="3.42"/>
    <m/>
  </r>
  <r>
    <x v="9"/>
    <x v="12"/>
    <s v="MENU EMPRATADO"/>
    <x v="208"/>
    <n v="0.75"/>
    <n v="0.7142857142857143"/>
    <n v="0"/>
    <n v="0"/>
    <n v="0"/>
    <n v="0"/>
    <n v="2.14"/>
    <m/>
  </r>
  <r>
    <x v="9"/>
    <x v="12"/>
    <s v="MENU EMPRATADO"/>
    <x v="503"/>
    <n v="0.75"/>
    <n v="0.7142857142857143"/>
    <n v="0"/>
    <n v="0"/>
    <n v="0"/>
    <n v="0"/>
    <n v="0.5"/>
    <m/>
  </r>
  <r>
    <x v="9"/>
    <x v="12"/>
    <s v="MENU EMPRATADO"/>
    <x v="196"/>
    <n v="1.8749999999999999E-2"/>
    <n v="1.7857142857142856E-2"/>
    <n v="0"/>
    <n v="0"/>
    <n v="0"/>
    <n v="0"/>
    <n v="61.77"/>
    <m/>
  </r>
  <r>
    <x v="9"/>
    <x v="12"/>
    <s v="MENU EMPRATADO"/>
    <x v="504"/>
    <n v="1.8749999999999999E-2"/>
    <n v="1.7857142857142856E-2"/>
    <n v="0"/>
    <n v="0"/>
    <n v="0"/>
    <n v="0"/>
    <n v="17.39"/>
    <m/>
  </r>
  <r>
    <x v="9"/>
    <x v="12"/>
    <s v="MENU EMPRATADO"/>
    <x v="505"/>
    <n v="1.2500000000000001E-2"/>
    <n v="1.1904761904761904E-2"/>
    <n v="0"/>
    <n v="0"/>
    <n v="0"/>
    <n v="0"/>
    <n v="15"/>
    <m/>
  </r>
  <r>
    <x v="9"/>
    <x v="12"/>
    <s v="MENU EMPRATADO"/>
    <x v="506"/>
    <n v="3.875E-2"/>
    <n v="3.6904761904761905E-2"/>
    <n v="0"/>
    <n v="0"/>
    <n v="0"/>
    <n v="0"/>
    <n v="44.22"/>
    <m/>
  </r>
  <r>
    <x v="9"/>
    <x v="12"/>
    <s v="MENU EMPRATADO"/>
    <x v="507"/>
    <n v="2.5000000000000001E-2"/>
    <n v="2.3809523809523808E-2"/>
    <n v="0"/>
    <n v="0"/>
    <n v="0"/>
    <n v="0"/>
    <n v="48.25"/>
    <m/>
  </r>
  <r>
    <x v="9"/>
    <x v="12"/>
    <s v="MENU EMPRATADO"/>
    <x v="508"/>
    <n v="0.37125000000000002"/>
    <n v="0.47619047619047616"/>
    <n v="0.3"/>
    <n v="3.7499999999999999E-3"/>
    <n v="10"/>
    <n v="1.2749999999999999"/>
    <n v="4.25"/>
    <m/>
  </r>
  <r>
    <x v="9"/>
    <x v="12"/>
    <s v="MENU EMPRATADO"/>
    <x v="509"/>
    <n v="1.8750000000000004E-3"/>
    <n v="5.9523809523809521E-3"/>
    <n v="0"/>
    <n v="0"/>
    <n v="0.35"/>
    <n v="0"/>
    <n v="35.1"/>
    <m/>
  </r>
  <r>
    <x v="9"/>
    <x v="12"/>
    <s v="MENU EMPRATADO"/>
    <x v="510"/>
    <n v="6.7499999999999999E-3"/>
    <n v="8.9285714285714281E-3"/>
    <n v="0.21"/>
    <n v="2.6249999999999997E-3"/>
    <n v="0"/>
    <n v="16.7685"/>
    <n v="79.849999999999994"/>
    <m/>
  </r>
  <r>
    <x v="9"/>
    <x v="12"/>
    <s v="MENU EMPRATADO"/>
    <x v="511"/>
    <n v="2.5000000000000001E-2"/>
    <n v="2.3809523809523808E-2"/>
    <n v="0"/>
    <n v="0"/>
    <n v="0"/>
    <n v="0"/>
    <n v="107.52"/>
    <m/>
  </r>
  <r>
    <x v="9"/>
    <x v="12"/>
    <s v="MENU EMPRATADO"/>
    <x v="512"/>
    <n v="1.8749999999999999E-2"/>
    <n v="1.7857142857142856E-2"/>
    <n v="0"/>
    <n v="0"/>
    <n v="0"/>
    <n v="0"/>
    <n v="16.579999999999998"/>
    <m/>
  </r>
  <r>
    <x v="9"/>
    <x v="12"/>
    <s v="MENU EMPRATADO"/>
    <x v="513"/>
    <n v="5.1875000000000004E-2"/>
    <n v="6.5476190476190479E-2"/>
    <n v="0.25"/>
    <n v="3.1250000000000002E-3"/>
    <n v="1.1000000000000001"/>
    <n v="24.9375"/>
    <n v="99.75"/>
    <m/>
  </r>
  <r>
    <x v="9"/>
    <x v="12"/>
    <s v="MENU EMPRATADO"/>
    <x v="514"/>
    <n v="2.5000000000000001E-2"/>
    <n v="2.3809523809523808E-2"/>
    <n v="0"/>
    <n v="0"/>
    <n v="0"/>
    <n v="0"/>
    <n v="58"/>
    <m/>
  </r>
  <r>
    <x v="9"/>
    <x v="12"/>
    <s v="MENU EMPRATADO"/>
    <x v="515"/>
    <n v="0.6875"/>
    <n v="0.8928571428571429"/>
    <n v="0"/>
    <n v="0"/>
    <n v="20"/>
    <n v="0"/>
    <n v="6.78"/>
    <m/>
  </r>
  <r>
    <x v="9"/>
    <x v="12"/>
    <s v="MENU EMPRATADO"/>
    <x v="516"/>
    <n v="0.75"/>
    <n v="0.7142857142857143"/>
    <n v="0"/>
    <n v="0"/>
    <n v="0"/>
    <n v="0"/>
    <n v="6.63"/>
    <m/>
  </r>
  <r>
    <x v="9"/>
    <x v="12"/>
    <s v="MENU EMPRATADO"/>
    <x v="217"/>
    <n v="6.2500000000000003E-3"/>
    <n v="5.9523809523809521E-3"/>
    <n v="0"/>
    <n v="0"/>
    <n v="0"/>
    <n v="0"/>
    <n v="42.52"/>
    <m/>
  </r>
  <r>
    <x v="9"/>
    <x v="12"/>
    <s v="MENU EMPRATADO"/>
    <x v="517"/>
    <n v="0.47499999999999998"/>
    <n v="0.9285714285714286"/>
    <n v="12"/>
    <n v="0.15"/>
    <n v="28"/>
    <n v="26.64"/>
    <n v="2.2200000000000002"/>
    <m/>
  </r>
  <r>
    <x v="9"/>
    <x v="12"/>
    <s v="MENU EMPRATADO"/>
    <x v="518"/>
    <n v="0.23750000000000002"/>
    <n v="0.59523809523809523"/>
    <n v="18"/>
    <n v="0.22500000000000001"/>
    <n v="13"/>
    <n v="38.520000000000003"/>
    <n v="2.14"/>
    <m/>
  </r>
  <r>
    <x v="9"/>
    <x v="12"/>
    <s v="MENU EMPRATADO"/>
    <x v="519"/>
    <n v="0.65"/>
    <n v="0.9285714285714286"/>
    <n v="0"/>
    <n v="0"/>
    <n v="26"/>
    <n v="0"/>
    <n v="0.98"/>
    <m/>
  </r>
  <r>
    <x v="9"/>
    <x v="12"/>
    <s v="MENU EMPRATADO"/>
    <x v="520"/>
    <n v="0.625"/>
    <n v="0.59523809523809523"/>
    <n v="0"/>
    <n v="0"/>
    <n v="0"/>
    <n v="0"/>
    <n v="4.53"/>
    <m/>
  </r>
  <r>
    <x v="9"/>
    <x v="12"/>
    <s v="MENU EMPRATADO"/>
    <x v="146"/>
    <n v="1.4999999999999999E-2"/>
    <n v="2.3809523809523808E-2"/>
    <n v="0"/>
    <n v="0"/>
    <n v="0.8"/>
    <n v="0"/>
    <n v="34"/>
    <m/>
  </r>
  <r>
    <x v="9"/>
    <x v="12"/>
    <s v="MENU EMPRATADO"/>
    <x v="521"/>
    <n v="0.58750000000000002"/>
    <n v="0.7142857142857143"/>
    <n v="1"/>
    <n v="1.2500000000000001E-2"/>
    <n v="12"/>
    <n v="1.91"/>
    <n v="1.91"/>
    <m/>
  </r>
  <r>
    <x v="9"/>
    <x v="12"/>
    <s v="MENU EMPRATADO"/>
    <x v="231"/>
    <n v="0.15"/>
    <n v="0.14285714285714285"/>
    <n v="0"/>
    <n v="0"/>
    <n v="0"/>
    <n v="0"/>
    <n v="1.98"/>
    <m/>
  </r>
  <r>
    <x v="9"/>
    <x v="12"/>
    <s v="MENU EMPRATADO"/>
    <x v="522"/>
    <n v="1.2500000000000001E-2"/>
    <n v="1.1904761904761904E-2"/>
    <n v="0"/>
    <n v="0"/>
    <n v="0"/>
    <n v="0"/>
    <n v="34"/>
    <m/>
  </r>
  <r>
    <x v="9"/>
    <x v="12"/>
    <s v="MENU EMPRATADO"/>
    <x v="523"/>
    <n v="1.8749999999999999E-2"/>
    <n v="1.7857142857142856E-2"/>
    <n v="0"/>
    <n v="0"/>
    <n v="0"/>
    <n v="0"/>
    <n v="18.75"/>
    <m/>
  </r>
  <r>
    <x v="9"/>
    <x v="12"/>
    <s v="MENU EMPRATADO"/>
    <x v="524"/>
    <n v="3.1250000000000002E-3"/>
    <n v="2.976190476190476E-3"/>
    <n v="0"/>
    <n v="0"/>
    <n v="0"/>
    <n v="0"/>
    <n v="15.48"/>
    <m/>
  </r>
  <r>
    <x v="9"/>
    <x v="12"/>
    <s v="MENU EMPRATADO"/>
    <x v="172"/>
    <n v="0.75"/>
    <n v="0.7142857142857143"/>
    <n v="0"/>
    <n v="0"/>
    <n v="0"/>
    <n v="0"/>
    <n v="0.36"/>
    <m/>
  </r>
  <r>
    <x v="9"/>
    <x v="12"/>
    <s v="MENU EMPRATADO"/>
    <x v="417"/>
    <n v="3.1250000000000002E-3"/>
    <n v="2.976190476190476E-3"/>
    <n v="0"/>
    <n v="0"/>
    <n v="0"/>
    <n v="0"/>
    <n v="19.25"/>
    <m/>
  </r>
  <r>
    <x v="9"/>
    <x v="12"/>
    <s v="MENU EMPRATADO"/>
    <x v="110"/>
    <n v="1.2500000000000001E-2"/>
    <n v="1.1904761904761904E-2"/>
    <n v="0"/>
    <n v="0"/>
    <n v="0"/>
    <n v="0"/>
    <n v="14.7"/>
    <m/>
  </r>
  <r>
    <x v="9"/>
    <x v="12"/>
    <s v="MENU EMPRATADO"/>
    <x v="525"/>
    <n v="1.8750000000000004E-3"/>
    <n v="1.1904761904761904E-2"/>
    <n v="0"/>
    <n v="0"/>
    <n v="0.85"/>
    <n v="0"/>
    <n v="65"/>
    <m/>
  </r>
  <r>
    <x v="9"/>
    <x v="12"/>
    <s v="MENU EMPRATADO"/>
    <x v="126"/>
    <n v="1.2500000000000001E-2"/>
    <n v="1.1904761904761904E-2"/>
    <n v="0"/>
    <n v="0"/>
    <n v="0"/>
    <n v="0"/>
    <n v="18.98"/>
    <m/>
  </r>
  <r>
    <x v="9"/>
    <x v="12"/>
    <s v="MENU EMPRATADO"/>
    <x v="118"/>
    <n v="0.1875"/>
    <n v="0.17857142857142858"/>
    <n v="0"/>
    <n v="0"/>
    <n v="0"/>
    <n v="0"/>
    <n v="3.7"/>
    <m/>
  </r>
  <r>
    <x v="9"/>
    <x v="12"/>
    <s v="MENU EMPRATADO"/>
    <x v="119"/>
    <n v="0.1875"/>
    <n v="0.17857142857142858"/>
    <n v="0"/>
    <n v="0"/>
    <n v="0"/>
    <n v="0"/>
    <n v="1.49"/>
    <m/>
  </r>
  <r>
    <x v="9"/>
    <x v="12"/>
    <s v="MENU EMPRATADO"/>
    <x v="120"/>
    <n v="3.1250000000000002E-3"/>
    <n v="2.976190476190476E-3"/>
    <n v="0"/>
    <n v="0"/>
    <n v="0"/>
    <n v="0"/>
    <n v="54.03"/>
    <m/>
  </r>
  <r>
    <x v="9"/>
    <x v="12"/>
    <s v="MENU EMPRATADO"/>
    <x v="368"/>
    <n v="2.8125000000000004E-2"/>
    <n v="3.5714285714285712E-2"/>
    <n v="0.45"/>
    <n v="5.6249999999999998E-3"/>
    <n v="0.3"/>
    <n v="15.8445"/>
    <n v="35.21"/>
    <m/>
  </r>
  <r>
    <x v="9"/>
    <x v="12"/>
    <s v="MENU EMPRATADO"/>
    <x v="108"/>
    <n v="6.2500000000000056E-4"/>
    <n v="1.1904761904761904E-2"/>
    <n v="0"/>
    <n v="0"/>
    <n v="0.95"/>
    <n v="0"/>
    <n v="10.5"/>
    <m/>
  </r>
  <r>
    <x v="9"/>
    <x v="12"/>
    <s v="MENU EMPRATADO"/>
    <x v="526"/>
    <n v="4.1250000000000011E-3"/>
    <n v="8.9285714285714281E-3"/>
    <n v="0.21"/>
    <n v="2.6249999999999997E-3"/>
    <n v="0.21"/>
    <n v="2.2050000000000001"/>
    <n v="10.5"/>
    <m/>
  </r>
  <r>
    <x v="9"/>
    <x v="12"/>
    <s v="MENU EMPRATADO"/>
    <x v="151"/>
    <n v="-1.5625000000000001E-3"/>
    <n v="5.9523809523809521E-3"/>
    <n v="0.26"/>
    <n v="3.2500000000000003E-3"/>
    <n v="0.36499999999999999"/>
    <n v="5.7928000000000006"/>
    <n v="22.28"/>
    <m/>
  </r>
  <r>
    <x v="9"/>
    <x v="12"/>
    <s v="MENU EMPRATADO"/>
    <x v="527"/>
    <n v="1.6687499999999997E-2"/>
    <n v="3.5714285714285712E-2"/>
    <n v="1.665"/>
    <n v="2.0812500000000001E-2"/>
    <n v="0"/>
    <n v="36.763199999999998"/>
    <n v="22.08"/>
    <m/>
  </r>
  <r>
    <x v="9"/>
    <x v="12"/>
    <s v="MENU EMPRATADO"/>
    <x v="99"/>
    <n v="6.2500000000000003E-3"/>
    <n v="5.9523809523809521E-3"/>
    <n v="0"/>
    <n v="0"/>
    <n v="0"/>
    <n v="0"/>
    <n v="52.34"/>
    <m/>
  </r>
  <r>
    <x v="9"/>
    <x v="12"/>
    <s v="MENU EMPRATADO"/>
    <x v="490"/>
    <n v="4.5624999999999999E-2"/>
    <n v="8.3333333333333329E-2"/>
    <n v="0"/>
    <n v="0"/>
    <n v="3.35"/>
    <n v="0"/>
    <n v="17.29"/>
    <m/>
  </r>
  <r>
    <x v="9"/>
    <x v="12"/>
    <s v="MENU EMPRATADO"/>
    <x v="138"/>
    <n v="6.25E-2"/>
    <n v="5.9523809523809521E-2"/>
    <n v="0"/>
    <n v="0"/>
    <n v="0"/>
    <n v="0"/>
    <n v="17.5"/>
    <m/>
  </r>
  <r>
    <x v="9"/>
    <x v="12"/>
    <s v="MENU EMPRATADO"/>
    <x v="138"/>
    <n v="6.25E-2"/>
    <n v="5.9523809523809521E-2"/>
    <n v="0"/>
    <n v="0"/>
    <n v="0"/>
    <n v="0"/>
    <n v="17"/>
    <m/>
  </r>
  <r>
    <x v="9"/>
    <x v="12"/>
    <s v="MENU EMPRATADO"/>
    <x v="136"/>
    <n v="0.16875000000000001"/>
    <n v="0.16071428571428573"/>
    <n v="0"/>
    <n v="0"/>
    <n v="0"/>
    <n v="0"/>
    <n v="6.58"/>
    <m/>
  </r>
  <r>
    <x v="9"/>
    <x v="12"/>
    <s v="MENU EMPRATADO"/>
    <x v="137"/>
    <n v="0.1"/>
    <n v="9.5238095238095233E-2"/>
    <n v="0"/>
    <n v="0"/>
    <n v="0"/>
    <n v="0"/>
    <n v="7.4"/>
    <m/>
  </r>
  <r>
    <x v="9"/>
    <x v="12"/>
    <s v="MENU EMPRATADO"/>
    <x v="528"/>
    <n v="0.97499999999999998"/>
    <n v="0.9285714285714286"/>
    <n v="0"/>
    <n v="0"/>
    <n v="0"/>
    <n v="0"/>
    <n v="5.54"/>
    <m/>
  </r>
  <r>
    <x v="9"/>
    <x v="12"/>
    <s v="MENU EMPRATADO"/>
    <x v="529"/>
    <n v="8.1250000000000003E-3"/>
    <n v="1.7857142857142856E-2"/>
    <n v="0.85"/>
    <n v="1.0624999999999999E-2"/>
    <n v="0"/>
    <n v="0"/>
    <m/>
    <m/>
  </r>
  <r>
    <x v="9"/>
    <x v="12"/>
    <s v="MENU EMPRATADO"/>
    <x v="530"/>
    <n v="1.2500000000000001E-2"/>
    <n v="1.1904761904761904E-2"/>
    <n v="0"/>
    <n v="0"/>
    <n v="0"/>
    <n v="0"/>
    <m/>
    <m/>
  </r>
  <r>
    <x v="9"/>
    <x v="12"/>
    <s v="MENU EMPRATADO"/>
    <x v="132"/>
    <n v="1.2500000000000001E-2"/>
    <n v="1.1904761904761904E-2"/>
    <n v="0"/>
    <n v="0"/>
    <n v="0"/>
    <n v="0"/>
    <m/>
    <m/>
  </r>
  <r>
    <x v="9"/>
    <x v="12"/>
    <s v="MENU EMPRATADO"/>
    <x v="2"/>
    <n v="1.2500000000000001E-2"/>
    <n v="1.1904761904761904E-2"/>
    <n v="0"/>
    <n v="0"/>
    <n v="0"/>
    <n v="0"/>
    <n v="51.5"/>
    <m/>
  </r>
  <r>
    <x v="9"/>
    <x v="12"/>
    <s v="MENU EMPRATADO"/>
    <x v="3"/>
    <n v="2.5000000000000001E-2"/>
    <n v="2.3809523809523808E-2"/>
    <n v="0"/>
    <n v="0"/>
    <n v="0"/>
    <n v="0"/>
    <n v="20.7"/>
    <m/>
  </r>
  <r>
    <x v="9"/>
    <x v="12"/>
    <s v="MENU EMPRATADO"/>
    <x v="4"/>
    <n v="1.2500000000000001E-2"/>
    <n v="1.1904761904761904E-2"/>
    <n v="0"/>
    <n v="0"/>
    <n v="0"/>
    <n v="0"/>
    <n v="71.05"/>
    <m/>
  </r>
  <r>
    <x v="9"/>
    <x v="12"/>
    <s v="MENU EMPRATADO"/>
    <x v="5"/>
    <n v="1.2500000000000001E-2"/>
    <n v="1.1904761904761904E-2"/>
    <n v="0"/>
    <n v="0"/>
    <n v="0"/>
    <n v="0"/>
    <n v="56.55"/>
    <m/>
  </r>
  <r>
    <x v="9"/>
    <x v="12"/>
    <s v="MENU EMPRATADO"/>
    <x v="6"/>
    <n v="6.2500000000000003E-3"/>
    <n v="5.9523809523809521E-3"/>
    <n v="0"/>
    <n v="0"/>
    <n v="0"/>
    <n v="0"/>
    <n v="68.150000000000006"/>
    <m/>
  </r>
  <r>
    <x v="9"/>
    <x v="12"/>
    <s v="MENU EMPRATADO"/>
    <x v="8"/>
    <n v="6.2500000000000003E-3"/>
    <n v="5.9523809523809521E-3"/>
    <n v="0"/>
    <n v="0"/>
    <n v="0"/>
    <n v="0"/>
    <n v="80.2"/>
    <m/>
  </r>
  <r>
    <x v="9"/>
    <x v="12"/>
    <s v="MENU EMPRATADO"/>
    <x v="11"/>
    <n v="1.2500000000000001E-2"/>
    <n v="1.1904761904761904E-2"/>
    <n v="0"/>
    <n v="0"/>
    <n v="0"/>
    <n v="0"/>
    <n v="5.09"/>
    <m/>
  </r>
  <r>
    <x v="9"/>
    <x v="12"/>
    <s v="MENU EMPRATADO"/>
    <x v="12"/>
    <n v="0.75"/>
    <n v="0.7142857142857143"/>
    <n v="0"/>
    <n v="0"/>
    <n v="0"/>
    <n v="0"/>
    <n v="0.06"/>
    <m/>
  </r>
  <r>
    <x v="9"/>
    <x v="12"/>
    <s v="MENU EMPRATADO"/>
    <x v="13"/>
    <n v="0.75"/>
    <n v="0.7142857142857143"/>
    <n v="0"/>
    <n v="0"/>
    <n v="0"/>
    <n v="0"/>
    <n v="7.0000000000000007E-2"/>
    <m/>
  </r>
  <r>
    <x v="9"/>
    <x v="12"/>
    <s v="MENU EMPRATADO"/>
    <x v="531"/>
    <n v="2.5000000000000001E-3"/>
    <n v="2.3809523809523812E-3"/>
    <n v="0"/>
    <n v="0"/>
    <n v="0"/>
    <n v="0"/>
    <n v="205"/>
    <m/>
  </r>
  <r>
    <x v="9"/>
    <x v="12"/>
    <s v="MENU EMPRATADO"/>
    <x v="532"/>
    <n v="1.2500000000000001E-2"/>
    <n v="1.1904761904761904E-2"/>
    <n v="0"/>
    <n v="0"/>
    <n v="0"/>
    <n v="0"/>
    <n v="18.260000000000002"/>
    <m/>
  </r>
  <r>
    <x v="9"/>
    <x v="12"/>
    <s v="MENU EMPRATADO"/>
    <x v="438"/>
    <n v="2.0500000000000001E-2"/>
    <n v="2.3809523809523808E-2"/>
    <n v="0"/>
    <n v="0"/>
    <n v="0.36"/>
    <n v="0"/>
    <n v="25.39"/>
    <m/>
  </r>
  <r>
    <x v="9"/>
    <x v="12"/>
    <s v="MENU EMPRATADO"/>
    <x v="240"/>
    <n v="1.2500000000000001E-2"/>
    <n v="1.1904761904761904E-2"/>
    <n v="0"/>
    <n v="0"/>
    <n v="0"/>
    <n v="0"/>
    <n v="5.1800000000000006"/>
    <m/>
  </r>
  <r>
    <x v="9"/>
    <x v="12"/>
    <s v="MENU EMPRATADO"/>
    <x v="533"/>
    <n v="6.2500000000000003E-3"/>
    <n v="5.9523809523809521E-3"/>
    <n v="0"/>
    <n v="0"/>
    <n v="0"/>
    <n v="0"/>
    <n v="90.02"/>
    <m/>
  </r>
  <r>
    <x v="9"/>
    <x v="12"/>
    <s v="MENU EMPRATADO"/>
    <x v="15"/>
    <n v="2.5000000000000001E-2"/>
    <n v="2.3809523809523808E-2"/>
    <n v="0"/>
    <n v="0"/>
    <n v="0"/>
    <n v="0"/>
    <n v="65"/>
    <m/>
  </r>
  <r>
    <x v="9"/>
    <x v="12"/>
    <s v="MENU EMPRATADO"/>
    <x v="534"/>
    <n v="2.5000000000000001E-3"/>
    <n v="2.3809523809523812E-3"/>
    <n v="0"/>
    <n v="0"/>
    <n v="0"/>
    <n v="0"/>
    <n v="259.60000000000002"/>
    <m/>
  </r>
  <r>
    <x v="9"/>
    <x v="12"/>
    <s v="MENU EMPRATADO"/>
    <x v="17"/>
    <n v="1.2500000000000001E-2"/>
    <n v="2.3809523809523808E-2"/>
    <n v="0"/>
    <n v="0"/>
    <n v="1"/>
    <n v="0"/>
    <n v="148.19999999999999"/>
    <m/>
  </r>
  <r>
    <x v="9"/>
    <x v="12"/>
    <s v="MENU EMPRATADO"/>
    <x v="19"/>
    <n v="5.0000000000000001E-3"/>
    <n v="4.7619047619047623E-3"/>
    <n v="0"/>
    <n v="0"/>
    <n v="0"/>
    <n v="0"/>
    <m/>
    <m/>
  </r>
  <r>
    <x v="9"/>
    <x v="12"/>
    <s v="MENU EMPRATADO"/>
    <x v="18"/>
    <n v="0.71250000000000002"/>
    <n v="0.83333333333333337"/>
    <n v="0"/>
    <n v="0"/>
    <n v="13"/>
    <n v="0"/>
    <n v="1.8"/>
    <m/>
  </r>
  <r>
    <x v="9"/>
    <x v="12"/>
    <s v="MENU EMPRATADO"/>
    <x v="20"/>
    <n v="6.2500000000000003E-3"/>
    <n v="5.9523809523809521E-3"/>
    <n v="0"/>
    <n v="0"/>
    <n v="0"/>
    <n v="0"/>
    <n v="65.97999999999999"/>
    <m/>
  </r>
  <r>
    <x v="9"/>
    <x v="12"/>
    <s v="MENU EMPRATADO"/>
    <x v="21"/>
    <n v="0.5625"/>
    <n v="0.5357142857142857"/>
    <n v="0"/>
    <n v="0"/>
    <n v="0"/>
    <n v="0"/>
    <n v="2.5099999999999998"/>
    <m/>
  </r>
  <r>
    <x v="9"/>
    <x v="12"/>
    <s v="MENU EMPRATADO"/>
    <x v="23"/>
    <n v="3.7499999999999999E-2"/>
    <n v="3.5714285714285712E-2"/>
    <n v="0"/>
    <n v="0"/>
    <n v="0"/>
    <n v="0"/>
    <n v="16.29"/>
    <m/>
  </r>
  <r>
    <x v="9"/>
    <x v="12"/>
    <s v="MENU EMPRATADO"/>
    <x v="26"/>
    <n v="6.2500000000000003E-3"/>
    <n v="1.7857142857142856E-2"/>
    <n v="0"/>
    <n v="0"/>
    <n v="1"/>
    <n v="0"/>
    <n v="16.899999999999999"/>
    <m/>
  </r>
  <r>
    <x v="9"/>
    <x v="12"/>
    <s v="MENU EMPRATADO"/>
    <x v="535"/>
    <n v="1.25E-3"/>
    <n v="1.1904761904761906E-3"/>
    <n v="0"/>
    <n v="0"/>
    <n v="0"/>
    <n v="0"/>
    <n v="104.88"/>
    <m/>
  </r>
  <r>
    <x v="9"/>
    <x v="12"/>
    <s v="MENU EMPRATADO"/>
    <x v="392"/>
    <n v="2.5000000000000001E-3"/>
    <n v="2.3809523809523812E-3"/>
    <n v="0"/>
    <n v="0"/>
    <n v="0"/>
    <n v="0"/>
    <n v="97.88"/>
    <m/>
  </r>
  <r>
    <x v="9"/>
    <x v="12"/>
    <s v="MENU EMPRATADO"/>
    <x v="29"/>
    <n v="1.8749999999999999E-2"/>
    <n v="1.7857142857142856E-2"/>
    <n v="0"/>
    <n v="0"/>
    <n v="0"/>
    <n v="0"/>
    <n v="13.985714285714286"/>
    <m/>
  </r>
  <r>
    <x v="9"/>
    <x v="12"/>
    <s v="MENU EMPRATADO"/>
    <x v="249"/>
    <n v="2.5000000000000001E-3"/>
    <n v="2.3809523809523812E-3"/>
    <n v="0"/>
    <n v="0"/>
    <n v="0"/>
    <n v="0"/>
    <n v="50.735714285714288"/>
    <m/>
  </r>
  <r>
    <x v="9"/>
    <x v="12"/>
    <s v="MENU EMPRATADO"/>
    <x v="32"/>
    <n v="1.25E-3"/>
    <n v="1.1904761904761906E-3"/>
    <n v="0"/>
    <n v="0"/>
    <n v="0"/>
    <n v="0"/>
    <n v="132.09302325581396"/>
    <m/>
  </r>
  <r>
    <x v="9"/>
    <x v="12"/>
    <s v="MENU EMPRATADO"/>
    <x v="536"/>
    <n v="1.25E-3"/>
    <n v="1.1904761904761906E-3"/>
    <n v="0"/>
    <n v="0"/>
    <n v="0"/>
    <n v="0"/>
    <n v="49"/>
    <m/>
  </r>
  <r>
    <x v="9"/>
    <x v="12"/>
    <s v="MENU EMPRATADO"/>
    <x v="34"/>
    <n v="1.25E-3"/>
    <n v="1.1904761904761906E-3"/>
    <n v="0"/>
    <n v="0"/>
    <n v="0"/>
    <n v="0"/>
    <n v="43.93"/>
    <m/>
  </r>
  <r>
    <x v="9"/>
    <x v="12"/>
    <s v="MENU EMPRATADO"/>
    <x v="192"/>
    <n v="6.2500000000000003E-3"/>
    <n v="5.9523809523809521E-3"/>
    <n v="0"/>
    <n v="0"/>
    <n v="0"/>
    <n v="0"/>
    <n v="26.84"/>
    <m/>
  </r>
  <r>
    <x v="9"/>
    <x v="12"/>
    <s v="MENU EMPRATADO"/>
    <x v="37"/>
    <n v="1.2500000000000001E-2"/>
    <n v="1.1904761904761904E-2"/>
    <n v="0"/>
    <n v="0"/>
    <n v="0"/>
    <n v="0"/>
    <n v="3.968"/>
    <m/>
  </r>
  <r>
    <x v="9"/>
    <x v="12"/>
    <s v="MENU EMPRATADO"/>
    <x v="537"/>
    <n v="1.25E-3"/>
    <n v="1.1904761904761906E-3"/>
    <n v="0"/>
    <n v="0"/>
    <n v="0"/>
    <n v="0"/>
    <n v="89.9"/>
    <m/>
  </r>
  <r>
    <x v="9"/>
    <x v="12"/>
    <s v="MENU EMPRATADO"/>
    <x v="445"/>
    <n v="1.2500000000000001E-2"/>
    <n v="1.1904761904761904E-2"/>
    <n v="0"/>
    <n v="0"/>
    <n v="0"/>
    <n v="0"/>
    <n v="13.666666666666666"/>
    <m/>
  </r>
  <r>
    <x v="9"/>
    <x v="12"/>
    <s v="MENU EMPRATADO"/>
    <x v="538"/>
    <n v="1.25E-3"/>
    <n v="1.1904761904761906E-3"/>
    <n v="0"/>
    <n v="0"/>
    <n v="0"/>
    <n v="0"/>
    <n v="43.63"/>
    <m/>
  </r>
  <r>
    <x v="9"/>
    <x v="12"/>
    <s v="MENU EMPRATADO"/>
    <x v="539"/>
    <n v="4.2187499999999996E-2"/>
    <n v="4.1666666666666664E-2"/>
    <n v="0.125"/>
    <n v="1.5625000000000001E-3"/>
    <n v="0"/>
    <n v="1.8625"/>
    <n v="14.9"/>
    <m/>
  </r>
  <r>
    <x v="9"/>
    <x v="12"/>
    <s v="MENU EMPRATADO"/>
    <x v="40"/>
    <n v="4.3750000000000004E-3"/>
    <n v="1.1904761904761904E-2"/>
    <n v="0.65"/>
    <n v="8.1250000000000003E-3"/>
    <n v="0"/>
    <n v="5.1350000000000007"/>
    <n v="7.9"/>
    <m/>
  </r>
  <r>
    <x v="9"/>
    <x v="12"/>
    <s v="MENU EMPRATADO"/>
    <x v="41"/>
    <n v="1.8749999999999999E-3"/>
    <n v="1.7857142857142857E-3"/>
    <n v="0"/>
    <n v="0"/>
    <n v="0"/>
    <n v="0"/>
    <n v="150"/>
    <m/>
  </r>
  <r>
    <x v="9"/>
    <x v="12"/>
    <s v="MENU EMPRATADO"/>
    <x v="540"/>
    <n v="3.7499999999999999E-2"/>
    <n v="3.5714285714285712E-2"/>
    <n v="0"/>
    <n v="0"/>
    <n v="0"/>
    <n v="0"/>
    <n v="42.4"/>
    <m/>
  </r>
  <r>
    <x v="9"/>
    <x v="12"/>
    <s v="MENU EMPRATADO"/>
    <x v="298"/>
    <n v="3.7499999999999999E-3"/>
    <n v="3.5714285714285713E-3"/>
    <n v="0"/>
    <n v="0"/>
    <n v="0"/>
    <n v="0"/>
    <n v="35.700000000000003"/>
    <m/>
  </r>
  <r>
    <x v="9"/>
    <x v="12"/>
    <s v="MENU EMPRATADO"/>
    <x v="541"/>
    <n v="2.5000000000000001E-3"/>
    <n v="2.3809523809523812E-3"/>
    <n v="0"/>
    <n v="0"/>
    <n v="0"/>
    <n v="0"/>
    <m/>
    <m/>
  </r>
  <r>
    <x v="9"/>
    <x v="12"/>
    <s v="MENU EMPRATADO"/>
    <x v="542"/>
    <n v="2.5000000000000001E-3"/>
    <n v="2.3809523809523812E-3"/>
    <n v="0"/>
    <n v="0"/>
    <n v="0"/>
    <n v="0"/>
    <m/>
    <m/>
  </r>
  <r>
    <x v="9"/>
    <x v="12"/>
    <s v="MENU EMPRATADO"/>
    <x v="543"/>
    <n v="2.5000000000000001E-3"/>
    <n v="2.3809523809523812E-3"/>
    <n v="0"/>
    <n v="0"/>
    <n v="0"/>
    <n v="0"/>
    <m/>
    <m/>
  </r>
  <r>
    <x v="9"/>
    <x v="12"/>
    <s v="MENU EMPRATADO"/>
    <x v="544"/>
    <n v="2.5000000000000001E-3"/>
    <n v="2.3809523809523812E-3"/>
    <n v="0"/>
    <n v="0"/>
    <n v="0"/>
    <n v="0"/>
    <m/>
    <m/>
  </r>
  <r>
    <x v="9"/>
    <x v="12"/>
    <s v="MENU EMPRATADO"/>
    <x v="42"/>
    <n v="6.2500000000000003E-3"/>
    <n v="5.9523809523809521E-3"/>
    <n v="0"/>
    <n v="0"/>
    <n v="0"/>
    <n v="0"/>
    <n v="25.9"/>
    <m/>
  </r>
  <r>
    <x v="9"/>
    <x v="12"/>
    <s v="MENU EMPRATADO"/>
    <x v="545"/>
    <n v="2.5000000000000001E-2"/>
    <n v="2.3809523809523808E-2"/>
    <n v="0"/>
    <n v="0"/>
    <n v="0"/>
    <n v="0"/>
    <n v="4.8"/>
    <m/>
  </r>
  <r>
    <x v="9"/>
    <x v="12"/>
    <s v="MENU EMPRATADO"/>
    <x v="45"/>
    <n v="6.2500000000000003E-3"/>
    <n v="5.9523809523809521E-3"/>
    <n v="0"/>
    <n v="0"/>
    <n v="0"/>
    <n v="0"/>
    <n v="4.2"/>
    <m/>
  </r>
  <r>
    <x v="9"/>
    <x v="12"/>
    <s v="MENU EMPRATADO"/>
    <x v="46"/>
    <n v="2.5000000000000001E-2"/>
    <n v="2.3809523809523808E-2"/>
    <n v="0"/>
    <n v="0"/>
    <n v="0"/>
    <n v="0"/>
    <n v="7.5"/>
    <m/>
  </r>
  <r>
    <x v="9"/>
    <x v="12"/>
    <s v="MENU EMPRATADO"/>
    <x v="47"/>
    <n v="6.2500000000000001E-4"/>
    <n v="5.9523809523809529E-4"/>
    <n v="0"/>
    <n v="0"/>
    <n v="0"/>
    <n v="0"/>
    <n v="240"/>
    <m/>
  </r>
  <r>
    <x v="9"/>
    <x v="12"/>
    <s v="MENU EMPRATADO"/>
    <x v="48"/>
    <n v="6.2500000000000003E-3"/>
    <n v="5.9523809523809521E-3"/>
    <n v="0"/>
    <n v="0"/>
    <n v="0"/>
    <n v="0"/>
    <n v="6.1"/>
    <m/>
  </r>
  <r>
    <x v="9"/>
    <x v="12"/>
    <s v="MENU EMPRATADO"/>
    <x v="546"/>
    <n v="6.2500000000000003E-3"/>
    <n v="5.9523809523809521E-3"/>
    <n v="0"/>
    <n v="0"/>
    <n v="0"/>
    <n v="0"/>
    <n v="60"/>
    <m/>
  </r>
  <r>
    <x v="9"/>
    <x v="12"/>
    <s v="MENU EMPRATADO"/>
    <x v="397"/>
    <n v="3.7499999999999999E-3"/>
    <n v="3.5714285714285713E-3"/>
    <n v="0"/>
    <n v="0"/>
    <n v="0"/>
    <n v="0"/>
    <n v="58"/>
    <m/>
  </r>
  <r>
    <x v="9"/>
    <x v="12"/>
    <s v="MENU EMPRATADO"/>
    <x v="260"/>
    <n v="1.6250000000000001E-2"/>
    <n v="1.5476190476190477E-2"/>
    <n v="0"/>
    <n v="0"/>
    <n v="0"/>
    <n v="0"/>
    <n v="75"/>
    <m/>
  </r>
  <r>
    <x v="9"/>
    <x v="12"/>
    <s v="MENU EMPRATADO"/>
    <x v="547"/>
    <n v="2.5000000000000001E-3"/>
    <n v="2.3809523809523812E-3"/>
    <n v="0"/>
    <n v="0"/>
    <n v="0"/>
    <n v="0"/>
    <n v="525"/>
    <m/>
  </r>
  <r>
    <x v="9"/>
    <x v="12"/>
    <s v="MENU EMPRATADO"/>
    <x v="193"/>
    <n v="3.7499999999999999E-3"/>
    <n v="3.5714285714285713E-3"/>
    <n v="0"/>
    <n v="0"/>
    <n v="0"/>
    <n v="0"/>
    <n v="27.9"/>
    <m/>
  </r>
  <r>
    <x v="9"/>
    <x v="12"/>
    <s v="MENU EMPRATADO"/>
    <x v="52"/>
    <n v="3.7499999999999999E-3"/>
    <n v="3.5714285714285713E-3"/>
    <n v="0"/>
    <n v="0"/>
    <n v="0"/>
    <n v="0"/>
    <n v="33"/>
    <m/>
  </r>
  <r>
    <x v="9"/>
    <x v="12"/>
    <s v="MENU EMPRATADO"/>
    <x v="53"/>
    <n v="3.7499999999999999E-3"/>
    <n v="3.5714285714285713E-3"/>
    <n v="0"/>
    <n v="0"/>
    <n v="0"/>
    <n v="0"/>
    <n v="13.9"/>
    <m/>
  </r>
  <r>
    <x v="9"/>
    <x v="12"/>
    <s v="MENU EMPRATADO"/>
    <x v="266"/>
    <n v="1.6250000000000001E-2"/>
    <n v="1.5476190476190477E-2"/>
    <n v="0"/>
    <n v="0"/>
    <n v="0"/>
    <n v="0"/>
    <n v="12.9"/>
    <m/>
  </r>
  <r>
    <x v="9"/>
    <x v="12"/>
    <s v="MENU EMPRATADO"/>
    <x v="55"/>
    <n v="1.2500000000000001E-2"/>
    <n v="1.1904761904761904E-2"/>
    <n v="0"/>
    <n v="0"/>
    <n v="0"/>
    <n v="0"/>
    <n v="5.0999999999999996"/>
    <m/>
  </r>
  <r>
    <x v="9"/>
    <x v="12"/>
    <s v="MENU EMPRATADO"/>
    <x v="56"/>
    <n v="8.0000000000000002E-3"/>
    <n v="1.1904761904761904E-2"/>
    <n v="0.36"/>
    <n v="4.4999999999999997E-3"/>
    <n v="0"/>
    <n v="5.13"/>
    <n v="14.25"/>
    <m/>
  </r>
  <r>
    <x v="9"/>
    <x v="12"/>
    <s v="MENU EMPRATADO"/>
    <x v="58"/>
    <n v="1.2500000000000001E-2"/>
    <n v="1.1904761904761904E-2"/>
    <n v="0"/>
    <n v="0"/>
    <n v="0"/>
    <n v="0"/>
    <n v="15"/>
    <m/>
  </r>
  <r>
    <x v="9"/>
    <x v="12"/>
    <s v="MENU EMPRATADO"/>
    <x v="7"/>
    <n v="3.7499999999999999E-3"/>
    <n v="3.5714285714285713E-3"/>
    <n v="0"/>
    <n v="0"/>
    <n v="0"/>
    <n v="0"/>
    <n v="25.5"/>
    <m/>
  </r>
  <r>
    <x v="9"/>
    <x v="12"/>
    <s v="MENU EMPRATADO"/>
    <x v="399"/>
    <n v="3.7499999999999999E-3"/>
    <n v="3.5714285714285713E-3"/>
    <n v="0"/>
    <n v="0"/>
    <n v="0"/>
    <n v="0"/>
    <n v="160"/>
    <m/>
  </r>
  <r>
    <x v="9"/>
    <x v="12"/>
    <s v="MENU EMPRATADO"/>
    <x v="59"/>
    <n v="7.4999999999999997E-3"/>
    <n v="7.1428571428571426E-3"/>
    <n v="0"/>
    <n v="0"/>
    <n v="0"/>
    <n v="0"/>
    <n v="31.23"/>
    <m/>
  </r>
  <r>
    <x v="9"/>
    <x v="12"/>
    <s v="MENU EMPRATADO"/>
    <x v="60"/>
    <n v="1.4750000000000001E-2"/>
    <n v="1.5476190476190477E-2"/>
    <n v="0.12"/>
    <n v="1.5E-3"/>
    <n v="0"/>
    <n v="3.9479999999999995"/>
    <n v="32.9"/>
    <m/>
  </r>
  <r>
    <x v="9"/>
    <x v="12"/>
    <s v="MENU EMPRATADO"/>
    <x v="548"/>
    <n v="1.8749999999999999E-3"/>
    <n v="3.5714285714285713E-3"/>
    <n v="0"/>
    <n v="0"/>
    <n v="0.15"/>
    <n v="0"/>
    <n v="52"/>
    <m/>
  </r>
  <r>
    <x v="9"/>
    <x v="12"/>
    <s v="MENU EMPRATADO"/>
    <x v="62"/>
    <n v="1.25E-3"/>
    <n v="1.1904761904761906E-3"/>
    <n v="0"/>
    <n v="0"/>
    <n v="0"/>
    <n v="0"/>
    <n v="52"/>
    <m/>
  </r>
  <r>
    <x v="9"/>
    <x v="12"/>
    <s v="MENU EMPRATADO"/>
    <x v="64"/>
    <n v="6.2500000000000003E-3"/>
    <n v="5.9523809523809521E-3"/>
    <n v="0"/>
    <n v="0"/>
    <n v="0"/>
    <n v="0"/>
    <n v="10.9"/>
    <m/>
  </r>
  <r>
    <x v="9"/>
    <x v="12"/>
    <s v="MENU EMPRATADO"/>
    <x v="549"/>
    <n v="1.8749999999999999E-2"/>
    <n v="1.7857142857142856E-2"/>
    <n v="0"/>
    <n v="0"/>
    <n v="0"/>
    <n v="0"/>
    <n v="25.5"/>
    <m/>
  </r>
  <r>
    <x v="9"/>
    <x v="12"/>
    <s v="MENU EMPRATADO"/>
    <x v="65"/>
    <n v="1.2500000000000001E-2"/>
    <n v="1.1904761904761904E-2"/>
    <n v="0"/>
    <n v="0"/>
    <n v="0"/>
    <n v="0"/>
    <n v="28.5"/>
    <m/>
  </r>
  <r>
    <x v="9"/>
    <x v="12"/>
    <s v="MENU EMPRATADO"/>
    <x v="401"/>
    <n v="1.25E-3"/>
    <n v="1.1904761904761906E-3"/>
    <n v="0"/>
    <n v="0"/>
    <n v="0"/>
    <n v="0"/>
    <n v="110"/>
    <m/>
  </r>
  <r>
    <x v="9"/>
    <x v="12"/>
    <s v="MENU EMPRATADO"/>
    <x v="550"/>
    <n v="1.09625E-2"/>
    <n v="1.1904761904761904E-2"/>
    <n v="0.123"/>
    <n v="1.5375E-3"/>
    <n v="0"/>
    <n v="3.3087"/>
    <n v="26.9"/>
    <m/>
  </r>
  <r>
    <x v="9"/>
    <x v="12"/>
    <s v="MENU EMPRATADO"/>
    <x v="72"/>
    <n v="1.4687500000000001E-2"/>
    <n v="1.5476190476190477E-2"/>
    <n v="0.125"/>
    <n v="1.5625000000000001E-3"/>
    <n v="0"/>
    <n v="3.8125"/>
    <n v="30.5"/>
    <m/>
  </r>
  <r>
    <x v="9"/>
    <x v="12"/>
    <s v="MENU EMPRATADO"/>
    <x v="551"/>
    <n v="2.5000000000000001E-3"/>
    <n v="2.3809523809523812E-3"/>
    <n v="0"/>
    <n v="0"/>
    <n v="0"/>
    <n v="0"/>
    <n v="27.99"/>
    <m/>
  </r>
  <r>
    <x v="9"/>
    <x v="12"/>
    <s v="MENU EMPRATADO"/>
    <x v="275"/>
    <n v="6.2500000000000003E-3"/>
    <n v="5.9523809523809521E-3"/>
    <n v="0"/>
    <n v="0"/>
    <n v="0"/>
    <n v="0"/>
    <n v="31"/>
    <m/>
  </r>
  <r>
    <x v="9"/>
    <x v="12"/>
    <s v="MENU EMPRATADO"/>
    <x v="74"/>
    <n v="1.2500000000000001E-2"/>
    <n v="2.3809523809523808E-2"/>
    <n v="0"/>
    <n v="0"/>
    <n v="1"/>
    <n v="0"/>
    <n v="4.8499999999999996"/>
    <m/>
  </r>
  <r>
    <x v="9"/>
    <x v="12"/>
    <s v="MENU EMPRATADO"/>
    <x v="317"/>
    <n v="1.8749999999999999E-2"/>
    <n v="1.7857142857142856E-2"/>
    <n v="0"/>
    <n v="0"/>
    <n v="0"/>
    <n v="0"/>
    <n v="32"/>
    <m/>
  </r>
  <r>
    <x v="9"/>
    <x v="12"/>
    <s v="MENU EMPRATADO"/>
    <x v="76"/>
    <n v="6.2500000000000003E-3"/>
    <n v="5.9523809523809521E-3"/>
    <n v="0"/>
    <n v="0"/>
    <n v="0"/>
    <n v="0"/>
    <n v="13.73"/>
    <m/>
  </r>
  <r>
    <x v="9"/>
    <x v="12"/>
    <s v="MENU EMPRATADO"/>
    <x v="86"/>
    <n v="1"/>
    <n v="1.0714285714285714"/>
    <n v="10"/>
    <n v="0.125"/>
    <n v="0"/>
    <n v="12"/>
    <n v="1.2"/>
    <m/>
  </r>
  <r>
    <x v="9"/>
    <x v="12"/>
    <s v="MENU EMPRATADO"/>
    <x v="87"/>
    <n v="3.7499999999999999E-2"/>
    <n v="3.5714285714285712E-2"/>
    <n v="0"/>
    <n v="0"/>
    <n v="0"/>
    <n v="0"/>
    <n v="7.8"/>
    <m/>
  </r>
  <r>
    <x v="10"/>
    <x v="13"/>
    <s v="menu volante com ilha "/>
    <x v="552"/>
    <n v="3.5714285714285712E-2"/>
    <n v="5.5555555555555552E-2"/>
    <n v="1"/>
    <n v="1.7857142857142856E-2"/>
    <n v="0"/>
    <n v="45.85"/>
    <n v="45.85"/>
    <m/>
  </r>
  <r>
    <x v="10"/>
    <x v="13"/>
    <s v="menu volante com ilha "/>
    <x v="362"/>
    <n v="2.6607142857142857E-2"/>
    <n v="3.7037037037037035E-2"/>
    <n v="0.51"/>
    <n v="9.1071428571428571E-3"/>
    <n v="0"/>
    <n v="5.6253000000000002"/>
    <n v="11.03"/>
    <m/>
  </r>
  <r>
    <x v="10"/>
    <x v="13"/>
    <s v="menu volante com ilha "/>
    <x v="94"/>
    <n v="6.60714285714286E-3"/>
    <n v="4.6296296296296294E-2"/>
    <n v="2.13"/>
    <n v="3.8035714285714284E-2"/>
    <n v="0"/>
    <n v="59.320500000000003"/>
    <n v="27.85"/>
    <m/>
  </r>
  <r>
    <x v="10"/>
    <x v="13"/>
    <s v="menu volante com ilha "/>
    <x v="284"/>
    <n v="0.7142857142857143"/>
    <n v="1.1111111111111112"/>
    <n v="10"/>
    <n v="0.17857142857142858"/>
    <n v="10"/>
    <n v="37.200000000000003"/>
    <n v="3.72"/>
    <m/>
  </r>
  <r>
    <x v="10"/>
    <x v="13"/>
    <s v="menu volante com ilha "/>
    <x v="199"/>
    <n v="7.7857142857142847E-2"/>
    <n v="0.1111111111111111"/>
    <n v="1.64"/>
    <n v="2.9285714285714283E-2"/>
    <n v="0"/>
    <n v="12.873999999999999"/>
    <n v="7.85"/>
    <m/>
  </r>
  <r>
    <x v="10"/>
    <x v="13"/>
    <s v="menu volante com ilha "/>
    <x v="479"/>
    <n v="5.3571428571428572E-3"/>
    <n v="9.2592592592592587E-3"/>
    <n v="0"/>
    <n v="0"/>
    <n v="0.2"/>
    <n v="0"/>
    <n v="24.15"/>
    <m/>
  </r>
  <r>
    <x v="10"/>
    <x v="13"/>
    <s v="menu volante com ilha "/>
    <x v="478"/>
    <n v="8.9285714285714281E-3"/>
    <n v="9.2592592592592587E-3"/>
    <n v="0"/>
    <n v="0"/>
    <n v="0"/>
    <n v="0"/>
    <n v="6.02"/>
    <m/>
  </r>
  <r>
    <x v="10"/>
    <x v="13"/>
    <s v="menu volante com ilha "/>
    <x v="553"/>
    <n v="5.0464285714285712E-2"/>
    <n v="9.2592592592592587E-2"/>
    <n v="0.67400000000000004"/>
    <n v="1.2035714285714287E-2"/>
    <n v="1.5"/>
    <n v="23.657400000000003"/>
    <n v="35.1"/>
    <m/>
  </r>
  <r>
    <x v="10"/>
    <x v="13"/>
    <s v="menu volante com ilha "/>
    <x v="160"/>
    <n v="1.1785714285714287E-2"/>
    <n v="2.4074074074074074E-2"/>
    <n v="0"/>
    <n v="0"/>
    <n v="0.64"/>
    <n v="0"/>
    <n v="107.52"/>
    <m/>
  </r>
  <r>
    <x v="10"/>
    <x v="13"/>
    <s v="menu volante com ilha "/>
    <x v="554"/>
    <n v="7.3035714285714287E-2"/>
    <n v="0.1388888888888889"/>
    <n v="3.41"/>
    <n v="6.0892857142857144E-2"/>
    <n v="0"/>
    <n v="170.39770000000001"/>
    <n v="49.97"/>
    <m/>
  </r>
  <r>
    <x v="10"/>
    <x v="13"/>
    <s v="menu volante com ilha "/>
    <x v="555"/>
    <n v="2.9375000000000002E-2"/>
    <n v="4.6296296296296294E-2"/>
    <n v="0.85499999999999998"/>
    <n v="1.5267857142857142E-2"/>
    <n v="0"/>
    <n v="21.60585"/>
    <n v="25.27"/>
    <m/>
  </r>
  <r>
    <x v="10"/>
    <x v="13"/>
    <s v="menu volante com ilha "/>
    <x v="218"/>
    <n v="5.3571428571428568E-2"/>
    <n v="9.2592592592592587E-2"/>
    <n v="0"/>
    <n v="0"/>
    <n v="2"/>
    <n v="0"/>
    <n v="4"/>
    <m/>
  </r>
  <r>
    <x v="10"/>
    <x v="13"/>
    <s v="menu volante com ilha "/>
    <x v="556"/>
    <n v="4.464285714285714E-3"/>
    <n v="4.6296296296296294E-3"/>
    <n v="0"/>
    <n v="0"/>
    <n v="0"/>
    <n v="0"/>
    <n v="17.5"/>
    <m/>
  </r>
  <r>
    <x v="10"/>
    <x v="13"/>
    <s v="menu volante com ilha "/>
    <x v="218"/>
    <n v="1.7857142857142856E-2"/>
    <n v="1.8518518518518517E-2"/>
    <n v="0"/>
    <n v="0"/>
    <n v="0"/>
    <n v="0"/>
    <n v="4"/>
    <m/>
  </r>
  <r>
    <x v="10"/>
    <x v="13"/>
    <s v="menu volante com ilha "/>
    <x v="126"/>
    <n v="1.0714285714285714E-2"/>
    <n v="1.1111111111111112E-2"/>
    <n v="0"/>
    <n v="0"/>
    <n v="0"/>
    <n v="0"/>
    <n v="18.98"/>
    <m/>
  </r>
  <r>
    <x v="10"/>
    <x v="13"/>
    <s v="menu volante com ilha "/>
    <x v="557"/>
    <n v="8.9285714285714281E-3"/>
    <n v="9.2592592592592587E-3"/>
    <n v="0"/>
    <n v="0"/>
    <n v="0"/>
    <n v="0"/>
    <n v="31.96"/>
    <m/>
  </r>
  <r>
    <x v="10"/>
    <x v="13"/>
    <s v="menu volante com ilha "/>
    <x v="558"/>
    <n v="8.9285714285714281E-3"/>
    <n v="9.2592592592592587E-3"/>
    <n v="0"/>
    <n v="0"/>
    <n v="0"/>
    <n v="0"/>
    <n v="28.5"/>
    <m/>
  </r>
  <r>
    <x v="10"/>
    <x v="13"/>
    <s v="menu volante com ilha "/>
    <x v="231"/>
    <n v="0.21428571428571427"/>
    <n v="0.22222222222222221"/>
    <n v="0"/>
    <n v="0"/>
    <n v="0"/>
    <n v="0"/>
    <n v="1.98"/>
    <m/>
  </r>
  <r>
    <x v="10"/>
    <x v="13"/>
    <s v="menu volante com ilha "/>
    <x v="559"/>
    <n v="2.2142857142857145E-2"/>
    <n v="3.7037037037037035E-2"/>
    <n v="0.35"/>
    <n v="6.2499999999999995E-3"/>
    <n v="0.41"/>
    <n v="27.401500000000002"/>
    <n v="78.290000000000006"/>
    <m/>
  </r>
  <r>
    <x v="10"/>
    <x v="13"/>
    <s v="menu volante com ilha "/>
    <x v="115"/>
    <n v="1.2160714285714287E-2"/>
    <n v="2.7777777777777776E-2"/>
    <n v="0.25600000000000001"/>
    <n v="4.5714285714285718E-3"/>
    <n v="0.56299999999999994"/>
    <n v="17.638400000000001"/>
    <n v="68.900000000000006"/>
    <m/>
  </r>
  <r>
    <x v="10"/>
    <x v="13"/>
    <s v="menu volante com ilha "/>
    <x v="560"/>
    <n v="2.0374999999999997E-2"/>
    <n v="2.7777777777777776E-2"/>
    <n v="0.35899999999999999"/>
    <n v="6.4107142857142852E-3"/>
    <n v="0"/>
    <n v="15.839079999999999"/>
    <n v="44.12"/>
    <m/>
  </r>
  <r>
    <x v="10"/>
    <x v="13"/>
    <s v="menu volante com ilha "/>
    <x v="158"/>
    <n v="8.9285714285714281E-3"/>
    <n v="1.3888888888888888E-2"/>
    <n v="0"/>
    <n v="0"/>
    <n v="0.25"/>
    <n v="0"/>
    <n v="65"/>
    <m/>
  </r>
  <r>
    <x v="10"/>
    <x v="13"/>
    <s v="menu volante com ilha "/>
    <x v="561"/>
    <n v="2.4035714285714285E-2"/>
    <n v="3.7037037037037035E-2"/>
    <n v="0.65400000000000003"/>
    <n v="1.1678571428571429E-2"/>
    <n v="0"/>
    <n v="10.3986"/>
    <n v="15.9"/>
    <m/>
  </r>
  <r>
    <x v="10"/>
    <x v="13"/>
    <s v="menu volante com ilha "/>
    <x v="110"/>
    <n v="2.0982142857142855E-2"/>
    <n v="2.7777777777777776E-2"/>
    <n v="0.32500000000000001"/>
    <n v="5.8035714285714288E-3"/>
    <n v="0"/>
    <n v="4.7774999999999999"/>
    <n v="14.7"/>
    <m/>
  </r>
  <r>
    <x v="10"/>
    <x v="13"/>
    <s v="menu volante com ilha "/>
    <x v="109"/>
    <n v="1.758928571428571E-2"/>
    <n v="2.7777777777777776E-2"/>
    <n v="0.51500000000000001"/>
    <n v="9.1964285714285724E-3"/>
    <n v="0"/>
    <n v="15.810499999999999"/>
    <n v="30.7"/>
    <m/>
  </r>
  <r>
    <x v="10"/>
    <x v="13"/>
    <s v="menu volante com ilha "/>
    <x v="562"/>
    <n v="2.6785714285714286E-3"/>
    <n v="4.6296296296296294E-3"/>
    <n v="0"/>
    <n v="0"/>
    <n v="0.1"/>
    <n v="0"/>
    <n v="18.079999999999998"/>
    <m/>
  </r>
  <r>
    <x v="10"/>
    <x v="13"/>
    <s v="menu volante com ilha "/>
    <x v="563"/>
    <n v="2.8660714285714286E-2"/>
    <n v="3.7037037037037035E-2"/>
    <n v="0"/>
    <n v="0"/>
    <n v="0.39500000000000002"/>
    <n v="0"/>
    <n v="7.85"/>
    <m/>
  </r>
  <r>
    <x v="10"/>
    <x v="13"/>
    <s v="menu volante com ilha "/>
    <x v="564"/>
    <n v="2.9196428571428571E-2"/>
    <n v="3.7037037037037035E-2"/>
    <n v="0"/>
    <n v="0"/>
    <n v="0.36499999999999999"/>
    <n v="0"/>
    <n v="8.5"/>
    <m/>
  </r>
  <r>
    <x v="10"/>
    <x v="13"/>
    <s v="menu volante com ilha "/>
    <x v="565"/>
    <n v="2.8839285714285713E-2"/>
    <n v="3.7037037037037035E-2"/>
    <n v="0"/>
    <n v="0"/>
    <n v="0.38500000000000001"/>
    <n v="0"/>
    <n v="7.85"/>
    <m/>
  </r>
  <r>
    <x v="10"/>
    <x v="13"/>
    <s v="menu volante com ilha "/>
    <x v="566"/>
    <n v="2.5892857142857141E-2"/>
    <n v="3.7037037037037035E-2"/>
    <n v="0.55000000000000004"/>
    <n v="9.821428571428573E-3"/>
    <n v="0"/>
    <n v="24.321000000000002"/>
    <n v="44.22"/>
    <m/>
  </r>
  <r>
    <x v="10"/>
    <x v="13"/>
    <s v="menu volante com ilha "/>
    <x v="120"/>
    <n v="4.464285714285714E-3"/>
    <n v="4.6296296296296294E-3"/>
    <n v="0"/>
    <n v="0"/>
    <n v="0"/>
    <n v="0"/>
    <n v="54.03"/>
    <m/>
  </r>
  <r>
    <x v="10"/>
    <x v="13"/>
    <s v="menu volante com ilha "/>
    <x v="118"/>
    <n v="0.21428571428571427"/>
    <n v="0.22222222222222221"/>
    <n v="0"/>
    <n v="0"/>
    <n v="0"/>
    <n v="0"/>
    <n v="3.7"/>
    <m/>
  </r>
  <r>
    <x v="10"/>
    <x v="13"/>
    <s v="menu volante com ilha "/>
    <x v="119"/>
    <n v="0.26785714285714285"/>
    <n v="0.27777777777777779"/>
    <n v="0"/>
    <n v="0"/>
    <n v="0"/>
    <n v="0"/>
    <n v="1.49"/>
    <m/>
  </r>
  <r>
    <x v="10"/>
    <x v="13"/>
    <s v="menu volante com ilha "/>
    <x v="567"/>
    <n v="8.9285714285714288E-2"/>
    <n v="0.1388888888888889"/>
    <n v="0"/>
    <n v="0"/>
    <n v="2.5"/>
    <n v="0"/>
    <n v="42.25"/>
    <m/>
  </r>
  <r>
    <x v="10"/>
    <x v="13"/>
    <s v="menu volante com ilha "/>
    <x v="568"/>
    <n v="2.6785714285714284E-2"/>
    <n v="2.7777777777777776E-2"/>
    <n v="0"/>
    <n v="0"/>
    <n v="0"/>
    <n v="0"/>
    <n v="24.15"/>
    <m/>
  </r>
  <r>
    <x v="10"/>
    <x v="13"/>
    <s v="menu volante com ilha "/>
    <x v="164"/>
    <n v="8.2142857142857139E-3"/>
    <n v="1.3888888888888888E-2"/>
    <n v="0"/>
    <n v="0"/>
    <n v="0.28999999999999998"/>
    <n v="0"/>
    <n v="75.36"/>
    <m/>
  </r>
  <r>
    <x v="10"/>
    <x v="13"/>
    <s v="menu volante com ilha "/>
    <x v="100"/>
    <n v="1.7857142857142856E-2"/>
    <n v="1.8518518518518517E-2"/>
    <n v="0"/>
    <n v="0"/>
    <n v="0"/>
    <n v="0"/>
    <n v="23.29"/>
    <m/>
  </r>
  <r>
    <x v="10"/>
    <x v="13"/>
    <s v="menu volante com ilha "/>
    <x v="101"/>
    <n v="5.3571428571428568E-2"/>
    <n v="5.5555555555555552E-2"/>
    <n v="0"/>
    <n v="0"/>
    <n v="0"/>
    <n v="0"/>
    <n v="30.24"/>
    <m/>
  </r>
  <r>
    <x v="10"/>
    <x v="13"/>
    <s v="menu volante com ilha "/>
    <x v="569"/>
    <n v="9.8035714285714282E-2"/>
    <n v="0.1111111111111111"/>
    <n v="0.51"/>
    <n v="9.1071428571428571E-3"/>
    <n v="0"/>
    <n v="18.839399999999998"/>
    <n v="36.94"/>
    <m/>
  </r>
  <r>
    <x v="10"/>
    <x v="13"/>
    <s v="menu volante com ilha "/>
    <x v="99"/>
    <n v="4.464285714285714E-3"/>
    <n v="4.6296296296296294E-3"/>
    <n v="0"/>
    <n v="0"/>
    <n v="0"/>
    <n v="0"/>
    <n v="52.32"/>
    <m/>
  </r>
  <r>
    <x v="10"/>
    <x v="13"/>
    <s v="menu volante com ilha "/>
    <x v="570"/>
    <n v="-4.464285714285714E-3"/>
    <n v="1.3888888888888888E-2"/>
    <n v="0"/>
    <n v="0"/>
    <n v="1"/>
    <n v="0"/>
    <n v="17.29"/>
    <m/>
  </r>
  <r>
    <x v="10"/>
    <x v="13"/>
    <s v="menu volante com ilha "/>
    <x v="103"/>
    <n v="1.7857142857142856E-2"/>
    <n v="1.8518518518518517E-2"/>
    <n v="0"/>
    <n v="0"/>
    <n v="0"/>
    <n v="0"/>
    <n v="21.5"/>
    <m/>
  </r>
  <r>
    <x v="10"/>
    <x v="13"/>
    <s v="menu volante com ilha "/>
    <x v="571"/>
    <n v="0.21428571428571427"/>
    <n v="0.22222222222222221"/>
    <n v="0"/>
    <n v="0"/>
    <n v="0"/>
    <n v="0"/>
    <n v="6.48"/>
    <m/>
  </r>
  <r>
    <x v="10"/>
    <x v="13"/>
    <s v="menu volante com ilha "/>
    <x v="386"/>
    <n v="0.14285714285714285"/>
    <n v="0.14814814814814814"/>
    <n v="0"/>
    <n v="0"/>
    <n v="0"/>
    <n v="0"/>
    <n v="7.4"/>
    <m/>
  </r>
  <r>
    <x v="10"/>
    <x v="13"/>
    <s v="menu volante com ilha "/>
    <x v="138"/>
    <n v="0.14285714285714285"/>
    <n v="0.14814814814814814"/>
    <n v="0"/>
    <n v="0"/>
    <n v="0"/>
    <n v="0"/>
    <n v="17"/>
    <m/>
  </r>
  <r>
    <x v="10"/>
    <x v="13"/>
    <s v="menu volante com ilha "/>
    <x v="138"/>
    <n v="8.9285714285714288E-2"/>
    <n v="9.2592592592592587E-2"/>
    <n v="0"/>
    <n v="0"/>
    <n v="0"/>
    <n v="0"/>
    <n v="17.5"/>
    <m/>
  </r>
  <r>
    <x v="10"/>
    <x v="13"/>
    <s v="menu volante com ilha "/>
    <x v="385"/>
    <n v="3.5714285714285712E-2"/>
    <n v="3.7037037037037035E-2"/>
    <n v="0"/>
    <n v="0"/>
    <n v="0"/>
    <n v="0"/>
    <n v="14"/>
    <m/>
  </r>
  <r>
    <x v="10"/>
    <x v="13"/>
    <s v="menu volante com ilha "/>
    <x v="572"/>
    <n v="0.44642857142857145"/>
    <n v="0.92592592592592593"/>
    <n v="15"/>
    <n v="0.26785714285714285"/>
    <n v="10"/>
    <n v="10.35"/>
    <n v="0.69"/>
    <m/>
  </r>
  <r>
    <x v="10"/>
    <x v="13"/>
    <s v="menu volante com ilha "/>
    <x v="573"/>
    <n v="1.7857142857142856E-2"/>
    <n v="1.8518518518518517E-2"/>
    <n v="0"/>
    <n v="0"/>
    <n v="0"/>
    <n v="0"/>
    <n v="31.45"/>
    <m/>
  </r>
  <r>
    <x v="10"/>
    <x v="13"/>
    <s v="menu volante com ilha "/>
    <x v="293"/>
    <n v="1.7857142857142856E-2"/>
    <n v="1.8518518518518517E-2"/>
    <n v="0"/>
    <n v="0"/>
    <n v="0"/>
    <n v="0"/>
    <n v="22.2"/>
    <m/>
  </r>
  <r>
    <x v="10"/>
    <x v="13"/>
    <s v="menu volante com ilha "/>
    <x v="220"/>
    <n v="5.3571428571428572E-3"/>
    <n v="5.5555555555555558E-3"/>
    <n v="0"/>
    <n v="0"/>
    <n v="0"/>
    <n v="0"/>
    <n v="39.51"/>
    <m/>
  </r>
  <r>
    <x v="10"/>
    <x v="13"/>
    <s v="menu volante com ilha "/>
    <x v="574"/>
    <n v="3.5714285714285718E-3"/>
    <n v="3.7037037037037038E-3"/>
    <n v="0"/>
    <n v="0"/>
    <n v="0"/>
    <n v="0"/>
    <n v="32.25"/>
    <m/>
  </r>
  <r>
    <x v="10"/>
    <x v="13"/>
    <s v="menu volante com ilha "/>
    <x v="226"/>
    <n v="1.7857142857142856E-2"/>
    <n v="1.8518518518518517E-2"/>
    <n v="0"/>
    <n v="0"/>
    <n v="0"/>
    <n v="0"/>
    <n v="24.8"/>
    <m/>
  </r>
  <r>
    <x v="10"/>
    <x v="13"/>
    <s v="menu volante com ilha "/>
    <x v="575"/>
    <n v="0.23214285714285715"/>
    <n v="0.27777777777777779"/>
    <n v="0"/>
    <n v="0"/>
    <n v="2"/>
    <n v="0"/>
    <n v="0.68"/>
    <m/>
  </r>
  <r>
    <x v="10"/>
    <x v="13"/>
    <s v="menu volante com ilha "/>
    <x v="576"/>
    <n v="0.25"/>
    <n v="0.27777777777777779"/>
    <n v="0"/>
    <n v="0"/>
    <n v="1"/>
    <n v="0"/>
    <n v="0.69"/>
    <m/>
  </r>
  <r>
    <x v="10"/>
    <x v="13"/>
    <s v="menu volante com ilha "/>
    <x v="384"/>
    <n v="5.3571428571428572E-3"/>
    <n v="5.5555555555555558E-3"/>
    <n v="0"/>
    <n v="0"/>
    <n v="0"/>
    <n v="0"/>
    <n v="14.6"/>
    <m/>
  </r>
  <r>
    <x v="10"/>
    <x v="13"/>
    <s v="menu volante com ilha "/>
    <x v="0"/>
    <n v="3.5714285714285718E-3"/>
    <n v="3.7037037037037038E-3"/>
    <n v="0"/>
    <n v="0"/>
    <n v="0"/>
    <n v="0"/>
    <n v="16.187999999999999"/>
    <m/>
  </r>
  <r>
    <x v="10"/>
    <x v="13"/>
    <s v="menu volante com ilha "/>
    <x v="435"/>
    <n v="0.19642857142857142"/>
    <n v="0.22222222222222221"/>
    <n v="0"/>
    <n v="0"/>
    <n v="1"/>
    <n v="0"/>
    <n v="30.35"/>
    <m/>
  </r>
  <r>
    <x v="10"/>
    <x v="13"/>
    <s v="menu volante com ilha "/>
    <x v="303"/>
    <n v="7.1428571428571425E-2"/>
    <n v="7.407407407407407E-2"/>
    <n v="0"/>
    <n v="0"/>
    <n v="0"/>
    <n v="0"/>
    <n v="40"/>
    <m/>
  </r>
  <r>
    <x v="10"/>
    <x v="13"/>
    <s v="menu volante com ilha "/>
    <x v="577"/>
    <n v="1.2410714285714287E-2"/>
    <n v="1.8518518518518517E-2"/>
    <n v="0"/>
    <n v="0"/>
    <n v="0.30499999999999999"/>
    <n v="0"/>
    <n v="50.65"/>
    <m/>
  </r>
  <r>
    <x v="10"/>
    <x v="13"/>
    <s v="menu volante com ilha "/>
    <x v="578"/>
    <n v="2.1428571428571429E-2"/>
    <n v="2.2222222222222223E-2"/>
    <n v="0"/>
    <n v="0"/>
    <n v="0"/>
    <n v="0"/>
    <n v="216"/>
    <m/>
  </r>
  <r>
    <x v="10"/>
    <x v="13"/>
    <s v="menu volante com ilha "/>
    <x v="579"/>
    <n v="2.3214285714285715E-2"/>
    <n v="4.6296296296296294E-2"/>
    <n v="0"/>
    <n v="0"/>
    <n v="1.2"/>
    <n v="0"/>
    <n v="8.798"/>
    <m/>
  </r>
  <r>
    <x v="10"/>
    <x v="13"/>
    <s v="menu volante com ilha "/>
    <x v="3"/>
    <n v="1.7857142857142856E-2"/>
    <n v="1.8518518518518517E-2"/>
    <n v="0"/>
    <n v="0"/>
    <n v="0"/>
    <n v="0"/>
    <n v="20.7"/>
    <m/>
  </r>
  <r>
    <x v="10"/>
    <x v="13"/>
    <s v="menu volante com ilha "/>
    <x v="4"/>
    <n v="1.7857142857142856E-2"/>
    <n v="1.8518518518518517E-2"/>
    <n v="0"/>
    <n v="0"/>
    <n v="0"/>
    <n v="0"/>
    <n v="71.05"/>
    <m/>
  </r>
  <r>
    <x v="10"/>
    <x v="13"/>
    <s v="menu volante com ilha "/>
    <x v="5"/>
    <n v="1.7857142857142856E-2"/>
    <n v="1.8518518518518517E-2"/>
    <n v="0"/>
    <n v="0"/>
    <n v="0"/>
    <n v="0"/>
    <n v="56.55"/>
    <m/>
  </r>
  <r>
    <x v="10"/>
    <x v="13"/>
    <s v="menu volante com ilha "/>
    <x v="305"/>
    <n v="1.7857142857142856E-2"/>
    <n v="1.8518518518518517E-2"/>
    <n v="0"/>
    <n v="0"/>
    <n v="0"/>
    <n v="0"/>
    <n v="40.450000000000003"/>
    <m/>
  </r>
  <r>
    <x v="10"/>
    <x v="13"/>
    <s v="menu volante com ilha "/>
    <x v="7"/>
    <n v="8.9285714285714281E-3"/>
    <n v="9.2592592592592587E-3"/>
    <n v="0"/>
    <n v="0"/>
    <n v="0"/>
    <n v="0"/>
    <n v="31.5"/>
    <m/>
  </r>
  <r>
    <x v="10"/>
    <x v="13"/>
    <s v="menu volante com ilha "/>
    <x v="8"/>
    <n v="1.7857142857142856E-2"/>
    <n v="1.8518518518518517E-2"/>
    <n v="0"/>
    <n v="0"/>
    <n v="0"/>
    <n v="0"/>
    <n v="80.2"/>
    <m/>
  </r>
  <r>
    <x v="10"/>
    <x v="13"/>
    <s v="menu volante com ilha "/>
    <x v="238"/>
    <n v="1.7857142857142856E-2"/>
    <n v="1.8518518518518517E-2"/>
    <n v="0"/>
    <n v="0"/>
    <n v="0"/>
    <n v="0"/>
    <n v="5.2720000000000002"/>
    <m/>
  </r>
  <r>
    <x v="10"/>
    <x v="13"/>
    <s v="menu volante com ilha "/>
    <x v="307"/>
    <n v="0.17857142857142858"/>
    <n v="0.37037037037037035"/>
    <n v="0"/>
    <n v="0"/>
    <n v="10"/>
    <n v="0"/>
    <n v="0.33810000000000001"/>
    <m/>
  </r>
  <r>
    <x v="10"/>
    <x v="13"/>
    <s v="menu volante com ilha "/>
    <x v="11"/>
    <n v="1.7857142857142856E-2"/>
    <n v="1.8518518518518517E-2"/>
    <n v="0"/>
    <n v="0"/>
    <n v="0"/>
    <n v="0"/>
    <n v="4.99"/>
    <m/>
  </r>
  <r>
    <x v="10"/>
    <x v="13"/>
    <s v="menu volante com ilha "/>
    <x v="12"/>
    <n v="0.8928571428571429"/>
    <n v="0.92592592592592593"/>
    <n v="0"/>
    <n v="0"/>
    <n v="0"/>
    <n v="0"/>
    <n v="0.06"/>
    <m/>
  </r>
  <r>
    <x v="10"/>
    <x v="13"/>
    <s v="menu volante com ilha "/>
    <x v="13"/>
    <n v="0.8928571428571429"/>
    <n v="0.92592592592592593"/>
    <n v="0"/>
    <n v="0"/>
    <n v="0"/>
    <n v="0"/>
    <n v="7.0000000000000007E-2"/>
    <m/>
  </r>
  <r>
    <x v="10"/>
    <x v="13"/>
    <s v="menu volante com ilha "/>
    <x v="187"/>
    <n v="2.6785714285714286E-3"/>
    <n v="2.7777777777777779E-3"/>
    <n v="0"/>
    <n v="0"/>
    <n v="0"/>
    <n v="0"/>
    <n v="48.06"/>
    <m/>
  </r>
  <r>
    <x v="10"/>
    <x v="13"/>
    <s v="menu volante com ilha "/>
    <x v="438"/>
    <n v="0"/>
    <n v="3.7037037037037035E-2"/>
    <n v="0"/>
    <n v="0"/>
    <n v="2"/>
    <n v="0"/>
    <n v="18"/>
    <m/>
  </r>
  <r>
    <x v="10"/>
    <x v="13"/>
    <s v="menu volante com ilha "/>
    <x v="17"/>
    <n v="1.7857142857142856E-2"/>
    <n v="1.8518518518518517E-2"/>
    <n v="0"/>
    <n v="0"/>
    <n v="0"/>
    <n v="0"/>
    <n v="156.30000000000001"/>
    <m/>
  </r>
  <r>
    <x v="10"/>
    <x v="13"/>
    <s v="menu volante com ilha "/>
    <x v="18"/>
    <n v="1.7857142857142858"/>
    <n v="1.8518518518518519"/>
    <n v="0"/>
    <n v="0"/>
    <n v="0"/>
    <n v="0"/>
    <n v="1.8"/>
    <m/>
  </r>
  <r>
    <x v="10"/>
    <x v="13"/>
    <s v="menu volante com ilha "/>
    <x v="580"/>
    <n v="8.9285714285714281E-3"/>
    <n v="9.2592592592592587E-3"/>
    <n v="0"/>
    <n v="0"/>
    <n v="0"/>
    <n v="0"/>
    <n v="26.9"/>
    <m/>
  </r>
  <r>
    <x v="10"/>
    <x v="13"/>
    <s v="menu volante com ilha "/>
    <x v="20"/>
    <n v="8.9285714285714281E-3"/>
    <n v="9.2592592592592587E-3"/>
    <n v="0"/>
    <n v="0"/>
    <n v="0"/>
    <n v="0"/>
    <n v="65.97999999999999"/>
    <m/>
  </r>
  <r>
    <x v="10"/>
    <x v="13"/>
    <s v="menu volante com ilha "/>
    <x v="21"/>
    <n v="0.625"/>
    <n v="0.64814814814814814"/>
    <n v="0"/>
    <n v="0"/>
    <n v="0"/>
    <n v="0"/>
    <n v="2.5099999999999998"/>
    <m/>
  </r>
  <r>
    <x v="10"/>
    <x v="13"/>
    <s v="menu volante com ilha "/>
    <x v="391"/>
    <n v="5.3571428571428572E-3"/>
    <n v="5.5555555555555558E-3"/>
    <n v="0"/>
    <n v="0"/>
    <n v="0"/>
    <n v="0"/>
    <n v="79"/>
    <m/>
  </r>
  <r>
    <x v="10"/>
    <x v="13"/>
    <s v="menu volante com ilha "/>
    <x v="581"/>
    <n v="1.25"/>
    <n v="1.2962962962962963"/>
    <n v="0"/>
    <n v="0"/>
    <n v="0"/>
    <n v="0"/>
    <n v="1.8"/>
    <m/>
  </r>
  <r>
    <x v="10"/>
    <x v="13"/>
    <s v="menu volante com ilha "/>
    <x v="23"/>
    <n v="5.3571428571428568E-2"/>
    <n v="5.5555555555555552E-2"/>
    <n v="0"/>
    <n v="0"/>
    <n v="0"/>
    <n v="0"/>
    <n v="16.64"/>
    <m/>
  </r>
  <r>
    <x v="10"/>
    <x v="13"/>
    <s v="menu volante com ilha "/>
    <x v="244"/>
    <n v="8.9285714285714281E-3"/>
    <n v="9.2592592592592587E-3"/>
    <n v="0"/>
    <n v="0"/>
    <n v="0"/>
    <n v="0"/>
    <n v="79.900000000000006"/>
    <m/>
  </r>
  <r>
    <x v="10"/>
    <x v="13"/>
    <s v="menu volante com ilha "/>
    <x v="26"/>
    <n v="-2.6785714285714284E-2"/>
    <n v="4.6296296296296294E-2"/>
    <n v="1"/>
    <n v="1.7857142857142856E-2"/>
    <n v="3"/>
    <n v="14.9"/>
    <n v="14.9"/>
    <m/>
  </r>
  <r>
    <x v="10"/>
    <x v="13"/>
    <s v="menu volante com ilha "/>
    <x v="582"/>
    <n v="6.1071428571428579E-3"/>
    <n v="6.333333333333334E-3"/>
    <n v="0"/>
    <n v="0"/>
    <n v="0"/>
    <n v="0"/>
    <n v="99.385964912280699"/>
    <m/>
  </r>
  <r>
    <x v="10"/>
    <x v="13"/>
    <s v="menu volante com ilha "/>
    <x v="29"/>
    <n v="1.0714285714285714E-2"/>
    <n v="1.1111111111111112E-2"/>
    <n v="0"/>
    <n v="0"/>
    <n v="0"/>
    <n v="0"/>
    <n v="13.99"/>
    <m/>
  </r>
  <r>
    <x v="10"/>
    <x v="13"/>
    <s v="menu volante com ilha "/>
    <x v="32"/>
    <n v="3.5714285714285718E-3"/>
    <n v="3.7037037037037038E-3"/>
    <n v="0"/>
    <n v="0"/>
    <n v="0"/>
    <n v="0"/>
    <n v="132.09302325581396"/>
    <m/>
  </r>
  <r>
    <x v="10"/>
    <x v="13"/>
    <s v="menu volante com ilha "/>
    <x v="394"/>
    <n v="5.3571428571428572E-3"/>
    <n v="5.5555555555555558E-3"/>
    <n v="0"/>
    <n v="0"/>
    <n v="0"/>
    <n v="0"/>
    <n v="42.02"/>
    <m/>
  </r>
  <r>
    <x v="10"/>
    <x v="13"/>
    <s v="menu volante com ilha "/>
    <x v="36"/>
    <n v="8.9285714285714281E-3"/>
    <n v="2.7777777777777776E-2"/>
    <n v="0"/>
    <n v="0"/>
    <n v="1"/>
    <n v="0"/>
    <n v="10.18"/>
    <m/>
  </r>
  <r>
    <x v="10"/>
    <x v="13"/>
    <s v="menu volante com ilha "/>
    <x v="251"/>
    <n v="-9.2857142857142791E-4"/>
    <n v="5.5555555555555558E-3"/>
    <n v="0.35199999999999998"/>
    <n v="6.2857142857142851E-3"/>
    <n v="0"/>
    <n v="10.19392"/>
    <n v="28.96"/>
    <m/>
  </r>
  <r>
    <x v="10"/>
    <x v="13"/>
    <s v="menu volante com ilha "/>
    <x v="583"/>
    <n v="0"/>
    <n v="9.2592592592592587E-3"/>
    <n v="0.5"/>
    <n v="8.9285714285714281E-3"/>
    <n v="0"/>
    <n v="17.5"/>
    <n v="35"/>
    <m/>
  </r>
  <r>
    <x v="10"/>
    <x v="13"/>
    <s v="menu volante com ilha "/>
    <x v="253"/>
    <n v="6.1785714285714222E-4"/>
    <n v="5.5555555555555558E-3"/>
    <n v="0.26540000000000002"/>
    <n v="4.739285714285715E-3"/>
    <n v="0"/>
    <n v="9.2890000000000015"/>
    <n v="35"/>
    <m/>
  </r>
  <r>
    <x v="10"/>
    <x v="13"/>
    <s v="menu volante com ilha "/>
    <x v="37"/>
    <n v="8.9285714285714281E-3"/>
    <n v="9.2592592592592587E-3"/>
    <n v="0"/>
    <n v="0"/>
    <n v="0"/>
    <n v="0"/>
    <n v="3.82"/>
    <m/>
  </r>
  <r>
    <x v="10"/>
    <x v="13"/>
    <s v="menu volante com ilha "/>
    <x v="256"/>
    <n v="8.9285714285714281E-3"/>
    <n v="9.2592592592592587E-3"/>
    <n v="0"/>
    <n v="0"/>
    <n v="0"/>
    <n v="0"/>
    <n v="17.07"/>
    <m/>
  </r>
  <r>
    <x v="10"/>
    <x v="13"/>
    <s v="menu volante com ilha "/>
    <x v="584"/>
    <n v="5.3571428571428572E-3"/>
    <n v="5.5555555555555558E-3"/>
    <n v="0"/>
    <n v="0"/>
    <n v="0"/>
    <n v="0"/>
    <n v="20.8"/>
    <m/>
  </r>
  <r>
    <x v="10"/>
    <x v="13"/>
    <s v="menu volante com ilha "/>
    <x v="445"/>
    <n v="1.7857142857142856E-2"/>
    <n v="1.8518518518518517E-2"/>
    <n v="0"/>
    <n v="0"/>
    <n v="0"/>
    <n v="0"/>
    <n v="13.333333333333334"/>
    <m/>
  </r>
  <r>
    <x v="10"/>
    <x v="13"/>
    <s v="menu volante com ilha "/>
    <x v="40"/>
    <n v="5.3571428571428568E-2"/>
    <n v="5.5555555555555552E-2"/>
    <n v="0"/>
    <n v="0"/>
    <n v="0"/>
    <n v="0"/>
    <n v="7.9"/>
    <m/>
  </r>
  <r>
    <x v="10"/>
    <x v="13"/>
    <s v="menu volante com ilha "/>
    <x v="142"/>
    <n v="3.5714285714285718E-3"/>
    <n v="3.7037037037037038E-3"/>
    <n v="0"/>
    <n v="0"/>
    <n v="0"/>
    <n v="0"/>
    <n v="150"/>
    <m/>
  </r>
  <r>
    <x v="10"/>
    <x v="13"/>
    <s v="menu volante com ilha "/>
    <x v="43"/>
    <n v="3.5714285714285718E-3"/>
    <n v="3.7037037037037038E-3"/>
    <n v="0"/>
    <n v="0"/>
    <n v="0"/>
    <n v="0"/>
    <n v="37.5"/>
    <m/>
  </r>
  <r>
    <x v="10"/>
    <x v="13"/>
    <s v="menu volante com ilha "/>
    <x v="42"/>
    <n v="5.3571428571428572E-3"/>
    <n v="5.5555555555555558E-3"/>
    <n v="0"/>
    <n v="0"/>
    <n v="0"/>
    <n v="0"/>
    <n v="25.9"/>
    <m/>
  </r>
  <r>
    <x v="10"/>
    <x v="13"/>
    <s v="menu volante com ilha "/>
    <x v="585"/>
    <n v="3.5714285714285718E-3"/>
    <n v="3.7037037037037038E-3"/>
    <n v="0"/>
    <n v="0"/>
    <n v="0"/>
    <n v="0"/>
    <n v="45"/>
    <m/>
  </r>
  <r>
    <x v="10"/>
    <x v="13"/>
    <s v="menu volante com ilha "/>
    <x v="45"/>
    <n v="8.9285714285714281E-3"/>
    <n v="9.2592592592592587E-3"/>
    <n v="0"/>
    <n v="0"/>
    <n v="0"/>
    <n v="0"/>
    <n v="4.2"/>
    <m/>
  </r>
  <r>
    <x v="10"/>
    <x v="13"/>
    <s v="menu volante com ilha "/>
    <x v="46"/>
    <n v="2.6785714285714284E-2"/>
    <n v="2.7777777777777776E-2"/>
    <n v="0"/>
    <n v="0"/>
    <n v="0"/>
    <n v="0"/>
    <n v="7.5"/>
    <m/>
  </r>
  <r>
    <x v="10"/>
    <x v="13"/>
    <s v="menu volante com ilha "/>
    <x v="47"/>
    <n v="8.9285714285714294E-4"/>
    <n v="9.2592592592592596E-4"/>
    <n v="0"/>
    <n v="0"/>
    <n v="0"/>
    <n v="0"/>
    <n v="240"/>
    <m/>
  </r>
  <r>
    <x v="10"/>
    <x v="13"/>
    <s v="menu volante com ilha "/>
    <x v="48"/>
    <n v="5.3571428571428572E-3"/>
    <n v="5.5555555555555558E-3"/>
    <n v="0"/>
    <n v="0"/>
    <n v="0"/>
    <n v="0"/>
    <n v="6.1"/>
    <m/>
  </r>
  <r>
    <x v="10"/>
    <x v="13"/>
    <s v="menu volante com ilha "/>
    <x v="546"/>
    <n v="1.7857142857142856E-2"/>
    <n v="1.8518518518518517E-2"/>
    <n v="0"/>
    <n v="0"/>
    <n v="0"/>
    <n v="0"/>
    <n v="60"/>
    <m/>
  </r>
  <r>
    <x v="10"/>
    <x v="13"/>
    <s v="menu volante com ilha "/>
    <x v="586"/>
    <n v="-1.1071428571428569E-3"/>
    <n v="5.5555555555555558E-3"/>
    <n v="0.36199999999999999"/>
    <n v="6.4642857142857141E-3"/>
    <n v="0"/>
    <n v="0"/>
    <n v="35.549999999999997"/>
    <m/>
  </r>
  <r>
    <x v="10"/>
    <x v="13"/>
    <s v="menu volante com ilha "/>
    <x v="193"/>
    <n v="3.5714285714285718E-3"/>
    <n v="3.7037037037037038E-3"/>
    <n v="0"/>
    <n v="0"/>
    <n v="0"/>
    <n v="0"/>
    <n v="27.9"/>
    <m/>
  </r>
  <r>
    <x v="10"/>
    <x v="13"/>
    <s v="menu volante com ilha "/>
    <x v="52"/>
    <n v="1.7857142857142856E-2"/>
    <n v="1.8518518518518517E-2"/>
    <n v="0"/>
    <n v="0"/>
    <n v="0"/>
    <n v="0"/>
    <n v="33"/>
    <m/>
  </r>
  <r>
    <x v="10"/>
    <x v="13"/>
    <s v="menu volante com ilha "/>
    <x v="266"/>
    <n v="1.7857142857142856E-2"/>
    <n v="1.8518518518518517E-2"/>
    <n v="0"/>
    <n v="0"/>
    <n v="0"/>
    <n v="0"/>
    <n v="12.9"/>
    <m/>
  </r>
  <r>
    <x v="10"/>
    <x v="13"/>
    <s v="menu volante com ilha "/>
    <x v="56"/>
    <n v="0.04"/>
    <n v="4.6296296296296294E-2"/>
    <n v="0.26"/>
    <n v="4.642857142857143E-3"/>
    <n v="0"/>
    <n v="0"/>
    <n v="14.25"/>
    <m/>
  </r>
  <r>
    <x v="10"/>
    <x v="13"/>
    <s v="menu volante com ilha "/>
    <x v="58"/>
    <n v="4.9107142857142856E-2"/>
    <n v="5.5555555555555552E-2"/>
    <n v="0.25"/>
    <n v="4.464285714285714E-3"/>
    <n v="0"/>
    <n v="0"/>
    <n v="15"/>
    <m/>
  </r>
  <r>
    <x v="10"/>
    <x v="13"/>
    <s v="menu volante com ilha "/>
    <x v="59"/>
    <n v="1.1607142857142858E-2"/>
    <n v="1.8518518518518517E-2"/>
    <n v="0.35"/>
    <n v="6.2499999999999995E-3"/>
    <n v="0"/>
    <n v="0"/>
    <n v="31.23"/>
    <m/>
  </r>
  <r>
    <x v="10"/>
    <x v="13"/>
    <s v="menu volante com ilha "/>
    <x v="60"/>
    <n v="5.6250000000000001E-2"/>
    <n v="6.4814814814814811E-2"/>
    <n v="0.35"/>
    <n v="6.2499999999999995E-3"/>
    <n v="0"/>
    <n v="0"/>
    <n v="32.9"/>
    <m/>
  </r>
  <r>
    <x v="10"/>
    <x v="13"/>
    <s v="menu volante com ilha "/>
    <x v="61"/>
    <n v="7.1428571428571435E-3"/>
    <n v="7.4074074074074077E-3"/>
    <n v="0"/>
    <n v="0"/>
    <n v="0"/>
    <n v="0"/>
    <n v="105"/>
    <m/>
  </r>
  <r>
    <x v="10"/>
    <x v="13"/>
    <s v="menu volante com ilha "/>
    <x v="62"/>
    <n v="3.5714285714285718E-3"/>
    <n v="3.7037037037037038E-3"/>
    <n v="0"/>
    <n v="0"/>
    <n v="0"/>
    <n v="0"/>
    <n v="52"/>
    <m/>
  </r>
  <r>
    <x v="10"/>
    <x v="13"/>
    <s v="menu volante com ilha "/>
    <x v="400"/>
    <n v="8.9285714285714281E-3"/>
    <n v="9.2592592592592587E-3"/>
    <n v="0"/>
    <n v="0"/>
    <n v="0"/>
    <n v="0"/>
    <n v="49.5"/>
    <m/>
  </r>
  <r>
    <x v="10"/>
    <x v="13"/>
    <s v="menu volante com ilha "/>
    <x v="64"/>
    <n v="5.3571428571428572E-3"/>
    <n v="5.5555555555555558E-3"/>
    <n v="0"/>
    <n v="0"/>
    <n v="0"/>
    <n v="0"/>
    <n v="10.9"/>
    <m/>
  </r>
  <r>
    <x v="10"/>
    <x v="13"/>
    <s v="menu volante com ilha "/>
    <x v="65"/>
    <n v="4.3928571428571437E-3"/>
    <n v="1.1111111111111112E-2"/>
    <n v="0.35399999999999998"/>
    <n v="6.3214285714285707E-3"/>
    <n v="0"/>
    <n v="0"/>
    <n v="28.5"/>
    <m/>
  </r>
  <r>
    <x v="10"/>
    <x v="13"/>
    <s v="menu volante com ilha "/>
    <x v="66"/>
    <n v="7.7678571428571423E-3"/>
    <n v="1.8518518518518517E-2"/>
    <n v="0.56499999999999995"/>
    <n v="1.0089285714285714E-2"/>
    <n v="0"/>
    <n v="0"/>
    <n v="28.5"/>
    <m/>
  </r>
  <r>
    <x v="10"/>
    <x v="13"/>
    <s v="menu volante com ilha "/>
    <x v="68"/>
    <n v="-1.0714285714285713E-3"/>
    <n v="3.7037037037037038E-3"/>
    <n v="0.26"/>
    <n v="4.642857142857143E-3"/>
    <n v="0"/>
    <n v="0"/>
    <n v="13.9"/>
    <m/>
  </r>
  <r>
    <x v="10"/>
    <x v="13"/>
    <s v="menu volante com ilha "/>
    <x v="69"/>
    <n v="1.3285714285714284E-2"/>
    <n v="1.8518518518518517E-2"/>
    <n v="0.25600000000000001"/>
    <n v="4.5714285714285718E-3"/>
    <n v="0"/>
    <n v="0"/>
    <n v="60"/>
    <m/>
  </r>
  <r>
    <x v="10"/>
    <x v="13"/>
    <s v="menu volante com ilha "/>
    <x v="70"/>
    <n v="2.4946428571428571E-2"/>
    <n v="2.7777777777777776E-2"/>
    <n v="0.10299999999999999"/>
    <n v="1.8392857142857141E-3"/>
    <n v="0"/>
    <n v="0"/>
    <n v="23.25"/>
    <m/>
  </r>
  <r>
    <x v="10"/>
    <x v="13"/>
    <s v="menu volante com ilha "/>
    <x v="71"/>
    <n v="1.6035714285714285E-2"/>
    <n v="1.8518518518518517E-2"/>
    <n v="0.10199999999999999"/>
    <n v="1.8214285714285713E-3"/>
    <n v="0"/>
    <n v="0"/>
    <n v="26.9"/>
    <m/>
  </r>
  <r>
    <x v="10"/>
    <x v="13"/>
    <s v="menu volante com ilha "/>
    <x v="72"/>
    <n v="1.7500000000000002E-2"/>
    <n v="2.4074074074074074E-2"/>
    <n v="0.32"/>
    <n v="5.7142857142857143E-3"/>
    <n v="0"/>
    <n v="0"/>
    <n v="30.5"/>
    <m/>
  </r>
  <r>
    <x v="10"/>
    <x v="13"/>
    <s v="menu volante com ilha "/>
    <x v="551"/>
    <n v="2.6785714285714286E-3"/>
    <n v="2.7777777777777779E-3"/>
    <n v="0"/>
    <n v="0"/>
    <n v="0"/>
    <n v="0"/>
    <n v="28.7"/>
    <m/>
  </r>
  <r>
    <x v="10"/>
    <x v="13"/>
    <s v="menu volante com ilha "/>
    <x v="275"/>
    <n v="0.751"/>
    <n v="7.407407407407407E-2"/>
    <n v="0"/>
    <n v="0"/>
    <n v="0"/>
    <n v="0"/>
    <n v="31"/>
    <m/>
  </r>
  <r>
    <x v="10"/>
    <x v="13"/>
    <s v="menu volante com ilha "/>
    <x v="74"/>
    <n v="3.5714285714285712E-2"/>
    <n v="3.7037037037037035E-2"/>
    <n v="0"/>
    <n v="0"/>
    <n v="0"/>
    <n v="0"/>
    <n v="4.8499999999999996"/>
    <m/>
  </r>
  <r>
    <x v="10"/>
    <x v="13"/>
    <s v="menu volante com ilha "/>
    <x v="75"/>
    <n v="1.7857142857142856E-2"/>
    <n v="1.8518518518518517E-2"/>
    <n v="0"/>
    <n v="0"/>
    <n v="0"/>
    <n v="0"/>
    <n v="32"/>
    <m/>
  </r>
  <r>
    <x v="10"/>
    <x v="13"/>
    <s v="menu volante com ilha "/>
    <x v="76"/>
    <n v="5.3571428571428572E-3"/>
    <n v="5.5555555555555558E-3"/>
    <n v="0"/>
    <n v="0"/>
    <n v="0"/>
    <n v="0"/>
    <n v="13.73"/>
    <m/>
  </r>
  <r>
    <x v="10"/>
    <x v="13"/>
    <s v="menu volante com ilha "/>
    <x v="587"/>
    <n v="6.2499999999999995E-3"/>
    <n v="1.1111111111111112E-2"/>
    <n v="0"/>
    <n v="0"/>
    <n v="0.25"/>
    <n v="0"/>
    <n v="91"/>
    <m/>
  </r>
  <r>
    <x v="10"/>
    <x v="13"/>
    <s v="menu volante com ilha "/>
    <x v="588"/>
    <n v="5.696428571428571E-2"/>
    <n v="6.4814814814814811E-2"/>
    <n v="0"/>
    <n v="0"/>
    <n v="0.31"/>
    <n v="0"/>
    <n v="58.8"/>
    <m/>
  </r>
  <r>
    <x v="10"/>
    <x v="13"/>
    <s v="menu volante com ilha "/>
    <x v="80"/>
    <n v="5.2339285714285713E-2"/>
    <n v="6.4814814814814811E-2"/>
    <n v="0.56899999999999995"/>
    <n v="1.0160714285714285E-2"/>
    <n v="0"/>
    <n v="0"/>
    <n v="62.692500000000003"/>
    <m/>
  </r>
  <r>
    <x v="10"/>
    <x v="13"/>
    <s v="menu volante com ilha "/>
    <x v="589"/>
    <n v="7.1785714285714272E-2"/>
    <n v="9.2592592592592587E-2"/>
    <n v="0"/>
    <n v="0"/>
    <n v="0.98"/>
    <n v="0"/>
    <n v="69.900000000000006"/>
    <m/>
  </r>
  <r>
    <x v="10"/>
    <x v="13"/>
    <s v="menu volante com ilha "/>
    <x v="81"/>
    <n v="0"/>
    <n v="1.8518518518518517E-2"/>
    <n v="1"/>
    <n v="1.7857142857142856E-2"/>
    <n v="0"/>
    <n v="0"/>
    <n v="7.5"/>
    <m/>
  </r>
  <r>
    <x v="10"/>
    <x v="13"/>
    <s v="menu volante com ilha "/>
    <x v="82"/>
    <n v="0"/>
    <n v="1.8518518518518517E-2"/>
    <n v="1"/>
    <n v="1.7857142857142856E-2"/>
    <n v="0"/>
    <n v="0"/>
    <n v="12.9"/>
    <m/>
  </r>
  <r>
    <x v="10"/>
    <x v="13"/>
    <s v="menu volante com ilha "/>
    <x v="83"/>
    <n v="-8.9285714285714281E-3"/>
    <n v="9.2592592592592587E-3"/>
    <n v="1"/>
    <n v="1.7857142857142856E-2"/>
    <n v="0"/>
    <n v="0"/>
    <n v="99"/>
    <m/>
  </r>
  <r>
    <x v="10"/>
    <x v="13"/>
    <s v="menu volante com ilha "/>
    <x v="84"/>
    <n v="0.35714285714285715"/>
    <n v="0.37037037037037035"/>
    <n v="0"/>
    <n v="0"/>
    <n v="0"/>
    <n v="0"/>
    <n v="1.5"/>
    <m/>
  </r>
  <r>
    <x v="10"/>
    <x v="13"/>
    <s v="menu volante com ilha "/>
    <x v="85"/>
    <n v="5.3571428571428575E-2"/>
    <n v="0.27777777777777779"/>
    <n v="12"/>
    <n v="0.21428571428571427"/>
    <n v="0"/>
    <n v="0"/>
    <n v="2.2000000000000002"/>
    <m/>
  </r>
  <r>
    <x v="10"/>
    <x v="13"/>
    <s v="menu volante com ilha "/>
    <x v="590"/>
    <n v="0.625"/>
    <n v="1.1111111111111112"/>
    <n v="15"/>
    <n v="0.26785714285714285"/>
    <n v="10"/>
    <n v="0"/>
    <n v="2.1"/>
    <m/>
  </r>
  <r>
    <x v="10"/>
    <x v="13"/>
    <s v="menu volante com ilha "/>
    <x v="591"/>
    <n v="0.3571428571428571"/>
    <n v="0.92592592592592593"/>
    <n v="10"/>
    <n v="0.17857142857142858"/>
    <n v="20"/>
    <n v="0"/>
    <n v="1.2"/>
    <m/>
  </r>
  <r>
    <x v="10"/>
    <x v="13"/>
    <s v="menu volante com ilha "/>
    <x v="86"/>
    <n v="0.625"/>
    <n v="0.92592592592592593"/>
    <n v="0"/>
    <n v="0"/>
    <n v="15"/>
    <n v="0"/>
    <n v="1.2"/>
    <m/>
  </r>
  <r>
    <x v="10"/>
    <x v="13"/>
    <s v="menu volante com ilha "/>
    <x v="87"/>
    <n v="3.5714285714285712E-2"/>
    <n v="3.7037037037037035E-2"/>
    <n v="0"/>
    <n v="0"/>
    <n v="0"/>
    <n v="0"/>
    <n v="7.8"/>
    <m/>
  </r>
  <r>
    <x v="11"/>
    <x v="14"/>
    <s v="buffet gardenia e lanche da madrugada "/>
    <x v="592"/>
    <n v="7.8125E-3"/>
    <n v="8.3333333333333332E-3"/>
    <n v="0"/>
    <n v="0"/>
    <n v="0"/>
    <n v="0"/>
    <n v="17.5"/>
    <m/>
  </r>
  <r>
    <x v="11"/>
    <x v="14"/>
    <s v="buffet gardenia e lanche da madrugada "/>
    <x v="157"/>
    <n v="3.90625E-3"/>
    <n v="4.1666666666666666E-3"/>
    <n v="0"/>
    <n v="0"/>
    <n v="0"/>
    <n v="0"/>
    <n v="75.36"/>
    <m/>
  </r>
  <r>
    <x v="11"/>
    <x v="14"/>
    <s v="buffet gardenia e lanche da madrugada "/>
    <x v="503"/>
    <n v="0.5859375"/>
    <n v="1"/>
    <n v="20"/>
    <n v="0.15625"/>
    <n v="25"/>
    <n v="10"/>
    <n v="0.5"/>
    <m/>
  </r>
  <r>
    <x v="11"/>
    <x v="14"/>
    <s v="buffet gardenia e lanche da madrugada "/>
    <x v="593"/>
    <n v="4.6875E-2"/>
    <n v="0.05"/>
    <n v="0"/>
    <n v="0"/>
    <n v="0"/>
    <n v="0"/>
    <n v="77.62"/>
    <m/>
  </r>
  <r>
    <x v="11"/>
    <x v="14"/>
    <s v="buffet gardenia e lanche da madrugada "/>
    <x v="292"/>
    <n v="9.2187499999999995E-3"/>
    <n v="1.2500000000000001E-2"/>
    <n v="0"/>
    <n v="0"/>
    <n v="0.32"/>
    <n v="0"/>
    <n v="107.52"/>
    <m/>
  </r>
  <r>
    <x v="11"/>
    <x v="14"/>
    <s v="buffet gardenia e lanche da madrugada "/>
    <x v="372"/>
    <n v="7.8125E-3"/>
    <n v="8.3333333333333332E-3"/>
    <n v="0"/>
    <n v="0"/>
    <n v="0"/>
    <n v="0"/>
    <n v="7.97"/>
    <m/>
  </r>
  <r>
    <x v="11"/>
    <x v="14"/>
    <s v="buffet gardenia e lanche da madrugada "/>
    <x v="594"/>
    <n v="1.171875E-2"/>
    <n v="1.2500000000000001E-2"/>
    <n v="0"/>
    <n v="0"/>
    <n v="0"/>
    <n v="0"/>
    <n v="17.12"/>
    <m/>
  </r>
  <r>
    <x v="11"/>
    <x v="14"/>
    <s v="buffet gardenia e lanche da madrugada "/>
    <x v="595"/>
    <n v="1.171875E-2"/>
    <n v="1.2500000000000001E-2"/>
    <n v="0"/>
    <n v="0"/>
    <n v="0"/>
    <n v="0"/>
    <n v="58"/>
    <m/>
  </r>
  <r>
    <x v="11"/>
    <x v="14"/>
    <s v="buffet gardenia e lanche da madrugada "/>
    <x v="596"/>
    <n v="7.8125E-3"/>
    <n v="8.3333333333333332E-3"/>
    <n v="0"/>
    <n v="0"/>
    <n v="0"/>
    <n v="0"/>
    <n v="11.49"/>
    <m/>
  </r>
  <r>
    <x v="11"/>
    <x v="14"/>
    <s v="buffet gardenia e lanche da madrugada "/>
    <x v="597"/>
    <n v="2.8750000000000001E-2"/>
    <n v="3.3333333333333333E-2"/>
    <n v="0.32"/>
    <n v="2.5000000000000001E-3"/>
    <n v="0"/>
    <n v="4.8575999999999997"/>
    <n v="15.18"/>
    <m/>
  </r>
  <r>
    <x v="11"/>
    <x v="14"/>
    <s v="buffet gardenia e lanche da madrugada "/>
    <x v="90"/>
    <n v="3.0898437500000001E-2"/>
    <n v="3.3333333333333333E-2"/>
    <n v="4.4999999999999998E-2"/>
    <n v="3.5156249999999999E-4"/>
    <n v="0"/>
    <n v="2.9430000000000001"/>
    <n v="65.400000000000006"/>
    <m/>
  </r>
  <r>
    <x v="11"/>
    <x v="14"/>
    <s v="buffet gardenia e lanche da madrugada "/>
    <x v="291"/>
    <n v="2.7734374999999999E-2"/>
    <n v="3.3333333333333333E-2"/>
    <n v="0.45"/>
    <n v="3.5156250000000001E-3"/>
    <n v="0"/>
    <n v="13.607999999999999"/>
    <n v="30.24"/>
    <m/>
  </r>
  <r>
    <x v="11"/>
    <x v="14"/>
    <s v="buffet gardenia e lanche da madrugada "/>
    <x v="598"/>
    <n v="2.9687499999999999E-2"/>
    <n v="4.1666666666666664E-2"/>
    <n v="0"/>
    <n v="0"/>
    <n v="1.2"/>
    <n v="0"/>
    <n v="36.94"/>
    <m/>
  </r>
  <r>
    <x v="11"/>
    <x v="14"/>
    <s v="buffet gardenia e lanche da madrugada "/>
    <x v="599"/>
    <n v="3.90625E-3"/>
    <n v="1.2500000000000001E-2"/>
    <n v="0"/>
    <n v="0"/>
    <n v="1"/>
    <n v="0"/>
    <n v="65"/>
    <m/>
  </r>
  <r>
    <x v="11"/>
    <x v="14"/>
    <s v="buffet gardenia e lanche da madrugada "/>
    <x v="600"/>
    <n v="0.9375"/>
    <n v="1"/>
    <n v="0"/>
    <n v="0"/>
    <n v="0"/>
    <n v="0"/>
    <n v="2.54"/>
    <m/>
  </r>
  <r>
    <x v="11"/>
    <x v="14"/>
    <s v="buffet gardenia e lanche da madrugada "/>
    <x v="601"/>
    <n v="1.3046874999999999E-2"/>
    <n v="2.0833333333333332E-2"/>
    <n v="0.83"/>
    <n v="6.4843749999999997E-3"/>
    <n v="0"/>
    <n v="13.196999999999999"/>
    <n v="15.9"/>
    <m/>
  </r>
  <r>
    <x v="11"/>
    <x v="14"/>
    <s v="buffet gardenia e lanche da madrugada "/>
    <x v="602"/>
    <n v="1.953125E-3"/>
    <n v="2.0833333333333333E-3"/>
    <n v="0"/>
    <n v="0"/>
    <n v="0"/>
    <n v="0"/>
    <n v="18.98"/>
    <m/>
  </r>
  <r>
    <x v="11"/>
    <x v="14"/>
    <s v="buffet gardenia e lanche da madrugada "/>
    <x v="110"/>
    <n v="1.171875E-2"/>
    <n v="2.0833333333333332E-2"/>
    <n v="1"/>
    <n v="7.8125E-3"/>
    <n v="0"/>
    <n v="14.7"/>
    <n v="14.7"/>
    <m/>
  </r>
  <r>
    <x v="11"/>
    <x v="14"/>
    <s v="buffet gardenia e lanche da madrugada "/>
    <x v="109"/>
    <n v="9.2812499999999996E-3"/>
    <n v="1.6666666666666666E-2"/>
    <n v="0.81200000000000006"/>
    <n v="6.3437500000000004E-3"/>
    <n v="0"/>
    <n v="10.0282"/>
    <n v="12.35"/>
    <m/>
  </r>
  <r>
    <x v="11"/>
    <x v="14"/>
    <s v="buffet gardenia e lanche da madrugada "/>
    <x v="603"/>
    <n v="1.953125E-2"/>
    <n v="2.0833333333333332E-2"/>
    <n v="0"/>
    <n v="0"/>
    <n v="0"/>
    <n v="0"/>
    <n v="15.9"/>
    <m/>
  </r>
  <r>
    <x v="11"/>
    <x v="14"/>
    <s v="buffet gardenia e lanche da madrugada "/>
    <x v="604"/>
    <n v="3.90625E-3"/>
    <n v="4.1666666666666666E-3"/>
    <n v="0"/>
    <n v="0"/>
    <n v="0"/>
    <n v="0"/>
    <n v="4.0599999999999996"/>
    <m/>
  </r>
  <r>
    <x v="11"/>
    <x v="14"/>
    <s v="buffet gardenia e lanche da madrugada "/>
    <x v="605"/>
    <n v="6.8125000000000005E-2"/>
    <n v="0.125"/>
    <n v="3.78"/>
    <n v="2.9531249999999998E-2"/>
    <n v="2.5"/>
    <n v="160.65"/>
    <n v="42.5"/>
    <m/>
  </r>
  <r>
    <x v="11"/>
    <x v="14"/>
    <s v="buffet gardenia e lanche da madrugada "/>
    <x v="166"/>
    <n v="4.1249999999999995E-2"/>
    <n v="6.6666666666666666E-2"/>
    <n v="2.72"/>
    <n v="2.1250000000000002E-2"/>
    <n v="0"/>
    <n v="58.480000000000004"/>
    <n v="21.5"/>
    <m/>
  </r>
  <r>
    <x v="11"/>
    <x v="14"/>
    <s v="buffet gardenia e lanche da madrugada "/>
    <x v="606"/>
    <n v="3.90625E-3"/>
    <n v="4.1666666666666666E-3"/>
    <n v="0"/>
    <n v="0"/>
    <n v="0"/>
    <n v="0"/>
    <n v="52.34"/>
    <m/>
  </r>
  <r>
    <x v="11"/>
    <x v="14"/>
    <s v="buffet gardenia e lanche da madrugada "/>
    <x v="607"/>
    <n v="0.14218749999999999"/>
    <n v="0.15833333333333333"/>
    <n v="0.8"/>
    <n v="6.2500000000000003E-3"/>
    <n v="0"/>
    <n v="71.600000000000009"/>
    <n v="89.5"/>
    <m/>
  </r>
  <r>
    <x v="11"/>
    <x v="14"/>
    <s v="buffet gardenia e lanche da madrugada "/>
    <x v="608"/>
    <n v="3.8625E-2"/>
    <n v="6.6666666666666666E-2"/>
    <n v="1.2"/>
    <n v="9.3749999999999997E-3"/>
    <n v="1.8560000000000001"/>
    <n v="21.779999999999998"/>
    <n v="18.149999999999999"/>
    <m/>
  </r>
  <r>
    <x v="11"/>
    <x v="14"/>
    <s v="buffet gardenia e lanche da madrugada "/>
    <x v="609"/>
    <n v="0.1484375"/>
    <n v="0.15833333333333333"/>
    <n v="0"/>
    <n v="0"/>
    <n v="0"/>
    <n v="0"/>
    <n v="77.62"/>
    <m/>
  </r>
  <r>
    <x v="11"/>
    <x v="14"/>
    <s v="buffet gardenia e lanche da madrugada "/>
    <x v="414"/>
    <n v="5.46875E-2"/>
    <n v="5.8333333333333334E-2"/>
    <n v="0"/>
    <n v="0"/>
    <n v="0"/>
    <n v="0"/>
    <n v="41.33"/>
    <m/>
  </r>
  <r>
    <x v="11"/>
    <x v="14"/>
    <s v="buffet gardenia e lanche da madrugada "/>
    <x v="610"/>
    <n v="9.3828124999999998E-2"/>
    <n v="0.13333333333333333"/>
    <n v="3.99"/>
    <n v="3.1171875000000002E-2"/>
    <n v="0"/>
    <n v="1.2768000000000002"/>
    <n v="0.32"/>
    <m/>
  </r>
  <r>
    <x v="11"/>
    <x v="14"/>
    <s v="buffet gardenia e lanche da madrugada "/>
    <x v="611"/>
    <n v="8.6796874999999996E-2"/>
    <n v="0.1"/>
    <n v="0.89"/>
    <n v="6.9531250000000001E-3"/>
    <n v="0"/>
    <n v="14.996500000000001"/>
    <n v="16.850000000000001"/>
    <m/>
  </r>
  <r>
    <x v="11"/>
    <x v="14"/>
    <s v="buffet gardenia e lanche da madrugada "/>
    <x v="612"/>
    <n v="2.4609374999999999E-2"/>
    <n v="0.05"/>
    <n v="2.85"/>
    <n v="2.2265625000000001E-2"/>
    <n v="0"/>
    <n v="65.236500000000007"/>
    <n v="22.89"/>
    <m/>
  </r>
  <r>
    <x v="11"/>
    <x v="14"/>
    <s v="buffet gardenia e lanche da madrugada "/>
    <x v="613"/>
    <n v="0.234375"/>
    <n v="0.5"/>
    <n v="20"/>
    <n v="0.15625"/>
    <n v="10"/>
    <n v="13.799999999999999"/>
    <n v="0.69"/>
    <m/>
  </r>
  <r>
    <x v="11"/>
    <x v="14"/>
    <s v="buffet gardenia e lanche da madrugada "/>
    <x v="614"/>
    <n v="0.453125"/>
    <n v="0.66666666666666663"/>
    <n v="10"/>
    <n v="7.8125E-2"/>
    <n v="12"/>
    <n v="5.8999999999999995"/>
    <n v="0.59"/>
    <m/>
  </r>
  <r>
    <x v="11"/>
    <x v="14"/>
    <s v="buffet gardenia e lanche da madrugada "/>
    <x v="423"/>
    <n v="1.5625E-2"/>
    <n v="2.5000000000000001E-2"/>
    <n v="1"/>
    <n v="7.8125E-3"/>
    <n v="0"/>
    <n v="23.65"/>
    <n v="23.65"/>
    <m/>
  </r>
  <r>
    <x v="11"/>
    <x v="14"/>
    <s v="buffet gardenia e lanche da madrugada "/>
    <x v="615"/>
    <n v="5.859375E-2"/>
    <n v="6.25E-2"/>
    <n v="0"/>
    <n v="0"/>
    <n v="0"/>
    <n v="0"/>
    <n v="24.61"/>
    <m/>
  </r>
  <r>
    <x v="11"/>
    <x v="14"/>
    <s v="buffet gardenia e lanche da madrugada "/>
    <x v="616"/>
    <n v="-5.3906249999999996E-3"/>
    <n v="8.3333333333333332E-3"/>
    <n v="1.69"/>
    <n v="1.3203125E-2"/>
    <n v="0"/>
    <n v="24.167000000000002"/>
    <n v="14.3"/>
    <m/>
  </r>
  <r>
    <x v="11"/>
    <x v="14"/>
    <s v="buffet gardenia e lanche da madrugada "/>
    <x v="617"/>
    <n v="7.8125E-3"/>
    <n v="2.5000000000000001E-2"/>
    <n v="1"/>
    <n v="7.8125E-3"/>
    <n v="1"/>
    <n v="18.84"/>
    <n v="18.84"/>
    <m/>
  </r>
  <r>
    <x v="11"/>
    <x v="14"/>
    <s v="buffet gardenia e lanche da madrugada "/>
    <x v="618"/>
    <n v="5.0781249999999993E-3"/>
    <n v="3.7499999999999999E-2"/>
    <n v="3.85"/>
    <n v="3.0078125000000001E-2"/>
    <n v="0"/>
    <n v="59.405500000000004"/>
    <n v="15.43"/>
    <m/>
  </r>
  <r>
    <x v="11"/>
    <x v="14"/>
    <s v="buffet gardenia e lanche da madrugada "/>
    <x v="424"/>
    <n v="1.5625E-2"/>
    <n v="1.6666666666666666E-2"/>
    <n v="0"/>
    <n v="0"/>
    <n v="0"/>
    <n v="0"/>
    <n v="12"/>
    <m/>
  </r>
  <r>
    <x v="11"/>
    <x v="14"/>
    <s v="buffet gardenia e lanche da madrugada "/>
    <x v="619"/>
    <n v="0.4453125"/>
    <n v="0.5"/>
    <n v="3"/>
    <n v="2.34375E-2"/>
    <n v="0"/>
    <n v="6.57"/>
    <n v="2.19"/>
    <m/>
  </r>
  <r>
    <x v="11"/>
    <x v="14"/>
    <s v="buffet gardenia e lanche da madrugada "/>
    <x v="620"/>
    <n v="0.171875"/>
    <n v="0.41666666666666669"/>
    <n v="28"/>
    <n v="0.21875"/>
    <n v="0"/>
    <n v="27.439999999999998"/>
    <n v="0.98"/>
    <m/>
  </r>
  <r>
    <x v="11"/>
    <x v="14"/>
    <s v="buffet gardenia e lanche da madrugada "/>
    <x v="621"/>
    <n v="0.234375"/>
    <n v="0.33333333333333331"/>
    <n v="0"/>
    <n v="0"/>
    <n v="10"/>
    <n v="0"/>
    <n v="0.69"/>
    <m/>
  </r>
  <r>
    <x v="11"/>
    <x v="14"/>
    <s v="buffet gardenia e lanche da madrugada "/>
    <x v="622"/>
    <n v="0.21875"/>
    <n v="0.33333333333333331"/>
    <n v="0"/>
    <n v="0"/>
    <n v="12"/>
    <n v="0"/>
    <n v="0.68"/>
    <m/>
  </r>
  <r>
    <x v="11"/>
    <x v="14"/>
    <s v="buffet gardenia e lanche da madrugada "/>
    <x v="431"/>
    <n v="1.1406250000000001E-3"/>
    <n v="4.1666666666666666E-3"/>
    <n v="0.35399999999999998"/>
    <n v="2.7656249999999999E-3"/>
    <n v="0"/>
    <n v="5.1683999999999992"/>
    <n v="14.6"/>
    <m/>
  </r>
  <r>
    <x v="11"/>
    <x v="14"/>
    <s v="buffet gardenia e lanche da madrugada "/>
    <x v="522"/>
    <n v="5.7421874999999999E-3"/>
    <n v="8.3333333333333332E-3"/>
    <n v="0.26500000000000001"/>
    <n v="2.0703125000000001E-3"/>
    <n v="0"/>
    <n v="9.01"/>
    <n v="34"/>
    <m/>
  </r>
  <r>
    <x v="11"/>
    <x v="14"/>
    <s v="buffet gardenia e lanche da madrugada "/>
    <x v="574"/>
    <n v="1.953125E-3"/>
    <n v="2.0833333333333333E-3"/>
    <n v="0"/>
    <n v="0"/>
    <n v="0"/>
    <n v="0"/>
    <n v="32.25"/>
    <m/>
  </r>
  <r>
    <x v="11"/>
    <x v="14"/>
    <s v="buffet gardenia e lanche da madrugada "/>
    <x v="623"/>
    <n v="0.4140625"/>
    <n v="0.83333333333333337"/>
    <n v="25"/>
    <n v="0.1953125"/>
    <n v="22"/>
    <n v="24.75"/>
    <n v="0.99"/>
    <m/>
  </r>
  <r>
    <x v="11"/>
    <x v="14"/>
    <s v="buffet gardenia e lanche da madrugada "/>
    <x v="624"/>
    <n v="0.4921875"/>
    <n v="0.83333333333333337"/>
    <n v="12"/>
    <n v="9.375E-2"/>
    <n v="25"/>
    <n v="8.3999999999999986"/>
    <n v="0.7"/>
    <m/>
  </r>
  <r>
    <x v="11"/>
    <x v="14"/>
    <s v="buffet gardenia e lanche da madrugada "/>
    <x v="625"/>
    <n v="0.2890625"/>
    <n v="0.83333333333333337"/>
    <n v="13"/>
    <n v="0.1015625"/>
    <n v="50"/>
    <n v="26.389999999999997"/>
    <n v="2.0299999999999998"/>
    <m/>
  </r>
  <r>
    <x v="11"/>
    <x v="14"/>
    <s v="buffet gardenia e lanche da madrugada "/>
    <x v="626"/>
    <n v="7.8125E-3"/>
    <n v="8.3333333333333332E-3"/>
    <n v="0"/>
    <n v="0"/>
    <n v="0"/>
    <n v="0"/>
    <n v="20.75"/>
    <m/>
  </r>
  <r>
    <x v="11"/>
    <x v="14"/>
    <s v="buffet gardenia e lanche da madrugada "/>
    <x v="469"/>
    <n v="7.8125E-3"/>
    <n v="8.3333333333333332E-3"/>
    <n v="0"/>
    <n v="0"/>
    <n v="0"/>
    <n v="0"/>
    <n v="18.079999999999998"/>
    <m/>
  </r>
  <r>
    <x v="11"/>
    <x v="14"/>
    <s v="buffet gardenia e lanche da madrugada "/>
    <x v="627"/>
    <n v="3.90625E-3"/>
    <n v="4.1666666666666666E-3"/>
    <n v="0"/>
    <n v="0"/>
    <n v="0"/>
    <n v="0"/>
    <n v="28.5"/>
    <m/>
  </r>
  <r>
    <x v="11"/>
    <x v="14"/>
    <s v="buffet gardenia e lanche da madrugada "/>
    <x v="628"/>
    <n v="4.6874999999999998E-3"/>
    <n v="5.0000000000000001E-3"/>
    <n v="0"/>
    <n v="0"/>
    <n v="0"/>
    <n v="0"/>
    <n v="31.96"/>
    <m/>
  </r>
  <r>
    <x v="11"/>
    <x v="14"/>
    <s v="buffet gardenia e lanche da madrugada "/>
    <x v="629"/>
    <n v="0.1171875"/>
    <n v="0.125"/>
    <n v="0"/>
    <n v="0"/>
    <n v="0"/>
    <n v="0"/>
    <n v="3.7"/>
    <m/>
  </r>
  <r>
    <x v="11"/>
    <x v="14"/>
    <s v="buffet gardenia e lanche da madrugada "/>
    <x v="134"/>
    <n v="9.375E-2"/>
    <n v="0.1"/>
    <n v="0"/>
    <n v="0"/>
    <n v="0"/>
    <n v="0"/>
    <n v="1.98"/>
    <m/>
  </r>
  <r>
    <x v="11"/>
    <x v="14"/>
    <s v="buffet gardenia e lanche da madrugada "/>
    <x v="630"/>
    <n v="1.5625000000000001E-3"/>
    <n v="1.6666666666666668E-3"/>
    <n v="0"/>
    <n v="0"/>
    <n v="0"/>
    <n v="0"/>
    <n v="54.03"/>
    <m/>
  </r>
  <r>
    <x v="11"/>
    <x v="14"/>
    <s v="buffet gardenia e lanche da madrugada "/>
    <x v="174"/>
    <n v="0.1171875"/>
    <n v="0.125"/>
    <n v="0"/>
    <n v="0"/>
    <n v="0"/>
    <n v="0"/>
    <n v="1.49"/>
    <m/>
  </r>
  <r>
    <x v="11"/>
    <x v="14"/>
    <s v="buffet gardenia e lanche da madrugada "/>
    <x v="139"/>
    <n v="9.375E-2"/>
    <n v="0.1"/>
    <n v="0"/>
    <n v="0"/>
    <n v="0"/>
    <n v="0"/>
    <n v="6.48"/>
    <m/>
  </r>
  <r>
    <x v="11"/>
    <x v="14"/>
    <s v="buffet gardenia e lanche da madrugada "/>
    <x v="631"/>
    <n v="7.8125E-2"/>
    <n v="8.3333333333333329E-2"/>
    <n v="0"/>
    <n v="0"/>
    <n v="0"/>
    <n v="0"/>
    <n v="7.4"/>
    <m/>
  </r>
  <r>
    <x v="11"/>
    <x v="14"/>
    <s v="buffet gardenia e lanche da madrugada "/>
    <x v="138"/>
    <n v="6.25E-2"/>
    <n v="6.6666666666666666E-2"/>
    <n v="0"/>
    <n v="0"/>
    <n v="0"/>
    <n v="0"/>
    <n v="17.5"/>
    <m/>
  </r>
  <r>
    <x v="11"/>
    <x v="14"/>
    <s v="buffet gardenia e lanche da madrugada "/>
    <x v="363"/>
    <n v="2.34375E-2"/>
    <n v="0.125"/>
    <n v="12"/>
    <n v="9.375E-2"/>
    <n v="0"/>
    <n v="14.28"/>
    <n v="1.19"/>
    <m/>
  </r>
  <r>
    <x v="11"/>
    <x v="14"/>
    <s v="buffet gardenia e lanche da madrugada "/>
    <x v="293"/>
    <n v="5.0781250000000002E-3"/>
    <n v="1.2500000000000001E-2"/>
    <n v="0.85"/>
    <n v="6.6406249999999998E-3"/>
    <n v="0"/>
    <n v="18.929500000000001"/>
    <n v="22.27"/>
    <m/>
  </r>
  <r>
    <x v="11"/>
    <x v="14"/>
    <s v="buffet gardenia e lanche da madrugada "/>
    <x v="146"/>
    <n v="1.5625E-2"/>
    <n v="1.6666666666666666E-2"/>
    <n v="0"/>
    <n v="0"/>
    <n v="0"/>
    <n v="0"/>
    <n v="14"/>
    <m/>
  </r>
  <r>
    <x v="11"/>
    <x v="14"/>
    <s v="buffet gardenia e lanche da madrugada "/>
    <x v="226"/>
    <n v="7.8125E-3"/>
    <n v="8.3333333333333332E-3"/>
    <n v="0"/>
    <n v="0"/>
    <n v="0"/>
    <n v="0"/>
    <n v="24.8"/>
    <m/>
  </r>
  <r>
    <x v="11"/>
    <x v="14"/>
    <s v="buffet gardenia e lanche da madrugada "/>
    <x v="357"/>
    <n v="5.46875E-2"/>
    <n v="5.8333333333333334E-2"/>
    <n v="0"/>
    <n v="0"/>
    <n v="0"/>
    <n v="0"/>
    <n v="2.95"/>
    <m/>
  </r>
  <r>
    <x v="11"/>
    <x v="14"/>
    <s v="buffet gardenia e lanche da madrugada "/>
    <x v="138"/>
    <n v="4.6875E-2"/>
    <n v="0.05"/>
    <n v="0"/>
    <n v="0"/>
    <n v="0"/>
    <n v="0"/>
    <n v="17"/>
    <m/>
  </r>
  <r>
    <x v="11"/>
    <x v="14"/>
    <s v="buffet gardenia e lanche da madrugada "/>
    <x v="92"/>
    <n v="9.375E-2"/>
    <n v="0.1"/>
    <n v="0"/>
    <n v="0"/>
    <n v="0"/>
    <n v="0"/>
    <m/>
    <m/>
  </r>
  <r>
    <x v="11"/>
    <x v="14"/>
    <s v="buffet gardenia e lanche da madrugada "/>
    <x v="632"/>
    <n v="7.8125E-2"/>
    <n v="8.3333333333333329E-2"/>
    <n v="0"/>
    <n v="0"/>
    <n v="0"/>
    <n v="0"/>
    <m/>
    <m/>
  </r>
  <r>
    <x v="11"/>
    <x v="14"/>
    <s v="buffet gardenia e lanche da madrugada "/>
    <x v="633"/>
    <n v="-1.9734374999999998E-2"/>
    <n v="1.6666666666666666E-2"/>
    <n v="4.5259999999999998"/>
    <n v="3.5359374999999998E-2"/>
    <n v="0"/>
    <n v="0"/>
    <m/>
    <m/>
  </r>
  <r>
    <x v="11"/>
    <x v="14"/>
    <s v="buffet gardenia e lanche da madrugada "/>
    <x v="634"/>
    <n v="7.8125E-3"/>
    <n v="8.3333333333333332E-3"/>
    <n v="0"/>
    <n v="0"/>
    <n v="0"/>
    <n v="0"/>
    <m/>
    <m/>
  </r>
  <r>
    <x v="11"/>
    <x v="14"/>
    <s v="buffet gardenia e lanche da madrugada "/>
    <x v="635"/>
    <n v="3.3968749999999999E-2"/>
    <n v="4.1666666666666664E-2"/>
    <n v="0.65200000000000002"/>
    <n v="5.0937500000000002E-3"/>
    <n v="0"/>
    <n v="8.5407653333333347"/>
    <n v="13.099333333333334"/>
    <m/>
  </r>
  <r>
    <x v="11"/>
    <x v="14"/>
    <s v="buffet gardenia e lanche da madrugada "/>
    <x v="636"/>
    <n v="1.5625000000000001E-3"/>
    <n v="1.6666666666666668E-3"/>
    <n v="0"/>
    <n v="0"/>
    <n v="0"/>
    <n v="0"/>
    <n v="16.187999999999999"/>
    <m/>
  </r>
  <r>
    <x v="11"/>
    <x v="14"/>
    <s v="buffet gardenia e lanche da madrugada "/>
    <x v="637"/>
    <n v="7.8125E-3"/>
    <n v="8.3333333333333332E-3"/>
    <n v="0"/>
    <n v="0"/>
    <n v="0"/>
    <n v="0"/>
    <n v="42"/>
    <m/>
  </r>
  <r>
    <x v="11"/>
    <x v="14"/>
    <s v="buffet gardenia e lanche da madrugada "/>
    <x v="303"/>
    <n v="3.125E-2"/>
    <n v="3.3333333333333333E-2"/>
    <n v="0"/>
    <n v="0"/>
    <n v="0"/>
    <n v="0"/>
    <n v="15.9"/>
    <m/>
  </r>
  <r>
    <x v="11"/>
    <x v="14"/>
    <s v="buffet gardenia e lanche da madrugada "/>
    <x v="435"/>
    <n v="9.375E-2"/>
    <n v="0.1"/>
    <n v="0"/>
    <n v="0"/>
    <n v="0"/>
    <n v="0"/>
    <n v="30.35"/>
    <m/>
  </r>
  <r>
    <x v="11"/>
    <x v="14"/>
    <s v="buffet gardenia e lanche da madrugada "/>
    <x v="638"/>
    <n v="0.4296875"/>
    <n v="0.83333333333333337"/>
    <n v="0"/>
    <n v="0"/>
    <n v="45"/>
    <n v="0"/>
    <n v="0.45"/>
    <m/>
  </r>
  <r>
    <x v="11"/>
    <x v="14"/>
    <s v="buffet gardenia e lanche da madrugada "/>
    <x v="2"/>
    <n v="7.8125E-3"/>
    <n v="8.3333333333333332E-3"/>
    <n v="0"/>
    <n v="0"/>
    <n v="0"/>
    <n v="0"/>
    <n v="51.5"/>
    <m/>
  </r>
  <r>
    <x v="11"/>
    <x v="14"/>
    <s v="buffet gardenia e lanche da madrugada "/>
    <x v="3"/>
    <n v="1.5625E-2"/>
    <n v="1.6666666666666666E-2"/>
    <n v="0"/>
    <n v="0"/>
    <n v="0"/>
    <n v="0"/>
    <n v="20.7"/>
    <m/>
  </r>
  <r>
    <x v="11"/>
    <x v="14"/>
    <s v="buffet gardenia e lanche da madrugada "/>
    <x v="4"/>
    <n v="7.8125E-3"/>
    <n v="8.3333333333333332E-3"/>
    <n v="0"/>
    <n v="0"/>
    <n v="0"/>
    <n v="0"/>
    <n v="71.05"/>
    <m/>
  </r>
  <r>
    <x v="11"/>
    <x v="14"/>
    <s v="buffet gardenia e lanche da madrugada "/>
    <x v="305"/>
    <n v="7.8125E-3"/>
    <n v="8.3333333333333332E-3"/>
    <n v="0"/>
    <n v="0"/>
    <n v="0"/>
    <n v="0"/>
    <n v="40.450000000000003"/>
    <m/>
  </r>
  <r>
    <x v="11"/>
    <x v="14"/>
    <s v="buffet gardenia e lanche da madrugada "/>
    <x v="7"/>
    <n v="2.3437499999999999E-3"/>
    <n v="2.5000000000000001E-3"/>
    <n v="0"/>
    <n v="0"/>
    <n v="0"/>
    <n v="0"/>
    <n v="30"/>
    <m/>
  </r>
  <r>
    <x v="11"/>
    <x v="14"/>
    <s v="buffet gardenia e lanche da madrugada "/>
    <x v="639"/>
    <n v="3.90625E-3"/>
    <n v="4.1666666666666666E-3"/>
    <n v="0"/>
    <n v="0"/>
    <n v="0"/>
    <n v="0"/>
    <n v="36.56"/>
    <m/>
  </r>
  <r>
    <x v="11"/>
    <x v="14"/>
    <s v="buffet gardenia e lanche da madrugada "/>
    <x v="11"/>
    <n v="7.8125E-3"/>
    <n v="8.3333333333333332E-3"/>
    <n v="0"/>
    <n v="0"/>
    <n v="0"/>
    <n v="0"/>
    <n v="4.99"/>
    <m/>
  </r>
  <r>
    <x v="11"/>
    <x v="14"/>
    <s v="buffet gardenia e lanche da madrugada "/>
    <x v="12"/>
    <n v="0.390625"/>
    <n v="0.41666666666666669"/>
    <n v="0"/>
    <n v="0"/>
    <n v="0"/>
    <n v="0"/>
    <n v="0.06"/>
    <m/>
  </r>
  <r>
    <x v="11"/>
    <x v="14"/>
    <s v="buffet gardenia e lanche da madrugada "/>
    <x v="13"/>
    <n v="0.390625"/>
    <n v="0.41666666666666669"/>
    <n v="0"/>
    <n v="0"/>
    <n v="0"/>
    <n v="0"/>
    <n v="7.0000000000000007E-2"/>
    <m/>
  </r>
  <r>
    <x v="11"/>
    <x v="14"/>
    <s v="buffet gardenia e lanche da madrugada "/>
    <x v="141"/>
    <n v="7.8125000000000004E-4"/>
    <n v="8.3333333333333339E-4"/>
    <n v="0"/>
    <n v="0"/>
    <n v="0"/>
    <n v="0"/>
    <n v="48.06"/>
    <m/>
  </r>
  <r>
    <x v="11"/>
    <x v="14"/>
    <s v="buffet gardenia e lanche da madrugada "/>
    <x v="640"/>
    <n v="7.8125E-3"/>
    <n v="8.3333333333333332E-3"/>
    <n v="0"/>
    <n v="0"/>
    <n v="0"/>
    <n v="0"/>
    <n v="257.07142857142856"/>
    <m/>
  </r>
  <r>
    <x v="11"/>
    <x v="14"/>
    <s v="buffet gardenia e lanche da madrugada "/>
    <x v="641"/>
    <n v="2.3437499999999999E-3"/>
    <n v="2.5000000000000001E-3"/>
    <n v="0"/>
    <n v="0"/>
    <n v="0"/>
    <n v="0"/>
    <n v="21.32"/>
    <m/>
  </r>
  <r>
    <x v="11"/>
    <x v="14"/>
    <s v="buffet gardenia e lanche da madrugada "/>
    <x v="438"/>
    <n v="3.90625E-2"/>
    <n v="4.1666666666666664E-2"/>
    <n v="0"/>
    <n v="0"/>
    <n v="0"/>
    <n v="0"/>
    <n v="18"/>
    <m/>
  </r>
  <r>
    <x v="11"/>
    <x v="14"/>
    <s v="buffet gardenia e lanche da madrugada "/>
    <x v="15"/>
    <n v="1.5625E-2"/>
    <n v="1.6666666666666666E-2"/>
    <n v="0"/>
    <n v="0"/>
    <n v="0"/>
    <n v="0"/>
    <n v="65"/>
    <m/>
  </r>
  <r>
    <x v="11"/>
    <x v="14"/>
    <s v="buffet gardenia e lanche da madrugada "/>
    <x v="17"/>
    <n v="7.8125E-3"/>
    <n v="1.6666666666666666E-2"/>
    <n v="0"/>
    <n v="0"/>
    <n v="1"/>
    <n v="0"/>
    <n v="156.30000000000001"/>
    <m/>
  </r>
  <r>
    <x v="11"/>
    <x v="14"/>
    <s v="buffet gardenia e lanche da madrugada "/>
    <x v="20"/>
    <n v="1.171875E-2"/>
    <n v="1.2500000000000001E-2"/>
    <n v="0"/>
    <n v="0"/>
    <n v="0"/>
    <n v="0"/>
    <n v="65.97999999999999"/>
    <m/>
  </r>
  <r>
    <x v="11"/>
    <x v="14"/>
    <s v="buffet gardenia e lanche da madrugada "/>
    <x v="21"/>
    <n v="0.390625"/>
    <n v="0.41666666666666669"/>
    <n v="0"/>
    <n v="0"/>
    <n v="0"/>
    <n v="0"/>
    <n v="2.5099999999999998"/>
    <m/>
  </r>
  <r>
    <x v="11"/>
    <x v="14"/>
    <s v="buffet gardenia e lanche da madrugada "/>
    <x v="439"/>
    <n v="7.8125E-2"/>
    <n v="0.33333333333333331"/>
    <n v="0"/>
    <n v="0"/>
    <n v="30"/>
    <n v="0"/>
    <n v="0.33810000000000001"/>
    <m/>
  </r>
  <r>
    <x v="11"/>
    <x v="14"/>
    <s v="buffet gardenia e lanche da madrugada "/>
    <x v="188"/>
    <n v="7.8125E-3"/>
    <n v="8.3333333333333332E-3"/>
    <n v="0"/>
    <n v="0"/>
    <n v="0"/>
    <n v="0"/>
    <n v="10.5"/>
    <m/>
  </r>
  <r>
    <x v="11"/>
    <x v="14"/>
    <s v="buffet gardenia e lanche da madrugada "/>
    <x v="642"/>
    <n v="0.78125"/>
    <n v="0.83333333333333337"/>
    <n v="0"/>
    <n v="0"/>
    <n v="0"/>
    <n v="0"/>
    <n v="1.8"/>
    <m/>
  </r>
  <r>
    <x v="11"/>
    <x v="14"/>
    <s v="buffet gardenia e lanche da madrugada "/>
    <x v="643"/>
    <n v="7.8125000000000004E-4"/>
    <n v="8.3333333333333339E-4"/>
    <n v="0"/>
    <n v="0"/>
    <n v="0"/>
    <n v="0"/>
    <n v="12.4"/>
    <m/>
  </r>
  <r>
    <x v="11"/>
    <x v="14"/>
    <s v="buffet gardenia e lanche da madrugada "/>
    <x v="244"/>
    <n v="3.1250000000000002E-3"/>
    <n v="3.3333333333333335E-3"/>
    <n v="0"/>
    <n v="0"/>
    <n v="0"/>
    <n v="0"/>
    <n v="65.989999999999995"/>
    <m/>
  </r>
  <r>
    <x v="11"/>
    <x v="14"/>
    <s v="buffet gardenia e lanche da madrugada "/>
    <x v="440"/>
    <n v="3.90625E-3"/>
    <n v="4.1666666666666666E-3"/>
    <n v="0"/>
    <n v="0"/>
    <n v="0"/>
    <n v="0"/>
    <n v="4.4000000000000004"/>
    <m/>
  </r>
  <r>
    <x v="11"/>
    <x v="14"/>
    <s v="buffet gardenia e lanche da madrugada "/>
    <x v="26"/>
    <n v="0"/>
    <n v="2.5000000000000001E-2"/>
    <n v="1"/>
    <n v="7.8125E-3"/>
    <n v="2"/>
    <n v="14.9"/>
    <n v="14.9"/>
    <m/>
  </r>
  <r>
    <x v="11"/>
    <x v="14"/>
    <s v="buffet gardenia e lanche da madrugada "/>
    <x v="644"/>
    <n v="2.6718750000000002E-3"/>
    <n v="2.8500000000000001E-3"/>
    <n v="0"/>
    <n v="0"/>
    <n v="0"/>
    <n v="0"/>
    <n v="99.385964912280699"/>
    <m/>
  </r>
  <r>
    <x v="11"/>
    <x v="14"/>
    <s v="buffet gardenia e lanche da madrugada "/>
    <x v="645"/>
    <n v="1.5625000000000001E-3"/>
    <n v="4.1666666666666666E-3"/>
    <n v="0"/>
    <n v="0"/>
    <n v="0.3"/>
    <n v="0"/>
    <n v="25.2"/>
    <m/>
  </r>
  <r>
    <x v="11"/>
    <x v="14"/>
    <s v="buffet gardenia e lanche da madrugada "/>
    <x v="28"/>
    <n v="1.015625E-2"/>
    <n v="1.2500000000000001E-2"/>
    <n v="0.2"/>
    <n v="1.5625000000000001E-3"/>
    <n v="0"/>
    <n v="5.6040000000000001"/>
    <n v="28.02"/>
    <m/>
  </r>
  <r>
    <x v="11"/>
    <x v="14"/>
    <s v="buffet gardenia e lanche da madrugada "/>
    <x v="29"/>
    <n v="1.171875E-2"/>
    <n v="1.2500000000000001E-2"/>
    <n v="0"/>
    <n v="0"/>
    <n v="0"/>
    <n v="0"/>
    <n v="13.985714285714286"/>
    <m/>
  </r>
  <r>
    <x v="11"/>
    <x v="14"/>
    <s v="buffet gardenia e lanche da madrugada "/>
    <x v="646"/>
    <n v="3.90625E-3"/>
    <n v="4.1666666666666666E-3"/>
    <n v="0"/>
    <n v="0"/>
    <n v="0"/>
    <n v="0"/>
    <n v="36.6"/>
    <m/>
  </r>
  <r>
    <x v="11"/>
    <x v="14"/>
    <s v="buffet gardenia e lanche da madrugada "/>
    <x v="647"/>
    <n v="7.8125000000000004E-4"/>
    <n v="8.3333333333333339E-4"/>
    <n v="0"/>
    <n v="0"/>
    <n v="0"/>
    <n v="0"/>
    <n v="7.4"/>
    <m/>
  </r>
  <r>
    <x v="11"/>
    <x v="14"/>
    <s v="buffet gardenia e lanche da madrugada "/>
    <x v="31"/>
    <n v="1.5625000000000001E-3"/>
    <n v="1.6666666666666668E-3"/>
    <n v="0"/>
    <n v="0"/>
    <n v="0"/>
    <n v="0"/>
    <n v="20.9"/>
    <m/>
  </r>
  <r>
    <x v="11"/>
    <x v="14"/>
    <s v="buffet gardenia e lanche da madrugada "/>
    <x v="19"/>
    <n v="7.8125E-3"/>
    <n v="8.3333333333333332E-3"/>
    <n v="0"/>
    <n v="0"/>
    <n v="0"/>
    <n v="0"/>
    <n v="26.9"/>
    <m/>
  </r>
  <r>
    <x v="11"/>
    <x v="14"/>
    <s v="buffet gardenia e lanche da madrugada "/>
    <x v="648"/>
    <n v="4.6874999999999998E-3"/>
    <n v="5.0000000000000001E-3"/>
    <n v="0"/>
    <n v="0"/>
    <n v="0"/>
    <n v="0"/>
    <n v="13.236111111111111"/>
    <m/>
  </r>
  <r>
    <x v="11"/>
    <x v="14"/>
    <s v="buffet gardenia e lanche da madrugada "/>
    <x v="32"/>
    <n v="1.5625000000000001E-3"/>
    <n v="1.6666666666666668E-3"/>
    <n v="0"/>
    <n v="0"/>
    <n v="0"/>
    <n v="0"/>
    <n v="132.09302325581396"/>
    <m/>
  </r>
  <r>
    <x v="11"/>
    <x v="14"/>
    <s v="buffet gardenia e lanche da madrugada "/>
    <x v="33"/>
    <n v="4.6874999999999998E-3"/>
    <n v="5.0000000000000001E-3"/>
    <n v="0"/>
    <n v="0"/>
    <n v="0"/>
    <n v="0"/>
    <n v="64.209999999999994"/>
    <m/>
  </r>
  <r>
    <x v="11"/>
    <x v="14"/>
    <s v="buffet gardenia e lanche da madrugada "/>
    <x v="649"/>
    <n v="7.8125000000000004E-4"/>
    <n v="8.3333333333333339E-4"/>
    <n v="0"/>
    <n v="0"/>
    <n v="0"/>
    <n v="0"/>
    <n v="50.8"/>
    <m/>
  </r>
  <r>
    <x v="11"/>
    <x v="14"/>
    <s v="buffet gardenia e lanche da madrugada "/>
    <x v="650"/>
    <n v="7.8125000000000004E-4"/>
    <n v="8.3333333333333339E-4"/>
    <n v="0"/>
    <n v="0"/>
    <n v="0"/>
    <n v="0"/>
    <n v="22.074999999999999"/>
    <m/>
  </r>
  <r>
    <x v="11"/>
    <x v="14"/>
    <s v="buffet gardenia e lanche da madrugada "/>
    <x v="394"/>
    <n v="2.3437499999999999E-3"/>
    <n v="2.5000000000000001E-3"/>
    <n v="0"/>
    <n v="0"/>
    <n v="0"/>
    <n v="0"/>
    <n v="42.02"/>
    <m/>
  </r>
  <r>
    <x v="11"/>
    <x v="14"/>
    <s v="buffet gardenia e lanche da madrugada "/>
    <x v="35"/>
    <n v="7.8125000000000004E-4"/>
    <n v="8.3333333333333339E-4"/>
    <n v="0"/>
    <n v="0"/>
    <n v="0"/>
    <n v="0"/>
    <n v="11.12"/>
    <m/>
  </r>
  <r>
    <x v="11"/>
    <x v="14"/>
    <s v="buffet gardenia e lanche da madrugada "/>
    <x v="651"/>
    <n v="3.9062500000000002E-4"/>
    <n v="4.1666666666666669E-4"/>
    <n v="0"/>
    <n v="0"/>
    <n v="0"/>
    <n v="0"/>
    <n v="315"/>
    <m/>
  </r>
  <r>
    <x v="11"/>
    <x v="14"/>
    <s v="buffet gardenia e lanche da madrugada "/>
    <x v="36"/>
    <n v="1.2812500000000001E-2"/>
    <n v="2.0833333333333332E-2"/>
    <n v="0.86"/>
    <n v="6.7187499999999999E-3"/>
    <n v="0"/>
    <n v="8.7547999999999995"/>
    <n v="10.18"/>
    <m/>
  </r>
  <r>
    <x v="11"/>
    <x v="14"/>
    <s v="buffet gardenia e lanche da madrugada "/>
    <x v="192"/>
    <n v="7.8125E-3"/>
    <n v="8.3333333333333332E-3"/>
    <n v="0"/>
    <n v="0"/>
    <n v="0"/>
    <n v="0"/>
    <n v="26.84"/>
    <m/>
  </r>
  <r>
    <x v="11"/>
    <x v="14"/>
    <s v="buffet gardenia e lanche da madrugada "/>
    <x v="37"/>
    <n v="3.90625E-3"/>
    <n v="4.1666666666666666E-3"/>
    <n v="0"/>
    <n v="0"/>
    <n v="0"/>
    <n v="0"/>
    <n v="3.82"/>
    <m/>
  </r>
  <r>
    <x v="11"/>
    <x v="14"/>
    <s v="buffet gardenia e lanche da madrugada "/>
    <x v="38"/>
    <n v="3.1250000000000002E-3"/>
    <n v="3.3333333333333335E-3"/>
    <n v="0"/>
    <n v="0"/>
    <n v="0"/>
    <n v="0"/>
    <n v="17.07"/>
    <m/>
  </r>
  <r>
    <x v="11"/>
    <x v="14"/>
    <s v="buffet gardenia e lanche da madrugada "/>
    <x v="652"/>
    <n v="1.8359374999999999E-3"/>
    <n v="8.3333333333333332E-3"/>
    <n v="0.26500000000000001"/>
    <n v="2.0703125000000001E-3"/>
    <n v="0.5"/>
    <n v="2.7109500000000004"/>
    <n v="10.23"/>
    <m/>
  </r>
  <r>
    <x v="11"/>
    <x v="14"/>
    <s v="buffet gardenia e lanche da madrugada "/>
    <x v="653"/>
    <n v="1.5625E-2"/>
    <n v="1.6666666666666666E-2"/>
    <n v="0"/>
    <n v="0"/>
    <n v="0"/>
    <n v="0"/>
    <n v="13.333333333333334"/>
    <m/>
  </r>
  <r>
    <x v="11"/>
    <x v="14"/>
    <s v="buffet gardenia e lanche da madrugada "/>
    <x v="654"/>
    <n v="1.5625E-4"/>
    <n v="1.6666666666666666E-4"/>
    <n v="0"/>
    <n v="0"/>
    <n v="0"/>
    <n v="0"/>
    <n v="33.08"/>
    <m/>
  </r>
  <r>
    <x v="11"/>
    <x v="14"/>
    <s v="buffet gardenia e lanche da madrugada "/>
    <x v="40"/>
    <n v="1.15625E-2"/>
    <n v="2.5000000000000001E-2"/>
    <n v="1.52"/>
    <n v="1.1875E-2"/>
    <n v="0"/>
    <n v="12.008000000000001"/>
    <n v="7.9"/>
    <m/>
  </r>
  <r>
    <x v="11"/>
    <x v="14"/>
    <s v="buffet gardenia e lanche da madrugada "/>
    <x v="41"/>
    <n v="2.3437499999999999E-3"/>
    <n v="2.5000000000000001E-3"/>
    <n v="0"/>
    <n v="0"/>
    <n v="0"/>
    <n v="0"/>
    <n v="150"/>
    <m/>
  </r>
  <r>
    <x v="11"/>
    <x v="14"/>
    <s v="buffet gardenia e lanche da madrugada "/>
    <x v="540"/>
    <n v="-2.812499999999999E-3"/>
    <n v="1.6666666666666666E-2"/>
    <n v="2.36"/>
    <n v="1.8437499999999999E-2"/>
    <n v="0"/>
    <n v="129.56399999999999"/>
    <n v="54.9"/>
    <m/>
  </r>
  <r>
    <x v="11"/>
    <x v="14"/>
    <s v="buffet gardenia e lanche da madrugada "/>
    <x v="43"/>
    <n v="1.5625000000000001E-3"/>
    <n v="1.6666666666666668E-3"/>
    <n v="0"/>
    <n v="0"/>
    <n v="0"/>
    <n v="0"/>
    <n v="37.5"/>
    <m/>
  </r>
  <r>
    <x v="11"/>
    <x v="14"/>
    <s v="buffet gardenia e lanche da madrugada "/>
    <x v="42"/>
    <n v="2.3437499999999999E-3"/>
    <n v="2.5000000000000001E-3"/>
    <n v="0"/>
    <n v="0"/>
    <n v="0"/>
    <n v="0"/>
    <n v="25.9"/>
    <m/>
  </r>
  <r>
    <x v="11"/>
    <x v="14"/>
    <s v="buffet gardenia e lanche da madrugada "/>
    <x v="44"/>
    <n v="9.1796875000000003E-3"/>
    <n v="1.2500000000000001E-2"/>
    <n v="0.32500000000000001"/>
    <n v="2.5390625000000001E-3"/>
    <n v="0"/>
    <n v="3.6399999999999997"/>
    <n v="11.2"/>
    <m/>
  </r>
  <r>
    <x v="11"/>
    <x v="14"/>
    <s v="buffet gardenia e lanche da madrugada "/>
    <x v="655"/>
    <n v="2.3437499999999999E-3"/>
    <n v="2.5000000000000001E-3"/>
    <n v="0"/>
    <n v="0"/>
    <n v="0"/>
    <n v="0"/>
    <n v="45"/>
    <m/>
  </r>
  <r>
    <x v="11"/>
    <x v="14"/>
    <s v="buffet gardenia e lanche da madrugada "/>
    <x v="45"/>
    <n v="1.5625E-2"/>
    <n v="1.6666666666666666E-2"/>
    <n v="0"/>
    <n v="0"/>
    <n v="0"/>
    <n v="0"/>
    <n v="4.2"/>
    <m/>
  </r>
  <r>
    <x v="11"/>
    <x v="14"/>
    <s v="buffet gardenia e lanche da madrugada "/>
    <x v="46"/>
    <n v="1.953125E-2"/>
    <n v="2.0833333333333332E-2"/>
    <n v="0"/>
    <n v="0"/>
    <n v="0"/>
    <n v="0"/>
    <n v="7.5"/>
    <m/>
  </r>
  <r>
    <x v="11"/>
    <x v="14"/>
    <s v="buffet gardenia e lanche da madrugada "/>
    <x v="47"/>
    <n v="7.8125000000000004E-4"/>
    <n v="8.3333333333333339E-4"/>
    <n v="0"/>
    <n v="0"/>
    <n v="0"/>
    <n v="0"/>
    <n v="240"/>
    <m/>
  </r>
  <r>
    <x v="11"/>
    <x v="14"/>
    <s v="buffet gardenia e lanche da madrugada "/>
    <x v="48"/>
    <n v="2.3437499999999999E-3"/>
    <n v="2.5000000000000001E-3"/>
    <n v="0"/>
    <n v="0"/>
    <n v="0"/>
    <n v="0"/>
    <n v="6.1"/>
    <m/>
  </r>
  <r>
    <x v="11"/>
    <x v="14"/>
    <s v="buffet gardenia e lanche da madrugada "/>
    <x v="311"/>
    <n v="3.90625E-3"/>
    <n v="4.1666666666666666E-3"/>
    <n v="0"/>
    <n v="0"/>
    <n v="0"/>
    <n v="0"/>
    <n v="12.9"/>
    <m/>
  </r>
  <r>
    <x v="11"/>
    <x v="14"/>
    <s v="buffet gardenia e lanche da madrugada "/>
    <x v="49"/>
    <n v="7.8125000000000004E-4"/>
    <n v="8.3333333333333339E-4"/>
    <n v="0"/>
    <n v="0"/>
    <n v="0"/>
    <n v="0"/>
    <n v="62.9"/>
    <m/>
  </r>
  <r>
    <x v="11"/>
    <x v="14"/>
    <s v="buffet gardenia e lanche da madrugada "/>
    <x v="656"/>
    <n v="2.3437499999999999E-3"/>
    <n v="2.5000000000000001E-3"/>
    <n v="0"/>
    <n v="0"/>
    <n v="0"/>
    <n v="0"/>
    <n v="120"/>
    <m/>
  </r>
  <r>
    <x v="11"/>
    <x v="14"/>
    <s v="buffet gardenia e lanche da madrugada "/>
    <x v="193"/>
    <n v="7.8125000000000004E-4"/>
    <n v="8.3333333333333339E-4"/>
    <n v="0"/>
    <n v="0"/>
    <n v="0"/>
    <n v="0"/>
    <n v="27.9"/>
    <m/>
  </r>
  <r>
    <x v="11"/>
    <x v="14"/>
    <s v="buffet gardenia e lanche da madrugada "/>
    <x v="52"/>
    <n v="1.1718750000000002E-3"/>
    <n v="8.3333333333333332E-3"/>
    <n v="0.85"/>
    <n v="6.6406249999999998E-3"/>
    <n v="0"/>
    <n v="28.05"/>
    <n v="33"/>
    <m/>
  </r>
  <r>
    <x v="11"/>
    <x v="14"/>
    <s v="buffet gardenia e lanche da madrugada "/>
    <x v="266"/>
    <n v="1.5625E-2"/>
    <n v="1.6666666666666666E-2"/>
    <n v="0"/>
    <n v="0"/>
    <n v="0"/>
    <n v="0"/>
    <n v="12.9"/>
    <m/>
  </r>
  <r>
    <x v="11"/>
    <x v="14"/>
    <s v="buffet gardenia e lanche da madrugada "/>
    <x v="55"/>
    <n v="1.5625E-2"/>
    <n v="1.6666666666666666E-2"/>
    <n v="0"/>
    <n v="0"/>
    <n v="0"/>
    <n v="0"/>
    <n v="6"/>
    <m/>
  </r>
  <r>
    <x v="11"/>
    <x v="14"/>
    <s v="buffet gardenia e lanche da madrugada "/>
    <x v="56"/>
    <n v="4.4062499999999998E-2"/>
    <n v="5.8333333333333334E-2"/>
    <n v="1.36"/>
    <n v="1.0625000000000001E-2"/>
    <n v="0"/>
    <n v="19.380000000000003"/>
    <n v="14.25"/>
    <m/>
  </r>
  <r>
    <x v="11"/>
    <x v="14"/>
    <s v="buffet gardenia e lanche da madrugada "/>
    <x v="57"/>
    <n v="2.3437499999999999E-3"/>
    <n v="2.5000000000000001E-3"/>
    <n v="0"/>
    <n v="0"/>
    <n v="0"/>
    <n v="0"/>
    <n v="120"/>
    <m/>
  </r>
  <r>
    <x v="11"/>
    <x v="14"/>
    <s v="buffet gardenia e lanche da madrugada "/>
    <x v="58"/>
    <n v="1.5898437500000001E-2"/>
    <n v="2.5000000000000001E-2"/>
    <n v="0.96499999999999997"/>
    <n v="7.5390624999999998E-3"/>
    <n v="0"/>
    <n v="14.475"/>
    <n v="15"/>
    <m/>
  </r>
  <r>
    <x v="11"/>
    <x v="14"/>
    <s v="buffet gardenia e lanche da madrugada "/>
    <x v="59"/>
    <n v="-7.8125E-3"/>
    <n v="2.1666666666666667E-2"/>
    <n v="3.6"/>
    <n v="2.8125000000000001E-2"/>
    <n v="0"/>
    <n v="112.428"/>
    <n v="31.23"/>
    <m/>
  </r>
  <r>
    <x v="11"/>
    <x v="14"/>
    <s v="buffet gardenia e lanche da madrugada "/>
    <x v="60"/>
    <n v="1.4453125000000001E-2"/>
    <n v="2.5000000000000001E-2"/>
    <n v="1.1499999999999999"/>
    <n v="8.9843749999999993E-3"/>
    <n v="0"/>
    <n v="37.834999999999994"/>
    <n v="32.9"/>
    <m/>
  </r>
  <r>
    <x v="11"/>
    <x v="14"/>
    <s v="buffet gardenia e lanche da madrugada "/>
    <x v="657"/>
    <n v="4.6874999999999998E-3"/>
    <n v="5.0000000000000001E-3"/>
    <n v="0"/>
    <n v="0"/>
    <n v="0"/>
    <n v="0"/>
    <n v="10.050000000000001"/>
    <m/>
  </r>
  <r>
    <x v="11"/>
    <x v="14"/>
    <s v="buffet gardenia e lanche da madrugada "/>
    <x v="658"/>
    <n v="1.171875E-2"/>
    <n v="1.2500000000000001E-2"/>
    <n v="0"/>
    <n v="0"/>
    <n v="0"/>
    <n v="0"/>
    <n v="13.35"/>
    <m/>
  </r>
  <r>
    <x v="11"/>
    <x v="14"/>
    <s v="buffet gardenia e lanche da madrugada "/>
    <x v="62"/>
    <n v="2.3437499999999999E-3"/>
    <n v="2.5000000000000001E-3"/>
    <n v="0"/>
    <n v="0"/>
    <n v="0"/>
    <n v="0"/>
    <n v="52"/>
    <m/>
  </r>
  <r>
    <x v="11"/>
    <x v="14"/>
    <s v="buffet gardenia e lanche da madrugada "/>
    <x v="271"/>
    <n v="6.2500000000000003E-3"/>
    <n v="6.6666666666666671E-3"/>
    <n v="0"/>
    <n v="0"/>
    <n v="0"/>
    <n v="0"/>
    <n v="43.9"/>
    <m/>
  </r>
  <r>
    <x v="11"/>
    <x v="14"/>
    <s v="buffet gardenia e lanche da madrugada "/>
    <x v="272"/>
    <n v="3.90625E-3"/>
    <n v="4.1666666666666666E-3"/>
    <n v="0"/>
    <n v="0"/>
    <n v="0"/>
    <n v="0"/>
    <n v="49.5"/>
    <m/>
  </r>
  <r>
    <x v="11"/>
    <x v="14"/>
    <s v="buffet gardenia e lanche da madrugada "/>
    <x v="64"/>
    <n v="2.3437499999999999E-3"/>
    <n v="2.5000000000000001E-3"/>
    <n v="0"/>
    <n v="0"/>
    <n v="0"/>
    <n v="0"/>
    <n v="10.9"/>
    <m/>
  </r>
  <r>
    <x v="11"/>
    <x v="14"/>
    <s v="buffet gardenia e lanche da madrugada "/>
    <x v="65"/>
    <n v="5.0156250000000001E-3"/>
    <n v="8.3333333333333332E-3"/>
    <n v="0.35799999999999998"/>
    <n v="2.7968749999999999E-3"/>
    <n v="0"/>
    <n v="10.202999999999999"/>
    <n v="28.5"/>
    <m/>
  </r>
  <r>
    <x v="11"/>
    <x v="14"/>
    <s v="buffet gardenia e lanche da madrugada "/>
    <x v="401"/>
    <n v="7.8125000000000004E-4"/>
    <n v="8.3333333333333339E-4"/>
    <n v="0"/>
    <n v="0"/>
    <n v="0"/>
    <n v="0"/>
    <n v="109.95"/>
    <m/>
  </r>
  <r>
    <x v="11"/>
    <x v="14"/>
    <s v="buffet gardenia e lanche da madrugada "/>
    <x v="71"/>
    <n v="2.4218750000000004E-3"/>
    <n v="8.3333333333333332E-3"/>
    <n v="0.69"/>
    <n v="5.3906249999999996E-3"/>
    <n v="0"/>
    <n v="18.560999999999996"/>
    <n v="26.9"/>
    <m/>
  </r>
  <r>
    <x v="11"/>
    <x v="14"/>
    <s v="buffet gardenia e lanche da madrugada "/>
    <x v="72"/>
    <n v="7.2734375000000004E-3"/>
    <n v="1.2500000000000001E-2"/>
    <n v="0.56899999999999995"/>
    <n v="4.4453124999999996E-3"/>
    <n v="0"/>
    <n v="17.354499999999998"/>
    <n v="30.5"/>
    <m/>
  </r>
  <r>
    <x v="11"/>
    <x v="14"/>
    <s v="buffet gardenia e lanche da madrugada "/>
    <x v="149"/>
    <n v="5.4687499999999984E-4"/>
    <n v="5.0000000000000001E-3"/>
    <n v="0.23"/>
    <n v="1.7968750000000001E-3"/>
    <n v="0.3"/>
    <n v="13.5654"/>
    <n v="58.98"/>
    <m/>
  </r>
  <r>
    <x v="11"/>
    <x v="14"/>
    <s v="buffet gardenia e lanche da madrugada "/>
    <x v="275"/>
    <n v="1.2046875E-2"/>
    <n v="2.0833333333333332E-2"/>
    <n v="0.95799999999999996"/>
    <n v="7.4843749999999997E-3"/>
    <n v="0"/>
    <n v="29.698"/>
    <n v="31"/>
    <m/>
  </r>
  <r>
    <x v="11"/>
    <x v="14"/>
    <s v="buffet gardenia e lanche da madrugada "/>
    <x v="74"/>
    <n v="1.5625E-2"/>
    <n v="1.6666666666666666E-2"/>
    <n v="0"/>
    <n v="0"/>
    <n v="0"/>
    <n v="0"/>
    <n v="4.8499999999999996"/>
    <m/>
  </r>
  <r>
    <x v="11"/>
    <x v="14"/>
    <s v="buffet gardenia e lanche da madrugada "/>
    <x v="75"/>
    <n v="1.171875E-2"/>
    <n v="1.2500000000000001E-2"/>
    <n v="0"/>
    <n v="0"/>
    <n v="0"/>
    <n v="0"/>
    <n v="32"/>
    <m/>
  </r>
  <r>
    <x v="11"/>
    <x v="14"/>
    <s v="buffet gardenia e lanche da madrugada "/>
    <x v="76"/>
    <n v="3.90625E-3"/>
    <n v="4.1666666666666666E-3"/>
    <n v="0"/>
    <n v="0"/>
    <n v="0"/>
    <n v="0"/>
    <n v="13.73"/>
    <m/>
  </r>
  <r>
    <x v="11"/>
    <x v="14"/>
    <s v="buffet gardenia e lanche da madrugada "/>
    <x v="450"/>
    <n v="2.1093750000000001E-3"/>
    <n v="1.2500000000000001E-2"/>
    <n v="0.23"/>
    <n v="1.7968750000000001E-3"/>
    <n v="1"/>
    <n v="9.2308035714285719"/>
    <n v="40.133928571428569"/>
    <m/>
  </r>
  <r>
    <x v="11"/>
    <x v="14"/>
    <s v="buffet gardenia e lanche da madrugada "/>
    <x v="458"/>
    <n v="7.8125E-3"/>
    <n v="8.3333333333333332E-3"/>
    <n v="0"/>
    <n v="0"/>
    <n v="0"/>
    <n v="0"/>
    <n v="91"/>
    <m/>
  </r>
  <r>
    <x v="11"/>
    <x v="14"/>
    <s v="buffet gardenia e lanche da madrugada "/>
    <x v="78"/>
    <n v="6.6406250000000007E-3"/>
    <n v="1.0833333333333334E-2"/>
    <n v="0"/>
    <n v="0"/>
    <n v="0.45"/>
    <n v="0"/>
    <n v="58.8"/>
    <m/>
  </r>
  <r>
    <x v="11"/>
    <x v="14"/>
    <s v="buffet gardenia e lanche da madrugada "/>
    <x v="83"/>
    <n v="7.8125E-3"/>
    <n v="8.3333333333333332E-3"/>
    <n v="0"/>
    <n v="0"/>
    <n v="0"/>
    <n v="0"/>
    <n v="99"/>
    <m/>
  </r>
  <r>
    <x v="11"/>
    <x v="14"/>
    <s v="buffet gardenia e lanche da madrugada "/>
    <x v="84"/>
    <n v="0.15625"/>
    <n v="0.16666666666666666"/>
    <n v="0"/>
    <n v="0"/>
    <n v="0"/>
    <n v="0"/>
    <n v="1.5"/>
    <m/>
  </r>
  <r>
    <x v="11"/>
    <x v="14"/>
    <s v="buffet gardenia e lanche da madrugada "/>
    <x v="85"/>
    <n v="0.15625"/>
    <n v="0.16666666666666666"/>
    <n v="0"/>
    <n v="0"/>
    <n v="0"/>
    <n v="0"/>
    <n v="2.2000000000000002"/>
    <m/>
  </r>
  <r>
    <x v="11"/>
    <x v="14"/>
    <s v="buffet gardenia e lanche da madrugada "/>
    <x v="659"/>
    <n v="1.5625E-2"/>
    <n v="1.6666666666666666E-2"/>
    <n v="0"/>
    <n v="0"/>
    <n v="0"/>
    <n v="0"/>
    <n v="7.5"/>
    <m/>
  </r>
  <r>
    <x v="11"/>
    <x v="14"/>
    <s v="buffet gardenia e lanche da madrugada "/>
    <x v="451"/>
    <n v="0.328125"/>
    <n v="0.75"/>
    <n v="13"/>
    <n v="0.1015625"/>
    <n v="35"/>
    <n v="19.5"/>
    <n v="1.5"/>
    <m/>
  </r>
  <r>
    <x v="11"/>
    <x v="14"/>
    <s v="buffet gardenia e lanche da madrugada "/>
    <x v="86"/>
    <n v="0.390625"/>
    <n v="0.83333333333333337"/>
    <n v="0"/>
    <n v="0"/>
    <n v="50"/>
    <n v="0"/>
    <n v="1.2"/>
    <m/>
  </r>
  <r>
    <x v="11"/>
    <x v="14"/>
    <s v="buffet gardenia e lanche da madrugada "/>
    <x v="87"/>
    <n v="2.34375E-2"/>
    <n v="2.5000000000000001E-2"/>
    <n v="0"/>
    <n v="0"/>
    <n v="0"/>
    <n v="0"/>
    <n v="7.8"/>
    <m/>
  </r>
  <r>
    <x v="11"/>
    <x v="14"/>
    <s v="buffet gardenia e lanche da madrugada "/>
    <x v="660"/>
    <n v="7.8125E-3"/>
    <n v="8.3333333333333332E-3"/>
    <n v="0"/>
    <n v="0"/>
    <n v="0"/>
    <n v="0"/>
    <n v="12.9"/>
    <m/>
  </r>
  <r>
    <x v="11"/>
    <x v="14"/>
    <s v="buffet gardenia e lanche da madrugada "/>
    <x v="661"/>
    <n v="3.4921874999999998E-2"/>
    <n v="3.9166666666666669E-2"/>
    <n v="0.23"/>
    <n v="1.7968750000000001E-3"/>
    <n v="0"/>
    <n v="19.55"/>
    <n v="85"/>
    <m/>
  </r>
  <r>
    <x v="12"/>
    <x v="15"/>
    <s v="MENU VOLANTE GARDENIA"/>
    <x v="662"/>
    <n v="1.2500000000000001E-2"/>
    <n v="1.2500000000000001E-2"/>
    <n v="0"/>
    <n v="0"/>
    <n v="0"/>
    <n v="0"/>
    <n v="43.56"/>
    <m/>
  </r>
  <r>
    <x v="12"/>
    <x v="15"/>
    <s v="MENU VOLANTE GARDENIA"/>
    <x v="105"/>
    <n v="1.125"/>
    <n v="1.125"/>
    <n v="0"/>
    <n v="0"/>
    <n v="0"/>
    <n v="0"/>
    <n v="0.36"/>
    <m/>
  </r>
  <r>
    <x v="12"/>
    <x v="15"/>
    <s v="MENU VOLANTE GARDENIA"/>
    <x v="333"/>
    <n v="0.05"/>
    <n v="0.05"/>
    <n v="0"/>
    <n v="0.68700000000000006"/>
    <n v="0"/>
    <n v="7.2135000000000007"/>
    <n v="10.5"/>
    <m/>
  </r>
  <r>
    <x v="12"/>
    <x v="15"/>
    <s v="MENU VOLANTE GARDENIA"/>
    <x v="663"/>
    <n v="3.9124999999999993E-3"/>
    <n v="1.2500000000000001E-2"/>
    <n v="0"/>
    <n v="1.2310000000000001"/>
    <n v="0"/>
    <n v="43.208100000000002"/>
    <n v="35.1"/>
    <m/>
  </r>
  <r>
    <x v="12"/>
    <x v="15"/>
    <s v="MENU VOLANTE GARDENIA"/>
    <x v="664"/>
    <n v="-9.1375000000000015E-3"/>
    <n v="6.2500000000000003E-3"/>
    <n v="0"/>
    <n v="0"/>
    <n v="0"/>
    <n v="0"/>
    <n v="19.25"/>
    <m/>
  </r>
  <r>
    <x v="12"/>
    <x v="15"/>
    <s v="MENU VOLANTE GARDENIA"/>
    <x v="599"/>
    <n v="7.4999999999999997E-3"/>
    <n v="7.4999999999999997E-3"/>
    <n v="0"/>
    <n v="0"/>
    <n v="0"/>
    <n v="0"/>
    <n v="65"/>
    <m/>
  </r>
  <r>
    <x v="12"/>
    <x v="15"/>
    <s v="MENU VOLANTE GARDENIA"/>
    <x v="665"/>
    <n v="1.2500000000000001E-2"/>
    <n v="1.2500000000000001E-2"/>
    <n v="0"/>
    <n v="0"/>
    <n v="0"/>
    <n v="0"/>
    <n v="7.85"/>
    <m/>
  </r>
  <r>
    <x v="12"/>
    <x v="15"/>
    <s v="MENU VOLANTE GARDENIA"/>
    <x v="666"/>
    <n v="2.5000000000000001E-2"/>
    <n v="2.5000000000000001E-2"/>
    <n v="0"/>
    <n v="0.24"/>
    <n v="0"/>
    <n v="5.3472"/>
    <n v="22.28"/>
    <m/>
  </r>
  <r>
    <x v="12"/>
    <x v="15"/>
    <s v="MENU VOLANTE GARDENIA"/>
    <x v="459"/>
    <n v="3.4499999999999996E-2"/>
    <n v="3.7499999999999999E-2"/>
    <n v="0"/>
    <n v="1.8"/>
    <n v="0"/>
    <n v="40.950000000000003"/>
    <n v="22.75"/>
    <m/>
  </r>
  <r>
    <x v="12"/>
    <x v="15"/>
    <s v="MENU VOLANTE GARDENIA"/>
    <x v="667"/>
    <n v="1.4999999999999999E-2"/>
    <n v="3.7499999999999999E-2"/>
    <n v="0"/>
    <n v="2.34"/>
    <n v="0"/>
    <n v="40.692599999999999"/>
    <n v="17.39"/>
    <m/>
  </r>
  <r>
    <x v="12"/>
    <x v="15"/>
    <s v="MENU VOLANTE GARDENIA"/>
    <x v="291"/>
    <n v="1.4499999999999999E-2"/>
    <n v="4.3749999999999997E-2"/>
    <n v="0"/>
    <n v="0"/>
    <n v="0"/>
    <n v="0"/>
    <n v="30.24"/>
    <m/>
  </r>
  <r>
    <x v="12"/>
    <x v="15"/>
    <s v="MENU VOLANTE GARDENIA"/>
    <x v="151"/>
    <n v="1.2500000000000001E-2"/>
    <n v="1.2500000000000001E-2"/>
    <n v="0"/>
    <n v="0"/>
    <n v="0"/>
    <n v="0"/>
    <n v="36.94"/>
    <m/>
  </r>
  <r>
    <x v="12"/>
    <x v="15"/>
    <s v="MENU VOLANTE GARDENIA"/>
    <x v="668"/>
    <n v="6.25E-2"/>
    <n v="6.25E-2"/>
    <n v="0"/>
    <n v="0"/>
    <n v="0"/>
    <n v="0"/>
    <n v="24.85"/>
    <m/>
  </r>
  <r>
    <x v="12"/>
    <x v="15"/>
    <s v="MENU VOLANTE GARDENIA"/>
    <x v="97"/>
    <n v="3.7499999999999999E-2"/>
    <n v="0.125"/>
    <n v="7"/>
    <n v="1"/>
    <n v="7"/>
    <n v="38.5"/>
    <n v="38.5"/>
    <m/>
  </r>
  <r>
    <x v="12"/>
    <x v="15"/>
    <s v="MENU VOLANTE GARDENIA"/>
    <x v="166"/>
    <n v="0.05"/>
    <n v="6.25E-2"/>
    <n v="0"/>
    <n v="0"/>
    <n v="0"/>
    <n v="0"/>
    <n v="21.5"/>
    <m/>
  </r>
  <r>
    <x v="12"/>
    <x v="15"/>
    <s v="MENU VOLANTE GARDENIA"/>
    <x v="669"/>
    <n v="3.1250000000000002E-3"/>
    <n v="3.1250000000000002E-3"/>
    <n v="0"/>
    <n v="0"/>
    <n v="0"/>
    <n v="0"/>
    <n v="52.34"/>
    <m/>
  </r>
  <r>
    <x v="12"/>
    <x v="15"/>
    <s v="MENU VOLANTE GARDENIA"/>
    <x v="670"/>
    <n v="0.1"/>
    <n v="0.1"/>
    <n v="0"/>
    <n v="4.0999999999999996"/>
    <n v="0"/>
    <n v="154.40599999999998"/>
    <n v="37.659999999999997"/>
    <m/>
  </r>
  <r>
    <x v="12"/>
    <x v="15"/>
    <s v="MENU VOLANTE GARDENIA"/>
    <x v="170"/>
    <n v="3.6499999999999998E-2"/>
    <n v="0.1"/>
    <n v="0.98"/>
    <n v="0"/>
    <n v="0.98"/>
    <n v="0"/>
    <n v="7.85"/>
    <m/>
  </r>
  <r>
    <x v="12"/>
    <x v="15"/>
    <s v="MENU VOLANTE GARDENIA"/>
    <x v="671"/>
    <n v="0.875"/>
    <n v="0.875"/>
    <n v="0"/>
    <n v="41"/>
    <n v="0"/>
    <n v="96.350000000000009"/>
    <n v="2.35"/>
    <m/>
  </r>
  <r>
    <x v="12"/>
    <x v="15"/>
    <s v="MENU VOLANTE GARDENIA"/>
    <x v="130"/>
    <n v="-0.46249999999999997"/>
    <n v="0.05"/>
    <n v="0"/>
    <n v="0.32"/>
    <n v="0"/>
    <n v="7.8752000000000004"/>
    <n v="24.61"/>
    <m/>
  </r>
  <r>
    <x v="12"/>
    <x v="15"/>
    <s v="MENU VOLANTE GARDENIA"/>
    <x v="672"/>
    <n v="8.5000000000000006E-3"/>
    <n v="1.2500000000000001E-2"/>
    <n v="0"/>
    <n v="0"/>
    <n v="0"/>
    <n v="0"/>
    <n v="47.87"/>
    <m/>
  </r>
  <r>
    <x v="12"/>
    <x v="15"/>
    <s v="MENU VOLANTE GARDENIA"/>
    <x v="673"/>
    <n v="1.2500000000000001E-2"/>
    <n v="1.2500000000000001E-2"/>
    <n v="0"/>
    <n v="0"/>
    <n v="0"/>
    <n v="0"/>
    <n v="18.079999999999998"/>
    <m/>
  </r>
  <r>
    <x v="12"/>
    <x v="15"/>
    <s v="MENU VOLANTE GARDENIA"/>
    <x v="674"/>
    <n v="0.1875"/>
    <n v="0.1875"/>
    <n v="0"/>
    <n v="0"/>
    <n v="0"/>
    <n v="0"/>
    <n v="3.7"/>
    <m/>
  </r>
  <r>
    <x v="12"/>
    <x v="15"/>
    <s v="MENU VOLANTE GARDENIA"/>
    <x v="134"/>
    <n v="0.15"/>
    <n v="0.15"/>
    <n v="0"/>
    <n v="0"/>
    <n v="0"/>
    <n v="0"/>
    <n v="1.98"/>
    <m/>
  </r>
  <r>
    <x v="12"/>
    <x v="15"/>
    <s v="MENU VOLANTE GARDENIA"/>
    <x v="174"/>
    <n v="0.1875"/>
    <n v="0.1875"/>
    <n v="0"/>
    <n v="0"/>
    <n v="0"/>
    <n v="0"/>
    <n v="1.49"/>
    <m/>
  </r>
  <r>
    <x v="12"/>
    <x v="15"/>
    <s v="MENU VOLANTE GARDENIA"/>
    <x v="630"/>
    <n v="2.5000000000000001E-3"/>
    <n v="2.5000000000000001E-3"/>
    <n v="0"/>
    <n v="0"/>
    <n v="0"/>
    <n v="0"/>
    <n v="54.03"/>
    <m/>
  </r>
  <r>
    <x v="12"/>
    <x v="15"/>
    <s v="MENU VOLANTE GARDENIA"/>
    <x v="139"/>
    <n v="0.125"/>
    <n v="0.125"/>
    <n v="0"/>
    <n v="0"/>
    <n v="0"/>
    <n v="0"/>
    <n v="6.48"/>
    <m/>
  </r>
  <r>
    <x v="12"/>
    <x v="15"/>
    <s v="MENU VOLANTE GARDENIA"/>
    <x v="675"/>
    <n v="0.1"/>
    <n v="0.1"/>
    <n v="0"/>
    <n v="0"/>
    <n v="0"/>
    <n v="0"/>
    <n v="7.4"/>
    <m/>
  </r>
  <r>
    <x v="12"/>
    <x v="15"/>
    <s v="MENU VOLANTE GARDENIA"/>
    <x v="176"/>
    <n v="7.4999999999999997E-2"/>
    <n v="7.4999999999999997E-2"/>
    <n v="0"/>
    <n v="0"/>
    <n v="0"/>
    <n v="0"/>
    <n v="17"/>
    <m/>
  </r>
  <r>
    <x v="12"/>
    <x v="15"/>
    <s v="MENU VOLANTE GARDENIA"/>
    <x v="676"/>
    <n v="7.4999999999999997E-2"/>
    <n v="7.4999999999999997E-2"/>
    <n v="0"/>
    <n v="0"/>
    <n v="0"/>
    <n v="0"/>
    <n v="17.5"/>
    <m/>
  </r>
  <r>
    <x v="12"/>
    <x v="15"/>
    <s v="MENU VOLANTE GARDENIA"/>
    <x v="293"/>
    <n v="1.2500000000000001E-2"/>
    <n v="1.2500000000000001E-2"/>
    <n v="0"/>
    <n v="0"/>
    <n v="0"/>
    <n v="0"/>
    <n v="22.2"/>
    <m/>
  </r>
  <r>
    <x v="12"/>
    <x v="15"/>
    <s v="MENU VOLANTE GARDENIA"/>
    <x v="3"/>
    <n v="1.2500000000000001E-2"/>
    <n v="1.2500000000000001E-2"/>
    <n v="0"/>
    <n v="0"/>
    <n v="0"/>
    <n v="0"/>
    <m/>
    <m/>
  </r>
  <r>
    <x v="12"/>
    <x v="15"/>
    <s v="MENU VOLANTE GARDENIA"/>
    <x v="4"/>
    <n v="6.2500000000000003E-3"/>
    <n v="0"/>
    <n v="-0.5"/>
    <n v="0"/>
    <n v="-0.5"/>
    <n v="0"/>
    <m/>
    <m/>
  </r>
  <r>
    <x v="12"/>
    <x v="15"/>
    <s v="MENU VOLANTE GARDENIA"/>
    <x v="677"/>
    <n v="1.2500000000000001E-2"/>
    <n v="1.2500000000000001E-2"/>
    <n v="0"/>
    <n v="0"/>
    <n v="0"/>
    <n v="0"/>
    <m/>
    <m/>
  </r>
  <r>
    <x v="12"/>
    <x v="15"/>
    <s v="MENU VOLANTE GARDENIA"/>
    <x v="11"/>
    <n v="1.2500000000000001E-2"/>
    <n v="1.2500000000000001E-2"/>
    <n v="0"/>
    <n v="0"/>
    <n v="0"/>
    <n v="0"/>
    <m/>
    <m/>
  </r>
  <r>
    <x v="12"/>
    <x v="15"/>
    <s v="MENU VOLANTE GARDENIA"/>
    <x v="12"/>
    <n v="0.375"/>
    <n v="0.625"/>
    <n v="20"/>
    <n v="0"/>
    <n v="20"/>
    <n v="0"/>
    <n v="0.06"/>
    <m/>
  </r>
  <r>
    <x v="12"/>
    <x v="15"/>
    <s v="MENU VOLANTE GARDENIA"/>
    <x v="13"/>
    <n v="0.125"/>
    <n v="0.625"/>
    <n v="40"/>
    <n v="0"/>
    <n v="40"/>
    <n v="0"/>
    <n v="7.0000000000000007E-2"/>
    <m/>
  </r>
  <r>
    <x v="12"/>
    <x v="15"/>
    <s v="MENU VOLANTE GARDENIA"/>
    <x v="187"/>
    <n v="1.25E-3"/>
    <n v="1.25E-3"/>
    <n v="0"/>
    <n v="0"/>
    <n v="0"/>
    <n v="0"/>
    <n v="48.06"/>
    <m/>
  </r>
  <r>
    <x v="12"/>
    <x v="15"/>
    <s v="MENU VOLANTE GARDENIA"/>
    <x v="15"/>
    <n v="0"/>
    <n v="1.2500000000000001E-2"/>
    <n v="1"/>
    <n v="0"/>
    <n v="1"/>
    <n v="0"/>
    <n v="65"/>
    <m/>
  </r>
  <r>
    <x v="12"/>
    <x v="15"/>
    <s v="MENU VOLANTE GARDENIA"/>
    <x v="17"/>
    <n v="1.2500000000000001E-2"/>
    <n v="1.2500000000000001E-2"/>
    <n v="0"/>
    <n v="0"/>
    <n v="0"/>
    <n v="0"/>
    <n v="156.30000000000001"/>
    <m/>
  </r>
  <r>
    <x v="12"/>
    <x v="15"/>
    <s v="MENU VOLANTE GARDENIA"/>
    <x v="18"/>
    <n v="1.5"/>
    <n v="1.5"/>
    <n v="0"/>
    <n v="10"/>
    <n v="0"/>
    <n v="18"/>
    <n v="1.8"/>
    <m/>
  </r>
  <r>
    <x v="12"/>
    <x v="15"/>
    <s v="MENU VOLANTE GARDENIA"/>
    <x v="20"/>
    <n v="-0.1125"/>
    <n v="6.2500000000000003E-3"/>
    <n v="-0.5"/>
    <n v="0"/>
    <n v="-0.5"/>
    <n v="0"/>
    <n v="65.97999999999999"/>
    <m/>
  </r>
  <r>
    <x v="12"/>
    <x v="15"/>
    <s v="MENU VOLANTE GARDENIA"/>
    <x v="21"/>
    <n v="0.4375"/>
    <n v="0.4375"/>
    <n v="0"/>
    <n v="0"/>
    <n v="0"/>
    <n v="0"/>
    <n v="2.5099999999999998"/>
    <m/>
  </r>
  <r>
    <x v="12"/>
    <x v="15"/>
    <s v="MENU VOLANTE GARDENIA"/>
    <x v="678"/>
    <n v="0"/>
    <n v="0"/>
    <n v="0"/>
    <n v="0"/>
    <n v="0"/>
    <n v="0"/>
    <n v="79"/>
    <m/>
  </r>
  <r>
    <x v="12"/>
    <x v="15"/>
    <s v="MENU VOLANTE GARDENIA"/>
    <x v="22"/>
    <n v="1.25E-3"/>
    <n v="1.25E-3"/>
    <n v="0"/>
    <n v="0"/>
    <n v="0"/>
    <n v="0"/>
    <n v="168.29"/>
    <m/>
  </r>
  <r>
    <x v="12"/>
    <x v="15"/>
    <s v="MENU VOLANTE GARDENIA"/>
    <x v="188"/>
    <n v="3.7499999999999999E-3"/>
    <n v="3.7499999999999999E-3"/>
    <n v="0"/>
    <n v="0"/>
    <n v="0"/>
    <n v="0"/>
    <n v="10.5"/>
    <m/>
  </r>
  <r>
    <x v="12"/>
    <x v="15"/>
    <s v="MENU VOLANTE GARDENIA"/>
    <x v="23"/>
    <n v="2.5000000000000001E-2"/>
    <n v="3.125E-2"/>
    <n v="0.5"/>
    <n v="0"/>
    <n v="0.5"/>
    <n v="0"/>
    <n v="16.64"/>
    <m/>
  </r>
  <r>
    <x v="12"/>
    <x v="15"/>
    <s v="MENU VOLANTE GARDENIA"/>
    <x v="26"/>
    <n v="2.5000000000000001E-2"/>
    <n v="2.5000000000000001E-2"/>
    <n v="0.375"/>
    <n v="0"/>
    <n v="0.375"/>
    <n v="0"/>
    <n v="14.9"/>
    <m/>
  </r>
  <r>
    <x v="12"/>
    <x v="15"/>
    <s v="MENU VOLANTE GARDENIA"/>
    <x v="189"/>
    <n v="4.0000000000000001E-3"/>
    <n v="6.2500000000000003E-3"/>
    <n v="0.18"/>
    <n v="0"/>
    <n v="0.18"/>
    <n v="0"/>
    <n v="52"/>
    <m/>
  </r>
  <r>
    <x v="12"/>
    <x v="15"/>
    <s v="MENU VOLANTE GARDENIA"/>
    <x v="29"/>
    <n v="1.2500000000000001E-2"/>
    <n v="1.2500000000000001E-2"/>
    <n v="0"/>
    <n v="0"/>
    <n v="0"/>
    <n v="0"/>
    <n v="13.985714285714286"/>
    <m/>
  </r>
  <r>
    <x v="12"/>
    <x v="15"/>
    <s v="MENU VOLANTE GARDENIA"/>
    <x v="31"/>
    <n v="3.7499999999999999E-3"/>
    <n v="6.2500000000000003E-3"/>
    <n v="0.2"/>
    <n v="0"/>
    <n v="0.2"/>
    <n v="0"/>
    <n v="20.9"/>
    <m/>
  </r>
  <r>
    <x v="12"/>
    <x v="15"/>
    <s v="MENU VOLANTE GARDENIA"/>
    <x v="19"/>
    <n v="2.6874999999999998E-3"/>
    <n v="6.2500000000000003E-3"/>
    <n v="0.28500000000000003"/>
    <n v="0"/>
    <n v="0.28500000000000003"/>
    <n v="0"/>
    <m/>
    <m/>
  </r>
  <r>
    <x v="12"/>
    <x v="15"/>
    <s v="MENU VOLANTE GARDENIA"/>
    <x v="32"/>
    <n v="2.5000000000000001E-3"/>
    <n v="1.25E-3"/>
    <n v="-0.1"/>
    <n v="0"/>
    <n v="-0.1"/>
    <n v="0"/>
    <n v="132.09302325581396"/>
    <m/>
  </r>
  <r>
    <x v="12"/>
    <x v="15"/>
    <s v="MENU VOLANTE GARDENIA"/>
    <x v="33"/>
    <n v="1.25E-3"/>
    <n v="2.5000000000000001E-3"/>
    <n v="0.1"/>
    <n v="0"/>
    <n v="0.1"/>
    <n v="0"/>
    <n v="75.900000000000006"/>
    <m/>
  </r>
  <r>
    <x v="12"/>
    <x v="15"/>
    <s v="MENU VOLANTE GARDENIA"/>
    <x v="679"/>
    <n v="1.8749999999999999E-3"/>
    <n v="2.5000000000000001E-3"/>
    <n v="5.0000000000000017E-2"/>
    <n v="0"/>
    <n v="5.0000000000000017E-2"/>
    <n v="0"/>
    <n v="22.074999999999999"/>
    <m/>
  </r>
  <r>
    <x v="12"/>
    <x v="15"/>
    <s v="MENU VOLANTE GARDENIA"/>
    <x v="394"/>
    <n v="1.8749999999999999E-2"/>
    <n v="1.8749999999999999E-3"/>
    <n v="-1.35"/>
    <n v="0"/>
    <n v="-1.35"/>
    <n v="0"/>
    <n v="42.02"/>
    <m/>
  </r>
  <r>
    <x v="12"/>
    <x v="15"/>
    <s v="MENU VOLANTE GARDENIA"/>
    <x v="36"/>
    <n v="1.2500000000000001E-2"/>
    <n v="2.5000000000000001E-2"/>
    <n v="1"/>
    <n v="0"/>
    <n v="1"/>
    <n v="0"/>
    <n v="10.18"/>
    <m/>
  </r>
  <r>
    <x v="12"/>
    <x v="15"/>
    <s v="MENU VOLANTE GARDENIA"/>
    <x v="192"/>
    <n v="6.2500000000000003E-3"/>
    <n v="1.2500000000000001E-2"/>
    <n v="0.5"/>
    <n v="0"/>
    <n v="0.5"/>
    <n v="0"/>
    <n v="26.84"/>
    <m/>
  </r>
  <r>
    <x v="12"/>
    <x v="15"/>
    <s v="MENU VOLANTE GARDENIA"/>
    <x v="37"/>
    <n v="6.2500000000000003E-3"/>
    <n v="6.2500000000000003E-3"/>
    <n v="0"/>
    <n v="0"/>
    <n v="0"/>
    <n v="0"/>
    <n v="3.96"/>
    <m/>
  </r>
  <r>
    <x v="12"/>
    <x v="15"/>
    <s v="MENU VOLANTE GARDENIA"/>
    <x v="40"/>
    <n v="2.5000000000000001E-2"/>
    <n v="2.5000000000000001E-2"/>
    <n v="0"/>
    <n v="0.48"/>
    <n v="0"/>
    <n v="3.7919999999999998"/>
    <n v="7.9"/>
    <m/>
  </r>
  <r>
    <x v="12"/>
    <x v="15"/>
    <s v="MENU VOLANTE GARDENIA"/>
    <x v="41"/>
    <n v="3.7499999999999999E-3"/>
    <n v="2.5000000000000001E-3"/>
    <n v="-9.9999999999999978E-2"/>
    <n v="0"/>
    <n v="-9.9999999999999978E-2"/>
    <n v="0"/>
    <n v="150"/>
    <m/>
  </r>
  <r>
    <x v="12"/>
    <x v="15"/>
    <s v="MENU VOLANTE GARDENIA"/>
    <x v="43"/>
    <n v="0"/>
    <n v="0"/>
    <n v="0"/>
    <n v="0"/>
    <n v="0"/>
    <n v="0"/>
    <n v="37.5"/>
    <m/>
  </r>
  <r>
    <x v="12"/>
    <x v="15"/>
    <s v="MENU VOLANTE GARDENIA"/>
    <x v="42"/>
    <n v="3.7499999999999999E-3"/>
    <n v="3.7499999999999999E-3"/>
    <n v="0"/>
    <n v="0"/>
    <n v="0"/>
    <n v="0"/>
    <n v="25.9"/>
    <m/>
  </r>
  <r>
    <x v="12"/>
    <x v="15"/>
    <s v="MENU VOLANTE GARDENIA"/>
    <x v="44"/>
    <n v="1.8749999999999999E-2"/>
    <n v="1.8749999999999999E-2"/>
    <n v="0"/>
    <n v="0"/>
    <n v="0"/>
    <n v="0"/>
    <n v="11.2"/>
    <m/>
  </r>
  <r>
    <x v="12"/>
    <x v="15"/>
    <s v="MENU VOLANTE GARDENIA"/>
    <x v="45"/>
    <n v="6.2500000000000001E-4"/>
    <n v="1.2500000000000001E-2"/>
    <n v="0.95"/>
    <n v="0"/>
    <n v="0.95"/>
    <n v="0"/>
    <n v="4.2"/>
    <m/>
  </r>
  <r>
    <x v="12"/>
    <x v="15"/>
    <s v="MENU VOLANTE GARDENIA"/>
    <x v="46"/>
    <n v="1.8749999999999999E-2"/>
    <n v="1.8749999999999999E-2"/>
    <n v="0"/>
    <n v="0"/>
    <n v="0"/>
    <n v="0"/>
    <n v="7.5"/>
    <m/>
  </r>
  <r>
    <x v="12"/>
    <x v="15"/>
    <s v="MENU VOLANTE GARDENIA"/>
    <x v="47"/>
    <n v="6.2500000000000001E-4"/>
    <n v="6.2500000000000001E-4"/>
    <n v="0"/>
    <n v="0"/>
    <n v="0"/>
    <n v="0"/>
    <n v="240"/>
    <m/>
  </r>
  <r>
    <x v="12"/>
    <x v="15"/>
    <s v="MENU VOLANTE GARDENIA"/>
    <x v="48"/>
    <n v="6.2500000000000003E-3"/>
    <n v="3.7499999999999999E-3"/>
    <n v="-0.2"/>
    <n v="0"/>
    <n v="-0.2"/>
    <n v="0"/>
    <n v="6.1"/>
    <m/>
  </r>
  <r>
    <x v="12"/>
    <x v="15"/>
    <s v="MENU VOLANTE GARDENIA"/>
    <x v="546"/>
    <n v="0"/>
    <n v="0"/>
    <n v="0"/>
    <n v="0"/>
    <n v="0"/>
    <n v="0"/>
    <n v="60"/>
    <m/>
  </r>
  <r>
    <x v="12"/>
    <x v="15"/>
    <s v="MENU VOLANTE GARDENIA"/>
    <x v="312"/>
    <n v="2.5000000000000001E-2"/>
    <n v="3.125E-2"/>
    <n v="0.5"/>
    <n v="0"/>
    <n v="0.5"/>
    <n v="0"/>
    <n v="17.13"/>
    <m/>
  </r>
  <r>
    <x v="12"/>
    <x v="15"/>
    <s v="MENU VOLANTE GARDENIA"/>
    <x v="52"/>
    <n v="1.6250000000000001E-2"/>
    <n v="6.2500000000000003E-3"/>
    <n v="-0.8"/>
    <n v="0.48"/>
    <n v="-0.8"/>
    <n v="15.84"/>
    <n v="33"/>
    <m/>
  </r>
  <r>
    <x v="12"/>
    <x v="15"/>
    <s v="MENU VOLANTE GARDENIA"/>
    <x v="56"/>
    <n v="2.5000000000000001E-2"/>
    <n v="2.5000000000000001E-2"/>
    <n v="0"/>
    <n v="0"/>
    <n v="0"/>
    <n v="0"/>
    <n v="14.25"/>
    <m/>
  </r>
  <r>
    <x v="12"/>
    <x v="15"/>
    <s v="MENU VOLANTE GARDENIA"/>
    <x v="58"/>
    <n v="2.5000000000000001E-2"/>
    <n v="2.5000000000000001E-2"/>
    <n v="0"/>
    <n v="0.48"/>
    <n v="0"/>
    <n v="7.1999999999999993"/>
    <n v="15"/>
    <m/>
  </r>
  <r>
    <x v="12"/>
    <x v="15"/>
    <s v="MENU VOLANTE GARDENIA"/>
    <x v="59"/>
    <n v="2.5000000000000001E-3"/>
    <n v="1.4999999999999999E-2"/>
    <n v="1"/>
    <n v="0"/>
    <n v="1"/>
    <n v="0"/>
    <n v="31.23"/>
    <m/>
  </r>
  <r>
    <x v="12"/>
    <x v="15"/>
    <s v="MENU VOLANTE GARDENIA"/>
    <x v="60"/>
    <n v="3.7499999999999999E-3"/>
    <n v="1.2500000000000001E-2"/>
    <n v="0.7"/>
    <n v="0.48"/>
    <n v="0.7"/>
    <n v="15.791999999999998"/>
    <n v="32.9"/>
    <m/>
  </r>
  <r>
    <x v="12"/>
    <x v="15"/>
    <s v="MENU VOLANTE GARDENIA"/>
    <x v="61"/>
    <n v="2.5000000000000001E-3"/>
    <n v="0"/>
    <n v="-0.2"/>
    <n v="0"/>
    <n v="-0.2"/>
    <n v="0"/>
    <n v="105"/>
    <m/>
  </r>
  <r>
    <x v="12"/>
    <x v="15"/>
    <s v="MENU VOLANTE GARDENIA"/>
    <x v="680"/>
    <n v="6.2500000000000003E-3"/>
    <n v="3.7499999999999999E-3"/>
    <n v="-0.2"/>
    <n v="0"/>
    <n v="-0.2"/>
    <n v="0"/>
    <n v="22.5"/>
    <m/>
  </r>
  <r>
    <x v="12"/>
    <x v="15"/>
    <s v="MENU VOLANTE GARDENIA"/>
    <x v="62"/>
    <n v="6.2500000000000003E-3"/>
    <n v="2.5000000000000001E-3"/>
    <n v="-0.3"/>
    <n v="0"/>
    <n v="-0.3"/>
    <n v="0"/>
    <n v="52"/>
    <m/>
  </r>
  <r>
    <x v="12"/>
    <x v="15"/>
    <s v="MENU VOLANTE GARDENIA"/>
    <x v="64"/>
    <n v="6.2500000000000003E-3"/>
    <n v="3.7499999999999999E-3"/>
    <n v="-0.2"/>
    <n v="0"/>
    <n v="-0.2"/>
    <n v="0"/>
    <n v="10.9"/>
    <m/>
  </r>
  <r>
    <x v="12"/>
    <x v="15"/>
    <s v="MENU VOLANTE GARDENIA"/>
    <x v="681"/>
    <n v="0"/>
    <n v="0"/>
    <n v="0"/>
    <n v="0"/>
    <n v="0"/>
    <n v="0"/>
    <n v="13.9"/>
    <m/>
  </r>
  <r>
    <x v="12"/>
    <x v="15"/>
    <s v="MENU VOLANTE GARDENIA"/>
    <x v="401"/>
    <n v="2.5000000000000001E-3"/>
    <n v="2.5000000000000001E-3"/>
    <n v="0"/>
    <n v="0"/>
    <n v="0"/>
    <n v="0"/>
    <n v="109.95"/>
    <m/>
  </r>
  <r>
    <x v="12"/>
    <x v="15"/>
    <s v="MENU VOLANTE GARDENIA"/>
    <x v="71"/>
    <n v="6.2500000000000003E-3"/>
    <n v="1.2500000000000001E-2"/>
    <n v="0.5"/>
    <n v="0.48"/>
    <n v="0.5"/>
    <n v="12.911999999999999"/>
    <n v="26.9"/>
    <m/>
  </r>
  <r>
    <x v="12"/>
    <x v="15"/>
    <s v="MENU VOLANTE GARDENIA"/>
    <x v="72"/>
    <n v="6.2500000000000003E-3"/>
    <n v="6.2500000000000003E-3"/>
    <n v="0"/>
    <n v="0.48"/>
    <n v="0"/>
    <n v="14.639999999999999"/>
    <n v="30.5"/>
    <m/>
  </r>
  <r>
    <x v="12"/>
    <x v="15"/>
    <s v="MENU VOLANTE GARDENIA"/>
    <x v="149"/>
    <n v="6.2500000000000003E-3"/>
    <n v="6.2500000000000003E-3"/>
    <n v="0"/>
    <n v="0"/>
    <n v="0"/>
    <n v="0"/>
    <n v="58.985148514851488"/>
    <m/>
  </r>
  <r>
    <x v="12"/>
    <x v="15"/>
    <s v="MENU VOLANTE GARDENIA"/>
    <x v="74"/>
    <n v="3.7499999999999999E-2"/>
    <n v="3.7499999999999999E-2"/>
    <n v="0"/>
    <n v="0"/>
    <n v="0"/>
    <n v="0"/>
    <n v="4.6500000000000004"/>
    <m/>
  </r>
  <r>
    <x v="12"/>
    <x v="15"/>
    <s v="MENU VOLANTE GARDENIA"/>
    <x v="75"/>
    <n v="6.2500000000000003E-3"/>
    <n v="6.2500000000000003E-3"/>
    <n v="0"/>
    <n v="0"/>
    <n v="0"/>
    <n v="0"/>
    <n v="32"/>
    <m/>
  </r>
  <r>
    <x v="12"/>
    <x v="15"/>
    <s v="MENU VOLANTE GARDENIA"/>
    <x v="76"/>
    <n v="6.2500000000000003E-3"/>
    <n v="6.2500000000000003E-3"/>
    <n v="0"/>
    <n v="0"/>
    <n v="0"/>
    <n v="0"/>
    <n v="13.73"/>
    <m/>
  </r>
  <r>
    <x v="12"/>
    <x v="15"/>
    <s v="MENU VOLANTE GARDENIA"/>
    <x v="87"/>
    <n v="3.7499999999999999E-2"/>
    <n v="3.7499999999999999E-2"/>
    <n v="0"/>
    <n v="0"/>
    <n v="0"/>
    <n v="0"/>
    <n v="7.8"/>
    <m/>
  </r>
  <r>
    <x v="13"/>
    <x v="16"/>
    <s v="MENU VOLANTE GARDENIA"/>
    <x v="592"/>
    <n v="1.0833333333333333E-3"/>
    <n v="8.3333333333333332E-3"/>
    <m/>
    <n v="0"/>
    <n v="0.435"/>
    <n v="0"/>
    <n v="17.5"/>
    <m/>
  </r>
  <r>
    <x v="13"/>
    <x v="16"/>
    <s v="MENU VOLANTE GARDENIA"/>
    <x v="164"/>
    <n v="1.6666666666666666E-2"/>
    <n v="1.6666666666666666E-2"/>
    <n v="0.12"/>
    <n v="2E-3"/>
    <n v="0"/>
    <n v="9.0431999999999988"/>
    <n v="75.36"/>
    <m/>
  </r>
  <r>
    <x v="13"/>
    <x v="16"/>
    <s v="MENU VOLANTE GARDENIA"/>
    <x v="107"/>
    <n v="1.4666666666666666E-2"/>
    <n v="1.6666666666666666E-2"/>
    <n v="0.21"/>
    <n v="3.5000000000000001E-3"/>
    <n v="0"/>
    <n v="7.6586999999999996"/>
    <n v="36.47"/>
    <m/>
  </r>
  <r>
    <x v="13"/>
    <x v="16"/>
    <s v="MENU VOLANTE GARDENIA"/>
    <x v="99"/>
    <n v="6.6666666666666654E-4"/>
    <n v="4.1666666666666666E-3"/>
    <n v="0.05"/>
    <n v="8.3333333333333339E-4"/>
    <n v="0"/>
    <n v="2.6170000000000004"/>
    <n v="52.34"/>
    <m/>
  </r>
  <r>
    <x v="13"/>
    <x v="16"/>
    <s v="MENU VOLANTE GARDENIA"/>
    <x v="333"/>
    <n v="6.5833333333333327E-2"/>
    <n v="6.6666666666666666E-2"/>
    <n v="3.2000000000000001E-2"/>
    <n v="5.3333333333333336E-4"/>
    <n v="0"/>
    <n v="0.33600000000000002"/>
    <n v="10.5"/>
    <m/>
  </r>
  <r>
    <x v="13"/>
    <x v="16"/>
    <s v="MENU VOLANTE GARDENIA"/>
    <x v="89"/>
    <n v="1.6133333333333333E-2"/>
    <n v="1.6666666666666666E-2"/>
    <n v="0.35599999999999998"/>
    <n v="5.933333333333333E-3"/>
    <n v="0"/>
    <n v="23.282400000000003"/>
    <n v="65.400000000000006"/>
    <m/>
  </r>
  <r>
    <x v="13"/>
    <x v="16"/>
    <s v="MENU VOLANTE GARDENIA"/>
    <x v="682"/>
    <n v="4.9833333333333335E-3"/>
    <n v="1.6666666666666666E-2"/>
    <n v="0.21"/>
    <n v="3.5000000000000001E-3"/>
    <n v="0.34499999999999997"/>
    <n v="14.49"/>
    <n v="69"/>
    <m/>
  </r>
  <r>
    <x v="13"/>
    <x v="16"/>
    <s v="MENU VOLANTE GARDENIA"/>
    <x v="683"/>
    <n v="1.9964999999999999"/>
    <n v="2"/>
    <n v="20"/>
    <n v="0.33333333333333331"/>
    <n v="0"/>
    <n v="23.799999999999997"/>
    <n v="1.19"/>
    <m/>
  </r>
  <r>
    <x v="13"/>
    <x v="16"/>
    <s v="MENU VOLANTE GARDENIA"/>
    <x v="684"/>
    <n v="-0.3"/>
    <n v="3.3333333333333333E-2"/>
    <n v="1.1100000000000001"/>
    <n v="1.8500000000000003E-2"/>
    <n v="0"/>
    <n v="35.952900000000007"/>
    <n v="32.39"/>
    <m/>
  </r>
  <r>
    <x v="13"/>
    <x v="16"/>
    <s v="MENU VOLANTE GARDENIA"/>
    <x v="685"/>
    <n v="3.15E-2"/>
    <n v="0.05"/>
    <n v="6.1"/>
    <n v="0.10166666666666666"/>
    <n v="0"/>
    <n v="52.765000000000001"/>
    <n v="8.65"/>
    <m/>
  </r>
  <r>
    <x v="13"/>
    <x v="16"/>
    <s v="MENU VOLANTE GARDENIA"/>
    <x v="686"/>
    <n v="-9.3333333333333324E-2"/>
    <n v="8.3333333333333332E-3"/>
    <m/>
    <n v="0"/>
    <n v="0"/>
    <n v="0"/>
    <n v="24.15"/>
    <m/>
  </r>
  <r>
    <x v="13"/>
    <x v="16"/>
    <s v="MENU VOLANTE GARDENIA"/>
    <x v="90"/>
    <n v="4.1666666666666664E-2"/>
    <n v="4.1666666666666664E-2"/>
    <n v="5.4349999999999996"/>
    <n v="9.0583333333333321E-2"/>
    <n v="0"/>
    <n v="355.44900000000001"/>
    <n v="65.400000000000006"/>
    <m/>
  </r>
  <r>
    <x v="13"/>
    <x v="16"/>
    <s v="MENU VOLANTE GARDENIA"/>
    <x v="687"/>
    <n v="-4.8916666666666657E-2"/>
    <n v="4.1666666666666664E-2"/>
    <n v="0.85"/>
    <n v="1.4166666666666666E-2"/>
    <n v="0"/>
    <n v="66.546500000000009"/>
    <n v="78.290000000000006"/>
    <m/>
  </r>
  <r>
    <x v="13"/>
    <x v="16"/>
    <s v="MENU VOLANTE GARDENIA"/>
    <x v="688"/>
    <n v="1.9166666666666665E-2"/>
    <n v="3.3333333333333333E-2"/>
    <n v="0.95"/>
    <n v="1.5833333333333331E-2"/>
    <n v="0"/>
    <n v="65.454999999999998"/>
    <n v="68.900000000000006"/>
    <m/>
  </r>
  <r>
    <x v="13"/>
    <x v="16"/>
    <s v="MENU VOLANTE GARDENIA"/>
    <x v="689"/>
    <n v="9.1666666666666702E-3"/>
    <n v="2.5000000000000001E-2"/>
    <n v="0.98599999999999999"/>
    <n v="1.6433333333333335E-2"/>
    <n v="0"/>
    <n v="43.502319999999997"/>
    <n v="44.12"/>
    <m/>
  </r>
  <r>
    <x v="13"/>
    <x v="16"/>
    <s v="MENU VOLANTE GARDENIA"/>
    <x v="690"/>
    <n v="5.0233333333333331E-2"/>
    <n v="6.6666666666666666E-2"/>
    <n v="1.1200000000000001"/>
    <n v="1.8666666666666668E-2"/>
    <n v="0"/>
    <n v="39.312000000000005"/>
    <n v="35.1"/>
    <m/>
  </r>
  <r>
    <x v="13"/>
    <x v="16"/>
    <s v="MENU VOLANTE GARDENIA"/>
    <x v="552"/>
    <n v="1.4666666666666665E-2"/>
    <n v="3.3333333333333333E-2"/>
    <n v="1"/>
    <n v="1.6666666666666666E-2"/>
    <n v="0"/>
    <n v="45.85"/>
    <n v="45.85"/>
    <m/>
  </r>
  <r>
    <x v="13"/>
    <x v="16"/>
    <s v="MENU VOLANTE GARDENIA"/>
    <x v="691"/>
    <n v="1.8333333333333337E-2"/>
    <n v="3.5000000000000003E-2"/>
    <n v="0.78500000000000003"/>
    <n v="1.3083333333333334E-2"/>
    <n v="0"/>
    <n v="12.4815"/>
    <n v="15.9"/>
    <m/>
  </r>
  <r>
    <x v="13"/>
    <x v="16"/>
    <s v="MENU VOLANTE GARDENIA"/>
    <x v="692"/>
    <n v="2.1916666666666668E-2"/>
    <n v="3.5000000000000003E-2"/>
    <n v="0.65200000000000002"/>
    <n v="1.0866666666666667E-2"/>
    <n v="0"/>
    <n v="9.5844000000000005"/>
    <n v="14.7"/>
    <m/>
  </r>
  <r>
    <x v="13"/>
    <x v="16"/>
    <s v="MENU VOLANTE GARDENIA"/>
    <x v="109"/>
    <n v="1.4133333333333335E-2"/>
    <n v="2.5000000000000001E-2"/>
    <n v="0.46"/>
    <n v="7.6666666666666671E-3"/>
    <n v="0"/>
    <n v="14.030000000000001"/>
    <n v="30.5"/>
    <m/>
  </r>
  <r>
    <x v="13"/>
    <x v="16"/>
    <s v="MENU VOLANTE GARDENIA"/>
    <x v="693"/>
    <n v="6.666666666666661E-4"/>
    <n v="8.3333333333333332E-3"/>
    <m/>
    <n v="0"/>
    <n v="0"/>
    <n v="0"/>
    <n v="18.98"/>
    <m/>
  </r>
  <r>
    <x v="13"/>
    <x v="16"/>
    <s v="MENU VOLANTE GARDENIA"/>
    <x v="603"/>
    <n v="3.3333333333333333E-2"/>
    <n v="3.3333333333333333E-2"/>
    <n v="0.56000000000000005"/>
    <n v="9.3333333333333341E-3"/>
    <n v="0"/>
    <n v="6.1768000000000001"/>
    <n v="11.03"/>
    <m/>
  </r>
  <r>
    <x v="13"/>
    <x v="16"/>
    <s v="MENU VOLANTE GARDENIA"/>
    <x v="694"/>
    <n v="2.4E-2"/>
    <n v="3.3333333333333333E-2"/>
    <n v="0.56000000000000005"/>
    <n v="9.3333333333333341E-3"/>
    <n v="0"/>
    <n v="4.3959999999999999"/>
    <n v="7.85"/>
    <m/>
  </r>
  <r>
    <x v="13"/>
    <x v="16"/>
    <s v="MENU VOLANTE GARDENIA"/>
    <x v="695"/>
    <n v="2.4E-2"/>
    <n v="3.3333333333333333E-2"/>
    <n v="0.23599999999999999"/>
    <n v="3.933333333333333E-3"/>
    <n v="0"/>
    <n v="2.02488"/>
    <n v="8.58"/>
    <m/>
  </r>
  <r>
    <x v="13"/>
    <x v="16"/>
    <s v="MENU VOLANTE GARDENIA"/>
    <x v="696"/>
    <n v="2.9399999999999999E-2"/>
    <n v="3.3333333333333333E-2"/>
    <n v="0.52600000000000002"/>
    <n v="8.7666666666666674E-3"/>
    <n v="0"/>
    <n v="4.1291000000000002"/>
    <n v="7.85"/>
    <m/>
  </r>
  <r>
    <x v="13"/>
    <x v="16"/>
    <s v="MENU VOLANTE GARDENIA"/>
    <x v="697"/>
    <n v="5.3733333333333334E-2"/>
    <n v="0.1"/>
    <n v="0"/>
    <n v="0"/>
    <n v="2.25"/>
    <n v="0"/>
    <n v="12.83"/>
    <m/>
  </r>
  <r>
    <x v="13"/>
    <x v="16"/>
    <s v="MENU VOLANTE GARDENIA"/>
    <x v="204"/>
    <n v="6.6666666666666666E-2"/>
    <n v="6.6666666666666666E-2"/>
    <n v="0.34"/>
    <n v="5.6666666666666671E-3"/>
    <n v="0"/>
    <n v="2.8050000000000002"/>
    <n v="8.25"/>
    <m/>
  </r>
  <r>
    <x v="13"/>
    <x v="16"/>
    <s v="MENU VOLANTE GARDENIA"/>
    <x v="698"/>
    <n v="4.0250000000000001E-2"/>
    <n v="0.1"/>
    <n v="0"/>
    <n v="0"/>
    <n v="3.2450000000000001"/>
    <n v="0"/>
    <n v="35.9"/>
    <m/>
  </r>
  <r>
    <x v="13"/>
    <x v="16"/>
    <s v="MENU VOLANTE GARDENIA"/>
    <x v="699"/>
    <n v="1.1666666666666669E-2"/>
    <n v="6.6666666666666666E-2"/>
    <n v="0"/>
    <n v="0"/>
    <n v="3.3"/>
    <n v="0"/>
    <n v="17.29"/>
    <m/>
  </r>
  <r>
    <x v="13"/>
    <x v="16"/>
    <s v="MENU VOLANTE GARDENIA"/>
    <x v="700"/>
    <n v="0.1"/>
    <n v="0.1"/>
    <n v="0.32"/>
    <n v="5.3333333333333332E-3"/>
    <n v="0"/>
    <n v="5.7279999999999998"/>
    <n v="17.899999999999999"/>
    <m/>
  </r>
  <r>
    <x v="13"/>
    <x v="16"/>
    <s v="MENU VOLANTE GARDENIA"/>
    <x v="612"/>
    <n v="7.8E-2"/>
    <n v="8.3333333333333329E-2"/>
    <n v="0.58499999999999996"/>
    <n v="9.75E-3"/>
    <n v="0"/>
    <n v="13.390649999999999"/>
    <n v="22.89"/>
    <m/>
  </r>
  <r>
    <x v="13"/>
    <x v="16"/>
    <s v="MENU VOLANTE GARDENIA"/>
    <x v="701"/>
    <n v="0.4069166666666667"/>
    <n v="1"/>
    <n v="8"/>
    <n v="0.13333333333333333"/>
    <n v="35"/>
    <n v="17.760000000000002"/>
    <n v="2.2200000000000002"/>
    <m/>
  </r>
  <r>
    <x v="13"/>
    <x v="16"/>
    <s v="MENU VOLANTE GARDENIA"/>
    <x v="573"/>
    <n v="-0.11666666666666667"/>
    <n v="1.6666666666666666E-2"/>
    <n v="0"/>
    <n v="0"/>
    <n v="0"/>
    <n v="0"/>
    <n v="34.61"/>
    <m/>
  </r>
  <r>
    <x v="13"/>
    <x v="16"/>
    <s v="MENU VOLANTE GARDENIA"/>
    <x v="289"/>
    <n v="1.6666666666666666E-2"/>
    <n v="1.6666666666666666E-2"/>
    <n v="0"/>
    <n v="0"/>
    <n v="0"/>
    <n v="0"/>
    <n v="18.079999999999998"/>
    <m/>
  </r>
  <r>
    <x v="13"/>
    <x v="16"/>
    <s v="MENU VOLANTE GARDENIA"/>
    <x v="627"/>
    <n v="0.01"/>
    <n v="0.01"/>
    <n v="0"/>
    <n v="0"/>
    <n v="0"/>
    <n v="0"/>
    <n v="28.45"/>
    <m/>
  </r>
  <r>
    <x v="13"/>
    <x v="16"/>
    <s v="MENU VOLANTE GARDENIA"/>
    <x v="702"/>
    <n v="0.01"/>
    <n v="0.01"/>
    <n v="0"/>
    <n v="0"/>
    <n v="0"/>
    <n v="0"/>
    <n v="31.96"/>
    <m/>
  </r>
  <r>
    <x v="13"/>
    <x v="16"/>
    <s v="MENU VOLANTE GARDENIA"/>
    <x v="674"/>
    <n v="0.25"/>
    <n v="0.25"/>
    <n v="0"/>
    <n v="0"/>
    <n v="0"/>
    <n v="0"/>
    <n v="3.7"/>
    <m/>
  </r>
  <r>
    <x v="13"/>
    <x v="16"/>
    <s v="MENU VOLANTE GARDENIA"/>
    <x v="134"/>
    <n v="0.2"/>
    <n v="0.2"/>
    <n v="0"/>
    <n v="0"/>
    <n v="0"/>
    <n v="0"/>
    <n v="1.98"/>
    <m/>
  </r>
  <r>
    <x v="13"/>
    <x v="16"/>
    <s v="MENU VOLANTE GARDENIA"/>
    <x v="174"/>
    <n v="0.25"/>
    <n v="0.25"/>
    <n v="0"/>
    <n v="0"/>
    <n v="0"/>
    <n v="0"/>
    <n v="1.49"/>
    <m/>
  </r>
  <r>
    <x v="13"/>
    <x v="16"/>
    <s v="MENU VOLANTE GARDENIA"/>
    <x v="703"/>
    <n v="3.3333333333333335E-3"/>
    <n v="3.3333333333333335E-3"/>
    <n v="0"/>
    <n v="0"/>
    <n v="0"/>
    <n v="0"/>
    <n v="54.03"/>
    <m/>
  </r>
  <r>
    <x v="13"/>
    <x v="16"/>
    <s v="MENU VOLANTE GARDENIA"/>
    <x v="136"/>
    <n v="0.25"/>
    <n v="0.25"/>
    <n v="0"/>
    <n v="0"/>
    <n v="0"/>
    <n v="0"/>
    <n v="6.48"/>
    <m/>
  </r>
  <r>
    <x v="13"/>
    <x v="16"/>
    <s v="MENU VOLANTE GARDENIA"/>
    <x v="386"/>
    <n v="0.16666666666666666"/>
    <n v="0.16666666666666666"/>
    <n v="0"/>
    <n v="0"/>
    <n v="0"/>
    <n v="0"/>
    <n v="7.4"/>
    <m/>
  </r>
  <r>
    <x v="13"/>
    <x v="16"/>
    <s v="MENU VOLANTE GARDENIA"/>
    <x v="138"/>
    <n v="0.16666666666666666"/>
    <n v="0.16666666666666666"/>
    <n v="0"/>
    <n v="0"/>
    <n v="0"/>
    <n v="0"/>
    <n v="17"/>
    <m/>
  </r>
  <r>
    <x v="13"/>
    <x v="16"/>
    <s v="MENU VOLANTE GARDENIA"/>
    <x v="704"/>
    <n v="0.11666666666666667"/>
    <n v="0.11666666666666667"/>
    <n v="0"/>
    <n v="0"/>
    <n v="0"/>
    <n v="0"/>
    <n v="17.5"/>
    <m/>
  </r>
  <r>
    <x v="13"/>
    <x v="16"/>
    <s v="MENU VOLANTE GARDENIA"/>
    <x v="376"/>
    <n v="1.6666666666666666E-2"/>
    <n v="1.6666666666666666E-2"/>
    <n v="0"/>
    <n v="0"/>
    <n v="0"/>
    <n v="0"/>
    <n v="4"/>
    <m/>
  </r>
  <r>
    <x v="13"/>
    <x v="16"/>
    <s v="MENU VOLANTE GARDENIA"/>
    <x v="158"/>
    <n v="1.6666666666666666E-2"/>
    <n v="1.6666666666666666E-2"/>
    <n v="0"/>
    <n v="0"/>
    <n v="0"/>
    <n v="0"/>
    <n v="65"/>
    <m/>
  </r>
  <r>
    <x v="13"/>
    <x v="16"/>
    <s v="MENU VOLANTE GARDENIA"/>
    <x v="705"/>
    <n v="0.5"/>
    <n v="0.5"/>
    <n v="0"/>
    <n v="0"/>
    <n v="0"/>
    <n v="0"/>
    <n v="2.15"/>
    <m/>
  </r>
  <r>
    <x v="13"/>
    <x v="16"/>
    <s v="MENU VOLANTE GARDENIA"/>
    <x v="706"/>
    <n v="0.5"/>
    <n v="0.5"/>
    <n v="0"/>
    <n v="0"/>
    <n v="0"/>
    <n v="0"/>
    <n v="1.79"/>
    <m/>
  </r>
  <r>
    <x v="13"/>
    <x v="16"/>
    <s v="MENU VOLANTE GARDENIA"/>
    <x v="636"/>
    <n v="5.0000000000000001E-3"/>
    <n v="5.0000000000000001E-3"/>
    <n v="0"/>
    <n v="0"/>
    <n v="0"/>
    <n v="0"/>
    <n v="16.187999999999999"/>
    <m/>
  </r>
  <r>
    <x v="13"/>
    <x v="16"/>
    <s v="MENU VOLANTE GARDENIA"/>
    <x v="637"/>
    <n v="1.6666666666666666E-2"/>
    <n v="1.6666666666666666E-2"/>
    <n v="0"/>
    <n v="0"/>
    <n v="0"/>
    <n v="0"/>
    <n v="42"/>
    <m/>
  </r>
  <r>
    <x v="13"/>
    <x v="16"/>
    <s v="MENU VOLANTE GARDENIA"/>
    <x v="707"/>
    <n v="1.6666666666666666E-2"/>
    <n v="2.5000000000000001E-2"/>
    <n v="0"/>
    <n v="0"/>
    <n v="0.5"/>
    <n v="0"/>
    <n v="69"/>
    <m/>
  </r>
  <r>
    <x v="13"/>
    <x v="16"/>
    <s v="MENU VOLANTE GARDENIA"/>
    <x v="328"/>
    <n v="1.6666666666666666E-2"/>
    <n v="2.5000000000000001E-2"/>
    <n v="0"/>
    <n v="0"/>
    <n v="0.5"/>
    <n v="0"/>
    <n v="20.96"/>
    <m/>
  </r>
  <r>
    <x v="13"/>
    <x v="16"/>
    <s v="MENU VOLANTE GARDENIA"/>
    <x v="2"/>
    <n v="1.6666666666666666E-2"/>
    <n v="1.6666666666666666E-2"/>
    <n v="0"/>
    <n v="0"/>
    <n v="0"/>
    <n v="0"/>
    <n v="51.5"/>
    <m/>
  </r>
  <r>
    <x v="13"/>
    <x v="16"/>
    <s v="MENU VOLANTE GARDENIA"/>
    <x v="3"/>
    <n v="1.6666666666666666E-2"/>
    <n v="1.6666666666666666E-2"/>
    <n v="0"/>
    <n v="0"/>
    <n v="0"/>
    <n v="0"/>
    <n v="20.7"/>
    <m/>
  </r>
  <r>
    <x v="13"/>
    <x v="16"/>
    <s v="MENU VOLANTE GARDENIA"/>
    <x v="5"/>
    <n v="1.6666666666666666E-2"/>
    <n v="1.6666666666666666E-2"/>
    <n v="0"/>
    <n v="0"/>
    <n v="0"/>
    <n v="0"/>
    <n v="56.55"/>
    <m/>
  </r>
  <r>
    <x v="13"/>
    <x v="16"/>
    <s v="MENU VOLANTE GARDENIA"/>
    <x v="305"/>
    <n v="1.6666666666666666E-2"/>
    <n v="1.6666666666666666E-2"/>
    <n v="0"/>
    <n v="0"/>
    <n v="0"/>
    <n v="0"/>
    <n v="40.450000000000003"/>
    <m/>
  </r>
  <r>
    <x v="13"/>
    <x v="16"/>
    <s v="MENU VOLANTE GARDENIA"/>
    <x v="7"/>
    <n v="5.0000000000000001E-3"/>
    <n v="5.0000000000000001E-3"/>
    <n v="0"/>
    <n v="0"/>
    <n v="0"/>
    <n v="0"/>
    <n v="55"/>
    <m/>
  </r>
  <r>
    <x v="13"/>
    <x v="16"/>
    <s v="MENU VOLANTE GARDENIA"/>
    <x v="11"/>
    <n v="1.6666666666666666E-2"/>
    <n v="1.6666666666666666E-2"/>
    <n v="0"/>
    <n v="0"/>
    <n v="0"/>
    <n v="0"/>
    <n v="4.99"/>
    <m/>
  </r>
  <r>
    <x v="13"/>
    <x v="16"/>
    <s v="MENU VOLANTE GARDENIA"/>
    <x v="12"/>
    <n v="0.33333333333333331"/>
    <n v="0.66666666666666663"/>
    <n v="0"/>
    <n v="0"/>
    <n v="20"/>
    <n v="0"/>
    <n v="0.06"/>
    <m/>
  </r>
  <r>
    <x v="13"/>
    <x v="16"/>
    <s v="MENU VOLANTE GARDENIA"/>
    <x v="13"/>
    <n v="0.16666666666666666"/>
    <n v="0.66666666666666663"/>
    <n v="0"/>
    <n v="0"/>
    <n v="30"/>
    <n v="0"/>
    <n v="7.0000000000000007E-2"/>
    <m/>
  </r>
  <r>
    <x v="13"/>
    <x v="16"/>
    <s v="MENU VOLANTE GARDENIA"/>
    <x v="187"/>
    <n v="3.3333333333333335E-3"/>
    <n v="4.1666666666666666E-3"/>
    <n v="0"/>
    <n v="0"/>
    <n v="4.9999999999999989E-2"/>
    <n v="0"/>
    <n v="48.06"/>
    <m/>
  </r>
  <r>
    <x v="13"/>
    <x v="16"/>
    <s v="MENU VOLANTE GARDENIA"/>
    <x v="240"/>
    <n v="0.05"/>
    <n v="6.6666666666666666E-2"/>
    <n v="0"/>
    <n v="0"/>
    <n v="1"/>
    <n v="0"/>
    <n v="5.1800000000000006"/>
    <m/>
  </r>
  <r>
    <x v="13"/>
    <x v="16"/>
    <s v="MENU VOLANTE GARDENIA"/>
    <x v="15"/>
    <n v="1.6666666666666666E-2"/>
    <n v="3.3333333333333333E-2"/>
    <n v="0"/>
    <n v="0"/>
    <n v="1"/>
    <n v="0"/>
    <n v="65"/>
    <m/>
  </r>
  <r>
    <x v="13"/>
    <x v="16"/>
    <s v="MENU VOLANTE GARDENIA"/>
    <x v="17"/>
    <n v="1.6666666666666666E-2"/>
    <n v="1.6666666666666666E-2"/>
    <n v="0"/>
    <n v="0"/>
    <n v="0"/>
    <n v="0"/>
    <n v="156.30000000000001"/>
    <m/>
  </r>
  <r>
    <x v="13"/>
    <x v="16"/>
    <s v="MENU VOLANTE GARDENIA"/>
    <x v="20"/>
    <n v="2.5000000000000001E-2"/>
    <n v="8.3333333333333332E-3"/>
    <n v="0"/>
    <n v="0"/>
    <n v="-1"/>
    <n v="0"/>
    <n v="65.98"/>
    <m/>
  </r>
  <r>
    <x v="13"/>
    <x v="16"/>
    <s v="MENU VOLANTE GARDENIA"/>
    <x v="21"/>
    <n v="0.33333333333333331"/>
    <n v="0.5"/>
    <n v="0"/>
    <n v="0"/>
    <n v="10"/>
    <n v="0"/>
    <n v="2.5099999999999998"/>
    <m/>
  </r>
  <r>
    <x v="13"/>
    <x v="16"/>
    <s v="MENU VOLANTE GARDENIA"/>
    <x v="22"/>
    <n v="3.3333333333333335E-3"/>
    <n v="3.3333333333333335E-3"/>
    <n v="0"/>
    <n v="0"/>
    <n v="0"/>
    <n v="0"/>
    <n v="168.29"/>
    <m/>
  </r>
  <r>
    <x v="13"/>
    <x v="16"/>
    <s v="MENU VOLANTE GARDENIA"/>
    <x v="708"/>
    <n v="1.1666666666666667"/>
    <n v="1.1666666666666667"/>
    <n v="12"/>
    <n v="0.2"/>
    <n v="0"/>
    <n v="21.6"/>
    <n v="1.8"/>
    <m/>
  </r>
  <r>
    <x v="13"/>
    <x v="16"/>
    <s v="MENU VOLANTE GARDENIA"/>
    <x v="23"/>
    <n v="-0.18333333333333335"/>
    <n v="3.3333333333333333E-2"/>
    <n v="0"/>
    <n v="0"/>
    <n v="1"/>
    <n v="0"/>
    <n v="16.64"/>
    <m/>
  </r>
  <r>
    <x v="13"/>
    <x v="16"/>
    <s v="MENU VOLANTE GARDENIA"/>
    <x v="709"/>
    <n v="8.3333333333333339E-4"/>
    <n v="1.6666666666666668E-3"/>
    <n v="0"/>
    <n v="0"/>
    <n v="0.05"/>
    <n v="0"/>
    <n v="12.4"/>
    <m/>
  </r>
  <r>
    <x v="13"/>
    <x v="16"/>
    <s v="MENU VOLANTE GARDENIA"/>
    <x v="244"/>
    <n v="5.0000000000000001E-3"/>
    <n v="6.6666666666666671E-3"/>
    <n v="0"/>
    <n v="0"/>
    <n v="0.10000000000000003"/>
    <n v="0"/>
    <n v="65.989999999999995"/>
    <m/>
  </r>
  <r>
    <x v="13"/>
    <x v="16"/>
    <s v="MENU VOLANTE GARDENIA"/>
    <x v="26"/>
    <n v="3.3333333333333333E-2"/>
    <n v="3.3333333333333333E-2"/>
    <n v="0"/>
    <n v="0"/>
    <n v="0"/>
    <n v="0"/>
    <n v="14.9"/>
    <m/>
  </r>
  <r>
    <x v="13"/>
    <x v="16"/>
    <s v="MENU VOLANTE GARDENIA"/>
    <x v="710"/>
    <n v="1.6666666666666666E-2"/>
    <n v="3.3333333333333333E-2"/>
    <n v="0"/>
    <n v="0"/>
    <n v="1"/>
    <n v="0"/>
    <n v="10.45"/>
    <m/>
  </r>
  <r>
    <x v="13"/>
    <x v="16"/>
    <s v="MENU VOLANTE GARDENIA"/>
    <x v="190"/>
    <n v="3.3333333333333335E-3"/>
    <n v="1.1666666666666665E-2"/>
    <n v="0"/>
    <n v="0"/>
    <n v="0.49999999999999994"/>
    <n v="0"/>
    <n v="14.24"/>
    <m/>
  </r>
  <r>
    <x v="13"/>
    <x v="16"/>
    <s v="MENU VOLANTE GARDENIA"/>
    <x v="28"/>
    <n v="1.6666666666666666E-2"/>
    <n v="1.6666666666666666E-2"/>
    <n v="0.25"/>
    <n v="4.1666666666666666E-3"/>
    <n v="0"/>
    <n v="7.0049999999999999"/>
    <n v="28.02"/>
    <m/>
  </r>
  <r>
    <x v="13"/>
    <x v="16"/>
    <s v="MENU VOLANTE GARDENIA"/>
    <x v="29"/>
    <n v="1.2500000000000001E-2"/>
    <n v="1.6666666666666666E-2"/>
    <n v="0"/>
    <n v="0"/>
    <n v="0"/>
    <n v="0"/>
    <n v="13.99"/>
    <m/>
  </r>
  <r>
    <x v="13"/>
    <x v="16"/>
    <s v="MENU VOLANTE GARDENIA"/>
    <x v="249"/>
    <n v="1.6666666666666668E-3"/>
    <n v="5.0000000000000001E-3"/>
    <n v="0"/>
    <n v="0"/>
    <n v="0.19999999999999998"/>
    <n v="0"/>
    <n v="50.735714285714288"/>
    <m/>
  </r>
  <r>
    <x v="13"/>
    <x v="16"/>
    <s v="MENU VOLANTE GARDENIA"/>
    <x v="31"/>
    <n v="2.5000000000000001E-3"/>
    <n v="5.0000000000000001E-3"/>
    <n v="0"/>
    <n v="0"/>
    <n v="0.15"/>
    <n v="0"/>
    <n v="20.9"/>
    <m/>
  </r>
  <r>
    <x v="13"/>
    <x v="16"/>
    <s v="MENU VOLANTE GARDENIA"/>
    <x v="32"/>
    <n v="3.5833333333333333E-3"/>
    <n v="3.3333333333333335E-3"/>
    <n v="0"/>
    <n v="0"/>
    <n v="-1.4999999999999986E-2"/>
    <n v="0"/>
    <n v="132.09302325581396"/>
    <m/>
  </r>
  <r>
    <x v="13"/>
    <x v="16"/>
    <s v="MENU VOLANTE GARDENIA"/>
    <x v="33"/>
    <n v="3.3333333333333335E-3"/>
    <n v="5.0000000000000001E-3"/>
    <n v="0"/>
    <n v="0"/>
    <n v="9.9999999999999978E-2"/>
    <n v="0"/>
    <n v="64.209999999999994"/>
    <m/>
  </r>
  <r>
    <x v="13"/>
    <x v="16"/>
    <s v="MENU VOLANTE GARDENIA"/>
    <x v="394"/>
    <n v="3.3333333333333335E-3"/>
    <n v="3.3333333333333335E-3"/>
    <n v="0"/>
    <n v="0"/>
    <n v="0"/>
    <n v="0"/>
    <n v="42.02"/>
    <m/>
  </r>
  <r>
    <x v="13"/>
    <x v="16"/>
    <s v="MENU VOLANTE GARDENIA"/>
    <x v="711"/>
    <n v="8.3333333333333332E-3"/>
    <n v="8.3333333333333332E-3"/>
    <n v="0.5"/>
    <n v="8.3333333333333332E-3"/>
    <n v="0"/>
    <n v="14.48"/>
    <n v="28.96"/>
    <m/>
  </r>
  <r>
    <x v="13"/>
    <x v="16"/>
    <s v="MENU VOLANTE GARDENIA"/>
    <x v="252"/>
    <n v="0"/>
    <n v="8.3333333333333332E-3"/>
    <n v="0.5"/>
    <n v="8.3333333333333332E-3"/>
    <n v="0"/>
    <n v="20"/>
    <n v="40"/>
    <m/>
  </r>
  <r>
    <x v="13"/>
    <x v="16"/>
    <s v="MENU VOLANTE GARDENIA"/>
    <x v="253"/>
    <n v="0"/>
    <n v="8.3333333333333332E-3"/>
    <n v="0.5"/>
    <n v="8.3333333333333332E-3"/>
    <n v="0"/>
    <n v="20"/>
    <n v="40"/>
    <m/>
  </r>
  <r>
    <x v="13"/>
    <x v="16"/>
    <s v="MENU VOLANTE GARDENIA"/>
    <x v="192"/>
    <n v="8.3333333333333332E-3"/>
    <n v="8.3333333333333332E-3"/>
    <n v="0"/>
    <n v="0"/>
    <n v="-0.5"/>
    <n v="0"/>
    <n v="26.84"/>
    <m/>
  </r>
  <r>
    <x v="13"/>
    <x v="16"/>
    <s v="MENU VOLANTE GARDENIA"/>
    <x v="37"/>
    <n v="1.6666666666666666E-2"/>
    <n v="8.3333333333333332E-3"/>
    <n v="0"/>
    <n v="0"/>
    <n v="-0.5"/>
    <n v="0"/>
    <n v="3.82"/>
    <m/>
  </r>
  <r>
    <x v="13"/>
    <x v="16"/>
    <s v="MENU VOLANTE GARDENIA"/>
    <x v="38"/>
    <n v="5.0000000000000001E-3"/>
    <n v="5.0000000000000001E-3"/>
    <n v="0"/>
    <n v="0"/>
    <n v="0"/>
    <n v="0"/>
    <n v="17.07"/>
    <m/>
  </r>
  <r>
    <x v="13"/>
    <x v="16"/>
    <s v="MENU VOLANTE GARDENIA"/>
    <x v="712"/>
    <n v="1.6666666666666668E-3"/>
    <n v="3.3333333333333335E-3"/>
    <n v="0"/>
    <n v="0"/>
    <n v="0.1"/>
    <n v="0"/>
    <n v="20.8"/>
    <m/>
  </r>
  <r>
    <x v="13"/>
    <x v="16"/>
    <s v="MENU VOLANTE GARDENIA"/>
    <x v="40"/>
    <n v="3.3333333333333333E-2"/>
    <n v="3.3333333333333333E-2"/>
    <n v="0.35"/>
    <n v="5.8333333333333327E-3"/>
    <n v="0"/>
    <n v="2.7650000000000001"/>
    <n v="7.9"/>
    <m/>
  </r>
  <r>
    <x v="13"/>
    <x v="16"/>
    <s v="MENU VOLANTE GARDENIA"/>
    <x v="41"/>
    <n v="-2.4999999999999992E-3"/>
    <n v="3.3333333333333335E-3"/>
    <n v="0"/>
    <n v="0"/>
    <n v="0"/>
    <n v="0"/>
    <n v="150"/>
    <m/>
  </r>
  <r>
    <x v="13"/>
    <x v="16"/>
    <s v="MENU VOLANTE GARDENIA"/>
    <x v="43"/>
    <n v="5.0000000000000001E-3"/>
    <n v="5.0000000000000001E-3"/>
    <n v="0"/>
    <n v="0"/>
    <n v="0"/>
    <n v="0"/>
    <n v="37.5"/>
    <m/>
  </r>
  <r>
    <x v="13"/>
    <x v="16"/>
    <s v="MENU VOLANTE GARDENIA"/>
    <x v="44"/>
    <n v="1.6666666666666666E-2"/>
    <n v="1.6666666666666666E-2"/>
    <n v="0.125"/>
    <n v="2.0833333333333333E-3"/>
    <n v="0"/>
    <n v="1.4"/>
    <n v="11.2"/>
    <m/>
  </r>
  <r>
    <x v="13"/>
    <x v="16"/>
    <s v="MENU VOLANTE GARDENIA"/>
    <x v="585"/>
    <n v="-4.1666666666666653E-4"/>
    <n v="3.3333333333333335E-3"/>
    <n v="0"/>
    <n v="0"/>
    <n v="0.1"/>
    <n v="0"/>
    <n v="190"/>
    <m/>
  </r>
  <r>
    <x v="13"/>
    <x v="16"/>
    <s v="MENU VOLANTE GARDENIA"/>
    <x v="45"/>
    <n v="1.6666666666666666E-2"/>
    <n v="2.5000000000000001E-2"/>
    <n v="0"/>
    <n v="0"/>
    <n v="0.5"/>
    <n v="0"/>
    <n v="4.2"/>
    <m/>
  </r>
  <r>
    <x v="13"/>
    <x v="16"/>
    <s v="MENU VOLANTE GARDENIA"/>
    <x v="46"/>
    <n v="1.6666666666666666E-2"/>
    <n v="3.3333333333333333E-2"/>
    <n v="0"/>
    <n v="0"/>
    <n v="1"/>
    <n v="0"/>
    <n v="7.5"/>
    <m/>
  </r>
  <r>
    <x v="13"/>
    <x v="16"/>
    <s v="MENU VOLANTE GARDENIA"/>
    <x v="47"/>
    <n v="1.6666666666666668E-3"/>
    <n v="8.3333333333333339E-4"/>
    <n v="0"/>
    <n v="0"/>
    <n v="-0.05"/>
    <n v="0"/>
    <n v="240"/>
    <m/>
  </r>
  <r>
    <x v="13"/>
    <x v="16"/>
    <s v="MENU VOLANTE GARDENIA"/>
    <x v="311"/>
    <n v="8.3333333333333332E-3"/>
    <n v="8.3333333333333332E-3"/>
    <n v="0"/>
    <n v="0"/>
    <n v="0"/>
    <n v="0"/>
    <n v="12.9"/>
    <m/>
  </r>
  <r>
    <x v="13"/>
    <x v="16"/>
    <s v="MENU VOLANTE GARDENIA"/>
    <x v="49"/>
    <n v="3.3333333333333335E-3"/>
    <n v="3.3333333333333335E-3"/>
    <n v="0"/>
    <n v="0"/>
    <n v="0"/>
    <n v="0"/>
    <n v="62.9"/>
    <m/>
  </r>
  <r>
    <x v="13"/>
    <x v="16"/>
    <s v="MENU VOLANTE GARDENIA"/>
    <x v="50"/>
    <n v="3.3333333333333333E-2"/>
    <n v="3.3333333333333333E-2"/>
    <n v="0"/>
    <n v="0"/>
    <n v="0"/>
    <n v="0"/>
    <n v="17.13"/>
    <m/>
  </r>
  <r>
    <x v="13"/>
    <x v="16"/>
    <s v="MENU VOLANTE GARDENIA"/>
    <x v="713"/>
    <n v="5.0000000000000001E-3"/>
    <n v="5.0000000000000001E-3"/>
    <n v="0"/>
    <n v="0"/>
    <n v="0"/>
    <n v="0"/>
    <n v="35.549999999999997"/>
    <m/>
  </r>
  <r>
    <x v="13"/>
    <x v="16"/>
    <s v="MENU VOLANTE GARDENIA"/>
    <x v="52"/>
    <n v="8.3333333333333332E-3"/>
    <n v="8.3333333333333332E-3"/>
    <n v="0.32500000000000001"/>
    <n v="5.4166666666666669E-3"/>
    <n v="0"/>
    <n v="10.725"/>
    <n v="33"/>
    <m/>
  </r>
  <r>
    <x v="13"/>
    <x v="16"/>
    <s v="MENU VOLANTE GARDENIA"/>
    <x v="266"/>
    <n v="1.125E-2"/>
    <n v="1.6666666666666666E-2"/>
    <n v="0"/>
    <n v="0"/>
    <n v="0"/>
    <n v="0"/>
    <n v="12.9"/>
    <m/>
  </r>
  <r>
    <x v="13"/>
    <x v="16"/>
    <s v="MENU VOLANTE GARDENIA"/>
    <x v="55"/>
    <n v="2.5000000000000001E-2"/>
    <n v="2.5000000000000001E-2"/>
    <n v="0"/>
    <n v="0"/>
    <n v="0"/>
    <n v="0"/>
    <n v="6"/>
    <m/>
  </r>
  <r>
    <x v="13"/>
    <x v="16"/>
    <s v="MENU VOLANTE GARDENIA"/>
    <x v="56"/>
    <n v="3.3333333333333333E-2"/>
    <n v="3.3333333333333333E-2"/>
    <n v="0.36899999999999999"/>
    <n v="6.1500000000000001E-3"/>
    <n v="0"/>
    <n v="5.2582500000000003"/>
    <n v="14.25"/>
    <m/>
  </r>
  <r>
    <x v="13"/>
    <x v="16"/>
    <s v="MENU VOLANTE GARDENIA"/>
    <x v="57"/>
    <n v="-4.4833333333333331E-3"/>
    <n v="1.6666666666666668E-3"/>
    <n v="0"/>
    <n v="0"/>
    <n v="0"/>
    <n v="0"/>
    <n v="120"/>
    <m/>
  </r>
  <r>
    <x v="13"/>
    <x v="16"/>
    <s v="MENU VOLANTE GARDENIA"/>
    <x v="58"/>
    <n v="3.3333333333333333E-2"/>
    <n v="3.3333333333333333E-2"/>
    <n v="0.35899999999999999"/>
    <n v="5.9833333333333327E-3"/>
    <n v="0"/>
    <n v="5.3849999999999998"/>
    <n v="15"/>
    <m/>
  </r>
  <r>
    <x v="13"/>
    <x v="16"/>
    <s v="MENU VOLANTE GARDENIA"/>
    <x v="60"/>
    <n v="1.0683333333333333E-2"/>
    <n v="1.6666666666666666E-2"/>
    <n v="0.36799999999999999"/>
    <n v="6.1333333333333335E-3"/>
    <n v="0"/>
    <n v="12.107199999999999"/>
    <n v="32.9"/>
    <m/>
  </r>
  <r>
    <x v="13"/>
    <x v="16"/>
    <s v="MENU VOLANTE GARDENIA"/>
    <x v="61"/>
    <n v="-2.8E-3"/>
    <n v="3.3333333333333335E-3"/>
    <n v="0"/>
    <n v="0"/>
    <n v="0"/>
    <n v="0"/>
    <n v="105"/>
    <m/>
  </r>
  <r>
    <x v="13"/>
    <x v="16"/>
    <s v="MENU VOLANTE GARDENIA"/>
    <x v="62"/>
    <n v="3.3333333333333335E-3"/>
    <n v="3.3333333333333335E-3"/>
    <n v="0"/>
    <n v="0"/>
    <n v="0"/>
    <n v="0"/>
    <n v="52"/>
    <m/>
  </r>
  <r>
    <x v="13"/>
    <x v="16"/>
    <s v="MENU VOLANTE GARDENIA"/>
    <x v="272"/>
    <n v="0.01"/>
    <n v="0.01"/>
    <n v="0"/>
    <n v="0"/>
    <n v="0"/>
    <n v="0"/>
    <n v="49"/>
    <m/>
  </r>
  <r>
    <x v="13"/>
    <x v="16"/>
    <s v="MENU VOLANTE GARDENIA"/>
    <x v="273"/>
    <n v="3.3333333333333335E-3"/>
    <n v="3.3333333333333335E-3"/>
    <n v="0"/>
    <n v="0"/>
    <n v="0"/>
    <n v="0"/>
    <n v="180"/>
    <m/>
  </r>
  <r>
    <x v="13"/>
    <x v="16"/>
    <s v="MENU VOLANTE GARDENIA"/>
    <x v="714"/>
    <n v="0.01"/>
    <n v="0.01"/>
    <n v="0.56000000000000005"/>
    <n v="9.3333333333333341E-3"/>
    <n v="0"/>
    <n v="13.020000000000001"/>
    <n v="23.25"/>
    <m/>
  </r>
  <r>
    <x v="13"/>
    <x v="16"/>
    <s v="MENU VOLANTE GARDENIA"/>
    <x v="715"/>
    <n v="7.3333333333333323E-3"/>
    <n v="1.6666666666666666E-2"/>
    <n v="0.65800000000000003"/>
    <n v="1.0966666666666668E-2"/>
    <n v="0"/>
    <n v="18.753"/>
    <n v="28.5"/>
    <m/>
  </r>
  <r>
    <x v="13"/>
    <x v="16"/>
    <s v="MENU VOLANTE GARDENIA"/>
    <x v="66"/>
    <n v="5.6999999999999985E-3"/>
    <n v="1.6666666666666666E-2"/>
    <n v="0.85899999999999999"/>
    <n v="1.4316666666666667E-2"/>
    <n v="0"/>
    <n v="24.4815"/>
    <n v="28.5"/>
    <m/>
  </r>
  <r>
    <x v="13"/>
    <x v="16"/>
    <s v="MENU VOLANTE GARDENIA"/>
    <x v="68"/>
    <n v="-1.0983333333333333E-2"/>
    <n v="3.3333333333333335E-3"/>
    <n v="0.56899999999999995"/>
    <n v="9.4833333333333332E-3"/>
    <n v="0"/>
    <n v="7.9090999999999996"/>
    <n v="13.9"/>
    <m/>
  </r>
  <r>
    <x v="13"/>
    <x v="16"/>
    <s v="MENU VOLANTE GARDENIA"/>
    <x v="716"/>
    <n v="1.5516666666666668E-2"/>
    <n v="2.5000000000000001E-2"/>
    <n v="0.625"/>
    <n v="1.0416666666666666E-2"/>
    <n v="0"/>
    <n v="37.5"/>
    <n v="60"/>
    <m/>
  </r>
  <r>
    <x v="13"/>
    <x v="16"/>
    <s v="MENU VOLANTE GARDENIA"/>
    <x v="717"/>
    <n v="1.4583333333333335E-2"/>
    <n v="2.5000000000000001E-2"/>
    <n v="0.32100000000000001"/>
    <n v="5.3499999999999997E-3"/>
    <n v="0"/>
    <n v="7.4632500000000004"/>
    <n v="23.25"/>
    <m/>
  </r>
  <r>
    <x v="13"/>
    <x v="16"/>
    <s v="MENU VOLANTE GARDENIA"/>
    <x v="71"/>
    <n v="2.9833333333333335E-3"/>
    <n v="1.6666666666666666E-2"/>
    <n v="0.21"/>
    <n v="3.5000000000000001E-3"/>
    <n v="0.5"/>
    <n v="5.6489999999999991"/>
    <n v="26.9"/>
    <m/>
  </r>
  <r>
    <x v="13"/>
    <x v="16"/>
    <s v="MENU VOLANTE GARDENIA"/>
    <x v="72"/>
    <n v="4.8333333333333336E-3"/>
    <n v="1.6666666666666666E-2"/>
    <n v="0.26500000000000001"/>
    <n v="4.4166666666666668E-3"/>
    <n v="0.5"/>
    <n v="8.0824999999999996"/>
    <n v="30.5"/>
    <m/>
  </r>
  <r>
    <x v="13"/>
    <x v="16"/>
    <s v="MENU VOLANTE GARDENIA"/>
    <x v="275"/>
    <n v="2.0583333333333335E-2"/>
    <n v="0.05"/>
    <n v="0"/>
    <n v="0"/>
    <n v="1.5"/>
    <n v="0"/>
    <n v="31"/>
    <m/>
  </r>
  <r>
    <x v="13"/>
    <x v="16"/>
    <s v="MENU VOLANTE GARDENIA"/>
    <x v="74"/>
    <n v="0.05"/>
    <n v="3.3333333333333333E-2"/>
    <n v="0"/>
    <n v="0"/>
    <n v="-1"/>
    <n v="0"/>
    <n v="4.6500000000000004"/>
    <m/>
  </r>
  <r>
    <x v="13"/>
    <x v="16"/>
    <s v="MENU VOLANTE GARDENIA"/>
    <x v="76"/>
    <n v="8.3333333333333332E-3"/>
    <n v="8.3333333333333332E-3"/>
    <n v="0"/>
    <n v="0"/>
    <n v="0"/>
    <n v="0"/>
    <n v="13.73"/>
    <m/>
  </r>
  <r>
    <x v="13"/>
    <x v="16"/>
    <s v="MENU VOLANTE GARDENIA"/>
    <x v="718"/>
    <n v="0.04"/>
    <n v="5.9999999999999991E-2"/>
    <n v="0.56899999999999995"/>
    <n v="9.4833333333333332E-3"/>
    <n v="1.1999999999999997"/>
    <n v="35.6720325"/>
    <n v="62.692500000000003"/>
    <m/>
  </r>
  <r>
    <x v="13"/>
    <x v="16"/>
    <s v="MENU VOLANTE GARDENIA"/>
    <x v="719"/>
    <n v="7.1833333333333332E-3"/>
    <n v="1.6666666666666666E-2"/>
    <n v="0.36199999999999999"/>
    <n v="6.0333333333333333E-3"/>
    <n v="0"/>
    <n v="18.1724"/>
    <n v="50.2"/>
    <m/>
  </r>
  <r>
    <x v="13"/>
    <x v="16"/>
    <s v="MENU VOLANTE GARDENIA"/>
    <x v="458"/>
    <n v="1.0633333333333333E-2"/>
    <n v="1.3333333333333334E-2"/>
    <n v="0"/>
    <n v="0"/>
    <n v="-0.19999999999999996"/>
    <n v="0"/>
    <n v="91"/>
    <m/>
  </r>
  <r>
    <x v="13"/>
    <x v="16"/>
    <s v="MENU VOLANTE GARDENIA"/>
    <x v="78"/>
    <n v="0.05"/>
    <n v="0.05"/>
    <n v="0"/>
    <n v="0"/>
    <n v="0"/>
    <n v="0"/>
    <n v="58.8"/>
    <m/>
  </r>
  <r>
    <x v="13"/>
    <x v="16"/>
    <s v="MENU VOLANTE GARDENIA"/>
    <x v="720"/>
    <n v="6.6666666666666666E-2"/>
    <n v="6.6666666666666666E-2"/>
    <n v="0"/>
    <n v="0"/>
    <n v="4.3099999999999996"/>
    <n v="0"/>
    <n v="63.6"/>
    <m/>
  </r>
  <r>
    <x v="13"/>
    <x v="16"/>
    <s v="MENU VOLANTE GARDENIA"/>
    <x v="721"/>
    <n v="1.6666666666666666E-2"/>
    <n v="1.6666666666666666E-2"/>
    <n v="0.23"/>
    <n v="3.8333333333333336E-3"/>
    <n v="0"/>
    <n v="2.99"/>
    <n v="13"/>
    <m/>
  </r>
  <r>
    <x v="13"/>
    <x v="16"/>
    <s v="MENU VOLANTE GARDENIA"/>
    <x v="83"/>
    <n v="1.2833333333333332E-2"/>
    <n v="1.6666666666666666E-2"/>
    <n v="1"/>
    <n v="1.6666666666666666E-2"/>
    <n v="0"/>
    <n v="99"/>
    <n v="99"/>
    <m/>
  </r>
  <r>
    <x v="13"/>
    <x v="16"/>
    <s v="MENU VOLANTE GARDENIA"/>
    <x v="84"/>
    <n v="0.31666666666666665"/>
    <n v="0.33333333333333331"/>
    <n v="12"/>
    <n v="0.2"/>
    <n v="0"/>
    <n v="18"/>
    <n v="1.5"/>
    <m/>
  </r>
  <r>
    <x v="13"/>
    <x v="16"/>
    <s v="MENU VOLANTE GARDENIA"/>
    <x v="85"/>
    <n v="4.9999999999999989E-2"/>
    <n v="0.25"/>
    <n v="15"/>
    <n v="0.25"/>
    <n v="0"/>
    <n v="33"/>
    <n v="2.2000000000000002"/>
    <m/>
  </r>
  <r>
    <x v="13"/>
    <x v="16"/>
    <s v="MENU VOLANTE GARDENIA"/>
    <x v="659"/>
    <n v="-0.21666666666666667"/>
    <n v="3.3333333333333333E-2"/>
    <n v="1"/>
    <n v="1.6666666666666666E-2"/>
    <n v="0"/>
    <n v="7.5"/>
    <n v="7.5"/>
    <m/>
  </r>
  <r>
    <x v="13"/>
    <x v="16"/>
    <s v="MENU VOLANTE GARDENIA"/>
    <x v="86"/>
    <n v="0.48333333333333334"/>
    <n v="0.83333333333333337"/>
    <n v="36"/>
    <n v="0.6"/>
    <n v="20"/>
    <n v="43.199999999999996"/>
    <n v="1.2"/>
    <m/>
  </r>
  <r>
    <x v="13"/>
    <x v="16"/>
    <s v="MENU VOLANTE GARDENIA"/>
    <x v="87"/>
    <n v="-0.54999999999999993"/>
    <n v="0.05"/>
    <n v="0"/>
    <n v="0"/>
    <n v="0"/>
    <n v="0"/>
    <n v="7.8"/>
    <m/>
  </r>
  <r>
    <x v="13"/>
    <x v="16"/>
    <s v="MENU VOLANTE GARDENIA"/>
    <x v="660"/>
    <n v="1.6666666666666666E-2"/>
    <n v="1.6666666666666666E-2"/>
    <n v="0"/>
    <n v="0"/>
    <n v="0"/>
    <n v="0"/>
    <n v="12.9"/>
    <m/>
  </r>
  <r>
    <x v="9"/>
    <x v="17"/>
    <s v="MENU VOLANTE GARDENIA"/>
    <x v="637"/>
    <n v="1.098901098901099E-2"/>
    <n v="9.5238095238095247E-3"/>
    <m/>
    <n v="0"/>
    <n v="0"/>
    <n v="0"/>
    <n v="42"/>
    <m/>
  </r>
  <r>
    <x v="9"/>
    <x v="17"/>
    <s v="MENU VOLANTE GARDENIA"/>
    <x v="2"/>
    <n v="1.098901098901099E-2"/>
    <n v="9.5238095238095247E-3"/>
    <m/>
    <n v="0"/>
    <n v="0"/>
    <n v="0"/>
    <n v="51.5"/>
    <m/>
  </r>
  <r>
    <x v="9"/>
    <x v="17"/>
    <s v="MENU VOLANTE GARDENIA"/>
    <x v="3"/>
    <n v="1.098901098901099E-2"/>
    <n v="9.5238095238095247E-3"/>
    <m/>
    <n v="0"/>
    <n v="0"/>
    <n v="0"/>
    <n v="20.7"/>
    <m/>
  </r>
  <r>
    <x v="9"/>
    <x v="17"/>
    <s v="MENU VOLANTE GARDENIA"/>
    <x v="238"/>
    <n v="1.098901098901099E-2"/>
    <n v="9.5238095238095247E-3"/>
    <m/>
    <n v="0"/>
    <n v="0"/>
    <n v="0"/>
    <n v="5.2720000000000002"/>
    <m/>
  </r>
  <r>
    <x v="9"/>
    <x v="17"/>
    <s v="MENU VOLANTE GARDENIA"/>
    <x v="11"/>
    <n v="1.098901098901099E-2"/>
    <n v="9.5238095238095247E-3"/>
    <m/>
    <n v="0"/>
    <n v="0"/>
    <n v="0"/>
    <n v="4.99"/>
    <m/>
  </r>
  <r>
    <x v="9"/>
    <x v="17"/>
    <s v="MENU VOLANTE GARDENIA"/>
    <x v="12"/>
    <n v="0.43956043956043955"/>
    <n v="0.5714285714285714"/>
    <m/>
    <n v="0"/>
    <n v="20"/>
    <n v="0"/>
    <n v="0.06"/>
    <m/>
  </r>
  <r>
    <x v="9"/>
    <x v="17"/>
    <s v="MENU VOLANTE GARDENIA"/>
    <x v="13"/>
    <n v="0.21978021978021978"/>
    <n v="0.5714285714285714"/>
    <m/>
    <n v="0"/>
    <n v="40"/>
    <n v="0"/>
    <n v="7.0000000000000007E-2"/>
    <m/>
  </r>
  <r>
    <x v="9"/>
    <x v="17"/>
    <s v="MENU VOLANTE GARDENIA"/>
    <x v="15"/>
    <n v="1.098901098901099E-2"/>
    <n v="9.5238095238095247E-3"/>
    <m/>
    <n v="0"/>
    <n v="0"/>
    <n v="0"/>
    <n v="65"/>
    <m/>
  </r>
  <r>
    <x v="9"/>
    <x v="17"/>
    <s v="MENU VOLANTE GARDENIA"/>
    <x v="17"/>
    <n v="1.098901098901099E-2"/>
    <n v="1.9047619047619049E-2"/>
    <m/>
    <n v="0"/>
    <n v="1"/>
    <n v="0"/>
    <n v="148.19999999999999"/>
    <m/>
  </r>
  <r>
    <x v="9"/>
    <x v="17"/>
    <s v="MENU VOLANTE GARDENIA"/>
    <x v="145"/>
    <n v="0.5494505494505495"/>
    <n v="1.9047619047619047"/>
    <n v="30"/>
    <n v="0.32967032967032966"/>
    <n v="120"/>
    <n v="30"/>
    <n v="1"/>
    <m/>
  </r>
  <r>
    <x v="9"/>
    <x v="17"/>
    <s v="MENU VOLANTE GARDENIA"/>
    <x v="18"/>
    <n v="1.0769230769230769"/>
    <n v="1.4285714285714286"/>
    <n v="22"/>
    <n v="0.24175824175824176"/>
    <n v="30"/>
    <n v="39.6"/>
    <n v="1.8"/>
    <m/>
  </r>
  <r>
    <x v="9"/>
    <x v="17"/>
    <s v="MENU VOLANTE GARDENIA"/>
    <x v="19"/>
    <n v="8.7912087912087912E-3"/>
    <n v="7.619047619047619E-3"/>
    <m/>
    <n v="0"/>
    <n v="0"/>
    <n v="0"/>
    <n v="30.88"/>
    <m/>
  </r>
  <r>
    <x v="9"/>
    <x v="17"/>
    <s v="MENU VOLANTE GARDENIA"/>
    <x v="20"/>
    <n v="5.4945054945054949E-3"/>
    <n v="9.5238095238095247E-3"/>
    <m/>
    <n v="0"/>
    <n v="0.5"/>
    <n v="0"/>
    <n v="65.97999999999999"/>
    <m/>
  </r>
  <r>
    <x v="9"/>
    <x v="17"/>
    <s v="MENU VOLANTE GARDENIA"/>
    <x v="21"/>
    <n v="0.21978021978021978"/>
    <n v="0.47619047619047616"/>
    <m/>
    <n v="0"/>
    <n v="30"/>
    <n v="0"/>
    <n v="2.5099999999999998"/>
    <m/>
  </r>
  <r>
    <x v="9"/>
    <x v="17"/>
    <s v="MENU VOLANTE GARDENIA"/>
    <x v="23"/>
    <n v="3.2967032967032968E-2"/>
    <n v="2.8571428571428571E-2"/>
    <m/>
    <n v="0"/>
    <n v="0"/>
    <n v="0"/>
    <n v="16.64"/>
    <m/>
  </r>
  <r>
    <x v="9"/>
    <x v="17"/>
    <s v="MENU VOLANTE GARDENIA"/>
    <x v="26"/>
    <n v="3.2967032967032968E-2"/>
    <n v="2.8571428571428571E-2"/>
    <m/>
    <n v="0"/>
    <n v="0"/>
    <n v="0"/>
    <n v="16.899999999999999"/>
    <m/>
  </r>
  <r>
    <x v="9"/>
    <x v="17"/>
    <s v="MENU VOLANTE GARDENIA"/>
    <x v="28"/>
    <n v="1.5384615384615384E-2"/>
    <n v="1.3333333333333332E-2"/>
    <m/>
    <n v="0"/>
    <n v="0"/>
    <n v="0"/>
    <n v="28.02"/>
    <m/>
  </r>
  <r>
    <x v="9"/>
    <x v="17"/>
    <s v="MENU VOLANTE GARDENIA"/>
    <x v="29"/>
    <n v="1.098901098901099E-2"/>
    <n v="9.5238095238095247E-3"/>
    <m/>
    <n v="0"/>
    <n v="0"/>
    <n v="0"/>
    <n v="13.985714285714286"/>
    <m/>
  </r>
  <r>
    <x v="9"/>
    <x v="17"/>
    <s v="MENU VOLANTE GARDENIA"/>
    <x v="394"/>
    <n v="3.2967032967032967E-3"/>
    <n v="2.8571428571428571E-3"/>
    <m/>
    <n v="0"/>
    <n v="0"/>
    <n v="0"/>
    <n v="42.02"/>
    <m/>
  </r>
  <r>
    <x v="9"/>
    <x v="17"/>
    <s v="MENU VOLANTE GARDENIA"/>
    <x v="35"/>
    <n v="7.6923076923076919E-3"/>
    <n v="6.6666666666666662E-3"/>
    <m/>
    <n v="0"/>
    <n v="0"/>
    <n v="0"/>
    <n v="11.12"/>
    <m/>
  </r>
  <r>
    <x v="9"/>
    <x v="17"/>
    <s v="MENU VOLANTE GARDENIA"/>
    <x v="36"/>
    <n v="2.7472527472527472E-2"/>
    <n v="2.3809523809523808E-2"/>
    <m/>
    <n v="0"/>
    <n v="0"/>
    <n v="0"/>
    <n v="10.18"/>
    <m/>
  </r>
  <r>
    <x v="9"/>
    <x v="17"/>
    <s v="MENU VOLANTE GARDENIA"/>
    <x v="192"/>
    <n v="1.098901098901099E-2"/>
    <n v="9.5238095238095247E-3"/>
    <m/>
    <n v="0"/>
    <n v="0"/>
    <n v="0"/>
    <n v="16.22"/>
    <m/>
  </r>
  <r>
    <x v="9"/>
    <x v="17"/>
    <s v="MENU VOLANTE GARDENIA"/>
    <x v="37"/>
    <n v="5.4945054945054949E-3"/>
    <n v="4.7619047619047623E-3"/>
    <m/>
    <n v="0"/>
    <n v="0"/>
    <n v="0"/>
    <n v="3.96"/>
    <m/>
  </r>
  <r>
    <x v="9"/>
    <x v="17"/>
    <s v="MENU VOLANTE GARDENIA"/>
    <x v="40"/>
    <n v="4.3956043956043959E-2"/>
    <n v="3.8095238095238099E-2"/>
    <m/>
    <n v="0"/>
    <n v="0"/>
    <n v="0"/>
    <n v="7.9"/>
    <m/>
  </r>
  <r>
    <x v="9"/>
    <x v="17"/>
    <s v="MENU VOLANTE GARDENIA"/>
    <x v="41"/>
    <n v="2.1978021978021978E-3"/>
    <n v="1.9047619047619048E-3"/>
    <m/>
    <n v="0"/>
    <n v="0"/>
    <n v="0"/>
    <n v="150"/>
    <m/>
  </r>
  <r>
    <x v="9"/>
    <x v="17"/>
    <s v="MENU VOLANTE GARDENIA"/>
    <x v="42"/>
    <n v="5.4945054945054949E-3"/>
    <n v="4.7619047619047623E-3"/>
    <m/>
    <n v="0"/>
    <n v="0"/>
    <n v="0"/>
    <n v="25.9"/>
    <m/>
  </r>
  <r>
    <x v="9"/>
    <x v="17"/>
    <s v="MENU VOLANTE GARDENIA"/>
    <x v="44"/>
    <n v="2.6373626373626374E-2"/>
    <n v="2.2857142857142857E-2"/>
    <m/>
    <n v="0"/>
    <n v="0"/>
    <n v="0"/>
    <n v="11.2"/>
    <m/>
  </r>
  <r>
    <x v="9"/>
    <x v="17"/>
    <s v="MENU VOLANTE GARDENIA"/>
    <x v="396"/>
    <n v="6.5934065934065934E-3"/>
    <n v="5.7142857142857143E-3"/>
    <m/>
    <n v="0"/>
    <n v="0"/>
    <n v="0"/>
    <n v="47.55"/>
    <m/>
  </r>
  <r>
    <x v="9"/>
    <x v="17"/>
    <s v="MENU VOLANTE GARDENIA"/>
    <x v="541"/>
    <n v="2.1978021978021978E-3"/>
    <n v="1.9047619047619048E-3"/>
    <m/>
    <n v="0"/>
    <n v="0"/>
    <n v="0"/>
    <n v="17.899999999999999"/>
    <m/>
  </r>
  <r>
    <x v="9"/>
    <x v="17"/>
    <s v="MENU VOLANTE GARDENIA"/>
    <x v="542"/>
    <n v="2.1978021978021978E-3"/>
    <n v="1.9047619047619048E-3"/>
    <m/>
    <n v="0"/>
    <n v="0"/>
    <n v="0"/>
    <n v="21.9"/>
    <m/>
  </r>
  <r>
    <x v="9"/>
    <x v="17"/>
    <s v="MENU VOLANTE GARDENIA"/>
    <x v="722"/>
    <n v="2.1978021978021978E-3"/>
    <n v="1.9047619047619048E-3"/>
    <m/>
    <n v="0"/>
    <n v="0"/>
    <n v="0"/>
    <n v="37.5"/>
    <m/>
  </r>
  <r>
    <x v="9"/>
    <x v="17"/>
    <s v="MENU VOLANTE GARDENIA"/>
    <x v="723"/>
    <n v="2.1978021978021978E-3"/>
    <n v="1.9047619047619048E-3"/>
    <m/>
    <n v="0"/>
    <n v="0"/>
    <n v="0"/>
    <n v="13.91"/>
    <m/>
  </r>
  <r>
    <x v="9"/>
    <x v="17"/>
    <s v="MENU VOLANTE GARDENIA"/>
    <x v="45"/>
    <n v="5.4945054945054949E-3"/>
    <n v="4.7619047619047623E-3"/>
    <m/>
    <n v="0"/>
    <n v="0"/>
    <n v="0"/>
    <n v="4.2"/>
    <m/>
  </r>
  <r>
    <x v="9"/>
    <x v="17"/>
    <s v="MENU VOLANTE GARDENIA"/>
    <x v="46"/>
    <n v="1.6483516483516484E-2"/>
    <n v="1.4285714285714285E-2"/>
    <m/>
    <n v="0"/>
    <n v="0"/>
    <n v="0"/>
    <n v="7.5"/>
    <m/>
  </r>
  <r>
    <x v="9"/>
    <x v="17"/>
    <s v="MENU VOLANTE GARDENIA"/>
    <x v="47"/>
    <n v="5.4945054945054945E-4"/>
    <n v="4.7619047619047619E-4"/>
    <m/>
    <n v="0"/>
    <n v="0"/>
    <n v="0"/>
    <n v="240"/>
    <m/>
  </r>
  <r>
    <x v="9"/>
    <x v="17"/>
    <s v="MENU VOLANTE GARDENIA"/>
    <x v="724"/>
    <n v="2.1978021978021978E-3"/>
    <n v="1.9047619047619048E-3"/>
    <m/>
    <n v="0"/>
    <n v="0"/>
    <n v="0"/>
    <n v="24"/>
    <m/>
  </r>
  <r>
    <x v="9"/>
    <x v="17"/>
    <s v="MENU VOLANTE GARDENIA"/>
    <x v="48"/>
    <n v="2.1978021978021978E-3"/>
    <n v="1.9047619047619048E-3"/>
    <m/>
    <n v="0"/>
    <n v="0"/>
    <n v="0"/>
    <n v="6.1"/>
    <m/>
  </r>
  <r>
    <x v="9"/>
    <x v="17"/>
    <s v="MENU VOLANTE GARDENIA"/>
    <x v="49"/>
    <n v="1.0989010989010989E-3"/>
    <n v="9.5238095238095238E-4"/>
    <m/>
    <n v="0"/>
    <n v="0"/>
    <n v="0"/>
    <n v="62.9"/>
    <m/>
  </r>
  <r>
    <x v="9"/>
    <x v="17"/>
    <s v="MENU VOLANTE GARDENIA"/>
    <x v="312"/>
    <n v="3.8461538461538464E-2"/>
    <n v="3.3333333333333333E-2"/>
    <m/>
    <n v="0"/>
    <n v="0"/>
    <n v="0"/>
    <n v="17.13"/>
    <m/>
  </r>
  <r>
    <x v="9"/>
    <x v="17"/>
    <s v="MENU VOLANTE GARDENIA"/>
    <x v="52"/>
    <n v="1.6483516483516484E-2"/>
    <n v="1.4285714285714285E-2"/>
    <m/>
    <n v="0"/>
    <n v="0"/>
    <n v="0"/>
    <n v="33"/>
    <m/>
  </r>
  <r>
    <x v="9"/>
    <x v="17"/>
    <s v="MENU VOLANTE GARDENIA"/>
    <x v="55"/>
    <n v="2.197802197802198E-2"/>
    <n v="1.9047619047619049E-2"/>
    <m/>
    <n v="0"/>
    <n v="0"/>
    <n v="0"/>
    <n v="5.0999999999999996"/>
    <m/>
  </r>
  <r>
    <x v="9"/>
    <x v="17"/>
    <s v="MENU VOLANTE GARDENIA"/>
    <x v="56"/>
    <n v="5.3285714285714283E-2"/>
    <n v="4.7619047619047616E-2"/>
    <n v="0.151"/>
    <n v="1.6593406593406594E-3"/>
    <n v="0"/>
    <n v="2.1517499999999998"/>
    <n v="14.25"/>
    <m/>
  </r>
  <r>
    <x v="9"/>
    <x v="17"/>
    <s v="MENU VOLANTE GARDENIA"/>
    <x v="57"/>
    <n v="2.1978021978021978E-3"/>
    <n v="1.9047619047619048E-3"/>
    <m/>
    <n v="0"/>
    <n v="0"/>
    <n v="0"/>
    <n v="90"/>
    <m/>
  </r>
  <r>
    <x v="9"/>
    <x v="17"/>
    <s v="MENU VOLANTE GARDENIA"/>
    <x v="58"/>
    <n v="4.3956043956043959E-2"/>
    <n v="3.8095238095238099E-2"/>
    <m/>
    <n v="0"/>
    <n v="0"/>
    <n v="0"/>
    <n v="15"/>
    <m/>
  </r>
  <r>
    <x v="9"/>
    <x v="17"/>
    <s v="MENU VOLANTE GARDENIA"/>
    <x v="59"/>
    <n v="6.5934065934065934E-3"/>
    <n v="5.7142857142857143E-3"/>
    <m/>
    <n v="0"/>
    <n v="0"/>
    <n v="0"/>
    <n v="31.23"/>
    <m/>
  </r>
  <r>
    <x v="9"/>
    <x v="17"/>
    <s v="MENU VOLANTE GARDENIA"/>
    <x v="60"/>
    <n v="2.197802197802198E-2"/>
    <n v="1.9047619047619049E-2"/>
    <m/>
    <n v="0"/>
    <n v="0"/>
    <n v="0"/>
    <n v="32.9"/>
    <m/>
  </r>
  <r>
    <x v="9"/>
    <x v="17"/>
    <s v="MENU VOLANTE GARDENIA"/>
    <x v="680"/>
    <n v="3.2967032967032967E-3"/>
    <n v="2.8571428571428571E-3"/>
    <m/>
    <n v="0"/>
    <n v="0"/>
    <n v="0"/>
    <n v="22.5"/>
    <m/>
  </r>
  <r>
    <x v="9"/>
    <x v="17"/>
    <s v="MENU VOLANTE GARDENIA"/>
    <x v="62"/>
    <n v="2.1978021978021978E-3"/>
    <n v="1.9047619047619048E-3"/>
    <m/>
    <n v="0"/>
    <n v="0"/>
    <n v="0"/>
    <n v="52"/>
    <m/>
  </r>
  <r>
    <x v="9"/>
    <x v="17"/>
    <s v="MENU VOLANTE GARDENIA"/>
    <x v="315"/>
    <n v="2.1978021978021978E-3"/>
    <n v="1.9047619047619048E-3"/>
    <m/>
    <n v="0"/>
    <n v="0"/>
    <n v="0"/>
    <n v="25.5"/>
    <m/>
  </r>
  <r>
    <x v="9"/>
    <x v="17"/>
    <s v="MENU VOLANTE GARDENIA"/>
    <x v="64"/>
    <n v="2.1978021978021978E-3"/>
    <n v="1.9047619047619048E-3"/>
    <m/>
    <n v="0"/>
    <n v="0"/>
    <n v="0"/>
    <n v="10.9"/>
    <m/>
  </r>
  <r>
    <x v="9"/>
    <x v="17"/>
    <s v="MENU VOLANTE GARDENIA"/>
    <x v="65"/>
    <n v="1.032967032967033E-2"/>
    <n v="9.5238095238095247E-3"/>
    <n v="0.06"/>
    <n v="6.5934065934065934E-4"/>
    <n v="0"/>
    <n v="1.71"/>
    <n v="28.5"/>
    <m/>
  </r>
  <r>
    <x v="9"/>
    <x v="17"/>
    <s v="MENU VOLANTE GARDENIA"/>
    <x v="71"/>
    <n v="1.098901098901099E-2"/>
    <n v="9.5238095238095247E-3"/>
    <m/>
    <n v="0"/>
    <n v="0"/>
    <n v="0"/>
    <n v="26.9"/>
    <m/>
  </r>
  <r>
    <x v="9"/>
    <x v="17"/>
    <s v="MENU VOLANTE GARDENIA"/>
    <x v="72"/>
    <n v="1.098901098901099E-2"/>
    <n v="9.5238095238095247E-3"/>
    <m/>
    <n v="0"/>
    <n v="0"/>
    <n v="0"/>
    <n v="30.5"/>
    <m/>
  </r>
  <r>
    <x v="9"/>
    <x v="17"/>
    <s v="MENU VOLANTE GARDENIA"/>
    <x v="75"/>
    <n v="5.4945054945054949E-3"/>
    <n v="4.7619047619047623E-3"/>
    <m/>
    <n v="0"/>
    <n v="0"/>
    <n v="0"/>
    <n v="32"/>
    <m/>
  </r>
  <r>
    <x v="9"/>
    <x v="17"/>
    <s v="MENU VOLANTE GARDENIA"/>
    <x v="725"/>
    <n v="2.065934065934066E-2"/>
    <n v="1.9047619047619049E-2"/>
    <n v="0.12"/>
    <n v="1.3186813186813187E-3"/>
    <n v="0"/>
    <n v="4.3763999999999994"/>
    <n v="36.47"/>
    <m/>
  </r>
  <r>
    <x v="9"/>
    <x v="17"/>
    <s v="MENU VOLANTE GARDENIA"/>
    <x v="333"/>
    <n v="1.3021978021978022E-2"/>
    <n v="2.8571428571428571E-2"/>
    <n v="0.24"/>
    <n v="2.6373626373626374E-3"/>
    <n v="1.575"/>
    <n v="2.52"/>
    <n v="10.5"/>
    <m/>
  </r>
  <r>
    <x v="9"/>
    <x v="17"/>
    <s v="MENU VOLANTE GARDENIA"/>
    <x v="99"/>
    <n v="5.164835164835165E-3"/>
    <n v="4.7619047619047623E-3"/>
    <n v="0.03"/>
    <n v="3.2967032967032967E-4"/>
    <n v="0"/>
    <n v="1.5702"/>
    <n v="52.34"/>
    <m/>
  </r>
  <r>
    <x v="9"/>
    <x v="17"/>
    <s v="MENU VOLANTE GARDENIA"/>
    <x v="157"/>
    <n v="4.5054945054945061E-3"/>
    <n v="4.7619047619047623E-3"/>
    <n v="0.09"/>
    <n v="9.8901098901098901E-4"/>
    <n v="0"/>
    <n v="6.7824"/>
    <n v="75.36"/>
    <m/>
  </r>
  <r>
    <x v="9"/>
    <x v="17"/>
    <s v="MENU VOLANTE GARDENIA"/>
    <x v="292"/>
    <n v="2.065934065934066E-2"/>
    <n v="1.9047619047619049E-2"/>
    <n v="0.12"/>
    <n v="1.3186813186813187E-3"/>
    <n v="0"/>
    <n v="12.902399999999998"/>
    <n v="107.52"/>
    <m/>
  </r>
  <r>
    <x v="9"/>
    <x v="17"/>
    <s v="MENU VOLANTE GARDENIA"/>
    <x v="372"/>
    <n v="1.232967032967033E-2"/>
    <n v="1.1428571428571429E-2"/>
    <n v="7.8E-2"/>
    <n v="8.571428571428571E-4"/>
    <n v="0"/>
    <n v="0.62165999999999999"/>
    <n v="7.97"/>
    <m/>
  </r>
  <r>
    <x v="9"/>
    <x v="17"/>
    <s v="MENU VOLANTE GARDENIA"/>
    <x v="666"/>
    <n v="4.0659340659340657E-3"/>
    <n v="1.4285714285714285E-2"/>
    <n v="0.32999999999999996"/>
    <n v="3.6263736263736257E-3"/>
    <n v="0.8"/>
    <n v="7.3523999999999994"/>
    <n v="22.28"/>
    <m/>
  </r>
  <r>
    <x v="9"/>
    <x v="17"/>
    <s v="MENU VOLANTE GARDENIA"/>
    <x v="416"/>
    <n v="1.098901098901099E-2"/>
    <n v="9.5238095238095247E-3"/>
    <m/>
    <n v="0"/>
    <n v="0"/>
    <n v="0"/>
    <n v="65"/>
    <m/>
  </r>
  <r>
    <x v="9"/>
    <x v="17"/>
    <s v="MENU VOLANTE GARDENIA"/>
    <x v="726"/>
    <n v="1.098901098901099E-2"/>
    <n v="9.5238095238095247E-3"/>
    <m/>
    <n v="0"/>
    <n v="0"/>
    <n v="0"/>
    <n v="7"/>
    <m/>
  </r>
  <r>
    <x v="9"/>
    <x v="17"/>
    <s v="MENU VOLANTE GARDENIA"/>
    <x v="291"/>
    <n v="2.8076923076923079E-2"/>
    <n v="4.7619047619047616E-2"/>
    <n v="2.4449999999999998"/>
    <n v="2.6868131868131865E-2"/>
    <n v="0"/>
    <n v="73.936799999999991"/>
    <n v="30.24"/>
    <m/>
  </r>
  <r>
    <x v="9"/>
    <x v="17"/>
    <s v="MENU VOLANTE GARDENIA"/>
    <x v="159"/>
    <n v="3.3516483516483515E-3"/>
    <n v="2.8571428571428571E-2"/>
    <n v="0.45"/>
    <n v="4.9450549450549448E-3"/>
    <n v="2.2450000000000001"/>
    <n v="18.009"/>
    <n v="40.020000000000003"/>
    <m/>
  </r>
  <r>
    <x v="9"/>
    <x v="17"/>
    <s v="MENU VOLANTE GARDENIA"/>
    <x v="460"/>
    <n v="3.3571428571428572E-2"/>
    <n v="3.8095238095238099E-2"/>
    <n v="0.94499999999999995"/>
    <n v="1.0384615384615384E-2"/>
    <n v="0"/>
    <n v="16.43355"/>
    <n v="17.39"/>
    <m/>
  </r>
  <r>
    <x v="9"/>
    <x v="17"/>
    <s v="MENU VOLANTE GARDENIA"/>
    <x v="727"/>
    <n v="4.549450549450549E-2"/>
    <n v="4.2857142857142858E-2"/>
    <n v="0.36"/>
    <n v="3.956043956043956E-3"/>
    <n v="0"/>
    <n v="23.544"/>
    <n v="65.400000000000006"/>
    <m/>
  </r>
  <r>
    <x v="9"/>
    <x v="17"/>
    <s v="MENU VOLANTE GARDENIA"/>
    <x v="151"/>
    <n v="9.0109890109890088E-3"/>
    <n v="2.8571428571428571E-2"/>
    <n v="2.1800000000000002"/>
    <n v="2.3956043956043959E-2"/>
    <n v="0"/>
    <n v="80.529200000000003"/>
    <n v="36.94"/>
    <m/>
  </r>
  <r>
    <x v="9"/>
    <x v="17"/>
    <s v="MENU VOLANTE GARDENIA"/>
    <x v="728"/>
    <n v="0.12835164835164833"/>
    <n v="0.12380952380952381"/>
    <n v="1.32"/>
    <n v="1.4505494505494506E-2"/>
    <n v="0"/>
    <n v="27.984000000000002"/>
    <n v="21.2"/>
    <m/>
  </r>
  <r>
    <x v="9"/>
    <x v="17"/>
    <s v="MENU VOLANTE GARDENIA"/>
    <x v="729"/>
    <n v="5.3406593406593414E-2"/>
    <n v="7.6190476190476197E-2"/>
    <n v="3.14"/>
    <n v="3.4505494505494505E-2"/>
    <n v="0"/>
    <n v="62.517400000000002"/>
    <n v="19.91"/>
    <m/>
  </r>
  <r>
    <x v="9"/>
    <x v="17"/>
    <s v="MENU VOLANTE GARDENIA"/>
    <x v="163"/>
    <n v="9.4725274725274727E-2"/>
    <n v="0.12380952380952381"/>
    <n v="4.38"/>
    <n v="4.8131868131868129E-2"/>
    <n v="0"/>
    <n v="164.95079999999999"/>
    <n v="37.659999999999997"/>
    <m/>
  </r>
  <r>
    <x v="9"/>
    <x v="17"/>
    <s v="MENU VOLANTE GARDENIA"/>
    <x v="170"/>
    <n v="6.9450549450549445E-2"/>
    <n v="9.5238095238095233E-2"/>
    <n v="3.68"/>
    <n v="4.0439560439560443E-2"/>
    <n v="0"/>
    <n v="28.851200000000002"/>
    <n v="7.84"/>
    <m/>
  </r>
  <r>
    <x v="9"/>
    <x v="17"/>
    <s v="MENU VOLANTE GARDENIA"/>
    <x v="671"/>
    <n v="0.53846153846153855"/>
    <n v="0.95238095238095233"/>
    <n v="51"/>
    <n v="0.56043956043956045"/>
    <n v="0"/>
    <n v="119.85000000000001"/>
    <n v="2.35"/>
    <m/>
  </r>
  <r>
    <x v="9"/>
    <x v="17"/>
    <s v="MENU VOLANTE GARDENIA"/>
    <x v="730"/>
    <n v="4.6648351648351655E-2"/>
    <n v="5.7142857142857141E-2"/>
    <n v="1.7549999999999999"/>
    <n v="1.9285714285714285E-2"/>
    <n v="0"/>
    <n v="40.171949999999995"/>
    <n v="22.89"/>
    <m/>
  </r>
  <r>
    <x v="9"/>
    <x v="17"/>
    <s v="MENU VOLANTE GARDENIA"/>
    <x v="731"/>
    <n v="1.3186813186813187"/>
    <n v="1.1428571428571428"/>
    <m/>
    <n v="0"/>
    <n v="0"/>
    <n v="0"/>
    <n v="0.35"/>
    <m/>
  </r>
  <r>
    <x v="9"/>
    <x v="17"/>
    <s v="MENU VOLANTE GARDENIA"/>
    <x v="732"/>
    <n v="0.16483516483516483"/>
    <n v="0.14285714285714285"/>
    <m/>
    <n v="0"/>
    <n v="0"/>
    <n v="0"/>
    <n v="3.7"/>
    <m/>
  </r>
  <r>
    <x v="9"/>
    <x v="17"/>
    <s v="MENU VOLANTE GARDENIA"/>
    <x v="134"/>
    <n v="0.13186813186813187"/>
    <n v="0.11428571428571428"/>
    <m/>
    <n v="0"/>
    <n v="0"/>
    <n v="0"/>
    <n v="1.98"/>
    <m/>
  </r>
  <r>
    <x v="9"/>
    <x v="17"/>
    <s v="MENU VOLANTE GARDENIA"/>
    <x v="703"/>
    <n v="2.1978021978021978E-3"/>
    <n v="1.9047619047619048E-3"/>
    <m/>
    <n v="0"/>
    <n v="0"/>
    <n v="0"/>
    <n v="54.03"/>
    <m/>
  </r>
  <r>
    <x v="9"/>
    <x v="17"/>
    <s v="MENU VOLANTE GARDENIA"/>
    <x v="174"/>
    <n v="0.16483516483516483"/>
    <n v="0.14285714285714285"/>
    <m/>
    <n v="0"/>
    <n v="0"/>
    <n v="0"/>
    <n v="1.49"/>
    <m/>
  </r>
  <r>
    <x v="9"/>
    <x v="17"/>
    <s v="MENU VOLANTE GARDENIA"/>
    <x v="138"/>
    <n v="6.5934065934065936E-2"/>
    <n v="5.7142857142857141E-2"/>
    <m/>
    <n v="0"/>
    <n v="0"/>
    <n v="0"/>
    <n v="17.5"/>
    <m/>
  </r>
  <r>
    <x v="9"/>
    <x v="17"/>
    <s v="MENU VOLANTE GARDENIA"/>
    <x v="136"/>
    <n v="0.17582417582417584"/>
    <n v="0.15238095238095239"/>
    <m/>
    <n v="0"/>
    <n v="0"/>
    <n v="0"/>
    <n v="6.58"/>
    <m/>
  </r>
  <r>
    <x v="9"/>
    <x v="17"/>
    <s v="MENU VOLANTE GARDENIA"/>
    <x v="733"/>
    <n v="8.7912087912087919E-2"/>
    <n v="7.6190476190476197E-2"/>
    <m/>
    <n v="0"/>
    <n v="0"/>
    <n v="0"/>
    <n v="7.4"/>
    <m/>
  </r>
  <r>
    <x v="9"/>
    <x v="17"/>
    <s v="MENU VOLANTE GARDENIA"/>
    <x v="138"/>
    <n v="6.5934065934065936E-2"/>
    <n v="5.7142857142857141E-2"/>
    <m/>
    <n v="0"/>
    <n v="0"/>
    <n v="0"/>
    <n v="17"/>
    <m/>
  </r>
  <r>
    <x v="9"/>
    <x v="17"/>
    <s v="MENU VOLANTE GARDENIA"/>
    <x v="529"/>
    <n v="4.3956043956043959E-2"/>
    <n v="3.8095238095238099E-2"/>
    <m/>
    <n v="0"/>
    <n v="0"/>
    <n v="0"/>
    <n v="19.87"/>
    <m/>
  </r>
  <r>
    <x v="9"/>
    <x v="17"/>
    <s v="MENU VOLANTE GARDENIA"/>
    <x v="530"/>
    <n v="1.6483516483516484E-2"/>
    <n v="1.4285714285714285E-2"/>
    <m/>
    <n v="0"/>
    <n v="0"/>
    <n v="0"/>
    <n v="37.53"/>
    <m/>
  </r>
  <r>
    <x v="9"/>
    <x v="17"/>
    <s v="MENU VOLANTE GARDENIA"/>
    <x v="132"/>
    <n v="4.3956043956043956E-3"/>
    <n v="3.8095238095238095E-3"/>
    <m/>
    <n v="0"/>
    <n v="0"/>
    <n v="0"/>
    <n v="22.27"/>
    <m/>
  </r>
  <r>
    <x v="14"/>
    <x v="18"/>
    <s v="MENU VOLANTE GARDENIA + Lanche da madrugada"/>
    <x v="237"/>
    <n v="3.952569169960474E-3"/>
    <n v="3.0303030303030303E-3"/>
    <m/>
    <n v="0"/>
    <n v="0"/>
    <n v="0"/>
    <n v="62.55"/>
    <m/>
  </r>
  <r>
    <x v="14"/>
    <x v="18"/>
    <s v="MENU VOLANTE GARDENIA + Lanche da madrugada"/>
    <x v="3"/>
    <n v="7.9051383399209481E-3"/>
    <n v="6.0606060606060606E-3"/>
    <m/>
    <n v="0"/>
    <n v="0"/>
    <n v="0"/>
    <n v="20.7"/>
    <m/>
  </r>
  <r>
    <x v="14"/>
    <x v="18"/>
    <s v="MENU VOLANTE GARDENIA + Lanche da madrugada"/>
    <x v="11"/>
    <n v="3.952569169960474E-3"/>
    <n v="3.0303030303030303E-3"/>
    <m/>
    <n v="0"/>
    <n v="0"/>
    <n v="0"/>
    <n v="5.09"/>
    <m/>
  </r>
  <r>
    <x v="14"/>
    <x v="18"/>
    <s v="MENU VOLANTE GARDENIA + Lanche da madrugada"/>
    <x v="12"/>
    <n v="0.31620553359683795"/>
    <n v="0.45454545454545453"/>
    <m/>
    <n v="0"/>
    <n v="70"/>
    <n v="0"/>
    <n v="0.06"/>
    <m/>
  </r>
  <r>
    <x v="14"/>
    <x v="18"/>
    <s v="MENU VOLANTE GARDENIA + Lanche da madrugada"/>
    <x v="13"/>
    <n v="0.17786561264822134"/>
    <n v="0.45454545454545453"/>
    <m/>
    <n v="0"/>
    <n v="105"/>
    <n v="0"/>
    <n v="7.0000000000000007E-2"/>
    <m/>
  </r>
  <r>
    <x v="14"/>
    <x v="18"/>
    <s v="MENU VOLANTE GARDENIA + Lanche da madrugada"/>
    <x v="438"/>
    <n v="1.5810276679841896E-2"/>
    <n v="1.8181818181818181E-2"/>
    <m/>
    <n v="0"/>
    <n v="2"/>
    <n v="0"/>
    <n v="25.39"/>
    <m/>
  </r>
  <r>
    <x v="14"/>
    <x v="18"/>
    <s v="MENU VOLANTE GARDENIA + Lanche da madrugada"/>
    <x v="17"/>
    <n v="0"/>
    <n v="6.0606060606060606E-3"/>
    <m/>
    <n v="0"/>
    <n v="2"/>
    <n v="0"/>
    <n v="148.19999999999999"/>
    <m/>
  </r>
  <r>
    <x v="14"/>
    <x v="18"/>
    <s v="MENU VOLANTE GARDENIA + Lanche da madrugada"/>
    <x v="20"/>
    <n v="3.952569169960474E-3"/>
    <n v="3.0303030303030303E-3"/>
    <m/>
    <n v="0"/>
    <n v="0"/>
    <n v="0"/>
    <n v="65.97999999999999"/>
    <m/>
  </r>
  <r>
    <x v="14"/>
    <x v="18"/>
    <s v="MENU VOLANTE GARDENIA + Lanche da madrugada"/>
    <x v="21"/>
    <n v="0.31620553359683795"/>
    <n v="0.45454545454545453"/>
    <m/>
    <n v="0"/>
    <n v="70"/>
    <n v="0"/>
    <n v="2.5099999999999998"/>
    <m/>
  </r>
  <r>
    <x v="14"/>
    <x v="18"/>
    <s v="MENU VOLANTE GARDENIA + Lanche da madrugada"/>
    <x v="22"/>
    <n v="1.976284584980237E-3"/>
    <n v="1.5151515151515152E-3"/>
    <m/>
    <n v="0"/>
    <n v="0"/>
    <n v="0"/>
    <n v="168.29"/>
    <m/>
  </r>
  <r>
    <x v="14"/>
    <x v="18"/>
    <s v="MENU VOLANTE GARDENIA + Lanche da madrugada"/>
    <x v="23"/>
    <n v="7.9051383399209481E-3"/>
    <n v="9.0909090909090905E-3"/>
    <m/>
    <n v="0"/>
    <n v="1"/>
    <n v="0"/>
    <n v="16.68"/>
    <m/>
  </r>
  <r>
    <x v="14"/>
    <x v="18"/>
    <s v="MENU VOLANTE GARDENIA + Lanche da madrugada"/>
    <x v="26"/>
    <n v="1.8181818181818177E-3"/>
    <n v="1.2121212121212121E-2"/>
    <n v="1.54"/>
    <n v="6.0869565217391303E-3"/>
    <n v="2"/>
    <n v="22.946000000000002"/>
    <n v="14.9"/>
    <m/>
  </r>
  <r>
    <x v="14"/>
    <x v="18"/>
    <s v="MENU VOLANTE GARDENIA + Lanche da madrugada"/>
    <x v="392"/>
    <n v="4.9407114624505926E-4"/>
    <n v="1.5151515151515152E-3"/>
    <n v="0.375"/>
    <n v="1.4822134387351778E-3"/>
    <n v="0"/>
    <n v="22.462499999999999"/>
    <n v="59.9"/>
    <m/>
  </r>
  <r>
    <x v="14"/>
    <x v="18"/>
    <s v="MENU VOLANTE GARDENIA + Lanche da madrugada"/>
    <x v="453"/>
    <n v="2.5296442687747036E-3"/>
    <n v="2.2727272727272726E-3"/>
    <m/>
    <n v="0"/>
    <n v="0.10999999999999999"/>
    <n v="0"/>
    <n v="51.687499999999993"/>
    <m/>
  </r>
  <r>
    <x v="14"/>
    <x v="18"/>
    <s v="MENU VOLANTE GARDENIA + Lanche da madrugada"/>
    <x v="29"/>
    <n v="3.952569169960474E-3"/>
    <n v="3.9393939393939396E-3"/>
    <m/>
    <n v="0"/>
    <n v="0.30000000000000004"/>
    <n v="0"/>
    <n v="13.985714285714286"/>
    <m/>
  </r>
  <r>
    <x v="14"/>
    <x v="18"/>
    <s v="MENU VOLANTE GARDENIA + Lanche da madrugada"/>
    <x v="249"/>
    <n v="3.952569169960474E-3"/>
    <n v="6.0606060606060606E-3"/>
    <m/>
    <n v="0"/>
    <n v="1"/>
    <n v="0"/>
    <n v="52.52"/>
    <m/>
  </r>
  <r>
    <x v="14"/>
    <x v="18"/>
    <s v="MENU VOLANTE GARDENIA + Lanche da madrugada"/>
    <x v="31"/>
    <n v="7.9051383399209485E-4"/>
    <n v="1.5151515151515152E-3"/>
    <m/>
    <n v="0"/>
    <n v="0.3"/>
    <n v="0"/>
    <n v="20.9"/>
    <m/>
  </r>
  <r>
    <x v="14"/>
    <x v="18"/>
    <s v="MENU VOLANTE GARDENIA + Lanche da madrugada"/>
    <x v="32"/>
    <n v="8.4980237154150197E-4"/>
    <n v="4.5454545454545455E-4"/>
    <m/>
    <n v="0"/>
    <n v="-6.5000000000000002E-2"/>
    <n v="0"/>
    <n v="132.09302325581396"/>
    <m/>
  </r>
  <r>
    <x v="14"/>
    <x v="18"/>
    <s v="MENU VOLANTE GARDENIA + Lanche da madrugada"/>
    <x v="394"/>
    <n v="3.952569169960474E-3"/>
    <n v="3.0303030303030303E-3"/>
    <m/>
    <n v="0"/>
    <n v="0"/>
    <n v="0"/>
    <n v="42.02"/>
    <m/>
  </r>
  <r>
    <x v="14"/>
    <x v="18"/>
    <s v="MENU VOLANTE GARDENIA + Lanche da madrugada"/>
    <x v="192"/>
    <n v="3.952569169960474E-3"/>
    <n v="3.0303030303030303E-3"/>
    <m/>
    <n v="0"/>
    <n v="0"/>
    <n v="0"/>
    <n v="26.84"/>
    <m/>
  </r>
  <r>
    <x v="14"/>
    <x v="18"/>
    <s v="MENU VOLANTE GARDENIA + Lanche da madrugada"/>
    <x v="445"/>
    <n v="3.952569169960474E-3"/>
    <n v="3.0303030303030303E-3"/>
    <m/>
    <n v="0"/>
    <n v="0"/>
    <n v="0"/>
    <n v="13.6"/>
    <m/>
  </r>
  <r>
    <x v="14"/>
    <x v="18"/>
    <s v="MENU VOLANTE GARDENIA + Lanche da madrugada"/>
    <x v="142"/>
    <n v="7.9051383399209485E-4"/>
    <n v="9.0909090909090909E-4"/>
    <m/>
    <n v="0"/>
    <n v="9.9999999999999978E-2"/>
    <n v="0"/>
    <n v="150"/>
    <m/>
  </r>
  <r>
    <x v="14"/>
    <x v="18"/>
    <s v="MENU VOLANTE GARDENIA + Lanche da madrugada"/>
    <x v="43"/>
    <n v="1.1857707509881422E-3"/>
    <n v="9.0909090909090909E-4"/>
    <m/>
    <n v="0"/>
    <n v="0"/>
    <n v="0"/>
    <n v="37.5"/>
    <m/>
  </r>
  <r>
    <x v="14"/>
    <x v="18"/>
    <s v="MENU VOLANTE GARDENIA + Lanche da madrugada"/>
    <x v="42"/>
    <n v="1.976284584980237E-3"/>
    <n v="1.5151515151515152E-3"/>
    <m/>
    <n v="0"/>
    <n v="0"/>
    <n v="0"/>
    <n v="25.9"/>
    <m/>
  </r>
  <r>
    <x v="14"/>
    <x v="18"/>
    <s v="MENU VOLANTE GARDENIA + Lanche da madrugada"/>
    <x v="44"/>
    <n v="7.9051383399209481E-3"/>
    <n v="7.575757575757576E-3"/>
    <m/>
    <n v="0"/>
    <n v="0.5"/>
    <n v="0"/>
    <n v="11.2"/>
    <m/>
  </r>
  <r>
    <x v="14"/>
    <x v="18"/>
    <s v="MENU VOLANTE GARDENIA + Lanche da madrugada"/>
    <x v="734"/>
    <n v="3.1620553359683794E-3"/>
    <n v="2.4242424242424242E-3"/>
    <m/>
    <n v="0"/>
    <n v="0"/>
    <n v="0"/>
    <n v="47.55"/>
    <m/>
  </r>
  <r>
    <x v="14"/>
    <x v="18"/>
    <s v="MENU VOLANTE GARDENIA + Lanche da madrugada"/>
    <x v="45"/>
    <n v="3.952569169960474E-3"/>
    <n v="3.0303030303030303E-3"/>
    <m/>
    <n v="0"/>
    <n v="0"/>
    <n v="0"/>
    <n v="4.2"/>
    <m/>
  </r>
  <r>
    <x v="14"/>
    <x v="18"/>
    <s v="MENU VOLANTE GARDENIA + Lanche da madrugada"/>
    <x v="46"/>
    <n v="4.7430830039525687E-3"/>
    <n v="3.6363636363636364E-3"/>
    <m/>
    <n v="0"/>
    <n v="0"/>
    <n v="0"/>
    <n v="7.5"/>
    <m/>
  </r>
  <r>
    <x v="14"/>
    <x v="18"/>
    <s v="MENU VOLANTE GARDENIA + Lanche da madrugada"/>
    <x v="47"/>
    <n v="3.9525691699604743E-4"/>
    <n v="3.0303030303030303E-4"/>
    <m/>
    <n v="0"/>
    <n v="0"/>
    <n v="0"/>
    <n v="240"/>
    <m/>
  </r>
  <r>
    <x v="14"/>
    <x v="18"/>
    <s v="MENU VOLANTE GARDENIA + Lanche da madrugada"/>
    <x v="48"/>
    <n v="1.976284584980237E-3"/>
    <n v="1.5151515151515152E-3"/>
    <m/>
    <n v="0"/>
    <n v="0"/>
    <n v="0"/>
    <n v="6.1"/>
    <m/>
  </r>
  <r>
    <x v="14"/>
    <x v="18"/>
    <s v="MENU VOLANTE GARDENIA + Lanche da madrugada"/>
    <x v="735"/>
    <n v="2.3715415019762843E-3"/>
    <n v="1.8181818181818182E-3"/>
    <m/>
    <n v="0"/>
    <n v="0"/>
    <n v="0"/>
    <n v="60"/>
    <m/>
  </r>
  <r>
    <x v="14"/>
    <x v="18"/>
    <s v="MENU VOLANTE GARDENIA + Lanche da madrugada"/>
    <x v="736"/>
    <n v="3.952569169960474E-3"/>
    <n v="3.0303030303030303E-3"/>
    <m/>
    <n v="0"/>
    <n v="0"/>
    <n v="0"/>
    <n v="75"/>
    <m/>
  </r>
  <r>
    <x v="14"/>
    <x v="18"/>
    <s v="MENU VOLANTE GARDENIA + Lanche da madrugada"/>
    <x v="50"/>
    <n v="1.8517786561264821E-2"/>
    <n v="1.5151515151515152E-2"/>
    <n v="0.315"/>
    <n v="1.2450592885375495E-3"/>
    <n v="0"/>
    <n v="5.39595"/>
    <n v="17.13"/>
    <m/>
  </r>
  <r>
    <x v="14"/>
    <x v="18"/>
    <s v="MENU VOLANTE GARDENIA + Lanche da madrugada"/>
    <x v="266"/>
    <n v="3.952569169960474E-3"/>
    <n v="3.0303030303030303E-3"/>
    <m/>
    <n v="0"/>
    <n v="0"/>
    <n v="0"/>
    <n v="12.9"/>
    <m/>
  </r>
  <r>
    <x v="14"/>
    <x v="18"/>
    <s v="MENU VOLANTE GARDENIA + Lanche da madrugada"/>
    <x v="55"/>
    <n v="0"/>
    <n v="9.0909090909090905E-3"/>
    <m/>
    <n v="0"/>
    <n v="3"/>
    <n v="0"/>
    <n v="5.0999999999999996"/>
    <m/>
  </r>
  <r>
    <x v="14"/>
    <x v="18"/>
    <s v="MENU VOLANTE GARDENIA + Lanche da madrugada"/>
    <x v="59"/>
    <n v="5.1383399209486164E-3"/>
    <n v="3.0303030303030303E-3"/>
    <m/>
    <n v="0"/>
    <n v="-0.30000000000000004"/>
    <n v="0"/>
    <n v="31.23"/>
    <m/>
  </r>
  <r>
    <x v="14"/>
    <x v="18"/>
    <s v="MENU VOLANTE GARDENIA + Lanche da madrugada"/>
    <x v="62"/>
    <n v="5.9288537549407108E-4"/>
    <n v="4.5454545454545455E-4"/>
    <m/>
    <n v="0"/>
    <n v="0"/>
    <n v="0"/>
    <n v="52"/>
    <m/>
  </r>
  <r>
    <x v="14"/>
    <x v="18"/>
    <s v="MENU VOLANTE GARDENIA + Lanche da madrugada"/>
    <x v="64"/>
    <n v="1.976284584980237E-3"/>
    <n v="1.5151515151515152E-3"/>
    <m/>
    <n v="0"/>
    <n v="0"/>
    <n v="0"/>
    <n v="10.9"/>
    <m/>
  </r>
  <r>
    <x v="14"/>
    <x v="18"/>
    <s v="MENU VOLANTE GARDENIA + Lanche da madrugada"/>
    <x v="273"/>
    <n v="9.8814229249011851E-4"/>
    <n v="7.5757575757575758E-4"/>
    <m/>
    <n v="0"/>
    <n v="0"/>
    <n v="0"/>
    <n v="180"/>
    <m/>
  </r>
  <r>
    <x v="14"/>
    <x v="18"/>
    <s v="MENU VOLANTE GARDENIA + Lanche da madrugada"/>
    <x v="74"/>
    <n v="7.9051383399209481E-3"/>
    <n v="6.0606060606060606E-3"/>
    <m/>
    <n v="0"/>
    <n v="0"/>
    <n v="0"/>
    <n v="4.8499999999999996"/>
    <m/>
  </r>
  <r>
    <x v="14"/>
    <x v="18"/>
    <s v="MENU VOLANTE GARDENIA + Lanche da madrugada"/>
    <x v="75"/>
    <n v="5.9288537549407111E-3"/>
    <n v="4.5454545454545452E-3"/>
    <m/>
    <n v="0"/>
    <n v="0"/>
    <n v="0"/>
    <n v="33.299999999999997"/>
    <m/>
  </r>
  <r>
    <x v="14"/>
    <x v="18"/>
    <s v="MENU VOLANTE GARDENIA + Lanche da madrugada"/>
    <x v="76"/>
    <n v="1.976284584980237E-3"/>
    <n v="1.5151515151515152E-3"/>
    <m/>
    <n v="0"/>
    <n v="0"/>
    <n v="0"/>
    <n v="13.73"/>
    <m/>
  </r>
  <r>
    <x v="14"/>
    <x v="18"/>
    <s v="MENU VOLANTE GARDENIA + Lanche da madrugada"/>
    <x v="737"/>
    <n v="0.4743083003952569"/>
    <n v="0.60606060606060608"/>
    <m/>
    <n v="0"/>
    <n v="80"/>
    <n v="0"/>
    <n v="1.2"/>
    <m/>
  </r>
  <r>
    <x v="14"/>
    <x v="18"/>
    <s v="MENU VOLANTE GARDENIA + Lanche da madrugada"/>
    <x v="87"/>
    <n v="7.9051383399209481E-3"/>
    <n v="9.0909090909090905E-3"/>
    <m/>
    <n v="0"/>
    <n v="1"/>
    <n v="0"/>
    <n v="7.8"/>
    <m/>
  </r>
  <r>
    <x v="14"/>
    <x v="18"/>
    <s v="MENU VOLANTE GARDENIA + Lanche da madrugada"/>
    <x v="738"/>
    <n v="2.2648221343873516E-2"/>
    <n v="1.8181818181818181E-2"/>
    <n v="0.27"/>
    <n v="1.0671936758893281E-3"/>
    <n v="0"/>
    <n v="6.1425000000000001"/>
    <n v="22.75"/>
    <m/>
  </r>
  <r>
    <x v="14"/>
    <x v="18"/>
    <s v="MENU VOLANTE GARDENIA + Lanche da madrugada"/>
    <x v="282"/>
    <n v="1.8814229249011855E-2"/>
    <n v="2.1212121212121213E-2"/>
    <n v="2.2400000000000002"/>
    <n v="8.8537549407114637E-3"/>
    <n v="0"/>
    <n v="109.60320000000002"/>
    <n v="48.93"/>
    <m/>
  </r>
  <r>
    <x v="14"/>
    <x v="18"/>
    <s v="MENU VOLANTE GARDENIA + Lanche da madrugada"/>
    <x v="286"/>
    <n v="1.6798418972332016E-2"/>
    <n v="1.8181818181818181E-2"/>
    <n v="1.75"/>
    <n v="6.91699604743083E-3"/>
    <n v="0"/>
    <n v="56.682500000000005"/>
    <n v="32.39"/>
    <m/>
  </r>
  <r>
    <x v="14"/>
    <x v="18"/>
    <s v="MENU VOLANTE GARDENIA + Lanche da madrugada"/>
    <x v="739"/>
    <n v="0.29249011857707508"/>
    <n v="0.66666666666666663"/>
    <n v="21"/>
    <n v="8.3003952569169967E-2"/>
    <n v="125"/>
    <n v="46.620000000000005"/>
    <n v="2.2200000000000002"/>
    <m/>
  </r>
  <r>
    <x v="14"/>
    <x v="18"/>
    <s v="MENU VOLANTE GARDENIA + Lanche da madrugada"/>
    <x v="740"/>
    <n v="0.65612648221343872"/>
    <n v="0.75757575757575757"/>
    <m/>
    <n v="0"/>
    <n v="84"/>
    <n v="0"/>
    <n v="3.72"/>
    <m/>
  </r>
  <r>
    <x v="14"/>
    <x v="18"/>
    <s v="MENU VOLANTE GARDENIA + Lanche da madrugada"/>
    <x v="96"/>
    <n v="5.9367588932806324E-2"/>
    <n v="6.0606060606060608E-2"/>
    <n v="4.9800000000000004"/>
    <n v="1.9683794466403164E-2"/>
    <n v="0"/>
    <n v="36.055200000000006"/>
    <n v="7.24"/>
    <m/>
  </r>
  <r>
    <x v="14"/>
    <x v="18"/>
    <s v="MENU VOLANTE GARDENIA + Lanche da madrugada"/>
    <x v="420"/>
    <n v="1.9762845849802372E-2"/>
    <n v="1.5151515151515152E-2"/>
    <m/>
    <n v="0"/>
    <n v="0"/>
    <n v="0"/>
    <n v="6.49"/>
    <m/>
  </r>
  <r>
    <x v="14"/>
    <x v="18"/>
    <s v="MENU VOLANTE GARDENIA + Lanche da madrugada"/>
    <x v="365"/>
    <n v="9.1897233201581035E-3"/>
    <n v="1.5151515151515152E-2"/>
    <n v="2.6749999999999998"/>
    <n v="1.0573122529644268E-2"/>
    <n v="0"/>
    <n v="44.030499999999996"/>
    <n v="16.46"/>
    <m/>
  </r>
  <r>
    <x v="14"/>
    <x v="18"/>
    <s v="MENU VOLANTE GARDENIA + Lanche da madrugada"/>
    <x v="741"/>
    <n v="1.1067193675889327E-2"/>
    <n v="9.0909090909090905E-3"/>
    <n v="0.2"/>
    <n v="7.9051383399209485E-4"/>
    <n v="0"/>
    <n v="13.080000000000002"/>
    <n v="65.400000000000006"/>
    <m/>
  </r>
  <r>
    <x v="14"/>
    <x v="18"/>
    <s v="MENU VOLANTE GARDENIA + Lanche da madrugada"/>
    <x v="101"/>
    <n v="9.308300395256916E-3"/>
    <n v="1.2121212121212121E-2"/>
    <n v="1.645"/>
    <n v="6.5019762845849802E-3"/>
    <n v="0"/>
    <n v="49.744799999999998"/>
    <n v="30.24"/>
    <m/>
  </r>
  <r>
    <x v="14"/>
    <x v="18"/>
    <s v="MENU VOLANTE GARDENIA + Lanche da madrugada"/>
    <x v="163"/>
    <n v="5.5375494071146239E-2"/>
    <n v="8.4848484848484854E-2"/>
    <n v="3.12"/>
    <n v="1.2332015810276681E-2"/>
    <n v="10.870000000000001"/>
    <n v="117.49919999999999"/>
    <n v="37.659999999999997"/>
    <m/>
  </r>
  <r>
    <x v="14"/>
    <x v="18"/>
    <s v="MENU VOLANTE GARDENIA + Lanche da madrugada"/>
    <x v="555"/>
    <n v="2.4071146245059287E-2"/>
    <n v="2.1212121212121213E-2"/>
    <n v="0.91"/>
    <n v="3.5968379446640318E-3"/>
    <n v="0"/>
    <n v="22.995699999999999"/>
    <n v="25.27"/>
    <m/>
  </r>
  <r>
    <x v="14"/>
    <x v="18"/>
    <s v="MENU VOLANTE GARDENIA + Lanche da madrugada"/>
    <x v="742"/>
    <n v="2.0059288537549406E-2"/>
    <n v="2.4242424242424242E-2"/>
    <n v="2.9249999999999998"/>
    <n v="1.1561264822134387E-2"/>
    <n v="0"/>
    <n v="43.29"/>
    <n v="14.8"/>
    <m/>
  </r>
  <r>
    <x v="14"/>
    <x v="18"/>
    <s v="MENU VOLANTE GARDENIA + Lanche da madrugada"/>
    <x v="743"/>
    <n v="7.9051383399209481E-3"/>
    <n v="6.0606060606060606E-3"/>
    <m/>
    <n v="0"/>
    <n v="0"/>
    <n v="0"/>
    <n v="4"/>
    <m/>
  </r>
  <r>
    <x v="14"/>
    <x v="18"/>
    <s v="MENU VOLANTE GARDENIA + Lanche da madrugada"/>
    <x v="744"/>
    <n v="0.24901185770750989"/>
    <n v="0.72727272727272729"/>
    <n v="31"/>
    <n v="0.1225296442687747"/>
    <n v="146"/>
    <n v="29.45"/>
    <n v="0.95"/>
    <m/>
  </r>
  <r>
    <x v="14"/>
    <x v="18"/>
    <s v="MENU VOLANTE GARDENIA + Lanche da madrugada"/>
    <x v="745"/>
    <n v="0.233201581027668"/>
    <n v="0.75757575757575757"/>
    <n v="4"/>
    <n v="1.5810276679841896E-2"/>
    <n v="187"/>
    <n v="8.8800000000000008"/>
    <n v="2.2200000000000002"/>
    <m/>
  </r>
  <r>
    <x v="14"/>
    <x v="18"/>
    <s v="MENU VOLANTE GARDENIA + Lanche da madrugada"/>
    <x v="130"/>
    <n v="1.7154150197628459E-2"/>
    <n v="3.0303030303030304E-2"/>
    <n v="0.68"/>
    <n v="2.6877470355731229E-3"/>
    <n v="4.9800000000000004"/>
    <n v="16.7348"/>
    <n v="24.61"/>
    <m/>
  </r>
  <r>
    <x v="14"/>
    <x v="18"/>
    <s v="MENU VOLANTE GARDENIA + Lanche da madrugada"/>
    <x v="746"/>
    <n v="5.2569169960474307E-3"/>
    <n v="4.5454545454545452E-3"/>
    <n v="0.17"/>
    <n v="6.7193675889328072E-4"/>
    <n v="0"/>
    <n v="3.2266000000000004"/>
    <n v="18.98"/>
    <m/>
  </r>
  <r>
    <x v="14"/>
    <x v="18"/>
    <s v="MENU VOLANTE GARDENIA + Lanche da madrugada"/>
    <x v="293"/>
    <n v="4.92094861660079E-3"/>
    <n v="4.5454545454545452E-3"/>
    <n v="0.255"/>
    <n v="1.007905138339921E-3"/>
    <n v="0"/>
    <n v="5.6609999999999996"/>
    <n v="22.2"/>
    <m/>
  </r>
  <r>
    <x v="14"/>
    <x v="18"/>
    <s v="MENU VOLANTE GARDENIA + Lanche da madrugada"/>
    <x v="225"/>
    <n v="7.9051383399209481E-3"/>
    <n v="6.0606060606060606E-3"/>
    <m/>
    <n v="0"/>
    <n v="0"/>
    <n v="0"/>
    <n v="18.98"/>
    <m/>
  </r>
  <r>
    <x v="14"/>
    <x v="18"/>
    <s v="MENU VOLANTE GARDENIA + Lanche da madrugada"/>
    <x v="747"/>
    <n v="3.952569169960474E-3"/>
    <n v="3.0303030303030303E-3"/>
    <m/>
    <n v="0"/>
    <n v="0"/>
    <n v="0"/>
    <n v="4.5"/>
    <m/>
  </r>
  <r>
    <x v="14"/>
    <x v="18"/>
    <s v="MENU VOLANTE GARDENIA + Lanche da madrugada"/>
    <x v="126"/>
    <n v="7.9051383399209481E-3"/>
    <n v="6.0606060606060606E-3"/>
    <m/>
    <n v="0"/>
    <n v="0"/>
    <n v="0"/>
    <n v="18.079999999999998"/>
    <m/>
  </r>
  <r>
    <x v="14"/>
    <x v="18"/>
    <s v="MENU VOLANTE GARDENIA + Lanche da madrugada"/>
    <x v="231"/>
    <n v="4.7430830039525688E-2"/>
    <n v="3.6363636363636362E-2"/>
    <m/>
    <n v="0"/>
    <n v="0"/>
    <n v="0"/>
    <n v="1.92"/>
    <m/>
  </r>
  <r>
    <x v="14"/>
    <x v="18"/>
    <s v="MENU VOLANTE GARDENIA + Lanche da madrugada"/>
    <x v="748"/>
    <n v="1.1857707509881422E-2"/>
    <n v="9.0909090909090905E-3"/>
    <m/>
    <n v="0"/>
    <n v="0"/>
    <n v="0"/>
    <n v="41.3"/>
    <m/>
  </r>
  <r>
    <x v="14"/>
    <x v="18"/>
    <s v="MENU VOLANTE GARDENIA + Lanche da madrugada"/>
    <x v="120"/>
    <n v="9.8814229249011851E-4"/>
    <n v="7.5757575757575758E-4"/>
    <m/>
    <n v="0"/>
    <n v="0"/>
    <n v="0"/>
    <n v="54.03"/>
    <m/>
  </r>
  <r>
    <x v="14"/>
    <x v="18"/>
    <s v="MENU VOLANTE GARDENIA + Lanche da madrugada"/>
    <x v="118"/>
    <n v="5.9288537549407112E-2"/>
    <n v="4.5454545454545456E-2"/>
    <m/>
    <n v="0"/>
    <n v="0"/>
    <n v="0"/>
    <n v="3.7"/>
    <m/>
  </r>
  <r>
    <x v="14"/>
    <x v="18"/>
    <s v="MENU VOLANTE GARDENIA + Lanche da madrugada"/>
    <x v="119"/>
    <n v="7.9051383399209488E-2"/>
    <n v="6.0606060606060608E-2"/>
    <m/>
    <n v="0"/>
    <n v="0"/>
    <n v="0"/>
    <n v="1.49"/>
    <m/>
  </r>
  <r>
    <x v="14"/>
    <x v="18"/>
    <s v="MENU VOLANTE GARDENIA + Lanche da madrugada"/>
    <x v="158"/>
    <n v="1.7786561264822134E-3"/>
    <n v="4.5454545454545452E-3"/>
    <m/>
    <n v="0"/>
    <n v="1.05"/>
    <n v="0"/>
    <n v="65"/>
    <m/>
  </r>
  <r>
    <x v="14"/>
    <x v="18"/>
    <s v="MENU VOLANTE GARDENIA + Lanche da madrugada"/>
    <x v="322"/>
    <n v="1.1739130434782608"/>
    <n v="1.0606060606060606"/>
    <n v="53"/>
    <n v="0.20948616600790515"/>
    <n v="0"/>
    <n v="41.870000000000005"/>
    <n v="0.79"/>
    <m/>
  </r>
  <r>
    <x v="14"/>
    <x v="18"/>
    <s v="MENU VOLANTE GARDENIA + Lanche da madrugada"/>
    <x v="749"/>
    <n v="8.8577075098814226E-2"/>
    <n v="8.4848484848484854E-2"/>
    <n v="2.71"/>
    <n v="1.0711462450592886E-2"/>
    <n v="2.879999999999999"/>
    <n v="61.869299999999996"/>
    <n v="22.83"/>
    <m/>
  </r>
  <r>
    <x v="14"/>
    <x v="18"/>
    <s v="MENU VOLANTE GARDENIA + Lanche da madrugada"/>
    <x v="204"/>
    <n v="6.7193675889328064E-2"/>
    <n v="5.1515151515151514E-2"/>
    <m/>
    <n v="0"/>
    <n v="0"/>
    <n v="0"/>
    <n v="8.25"/>
    <m/>
  </r>
  <r>
    <x v="14"/>
    <x v="18"/>
    <s v="MENU VOLANTE GARDENIA + Lanche da madrugada"/>
    <x v="139"/>
    <n v="7.1857707509881422E-2"/>
    <n v="6.0606060606060608E-2"/>
    <n v="1.82"/>
    <n v="7.1936758893280635E-3"/>
    <n v="0"/>
    <n v="11.9756"/>
    <n v="6.58"/>
    <m/>
  </r>
  <r>
    <x v="14"/>
    <x v="18"/>
    <s v="MENU VOLANTE GARDENIA + Lanche da madrugada"/>
    <x v="386"/>
    <n v="2.699604743083004E-2"/>
    <n v="4.5454545454545456E-2"/>
    <n v="8.17"/>
    <n v="3.2292490118577072E-2"/>
    <n v="0"/>
    <n v="60.458000000000006"/>
    <n v="7.4"/>
    <m/>
  </r>
  <r>
    <x v="14"/>
    <x v="18"/>
    <s v="MENU VOLANTE GARDENIA + Lanche da madrugada"/>
    <x v="138"/>
    <n v="2.3438735177865613E-2"/>
    <n v="3.0303030303030304E-2"/>
    <n v="4.07"/>
    <n v="1.6086956521739131E-2"/>
    <n v="0"/>
    <n v="69.19"/>
    <n v="17"/>
    <m/>
  </r>
  <r>
    <x v="14"/>
    <x v="18"/>
    <s v="MENU VOLANTE GARDENIA + Lanche da madrugada"/>
    <x v="138"/>
    <n v="2.766798418972332E-2"/>
    <n v="2.1212121212121213E-2"/>
    <m/>
    <n v="0"/>
    <n v="0"/>
    <n v="0"/>
    <n v="17"/>
    <m/>
  </r>
  <r>
    <x v="11"/>
    <x v="19"/>
    <s v="Welcome Coffee Break Ipê, Coffee Break Ipê, Worklunch Volante Gardênia, Garrafa Térmica de café, Bandeja de bolo, Pão de Queijo, Mini sanduiches"/>
    <x v="303"/>
    <n v="0"/>
    <n v="0"/>
    <m/>
    <n v="0"/>
    <n v="0"/>
    <n v="0"/>
    <n v="15.9"/>
    <m/>
  </r>
  <r>
    <x v="11"/>
    <x v="19"/>
    <s v="Welcome Coffee Break Ipê, Coffee Break Ipê, Worklunch Volante Gardênia, Garrafa Térmica de café, Bandeja de bolo, Pão de Queijo, Mini sanduiches"/>
    <x v="750"/>
    <n v="2.1164021164021163E-2"/>
    <n v="3.6666666666666667E-2"/>
    <m/>
    <n v="0"/>
    <n v="1.5"/>
    <n v="0"/>
    <n v="34.130000000000003"/>
    <m/>
  </r>
  <r>
    <x v="11"/>
    <x v="19"/>
    <s v="Welcome Coffee Break Ipê, Coffee Break Ipê, Worklunch Volante Gardênia, Garrafa Térmica de café, Bandeja de bolo, Pão de Queijo, Mini sanduiches"/>
    <x v="1"/>
    <n v="7.3269841269841263E-2"/>
    <n v="9.3333333333333338E-2"/>
    <n v="0.152"/>
    <n v="8.0423280423280426E-4"/>
    <n v="0"/>
    <n v="4.0543466666666665"/>
    <n v="26.673333333333332"/>
    <m/>
  </r>
  <r>
    <x v="11"/>
    <x v="19"/>
    <s v="Welcome Coffee Break Ipê, Coffee Break Ipê, Worklunch Volante Gardênia, Garrafa Térmica de café, Bandeja de bolo, Pão de Queijo, Mini sanduiches"/>
    <x v="387"/>
    <n v="0"/>
    <n v="0"/>
    <m/>
    <n v="0"/>
    <n v="0"/>
    <n v="0"/>
    <n v="48.86"/>
    <m/>
  </r>
  <r>
    <x v="11"/>
    <x v="19"/>
    <s v="Welcome Coffee Break Ipê, Coffee Break Ipê, Worklunch Volante Gardênia, Garrafa Térmica de café, Bandeja de bolo, Pão de Queijo, Mini sanduiches"/>
    <x v="435"/>
    <n v="0"/>
    <n v="0"/>
    <m/>
    <n v="0"/>
    <n v="0"/>
    <n v="0"/>
    <n v="33.659999999999997"/>
    <m/>
  </r>
  <r>
    <x v="11"/>
    <x v="19"/>
    <s v="Welcome Coffee Break Ipê, Coffee Break Ipê, Worklunch Volante Gardênia, Garrafa Térmica de café, Bandeja de bolo, Pão de Queijo, Mini sanduiches"/>
    <x v="751"/>
    <n v="0"/>
    <n v="0"/>
    <m/>
    <n v="0"/>
    <n v="0"/>
    <n v="0"/>
    <n v="33.659999999999997"/>
    <m/>
  </r>
  <r>
    <x v="11"/>
    <x v="19"/>
    <s v="Welcome Coffee Break Ipê, Coffee Break Ipê, Worklunch Volante Gardênia, Garrafa Térmica de café, Bandeja de bolo, Pão de Queijo, Mini sanduiches"/>
    <x v="3"/>
    <n v="5.2910052910052907E-3"/>
    <n v="6.6666666666666671E-3"/>
    <m/>
    <n v="0"/>
    <n v="0"/>
    <n v="0"/>
    <n v="20.9"/>
    <m/>
  </r>
  <r>
    <x v="11"/>
    <x v="19"/>
    <s v="Welcome Coffee Break Ipê, Coffee Break Ipê, Worklunch Volante Gardênia, Garrafa Térmica de café, Bandeja de bolo, Pão de Queijo, Mini sanduiches"/>
    <x v="8"/>
    <n v="7.9365079365079361E-3"/>
    <n v="0.01"/>
    <m/>
    <n v="0"/>
    <n v="0"/>
    <n v="0"/>
    <n v="80.2"/>
    <m/>
  </r>
  <r>
    <x v="11"/>
    <x v="19"/>
    <s v="Welcome Coffee Break Ipê, Coffee Break Ipê, Worklunch Volante Gardênia, Garrafa Térmica de café, Bandeja de bolo, Pão de Queijo, Mini sanduiches"/>
    <x v="11"/>
    <n v="5.2910052910052907E-3"/>
    <n v="6.6666666666666671E-3"/>
    <m/>
    <n v="0"/>
    <n v="0"/>
    <n v="0"/>
    <n v="5.09"/>
    <m/>
  </r>
  <r>
    <x v="11"/>
    <x v="19"/>
    <s v="Welcome Coffee Break Ipê, Coffee Break Ipê, Worklunch Volante Gardênia, Garrafa Térmica de café, Bandeja de bolo, Pão de Queijo, Mini sanduiches"/>
    <x v="12"/>
    <n v="0.42328042328042326"/>
    <n v="1.3333333333333333"/>
    <m/>
    <n v="0"/>
    <n v="120"/>
    <n v="0"/>
    <n v="0.06"/>
    <m/>
  </r>
  <r>
    <x v="11"/>
    <x v="19"/>
    <s v="Welcome Coffee Break Ipê, Coffee Break Ipê, Worklunch Volante Gardênia, Garrafa Térmica de café, Bandeja de bolo, Pão de Queijo, Mini sanduiches"/>
    <x v="13"/>
    <n v="0.21164021164021163"/>
    <n v="1.3333333333333333"/>
    <m/>
    <n v="0"/>
    <n v="160"/>
    <n v="0"/>
    <n v="7.0000000000000007E-2"/>
    <m/>
  </r>
  <r>
    <x v="11"/>
    <x v="19"/>
    <s v="Welcome Coffee Break Ipê, Coffee Break Ipê, Worklunch Volante Gardênia, Garrafa Térmica de café, Bandeja de bolo, Pão de Queijo, Mini sanduiches"/>
    <x v="15"/>
    <n v="1.8518518518518517E-2"/>
    <n v="0.01"/>
    <m/>
    <n v="0"/>
    <n v="-2"/>
    <n v="0"/>
    <n v="65"/>
    <m/>
  </r>
  <r>
    <x v="11"/>
    <x v="19"/>
    <s v="Welcome Coffee Break Ipê, Coffee Break Ipê, Worklunch Volante Gardênia, Garrafa Térmica de café, Bandeja de bolo, Pão de Queijo, Mini sanduiches"/>
    <x v="20"/>
    <n v="2.6455026455026454E-2"/>
    <n v="3.3333333333333333E-2"/>
    <m/>
    <n v="0"/>
    <n v="0"/>
    <n v="0"/>
    <n v="65.98"/>
    <m/>
  </r>
  <r>
    <x v="11"/>
    <x v="19"/>
    <s v="Welcome Coffee Break Ipê, Coffee Break Ipê, Worklunch Volante Gardênia, Garrafa Térmica de café, Bandeja de bolo, Pão de Queijo, Mini sanduiches"/>
    <x v="21"/>
    <n v="0.15873015873015872"/>
    <n v="0.46666666666666667"/>
    <m/>
    <n v="0"/>
    <n v="40"/>
    <n v="0"/>
    <n v="2.5099999999999998"/>
    <m/>
  </r>
  <r>
    <x v="11"/>
    <x v="19"/>
    <s v="Welcome Coffee Break Ipê, Coffee Break Ipê, Worklunch Volante Gardênia, Garrafa Térmica de café, Bandeja de bolo, Pão de Queijo, Mini sanduiches"/>
    <x v="19"/>
    <n v="4.8042328042328039E-3"/>
    <n v="6.6666666666666671E-3"/>
    <n v="9.1999999999999998E-2"/>
    <n v="4.8677248677248675E-4"/>
    <n v="0"/>
    <n v="2.4747999999999997"/>
    <n v="26.9"/>
    <m/>
  </r>
  <r>
    <x v="11"/>
    <x v="19"/>
    <s v="Welcome Coffee Break Ipê, Coffee Break Ipê, Worklunch Volante Gardênia, Garrafa Térmica de café, Bandeja de bolo, Pão de Queijo, Mini sanduiches"/>
    <x v="23"/>
    <n v="5.2910052910052907E-3"/>
    <n v="0.02"/>
    <m/>
    <n v="0"/>
    <n v="2"/>
    <n v="0"/>
    <n v="16.68"/>
    <m/>
  </r>
  <r>
    <x v="11"/>
    <x v="19"/>
    <s v="Welcome Coffee Break Ipê, Coffee Break Ipê, Worklunch Volante Gardênia, Garrafa Térmica de café, Bandeja de bolo, Pão de Queijo, Mini sanduiches"/>
    <x v="34"/>
    <n v="3.1746031746031746E-3"/>
    <n v="4.0000000000000001E-3"/>
    <m/>
    <n v="0"/>
    <n v="0"/>
    <n v="0"/>
    <n v="42.02"/>
    <m/>
  </r>
  <r>
    <x v="11"/>
    <x v="19"/>
    <s v="Welcome Coffee Break Ipê, Coffee Break Ipê, Worklunch Volante Gardênia, Garrafa Térmica de café, Bandeja de bolo, Pão de Queijo, Mini sanduiches"/>
    <x v="37"/>
    <n v="2.6455026455026454E-3"/>
    <n v="6.6666666666666671E-3"/>
    <m/>
    <n v="0"/>
    <n v="0.5"/>
    <n v="0"/>
    <n v="3.96"/>
    <m/>
  </r>
  <r>
    <x v="11"/>
    <x v="19"/>
    <s v="Welcome Coffee Break Ipê, Coffee Break Ipê, Worklunch Volante Gardênia, Garrafa Térmica de café, Bandeja de bolo, Pão de Queijo, Mini sanduiches"/>
    <x v="40"/>
    <n v="2.1164021164021163E-2"/>
    <n v="2.6666666666666668E-2"/>
    <m/>
    <n v="0"/>
    <n v="0"/>
    <n v="0"/>
    <n v="7.9"/>
    <m/>
  </r>
  <r>
    <x v="11"/>
    <x v="19"/>
    <s v="Welcome Coffee Break Ipê, Coffee Break Ipê, Worklunch Volante Gardênia, Garrafa Térmica de café, Bandeja de bolo, Pão de Queijo, Mini sanduiches"/>
    <x v="544"/>
    <n v="2.1164021164021163E-2"/>
    <n v="2.6666666666666668E-2"/>
    <m/>
    <n v="0"/>
    <n v="0"/>
    <n v="0"/>
    <n v="25.53"/>
    <m/>
  </r>
  <r>
    <x v="11"/>
    <x v="19"/>
    <s v="Welcome Coffee Break Ipê, Coffee Break Ipê, Worklunch Volante Gardênia, Garrafa Térmica de café, Bandeja de bolo, Pão de Queijo, Mini sanduiches"/>
    <x v="45"/>
    <n v="3.1746031746031746E-3"/>
    <n v="6.6666666666666671E-3"/>
    <m/>
    <n v="0"/>
    <n v="0.4"/>
    <n v="0"/>
    <n v="4.2"/>
    <m/>
  </r>
  <r>
    <x v="11"/>
    <x v="19"/>
    <s v="Welcome Coffee Break Ipê, Coffee Break Ipê, Worklunch Volante Gardênia, Garrafa Térmica de café, Bandeja de bolo, Pão de Queijo, Mini sanduiches"/>
    <x v="261"/>
    <n v="3.7037037037037034E-3"/>
    <n v="6.6666666666666671E-3"/>
    <m/>
    <n v="0"/>
    <n v="0.30000000000000004"/>
    <n v="0"/>
    <n v="60"/>
    <m/>
  </r>
  <r>
    <x v="11"/>
    <x v="19"/>
    <s v="Welcome Coffee Break Ipê, Coffee Break Ipê, Worklunch Volante Gardênia, Garrafa Térmica de café, Bandeja de bolo, Pão de Queijo, Mini sanduiches"/>
    <x v="52"/>
    <n v="2.6455026455026454E-3"/>
    <n v="3.3333333333333335E-3"/>
    <m/>
    <n v="0"/>
    <n v="0"/>
    <n v="0"/>
    <n v="33"/>
    <m/>
  </r>
  <r>
    <x v="11"/>
    <x v="19"/>
    <s v="Welcome Coffee Break Ipê, Coffee Break Ipê, Worklunch Volante Gardênia, Garrafa Térmica de café, Bandeja de bolo, Pão de Queijo, Mini sanduiches"/>
    <x v="56"/>
    <n v="1.0582010582010581E-2"/>
    <n v="1.3333333333333334E-2"/>
    <m/>
    <n v="0"/>
    <n v="0"/>
    <n v="0"/>
    <n v="14.25"/>
    <m/>
  </r>
  <r>
    <x v="11"/>
    <x v="19"/>
    <s v="Welcome Coffee Break Ipê, Coffee Break Ipê, Worklunch Volante Gardênia, Garrafa Térmica de café, Bandeja de bolo, Pão de Queijo, Mini sanduiches"/>
    <x v="57"/>
    <n v="7.9365079365079365E-4"/>
    <n v="1E-3"/>
    <m/>
    <n v="0"/>
    <n v="0"/>
    <n v="0"/>
    <n v="97.99"/>
    <m/>
  </r>
  <r>
    <x v="11"/>
    <x v="19"/>
    <s v="Welcome Coffee Break Ipê, Coffee Break Ipê, Worklunch Volante Gardênia, Garrafa Térmica de café, Bandeja de bolo, Pão de Queijo, Mini sanduiches"/>
    <x v="58"/>
    <n v="1.3227513227513227E-2"/>
    <n v="2.6666666666666668E-2"/>
    <m/>
    <n v="0"/>
    <n v="1.5"/>
    <n v="0"/>
    <n v="15"/>
    <m/>
  </r>
  <r>
    <x v="11"/>
    <x v="19"/>
    <s v="Welcome Coffee Break Ipê, Coffee Break Ipê, Worklunch Volante Gardênia, Garrafa Térmica de café, Bandeja de bolo, Pão de Queijo, Mini sanduiches"/>
    <x v="59"/>
    <n v="5.9682539682539681E-3"/>
    <n v="8.6666666666666663E-3"/>
    <n v="0.17199999999999999"/>
    <n v="9.1005291005290994E-4"/>
    <n v="0"/>
    <n v="5.3715599999999997"/>
    <n v="31.23"/>
    <m/>
  </r>
  <r>
    <x v="11"/>
    <x v="19"/>
    <s v="Welcome Coffee Break Ipê, Coffee Break Ipê, Worklunch Volante Gardênia, Garrafa Térmica de café, Bandeja de bolo, Pão de Queijo, Mini sanduiches"/>
    <x v="60"/>
    <n v="2.6455026455026454E-3"/>
    <n v="3.3333333333333335E-3"/>
    <m/>
    <n v="0"/>
    <n v="0"/>
    <n v="0"/>
    <n v="32.9"/>
    <m/>
  </r>
  <r>
    <x v="11"/>
    <x v="19"/>
    <s v="Welcome Coffee Break Ipê, Coffee Break Ipê, Worklunch Volante Gardênia, Garrafa Térmica de café, Bandeja de bolo, Pão de Queijo, Mini sanduiches"/>
    <x v="61"/>
    <n v="1.5873015873015873E-3"/>
    <n v="2E-3"/>
    <m/>
    <n v="0"/>
    <n v="0"/>
    <n v="0"/>
    <n v="105"/>
    <m/>
  </r>
  <r>
    <x v="11"/>
    <x v="19"/>
    <s v="Welcome Coffee Break Ipê, Coffee Break Ipê, Worklunch Volante Gardênia, Garrafa Térmica de café, Bandeja de bolo, Pão de Queijo, Mini sanduiches"/>
    <x v="71"/>
    <n v="5.2910052910052907E-3"/>
    <n v="6.6666666666666671E-3"/>
    <m/>
    <n v="0"/>
    <n v="0"/>
    <n v="0"/>
    <n v="26.9"/>
    <m/>
  </r>
  <r>
    <x v="11"/>
    <x v="19"/>
    <s v="Welcome Coffee Break Ipê, Coffee Break Ipê, Worklunch Volante Gardênia, Garrafa Térmica de café, Bandeja de bolo, Pão de Queijo, Mini sanduiches"/>
    <x v="72"/>
    <n v="2.6455026455026454E-3"/>
    <n v="3.3333333333333335E-3"/>
    <m/>
    <n v="0"/>
    <n v="0"/>
    <n v="0"/>
    <n v="30.5"/>
    <m/>
  </r>
  <r>
    <x v="11"/>
    <x v="19"/>
    <s v="Welcome Coffee Break Ipê, Coffee Break Ipê, Worklunch Volante Gardênia, Garrafa Térmica de café, Bandeja de bolo, Pão de Queijo, Mini sanduiches"/>
    <x v="74"/>
    <n v="3.1746031746031744E-2"/>
    <n v="9.3333333333333338E-2"/>
    <m/>
    <n v="0"/>
    <n v="8"/>
    <n v="0"/>
    <n v="4.8499999999999996"/>
    <m/>
  </r>
  <r>
    <x v="11"/>
    <x v="19"/>
    <s v="Welcome Coffee Break Ipê, Coffee Break Ipê, Worklunch Volante Gardênia, Garrafa Térmica de café, Bandeja de bolo, Pão de Queijo, Mini sanduiches"/>
    <x v="75"/>
    <n v="3.1746031746031746E-3"/>
    <n v="4.0000000000000001E-3"/>
    <m/>
    <n v="0"/>
    <n v="0"/>
    <n v="0"/>
    <n v="33.299999999999997"/>
    <m/>
  </r>
  <r>
    <x v="11"/>
    <x v="19"/>
    <s v="Welcome Coffee Break Ipê, Coffee Break Ipê, Worklunch Volante Gardênia, Garrafa Térmica de café, Bandeja de bolo, Pão de Queijo, Mini sanduiches"/>
    <x v="76"/>
    <n v="2.6455026455026454E-3"/>
    <n v="3.3333333333333335E-3"/>
    <m/>
    <n v="0"/>
    <n v="0"/>
    <n v="0"/>
    <n v="13.73"/>
    <m/>
  </r>
  <r>
    <x v="11"/>
    <x v="19"/>
    <s v="Welcome Coffee Break Ipê, Coffee Break Ipê, Worklunch Volante Gardênia, Garrafa Térmica de café, Bandeja de bolo, Pão de Queijo, Mini sanduiches"/>
    <x v="87"/>
    <n v="2.6455026455026454E-2"/>
    <n v="3.3333333333333333E-2"/>
    <m/>
    <n v="0"/>
    <n v="0"/>
    <n v="0"/>
    <n v="7.5"/>
    <m/>
  </r>
  <r>
    <x v="11"/>
    <x v="19"/>
    <s v="Welcome Coffee Break Ipê, Coffee Break Ipê, Worklunch Volante Gardênia, Garrafa Térmica de café, Bandeja de bolo, Pão de Queijo, Mini sanduiches"/>
    <x v="752"/>
    <n v="1.0582010582010581E-2"/>
    <n v="1.3333333333333334E-2"/>
    <m/>
    <n v="0"/>
    <n v="0"/>
    <n v="0"/>
    <n v="14.8"/>
    <m/>
  </r>
  <r>
    <x v="11"/>
    <x v="19"/>
    <s v="Welcome Coffee Break Ipê, Coffee Break Ipê, Worklunch Volante Gardênia, Garrafa Térmica de café, Bandeja de bolo, Pão de Queijo, Mini sanduiches"/>
    <x v="195"/>
    <n v="0.13166666666666668"/>
    <n v="0.19192666666666669"/>
    <n v="3.9039999999999999"/>
    <n v="2.0656084656084657E-2"/>
    <n v="0"/>
    <n v="195.08287999999999"/>
    <n v="49.97"/>
    <m/>
  </r>
  <r>
    <x v="11"/>
    <x v="19"/>
    <s v="Welcome Coffee Break Ipê, Coffee Break Ipê, Worklunch Volante Gardênia, Garrafa Térmica de café, Bandeja de bolo, Pão de Queijo, Mini sanduiches"/>
    <x v="529"/>
    <n v="5.2910052910052907E-2"/>
    <n v="6.6666666666666666E-2"/>
    <n v="0"/>
    <n v="0"/>
    <n v="0"/>
    <n v="0"/>
    <n v="19.87"/>
    <m/>
  </r>
  <r>
    <x v="11"/>
    <x v="19"/>
    <s v="Welcome Coffee Break Ipê, Coffee Break Ipê, Worklunch Volante Gardênia, Garrafa Térmica de café, Bandeja de bolo, Pão de Queijo, Mini sanduiches"/>
    <x v="753"/>
    <n v="0.61375661375661372"/>
    <n v="0.93333333333333335"/>
    <n v="24"/>
    <n v="0.12698412698412698"/>
    <n v="0"/>
    <n v="89.28"/>
    <n v="3.72"/>
    <m/>
  </r>
  <r>
    <x v="11"/>
    <x v="19"/>
    <s v="Welcome Coffee Break Ipê, Coffee Break Ipê, Worklunch Volante Gardênia, Garrafa Térmica de café, Bandeja de bolo, Pão de Queijo, Mini sanduiches"/>
    <x v="754"/>
    <n v="9.0492063492063499E-2"/>
    <n v="0.14744666666666667"/>
    <n v="5.0140000000000002"/>
    <n v="2.6529100529100531E-2"/>
    <n v="0"/>
    <n v="39.209480000000006"/>
    <n v="7.82"/>
    <m/>
  </r>
  <r>
    <x v="11"/>
    <x v="19"/>
    <s v="Welcome Coffee Break Ipê, Coffee Break Ipê, Worklunch Volante Gardênia, Garrafa Térmica de café, Bandeja de bolo, Pão de Queijo, Mini sanduiches"/>
    <x v="478"/>
    <n v="7.9365079365079361E-3"/>
    <n v="0.01"/>
    <m/>
    <n v="0"/>
    <n v="0"/>
    <n v="0"/>
    <n v="6.02"/>
    <m/>
  </r>
  <r>
    <x v="11"/>
    <x v="19"/>
    <s v="Welcome Coffee Break Ipê, Coffee Break Ipê, Worklunch Volante Gardênia, Garrafa Térmica de café, Bandeja de bolo, Pão de Queijo, Mini sanduiches"/>
    <x v="479"/>
    <n v="7.9365079365079361E-3"/>
    <n v="0.01"/>
    <m/>
    <n v="0"/>
    <n v="0"/>
    <n v="0"/>
    <n v="24.15"/>
    <m/>
  </r>
  <r>
    <x v="11"/>
    <x v="19"/>
    <s v="Welcome Coffee Break Ipê, Coffee Break Ipê, Worklunch Volante Gardênia, Garrafa Térmica de café, Bandeja de bolo, Pão de Queijo, Mini sanduiches"/>
    <x v="755"/>
    <n v="3.8095238095238087E-3"/>
    <n v="0.01"/>
    <n v="0.78"/>
    <n v="4.1269841269841274E-3"/>
    <n v="0"/>
    <n v="12.893400000000002"/>
    <n v="16.53"/>
    <m/>
  </r>
  <r>
    <x v="11"/>
    <x v="19"/>
    <s v="Welcome Coffee Break Ipê, Coffee Break Ipê, Worklunch Volante Gardênia, Garrafa Térmica de café, Bandeja de bolo, Pão de Queijo, Mini sanduiches"/>
    <x v="103"/>
    <n v="6.3492063492063489E-2"/>
    <n v="0.08"/>
    <m/>
    <n v="0"/>
    <n v="0"/>
    <n v="0"/>
    <n v="21.15"/>
    <m/>
  </r>
  <r>
    <x v="11"/>
    <x v="19"/>
    <s v="Welcome Coffee Break Ipê, Coffee Break Ipê, Worklunch Volante Gardênia, Garrafa Térmica de café, Bandeja de bolo, Pão de Queijo, Mini sanduiches"/>
    <x v="151"/>
    <n v="7.3280423280423276E-3"/>
    <n v="1.3333333333333334E-2"/>
    <n v="0.61499999999999999"/>
    <n v="3.2539682539682539E-3"/>
    <n v="0"/>
    <n v="22.7181"/>
    <n v="36.94"/>
    <m/>
  </r>
  <r>
    <x v="11"/>
    <x v="19"/>
    <s v="Welcome Coffee Break Ipê, Coffee Break Ipê, Worklunch Volante Gardênia, Garrafa Térmica de café, Bandeja de bolo, Pão de Queijo, Mini sanduiches"/>
    <x v="202"/>
    <n v="3.1746031746031746E-3"/>
    <n v="4.0000000000000001E-3"/>
    <m/>
    <n v="0"/>
    <n v="0"/>
    <n v="0"/>
    <n v="52.34"/>
    <m/>
  </r>
  <r>
    <x v="11"/>
    <x v="19"/>
    <s v="Welcome Coffee Break Ipê, Coffee Break Ipê, Worklunch Volante Gardênia, Garrafa Térmica de café, Bandeja de bolo, Pão de Queijo, Mini sanduiches"/>
    <x v="756"/>
    <n v="0.10793650793650793"/>
    <n v="0.16"/>
    <n v="3.6"/>
    <n v="1.9047619047619049E-2"/>
    <n v="0"/>
    <n v="138.6"/>
    <n v="38.5"/>
    <m/>
  </r>
  <r>
    <x v="11"/>
    <x v="19"/>
    <s v="Welcome Coffee Break Ipê, Coffee Break Ipê, Worklunch Volante Gardênia, Garrafa Térmica de café, Bandeja de bolo, Pão de Queijo, Mini sanduiches"/>
    <x v="757"/>
    <n v="3.1746031746031746E-3"/>
    <n v="4.0000000000000001E-3"/>
    <m/>
    <n v="0"/>
    <n v="0"/>
    <n v="0"/>
    <n v="6.1"/>
    <m/>
  </r>
  <r>
    <x v="11"/>
    <x v="19"/>
    <s v="Welcome Coffee Break Ipê, Coffee Break Ipê, Worklunch Volante Gardênia, Garrafa Térmica de café, Bandeja de bolo, Pão de Queijo, Mini sanduiches"/>
    <x v="525"/>
    <n v="7.9365079365079361E-3"/>
    <n v="0.01"/>
    <m/>
    <n v="0"/>
    <n v="0"/>
    <n v="0"/>
    <n v="65"/>
    <m/>
  </r>
  <r>
    <x v="11"/>
    <x v="19"/>
    <s v="Welcome Coffee Break Ipê, Coffee Break Ipê, Worklunch Volante Gardênia, Garrafa Térmica de café, Bandeja de bolo, Pão de Queijo, Mini sanduiches"/>
    <x v="758"/>
    <n v="0.15873015873015872"/>
    <n v="0.2"/>
    <m/>
    <n v="0"/>
    <n v="0"/>
    <n v="0"/>
    <n v="2.52"/>
    <m/>
  </r>
  <r>
    <x v="11"/>
    <x v="19"/>
    <s v="Welcome Coffee Break Ipê, Coffee Break Ipê, Worklunch Volante Gardênia, Garrafa Térmica de café, Bandeja de bolo, Pão de Queijo, Mini sanduiches"/>
    <x v="120"/>
    <n v="5.2910052910052914E-4"/>
    <n v="6.6666666666666675E-4"/>
    <m/>
    <n v="0"/>
    <n v="0"/>
    <n v="0"/>
    <n v="54.03"/>
    <m/>
  </r>
  <r>
    <x v="11"/>
    <x v="19"/>
    <s v="Welcome Coffee Break Ipê, Coffee Break Ipê, Worklunch Volante Gardênia, Garrafa Térmica de café, Bandeja de bolo, Pão de Queijo, Mini sanduiches"/>
    <x v="118"/>
    <n v="6.3492063492063489E-2"/>
    <n v="0.08"/>
    <m/>
    <n v="0"/>
    <n v="0"/>
    <n v="0"/>
    <n v="3.7"/>
    <m/>
  </r>
  <r>
    <x v="11"/>
    <x v="19"/>
    <s v="Welcome Coffee Break Ipê, Coffee Break Ipê, Worklunch Volante Gardênia, Garrafa Térmica de café, Bandeja de bolo, Pão de Queijo, Mini sanduiches"/>
    <x v="119"/>
    <n v="1.5873015873015872E-2"/>
    <n v="0.1"/>
    <n v="12"/>
    <n v="6.3492063492063489E-2"/>
    <n v="0"/>
    <n v="17.88"/>
    <n v="1.49"/>
    <m/>
  </r>
  <r>
    <x v="11"/>
    <x v="19"/>
    <s v="Welcome Coffee Break Ipê, Coffee Break Ipê, Worklunch Volante Gardênia, Garrafa Térmica de café, Bandeja de bolo, Pão de Queijo, Mini sanduiches"/>
    <x v="487"/>
    <n v="0.15873015873015872"/>
    <n v="0.2"/>
    <m/>
    <n v="0"/>
    <n v="0"/>
    <n v="0"/>
    <n v="0.98"/>
    <m/>
  </r>
  <r>
    <x v="11"/>
    <x v="19"/>
    <s v="Welcome Coffee Break Ipê, Coffee Break Ipê, Worklunch Volante Gardênia, Garrafa Térmica de café, Bandeja de bolo, Pão de Queijo, Mini sanduiches"/>
    <x v="146"/>
    <n v="4.7883597883597888E-3"/>
    <n v="8.0000000000000002E-3"/>
    <n v="0.29499999999999998"/>
    <n v="1.5608465608465607E-3"/>
    <n v="0"/>
    <n v="4.13"/>
    <n v="14"/>
    <m/>
  </r>
  <r>
    <x v="11"/>
    <x v="19"/>
    <s v="Welcome Coffee Break Ipê, Coffee Break Ipê, Worklunch Volante Gardênia, Garrafa Térmica de café, Bandeja de bolo, Pão de Queijo, Mini sanduiches"/>
    <x v="177"/>
    <n v="0.76719576719576721"/>
    <n v="1.1333333333333333"/>
    <m/>
    <n v="0"/>
    <n v="25"/>
    <n v="0"/>
    <n v="0.6"/>
    <m/>
  </r>
  <r>
    <x v="11"/>
    <x v="19"/>
    <s v="Welcome Coffee Break Ipê, Coffee Break Ipê, Worklunch Volante Gardênia, Garrafa Térmica de café, Bandeja de bolo, Pão de Queijo, Mini sanduiches"/>
    <x v="122"/>
    <n v="3.1746031746031746E-3"/>
    <n v="4.0000000000000001E-3"/>
    <m/>
    <n v="0"/>
    <n v="0"/>
    <n v="0"/>
    <n v="22.89"/>
    <m/>
  </r>
  <r>
    <x v="11"/>
    <x v="19"/>
    <s v="Welcome Coffee Break Ipê, Coffee Break Ipê, Worklunch Volante Gardênia, Garrafa Térmica de café, Bandeja de bolo, Pão de Queijo, Mini sanduiches"/>
    <x v="130"/>
    <n v="4.6010582010582016E-2"/>
    <n v="7.6666666666666661E-2"/>
    <n v="0.72599999999999998"/>
    <n v="3.8412698412698411E-3"/>
    <n v="2.0779999999999994"/>
    <n v="17.866859999999999"/>
    <n v="24.61"/>
    <m/>
  </r>
  <r>
    <x v="11"/>
    <x v="19"/>
    <s v="Welcome Coffee Break Ipê, Coffee Break Ipê, Worklunch Volante Gardênia, Garrafa Térmica de café, Bandeja de bolo, Pão de Queijo, Mini sanduiches"/>
    <x v="225"/>
    <n v="7.9365079365079361E-3"/>
    <n v="0.01"/>
    <m/>
    <n v="0"/>
    <n v="0"/>
    <n v="0"/>
    <n v="18.98"/>
    <m/>
  </r>
  <r>
    <x v="11"/>
    <x v="19"/>
    <s v="Welcome Coffee Break Ipê, Coffee Break Ipê, Worklunch Volante Gardênia, Garrafa Térmica de café, Bandeja de bolo, Pão de Queijo, Mini sanduiches"/>
    <x v="746"/>
    <n v="1.0582010582010581E-2"/>
    <n v="1.3333333333333334E-2"/>
    <m/>
    <n v="0"/>
    <n v="0"/>
    <n v="0"/>
    <n v="18.98"/>
    <m/>
  </r>
  <r>
    <x v="11"/>
    <x v="19"/>
    <s v="Welcome Coffee Break Ipê, Coffee Break Ipê, Worklunch Volante Gardênia, Garrafa Térmica de café, Bandeja de bolo, Pão de Queijo, Mini sanduiches"/>
    <x v="759"/>
    <n v="7.9365079365079361E-3"/>
    <n v="0.01"/>
    <m/>
    <n v="0"/>
    <n v="0"/>
    <n v="0"/>
    <n v="4.5"/>
    <m/>
  </r>
  <r>
    <x v="11"/>
    <x v="19"/>
    <s v="Welcome Coffee Break Ipê, Coffee Break Ipê, Worklunch Volante Gardênia, Garrafa Térmica de café, Bandeja de bolo, Pão de Queijo, Mini sanduiches"/>
    <x v="133"/>
    <n v="5.2910052910052907E-3"/>
    <n v="6.6666666666666671E-3"/>
    <m/>
    <n v="0"/>
    <n v="0"/>
    <n v="0"/>
    <n v="31.45"/>
    <m/>
  </r>
  <r>
    <x v="11"/>
    <x v="19"/>
    <s v="Welcome Coffee Break Ipê, Coffee Break Ipê, Worklunch Volante Gardênia, Garrafa Térmica de café, Bandeja de bolo, Pão de Queijo, Mini sanduiches"/>
    <x v="126"/>
    <n v="5.2910052910052907E-3"/>
    <n v="6.6666666666666671E-3"/>
    <m/>
    <n v="0"/>
    <n v="0"/>
    <n v="0"/>
    <n v="18.079999999999998"/>
    <m/>
  </r>
  <r>
    <x v="11"/>
    <x v="19"/>
    <s v="Welcome Coffee Break Ipê, Coffee Break Ipê, Worklunch Volante Gardênia, Garrafa Térmica de café, Bandeja de bolo, Pão de Queijo, Mini sanduiches"/>
    <x v="760"/>
    <n v="0.7407407407407407"/>
    <n v="0.93333333333333335"/>
    <m/>
    <n v="0"/>
    <n v="0"/>
    <n v="0"/>
    <n v="0.57999999999999996"/>
    <m/>
  </r>
  <r>
    <x v="11"/>
    <x v="19"/>
    <s v="Welcome Coffee Break Ipê, Coffee Break Ipê, Worklunch Volante Gardênia, Garrafa Térmica de café, Bandeja de bolo, Pão de Queijo, Mini sanduiches"/>
    <x v="134"/>
    <n v="6.3492063492063489E-2"/>
    <n v="0.08"/>
    <m/>
    <n v="0"/>
    <n v="0"/>
    <n v="0"/>
    <n v="1.92"/>
    <m/>
  </r>
  <r>
    <x v="11"/>
    <x v="19"/>
    <s v="Welcome Coffee Break Ipê, Coffee Break Ipê, Worklunch Volante Gardênia, Garrafa Térmica de café, Bandeja de bolo, Pão de Queijo, Mini sanduiches"/>
    <x v="761"/>
    <n v="0.31746031746031744"/>
    <n v="0.4"/>
    <m/>
    <n v="0"/>
    <n v="0"/>
    <n v="0"/>
    <n v="1.1000000000000001"/>
    <m/>
  </r>
  <r>
    <x v="11"/>
    <x v="19"/>
    <s v="Welcome Coffee Break Ipê, Coffee Break Ipê, Worklunch Volante Gardênia, Garrafa Térmica de café, Bandeja de bolo, Pão de Queijo, Mini sanduiches"/>
    <x v="634"/>
    <n v="5.2910052910052907E-3"/>
    <n v="6.6666666666666671E-3"/>
    <m/>
    <n v="0"/>
    <n v="0"/>
    <n v="0"/>
    <n v="23.94"/>
    <m/>
  </r>
  <r>
    <x v="11"/>
    <x v="19"/>
    <s v="Welcome Coffee Break Ipê, Coffee Break Ipê, Worklunch Volante Gardênia, Garrafa Térmica de café, Bandeja de bolo, Pão de Queijo, Mini sanduiches"/>
    <x v="136"/>
    <n v="3.3708994708994702E-2"/>
    <n v="5.3333333333333337E-2"/>
    <n v="1.629"/>
    <n v="8.6190476190476199E-3"/>
    <n v="0"/>
    <n v="10.718820000000001"/>
    <n v="6.58"/>
    <m/>
  </r>
  <r>
    <x v="11"/>
    <x v="19"/>
    <s v="Welcome Coffee Break Ipê, Coffee Break Ipê, Worklunch Volante Gardênia, Garrafa Térmica de café, Bandeja de bolo, Pão de Queijo, Mini sanduiches"/>
    <x v="386"/>
    <n v="2.6455026455026454E-2"/>
    <n v="3.3333333333333333E-2"/>
    <m/>
    <n v="0"/>
    <n v="0"/>
    <n v="0"/>
    <n v="7.4"/>
    <m/>
  </r>
  <r>
    <x v="11"/>
    <x v="19"/>
    <s v="Welcome Coffee Break Ipê, Coffee Break Ipê, Worklunch Volante Gardênia, Garrafa Térmica de café, Bandeja de bolo, Pão de Queijo, Mini sanduiches"/>
    <x v="138"/>
    <n v="4.2328042328042326E-2"/>
    <n v="5.3333333333333337E-2"/>
    <m/>
    <n v="0"/>
    <n v="0"/>
    <n v="0"/>
    <n v="17"/>
    <m/>
  </r>
  <r>
    <x v="11"/>
    <x v="19"/>
    <s v="Welcome Coffee Break Ipê, Coffee Break Ipê, Worklunch Volante Gardênia, Garrafa Térmica de café, Bandeja de bolo, Pão de Queijo, Mini sanduiches"/>
    <x v="632"/>
    <n v="4.4973544973544971E-2"/>
    <n v="5.6666666666666664E-2"/>
    <m/>
    <n v="0"/>
    <n v="0"/>
    <n v="0"/>
    <n v="6.16"/>
    <m/>
  </r>
  <r>
    <x v="11"/>
    <x v="19"/>
    <s v="Welcome Coffee Break Ipê, Coffee Break Ipê, Worklunch Volante Gardênia, Garrafa Térmica de café, Bandeja de bolo, Pão de Queijo, Mini sanduiches"/>
    <x v="762"/>
    <n v="1.5873015873015873E-3"/>
    <n v="6.6666666666666671E-3"/>
    <m/>
    <n v="0"/>
    <n v="0.7"/>
    <n v="0"/>
    <n v="85.14"/>
    <m/>
  </r>
  <r>
    <x v="12"/>
    <x v="20"/>
    <s v="Menu empratado Gardênia"/>
    <x v="763"/>
    <n v="4.8780487804878049E-3"/>
    <n v="4.1666666666666666E-3"/>
    <m/>
    <n v="0"/>
    <n v="0"/>
    <n v="0"/>
    <n v="62.55"/>
    <m/>
  </r>
  <r>
    <x v="12"/>
    <x v="20"/>
    <s v="Menu empratado Gardênia"/>
    <x v="3"/>
    <n v="9.7560975609756097E-3"/>
    <n v="8.3333333333333332E-3"/>
    <m/>
    <n v="0"/>
    <n v="0"/>
    <n v="0"/>
    <n v="20.7"/>
    <m/>
  </r>
  <r>
    <x v="12"/>
    <x v="20"/>
    <s v="Menu empratado Gardênia"/>
    <x v="452"/>
    <n v="4.8780487804878049E-3"/>
    <n v="4.1666666666666666E-3"/>
    <m/>
    <n v="0"/>
    <n v="0"/>
    <n v="0"/>
    <n v="38.56"/>
    <m/>
  </r>
  <r>
    <x v="12"/>
    <x v="20"/>
    <s v="Menu empratado Gardênia"/>
    <x v="11"/>
    <n v="4.8780487804878049E-3"/>
    <n v="4.1666666666666666E-3"/>
    <m/>
    <n v="0"/>
    <n v="0"/>
    <n v="0"/>
    <n v="4.99"/>
    <m/>
  </r>
  <r>
    <x v="12"/>
    <x v="20"/>
    <s v="Menu empratado Gardênia"/>
    <x v="12"/>
    <n v="0.73170731707317072"/>
    <n v="0.625"/>
    <m/>
    <n v="0"/>
    <n v="0"/>
    <n v="0"/>
    <n v="0.06"/>
    <m/>
  </r>
  <r>
    <x v="12"/>
    <x v="20"/>
    <s v="Menu empratado Gardênia"/>
    <x v="13"/>
    <n v="0.73170731707317072"/>
    <n v="0.625"/>
    <m/>
    <n v="0"/>
    <n v="0"/>
    <n v="0"/>
    <n v="7.0000000000000007E-2"/>
    <m/>
  </r>
  <r>
    <x v="12"/>
    <x v="20"/>
    <s v="Menu empratado Gardênia"/>
    <x v="533"/>
    <n v="3.9414634146341465E-3"/>
    <n v="4.1666666666666666E-3"/>
    <n v="0.192"/>
    <n v="9.3658536585365854E-4"/>
    <n v="0"/>
    <n v="17.283839999999998"/>
    <n v="90.02"/>
    <m/>
  </r>
  <r>
    <x v="12"/>
    <x v="20"/>
    <s v="Menu empratado Gardênia"/>
    <x v="15"/>
    <n v="9.7560975609756097E-3"/>
    <n v="8.3333333333333332E-3"/>
    <m/>
    <n v="0"/>
    <n v="0"/>
    <n v="0"/>
    <n v="65"/>
    <m/>
  </r>
  <r>
    <x v="12"/>
    <x v="20"/>
    <s v="Menu empratado Gardênia"/>
    <x v="17"/>
    <n v="9.7560975609756097E-3"/>
    <n v="8.3333333333333332E-3"/>
    <m/>
    <n v="0"/>
    <n v="0"/>
    <n v="0"/>
    <n v="156.30000000000001"/>
    <m/>
  </r>
  <r>
    <x v="12"/>
    <x v="20"/>
    <s v="Menu empratado Gardênia"/>
    <x v="18"/>
    <n v="1.5121951219512195"/>
    <n v="1.875"/>
    <m/>
    <n v="0"/>
    <n v="140"/>
    <n v="0"/>
    <n v="1.8"/>
    <m/>
  </r>
  <r>
    <x v="12"/>
    <x v="20"/>
    <s v="Menu empratado Gardênia"/>
    <x v="20"/>
    <n v="1.7073170731707318E-2"/>
    <n v="1.0416666666666666E-2"/>
    <m/>
    <n v="0"/>
    <n v="-1"/>
    <n v="0"/>
    <n v="65.97999999999999"/>
    <m/>
  </r>
  <r>
    <x v="12"/>
    <x v="20"/>
    <s v="Menu empratado Gardênia"/>
    <x v="21"/>
    <n v="0.73170731707317072"/>
    <n v="0.625"/>
    <m/>
    <n v="0"/>
    <n v="0"/>
    <n v="0"/>
    <n v="2.5099999999999998"/>
    <m/>
  </r>
  <r>
    <x v="12"/>
    <x v="20"/>
    <s v="Menu empratado Gardênia"/>
    <x v="764"/>
    <n v="4.8780487804878049E-3"/>
    <n v="4.1666666666666666E-3"/>
    <m/>
    <n v="0"/>
    <n v="0"/>
    <n v="0"/>
    <n v="79"/>
    <m/>
  </r>
  <r>
    <x v="12"/>
    <x v="20"/>
    <s v="Menu empratado Gardênia"/>
    <x v="23"/>
    <n v="2.4390243902439025E-2"/>
    <n v="1.2500000000000001E-2"/>
    <m/>
    <n v="0"/>
    <n v="-2"/>
    <n v="0"/>
    <n v="16.64"/>
    <m/>
  </r>
  <r>
    <x v="12"/>
    <x v="20"/>
    <s v="Menu empratado Gardênia"/>
    <x v="709"/>
    <n v="9.7560975609756108E-4"/>
    <n v="8.3333333333333339E-4"/>
    <m/>
    <n v="0"/>
    <n v="0"/>
    <n v="0"/>
    <n v="12.4"/>
    <m/>
  </r>
  <r>
    <x v="12"/>
    <x v="20"/>
    <s v="Menu empratado Gardênia"/>
    <x v="26"/>
    <n v="1.4634146341463415E-2"/>
    <n v="1.2500000000000001E-2"/>
    <m/>
    <n v="0"/>
    <n v="0"/>
    <n v="0"/>
    <n v="14.9"/>
    <m/>
  </r>
  <r>
    <x v="12"/>
    <x v="20"/>
    <s v="Menu empratado Gardênia"/>
    <x v="189"/>
    <n v="4.8780487804878049E-3"/>
    <n v="4.1666666666666666E-3"/>
    <m/>
    <n v="0"/>
    <n v="0"/>
    <n v="0"/>
    <n v="35.729999999999997"/>
    <m/>
  </r>
  <r>
    <x v="12"/>
    <x v="20"/>
    <s v="Menu empratado Gardênia"/>
    <x v="28"/>
    <n v="1.4634146341463415E-2"/>
    <n v="1.2500000000000001E-2"/>
    <m/>
    <n v="0"/>
    <n v="0"/>
    <n v="0"/>
    <n v="28.02"/>
    <m/>
  </r>
  <r>
    <x v="12"/>
    <x v="20"/>
    <s v="Menu empratado Gardênia"/>
    <x v="249"/>
    <n v="4.8780487804878049E-3"/>
    <n v="2.0833333333333333E-3"/>
    <m/>
    <n v="0"/>
    <n v="-0.5"/>
    <n v="0"/>
    <n v="50.735714285714288"/>
    <m/>
  </r>
  <r>
    <x v="12"/>
    <x v="20"/>
    <s v="Menu empratado Gardênia"/>
    <x v="394"/>
    <n v="1.9512195121951222E-3"/>
    <n v="1.6666666666666668E-3"/>
    <m/>
    <n v="0"/>
    <n v="0"/>
    <n v="0"/>
    <n v="25.934999999999999"/>
    <m/>
  </r>
  <r>
    <x v="12"/>
    <x v="20"/>
    <s v="Menu empratado Gardênia"/>
    <x v="35"/>
    <n v="4.8780487804878054E-4"/>
    <n v="4.1666666666666669E-4"/>
    <m/>
    <n v="0"/>
    <n v="0"/>
    <n v="0"/>
    <n v="11.12"/>
    <m/>
  </r>
  <r>
    <x v="12"/>
    <x v="20"/>
    <s v="Menu empratado Gardênia"/>
    <x v="765"/>
    <n v="4.8780487804878054E-4"/>
    <n v="4.1666666666666669E-4"/>
    <m/>
    <n v="0"/>
    <n v="0"/>
    <n v="0"/>
    <n v="315"/>
    <m/>
  </r>
  <r>
    <x v="12"/>
    <x v="20"/>
    <s v="Menu empratado Gardênia"/>
    <x v="36"/>
    <n v="1.9321951219512197E-2"/>
    <n v="2.0833333333333332E-2"/>
    <n v="1.0389999999999999"/>
    <n v="5.0682926829268291E-3"/>
    <n v="0"/>
    <n v="10.577019999999999"/>
    <n v="10.18"/>
    <m/>
  </r>
  <r>
    <x v="12"/>
    <x v="20"/>
    <s v="Menu empratado Gardênia"/>
    <x v="37"/>
    <n v="4.8780487804878049E-3"/>
    <n v="4.1666666666666666E-3"/>
    <m/>
    <n v="0"/>
    <n v="0"/>
    <n v="0"/>
    <n v="3.96"/>
    <m/>
  </r>
  <r>
    <x v="12"/>
    <x v="20"/>
    <s v="Menu empratado Gardênia"/>
    <x v="254"/>
    <n v="1.9512195121951222E-3"/>
    <n v="1.6666666666666668E-3"/>
    <m/>
    <n v="0"/>
    <n v="0"/>
    <n v="0"/>
    <n v="55.19"/>
    <m/>
  </r>
  <r>
    <x v="12"/>
    <x v="20"/>
    <s v="Menu empratado Gardênia"/>
    <x v="766"/>
    <n v="9.7560975609756108E-4"/>
    <n v="8.3333333333333339E-4"/>
    <m/>
    <n v="0"/>
    <n v="0"/>
    <n v="0"/>
    <n v="18.989999999999998"/>
    <m/>
  </r>
  <r>
    <x v="12"/>
    <x v="20"/>
    <s v="Menu empratado Gardênia"/>
    <x v="40"/>
    <n v="4.8780487804878049E-3"/>
    <n v="4.1666666666666666E-3"/>
    <m/>
    <n v="0"/>
    <n v="0"/>
    <n v="0"/>
    <n v="7.9"/>
    <m/>
  </r>
  <r>
    <x v="12"/>
    <x v="20"/>
    <s v="Menu empratado Gardênia"/>
    <x v="767"/>
    <n v="2.4390243902439025E-2"/>
    <n v="2.0833333333333332E-2"/>
    <m/>
    <n v="0"/>
    <n v="0"/>
    <n v="0"/>
    <n v="6.75"/>
    <m/>
  </r>
  <r>
    <x v="12"/>
    <x v="20"/>
    <s v="Menu empratado Gardênia"/>
    <x v="768"/>
    <n v="1.9512195121951219E-2"/>
    <n v="1.6666666666666666E-2"/>
    <m/>
    <n v="0"/>
    <n v="0"/>
    <n v="0"/>
    <n v="35.6"/>
    <m/>
  </r>
  <r>
    <x v="12"/>
    <x v="20"/>
    <s v="Menu empratado Gardênia"/>
    <x v="41"/>
    <n v="9.7560975609756108E-4"/>
    <n v="8.3333333333333339E-4"/>
    <m/>
    <n v="0"/>
    <n v="0"/>
    <n v="0"/>
    <n v="150"/>
    <m/>
  </r>
  <r>
    <x v="12"/>
    <x v="20"/>
    <s v="Menu empratado Gardênia"/>
    <x v="43"/>
    <n v="2.4390243902439024E-3"/>
    <n v="2.0833333333333333E-3"/>
    <m/>
    <n v="0"/>
    <n v="0"/>
    <n v="0"/>
    <n v="37.5"/>
    <m/>
  </r>
  <r>
    <x v="12"/>
    <x v="20"/>
    <s v="Menu empratado Gardênia"/>
    <x v="42"/>
    <n v="1.4634146341463415E-3"/>
    <n v="1.25E-3"/>
    <m/>
    <n v="0"/>
    <n v="0"/>
    <n v="0"/>
    <n v="25.9"/>
    <m/>
  </r>
  <r>
    <x v="12"/>
    <x v="20"/>
    <s v="Menu empratado Gardênia"/>
    <x v="44"/>
    <n v="9.7560975609756097E-3"/>
    <n v="8.3333333333333332E-3"/>
    <m/>
    <n v="0"/>
    <n v="0"/>
    <n v="0"/>
    <n v="11.2"/>
    <m/>
  </r>
  <r>
    <x v="12"/>
    <x v="20"/>
    <s v="Menu empratado Gardênia"/>
    <x v="734"/>
    <n v="5.8536585365853658E-3"/>
    <n v="5.0000000000000001E-3"/>
    <m/>
    <n v="0"/>
    <n v="0"/>
    <n v="0"/>
    <n v="47.55"/>
    <m/>
  </r>
  <r>
    <x v="12"/>
    <x v="20"/>
    <s v="Menu empratado Gardênia"/>
    <x v="45"/>
    <n v="4.8780487804878049E-3"/>
    <n v="4.1666666666666666E-3"/>
    <m/>
    <n v="0"/>
    <n v="0"/>
    <n v="0"/>
    <n v="4.2"/>
    <m/>
  </r>
  <r>
    <x v="12"/>
    <x v="20"/>
    <s v="Menu empratado Gardênia"/>
    <x v="46"/>
    <n v="1.2195121951219513E-2"/>
    <n v="1.0416666666666666E-2"/>
    <m/>
    <n v="0"/>
    <n v="0"/>
    <n v="0"/>
    <n v="7.5"/>
    <m/>
  </r>
  <r>
    <x v="12"/>
    <x v="20"/>
    <s v="Menu empratado Gardênia"/>
    <x v="47"/>
    <n v="4.8780487804878054E-4"/>
    <n v="4.1666666666666669E-4"/>
    <m/>
    <n v="0"/>
    <n v="0"/>
    <n v="0"/>
    <n v="240"/>
    <m/>
  </r>
  <r>
    <x v="12"/>
    <x v="20"/>
    <s v="Menu empratado Gardênia"/>
    <x v="48"/>
    <n v="2.4390243902439024E-3"/>
    <n v="2.0833333333333333E-3"/>
    <m/>
    <n v="0"/>
    <n v="0"/>
    <n v="0"/>
    <n v="6.1"/>
    <m/>
  </r>
  <r>
    <x v="12"/>
    <x v="20"/>
    <s v="Menu empratado Gardênia"/>
    <x v="49"/>
    <n v="7.3170731707317073E-4"/>
    <n v="6.2500000000000001E-4"/>
    <m/>
    <n v="0"/>
    <n v="0"/>
    <n v="0"/>
    <n v="62.9"/>
    <m/>
  </r>
  <r>
    <x v="12"/>
    <x v="20"/>
    <s v="Menu empratado Gardênia"/>
    <x v="52"/>
    <n v="2.4390243902439024E-3"/>
    <n v="2.0833333333333333E-3"/>
    <m/>
    <n v="0"/>
    <n v="0"/>
    <n v="0"/>
    <n v="33"/>
    <m/>
  </r>
  <r>
    <x v="12"/>
    <x v="20"/>
    <s v="Menu empratado Gardênia"/>
    <x v="769"/>
    <n v="1.9512195121951219E-2"/>
    <n v="1.2500000000000001E-2"/>
    <m/>
    <n v="0"/>
    <n v="-1"/>
    <n v="0"/>
    <n v="6.9"/>
    <m/>
  </r>
  <r>
    <x v="12"/>
    <x v="20"/>
    <s v="Menu empratado Gardênia"/>
    <x v="56"/>
    <n v="9.2682926829268288E-4"/>
    <n v="2.0833333333333332E-2"/>
    <n v="0.11"/>
    <n v="5.3658536585365858E-4"/>
    <n v="4.7"/>
    <n v="1.5675000000000001"/>
    <n v="14.25"/>
    <m/>
  </r>
  <r>
    <x v="12"/>
    <x v="20"/>
    <s v="Menu empratado Gardênia"/>
    <x v="57"/>
    <n v="4.8780487804878049E-3"/>
    <n v="1.25E-3"/>
    <m/>
    <n v="0"/>
    <n v="-0.7"/>
    <n v="0"/>
    <n v="120"/>
    <m/>
  </r>
  <r>
    <x v="12"/>
    <x v="20"/>
    <s v="Menu empratado Gardênia"/>
    <x v="58"/>
    <n v="4.8780487804878049E-3"/>
    <n v="4.1666666666666666E-3"/>
    <m/>
    <n v="0"/>
    <n v="0"/>
    <n v="0"/>
    <n v="15"/>
    <m/>
  </r>
  <r>
    <x v="12"/>
    <x v="20"/>
    <s v="Menu empratado Gardênia"/>
    <x v="59"/>
    <n v="4.8780487804878049E-3"/>
    <n v="4.1666666666666666E-3"/>
    <m/>
    <n v="0"/>
    <n v="0"/>
    <n v="0"/>
    <n v="31.23"/>
    <m/>
  </r>
  <r>
    <x v="12"/>
    <x v="20"/>
    <s v="Menu empratado Gardênia"/>
    <x v="60"/>
    <n v="2.4390243902439024E-3"/>
    <n v="4.1666666666666666E-3"/>
    <m/>
    <n v="0"/>
    <n v="0.5"/>
    <n v="0"/>
    <n v="32.9"/>
    <m/>
  </r>
  <r>
    <x v="12"/>
    <x v="20"/>
    <s v="Menu empratado Gardênia"/>
    <x v="548"/>
    <n v="1.4634146341463415E-3"/>
    <n v="2.0833333333333333E-3"/>
    <m/>
    <n v="0"/>
    <n v="0.2"/>
    <n v="0"/>
    <n v="22.5"/>
    <m/>
  </r>
  <r>
    <x v="12"/>
    <x v="20"/>
    <s v="Menu empratado Gardênia"/>
    <x v="62"/>
    <n v="1.9512195121951222E-3"/>
    <n v="1.25E-3"/>
    <m/>
    <n v="0"/>
    <n v="-0.10000000000000003"/>
    <n v="0"/>
    <n v="52"/>
    <m/>
  </r>
  <r>
    <x v="12"/>
    <x v="20"/>
    <s v="Menu empratado Gardênia"/>
    <x v="271"/>
    <n v="1.9512195121951222E-3"/>
    <n v="1.6666666666666668E-3"/>
    <m/>
    <n v="0"/>
    <n v="0"/>
    <n v="0"/>
    <n v="75"/>
    <m/>
  </r>
  <r>
    <x v="12"/>
    <x v="20"/>
    <s v="Menu empratado Gardênia"/>
    <x v="315"/>
    <n v="1.4634146341463415E-3"/>
    <n v="1.6666666666666668E-3"/>
    <m/>
    <n v="0"/>
    <n v="0.10000000000000003"/>
    <n v="0"/>
    <n v="25.5"/>
    <m/>
  </r>
  <r>
    <x v="12"/>
    <x v="20"/>
    <s v="Menu empratado Gardênia"/>
    <x v="64"/>
    <n v="1.4634146341463415E-2"/>
    <n v="1.25E-3"/>
    <m/>
    <n v="0"/>
    <n v="-2.7"/>
    <n v="0"/>
    <n v="10.9"/>
    <m/>
  </r>
  <r>
    <x v="12"/>
    <x v="20"/>
    <s v="Menu empratado Gardênia"/>
    <x v="65"/>
    <n v="1.4634146341463415E-2"/>
    <n v="1.2500000000000001E-2"/>
    <m/>
    <n v="0"/>
    <n v="0"/>
    <n v="0"/>
    <n v="28.5"/>
    <m/>
  </r>
  <r>
    <x v="12"/>
    <x v="20"/>
    <s v="Menu empratado Gardênia"/>
    <x v="681"/>
    <n v="4.8780487804878049E-3"/>
    <n v="1.2500000000000001E-2"/>
    <m/>
    <n v="0"/>
    <n v="2"/>
    <n v="0"/>
    <n v="13.9"/>
    <m/>
  </r>
  <r>
    <x v="12"/>
    <x v="20"/>
    <s v="Menu empratado Gardênia"/>
    <x v="70"/>
    <n v="9.7560975609756108E-4"/>
    <n v="4.1666666666666666E-3"/>
    <m/>
    <n v="0"/>
    <n v="0.8"/>
    <n v="0"/>
    <n v="23.5"/>
    <m/>
  </r>
  <r>
    <x v="12"/>
    <x v="20"/>
    <s v="Menu empratado Gardênia"/>
    <x v="401"/>
    <n v="2.4390243902439024E-3"/>
    <n v="8.3333333333333339E-4"/>
    <m/>
    <n v="0"/>
    <n v="-0.3"/>
    <n v="0"/>
    <n v="109.95"/>
    <m/>
  </r>
  <r>
    <x v="12"/>
    <x v="20"/>
    <s v="Menu empratado Gardênia"/>
    <x v="71"/>
    <n v="3.5024390243902437E-3"/>
    <n v="2.0833333333333333E-3"/>
    <n v="0.28199999999999997"/>
    <n v="1.3756097560975609E-3"/>
    <n v="-0.5"/>
    <n v="7.585799999999999"/>
    <n v="26.9"/>
    <m/>
  </r>
  <r>
    <x v="12"/>
    <x v="20"/>
    <s v="Menu empratado Gardênia"/>
    <x v="72"/>
    <n v="9.06829268292683E-3"/>
    <n v="4.1666666666666666E-3"/>
    <n v="0.14099999999999999"/>
    <n v="6.8780487804878047E-4"/>
    <n v="-1"/>
    <n v="4.3004999999999995"/>
    <n v="30.5"/>
    <m/>
  </r>
  <r>
    <x v="12"/>
    <x v="20"/>
    <s v="Menu empratado Gardênia"/>
    <x v="275"/>
    <n v="3.5902439024390241E-2"/>
    <n v="8.3333333333333332E-3"/>
    <n v="0.64"/>
    <n v="3.1219512195121953E-3"/>
    <n v="-6"/>
    <n v="19.84"/>
    <n v="31"/>
    <m/>
  </r>
  <r>
    <x v="12"/>
    <x v="20"/>
    <s v="Menu empratado Gardênia"/>
    <x v="74"/>
    <n v="4.8780487804878049E-3"/>
    <n v="1.6666666666666666E-2"/>
    <m/>
    <n v="0"/>
    <n v="3"/>
    <n v="0"/>
    <n v="4.8499999999999996"/>
    <m/>
  </r>
  <r>
    <x v="12"/>
    <x v="20"/>
    <s v="Menu empratado Gardênia"/>
    <x v="75"/>
    <n v="4.8780487804878049E-3"/>
    <n v="4.1666666666666666E-3"/>
    <m/>
    <n v="0"/>
    <n v="0"/>
    <n v="0"/>
    <n v="32"/>
    <m/>
  </r>
  <r>
    <x v="12"/>
    <x v="20"/>
    <s v="Menu empratado Gardênia"/>
    <x v="76"/>
    <n v="1.9512195121951219E-2"/>
    <n v="2.0833333333333333E-3"/>
    <m/>
    <n v="0"/>
    <n v="-3.5"/>
    <n v="0"/>
    <n v="13.73"/>
    <m/>
  </r>
  <r>
    <x v="12"/>
    <x v="20"/>
    <s v="Menu empratado Gardênia"/>
    <x v="458"/>
    <n v="3.5999999999999997E-2"/>
    <n v="2.0833333333333332E-2"/>
    <n v="0.62"/>
    <n v="3.0243902439024391E-3"/>
    <n v="-3"/>
    <n v="57.04"/>
    <n v="92"/>
    <m/>
  </r>
  <r>
    <x v="12"/>
    <x v="20"/>
    <s v="Menu empratado Gardênia"/>
    <x v="87"/>
    <n v="3.9024390243902439E-2"/>
    <n v="3.3333333333333333E-2"/>
    <m/>
    <n v="0"/>
    <n v="0"/>
    <n v="0"/>
    <n v="7.8"/>
    <m/>
  </r>
  <r>
    <x v="12"/>
    <x v="20"/>
    <s v="Menu empratado Gardênia"/>
    <x v="770"/>
    <n v="1.2878048780487805"/>
    <n v="1.25"/>
    <n v="36"/>
    <n v="0.17560975609756097"/>
    <n v="0"/>
    <n v="12.959999999999999"/>
    <n v="0.36"/>
    <m/>
  </r>
  <r>
    <x v="12"/>
    <x v="20"/>
    <s v="Menu empratado Gardênia"/>
    <x v="771"/>
    <n v="1.2878048780487805"/>
    <n v="1.25"/>
    <n v="36"/>
    <n v="0.17560975609756097"/>
    <n v="0"/>
    <n v="14.76"/>
    <n v="0.41"/>
    <m/>
  </r>
  <r>
    <x v="12"/>
    <x v="20"/>
    <s v="Menu empratado Gardênia"/>
    <x v="772"/>
    <n v="0.8"/>
    <n v="0.83333333333333337"/>
    <n v="36"/>
    <n v="0.17560975609756097"/>
    <n v="0"/>
    <n v="5.76"/>
    <n v="0.16"/>
    <m/>
  </r>
  <r>
    <x v="12"/>
    <x v="20"/>
    <s v="Menu empratado Gardênia"/>
    <x v="773"/>
    <n v="1.2878048780487805"/>
    <n v="1.25"/>
    <n v="36"/>
    <n v="0.17560975609756097"/>
    <n v="0"/>
    <n v="10.44"/>
    <n v="0.28999999999999998"/>
    <m/>
  </r>
  <r>
    <x v="12"/>
    <x v="20"/>
    <s v="Menu empratado Gardênia"/>
    <x v="96"/>
    <n v="3.4439024390243905E-2"/>
    <n v="4.1666666666666664E-2"/>
    <n v="2.94"/>
    <n v="1.4341463414634147E-2"/>
    <n v="0"/>
    <n v="21.902999999999999"/>
    <n v="7.45"/>
    <m/>
  </r>
  <r>
    <x v="12"/>
    <x v="20"/>
    <s v="Menu empratado Gardênia"/>
    <x v="504"/>
    <n v="3.9024390243902439E-2"/>
    <n v="3.3333333333333333E-2"/>
    <m/>
    <n v="0"/>
    <n v="0"/>
    <n v="0"/>
    <n v="17.39"/>
    <m/>
  </r>
  <r>
    <x v="12"/>
    <x v="20"/>
    <s v="Menu empratado Gardênia"/>
    <x v="292"/>
    <n v="9.7560975609756097E-3"/>
    <n v="2.0833333333333332E-2"/>
    <n v="3"/>
    <n v="1.4634146341463415E-2"/>
    <n v="0"/>
    <n v="322.56"/>
    <n v="107.52"/>
    <m/>
  </r>
  <r>
    <x v="12"/>
    <x v="20"/>
    <s v="Menu empratado Gardênia"/>
    <x v="90"/>
    <n v="9.7560975609756115E-3"/>
    <n v="3.7499999999999999E-2"/>
    <n v="4.12"/>
    <n v="2.0097560975609757E-2"/>
    <n v="2.88"/>
    <n v="269.44800000000004"/>
    <n v="65.400000000000006"/>
    <m/>
  </r>
  <r>
    <x v="12"/>
    <x v="20"/>
    <s v="Menu empratado Gardênia"/>
    <x v="481"/>
    <n v="0.96097560975609753"/>
    <n v="1.25"/>
    <n v="42"/>
    <n v="0.20487804878048779"/>
    <n v="61"/>
    <n v="284.76"/>
    <n v="6.78"/>
    <m/>
  </r>
  <r>
    <x v="12"/>
    <x v="20"/>
    <s v="Menu empratado Gardênia"/>
    <x v="726"/>
    <n v="9.7560975609756097E-3"/>
    <n v="8.3333333333333332E-3"/>
    <m/>
    <n v="0"/>
    <n v="0"/>
    <n v="0"/>
    <n v="6.05"/>
    <m/>
  </r>
  <r>
    <x v="12"/>
    <x v="20"/>
    <s v="Menu empratado Gardênia"/>
    <x v="774"/>
    <n v="0.55609756097560981"/>
    <n v="1.25"/>
    <n v="20"/>
    <n v="9.7560975609756101E-2"/>
    <n v="166"/>
    <n v="90.600000000000009"/>
    <n v="4.53"/>
    <m/>
  </r>
  <r>
    <x v="12"/>
    <x v="20"/>
    <s v="Menu empratado Gardênia"/>
    <x v="227"/>
    <n v="1.9512195121951219E-2"/>
    <n v="1.6666666666666666E-2"/>
    <m/>
    <n v="0"/>
    <n v="0"/>
    <n v="0"/>
    <n v="14"/>
    <m/>
  </r>
  <r>
    <x v="12"/>
    <x v="20"/>
    <s v="Menu empratado Gardênia"/>
    <x v="226"/>
    <n v="1.9512195121951219E-2"/>
    <n v="1.6666666666666666E-2"/>
    <m/>
    <n v="0"/>
    <n v="0"/>
    <n v="0"/>
    <n v="24.8"/>
    <m/>
  </r>
  <r>
    <x v="12"/>
    <x v="20"/>
    <s v="Menu empratado Gardênia"/>
    <x v="289"/>
    <n v="4.8780487804878049E-3"/>
    <n v="4.1666666666666666E-3"/>
    <m/>
    <n v="0"/>
    <n v="0"/>
    <n v="0"/>
    <n v="18.079999999999998"/>
    <m/>
  </r>
  <r>
    <x v="12"/>
    <x v="20"/>
    <s v="Menu empratado Gardênia"/>
    <x v="134"/>
    <n v="5.8536585365853662E-2"/>
    <n v="0.05"/>
    <m/>
    <n v="0"/>
    <n v="0"/>
    <n v="0"/>
    <n v="1.98"/>
    <m/>
  </r>
  <r>
    <x v="12"/>
    <x v="20"/>
    <s v="Menu empratado Gardênia"/>
    <x v="459"/>
    <n v="3.4146341463414637E-2"/>
    <n v="2.9166666666666667E-2"/>
    <m/>
    <n v="0"/>
    <n v="0"/>
    <n v="0"/>
    <n v="22.75"/>
    <m/>
  </r>
  <r>
    <x v="12"/>
    <x v="20"/>
    <s v="Menu empratado Gardênia"/>
    <x v="107"/>
    <n v="1.5512195121951219E-2"/>
    <n v="1.6666666666666666E-2"/>
    <n v="0.82"/>
    <n v="4.0000000000000001E-3"/>
    <n v="0"/>
    <n v="29.905399999999997"/>
    <n v="36.47"/>
    <m/>
  </r>
  <r>
    <x v="12"/>
    <x v="20"/>
    <s v="Menu empratado Gardênia"/>
    <x v="333"/>
    <n v="2.1268292682926831E-2"/>
    <n v="2.5000000000000001E-2"/>
    <n v="1.64"/>
    <n v="8.0000000000000002E-3"/>
    <n v="0"/>
    <n v="17.22"/>
    <n v="10.5"/>
    <m/>
  </r>
  <r>
    <x v="12"/>
    <x v="20"/>
    <s v="Menu empratado Gardênia"/>
    <x v="775"/>
    <n v="7.3170731707317069E-2"/>
    <n v="6.25E-2"/>
    <m/>
    <n v="0"/>
    <n v="0"/>
    <n v="0"/>
    <n v="3.7"/>
    <m/>
  </r>
  <r>
    <x v="12"/>
    <x v="20"/>
    <s v="Menu empratado Gardênia"/>
    <x v="174"/>
    <n v="0.14634146341463414"/>
    <n v="0.125"/>
    <m/>
    <n v="0"/>
    <n v="0"/>
    <n v="0"/>
    <n v="1.49"/>
    <m/>
  </r>
  <r>
    <x v="12"/>
    <x v="20"/>
    <s v="Menu empratado Gardênia"/>
    <x v="630"/>
    <n v="9.7560975609756108E-4"/>
    <n v="8.3333333333333339E-4"/>
    <m/>
    <n v="0"/>
    <n v="0"/>
    <n v="0"/>
    <n v="54.03"/>
    <m/>
  </r>
  <r>
    <x v="12"/>
    <x v="20"/>
    <s v="Menu empratado Gardênia"/>
    <x v="158"/>
    <n v="4.8780487804878049E-3"/>
    <n v="4.1666666666666666E-3"/>
    <m/>
    <n v="0"/>
    <n v="0"/>
    <n v="0"/>
    <n v="65"/>
    <m/>
  </r>
  <r>
    <x v="12"/>
    <x v="20"/>
    <s v="Menu empratado Gardênia"/>
    <x v="776"/>
    <n v="9.7560975609756097E-3"/>
    <n v="1.2500000000000001E-2"/>
    <m/>
    <n v="0"/>
    <n v="1"/>
    <n v="0"/>
    <n v="4"/>
    <m/>
  </r>
  <r>
    <x v="12"/>
    <x v="20"/>
    <s v="Menu empratado Gardênia"/>
    <x v="777"/>
    <n v="0.11707317073170731"/>
    <n v="0.125"/>
    <n v="6"/>
    <n v="2.9268292682926831E-2"/>
    <n v="0"/>
    <n v="24.36"/>
    <n v="4.0599999999999996"/>
    <m/>
  </r>
  <r>
    <x v="12"/>
    <x v="20"/>
    <s v="Menu empratado Gardênia"/>
    <x v="99"/>
    <n v="3.6585365853658539E-3"/>
    <n v="3.1250000000000002E-3"/>
    <m/>
    <n v="0"/>
    <n v="0"/>
    <n v="0"/>
    <n v="52.34"/>
    <m/>
  </r>
  <r>
    <x v="12"/>
    <x v="20"/>
    <s v="Menu empratado Gardênia"/>
    <x v="164"/>
    <n v="6.0975609756097563E-3"/>
    <n v="5.208333333333333E-3"/>
    <m/>
    <n v="0"/>
    <n v="0"/>
    <n v="0"/>
    <n v="75.36"/>
    <m/>
  </r>
  <r>
    <x v="12"/>
    <x v="20"/>
    <s v="Menu empratado Gardênia"/>
    <x v="144"/>
    <n v="1.7560975609756099E-2"/>
    <n v="1.5000000000000001E-2"/>
    <m/>
    <n v="0"/>
    <n v="0"/>
    <n v="0"/>
    <n v="19.440000000000001"/>
    <m/>
  </r>
  <r>
    <x v="12"/>
    <x v="20"/>
    <s v="Menu empratado Gardênia"/>
    <x v="666"/>
    <n v="1.1336585365853658E-2"/>
    <n v="1.8749999999999999E-2"/>
    <m/>
    <n v="0"/>
    <n v="2.1760000000000002"/>
    <n v="0"/>
    <n v="22.28"/>
    <m/>
  </r>
  <r>
    <x v="12"/>
    <x v="20"/>
    <s v="Menu empratado Gardênia"/>
    <x v="291"/>
    <n v="3.1278048780487802E-2"/>
    <n v="4.1666666666666664E-2"/>
    <n v="1.738"/>
    <n v="8.4780487804878048E-3"/>
    <n v="1.8499999999999996"/>
    <n v="52.557119999999998"/>
    <n v="30.24"/>
    <m/>
  </r>
  <r>
    <x v="12"/>
    <x v="20"/>
    <s v="Menu empratado Gardênia"/>
    <x v="598"/>
    <n v="9.512195121951221E-3"/>
    <n v="2.5000000000000001E-2"/>
    <m/>
    <n v="0"/>
    <n v="4.05"/>
    <n v="0"/>
    <n v="36.94"/>
    <m/>
  </r>
  <r>
    <x v="12"/>
    <x v="20"/>
    <s v="Menu empratado Gardênia"/>
    <x v="778"/>
    <n v="4.1414634146341459E-2"/>
    <n v="0.10416666666666667"/>
    <n v="2.2000000000000002"/>
    <n v="1.0731707317073172E-2"/>
    <n v="14.31"/>
    <n v="37.620000000000005"/>
    <n v="17.100000000000001"/>
    <m/>
  </r>
  <r>
    <x v="12"/>
    <x v="20"/>
    <s v="Menu empratado Gardênia"/>
    <x v="103"/>
    <n v="1.4634146341463415E-2"/>
    <n v="1.2500000000000001E-2"/>
    <m/>
    <n v="0"/>
    <n v="0"/>
    <n v="0"/>
    <n v="21.15"/>
    <m/>
  </r>
  <r>
    <x v="12"/>
    <x v="20"/>
    <s v="Menu empratado Gardênia"/>
    <x v="202"/>
    <n v="2.4390243902439024E-3"/>
    <n v="2.0833333333333333E-3"/>
    <m/>
    <n v="0"/>
    <n v="0"/>
    <n v="0"/>
    <n v="52.34"/>
    <m/>
  </r>
  <r>
    <x v="12"/>
    <x v="20"/>
    <s v="Menu empratado Gardênia"/>
    <x v="157"/>
    <n v="7.3170731707317077E-3"/>
    <n v="6.2500000000000003E-3"/>
    <m/>
    <n v="0"/>
    <n v="0"/>
    <n v="0"/>
    <n v="75.430000000000007"/>
    <m/>
  </r>
  <r>
    <x v="12"/>
    <x v="20"/>
    <s v="Menu empratado Gardênia"/>
    <x v="420"/>
    <n v="8.3219512195121956E-2"/>
    <n v="8.3333333333333329E-2"/>
    <n v="2.94"/>
    <n v="1.4341463414634147E-2"/>
    <n v="0"/>
    <n v="19.0806"/>
    <n v="6.49"/>
    <m/>
  </r>
  <r>
    <x v="12"/>
    <x v="20"/>
    <s v="Menu empratado Gardênia"/>
    <x v="139"/>
    <n v="7.3170731707317069E-2"/>
    <n v="6.25E-2"/>
    <m/>
    <n v="0"/>
    <n v="0"/>
    <n v="0"/>
    <n v="6.48"/>
    <m/>
  </r>
  <r>
    <x v="12"/>
    <x v="20"/>
    <s v="Menu empratado Gardênia"/>
    <x v="137"/>
    <n v="4.878048780487805E-2"/>
    <n v="4.1666666666666664E-2"/>
    <m/>
    <n v="0"/>
    <n v="0"/>
    <n v="0"/>
    <n v="7.4"/>
    <m/>
  </r>
  <r>
    <x v="12"/>
    <x v="20"/>
    <s v="Menu empratado Gardênia"/>
    <x v="138"/>
    <n v="3.9024390243902439E-2"/>
    <n v="3.3333333333333333E-2"/>
    <m/>
    <n v="0"/>
    <n v="0"/>
    <n v="0"/>
    <n v="17.5"/>
    <m/>
  </r>
  <r>
    <x v="12"/>
    <x v="20"/>
    <s v="Menu empratado Gardênia"/>
    <x v="176"/>
    <n v="3.9024390243902439E-2"/>
    <n v="3.3333333333333333E-2"/>
    <m/>
    <n v="0"/>
    <n v="0"/>
    <n v="0"/>
    <n v="17"/>
    <m/>
  </r>
  <r>
    <x v="15"/>
    <x v="21"/>
    <s v="menu volante manaca "/>
    <x v="514"/>
    <n v="1.2500000000000001E-2"/>
    <n v="1.5822784810126583E-2"/>
    <n v="0"/>
    <n v="0"/>
    <n v="0"/>
    <n v="0"/>
    <n v="58.49"/>
    <m/>
  </r>
  <r>
    <x v="15"/>
    <x v="21"/>
    <s v="menu volante manaca "/>
    <x v="779"/>
    <n v="1"/>
    <n v="1.2658227848101267"/>
    <n v="0"/>
    <n v="0"/>
    <n v="0"/>
    <n v="0"/>
    <n v="0.36"/>
    <m/>
  </r>
  <r>
    <x v="15"/>
    <x v="21"/>
    <s v="menu volante manaca "/>
    <x v="780"/>
    <n v="1.2"/>
    <n v="1.518987341772152"/>
    <n v="0"/>
    <n v="0"/>
    <n v="0"/>
    <n v="0"/>
    <n v="0.28999999999999998"/>
    <m/>
  </r>
  <r>
    <x v="15"/>
    <x v="21"/>
    <s v="menu volante manaca "/>
    <x v="781"/>
    <n v="0.01"/>
    <n v="1.2658227848101266E-2"/>
    <n v="0.3"/>
    <n v="3.0000000000000001E-3"/>
    <n v="0"/>
    <n v="16.100999999999999"/>
    <n v="53.67"/>
    <m/>
  </r>
  <r>
    <x v="15"/>
    <x v="21"/>
    <s v="menu volante manaca "/>
    <x v="782"/>
    <n v="0.997"/>
    <n v="1.2658227848101267"/>
    <n v="0.2"/>
    <n v="2E-3"/>
    <n v="0"/>
    <n v="0.42800000000000005"/>
    <n v="2.14"/>
    <m/>
  </r>
  <r>
    <x v="15"/>
    <x v="21"/>
    <s v="menu volante manaca "/>
    <x v="783"/>
    <n v="1E-3"/>
    <n v="3.7974683544303796E-3"/>
    <n v="0"/>
    <n v="0"/>
    <n v="0"/>
    <n v="0"/>
    <n v="15.48"/>
    <m/>
  </r>
  <r>
    <x v="15"/>
    <x v="21"/>
    <s v="menu volante manaca "/>
    <x v="784"/>
    <n v="0.02"/>
    <n v="2.5316455696202531E-2"/>
    <n v="0"/>
    <n v="0"/>
    <n v="0"/>
    <n v="0"/>
    <n v="23.29"/>
    <m/>
  </r>
  <r>
    <x v="15"/>
    <x v="21"/>
    <s v="menu volante manaca "/>
    <x v="785"/>
    <n v="1.3000000000000001E-2"/>
    <n v="1.8987341772151899E-2"/>
    <n v="0"/>
    <n v="0"/>
    <n v="0.2"/>
    <n v="0"/>
    <n v="65"/>
    <m/>
  </r>
  <r>
    <x v="15"/>
    <x v="21"/>
    <s v="menu volante manaca "/>
    <x v="786"/>
    <n v="0.03"/>
    <n v="3.7974683544303799E-2"/>
    <n v="1.32"/>
    <n v="1.32E-2"/>
    <n v="0"/>
    <n v="81.536400000000015"/>
    <n v="61.77"/>
    <m/>
  </r>
  <r>
    <x v="15"/>
    <x v="21"/>
    <s v="menu volante manaca "/>
    <x v="787"/>
    <n v="1.6799999999999999E-2"/>
    <n v="3.7974683544303799E-2"/>
    <n v="1.0049999999999999"/>
    <n v="1.0049999999999998E-2"/>
    <n v="0"/>
    <n v="15.255899999999999"/>
    <n v="15.18"/>
    <m/>
  </r>
  <r>
    <x v="15"/>
    <x v="21"/>
    <s v="menu volante manaca "/>
    <x v="598"/>
    <n v="9.9500000000000022E-3"/>
    <n v="2.5316455696202531E-2"/>
    <n v="0.61499999999999999"/>
    <n v="6.1500000000000001E-3"/>
    <n v="0"/>
    <n v="22.7181"/>
    <n v="36.94"/>
    <m/>
  </r>
  <r>
    <x v="15"/>
    <x v="21"/>
    <s v="menu volante manaca "/>
    <x v="788"/>
    <n v="1.4938499999999999"/>
    <n v="1.8987341772151898"/>
    <n v="0.3"/>
    <n v="3.0000000000000001E-3"/>
    <n v="0"/>
    <n v="0.89400000000000002"/>
    <n v="2.98"/>
    <m/>
  </r>
  <r>
    <x v="15"/>
    <x v="21"/>
    <s v="menu volante manaca "/>
    <x v="789"/>
    <n v="7.0000000000000001E-3"/>
    <n v="1.2658227848101266E-2"/>
    <n v="0"/>
    <n v="0"/>
    <n v="0"/>
    <n v="0"/>
    <n v="17.12"/>
    <m/>
  </r>
  <r>
    <x v="15"/>
    <x v="21"/>
    <s v="menu volante manaca "/>
    <x v="790"/>
    <n v="0.03"/>
    <n v="3.7974683544303799E-2"/>
    <n v="0.36"/>
    <n v="3.5999999999999999E-3"/>
    <n v="0"/>
    <n v="11.660399999999999"/>
    <n v="32.39"/>
    <m/>
  </r>
  <r>
    <x v="15"/>
    <x v="21"/>
    <s v="menu volante manaca "/>
    <x v="791"/>
    <n v="3.1400000000000004E-2"/>
    <n v="4.4303797468354431E-2"/>
    <n v="0"/>
    <n v="0"/>
    <n v="0"/>
    <n v="0"/>
    <n v="80"/>
    <m/>
  </r>
  <r>
    <x v="15"/>
    <x v="21"/>
    <s v="menu volante manaca "/>
    <x v="729"/>
    <n v="0.05"/>
    <n v="6.3291139240506333E-2"/>
    <n v="1.55"/>
    <n v="1.55E-2"/>
    <n v="0"/>
    <n v="30.860500000000002"/>
    <n v="19.91"/>
    <m/>
  </r>
  <r>
    <x v="15"/>
    <x v="21"/>
    <s v="menu volante manaca "/>
    <x v="107"/>
    <n v="4.5000000000000005E-3"/>
    <n v="2.5316455696202531E-2"/>
    <n v="0"/>
    <n v="0"/>
    <n v="0"/>
    <n v="0"/>
    <n v="36.47"/>
    <m/>
  </r>
  <r>
    <x v="15"/>
    <x v="21"/>
    <s v="menu volante manaca "/>
    <x v="792"/>
    <n v="0.12"/>
    <n v="0.15189873417721519"/>
    <n v="0"/>
    <n v="0"/>
    <n v="0"/>
    <n v="0"/>
    <n v="58"/>
    <m/>
  </r>
  <r>
    <x v="15"/>
    <x v="21"/>
    <s v="menu volante manaca "/>
    <x v="793"/>
    <n v="0.1"/>
    <n v="0.12658227848101267"/>
    <n v="0"/>
    <n v="0"/>
    <n v="0"/>
    <n v="0"/>
    <n v="24.85"/>
    <m/>
  </r>
  <r>
    <x v="15"/>
    <x v="21"/>
    <s v="menu volante manaca "/>
    <x v="794"/>
    <n v="1.5000000000000002E-3"/>
    <n v="6.3291139240506328E-3"/>
    <n v="0"/>
    <n v="0"/>
    <n v="0.35"/>
    <n v="0"/>
    <n v="107.51"/>
    <m/>
  </r>
  <r>
    <x v="15"/>
    <x v="21"/>
    <s v="menu volante manaca "/>
    <x v="671"/>
    <n v="0.8"/>
    <n v="1.0126582278481013"/>
    <n v="8"/>
    <n v="0.08"/>
    <n v="0"/>
    <n v="18.8"/>
    <n v="2.35"/>
    <m/>
  </r>
  <r>
    <x v="15"/>
    <x v="21"/>
    <s v="menu volante manaca "/>
    <x v="795"/>
    <n v="0.92"/>
    <n v="1.2658227848101267"/>
    <n v="16"/>
    <n v="0.16"/>
    <n v="0"/>
    <n v="44.48"/>
    <n v="2.78"/>
    <m/>
  </r>
  <r>
    <x v="15"/>
    <x v="21"/>
    <s v="menu volante manaca "/>
    <x v="522"/>
    <n v="-0.15"/>
    <n v="1.2658227848101266E-2"/>
    <n v="0"/>
    <n v="0"/>
    <n v="0"/>
    <n v="0"/>
    <n v="39.51"/>
    <m/>
  </r>
  <r>
    <x v="15"/>
    <x v="21"/>
    <s v="menu volante manaca "/>
    <x v="796"/>
    <n v="0.01"/>
    <n v="1.2658227848101266E-2"/>
    <n v="0"/>
    <n v="0"/>
    <n v="0"/>
    <n v="0"/>
    <n v="44.58"/>
    <m/>
  </r>
  <r>
    <x v="15"/>
    <x v="21"/>
    <s v="menu volante manaca "/>
    <x v="674"/>
    <n v="0.15"/>
    <n v="0.189873417721519"/>
    <n v="0"/>
    <n v="0"/>
    <n v="0"/>
    <n v="0"/>
    <n v="3.7"/>
    <m/>
  </r>
  <r>
    <x v="15"/>
    <x v="21"/>
    <s v="menu volante manaca "/>
    <x v="134"/>
    <n v="0.12"/>
    <n v="0.15189873417721519"/>
    <n v="0"/>
    <n v="0"/>
    <n v="0"/>
    <n v="0"/>
    <n v="1.98"/>
    <m/>
  </r>
  <r>
    <x v="15"/>
    <x v="21"/>
    <s v="menu volante manaca "/>
    <x v="703"/>
    <n v="2E-3"/>
    <n v="2.5316455696202532E-3"/>
    <n v="0"/>
    <n v="0"/>
    <n v="0"/>
    <n v="0"/>
    <n v="54.03"/>
    <m/>
  </r>
  <r>
    <x v="15"/>
    <x v="21"/>
    <s v="menu volante manaca "/>
    <x v="119"/>
    <n v="0.3"/>
    <n v="0.379746835443038"/>
    <n v="0"/>
    <n v="0"/>
    <n v="0"/>
    <n v="0"/>
    <n v="1.49"/>
    <m/>
  </r>
  <r>
    <x v="15"/>
    <x v="21"/>
    <s v="menu volante manaca "/>
    <x v="138"/>
    <n v="0.08"/>
    <n v="0.10126582278481013"/>
    <n v="0"/>
    <n v="0"/>
    <n v="0"/>
    <n v="0"/>
    <n v="17"/>
    <m/>
  </r>
  <r>
    <x v="15"/>
    <x v="21"/>
    <s v="menu volante manaca "/>
    <x v="139"/>
    <n v="0.12"/>
    <n v="0.15189873417721519"/>
    <n v="0"/>
    <n v="0"/>
    <n v="0"/>
    <n v="0"/>
    <n v="6.4"/>
    <m/>
  </r>
  <r>
    <x v="15"/>
    <x v="21"/>
    <s v="menu volante manaca "/>
    <x v="675"/>
    <n v="0.1"/>
    <n v="0.12658227848101267"/>
    <n v="0"/>
    <n v="0"/>
    <n v="0"/>
    <n v="0"/>
    <n v="7.4"/>
    <m/>
  </r>
  <r>
    <x v="15"/>
    <x v="21"/>
    <s v="menu volante manaca "/>
    <x v="126"/>
    <n v="0.01"/>
    <n v="1.2658227848101266E-2"/>
    <n v="0"/>
    <n v="0"/>
    <n v="0"/>
    <n v="0"/>
    <n v="19.98"/>
    <m/>
  </r>
  <r>
    <x v="15"/>
    <x v="21"/>
    <s v="menu volante manaca "/>
    <x v="797"/>
    <n v="5.0000000000000001E-3"/>
    <n v="1.2658227848101266E-2"/>
    <n v="0"/>
    <n v="0"/>
    <n v="-0.5"/>
    <n v="0"/>
    <n v="25.785"/>
    <m/>
  </r>
  <r>
    <x v="15"/>
    <x v="21"/>
    <s v="menu volante manaca "/>
    <x v="3"/>
    <n v="0.02"/>
    <n v="2.5316455696202531E-2"/>
    <n v="0"/>
    <n v="0"/>
    <n v="0"/>
    <n v="0"/>
    <n v="20.7"/>
    <m/>
  </r>
  <r>
    <x v="15"/>
    <x v="21"/>
    <s v="menu volante manaca "/>
    <x v="184"/>
    <n v="0.01"/>
    <n v="1.2658227848101266E-2"/>
    <n v="0"/>
    <n v="0"/>
    <n v="0"/>
    <n v="0"/>
    <n v="31.35"/>
    <m/>
  </r>
  <r>
    <x v="15"/>
    <x v="21"/>
    <s v="menu volante manaca "/>
    <x v="677"/>
    <n v="5.0000000000000001E-3"/>
    <n v="6.3291139240506328E-3"/>
    <n v="0"/>
    <n v="0"/>
    <n v="0"/>
    <n v="0"/>
    <n v="5.2720000000000002"/>
    <m/>
  </r>
  <r>
    <x v="15"/>
    <x v="21"/>
    <s v="menu volante manaca "/>
    <x v="11"/>
    <n v="0.02"/>
    <n v="1.2658227848101266E-2"/>
    <n v="0"/>
    <n v="0"/>
    <n v="1"/>
    <n v="0"/>
    <n v="4.99"/>
    <m/>
  </r>
  <r>
    <x v="15"/>
    <x v="21"/>
    <s v="menu volante manaca "/>
    <x v="12"/>
    <n v="0.35"/>
    <n v="0.63291139240506333"/>
    <n v="0"/>
    <n v="0"/>
    <n v="-15"/>
    <n v="0"/>
    <n v="0.06"/>
    <m/>
  </r>
  <r>
    <x v="15"/>
    <x v="21"/>
    <s v="menu volante manaca "/>
    <x v="13"/>
    <n v="0.15"/>
    <n v="0.63291139240506333"/>
    <n v="0"/>
    <n v="0"/>
    <n v="-35"/>
    <n v="0"/>
    <n v="7.0000000000000007E-2"/>
    <m/>
  </r>
  <r>
    <x v="15"/>
    <x v="21"/>
    <s v="menu volante manaca "/>
    <x v="438"/>
    <n v="0.04"/>
    <n v="6.3291139240506333E-2"/>
    <n v="0"/>
    <n v="0"/>
    <n v="-1"/>
    <n v="0"/>
    <n v="18"/>
    <m/>
  </r>
  <r>
    <x v="15"/>
    <x v="21"/>
    <s v="menu volante manaca "/>
    <x v="15"/>
    <n v="0.01"/>
    <n v="1.2658227848101266E-2"/>
    <n v="0"/>
    <n v="0"/>
    <n v="0"/>
    <n v="0"/>
    <n v="65"/>
    <m/>
  </r>
  <r>
    <x v="15"/>
    <x v="21"/>
    <s v="menu volante manaca "/>
    <x v="534"/>
    <n v="2.5000000000000001E-3"/>
    <n v="2.5316455696202532E-3"/>
    <n v="0"/>
    <n v="0"/>
    <n v="4.9999999999999989E-2"/>
    <n v="0"/>
    <n v="259.60000000000002"/>
    <m/>
  </r>
  <r>
    <x v="15"/>
    <x v="21"/>
    <s v="menu volante manaca "/>
    <x v="17"/>
    <n v="0.02"/>
    <n v="2.5316455696202531E-2"/>
    <n v="0"/>
    <n v="0"/>
    <n v="0"/>
    <n v="0"/>
    <n v="156.30000000000001"/>
    <m/>
  </r>
  <r>
    <x v="15"/>
    <x v="21"/>
    <s v="menu volante manaca "/>
    <x v="18"/>
    <n v="0.8"/>
    <n v="2.0253164556962027"/>
    <n v="34"/>
    <n v="0.34"/>
    <n v="-80"/>
    <n v="61.2"/>
    <n v="1.8"/>
    <m/>
  </r>
  <r>
    <x v="15"/>
    <x v="21"/>
    <s v="menu volante manaca "/>
    <x v="20"/>
    <n v="-0.32"/>
    <n v="1.2658227848101266E-2"/>
    <n v="0"/>
    <n v="0"/>
    <n v="1"/>
    <n v="0"/>
    <n v="65.98"/>
    <m/>
  </r>
  <r>
    <x v="15"/>
    <x v="21"/>
    <s v="menu volante manaca "/>
    <x v="21"/>
    <n v="0.5"/>
    <n v="0.63291139240506333"/>
    <n v="0"/>
    <n v="0"/>
    <n v="0"/>
    <n v="0"/>
    <n v="2.5099999999999998"/>
    <m/>
  </r>
  <r>
    <x v="15"/>
    <x v="21"/>
    <s v="menu volante manaca "/>
    <x v="23"/>
    <n v="0.03"/>
    <n v="3.7974683544303799E-2"/>
    <n v="0"/>
    <n v="0"/>
    <n v="0"/>
    <n v="0"/>
    <n v="16.64"/>
    <m/>
  </r>
  <r>
    <x v="15"/>
    <x v="21"/>
    <s v="menu volante manaca "/>
    <x v="798"/>
    <n v="5.0000000000000001E-4"/>
    <n v="1.2658227848101266E-3"/>
    <n v="0"/>
    <n v="0"/>
    <n v="-0.05"/>
    <n v="0"/>
    <n v="20.32"/>
    <m/>
  </r>
  <r>
    <x v="15"/>
    <x v="21"/>
    <s v="menu volante manaca "/>
    <x v="26"/>
    <n v="0.02"/>
    <n v="3.7974683544303799E-2"/>
    <n v="0"/>
    <n v="0"/>
    <n v="-1"/>
    <n v="0"/>
    <n v="14.9"/>
    <m/>
  </r>
  <r>
    <x v="15"/>
    <x v="21"/>
    <s v="menu volante manaca "/>
    <x v="29"/>
    <n v="0.01"/>
    <n v="1.2658227848101266E-2"/>
    <n v="0"/>
    <n v="0"/>
    <n v="0"/>
    <n v="0"/>
    <n v="13.99"/>
    <m/>
  </r>
  <r>
    <x v="15"/>
    <x v="21"/>
    <s v="menu volante manaca "/>
    <x v="799"/>
    <n v="2E-3"/>
    <n v="6.3291139240506328E-3"/>
    <n v="0"/>
    <n v="0"/>
    <n v="-0.3"/>
    <n v="0"/>
    <n v="20.9"/>
    <m/>
  </r>
  <r>
    <x v="15"/>
    <x v="21"/>
    <s v="menu volante manaca "/>
    <x v="32"/>
    <n v="2.15E-3"/>
    <n v="2.5316455696202532E-3"/>
    <n v="0"/>
    <n v="0"/>
    <n v="1.4999999999999986E-2"/>
    <n v="0"/>
    <n v="132.09"/>
    <m/>
  </r>
  <r>
    <x v="15"/>
    <x v="21"/>
    <s v="menu volante manaca "/>
    <x v="33"/>
    <n v="0.01"/>
    <n v="3.7974683544303796E-3"/>
    <n v="0"/>
    <n v="0"/>
    <n v="0.7"/>
    <n v="0"/>
    <n v="64.42"/>
    <m/>
  </r>
  <r>
    <x v="15"/>
    <x v="21"/>
    <s v="menu volante manaca "/>
    <x v="36"/>
    <n v="0.01"/>
    <n v="3.1645569620253167E-2"/>
    <n v="0"/>
    <n v="0"/>
    <n v="-1.5"/>
    <n v="0"/>
    <n v="10.18"/>
    <m/>
  </r>
  <r>
    <x v="15"/>
    <x v="21"/>
    <s v="menu volante manaca "/>
    <x v="37"/>
    <n v="0.01"/>
    <n v="6.3291139240506328E-3"/>
    <n v="0"/>
    <n v="0"/>
    <n v="0.5"/>
    <n v="0"/>
    <n v="3.96"/>
    <m/>
  </r>
  <r>
    <x v="15"/>
    <x v="21"/>
    <s v="menu volante manaca "/>
    <x v="445"/>
    <n v="0.02"/>
    <n v="2.5316455696202531E-2"/>
    <n v="0"/>
    <n v="0"/>
    <n v="0"/>
    <n v="0"/>
    <n v="13.33"/>
    <m/>
  </r>
  <r>
    <x v="15"/>
    <x v="21"/>
    <s v="menu volante manaca "/>
    <x v="539"/>
    <n v="0"/>
    <n v="3.7974683544303799E-2"/>
    <n v="0"/>
    <n v="0"/>
    <n v="-3"/>
    <n v="0"/>
    <n v="14.9"/>
    <m/>
  </r>
  <r>
    <x v="15"/>
    <x v="21"/>
    <s v="menu volante manaca "/>
    <x v="40"/>
    <n v="0.03"/>
    <n v="5.0632911392405063E-2"/>
    <n v="0.1"/>
    <n v="1E-3"/>
    <n v="-1"/>
    <n v="0.79"/>
    <n v="7.9"/>
    <m/>
  </r>
  <r>
    <x v="15"/>
    <x v="21"/>
    <s v="menu volante manaca "/>
    <x v="142"/>
    <n v="1E-3"/>
    <n v="2.5316455696202532E-3"/>
    <n v="0"/>
    <n v="0"/>
    <n v="0"/>
    <n v="0"/>
    <n v="150"/>
    <m/>
  </r>
  <r>
    <x v="15"/>
    <x v="21"/>
    <s v="menu volante manaca "/>
    <x v="43"/>
    <n v="5.0000000000000001E-3"/>
    <n v="6.3291139240506328E-3"/>
    <n v="0"/>
    <n v="0"/>
    <n v="0"/>
    <n v="0"/>
    <n v="37.5"/>
    <m/>
  </r>
  <r>
    <x v="15"/>
    <x v="21"/>
    <s v="menu volante manaca "/>
    <x v="42"/>
    <n v="2E-3"/>
    <n v="2.5316455696202532E-3"/>
    <n v="0"/>
    <n v="0"/>
    <n v="0"/>
    <n v="0"/>
    <n v="25.9"/>
    <m/>
  </r>
  <r>
    <x v="15"/>
    <x v="21"/>
    <s v="menu volante manaca "/>
    <x v="45"/>
    <n v="0.01"/>
    <n v="1.2658227848101266E-2"/>
    <n v="0"/>
    <n v="0"/>
    <n v="0"/>
    <n v="0"/>
    <n v="4.2"/>
    <m/>
  </r>
  <r>
    <x v="15"/>
    <x v="21"/>
    <s v="menu volante manaca "/>
    <x v="46"/>
    <n v="0.02"/>
    <n v="2.5316455696202531E-2"/>
    <n v="0"/>
    <n v="0"/>
    <n v="0"/>
    <n v="0"/>
    <n v="7.5"/>
    <m/>
  </r>
  <r>
    <x v="15"/>
    <x v="21"/>
    <s v="menu volante manaca "/>
    <x v="48"/>
    <n v="3.0000000000000001E-3"/>
    <n v="3.7974683544303796E-3"/>
    <n v="0"/>
    <n v="0"/>
    <n v="0"/>
    <n v="0"/>
    <n v="6.1"/>
    <m/>
  </r>
  <r>
    <x v="15"/>
    <x v="21"/>
    <s v="menu volante manaca "/>
    <x v="52"/>
    <n v="8.0000000000000002E-3"/>
    <n v="1.8987341772151899E-2"/>
    <n v="0.1"/>
    <n v="1E-3"/>
    <n v="-0.7"/>
    <n v="3.3000000000000003"/>
    <n v="33"/>
    <m/>
  </r>
  <r>
    <x v="15"/>
    <x v="21"/>
    <s v="menu volante manaca "/>
    <x v="55"/>
    <n v="9.0000000000000011E-3"/>
    <n v="1.2658227848101266E-2"/>
    <n v="0"/>
    <n v="0"/>
    <n v="0"/>
    <n v="0"/>
    <n v="6.9"/>
    <m/>
  </r>
  <r>
    <x v="15"/>
    <x v="21"/>
    <s v="menu volante manaca "/>
    <x v="56"/>
    <n v="0.04"/>
    <n v="3.7974683544303799E-2"/>
    <n v="0.1"/>
    <n v="1E-3"/>
    <n v="1"/>
    <n v="1.425"/>
    <n v="14.25"/>
    <m/>
  </r>
  <r>
    <x v="15"/>
    <x v="21"/>
    <s v="menu volante manaca "/>
    <x v="58"/>
    <n v="3.9E-2"/>
    <n v="4.4303797468354431E-2"/>
    <n v="0.1"/>
    <n v="1E-3"/>
    <n v="0.5"/>
    <n v="1.5"/>
    <n v="15"/>
    <m/>
  </r>
  <r>
    <x v="15"/>
    <x v="21"/>
    <s v="menu volante manaca "/>
    <x v="59"/>
    <n v="1.2E-2"/>
    <n v="1.2658227848101266E-2"/>
    <n v="0"/>
    <n v="0"/>
    <n v="0.30000000000000004"/>
    <n v="0"/>
    <n v="31.23"/>
    <m/>
  </r>
  <r>
    <x v="15"/>
    <x v="21"/>
    <s v="menu volante manaca "/>
    <x v="60"/>
    <n v="2.5000000000000001E-2"/>
    <n v="1.8987341772151899E-2"/>
    <n v="0.1"/>
    <n v="1E-3"/>
    <n v="1"/>
    <n v="3.29"/>
    <n v="32.9"/>
    <m/>
  </r>
  <r>
    <x v="15"/>
    <x v="21"/>
    <s v="menu volante manaca "/>
    <x v="61"/>
    <n v="1E-3"/>
    <n v="5.0632911392405064E-3"/>
    <n v="0"/>
    <n v="0"/>
    <n v="-0.2"/>
    <n v="0"/>
    <n v="105"/>
    <m/>
  </r>
  <r>
    <x v="15"/>
    <x v="21"/>
    <s v="menu volante manaca "/>
    <x v="64"/>
    <n v="3.0000000000000001E-3"/>
    <n v="3.7974683544303796E-3"/>
    <n v="0"/>
    <n v="0"/>
    <n v="0"/>
    <n v="0"/>
    <n v="10.9"/>
    <m/>
  </r>
  <r>
    <x v="15"/>
    <x v="21"/>
    <s v="menu volante manaca "/>
    <x v="717"/>
    <n v="0.02"/>
    <n v="2.5316455696202531E-2"/>
    <n v="0"/>
    <n v="0"/>
    <n v="0"/>
    <n v="0"/>
    <n v="23.5"/>
    <m/>
  </r>
  <r>
    <x v="15"/>
    <x v="21"/>
    <s v="menu volante manaca "/>
    <x v="401"/>
    <n v="1E-3"/>
    <n v="1.2658227848101266E-3"/>
    <n v="0"/>
    <n v="0"/>
    <n v="0"/>
    <n v="0"/>
    <n v="109.95"/>
    <m/>
  </r>
  <r>
    <x v="15"/>
    <x v="21"/>
    <s v="menu volante manaca "/>
    <x v="71"/>
    <n v="5.0000000000000001E-3"/>
    <n v="1.8987341772151899E-2"/>
    <n v="0.1"/>
    <n v="1E-3"/>
    <n v="-1"/>
    <n v="2.69"/>
    <n v="26.9"/>
    <m/>
  </r>
  <r>
    <x v="15"/>
    <x v="21"/>
    <s v="menu volante manaca "/>
    <x v="72"/>
    <n v="4.0000000000000001E-3"/>
    <n v="1.8987341772151899E-2"/>
    <n v="0.1"/>
    <n v="1E-3"/>
    <n v="-1"/>
    <n v="3.0500000000000003"/>
    <n v="30.5"/>
    <m/>
  </r>
  <r>
    <x v="15"/>
    <x v="21"/>
    <s v="menu volante manaca "/>
    <x v="800"/>
    <n v="4.0000000000000001E-3"/>
    <n v="6.3291139240506328E-3"/>
    <n v="0"/>
    <n v="0"/>
    <n v="0"/>
    <n v="0"/>
    <n v="27.5"/>
    <m/>
  </r>
  <r>
    <x v="15"/>
    <x v="21"/>
    <s v="menu volante manaca "/>
    <x v="275"/>
    <n v="0.03"/>
    <n v="1.2658227848101266E-2"/>
    <n v="0"/>
    <n v="0"/>
    <n v="2"/>
    <n v="0"/>
    <n v="31"/>
    <m/>
  </r>
  <r>
    <x v="15"/>
    <x v="21"/>
    <s v="menu volante manaca "/>
    <x v="74"/>
    <n v="5.0000000000000001E-3"/>
    <n v="2.5316455696202531E-2"/>
    <n v="0"/>
    <n v="0"/>
    <n v="-1.5"/>
    <n v="0"/>
    <n v="4.8499999999999996"/>
    <m/>
  </r>
  <r>
    <x v="15"/>
    <x v="21"/>
    <s v="menu volante manaca "/>
    <x v="75"/>
    <n v="5.0000000000000001E-3"/>
    <n v="6.3291139240506328E-3"/>
    <n v="0"/>
    <n v="0"/>
    <n v="0"/>
    <n v="0"/>
    <n v="32"/>
    <m/>
  </r>
  <r>
    <x v="15"/>
    <x v="21"/>
    <s v="menu volante manaca "/>
    <x v="76"/>
    <n v="0.03"/>
    <n v="6.3291139240506328E-3"/>
    <n v="0"/>
    <n v="0"/>
    <n v="2.5"/>
    <n v="0"/>
    <n v="13.73"/>
    <m/>
  </r>
  <r>
    <x v="15"/>
    <x v="21"/>
    <s v="menu volante manaca "/>
    <x v="87"/>
    <n v="0.03"/>
    <n v="3.7974683544303799E-2"/>
    <n v="0"/>
    <n v="0"/>
    <n v="0"/>
    <n v="0"/>
    <n v="7.8"/>
    <m/>
  </r>
  <r>
    <x v="15"/>
    <x v="22"/>
    <s v="MENU VOLANTE GARDENIA "/>
    <x v="88"/>
    <n v="9.541666666666667E-3"/>
    <n v="1.0714285714285714E-2"/>
    <n v="6.3E-2"/>
    <n v="4.3750000000000001E-4"/>
    <n v="0"/>
    <n v="2.3851800000000001"/>
    <n v="37.86"/>
    <m/>
  </r>
  <r>
    <x v="15"/>
    <x v="22"/>
    <s v="MENU VOLANTE GARDENIA "/>
    <x v="105"/>
    <n v="0.97178472222222223"/>
    <n v="1"/>
    <n v="0"/>
    <n v="0"/>
    <n v="0"/>
    <n v="0"/>
    <n v="0.36"/>
    <m/>
  </r>
  <r>
    <x v="15"/>
    <x v="22"/>
    <s v="MENU VOLANTE GARDENIA "/>
    <x v="801"/>
    <n v="1.0416666666666666E-2"/>
    <n v="1.0714285714285714E-2"/>
    <n v="0"/>
    <n v="0"/>
    <n v="0"/>
    <n v="0"/>
    <n v="65"/>
    <m/>
  </r>
  <r>
    <x v="15"/>
    <x v="22"/>
    <s v="MENU VOLANTE GARDENIA "/>
    <x v="107"/>
    <n v="1.6319444444444445E-2"/>
    <n v="1.7857142857142856E-2"/>
    <n v="0.15"/>
    <n v="1.0416666666666667E-3"/>
    <n v="0"/>
    <n v="5.4704999999999995"/>
    <n v="36.47"/>
    <m/>
  </r>
  <r>
    <x v="15"/>
    <x v="22"/>
    <s v="MENU VOLANTE GARDENIA "/>
    <x v="164"/>
    <n v="2.0416666666666665E-3"/>
    <n v="3.5714285714285713E-3"/>
    <n v="5.6000000000000001E-2"/>
    <n v="3.8888888888888892E-4"/>
    <n v="0"/>
    <n v="4.2201599999999999"/>
    <n v="75.36"/>
    <m/>
  </r>
  <r>
    <x v="15"/>
    <x v="22"/>
    <s v="MENU VOLANTE GARDENIA "/>
    <x v="108"/>
    <n v="3.3277777777777774E-2"/>
    <n v="3.5714285714285712E-2"/>
    <n v="0.152"/>
    <n v="1.0555555555555555E-3"/>
    <n v="0"/>
    <n v="1.5959999999999999"/>
    <n v="10.5"/>
    <m/>
  </r>
  <r>
    <x v="15"/>
    <x v="22"/>
    <s v="MENU VOLANTE GARDENIA "/>
    <x v="202"/>
    <n v="7.7777777777777806E-4"/>
    <n v="2.142857142857143E-3"/>
    <n v="3.5999999999999997E-2"/>
    <n v="2.5000000000000001E-4"/>
    <n v="0"/>
    <n v="1.8842399999999999"/>
    <n v="52.34"/>
    <m/>
  </r>
  <r>
    <x v="15"/>
    <x v="22"/>
    <s v="MENU VOLANTE GARDENIA "/>
    <x v="89"/>
    <n v="1.0166666666666666E-2"/>
    <n v="1.0714285714285714E-2"/>
    <n v="0"/>
    <n v="0"/>
    <n v="0"/>
    <n v="0"/>
    <n v="43.56"/>
    <m/>
  </r>
  <r>
    <x v="15"/>
    <x v="22"/>
    <s v="MENU VOLANTE GARDENIA "/>
    <x v="802"/>
    <n v="1.5555555555555557E-2"/>
    <n v="1.7857142857142856E-2"/>
    <n v="0.26"/>
    <n v="1.8055555555555557E-3"/>
    <n v="0"/>
    <n v="5.7928000000000006"/>
    <n v="22.28"/>
    <m/>
  </r>
  <r>
    <x v="15"/>
    <x v="22"/>
    <s v="MENU VOLANTE GARDENIA "/>
    <x v="790"/>
    <n v="3.0972222222222217E-2"/>
    <n v="3.5714285714285712E-2"/>
    <n v="0.28000000000000003"/>
    <n v="1.9444444444444446E-3"/>
    <n v="0"/>
    <n v="9.0692000000000004"/>
    <n v="32.39"/>
    <m/>
  </r>
  <r>
    <x v="15"/>
    <x v="22"/>
    <s v="MENU VOLANTE GARDENIA "/>
    <x v="667"/>
    <n v="2.5833333333333333E-2"/>
    <n v="2.8571428571428571E-2"/>
    <n v="0"/>
    <n v="0"/>
    <n v="0"/>
    <n v="0"/>
    <n v="17.39"/>
    <m/>
  </r>
  <r>
    <x v="15"/>
    <x v="22"/>
    <s v="MENU VOLANTE GARDENIA "/>
    <x v="90"/>
    <n v="1.6736111111111111E-2"/>
    <n v="3.5714285714285712E-2"/>
    <n v="2.59"/>
    <n v="1.7986111111111109E-2"/>
    <n v="0"/>
    <n v="169.386"/>
    <n v="65.400000000000006"/>
    <m/>
  </r>
  <r>
    <x v="15"/>
    <x v="22"/>
    <s v="MENU VOLANTE GARDENIA "/>
    <x v="291"/>
    <n v="1.6736111111111115E-2"/>
    <n v="3.5714285714285712E-2"/>
    <n v="0"/>
    <n v="0"/>
    <n v="0"/>
    <n v="0"/>
    <n v="30.24"/>
    <m/>
  </r>
  <r>
    <x v="15"/>
    <x v="22"/>
    <s v="MENU VOLANTE GARDENIA "/>
    <x v="803"/>
    <n v="1.0416666666666666E-2"/>
    <n v="1.0714285714285714E-2"/>
    <n v="0"/>
    <n v="0"/>
    <n v="0"/>
    <n v="0"/>
    <n v="36.94"/>
    <m/>
  </r>
  <r>
    <x v="15"/>
    <x v="22"/>
    <s v="MENU VOLANTE GARDENIA "/>
    <x v="670"/>
    <n v="0.125"/>
    <n v="0.12857142857142856"/>
    <n v="0"/>
    <n v="0"/>
    <n v="0"/>
    <n v="0"/>
    <n v="37.659999999999997"/>
    <m/>
  </r>
  <r>
    <x v="15"/>
    <x v="22"/>
    <s v="MENU VOLANTE GARDENIA "/>
    <x v="170"/>
    <n v="9.7222222222222224E-2"/>
    <n v="0.1"/>
    <n v="0"/>
    <n v="0"/>
    <n v="0"/>
    <n v="0"/>
    <n v="7.85"/>
    <m/>
  </r>
  <r>
    <x v="15"/>
    <x v="22"/>
    <s v="MENU VOLANTE GARDENIA "/>
    <x v="671"/>
    <n v="0.63194444444444442"/>
    <n v="1"/>
    <n v="49"/>
    <n v="0.34027777777777779"/>
    <n v="0"/>
    <n v="115.15"/>
    <n v="2.35"/>
    <m/>
  </r>
  <r>
    <x v="15"/>
    <x v="22"/>
    <s v="MENU VOLANTE GARDENIA "/>
    <x v="130"/>
    <n v="-0.30774305555555559"/>
    <n v="3.5714285714285712E-2"/>
    <n v="0.315"/>
    <n v="2.1875000000000002E-3"/>
    <n v="0"/>
    <n v="7.7521500000000003"/>
    <n v="24.61"/>
    <m/>
  </r>
  <r>
    <x v="15"/>
    <x v="22"/>
    <s v="MENU VOLANTE GARDENIA "/>
    <x v="131"/>
    <n v="4.7569444444444439E-3"/>
    <n v="7.1428571428571426E-3"/>
    <n v="0"/>
    <n v="0"/>
    <n v="0"/>
    <n v="0"/>
    <n v="47.57"/>
    <m/>
  </r>
  <r>
    <x v="15"/>
    <x v="22"/>
    <s v="MENU VOLANTE GARDENIA "/>
    <x v="126"/>
    <n v="6.9444444444444441E-3"/>
    <n v="7.1428571428571426E-3"/>
    <n v="0"/>
    <n v="0"/>
    <n v="0"/>
    <n v="0"/>
    <n v="18.079999999999998"/>
    <m/>
  </r>
  <r>
    <x v="15"/>
    <x v="22"/>
    <s v="MENU VOLANTE GARDENIA "/>
    <x v="629"/>
    <n v="0.10416666666666667"/>
    <n v="0.10714285714285714"/>
    <n v="0"/>
    <n v="0"/>
    <n v="0"/>
    <n v="0"/>
    <n v="3.7"/>
    <m/>
  </r>
  <r>
    <x v="15"/>
    <x v="22"/>
    <s v="MENU VOLANTE GARDENIA "/>
    <x v="134"/>
    <n v="8.3333333333333329E-2"/>
    <n v="8.5714285714285715E-2"/>
    <n v="0"/>
    <n v="0"/>
    <n v="0"/>
    <n v="0"/>
    <n v="1.98"/>
    <m/>
  </r>
  <r>
    <x v="15"/>
    <x v="22"/>
    <s v="MENU VOLANTE GARDENIA "/>
    <x v="630"/>
    <n v="1.3888888888888889E-3"/>
    <n v="1.4285714285714286E-3"/>
    <n v="0"/>
    <n v="0"/>
    <n v="0"/>
    <n v="0"/>
    <n v="54.03"/>
    <m/>
  </r>
  <r>
    <x v="15"/>
    <x v="22"/>
    <s v="MENU VOLANTE GARDENIA "/>
    <x v="174"/>
    <n v="0.10416666666666667"/>
    <n v="0.10714285714285714"/>
    <n v="0"/>
    <n v="0"/>
    <n v="0"/>
    <n v="0"/>
    <n v="1.49"/>
    <m/>
  </r>
  <r>
    <x v="15"/>
    <x v="22"/>
    <s v="MENU VOLANTE GARDENIA "/>
    <x v="136"/>
    <n v="8.3333333333333329E-2"/>
    <n v="8.5714285714285715E-2"/>
    <n v="0"/>
    <n v="0"/>
    <n v="0"/>
    <n v="0"/>
    <n v="6.4"/>
    <m/>
  </r>
  <r>
    <x v="15"/>
    <x v="22"/>
    <s v="MENU VOLANTE GARDENIA "/>
    <x v="386"/>
    <n v="5.5555555555555552E-2"/>
    <n v="5.7142857142857141E-2"/>
    <n v="0"/>
    <n v="0"/>
    <n v="0"/>
    <n v="0"/>
    <n v="7.48"/>
    <m/>
  </r>
  <r>
    <x v="15"/>
    <x v="22"/>
    <s v="MENU VOLANTE GARDENIA "/>
    <x v="138"/>
    <n v="4.8611111111111112E-2"/>
    <n v="0.05"/>
    <n v="0"/>
    <n v="0"/>
    <n v="0"/>
    <n v="0"/>
    <n v="17"/>
    <m/>
  </r>
  <r>
    <x v="15"/>
    <x v="22"/>
    <s v="MENU VOLANTE GARDENIA "/>
    <x v="293"/>
    <n v="1.0416666666666666E-2"/>
    <n v="1.0714285714285714E-2"/>
    <n v="0"/>
    <n v="0"/>
    <n v="0"/>
    <n v="0"/>
    <n v="22.27"/>
    <m/>
  </r>
  <r>
    <x v="15"/>
    <x v="22"/>
    <s v="MENU VOLANTE GARDENIA "/>
    <x v="138"/>
    <n v="4.1666666666666664E-2"/>
    <n v="4.2857142857142858E-2"/>
    <n v="0"/>
    <n v="0"/>
    <n v="0"/>
    <n v="0"/>
    <n v="17"/>
    <m/>
  </r>
  <r>
    <x v="15"/>
    <x v="22"/>
    <s v="MENU VOLANTE GARDENIA "/>
    <x v="804"/>
    <n v="6.5472222222222223E-2"/>
    <n v="8.5714285714285715E-2"/>
    <n v="2.5720000000000001"/>
    <n v="1.7861111111111112E-2"/>
    <n v="0"/>
    <n v="36.008000000000003"/>
    <n v="14"/>
    <m/>
  </r>
  <r>
    <x v="15"/>
    <x v="22"/>
    <s v="MENU VOLANTE GARDENIA "/>
    <x v="632"/>
    <n v="4.6916666666666655E-2"/>
    <n v="7.1428571428571425E-2"/>
    <n v="0.67200000000000004"/>
    <n v="4.6666666666666671E-3"/>
    <n v="0"/>
    <n v="4.5964800000000006"/>
    <n v="6.84"/>
    <m/>
  </r>
  <r>
    <x v="15"/>
    <x v="22"/>
    <s v="MENU VOLANTE GARDENIA "/>
    <x v="805"/>
    <n v="4.2069444444444451E-2"/>
    <n v="5.7142857142857141E-2"/>
    <n v="1.27"/>
    <n v="8.819444444444444E-3"/>
    <n v="0"/>
    <n v="21.399500000000003"/>
    <n v="16.850000000000001"/>
    <m/>
  </r>
  <r>
    <x v="15"/>
    <x v="22"/>
    <s v="MENU VOLANTE GARDENIA "/>
    <x v="806"/>
    <n v="1.2013888888888888E-2"/>
    <n v="2.1428571428571429E-2"/>
    <n v="0"/>
    <n v="0"/>
    <n v="0"/>
    <n v="0"/>
    <n v="44.28"/>
    <m/>
  </r>
  <r>
    <x v="15"/>
    <x v="22"/>
    <s v="MENU VOLANTE GARDENIA "/>
    <x v="3"/>
    <n v="6.9444444444444441E-3"/>
    <n v="7.1428571428571426E-3"/>
    <n v="0"/>
    <n v="0"/>
    <n v="0"/>
    <n v="0"/>
    <n v="20.7"/>
    <m/>
  </r>
  <r>
    <x v="15"/>
    <x v="22"/>
    <s v="MENU VOLANTE GARDENIA "/>
    <x v="184"/>
    <n v="6.9444444444444441E-3"/>
    <n v="7.1428571428571426E-3"/>
    <n v="0"/>
    <n v="0"/>
    <n v="0"/>
    <n v="0"/>
    <n v="31.35"/>
    <m/>
  </r>
  <r>
    <x v="15"/>
    <x v="22"/>
    <s v="MENU VOLANTE GARDENIA "/>
    <x v="677"/>
    <n v="3.472222222222222E-3"/>
    <n v="3.5714285714285713E-3"/>
    <n v="0"/>
    <n v="0"/>
    <n v="0"/>
    <n v="0"/>
    <n v="5.2720000000000002"/>
    <m/>
  </r>
  <r>
    <x v="15"/>
    <x v="22"/>
    <s v="MENU VOLANTE GARDENIA "/>
    <x v="11"/>
    <n v="6.9444444444444441E-3"/>
    <n v="7.1428571428571426E-3"/>
    <n v="0"/>
    <n v="0"/>
    <n v="0"/>
    <n v="0"/>
    <n v="4.99"/>
    <m/>
  </r>
  <r>
    <x v="15"/>
    <x v="22"/>
    <s v="MENU VOLANTE GARDENIA "/>
    <x v="12"/>
    <n v="0.55555555555555558"/>
    <n v="0.5714285714285714"/>
    <n v="0"/>
    <n v="0"/>
    <n v="0"/>
    <n v="0"/>
    <n v="0.06"/>
    <m/>
  </r>
  <r>
    <x v="15"/>
    <x v="22"/>
    <s v="MENU VOLANTE GARDENIA "/>
    <x v="13"/>
    <n v="0.55555555555555558"/>
    <n v="0.5714285714285714"/>
    <n v="0"/>
    <n v="0"/>
    <n v="0"/>
    <n v="0"/>
    <n v="7.0000000000000007E-2"/>
    <m/>
  </r>
  <r>
    <x v="15"/>
    <x v="22"/>
    <s v="MENU VOLANTE GARDENIA "/>
    <x v="187"/>
    <n v="6.9444444444444447E-4"/>
    <n v="7.1428571428571429E-4"/>
    <n v="0"/>
    <n v="0"/>
    <n v="0"/>
    <n v="0"/>
    <n v="48.06"/>
    <m/>
  </r>
  <r>
    <x v="15"/>
    <x v="22"/>
    <s v="MENU VOLANTE GARDENIA "/>
    <x v="438"/>
    <n v="4.1666666666666664E-2"/>
    <n v="4.2857142857142858E-2"/>
    <n v="0"/>
    <n v="0"/>
    <n v="0"/>
    <n v="0"/>
    <n v="18"/>
    <m/>
  </r>
  <r>
    <x v="15"/>
    <x v="22"/>
    <s v="MENU VOLANTE GARDENIA "/>
    <x v="15"/>
    <n v="1.3888888888888888E-2"/>
    <n v="1.4285714285714285E-2"/>
    <n v="0"/>
    <n v="0"/>
    <n v="0"/>
    <n v="0"/>
    <n v="65"/>
    <m/>
  </r>
  <r>
    <x v="15"/>
    <x v="22"/>
    <s v="MENU VOLANTE GARDENIA "/>
    <x v="18"/>
    <n v="1.6666666666666667"/>
    <n v="1.7857142857142858"/>
    <n v="10"/>
    <n v="6.9444444444444448E-2"/>
    <n v="0"/>
    <n v="18"/>
    <n v="1.8"/>
    <m/>
  </r>
  <r>
    <x v="15"/>
    <x v="22"/>
    <s v="MENU VOLANTE GARDENIA "/>
    <x v="20"/>
    <n v="-6.25E-2"/>
    <n v="7.1428571428571426E-3"/>
    <n v="0"/>
    <n v="0"/>
    <n v="0"/>
    <n v="0"/>
    <n v="65.97999999999999"/>
    <m/>
  </r>
  <r>
    <x v="15"/>
    <x v="22"/>
    <s v="MENU VOLANTE GARDENIA "/>
    <x v="21"/>
    <n v="0.52083333333333337"/>
    <n v="0.5357142857142857"/>
    <n v="0"/>
    <n v="0"/>
    <n v="0"/>
    <n v="0"/>
    <n v="2.5099999999999998"/>
    <m/>
  </r>
  <r>
    <x v="15"/>
    <x v="22"/>
    <s v="MENU VOLANTE GARDENIA "/>
    <x v="22"/>
    <n v="2.7777777777777779E-3"/>
    <n v="2.8571428571428571E-3"/>
    <n v="0"/>
    <n v="0"/>
    <n v="0"/>
    <n v="0"/>
    <n v="168.29"/>
    <m/>
  </r>
  <r>
    <x v="15"/>
    <x v="22"/>
    <s v="MENU VOLANTE GARDENIA "/>
    <x v="23"/>
    <n v="2.0833333333333332E-2"/>
    <n v="2.1428571428571429E-2"/>
    <n v="0"/>
    <n v="0"/>
    <n v="0"/>
    <n v="0"/>
    <n v="16.64"/>
    <m/>
  </r>
  <r>
    <x v="15"/>
    <x v="22"/>
    <s v="MENU VOLANTE GARDENIA "/>
    <x v="26"/>
    <n v="2.0833333333333332E-2"/>
    <n v="2.1428571428571429E-2"/>
    <n v="0"/>
    <n v="0"/>
    <n v="0"/>
    <n v="0"/>
    <n v="14.9"/>
    <m/>
  </r>
  <r>
    <x v="15"/>
    <x v="22"/>
    <s v="MENU VOLANTE GARDENIA "/>
    <x v="28"/>
    <n v="1.0416666666666666E-2"/>
    <n v="1.0714285714285714E-2"/>
    <n v="0"/>
    <n v="0"/>
    <n v="0"/>
    <n v="0"/>
    <n v="28.02"/>
    <m/>
  </r>
  <r>
    <x v="15"/>
    <x v="22"/>
    <s v="MENU VOLANTE GARDENIA "/>
    <x v="29"/>
    <n v="5.5555555555555558E-3"/>
    <n v="5.7142857142857143E-3"/>
    <n v="0"/>
    <n v="0"/>
    <n v="0"/>
    <n v="0"/>
    <n v="13.985714285714286"/>
    <m/>
  </r>
  <r>
    <x v="15"/>
    <x v="22"/>
    <s v="MENU VOLANTE GARDENIA "/>
    <x v="799"/>
    <n v="3.472222222222222E-3"/>
    <n v="3.5714285714285713E-3"/>
    <n v="0"/>
    <n v="0"/>
    <n v="0"/>
    <n v="0"/>
    <n v="20.9"/>
    <m/>
  </r>
  <r>
    <x v="15"/>
    <x v="22"/>
    <s v="MENU VOLANTE GARDENIA "/>
    <x v="32"/>
    <n v="1.3888888888888889E-3"/>
    <n v="1.4285714285714286E-3"/>
    <n v="0"/>
    <n v="0"/>
    <n v="0"/>
    <n v="0"/>
    <n v="132.09302325581396"/>
    <m/>
  </r>
  <r>
    <x v="15"/>
    <x v="22"/>
    <s v="MENU VOLANTE GARDENIA "/>
    <x v="394"/>
    <n v="2.0833333333333333E-3"/>
    <n v="2.142857142857143E-3"/>
    <n v="0"/>
    <n v="0"/>
    <n v="0"/>
    <n v="0"/>
    <n v="42.02"/>
    <m/>
  </r>
  <r>
    <x v="15"/>
    <x v="22"/>
    <s v="MENU VOLANTE GARDENIA "/>
    <x v="36"/>
    <n v="1.7361111111111112E-2"/>
    <n v="1.7857142857142856E-2"/>
    <n v="0"/>
    <n v="0"/>
    <n v="0"/>
    <n v="0"/>
    <n v="10.18"/>
    <m/>
  </r>
  <r>
    <x v="15"/>
    <x v="22"/>
    <s v="MENU VOLANTE GARDENIA "/>
    <x v="192"/>
    <n v="6.9444444444444441E-3"/>
    <n v="7.1428571428571426E-3"/>
    <n v="0"/>
    <n v="0"/>
    <n v="0"/>
    <n v="0"/>
    <n v="26.84"/>
    <m/>
  </r>
  <r>
    <x v="15"/>
    <x v="22"/>
    <s v="MENU VOLANTE GARDENIA "/>
    <x v="37"/>
    <n v="3.472222222222222E-3"/>
    <n v="3.5714285714285713E-3"/>
    <n v="0"/>
    <n v="0"/>
    <n v="0"/>
    <n v="0"/>
    <n v="3.96"/>
    <m/>
  </r>
  <r>
    <x v="15"/>
    <x v="22"/>
    <s v="MENU VOLANTE GARDENIA "/>
    <x v="445"/>
    <n v="1.3888888888888888E-2"/>
    <n v="1.4285714285714285E-2"/>
    <n v="0"/>
    <n v="0"/>
    <n v="0"/>
    <n v="0"/>
    <n v="13.33"/>
    <m/>
  </r>
  <r>
    <x v="15"/>
    <x v="22"/>
    <s v="MENU VOLANTE GARDENIA "/>
    <x v="40"/>
    <n v="1.9097222222222224E-2"/>
    <n v="2.1428571428571429E-2"/>
    <n v="0.25"/>
    <n v="1.736111111111111E-3"/>
    <n v="0"/>
    <n v="1.9750000000000001"/>
    <n v="7.9"/>
    <m/>
  </r>
  <r>
    <x v="15"/>
    <x v="22"/>
    <s v="MENU VOLANTE GARDENIA "/>
    <x v="41"/>
    <n v="-3.4722222222222207E-4"/>
    <n v="1.4285714285714286E-3"/>
    <n v="0"/>
    <n v="0"/>
    <n v="0"/>
    <n v="0"/>
    <n v="150"/>
    <m/>
  </r>
  <r>
    <x v="15"/>
    <x v="22"/>
    <s v="MENU VOLANTE GARDENIA "/>
    <x v="43"/>
    <n v="3.472222222222222E-3"/>
    <n v="3.5714285714285713E-3"/>
    <n v="0"/>
    <n v="0"/>
    <n v="0"/>
    <n v="0"/>
    <n v="37.5"/>
    <m/>
  </r>
  <r>
    <x v="15"/>
    <x v="22"/>
    <s v="MENU VOLANTE GARDENIA "/>
    <x v="42"/>
    <n v="1.3888888888888888E-2"/>
    <n v="1.4285714285714285E-2"/>
    <n v="0"/>
    <n v="0"/>
    <n v="0"/>
    <n v="0"/>
    <n v="25.9"/>
    <m/>
  </r>
  <r>
    <x v="15"/>
    <x v="22"/>
    <s v="MENU VOLANTE GARDENIA "/>
    <x v="44"/>
    <n v="1.7361111111111112E-2"/>
    <n v="1.7857142857142856E-2"/>
    <n v="0"/>
    <n v="0"/>
    <n v="0"/>
    <n v="0"/>
    <n v="11.2"/>
    <m/>
  </r>
  <r>
    <x v="15"/>
    <x v="22"/>
    <s v="MENU VOLANTE GARDENIA "/>
    <x v="258"/>
    <n v="6.9444444444444441E-3"/>
    <n v="7.1428571428571426E-3"/>
    <n v="0"/>
    <n v="0"/>
    <n v="0"/>
    <n v="0"/>
    <n v="6.9"/>
    <m/>
  </r>
  <r>
    <x v="15"/>
    <x v="22"/>
    <s v="MENU VOLANTE GARDENIA "/>
    <x v="45"/>
    <n v="6.9444444444444441E-3"/>
    <n v="7.1428571428571426E-3"/>
    <n v="0"/>
    <n v="0"/>
    <n v="0"/>
    <n v="0"/>
    <n v="4.2"/>
    <m/>
  </r>
  <r>
    <x v="15"/>
    <x v="22"/>
    <s v="MENU VOLANTE GARDENIA "/>
    <x v="46"/>
    <n v="1.0416666666666666E-2"/>
    <n v="1.0714285714285714E-2"/>
    <n v="0"/>
    <n v="0"/>
    <n v="0"/>
    <n v="0"/>
    <n v="7.5"/>
    <m/>
  </r>
  <r>
    <x v="15"/>
    <x v="22"/>
    <s v="MENU VOLANTE GARDENIA "/>
    <x v="48"/>
    <n v="2.0833333333333333E-3"/>
    <n v="2.142857142857143E-3"/>
    <n v="0"/>
    <n v="0"/>
    <n v="0"/>
    <n v="0"/>
    <n v="6.1"/>
    <m/>
  </r>
  <r>
    <x v="15"/>
    <x v="22"/>
    <s v="MENU VOLANTE GARDENIA "/>
    <x v="49"/>
    <n v="1.0416666666666667E-3"/>
    <n v="1.0714285714285715E-3"/>
    <n v="0"/>
    <n v="0"/>
    <n v="0"/>
    <n v="0"/>
    <n v="62.9"/>
    <m/>
  </r>
  <r>
    <x v="15"/>
    <x v="22"/>
    <s v="MENU VOLANTE GARDENIA "/>
    <x v="312"/>
    <n v="1.7361111111111112E-2"/>
    <n v="1.7857142857142856E-2"/>
    <n v="0"/>
    <n v="0"/>
    <n v="0"/>
    <n v="0"/>
    <n v="17.13"/>
    <m/>
  </r>
  <r>
    <x v="15"/>
    <x v="22"/>
    <s v="MENU VOLANTE GARDENIA "/>
    <x v="52"/>
    <n v="2.4305555555555556E-3"/>
    <n v="3.5714285714285713E-3"/>
    <n v="0.15"/>
    <n v="1.0416666666666667E-3"/>
    <n v="0"/>
    <n v="4.95"/>
    <n v="33"/>
    <m/>
  </r>
  <r>
    <x v="15"/>
    <x v="22"/>
    <s v="MENU VOLANTE GARDENIA "/>
    <x v="266"/>
    <n v="9.3749999999999997E-3"/>
    <n v="1.0714285714285714E-2"/>
    <n v="0"/>
    <n v="0"/>
    <n v="0"/>
    <n v="0"/>
    <n v="12.9"/>
    <m/>
  </r>
  <r>
    <x v="15"/>
    <x v="22"/>
    <s v="MENU VOLANTE GARDENIA "/>
    <x v="55"/>
    <n v="1.0416666666666666E-2"/>
    <n v="1.0714285714285714E-2"/>
    <n v="0"/>
    <n v="0"/>
    <n v="0"/>
    <n v="0"/>
    <n v="6.9"/>
    <m/>
  </r>
  <r>
    <x v="15"/>
    <x v="22"/>
    <s v="MENU VOLANTE GARDENIA "/>
    <x v="56"/>
    <n v="1.6527777777777777E-2"/>
    <n v="1.7857142857142856E-2"/>
    <n v="0.12"/>
    <n v="8.3333333333333328E-4"/>
    <n v="0"/>
    <n v="1.71"/>
    <n v="14.25"/>
    <m/>
  </r>
  <r>
    <x v="15"/>
    <x v="22"/>
    <s v="MENU VOLANTE GARDENIA "/>
    <x v="57"/>
    <n v="5.5555555555555566E-4"/>
    <n v="1.4285714285714286E-3"/>
    <n v="0"/>
    <n v="0"/>
    <n v="0"/>
    <n v="0"/>
    <n v="120"/>
    <m/>
  </r>
  <r>
    <x v="15"/>
    <x v="22"/>
    <s v="MENU VOLANTE GARDENIA "/>
    <x v="58"/>
    <n v="1.9027777777777779E-2"/>
    <n v="2.1428571428571429E-2"/>
    <n v="0.26"/>
    <n v="1.8055555555555557E-3"/>
    <n v="0"/>
    <n v="3.9000000000000004"/>
    <n v="15"/>
    <m/>
  </r>
  <r>
    <x v="15"/>
    <x v="22"/>
    <s v="MENU VOLANTE GARDENIA "/>
    <x v="59"/>
    <n v="2.3611111111111107E-3"/>
    <n v="4.2857142857142859E-3"/>
    <n v="0"/>
    <n v="0"/>
    <n v="0"/>
    <n v="0"/>
    <n v="31.23"/>
    <m/>
  </r>
  <r>
    <x v="15"/>
    <x v="22"/>
    <s v="MENU VOLANTE GARDENIA "/>
    <x v="60"/>
    <n v="5.1180555555555554E-3"/>
    <n v="7.1428571428571426E-3"/>
    <n v="0.26300000000000001"/>
    <n v="1.8263888888888889E-3"/>
    <n v="0"/>
    <n v="8.6526999999999994"/>
    <n v="32.9"/>
    <m/>
  </r>
  <r>
    <x v="15"/>
    <x v="22"/>
    <s v="MENU VOLANTE GARDENIA "/>
    <x v="61"/>
    <n v="9.5138888888888899E-4"/>
    <n v="2.8571428571428571E-3"/>
    <n v="0"/>
    <n v="0"/>
    <n v="0"/>
    <n v="0"/>
    <n v="105"/>
    <m/>
  </r>
  <r>
    <x v="15"/>
    <x v="22"/>
    <s v="MENU VOLANTE GARDENIA "/>
    <x v="680"/>
    <n v="2.0833333333333333E-3"/>
    <n v="2.142857142857143E-3"/>
    <n v="0"/>
    <n v="0"/>
    <n v="0"/>
    <n v="0"/>
    <n v="22.5"/>
    <m/>
  </r>
  <r>
    <x v="15"/>
    <x v="22"/>
    <s v="MENU VOLANTE GARDENIA "/>
    <x v="62"/>
    <n v="1.3888888888888889E-3"/>
    <n v="1.4285714285714286E-3"/>
    <n v="0"/>
    <n v="0"/>
    <n v="0"/>
    <n v="0"/>
    <n v="52"/>
    <m/>
  </r>
  <r>
    <x v="15"/>
    <x v="22"/>
    <s v="MENU VOLANTE GARDENIA "/>
    <x v="64"/>
    <n v="2.0833333333333333E-3"/>
    <n v="2.142857142857143E-3"/>
    <n v="0"/>
    <n v="0"/>
    <n v="0"/>
    <n v="0"/>
    <n v="10.9"/>
    <m/>
  </r>
  <r>
    <x v="15"/>
    <x v="22"/>
    <s v="MENU VOLANTE GARDENIA "/>
    <x v="807"/>
    <n v="4.1666666666666666E-3"/>
    <n v="4.2857142857142859E-3"/>
    <n v="0"/>
    <n v="0"/>
    <n v="0"/>
    <n v="0"/>
    <n v="23.25"/>
    <m/>
  </r>
  <r>
    <x v="15"/>
    <x v="22"/>
    <s v="MENU VOLANTE GARDENIA "/>
    <x v="65"/>
    <n v="8.3333333333333332E-3"/>
    <n v="8.5714285714285719E-3"/>
    <n v="0"/>
    <n v="0"/>
    <n v="0"/>
    <n v="0"/>
    <n v="33"/>
    <m/>
  </r>
  <r>
    <x v="15"/>
    <x v="22"/>
    <s v="MENU VOLANTE GARDENIA "/>
    <x v="401"/>
    <n v="6.9444444444444447E-4"/>
    <n v="7.1428571428571429E-4"/>
    <n v="0"/>
    <n v="0"/>
    <n v="0"/>
    <n v="0"/>
    <n v="109.95"/>
    <m/>
  </r>
  <r>
    <x v="15"/>
    <x v="22"/>
    <s v="MENU VOLANTE GARDENIA "/>
    <x v="71"/>
    <n v="5.9027777777777776E-3"/>
    <n v="7.1428571428571426E-3"/>
    <n v="0.15"/>
    <n v="1.0416666666666667E-3"/>
    <n v="0"/>
    <n v="4.0349999999999993"/>
    <n v="26.9"/>
    <m/>
  </r>
  <r>
    <x v="15"/>
    <x v="22"/>
    <s v="MENU VOLANTE GARDENIA "/>
    <x v="72"/>
    <n v="4.8611111111111112E-3"/>
    <n v="7.1428571428571426E-3"/>
    <n v="0.15"/>
    <n v="1.0416666666666667E-3"/>
    <n v="0"/>
    <n v="4.5750000000000002"/>
    <n v="30.5"/>
    <m/>
  </r>
  <r>
    <x v="15"/>
    <x v="22"/>
    <s v="MENU VOLANTE GARDENIA "/>
    <x v="275"/>
    <n v="1.2847222222222222E-2"/>
    <n v="1.4285714285714285E-2"/>
    <n v="0"/>
    <n v="0"/>
    <n v="0"/>
    <n v="0"/>
    <n v="31"/>
    <m/>
  </r>
  <r>
    <x v="15"/>
    <x v="22"/>
    <s v="MENU VOLANTE GARDENIA "/>
    <x v="75"/>
    <n v="6.9444444444444441E-3"/>
    <n v="7.1428571428571426E-3"/>
    <n v="0"/>
    <n v="0"/>
    <n v="0"/>
    <n v="0"/>
    <n v="3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EEF641-E7EB-47E2-9B7C-5625FE9A074B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94" firstHeaderRow="0" firstDataRow="1" firstDataCol="1"/>
  <pivotFields count="14">
    <pivotField axis="axisRow" showAll="0">
      <items count="17">
        <item x="3"/>
        <item x="1"/>
        <item x="2"/>
        <item x="4"/>
        <item x="5"/>
        <item x="6"/>
        <item x="7"/>
        <item x="8"/>
        <item x="9"/>
        <item x="14"/>
        <item x="10"/>
        <item x="11"/>
        <item x="12"/>
        <item x="13"/>
        <item x="15"/>
        <item x="0"/>
        <item t="default"/>
      </items>
    </pivotField>
    <pivotField axis="axisRow" showAll="0">
      <items count="24">
        <item x="13"/>
        <item x="18"/>
        <item x="6"/>
        <item x="5"/>
        <item x="14"/>
        <item x="7"/>
        <item x="1"/>
        <item x="17"/>
        <item x="21"/>
        <item x="2"/>
        <item x="9"/>
        <item x="3"/>
        <item x="4"/>
        <item x="16"/>
        <item x="11"/>
        <item x="15"/>
        <item x="10"/>
        <item x="19"/>
        <item x="0"/>
        <item x="22"/>
        <item x="20"/>
        <item x="12"/>
        <item x="8"/>
        <item t="default"/>
      </items>
    </pivotField>
    <pivotField showAll="0"/>
    <pivotField axis="axisRow" showAll="0">
      <items count="809">
        <item x="183"/>
        <item x="609"/>
        <item x="623"/>
        <item x="706"/>
        <item x="257"/>
        <item x="539"/>
        <item x="40"/>
        <item x="767"/>
        <item x="770"/>
        <item x="462"/>
        <item x="639"/>
        <item x="452"/>
        <item x="9"/>
        <item x="10"/>
        <item x="185"/>
        <item x="238"/>
        <item x="677"/>
        <item x="11"/>
        <item x="186"/>
        <item x="12"/>
        <item x="13"/>
        <item x="768"/>
        <item x="456"/>
        <item x="14"/>
        <item x="141"/>
        <item x="187"/>
        <item x="531"/>
        <item x="41"/>
        <item x="142"/>
        <item x="544"/>
        <item x="446"/>
        <item x="541"/>
        <item x="542"/>
        <item x="543"/>
        <item x="540"/>
        <item x="447"/>
        <item x="640"/>
        <item x="43"/>
        <item x="298"/>
        <item x="42"/>
        <item x="143"/>
        <item x="2"/>
        <item x="437"/>
        <item x="389"/>
        <item x="532"/>
        <item x="239"/>
        <item x="723"/>
        <item x="641"/>
        <item x="301"/>
        <item x="136"/>
        <item x="139"/>
        <item x="355"/>
        <item x="438"/>
        <item x="571"/>
        <item x="354"/>
        <item x="372"/>
        <item x="420"/>
        <item x="240"/>
        <item x="632"/>
        <item x="144"/>
        <item x="514"/>
        <item x="792"/>
        <item x="533"/>
        <item x="237"/>
        <item x="763"/>
        <item x="606"/>
        <item x="15"/>
        <item x="16"/>
        <item x="413"/>
        <item x="534"/>
        <item x="99"/>
        <item x="202"/>
        <item x="306"/>
        <item x="669"/>
        <item x="362"/>
        <item x="603"/>
        <item x="479"/>
        <item x="201"/>
        <item x="334"/>
        <item x="81"/>
        <item x="17"/>
        <item x="44"/>
        <item x="258"/>
        <item x="319"/>
        <item x="617"/>
        <item x="379"/>
        <item x="339"/>
        <item x="145"/>
        <item x="342"/>
        <item x="18"/>
        <item x="595"/>
        <item x="210"/>
        <item x="173"/>
        <item x="565"/>
        <item x="216"/>
        <item x="771"/>
        <item x="214"/>
        <item x="563"/>
        <item x="215"/>
        <item x="564"/>
        <item x="580"/>
        <item x="19"/>
        <item x="433"/>
        <item x="635"/>
        <item x="463"/>
        <item x="610"/>
        <item x="782"/>
        <item x="208"/>
        <item x="545"/>
        <item x="423"/>
        <item x="232"/>
        <item x="203"/>
        <item x="554"/>
        <item x="195"/>
        <item x="353"/>
        <item x="233"/>
        <item x="341"/>
        <item x="698"/>
        <item x="502"/>
        <item x="207"/>
        <item x="482"/>
        <item x="123"/>
        <item x="181"/>
        <item x="3"/>
        <item x="134"/>
        <item x="593"/>
        <item x="20"/>
        <item x="528"/>
        <item x="436"/>
        <item x="638"/>
        <item x="396"/>
        <item x="734"/>
        <item x="259"/>
        <item x="122"/>
        <item x="385"/>
        <item x="430"/>
        <item x="146"/>
        <item x="227"/>
        <item x="523"/>
        <item x="133"/>
        <item x="573"/>
        <item x="220"/>
        <item x="522"/>
        <item x="382"/>
        <item x="383"/>
        <item x="574"/>
        <item x="685"/>
        <item x="325"/>
        <item x="661"/>
        <item x="788"/>
        <item x="655"/>
        <item x="585"/>
        <item x="95"/>
        <item x="21"/>
        <item x="225"/>
        <item x="356"/>
        <item x="327"/>
        <item x="682"/>
        <item x="707"/>
        <item x="88"/>
        <item x="162"/>
        <item x="484"/>
        <item x="428"/>
        <item x="429"/>
        <item x="483"/>
        <item x="739"/>
        <item x="307"/>
        <item x="439"/>
        <item x="575"/>
        <item x="576"/>
        <item x="622"/>
        <item x="621"/>
        <item x="390"/>
        <item x="380"/>
        <item x="350"/>
        <item x="349"/>
        <item x="391"/>
        <item x="678"/>
        <item x="22"/>
        <item x="764"/>
        <item x="188"/>
        <item x="783"/>
        <item x="524"/>
        <item x="478"/>
        <item x="200"/>
        <item x="45"/>
        <item x="417"/>
        <item x="664"/>
        <item x="46"/>
        <item x="297"/>
        <item x="461"/>
        <item x="772"/>
        <item x="626"/>
        <item x="47"/>
        <item x="724"/>
        <item x="48"/>
        <item x="299"/>
        <item x="4"/>
        <item x="581"/>
        <item x="642"/>
        <item x="708"/>
        <item x="90"/>
        <item x="404"/>
        <item x="467"/>
        <item x="241"/>
        <item x="23"/>
        <item x="795"/>
        <item x="221"/>
        <item x="147"/>
        <item x="665"/>
        <item x="695"/>
        <item x="696"/>
        <item x="694"/>
        <item x="242"/>
        <item x="243"/>
        <item x="762"/>
        <item x="148"/>
        <item x="73"/>
        <item x="149"/>
        <item x="425"/>
        <item x="340"/>
        <item x="612"/>
        <item x="730"/>
        <item x="477"/>
        <item x="311"/>
        <item x="448"/>
        <item x="295"/>
        <item x="49"/>
        <item x="546"/>
        <item x="735"/>
        <item x="397"/>
        <item x="260"/>
        <item x="736"/>
        <item x="261"/>
        <item x="709"/>
        <item x="643"/>
        <item x="480"/>
        <item x="330"/>
        <item x="320"/>
        <item x="50"/>
        <item x="312"/>
        <item x="551"/>
        <item x="274"/>
        <item x="800"/>
        <item x="280"/>
        <item x="671"/>
        <item x="222"/>
        <item x="129"/>
        <item x="377"/>
        <item x="107"/>
        <item x="725"/>
        <item x="472"/>
        <item x="281"/>
        <item x="784"/>
        <item x="527"/>
        <item x="781"/>
        <item x="275"/>
        <item x="316"/>
        <item x="686"/>
        <item x="568"/>
        <item x="743"/>
        <item x="786"/>
        <item x="196"/>
        <item x="504"/>
        <item x="667"/>
        <item x="460"/>
        <item x="93"/>
        <item x="282"/>
        <item x="94"/>
        <item x="409"/>
        <item x="684"/>
        <item x="597"/>
        <item x="787"/>
        <item x="505"/>
        <item x="321"/>
        <item x="604"/>
        <item x="378"/>
        <item x="375"/>
        <item x="618"/>
        <item x="343"/>
        <item x="798"/>
        <item x="757"/>
        <item x="459"/>
        <item x="167"/>
        <item x="738"/>
        <item x="24"/>
        <item x="244"/>
        <item x="283"/>
        <item x="369"/>
        <item x="474"/>
        <item x="245"/>
        <item x="521"/>
        <item x="797"/>
        <item x="262"/>
        <item x="0"/>
        <item x="636"/>
        <item x="284"/>
        <item x="753"/>
        <item x="740"/>
        <item x="209"/>
        <item x="449"/>
        <item x="656"/>
        <item x="25"/>
        <item x="308"/>
        <item x="440"/>
        <item x="26"/>
        <item x="217"/>
        <item x="492"/>
        <item x="384"/>
        <item x="431"/>
        <item x="150"/>
        <item x="246"/>
        <item x="675"/>
        <item x="386"/>
        <item x="631"/>
        <item x="137"/>
        <item x="710"/>
        <item x="326"/>
        <item x="733"/>
        <item x="263"/>
        <item x="586"/>
        <item x="713"/>
        <item x="82"/>
        <item x="360"/>
        <item x="408"/>
        <item x="405"/>
        <item x="175"/>
        <item x="104"/>
        <item x="488"/>
        <item x="674"/>
        <item x="775"/>
        <item x="118"/>
        <item x="732"/>
        <item x="629"/>
        <item x="758"/>
        <item x="705"/>
        <item x="637"/>
        <item x="434"/>
        <item x="302"/>
        <item x="363"/>
        <item x="410"/>
        <item x="535"/>
        <item x="5"/>
        <item x="600"/>
        <item x="83"/>
        <item x="582"/>
        <item x="644"/>
        <item x="184"/>
        <item x="102"/>
        <item x="366"/>
        <item x="151"/>
        <item x="803"/>
        <item x="598"/>
        <item x="569"/>
        <item x="547"/>
        <item x="264"/>
        <item x="752"/>
        <item x="722"/>
        <item x="392"/>
        <item x="247"/>
        <item x="794"/>
        <item x="745"/>
        <item x="470"/>
        <item x="701"/>
        <item x="796"/>
        <item x="224"/>
        <item x="513"/>
        <item x="453"/>
        <item x="189"/>
        <item x="556"/>
        <item x="592"/>
        <item x="303"/>
        <item x="318"/>
        <item x="265"/>
        <item x="645"/>
        <item x="27"/>
        <item x="190"/>
        <item x="411"/>
        <item x="364"/>
        <item x="84"/>
        <item x="85"/>
        <item x="625"/>
        <item x="110"/>
        <item x="692"/>
        <item x="109"/>
        <item x="374"/>
        <item x="111"/>
        <item x="561"/>
        <item x="691"/>
        <item x="601"/>
        <item x="211"/>
        <item x="373"/>
        <item x="313"/>
        <item x="51"/>
        <item x="193"/>
        <item x="305"/>
        <item x="276"/>
        <item x="52"/>
        <item x="499"/>
        <item x="53"/>
        <item x="314"/>
        <item x="473"/>
        <item x="777"/>
        <item x="805"/>
        <item x="365"/>
        <item x="611"/>
        <item x="28"/>
        <item x="74"/>
        <item x="501"/>
        <item x="248"/>
        <item x="54"/>
        <item x="266"/>
        <item x="194"/>
        <item x="55"/>
        <item x="769"/>
        <item x="347"/>
        <item x="619"/>
        <item x="328"/>
        <item x="689"/>
        <item x="114"/>
        <item x="331"/>
        <item x="560"/>
        <item x="398"/>
        <item x="620"/>
        <item x="346"/>
        <item x="558"/>
        <item x="627"/>
        <item x="29"/>
        <item x="152"/>
        <item x="267"/>
        <item x="508"/>
        <item x="56"/>
        <item x="57"/>
        <item x="153"/>
        <item x="296"/>
        <item x="75"/>
        <item x="317"/>
        <item x="519"/>
        <item x="76"/>
        <item x="154"/>
        <item x="357"/>
        <item x="646"/>
        <item x="441"/>
        <item x="721"/>
        <item x="234"/>
        <item x="268"/>
        <item x="468"/>
        <item x="393"/>
        <item x="249"/>
        <item x="30"/>
        <item x="58"/>
        <item x="424"/>
        <item x="345"/>
        <item x="503"/>
        <item x="197"/>
        <item x="6"/>
        <item x="7"/>
        <item x="493"/>
        <item x="155"/>
        <item x="487"/>
        <item x="285"/>
        <item x="760"/>
        <item x="125"/>
        <item x="486"/>
        <item x="121"/>
        <item x="177"/>
        <item x="182"/>
        <item x="231"/>
        <item x="491"/>
        <item x="8"/>
        <item x="780"/>
        <item x="178"/>
        <item x="518"/>
        <item x="498"/>
        <item x="286"/>
        <item x="361"/>
        <item x="168"/>
        <item x="790"/>
        <item x="517"/>
        <item x="406"/>
        <item x="590"/>
        <item x="402"/>
        <item x="737"/>
        <item x="591"/>
        <item x="567"/>
        <item x="206"/>
        <item x="697"/>
        <item x="749"/>
        <item x="287"/>
        <item x="756"/>
        <item x="97"/>
        <item x="497"/>
        <item x="614"/>
        <item x="427"/>
        <item x="156"/>
        <item x="399"/>
        <item x="269"/>
        <item x="475"/>
        <item x="476"/>
        <item x="119"/>
        <item x="174"/>
        <item x="419"/>
        <item x="300"/>
        <item x="59"/>
        <item x="703"/>
        <item x="630"/>
        <item x="120"/>
        <item x="180"/>
        <item x="228"/>
        <item x="204"/>
        <item x="755"/>
        <item x="367"/>
        <item x="368"/>
        <item x="414"/>
        <item x="332"/>
        <item x="490"/>
        <item x="699"/>
        <item x="778"/>
        <item x="647"/>
        <item x="608"/>
        <item x="164"/>
        <item x="157"/>
        <item x="103"/>
        <item x="166"/>
        <item x="596"/>
        <item x="31"/>
        <item x="799"/>
        <item x="789"/>
        <item x="594"/>
        <item x="60"/>
        <item x="648"/>
        <item x="32"/>
        <item x="633"/>
        <item x="130"/>
        <item x="530"/>
        <item x="615"/>
        <item x="512"/>
        <item x="412"/>
        <item x="718"/>
        <item x="700"/>
        <item x="171"/>
        <item x="728"/>
        <item x="324"/>
        <item x="33"/>
        <item x="536"/>
        <item x="500"/>
        <item x="628"/>
        <item x="329"/>
        <item x="516"/>
        <item x="702"/>
        <item x="557"/>
        <item x="659"/>
        <item x="451"/>
        <item x="86"/>
        <item x="87"/>
        <item x="288"/>
        <item x="750"/>
        <item x="1"/>
        <item x="660"/>
        <item x="649"/>
        <item x="416"/>
        <item x="525"/>
        <item x="106"/>
        <item x="158"/>
        <item x="785"/>
        <item x="213"/>
        <item x="801"/>
        <item x="599"/>
        <item x="108"/>
        <item x="333"/>
        <item x="205"/>
        <item x="323"/>
        <item x="322"/>
        <item x="624"/>
        <item x="115"/>
        <item x="688"/>
        <item x="804"/>
        <item x="742"/>
        <item x="741"/>
        <item x="727"/>
        <item x="89"/>
        <item x="662"/>
        <item x="359"/>
        <item x="650"/>
        <item x="679"/>
        <item x="657"/>
        <item x="658"/>
        <item x="270"/>
        <item x="98"/>
        <item x="126"/>
        <item x="469"/>
        <item x="761"/>
        <item x="731"/>
        <item x="289"/>
        <item x="673"/>
        <item x="432"/>
        <item x="61"/>
        <item x="91"/>
        <item x="163"/>
        <item x="670"/>
        <item x="191"/>
        <item x="250"/>
        <item x="457"/>
        <item x="548"/>
        <item x="680"/>
        <item x="394"/>
        <item x="34"/>
        <item x="62"/>
        <item x="35"/>
        <item x="651"/>
        <item x="765"/>
        <item x="230"/>
        <item x="112"/>
        <item x="562"/>
        <item x="602"/>
        <item x="693"/>
        <item x="271"/>
        <item x="226"/>
        <item x="351"/>
        <item x="672"/>
        <item x="290"/>
        <item x="634"/>
        <item x="179"/>
        <item x="381"/>
        <item x="131"/>
        <item x="376"/>
        <item x="465"/>
        <item x="36"/>
        <item x="577"/>
        <item x="510"/>
        <item x="578"/>
        <item x="236"/>
        <item x="494"/>
        <item x="140"/>
        <item x="138"/>
        <item x="176"/>
        <item x="422"/>
        <item x="421"/>
        <item x="704"/>
        <item x="676"/>
        <item x="806"/>
        <item x="135"/>
        <item x="748"/>
        <item x="744"/>
        <item x="96"/>
        <item x="170"/>
        <item x="199"/>
        <item x="754"/>
        <item x="793"/>
        <item x="77"/>
        <item x="277"/>
        <item x="450"/>
        <item x="719"/>
        <item x="587"/>
        <item x="458"/>
        <item x="78"/>
        <item x="588"/>
        <item x="79"/>
        <item x="278"/>
        <item x="80"/>
        <item x="720"/>
        <item x="589"/>
        <item x="279"/>
        <item x="495"/>
        <item x="251"/>
        <item x="711"/>
        <item x="583"/>
        <item x="252"/>
        <item x="253"/>
        <item x="442"/>
        <item x="101"/>
        <item x="291"/>
        <item x="729"/>
        <item x="165"/>
        <item x="555"/>
        <item x="370"/>
        <item x="747"/>
        <item x="759"/>
        <item x="169"/>
        <item x="526"/>
        <item x="802"/>
        <item x="100"/>
        <item x="666"/>
        <item x="159"/>
        <item x="570"/>
        <item x="400"/>
        <item x="63"/>
        <item x="272"/>
        <item x="496"/>
        <item x="403"/>
        <item x="690"/>
        <item x="663"/>
        <item x="509"/>
        <item x="466"/>
        <item x="553"/>
        <item x="426"/>
        <item x="572"/>
        <item x="192"/>
        <item x="776"/>
        <item x="37"/>
        <item x="687"/>
        <item x="113"/>
        <item x="559"/>
        <item x="607"/>
        <item x="235"/>
        <item x="315"/>
        <item x="64"/>
        <item x="579"/>
        <item x="273"/>
        <item x="335"/>
        <item x="336"/>
        <item x="454"/>
        <item x="254"/>
        <item x="537"/>
        <item x="415"/>
        <item x="605"/>
        <item x="489"/>
        <item x="371"/>
        <item x="387"/>
        <item x="435"/>
        <item x="388"/>
        <item x="751"/>
        <item x="304"/>
        <item x="683"/>
        <item x="481"/>
        <item x="515"/>
        <item x="529"/>
        <item x="92"/>
        <item x="407"/>
        <item x="160"/>
        <item x="358"/>
        <item x="395"/>
        <item x="309"/>
        <item x="443"/>
        <item x="292"/>
        <item x="511"/>
        <item x="613"/>
        <item x="344"/>
        <item x="348"/>
        <item x="455"/>
        <item x="255"/>
        <item x="38"/>
        <item x="256"/>
        <item x="444"/>
        <item x="549"/>
        <item x="791"/>
        <item x="726"/>
        <item x="128"/>
        <item x="218"/>
        <item x="219"/>
        <item x="116"/>
        <item x="746"/>
        <item x="293"/>
        <item x="132"/>
        <item x="127"/>
        <item x="506"/>
        <item x="212"/>
        <item x="117"/>
        <item x="507"/>
        <item x="566"/>
        <item x="105"/>
        <item x="172"/>
        <item x="779"/>
        <item x="714"/>
        <item x="807"/>
        <item x="65"/>
        <item x="715"/>
        <item x="66"/>
        <item x="67"/>
        <item x="68"/>
        <item x="681"/>
        <item x="464"/>
        <item x="773"/>
        <item x="69"/>
        <item x="716"/>
        <item x="717"/>
        <item x="70"/>
        <item x="401"/>
        <item x="774"/>
        <item x="552"/>
        <item x="229"/>
        <item x="471"/>
        <item x="223"/>
        <item x="520"/>
        <item x="418"/>
        <item x="198"/>
        <item x="124"/>
        <item x="352"/>
        <item x="485"/>
        <item x="39"/>
        <item x="652"/>
        <item x="616"/>
        <item x="712"/>
        <item x="584"/>
        <item x="71"/>
        <item x="550"/>
        <item x="72"/>
        <item x="161"/>
        <item x="668"/>
        <item x="445"/>
        <item x="653"/>
        <item x="538"/>
        <item x="338"/>
        <item x="337"/>
        <item x="766"/>
        <item x="654"/>
        <item x="310"/>
        <item x="294"/>
        <item t="default"/>
      </items>
    </pivotField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5">
    <field x="13"/>
    <field x="12"/>
    <field x="0"/>
    <field x="1"/>
    <field x="3"/>
  </rowFields>
  <rowItems count="91">
    <i>
      <x/>
    </i>
    <i>
      <x v="5"/>
    </i>
    <i r="1">
      <x v="142"/>
    </i>
    <i r="2">
      <x/>
    </i>
    <i r="3">
      <x v="12"/>
    </i>
    <i r="4">
      <x v="6"/>
    </i>
    <i r="4">
      <x v="14"/>
    </i>
    <i r="4">
      <x v="17"/>
    </i>
    <i r="4">
      <x v="19"/>
    </i>
    <i r="4">
      <x v="20"/>
    </i>
    <i r="4">
      <x v="24"/>
    </i>
    <i r="4">
      <x v="38"/>
    </i>
    <i r="4">
      <x v="39"/>
    </i>
    <i r="4">
      <x v="50"/>
    </i>
    <i r="4">
      <x v="59"/>
    </i>
    <i r="4">
      <x v="66"/>
    </i>
    <i r="4">
      <x v="67"/>
    </i>
    <i r="4">
      <x v="70"/>
    </i>
    <i r="4">
      <x v="80"/>
    </i>
    <i r="4">
      <x v="81"/>
    </i>
    <i r="4">
      <x v="89"/>
    </i>
    <i r="4">
      <x v="123"/>
    </i>
    <i r="4">
      <x v="126"/>
    </i>
    <i r="4">
      <x v="136"/>
    </i>
    <i r="4">
      <x v="153"/>
    </i>
    <i r="4">
      <x v="159"/>
    </i>
    <i r="4">
      <x v="185"/>
    </i>
    <i r="4">
      <x v="189"/>
    </i>
    <i r="4">
      <x v="193"/>
    </i>
    <i r="4">
      <x v="196"/>
    </i>
    <i r="4">
      <x v="205"/>
    </i>
    <i r="4">
      <x v="226"/>
    </i>
    <i r="4">
      <x v="239"/>
    </i>
    <i r="4">
      <x v="244"/>
    </i>
    <i r="4">
      <x v="252"/>
    </i>
    <i r="4">
      <x v="267"/>
    </i>
    <i r="4">
      <x v="287"/>
    </i>
    <i r="4">
      <x v="296"/>
    </i>
    <i r="4">
      <x v="305"/>
    </i>
    <i r="4">
      <x v="315"/>
    </i>
    <i r="4">
      <x v="331"/>
    </i>
    <i r="4">
      <x v="350"/>
    </i>
    <i r="4">
      <x v="397"/>
    </i>
    <i r="4">
      <x v="407"/>
    </i>
    <i r="4">
      <x v="427"/>
    </i>
    <i r="4">
      <x v="431"/>
    </i>
    <i r="4">
      <x v="434"/>
    </i>
    <i r="4">
      <x v="435"/>
    </i>
    <i r="4">
      <x v="438"/>
    </i>
    <i r="4">
      <x v="450"/>
    </i>
    <i r="4">
      <x v="460"/>
    </i>
    <i r="4">
      <x v="467"/>
    </i>
    <i r="4">
      <x v="474"/>
    </i>
    <i r="4">
      <x v="488"/>
    </i>
    <i r="4">
      <x v="500"/>
    </i>
    <i r="4">
      <x v="502"/>
    </i>
    <i r="4">
      <x v="506"/>
    </i>
    <i r="4">
      <x v="521"/>
    </i>
    <i r="4">
      <x v="523"/>
    </i>
    <i r="4">
      <x v="529"/>
    </i>
    <i r="4">
      <x v="531"/>
    </i>
    <i r="4">
      <x v="533"/>
    </i>
    <i r="4">
      <x v="554"/>
    </i>
    <i r="4">
      <x v="555"/>
    </i>
    <i r="4">
      <x v="557"/>
    </i>
    <i r="4">
      <x v="563"/>
    </i>
    <i r="4">
      <x v="568"/>
    </i>
    <i r="4">
      <x v="593"/>
    </i>
    <i r="4">
      <x v="596"/>
    </i>
    <i r="4">
      <x v="598"/>
    </i>
    <i r="4">
      <x v="606"/>
    </i>
    <i r="4">
      <x v="607"/>
    </i>
    <i r="4">
      <x v="620"/>
    </i>
    <i r="4">
      <x v="627"/>
    </i>
    <i r="4">
      <x v="635"/>
    </i>
    <i r="4">
      <x v="644"/>
    </i>
    <i r="4">
      <x v="671"/>
    </i>
    <i r="4">
      <x v="681"/>
    </i>
    <i r="4">
      <x v="699"/>
    </i>
    <i r="4">
      <x v="706"/>
    </i>
    <i r="4">
      <x v="734"/>
    </i>
    <i r="4">
      <x v="752"/>
    </i>
    <i r="4">
      <x v="761"/>
    </i>
    <i r="4">
      <x v="765"/>
    </i>
    <i r="4">
      <x v="794"/>
    </i>
    <i r="4">
      <x v="796"/>
    </i>
    <i r="4">
      <x v="807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Consumo por cliente" fld="4" baseField="0" baseItem="0"/>
    <dataField name="Soma de Descart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F8E34-DBDE-425A-9651-18D9C17CFE3A}">
  <dimension ref="A3:C94"/>
  <sheetViews>
    <sheetView workbookViewId="0">
      <selection activeCell="B11" sqref="B11"/>
    </sheetView>
  </sheetViews>
  <sheetFormatPr defaultRowHeight="14.4"/>
  <cols>
    <col min="1" max="1" width="34.88671875" bestFit="1" customWidth="1"/>
    <col min="2" max="2" width="27.77734375" bestFit="1" customWidth="1"/>
    <col min="3" max="3" width="17.109375" bestFit="1" customWidth="1"/>
  </cols>
  <sheetData>
    <row r="3" spans="1:3">
      <c r="A3" s="12" t="s">
        <v>426</v>
      </c>
      <c r="B3" t="s">
        <v>939</v>
      </c>
      <c r="C3" t="s">
        <v>940</v>
      </c>
    </row>
    <row r="4" spans="1:3">
      <c r="A4" s="13" t="s">
        <v>933</v>
      </c>
      <c r="B4">
        <v>0.23276851851851854</v>
      </c>
      <c r="C4">
        <v>1.861</v>
      </c>
    </row>
    <row r="5" spans="1:3">
      <c r="A5" s="13" t="s">
        <v>934</v>
      </c>
      <c r="B5">
        <v>18.621969696969707</v>
      </c>
      <c r="C5">
        <v>129.06</v>
      </c>
    </row>
    <row r="6" spans="1:3">
      <c r="A6" s="76" t="s">
        <v>938</v>
      </c>
      <c r="B6">
        <v>18.621969696969707</v>
      </c>
      <c r="C6">
        <v>129.06</v>
      </c>
    </row>
    <row r="7" spans="1:3">
      <c r="A7" s="77">
        <v>45798</v>
      </c>
      <c r="B7">
        <v>18.621969696969707</v>
      </c>
      <c r="C7">
        <v>129.06</v>
      </c>
    </row>
    <row r="8" spans="1:3">
      <c r="A8" s="78" t="s">
        <v>342</v>
      </c>
      <c r="B8">
        <v>18.621969696969707</v>
      </c>
      <c r="C8">
        <v>129.06</v>
      </c>
    </row>
    <row r="9" spans="1:3">
      <c r="A9" s="79" t="s">
        <v>44</v>
      </c>
      <c r="B9">
        <v>7.575757575757576E-2</v>
      </c>
      <c r="C9">
        <v>2.1</v>
      </c>
    </row>
    <row r="10" spans="1:3">
      <c r="A10" s="79" t="s">
        <v>237</v>
      </c>
      <c r="B10">
        <v>1.5151515151515152E-2</v>
      </c>
      <c r="C10">
        <v>0</v>
      </c>
    </row>
    <row r="11" spans="1:3">
      <c r="A11" s="79" t="s">
        <v>15</v>
      </c>
      <c r="B11">
        <v>3.0303030303030304E-2</v>
      </c>
      <c r="C11">
        <v>0</v>
      </c>
    </row>
    <row r="12" spans="1:3">
      <c r="A12" s="79" t="s">
        <v>16</v>
      </c>
      <c r="B12">
        <v>1.2121212121212122</v>
      </c>
      <c r="C12">
        <v>0</v>
      </c>
    </row>
    <row r="13" spans="1:3">
      <c r="A13" s="79" t="s">
        <v>17</v>
      </c>
      <c r="B13">
        <v>1.2121212121212122</v>
      </c>
      <c r="C13">
        <v>0</v>
      </c>
    </row>
    <row r="14" spans="1:3">
      <c r="A14" s="79" t="s">
        <v>174</v>
      </c>
      <c r="B14">
        <v>4.5454545454545452E-3</v>
      </c>
      <c r="C14">
        <v>0</v>
      </c>
    </row>
    <row r="15" spans="1:3">
      <c r="A15" s="79" t="s">
        <v>362</v>
      </c>
      <c r="B15">
        <v>7.575757575757576E-3</v>
      </c>
      <c r="C15">
        <v>0</v>
      </c>
    </row>
    <row r="16" spans="1:3">
      <c r="A16" s="79" t="s">
        <v>46</v>
      </c>
      <c r="B16">
        <v>7.575757575757576E-3</v>
      </c>
      <c r="C16">
        <v>0</v>
      </c>
    </row>
    <row r="17" spans="1:3">
      <c r="A17" s="79" t="s">
        <v>143</v>
      </c>
      <c r="B17">
        <v>0.22727272727272727</v>
      </c>
      <c r="C17">
        <v>2.6</v>
      </c>
    </row>
    <row r="18" spans="1:3">
      <c r="A18" s="79" t="s">
        <v>177</v>
      </c>
      <c r="B18">
        <v>3.0303030303030304E-2</v>
      </c>
      <c r="C18">
        <v>0.9</v>
      </c>
    </row>
    <row r="19" spans="1:3">
      <c r="A19" s="79" t="s">
        <v>19</v>
      </c>
      <c r="B19">
        <v>4.5454545454545456E-2</v>
      </c>
      <c r="C19">
        <v>0</v>
      </c>
    </row>
    <row r="20" spans="1:3">
      <c r="A20" s="79" t="s">
        <v>20</v>
      </c>
      <c r="B20">
        <v>3.0303030303030303E-3</v>
      </c>
      <c r="C20">
        <v>0</v>
      </c>
    </row>
    <row r="21" spans="1:3">
      <c r="A21" s="79" t="s">
        <v>103</v>
      </c>
      <c r="B21">
        <v>3.0303030303030304E-2</v>
      </c>
      <c r="C21">
        <v>0</v>
      </c>
    </row>
    <row r="22" spans="1:3">
      <c r="A22" s="79" t="s">
        <v>21</v>
      </c>
      <c r="B22">
        <v>3.0303030303030304E-2</v>
      </c>
      <c r="C22">
        <v>0</v>
      </c>
    </row>
    <row r="23" spans="1:3">
      <c r="A23" s="79" t="s">
        <v>48</v>
      </c>
      <c r="B23">
        <v>3.0303030303030304E-2</v>
      </c>
      <c r="C23">
        <v>0</v>
      </c>
    </row>
    <row r="24" spans="1:3">
      <c r="A24" s="79" t="s">
        <v>22</v>
      </c>
      <c r="B24">
        <v>3.0303030303030303</v>
      </c>
      <c r="C24">
        <v>0</v>
      </c>
    </row>
    <row r="25" spans="1:3">
      <c r="A25" s="79" t="s">
        <v>7</v>
      </c>
      <c r="B25">
        <v>4.5454545454545456E-2</v>
      </c>
      <c r="C25">
        <v>0.3</v>
      </c>
    </row>
    <row r="26" spans="1:3">
      <c r="A26" s="79" t="s">
        <v>24</v>
      </c>
      <c r="B26">
        <v>4.5454545454545456E-2</v>
      </c>
      <c r="C26">
        <v>0.4</v>
      </c>
    </row>
    <row r="27" spans="1:3">
      <c r="A27" s="79" t="s">
        <v>181</v>
      </c>
      <c r="B27">
        <v>1.0606060606060605E-2</v>
      </c>
      <c r="C27">
        <v>0</v>
      </c>
    </row>
    <row r="28" spans="1:3">
      <c r="A28" s="79" t="s">
        <v>25</v>
      </c>
      <c r="B28">
        <v>0.83333333333333337</v>
      </c>
      <c r="C28">
        <v>0</v>
      </c>
    </row>
    <row r="29" spans="1:3">
      <c r="A29" s="79" t="s">
        <v>92</v>
      </c>
      <c r="B29">
        <v>1.5151515151515152E-2</v>
      </c>
      <c r="C29">
        <v>0.06</v>
      </c>
    </row>
    <row r="30" spans="1:3">
      <c r="A30" s="79" t="s">
        <v>49</v>
      </c>
      <c r="B30">
        <v>3.0303030303030304E-2</v>
      </c>
      <c r="C30">
        <v>0</v>
      </c>
    </row>
    <row r="31" spans="1:3">
      <c r="A31" s="79" t="s">
        <v>361</v>
      </c>
      <c r="B31">
        <v>4.5454545454545452E-3</v>
      </c>
      <c r="C31">
        <v>0</v>
      </c>
    </row>
    <row r="32" spans="1:3">
      <c r="A32" s="79" t="s">
        <v>51</v>
      </c>
      <c r="B32">
        <v>2.2727272727272726E-3</v>
      </c>
      <c r="C32">
        <v>0</v>
      </c>
    </row>
    <row r="33" spans="1:3">
      <c r="A33" s="79" t="s">
        <v>363</v>
      </c>
      <c r="B33">
        <v>1.5151515151515152E-2</v>
      </c>
      <c r="C33">
        <v>0</v>
      </c>
    </row>
    <row r="34" spans="1:3">
      <c r="A34" s="79" t="s">
        <v>27</v>
      </c>
      <c r="B34">
        <v>4.5454545454545456E-2</v>
      </c>
      <c r="C34">
        <v>0</v>
      </c>
    </row>
    <row r="35" spans="1:3">
      <c r="A35" s="79" t="s">
        <v>359</v>
      </c>
      <c r="B35">
        <v>1.5151515151515152E-3</v>
      </c>
      <c r="C35">
        <v>0.5</v>
      </c>
    </row>
    <row r="36" spans="1:3">
      <c r="A36" s="79" t="s">
        <v>54</v>
      </c>
      <c r="B36">
        <v>4.5454545454545456E-2</v>
      </c>
      <c r="C36">
        <v>0.2</v>
      </c>
    </row>
    <row r="37" spans="1:3">
      <c r="A37" s="79" t="s">
        <v>344</v>
      </c>
      <c r="B37">
        <v>1.5151515151515151</v>
      </c>
      <c r="C37">
        <v>22</v>
      </c>
    </row>
    <row r="38" spans="1:3">
      <c r="A38" s="79" t="s">
        <v>345</v>
      </c>
      <c r="B38">
        <v>3.787878787878788E-2</v>
      </c>
      <c r="C38">
        <v>0.1</v>
      </c>
    </row>
    <row r="39" spans="1:3">
      <c r="A39" s="79" t="s">
        <v>346</v>
      </c>
      <c r="B39">
        <v>6.0606060606060608E-2</v>
      </c>
      <c r="C39">
        <v>1.3</v>
      </c>
    </row>
    <row r="40" spans="1:3">
      <c r="A40" s="79" t="s">
        <v>347</v>
      </c>
      <c r="B40">
        <v>1.5151515151515151</v>
      </c>
      <c r="C40">
        <v>21</v>
      </c>
    </row>
    <row r="41" spans="1:3">
      <c r="A41" s="79" t="s">
        <v>348</v>
      </c>
      <c r="B41">
        <v>1.8181818181818181</v>
      </c>
      <c r="C41">
        <v>9</v>
      </c>
    </row>
    <row r="42" spans="1:3">
      <c r="A42" s="79" t="s">
        <v>30</v>
      </c>
      <c r="B42">
        <v>4.5454545454545456E-2</v>
      </c>
      <c r="C42">
        <v>0</v>
      </c>
    </row>
    <row r="43" spans="1:3">
      <c r="A43" s="79" t="s">
        <v>141</v>
      </c>
      <c r="B43">
        <v>0.22727272727272727</v>
      </c>
      <c r="C43">
        <v>3</v>
      </c>
    </row>
    <row r="44" spans="1:3">
      <c r="A44" s="79" t="s">
        <v>122</v>
      </c>
      <c r="B44">
        <v>0.22727272727272727</v>
      </c>
      <c r="C44">
        <v>0</v>
      </c>
    </row>
    <row r="45" spans="1:3">
      <c r="A45" s="79" t="s">
        <v>188</v>
      </c>
      <c r="B45">
        <v>6.0606060606060608E-2</v>
      </c>
      <c r="C45">
        <v>1.2</v>
      </c>
    </row>
    <row r="46" spans="1:3">
      <c r="A46" s="79" t="s">
        <v>56</v>
      </c>
      <c r="B46">
        <v>4.5454545454545452E-3</v>
      </c>
      <c r="C46">
        <v>0.1</v>
      </c>
    </row>
    <row r="47" spans="1:3">
      <c r="A47" s="79" t="s">
        <v>78</v>
      </c>
      <c r="B47">
        <v>0.13636363636363635</v>
      </c>
      <c r="C47">
        <v>0</v>
      </c>
    </row>
    <row r="48" spans="1:3">
      <c r="A48" s="79" t="s">
        <v>33</v>
      </c>
      <c r="B48">
        <v>2.2727272727272728E-2</v>
      </c>
      <c r="C48">
        <v>0</v>
      </c>
    </row>
    <row r="49" spans="1:3">
      <c r="A49" s="79" t="s">
        <v>60</v>
      </c>
      <c r="B49">
        <v>9.0909090909090912E-2</v>
      </c>
      <c r="C49">
        <v>1.8</v>
      </c>
    </row>
    <row r="50" spans="1:3">
      <c r="A50" s="79" t="s">
        <v>360</v>
      </c>
      <c r="B50">
        <v>3.0303030303030303E-3</v>
      </c>
      <c r="C50">
        <v>0</v>
      </c>
    </row>
    <row r="51" spans="1:3">
      <c r="A51" s="79" t="s">
        <v>79</v>
      </c>
      <c r="B51">
        <v>1.5151515151515152E-2</v>
      </c>
      <c r="C51">
        <v>0</v>
      </c>
    </row>
    <row r="52" spans="1:3">
      <c r="A52" s="79" t="s">
        <v>80</v>
      </c>
      <c r="B52">
        <v>7.575757575757576E-3</v>
      </c>
      <c r="C52">
        <v>0</v>
      </c>
    </row>
    <row r="53" spans="1:3">
      <c r="A53" s="79" t="s">
        <v>62</v>
      </c>
      <c r="B53">
        <v>6.0606060606060608E-2</v>
      </c>
      <c r="C53">
        <v>1.2</v>
      </c>
    </row>
    <row r="54" spans="1:3">
      <c r="A54" s="79" t="s">
        <v>349</v>
      </c>
      <c r="B54">
        <v>1.3636363636363635</v>
      </c>
      <c r="C54">
        <v>21</v>
      </c>
    </row>
    <row r="55" spans="1:3">
      <c r="A55" s="79" t="s">
        <v>289</v>
      </c>
      <c r="B55">
        <v>0.18181818181818182</v>
      </c>
      <c r="C55">
        <v>0</v>
      </c>
    </row>
    <row r="56" spans="1:3">
      <c r="A56" s="79" t="s">
        <v>350</v>
      </c>
      <c r="B56">
        <v>7.575757575757576E-2</v>
      </c>
      <c r="C56">
        <v>1.3</v>
      </c>
    </row>
    <row r="57" spans="1:3">
      <c r="A57" s="79" t="s">
        <v>351</v>
      </c>
      <c r="B57">
        <v>0.21212121212121213</v>
      </c>
      <c r="C57">
        <v>1.1000000000000001</v>
      </c>
    </row>
    <row r="58" spans="1:3">
      <c r="A58" s="79" t="s">
        <v>224</v>
      </c>
      <c r="B58">
        <v>0.22727272727272727</v>
      </c>
      <c r="C58">
        <v>0</v>
      </c>
    </row>
    <row r="59" spans="1:3">
      <c r="A59" s="79" t="s">
        <v>364</v>
      </c>
      <c r="B59">
        <v>1.5151515151515152E-2</v>
      </c>
      <c r="C59">
        <v>0</v>
      </c>
    </row>
    <row r="60" spans="1:3">
      <c r="A60" s="79" t="s">
        <v>124</v>
      </c>
      <c r="B60">
        <v>1.5151515151515152E-3</v>
      </c>
      <c r="C60">
        <v>0</v>
      </c>
    </row>
    <row r="61" spans="1:3">
      <c r="A61" s="79" t="s">
        <v>195</v>
      </c>
      <c r="B61">
        <v>3.787878787878788E-2</v>
      </c>
      <c r="C61">
        <v>0.05</v>
      </c>
    </row>
    <row r="62" spans="1:3">
      <c r="A62" s="79" t="s">
        <v>216</v>
      </c>
      <c r="B62">
        <v>0.15151515151515152</v>
      </c>
      <c r="C62">
        <v>0.4</v>
      </c>
    </row>
    <row r="63" spans="1:3">
      <c r="A63" s="79" t="s">
        <v>64</v>
      </c>
      <c r="B63">
        <v>1.5151515151515152E-2</v>
      </c>
      <c r="C63">
        <v>0.1</v>
      </c>
    </row>
    <row r="64" spans="1:3">
      <c r="A64" s="79" t="s">
        <v>36</v>
      </c>
      <c r="B64">
        <v>3.0303030303030303E-3</v>
      </c>
      <c r="C64">
        <v>0</v>
      </c>
    </row>
    <row r="65" spans="1:3">
      <c r="A65" s="79" t="s">
        <v>134</v>
      </c>
      <c r="B65">
        <v>9.0909090909090912E-2</v>
      </c>
      <c r="C65">
        <v>0</v>
      </c>
    </row>
    <row r="66" spans="1:3">
      <c r="A66" s="79" t="s">
        <v>91</v>
      </c>
      <c r="B66">
        <v>6.0606060606060608E-2</v>
      </c>
      <c r="C66">
        <v>0</v>
      </c>
    </row>
    <row r="67" spans="1:3">
      <c r="A67" s="79" t="s">
        <v>352</v>
      </c>
      <c r="B67">
        <v>0.10606060606060606</v>
      </c>
      <c r="C67">
        <v>1.8</v>
      </c>
    </row>
    <row r="68" spans="1:3">
      <c r="A68" s="79" t="s">
        <v>5</v>
      </c>
      <c r="B68">
        <v>0.10606060606060606</v>
      </c>
      <c r="C68">
        <v>1.8</v>
      </c>
    </row>
    <row r="69" spans="1:3">
      <c r="A69" s="79" t="s">
        <v>196</v>
      </c>
      <c r="B69">
        <v>2.2727272727272728E-2</v>
      </c>
      <c r="C69">
        <v>0</v>
      </c>
    </row>
    <row r="70" spans="1:3">
      <c r="A70" s="79" t="s">
        <v>112</v>
      </c>
      <c r="B70">
        <v>6.0606060606060608E-2</v>
      </c>
      <c r="C70">
        <v>0</v>
      </c>
    </row>
    <row r="71" spans="1:3">
      <c r="A71" s="79" t="s">
        <v>353</v>
      </c>
      <c r="B71">
        <v>1.5151515151515152E-2</v>
      </c>
      <c r="C71">
        <v>0.1</v>
      </c>
    </row>
    <row r="72" spans="1:3">
      <c r="A72" s="79" t="s">
        <v>65</v>
      </c>
      <c r="B72">
        <v>4.5454545454545452E-3</v>
      </c>
      <c r="C72">
        <v>0</v>
      </c>
    </row>
    <row r="73" spans="1:3">
      <c r="A73" s="79" t="s">
        <v>213</v>
      </c>
      <c r="B73">
        <v>0.21212121212121213</v>
      </c>
      <c r="C73">
        <v>3.7</v>
      </c>
    </row>
    <row r="74" spans="1:3">
      <c r="A74" s="79" t="s">
        <v>38</v>
      </c>
      <c r="B74">
        <v>1.5151515151515152E-2</v>
      </c>
      <c r="C74">
        <v>0</v>
      </c>
    </row>
    <row r="75" spans="1:3">
      <c r="A75" s="79" t="s">
        <v>66</v>
      </c>
      <c r="B75">
        <v>3.0303030303030303E-3</v>
      </c>
      <c r="C75">
        <v>0</v>
      </c>
    </row>
    <row r="76" spans="1:3">
      <c r="A76" s="79" t="s">
        <v>354</v>
      </c>
      <c r="B76">
        <v>1.5151515151515152E-2</v>
      </c>
      <c r="C76">
        <v>0</v>
      </c>
    </row>
    <row r="77" spans="1:3">
      <c r="A77" s="79" t="s">
        <v>40</v>
      </c>
      <c r="B77">
        <v>3.787878787878788E-2</v>
      </c>
      <c r="C77">
        <v>1.5</v>
      </c>
    </row>
    <row r="78" spans="1:3">
      <c r="A78" s="79" t="s">
        <v>226</v>
      </c>
      <c r="B78">
        <v>0.24242424242424243</v>
      </c>
      <c r="C78">
        <v>0</v>
      </c>
    </row>
    <row r="79" spans="1:3">
      <c r="A79" s="79" t="s">
        <v>100</v>
      </c>
      <c r="B79">
        <v>0.19696969696969696</v>
      </c>
      <c r="C79">
        <v>4.7</v>
      </c>
    </row>
    <row r="80" spans="1:3">
      <c r="A80" s="79" t="s">
        <v>356</v>
      </c>
      <c r="B80">
        <v>7.575757575757576E-2</v>
      </c>
      <c r="C80">
        <v>0.85</v>
      </c>
    </row>
    <row r="81" spans="1:3">
      <c r="A81" s="79" t="s">
        <v>104</v>
      </c>
      <c r="B81">
        <v>4.5454545454545456E-2</v>
      </c>
      <c r="C81">
        <v>0.2</v>
      </c>
    </row>
    <row r="82" spans="1:3">
      <c r="A82" s="79" t="s">
        <v>41</v>
      </c>
      <c r="B82">
        <v>1.5151515151515152E-2</v>
      </c>
      <c r="C82">
        <v>0</v>
      </c>
    </row>
    <row r="83" spans="1:3">
      <c r="A83" s="79" t="s">
        <v>68</v>
      </c>
      <c r="B83">
        <v>7.575757575757576E-3</v>
      </c>
      <c r="C83">
        <v>0</v>
      </c>
    </row>
    <row r="84" spans="1:3">
      <c r="A84" s="79" t="s">
        <v>357</v>
      </c>
      <c r="B84">
        <v>3.787878787878788E-2</v>
      </c>
      <c r="C84">
        <v>1.8</v>
      </c>
    </row>
    <row r="85" spans="1:3">
      <c r="A85" s="79" t="s">
        <v>358</v>
      </c>
      <c r="B85">
        <v>3.0303030303030304E-2</v>
      </c>
      <c r="C85">
        <v>0.4</v>
      </c>
    </row>
    <row r="86" spans="1:3">
      <c r="A86" s="79" t="s">
        <v>222</v>
      </c>
      <c r="B86">
        <v>1.9696969696969697</v>
      </c>
      <c r="C86">
        <v>20</v>
      </c>
    </row>
    <row r="87" spans="1:3">
      <c r="A87" s="79" t="s">
        <v>69</v>
      </c>
      <c r="B87">
        <v>1.5151515151515152E-2</v>
      </c>
      <c r="C87">
        <v>0</v>
      </c>
    </row>
    <row r="88" spans="1:3">
      <c r="A88" s="79" t="s">
        <v>75</v>
      </c>
      <c r="B88">
        <v>7.575757575757576E-3</v>
      </c>
      <c r="C88">
        <v>0.25</v>
      </c>
    </row>
    <row r="89" spans="1:3">
      <c r="A89" s="79" t="s">
        <v>76</v>
      </c>
      <c r="B89">
        <v>7.575757575757576E-3</v>
      </c>
      <c r="C89">
        <v>0.25</v>
      </c>
    </row>
    <row r="90" spans="1:3">
      <c r="A90" s="79" t="s">
        <v>589</v>
      </c>
      <c r="B90">
        <v>0</v>
      </c>
    </row>
    <row r="91" spans="1:3">
      <c r="A91" s="13" t="s">
        <v>935</v>
      </c>
      <c r="B91">
        <v>33.051918408533794</v>
      </c>
      <c r="C91">
        <v>489.62300000000016</v>
      </c>
    </row>
    <row r="92" spans="1:3">
      <c r="A92" s="13" t="s">
        <v>936</v>
      </c>
      <c r="B92">
        <v>46.145986715172675</v>
      </c>
      <c r="C92">
        <v>639.6450000000001</v>
      </c>
    </row>
    <row r="93" spans="1:3">
      <c r="A93" s="13" t="s">
        <v>937</v>
      </c>
      <c r="B93">
        <v>106.69115816859696</v>
      </c>
      <c r="C93">
        <v>1420.9833999999996</v>
      </c>
    </row>
    <row r="94" spans="1:3">
      <c r="A94" s="13" t="s">
        <v>427</v>
      </c>
      <c r="B94">
        <v>204.74380150779166</v>
      </c>
      <c r="C94">
        <v>2681.1723999999999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19E93-95E0-4738-8BD1-B2AE04EDCC96}">
  <dimension ref="A1:K167"/>
  <sheetViews>
    <sheetView tabSelected="1" topLeftCell="A7" workbookViewId="0">
      <selection activeCell="G7" sqref="G7"/>
    </sheetView>
  </sheetViews>
  <sheetFormatPr defaultRowHeight="14.4"/>
  <cols>
    <col min="1" max="1" width="18.21875" customWidth="1"/>
    <col min="2" max="2" width="26.6640625" customWidth="1"/>
    <col min="3" max="3" width="122.44140625" customWidth="1"/>
    <col min="4" max="4" width="44.6640625" bestFit="1" customWidth="1"/>
    <col min="5" max="5" width="21.109375" customWidth="1"/>
    <col min="6" max="6" width="35.88671875" customWidth="1"/>
    <col min="7" max="7" width="46.21875" customWidth="1"/>
  </cols>
  <sheetData>
    <row r="1" spans="1:8">
      <c r="A1" s="5" t="s">
        <v>931</v>
      </c>
      <c r="B1" s="5" t="s">
        <v>170</v>
      </c>
      <c r="C1" s="5" t="s">
        <v>146</v>
      </c>
      <c r="D1" s="5" t="s">
        <v>1</v>
      </c>
      <c r="E1" s="5" t="s">
        <v>2</v>
      </c>
      <c r="F1" s="5" t="s">
        <v>3</v>
      </c>
      <c r="G1" s="5" t="s">
        <v>943</v>
      </c>
      <c r="H1" s="5" t="s">
        <v>147</v>
      </c>
    </row>
    <row r="2" spans="1:8">
      <c r="A2" s="75">
        <v>45881</v>
      </c>
      <c r="B2" s="6" t="s">
        <v>171</v>
      </c>
      <c r="C2" s="3" t="s">
        <v>172</v>
      </c>
      <c r="D2" s="6" t="s">
        <v>149</v>
      </c>
      <c r="E2" s="7">
        <v>5.5555555555555552E-2</v>
      </c>
      <c r="F2" s="7">
        <v>0.1111111111111111</v>
      </c>
      <c r="G2" s="6" t="s">
        <v>941</v>
      </c>
      <c r="H2" s="7">
        <v>6</v>
      </c>
    </row>
    <row r="3" spans="1:8">
      <c r="A3" s="75">
        <v>45881</v>
      </c>
      <c r="B3" s="6" t="s">
        <v>171</v>
      </c>
      <c r="C3" s="3" t="s">
        <v>172</v>
      </c>
      <c r="D3" s="6" t="s">
        <v>150</v>
      </c>
      <c r="E3" s="7">
        <v>5.5555555555555552E-2</v>
      </c>
      <c r="F3" s="7">
        <v>9.2592592592592587E-2</v>
      </c>
      <c r="G3" s="6" t="s">
        <v>941</v>
      </c>
      <c r="H3" s="7">
        <v>4</v>
      </c>
    </row>
    <row r="4" spans="1:8">
      <c r="A4" s="75">
        <v>45881</v>
      </c>
      <c r="B4" s="6" t="s">
        <v>171</v>
      </c>
      <c r="C4" s="3" t="s">
        <v>172</v>
      </c>
      <c r="D4" s="6" t="s">
        <v>151</v>
      </c>
      <c r="E4" s="7">
        <v>3.7037037037037035E-2</v>
      </c>
      <c r="F4" s="7">
        <v>7.407407407407407E-2</v>
      </c>
      <c r="G4" s="6" t="s">
        <v>941</v>
      </c>
      <c r="H4" s="7">
        <v>4</v>
      </c>
    </row>
    <row r="5" spans="1:8">
      <c r="A5" s="75">
        <v>45881</v>
      </c>
      <c r="B5" s="6" t="s">
        <v>171</v>
      </c>
      <c r="C5" s="3" t="s">
        <v>172</v>
      </c>
      <c r="D5" s="6" t="s">
        <v>152</v>
      </c>
      <c r="E5" s="7">
        <v>3.7037037037037035E-2</v>
      </c>
      <c r="F5" s="7">
        <v>4.6296296296296294E-2</v>
      </c>
      <c r="G5" s="6" t="s">
        <v>941</v>
      </c>
      <c r="H5" s="7">
        <v>1</v>
      </c>
    </row>
    <row r="6" spans="1:8">
      <c r="A6" s="75">
        <v>45881</v>
      </c>
      <c r="B6" s="6" t="s">
        <v>171</v>
      </c>
      <c r="C6" s="3" t="s">
        <v>172</v>
      </c>
      <c r="D6" s="6" t="s">
        <v>153</v>
      </c>
      <c r="E6" s="7">
        <v>7.407407407407407E-2</v>
      </c>
      <c r="F6" s="7">
        <v>7.407407407407407E-2</v>
      </c>
      <c r="G6" s="6" t="s">
        <v>941</v>
      </c>
      <c r="H6" s="7">
        <v>0</v>
      </c>
    </row>
    <row r="7" spans="1:8">
      <c r="A7" s="75">
        <v>45881</v>
      </c>
      <c r="B7" s="6" t="s">
        <v>171</v>
      </c>
      <c r="C7" s="3" t="s">
        <v>172</v>
      </c>
      <c r="D7" s="6" t="s">
        <v>154</v>
      </c>
      <c r="E7" s="7">
        <v>5.5555555555555552E-2</v>
      </c>
      <c r="F7" s="7">
        <v>5.5555555555555552E-2</v>
      </c>
      <c r="G7" s="6" t="s">
        <v>941</v>
      </c>
      <c r="H7" s="7">
        <v>0</v>
      </c>
    </row>
    <row r="8" spans="1:8">
      <c r="A8" s="75">
        <v>45881</v>
      </c>
      <c r="B8" s="6" t="s">
        <v>171</v>
      </c>
      <c r="C8" s="3" t="s">
        <v>172</v>
      </c>
      <c r="D8" s="6" t="s">
        <v>155</v>
      </c>
      <c r="E8" s="7">
        <v>5.5555555555555552E-2</v>
      </c>
      <c r="F8" s="7">
        <v>4.6296296296296294E-2</v>
      </c>
      <c r="G8" s="6" t="s">
        <v>941</v>
      </c>
      <c r="H8" s="7">
        <v>-1</v>
      </c>
    </row>
    <row r="9" spans="1:8">
      <c r="A9" s="75">
        <v>45881</v>
      </c>
      <c r="B9" s="6" t="s">
        <v>171</v>
      </c>
      <c r="C9" s="3" t="s">
        <v>172</v>
      </c>
      <c r="D9" s="6" t="s">
        <v>156</v>
      </c>
      <c r="E9" s="7">
        <v>3.7037037037037035E-2</v>
      </c>
      <c r="F9" s="7">
        <v>3.7037037037037035E-2</v>
      </c>
      <c r="G9" s="6" t="s">
        <v>941</v>
      </c>
      <c r="H9" s="7">
        <v>0</v>
      </c>
    </row>
    <row r="10" spans="1:8">
      <c r="A10" s="75">
        <v>45881</v>
      </c>
      <c r="B10" s="6" t="s">
        <v>171</v>
      </c>
      <c r="C10" s="3" t="s">
        <v>172</v>
      </c>
      <c r="D10" s="6" t="s">
        <v>157</v>
      </c>
      <c r="E10" s="7">
        <v>0</v>
      </c>
      <c r="F10" s="7">
        <v>0.33333333333333331</v>
      </c>
      <c r="G10" s="6" t="s">
        <v>941</v>
      </c>
      <c r="H10" s="7">
        <v>36</v>
      </c>
    </row>
    <row r="11" spans="1:8">
      <c r="A11" s="75">
        <v>45881</v>
      </c>
      <c r="B11" s="6" t="s">
        <v>171</v>
      </c>
      <c r="C11" s="3" t="s">
        <v>172</v>
      </c>
      <c r="D11" s="6" t="s">
        <v>158</v>
      </c>
      <c r="E11" s="7">
        <v>1.8518518518518517E-2</v>
      </c>
      <c r="F11" s="7">
        <v>9.2592592592592587E-2</v>
      </c>
      <c r="G11" s="6" t="s">
        <v>941</v>
      </c>
      <c r="H11" s="7">
        <v>8</v>
      </c>
    </row>
    <row r="12" spans="1:8">
      <c r="A12" s="75">
        <v>45881</v>
      </c>
      <c r="B12" s="6" t="s">
        <v>171</v>
      </c>
      <c r="C12" s="3" t="s">
        <v>172</v>
      </c>
      <c r="D12" s="6" t="s">
        <v>159</v>
      </c>
      <c r="E12" s="7">
        <v>0.32407407407407407</v>
      </c>
      <c r="F12" s="7">
        <v>0.7407407407407407</v>
      </c>
      <c r="G12" s="6" t="s">
        <v>944</v>
      </c>
      <c r="H12" s="7">
        <v>45</v>
      </c>
    </row>
    <row r="13" spans="1:8">
      <c r="A13" s="75">
        <v>45881</v>
      </c>
      <c r="B13" s="6" t="s">
        <v>171</v>
      </c>
      <c r="C13" s="3" t="s">
        <v>172</v>
      </c>
      <c r="D13" s="6" t="s">
        <v>160</v>
      </c>
      <c r="E13" s="7">
        <v>4.6296296296296294E-2</v>
      </c>
      <c r="F13" s="7">
        <v>4.6296296296296294E-2</v>
      </c>
      <c r="G13" s="6" t="s">
        <v>941</v>
      </c>
      <c r="H13" s="7"/>
    </row>
    <row r="14" spans="1:8">
      <c r="A14" s="75">
        <v>45881</v>
      </c>
      <c r="B14" s="6" t="s">
        <v>171</v>
      </c>
      <c r="C14" s="3" t="s">
        <v>172</v>
      </c>
      <c r="D14" s="6" t="s">
        <v>161</v>
      </c>
      <c r="E14" s="7">
        <v>3.7037037037037035E-2</v>
      </c>
      <c r="F14" s="7">
        <v>3.7037037037037035E-2</v>
      </c>
      <c r="G14" s="6" t="s">
        <v>941</v>
      </c>
      <c r="H14" s="7"/>
    </row>
    <row r="15" spans="1:8">
      <c r="A15" s="75">
        <v>45881</v>
      </c>
      <c r="B15" s="6" t="s">
        <v>171</v>
      </c>
      <c r="C15" s="3" t="s">
        <v>172</v>
      </c>
      <c r="D15" s="6" t="s">
        <v>162</v>
      </c>
      <c r="E15" s="7">
        <v>0</v>
      </c>
      <c r="F15" s="7">
        <v>0</v>
      </c>
      <c r="G15" s="6" t="s">
        <v>941</v>
      </c>
      <c r="H15" s="7"/>
    </row>
    <row r="16" spans="1:8">
      <c r="A16" s="75">
        <v>45881</v>
      </c>
      <c r="B16" s="6" t="s">
        <v>171</v>
      </c>
      <c r="C16" s="3" t="s">
        <v>172</v>
      </c>
      <c r="D16" s="6" t="s">
        <v>163</v>
      </c>
      <c r="E16" s="7">
        <v>5.5555555555555552E-2</v>
      </c>
      <c r="F16" s="7">
        <v>9.2592592592592587E-2</v>
      </c>
      <c r="G16" s="6" t="s">
        <v>941</v>
      </c>
      <c r="H16" s="7">
        <v>4</v>
      </c>
    </row>
    <row r="17" spans="1:8">
      <c r="A17" s="75">
        <v>45881</v>
      </c>
      <c r="B17" s="6" t="s">
        <v>171</v>
      </c>
      <c r="C17" s="3" t="s">
        <v>172</v>
      </c>
      <c r="D17" s="6" t="s">
        <v>164</v>
      </c>
      <c r="E17" s="7">
        <v>5.5555555555555552E-2</v>
      </c>
      <c r="F17" s="7">
        <v>5.5555555555555552E-2</v>
      </c>
      <c r="G17" s="6" t="s">
        <v>941</v>
      </c>
      <c r="H17" s="7"/>
    </row>
    <row r="18" spans="1:8">
      <c r="A18" s="75">
        <v>45881</v>
      </c>
      <c r="B18" s="6" t="s">
        <v>171</v>
      </c>
      <c r="C18" s="3" t="s">
        <v>172</v>
      </c>
      <c r="D18" s="6" t="s">
        <v>165</v>
      </c>
      <c r="E18" s="7">
        <v>0.55555555555555558</v>
      </c>
      <c r="F18" s="7">
        <v>0.83333333333333337</v>
      </c>
      <c r="G18" s="6" t="s">
        <v>941</v>
      </c>
      <c r="H18" s="7">
        <v>30</v>
      </c>
    </row>
    <row r="19" spans="1:8">
      <c r="A19" s="75">
        <v>45881</v>
      </c>
      <c r="B19" s="6" t="s">
        <v>171</v>
      </c>
      <c r="C19" s="3" t="s">
        <v>172</v>
      </c>
      <c r="D19" s="6" t="s">
        <v>166</v>
      </c>
      <c r="E19" s="7">
        <v>1.6296296296296295</v>
      </c>
      <c r="F19" s="7">
        <v>2.7777777777777777</v>
      </c>
      <c r="G19" s="6" t="s">
        <v>941</v>
      </c>
      <c r="H19" s="7">
        <v>124</v>
      </c>
    </row>
    <row r="20" spans="1:8">
      <c r="A20" s="75">
        <v>45881</v>
      </c>
      <c r="B20" s="6" t="s">
        <v>171</v>
      </c>
      <c r="C20" s="6" t="s">
        <v>173</v>
      </c>
      <c r="D20" s="6" t="s">
        <v>168</v>
      </c>
      <c r="E20" s="7">
        <v>0.69444444444444442</v>
      </c>
      <c r="F20" s="7">
        <v>2.4074074074074074</v>
      </c>
      <c r="G20" s="6" t="s">
        <v>941</v>
      </c>
      <c r="H20" s="7">
        <v>185</v>
      </c>
    </row>
    <row r="21" spans="1:8">
      <c r="A21" s="75">
        <v>45857</v>
      </c>
      <c r="B21" s="6" t="s">
        <v>209</v>
      </c>
      <c r="C21" s="6" t="s">
        <v>205</v>
      </c>
      <c r="D21" s="6" t="s">
        <v>149</v>
      </c>
      <c r="E21" s="7">
        <v>5.7142857142857141E-2</v>
      </c>
      <c r="F21" s="7">
        <v>0.1</v>
      </c>
      <c r="G21" s="6" t="s">
        <v>941</v>
      </c>
      <c r="H21" s="7">
        <v>3</v>
      </c>
    </row>
    <row r="22" spans="1:8">
      <c r="A22" s="75">
        <v>45857</v>
      </c>
      <c r="B22" s="6" t="s">
        <v>209</v>
      </c>
      <c r="C22" s="6" t="s">
        <v>205</v>
      </c>
      <c r="D22" s="6" t="s">
        <v>150</v>
      </c>
      <c r="E22" s="7">
        <v>5.7142857142857141E-2</v>
      </c>
      <c r="F22" s="7">
        <v>0.18571428571428572</v>
      </c>
      <c r="G22" s="6" t="s">
        <v>941</v>
      </c>
      <c r="H22" s="7">
        <v>9</v>
      </c>
    </row>
    <row r="23" spans="1:8">
      <c r="A23" s="75">
        <v>45857</v>
      </c>
      <c r="B23" s="6" t="s">
        <v>209</v>
      </c>
      <c r="C23" s="6" t="s">
        <v>205</v>
      </c>
      <c r="D23" s="6" t="s">
        <v>151</v>
      </c>
      <c r="E23" s="7">
        <v>2.8571428571428571E-2</v>
      </c>
      <c r="F23" s="7">
        <v>8.5714285714285715E-2</v>
      </c>
      <c r="G23" s="6" t="s">
        <v>941</v>
      </c>
      <c r="H23" s="7">
        <v>4</v>
      </c>
    </row>
    <row r="24" spans="1:8">
      <c r="A24" s="75">
        <v>45857</v>
      </c>
      <c r="B24" s="6" t="s">
        <v>209</v>
      </c>
      <c r="C24" s="6" t="s">
        <v>205</v>
      </c>
      <c r="D24" s="6" t="s">
        <v>152</v>
      </c>
      <c r="E24" s="7">
        <v>2.8571428571428571E-2</v>
      </c>
      <c r="F24" s="7">
        <v>8.5714285714285715E-2</v>
      </c>
      <c r="G24" s="6" t="s">
        <v>941</v>
      </c>
      <c r="H24" s="7">
        <v>4</v>
      </c>
    </row>
    <row r="25" spans="1:8">
      <c r="A25" s="75">
        <v>45857</v>
      </c>
      <c r="B25" s="6" t="s">
        <v>209</v>
      </c>
      <c r="C25" s="6" t="s">
        <v>205</v>
      </c>
      <c r="D25" s="6" t="s">
        <v>153</v>
      </c>
      <c r="E25" s="7">
        <v>0</v>
      </c>
      <c r="F25" s="7">
        <v>0</v>
      </c>
      <c r="G25" s="6" t="s">
        <v>941</v>
      </c>
      <c r="H25" s="7"/>
    </row>
    <row r="26" spans="1:8">
      <c r="A26" s="75">
        <v>45857</v>
      </c>
      <c r="B26" s="6" t="s">
        <v>209</v>
      </c>
      <c r="C26" s="6" t="s">
        <v>205</v>
      </c>
      <c r="D26" s="6" t="s">
        <v>158</v>
      </c>
      <c r="E26" s="7">
        <v>4.2857142857142858E-2</v>
      </c>
      <c r="F26" s="7">
        <v>8.5714285714285715E-2</v>
      </c>
      <c r="G26" s="6" t="s">
        <v>941</v>
      </c>
      <c r="H26" s="7">
        <v>3</v>
      </c>
    </row>
    <row r="27" spans="1:8">
      <c r="A27" s="75">
        <v>45857</v>
      </c>
      <c r="B27" s="6" t="s">
        <v>209</v>
      </c>
      <c r="C27" s="6" t="s">
        <v>205</v>
      </c>
      <c r="D27" s="6" t="s">
        <v>159</v>
      </c>
      <c r="E27" s="7">
        <v>0.25714285714285712</v>
      </c>
      <c r="F27" s="7">
        <v>0.7142857142857143</v>
      </c>
      <c r="G27" s="6" t="s">
        <v>944</v>
      </c>
      <c r="H27" s="7">
        <v>32</v>
      </c>
    </row>
    <row r="28" spans="1:8">
      <c r="A28" s="75">
        <v>45857</v>
      </c>
      <c r="B28" s="6" t="s">
        <v>209</v>
      </c>
      <c r="C28" s="6" t="s">
        <v>205</v>
      </c>
      <c r="D28" s="6" t="s">
        <v>160</v>
      </c>
      <c r="E28" s="7">
        <v>0</v>
      </c>
      <c r="F28" s="7">
        <v>0</v>
      </c>
      <c r="G28" s="6" t="s">
        <v>941</v>
      </c>
      <c r="H28" s="7"/>
    </row>
    <row r="29" spans="1:8">
      <c r="A29" s="75">
        <v>45857</v>
      </c>
      <c r="B29" s="6" t="s">
        <v>209</v>
      </c>
      <c r="C29" s="6" t="s">
        <v>205</v>
      </c>
      <c r="D29" s="6" t="s">
        <v>161</v>
      </c>
      <c r="E29" s="7">
        <v>0</v>
      </c>
      <c r="F29" s="7">
        <v>0</v>
      </c>
      <c r="G29" s="6" t="s">
        <v>941</v>
      </c>
      <c r="H29" s="7"/>
    </row>
    <row r="30" spans="1:8">
      <c r="A30" s="75">
        <v>45857</v>
      </c>
      <c r="B30" s="6" t="s">
        <v>209</v>
      </c>
      <c r="C30" s="6" t="s">
        <v>205</v>
      </c>
      <c r="D30" s="6" t="s">
        <v>162</v>
      </c>
      <c r="E30" s="7">
        <v>2.8571428571428571E-2</v>
      </c>
      <c r="F30" s="7">
        <v>5.7142857142857141E-2</v>
      </c>
      <c r="G30" s="6" t="s">
        <v>941</v>
      </c>
      <c r="H30" s="7">
        <v>2</v>
      </c>
    </row>
    <row r="31" spans="1:8">
      <c r="A31" s="75">
        <v>45857</v>
      </c>
      <c r="B31" s="6" t="s">
        <v>209</v>
      </c>
      <c r="C31" s="6" t="s">
        <v>205</v>
      </c>
      <c r="D31" s="6" t="s">
        <v>163</v>
      </c>
      <c r="E31" s="7">
        <v>2.8571428571428571E-2</v>
      </c>
      <c r="F31" s="7">
        <v>4.2857142857142858E-2</v>
      </c>
      <c r="G31" s="6" t="s">
        <v>941</v>
      </c>
      <c r="H31" s="7">
        <v>1</v>
      </c>
    </row>
    <row r="32" spans="1:8">
      <c r="A32" s="75">
        <v>45857</v>
      </c>
      <c r="B32" s="6" t="s">
        <v>209</v>
      </c>
      <c r="C32" s="6" t="s">
        <v>205</v>
      </c>
      <c r="D32" s="6" t="s">
        <v>165</v>
      </c>
      <c r="E32" s="7">
        <v>0</v>
      </c>
      <c r="F32" s="7">
        <v>0.8571428571428571</v>
      </c>
      <c r="G32" s="6" t="s">
        <v>941</v>
      </c>
      <c r="H32" s="7">
        <v>60</v>
      </c>
    </row>
    <row r="33" spans="1:8">
      <c r="A33" s="75">
        <v>45857</v>
      </c>
      <c r="B33" s="6" t="s">
        <v>209</v>
      </c>
      <c r="C33" s="6" t="s">
        <v>205</v>
      </c>
      <c r="D33" s="6" t="s">
        <v>166</v>
      </c>
      <c r="E33" s="7">
        <v>0.9</v>
      </c>
      <c r="F33" s="7">
        <v>2.9285714285714284</v>
      </c>
      <c r="G33" s="6" t="s">
        <v>941</v>
      </c>
      <c r="H33" s="7">
        <v>142</v>
      </c>
    </row>
    <row r="34" spans="1:8">
      <c r="A34" s="75">
        <v>45857</v>
      </c>
      <c r="B34" s="6" t="s">
        <v>209</v>
      </c>
      <c r="C34" s="6" t="s">
        <v>208</v>
      </c>
      <c r="D34" s="6" t="s">
        <v>206</v>
      </c>
      <c r="E34" s="7">
        <v>5.7142857142857141E-2</v>
      </c>
      <c r="F34" s="7">
        <v>0.25714285714285712</v>
      </c>
      <c r="G34" s="6" t="s">
        <v>942</v>
      </c>
      <c r="H34" s="7">
        <v>14</v>
      </c>
    </row>
    <row r="35" spans="1:8">
      <c r="A35" s="75">
        <v>45857</v>
      </c>
      <c r="B35" s="6" t="s">
        <v>209</v>
      </c>
      <c r="C35" s="6" t="s">
        <v>208</v>
      </c>
      <c r="D35" s="6" t="s">
        <v>207</v>
      </c>
      <c r="E35" s="7">
        <v>0.14285714285714285</v>
      </c>
      <c r="F35" s="7">
        <v>0.34285714285714286</v>
      </c>
      <c r="G35" s="6" t="s">
        <v>942</v>
      </c>
      <c r="H35" s="7">
        <v>14</v>
      </c>
    </row>
    <row r="36" spans="1:8" s="1" customFormat="1">
      <c r="A36" s="75">
        <v>45864</v>
      </c>
      <c r="B36" s="6" t="s">
        <v>210</v>
      </c>
      <c r="C36" s="6" t="s">
        <v>248</v>
      </c>
      <c r="D36" s="3" t="s">
        <v>149</v>
      </c>
      <c r="E36" s="4">
        <v>5.5813953488372092E-2</v>
      </c>
      <c r="F36" s="4">
        <v>8.8372093023255813E-2</v>
      </c>
      <c r="G36" s="6" t="s">
        <v>941</v>
      </c>
      <c r="H36" s="4">
        <v>7</v>
      </c>
    </row>
    <row r="37" spans="1:8" s="1" customFormat="1">
      <c r="A37" s="75">
        <v>45864</v>
      </c>
      <c r="B37" s="6" t="s">
        <v>210</v>
      </c>
      <c r="C37" s="6" t="s">
        <v>248</v>
      </c>
      <c r="D37" s="3" t="s">
        <v>150</v>
      </c>
      <c r="E37" s="4">
        <v>6.9767441860465115E-2</v>
      </c>
      <c r="F37" s="4">
        <v>6.9767441860465115E-2</v>
      </c>
      <c r="G37" s="6" t="s">
        <v>941</v>
      </c>
      <c r="H37" s="4">
        <v>4</v>
      </c>
    </row>
    <row r="38" spans="1:8" s="1" customFormat="1">
      <c r="A38" s="75">
        <v>45864</v>
      </c>
      <c r="B38" s="6" t="s">
        <v>210</v>
      </c>
      <c r="C38" s="6" t="s">
        <v>248</v>
      </c>
      <c r="D38" s="3" t="s">
        <v>151</v>
      </c>
      <c r="E38" s="4">
        <v>4.6511627906976744E-2</v>
      </c>
      <c r="F38" s="4">
        <v>4.6511627906976744E-2</v>
      </c>
      <c r="G38" s="6" t="s">
        <v>941</v>
      </c>
      <c r="H38" s="4">
        <v>2</v>
      </c>
    </row>
    <row r="39" spans="1:8" s="1" customFormat="1">
      <c r="A39" s="75">
        <v>45864</v>
      </c>
      <c r="B39" s="6" t="s">
        <v>210</v>
      </c>
      <c r="C39" s="6" t="s">
        <v>248</v>
      </c>
      <c r="D39" s="3" t="s">
        <v>152</v>
      </c>
      <c r="E39" s="4">
        <v>3.255813953488372E-2</v>
      </c>
      <c r="F39" s="4">
        <v>3.255813953488372E-2</v>
      </c>
      <c r="G39" s="6" t="s">
        <v>941</v>
      </c>
      <c r="H39" s="4">
        <v>5</v>
      </c>
    </row>
    <row r="40" spans="1:8" s="1" customFormat="1">
      <c r="A40" s="75">
        <v>45864</v>
      </c>
      <c r="B40" s="6" t="s">
        <v>210</v>
      </c>
      <c r="C40" s="6" t="s">
        <v>248</v>
      </c>
      <c r="D40" s="3" t="s">
        <v>158</v>
      </c>
      <c r="E40" s="4">
        <v>5.5813953488372092E-2</v>
      </c>
      <c r="F40" s="4">
        <v>5.5813953488372092E-2</v>
      </c>
      <c r="G40" s="6" t="s">
        <v>941</v>
      </c>
      <c r="H40" s="4">
        <v>1</v>
      </c>
    </row>
    <row r="41" spans="1:8" s="1" customFormat="1">
      <c r="A41" s="75">
        <v>45864</v>
      </c>
      <c r="B41" s="6" t="s">
        <v>210</v>
      </c>
      <c r="C41" s="6" t="s">
        <v>248</v>
      </c>
      <c r="D41" s="3" t="s">
        <v>159</v>
      </c>
      <c r="E41" s="4">
        <v>0.46511627906976744</v>
      </c>
      <c r="F41" s="4">
        <v>0.46511627906976744</v>
      </c>
      <c r="G41" s="3" t="s">
        <v>944</v>
      </c>
      <c r="H41" s="4">
        <v>7</v>
      </c>
    </row>
    <row r="42" spans="1:8" s="1" customFormat="1">
      <c r="A42" s="75">
        <v>45864</v>
      </c>
      <c r="B42" s="6" t="s">
        <v>210</v>
      </c>
      <c r="C42" s="6" t="s">
        <v>248</v>
      </c>
      <c r="D42" s="3" t="s">
        <v>163</v>
      </c>
      <c r="E42" s="4">
        <v>0.10232558139534884</v>
      </c>
      <c r="F42" s="4">
        <v>0.10232558139534884</v>
      </c>
      <c r="G42" s="6" t="s">
        <v>941</v>
      </c>
      <c r="H42" s="4">
        <v>14</v>
      </c>
    </row>
    <row r="43" spans="1:8" s="1" customFormat="1">
      <c r="A43" s="75">
        <v>45864</v>
      </c>
      <c r="B43" s="6" t="s">
        <v>210</v>
      </c>
      <c r="C43" s="6" t="s">
        <v>248</v>
      </c>
      <c r="D43" s="3" t="s">
        <v>161</v>
      </c>
      <c r="E43" s="4">
        <v>2.7906976744186046E-2</v>
      </c>
      <c r="F43" s="4">
        <v>2.7906976744186046E-2</v>
      </c>
      <c r="G43" s="6" t="s">
        <v>941</v>
      </c>
      <c r="H43" s="4">
        <v>4</v>
      </c>
    </row>
    <row r="44" spans="1:8" s="1" customFormat="1">
      <c r="A44" s="75">
        <v>45864</v>
      </c>
      <c r="B44" s="6" t="s">
        <v>210</v>
      </c>
      <c r="C44" s="6" t="s">
        <v>248</v>
      </c>
      <c r="D44" s="3" t="s">
        <v>164</v>
      </c>
      <c r="E44" s="4">
        <v>2.7906976744186046E-2</v>
      </c>
      <c r="F44" s="4">
        <v>2.7906976744186046E-2</v>
      </c>
      <c r="G44" s="6" t="s">
        <v>941</v>
      </c>
      <c r="H44" s="4">
        <v>0</v>
      </c>
    </row>
    <row r="45" spans="1:8" s="1" customFormat="1">
      <c r="A45" s="75">
        <v>45864</v>
      </c>
      <c r="B45" s="6" t="s">
        <v>210</v>
      </c>
      <c r="C45" s="6" t="s">
        <v>248</v>
      </c>
      <c r="D45" s="3" t="s">
        <v>165</v>
      </c>
      <c r="E45" s="4">
        <v>1.1627906976744187</v>
      </c>
      <c r="F45" s="4">
        <v>1.1627906976744187</v>
      </c>
      <c r="G45" s="6" t="s">
        <v>941</v>
      </c>
      <c r="H45" s="4">
        <v>179</v>
      </c>
    </row>
    <row r="46" spans="1:8" s="1" customFormat="1">
      <c r="A46" s="75">
        <v>45864</v>
      </c>
      <c r="B46" s="6" t="s">
        <v>210</v>
      </c>
      <c r="C46" s="6" t="s">
        <v>248</v>
      </c>
      <c r="D46" s="3" t="s">
        <v>166</v>
      </c>
      <c r="E46" s="4">
        <v>3.4883720930232558</v>
      </c>
      <c r="F46" s="4">
        <v>3.4883720930232558</v>
      </c>
      <c r="G46" s="6" t="s">
        <v>941</v>
      </c>
      <c r="H46" s="4">
        <v>514</v>
      </c>
    </row>
    <row r="47" spans="1:8" s="1" customFormat="1">
      <c r="A47" s="75">
        <v>45864</v>
      </c>
      <c r="B47" s="6" t="s">
        <v>210</v>
      </c>
      <c r="C47" s="3" t="s">
        <v>208</v>
      </c>
      <c r="D47" s="3" t="s">
        <v>249</v>
      </c>
      <c r="E47" s="4">
        <v>0.27906976744186046</v>
      </c>
      <c r="F47" s="4">
        <v>0.27906976744186046</v>
      </c>
      <c r="G47" s="6" t="s">
        <v>942</v>
      </c>
      <c r="H47" s="4">
        <v>50</v>
      </c>
    </row>
    <row r="48" spans="1:8" s="1" customFormat="1">
      <c r="A48" s="75">
        <v>45864</v>
      </c>
      <c r="B48" s="6" t="s">
        <v>210</v>
      </c>
      <c r="C48" s="3" t="s">
        <v>208</v>
      </c>
      <c r="D48" s="3" t="s">
        <v>167</v>
      </c>
      <c r="E48" s="4">
        <v>1.5813953488372092</v>
      </c>
      <c r="F48" s="4">
        <v>1.5813953488372092</v>
      </c>
      <c r="G48" s="6" t="s">
        <v>942</v>
      </c>
      <c r="H48" s="4">
        <v>201</v>
      </c>
    </row>
    <row r="49" spans="1:8" s="1" customFormat="1">
      <c r="A49" s="75">
        <v>45864</v>
      </c>
      <c r="B49" s="6" t="s">
        <v>210</v>
      </c>
      <c r="C49" s="3" t="s">
        <v>208</v>
      </c>
      <c r="D49" s="3" t="s">
        <v>169</v>
      </c>
      <c r="E49" s="4">
        <v>0.23255813953488372</v>
      </c>
      <c r="F49" s="4">
        <v>0.23255813953488372</v>
      </c>
      <c r="G49" s="6" t="s">
        <v>942</v>
      </c>
      <c r="H49" s="4">
        <v>33</v>
      </c>
    </row>
    <row r="50" spans="1:8" s="1" customFormat="1">
      <c r="A50" s="75">
        <v>45864</v>
      </c>
      <c r="B50" s="6" t="s">
        <v>210</v>
      </c>
      <c r="C50" s="3" t="s">
        <v>208</v>
      </c>
      <c r="D50" s="3" t="s">
        <v>207</v>
      </c>
      <c r="E50" s="4">
        <v>0.3116279069767442</v>
      </c>
      <c r="F50" s="4">
        <v>0.3116279069767442</v>
      </c>
      <c r="G50" s="6" t="s">
        <v>942</v>
      </c>
      <c r="H50" s="4">
        <v>24</v>
      </c>
    </row>
    <row r="51" spans="1:8" s="2" customFormat="1">
      <c r="A51" s="75">
        <v>45881</v>
      </c>
      <c r="B51" s="6" t="s">
        <v>341</v>
      </c>
      <c r="C51" s="6" t="s">
        <v>340</v>
      </c>
      <c r="D51" s="6" t="s">
        <v>149</v>
      </c>
      <c r="E51" s="7">
        <v>0</v>
      </c>
      <c r="F51" s="7">
        <v>9.2307692307692313E-2</v>
      </c>
      <c r="G51" s="6" t="s">
        <v>941</v>
      </c>
      <c r="H51" s="7">
        <v>12</v>
      </c>
    </row>
    <row r="52" spans="1:8" s="2" customFormat="1">
      <c r="A52" s="75">
        <v>45881</v>
      </c>
      <c r="B52" s="6" t="s">
        <v>341</v>
      </c>
      <c r="C52" s="6" t="s">
        <v>340</v>
      </c>
      <c r="D52" s="6" t="s">
        <v>150</v>
      </c>
      <c r="E52" s="7">
        <v>0</v>
      </c>
      <c r="F52" s="7">
        <v>7.6923076923076927E-2</v>
      </c>
      <c r="G52" s="6" t="s">
        <v>941</v>
      </c>
      <c r="H52" s="7">
        <v>10</v>
      </c>
    </row>
    <row r="53" spans="1:8" s="2" customFormat="1">
      <c r="A53" s="75">
        <v>45881</v>
      </c>
      <c r="B53" s="6" t="s">
        <v>341</v>
      </c>
      <c r="C53" s="6" t="s">
        <v>340</v>
      </c>
      <c r="D53" s="6" t="s">
        <v>151</v>
      </c>
      <c r="E53" s="7">
        <v>2.3076923076923078E-2</v>
      </c>
      <c r="F53" s="7">
        <v>6.9230769230769235E-2</v>
      </c>
      <c r="G53" s="6" t="s">
        <v>941</v>
      </c>
      <c r="H53" s="7">
        <v>6</v>
      </c>
    </row>
    <row r="54" spans="1:8" s="2" customFormat="1">
      <c r="A54" s="75">
        <v>45881</v>
      </c>
      <c r="B54" s="6" t="s">
        <v>341</v>
      </c>
      <c r="C54" s="6" t="s">
        <v>340</v>
      </c>
      <c r="D54" s="6" t="s">
        <v>152</v>
      </c>
      <c r="E54" s="7">
        <v>2.3076923076923078E-2</v>
      </c>
      <c r="F54" s="7">
        <v>4.6153846153846156E-2</v>
      </c>
      <c r="G54" s="6" t="s">
        <v>941</v>
      </c>
      <c r="H54" s="7">
        <v>3</v>
      </c>
    </row>
    <row r="55" spans="1:8" s="2" customFormat="1">
      <c r="A55" s="75">
        <v>45881</v>
      </c>
      <c r="B55" s="6" t="s">
        <v>341</v>
      </c>
      <c r="C55" s="6" t="s">
        <v>340</v>
      </c>
      <c r="D55" s="6" t="s">
        <v>157</v>
      </c>
      <c r="E55" s="7">
        <v>0.23076923076923078</v>
      </c>
      <c r="F55" s="7">
        <v>0.27692307692307694</v>
      </c>
      <c r="G55" s="6" t="s">
        <v>941</v>
      </c>
      <c r="H55" s="7">
        <v>6</v>
      </c>
    </row>
    <row r="56" spans="1:8" s="2" customFormat="1">
      <c r="A56" s="75">
        <v>45881</v>
      </c>
      <c r="B56" s="6" t="s">
        <v>341</v>
      </c>
      <c r="C56" s="6" t="s">
        <v>340</v>
      </c>
      <c r="D56" s="6" t="s">
        <v>158</v>
      </c>
      <c r="E56" s="7">
        <v>2.3076923076923078E-2</v>
      </c>
      <c r="F56" s="7">
        <v>6.1538461538461542E-2</v>
      </c>
      <c r="G56" s="6" t="s">
        <v>941</v>
      </c>
      <c r="H56" s="7">
        <v>5</v>
      </c>
    </row>
    <row r="57" spans="1:8" s="2" customFormat="1">
      <c r="A57" s="75">
        <v>45881</v>
      </c>
      <c r="B57" s="6" t="s">
        <v>341</v>
      </c>
      <c r="C57" s="6" t="s">
        <v>340</v>
      </c>
      <c r="D57" s="6" t="s">
        <v>159</v>
      </c>
      <c r="E57" s="7">
        <v>0.64615384615384619</v>
      </c>
      <c r="F57" s="7">
        <v>0.69230769230769229</v>
      </c>
      <c r="G57" s="6" t="s">
        <v>944</v>
      </c>
      <c r="H57" s="7">
        <v>6</v>
      </c>
    </row>
    <row r="58" spans="1:8" s="2" customFormat="1">
      <c r="A58" s="75">
        <v>45881</v>
      </c>
      <c r="B58" s="6" t="s">
        <v>341</v>
      </c>
      <c r="C58" s="6" t="s">
        <v>340</v>
      </c>
      <c r="D58" s="6" t="s">
        <v>160</v>
      </c>
      <c r="E58" s="7">
        <v>0</v>
      </c>
      <c r="F58" s="7">
        <v>3.8461538461538464E-2</v>
      </c>
      <c r="G58" s="6" t="s">
        <v>941</v>
      </c>
      <c r="H58" s="7">
        <v>5</v>
      </c>
    </row>
    <row r="59" spans="1:8" s="2" customFormat="1">
      <c r="A59" s="75">
        <v>45881</v>
      </c>
      <c r="B59" s="6" t="s">
        <v>341</v>
      </c>
      <c r="C59" s="6" t="s">
        <v>340</v>
      </c>
      <c r="D59" s="6" t="s">
        <v>164</v>
      </c>
      <c r="E59" s="7">
        <v>0</v>
      </c>
      <c r="F59" s="7">
        <v>4.6153846153846156E-2</v>
      </c>
      <c r="G59" s="6" t="s">
        <v>941</v>
      </c>
      <c r="H59" s="7">
        <v>6</v>
      </c>
    </row>
    <row r="60" spans="1:8" s="2" customFormat="1">
      <c r="A60" s="75">
        <v>45881</v>
      </c>
      <c r="B60" s="6" t="s">
        <v>341</v>
      </c>
      <c r="C60" s="6" t="s">
        <v>340</v>
      </c>
      <c r="D60" s="6" t="s">
        <v>165</v>
      </c>
      <c r="E60" s="7">
        <v>0.57692307692307687</v>
      </c>
      <c r="F60" s="7">
        <v>0.61538461538461542</v>
      </c>
      <c r="G60" s="6" t="s">
        <v>941</v>
      </c>
      <c r="H60" s="7">
        <v>5</v>
      </c>
    </row>
    <row r="61" spans="1:8" s="2" customFormat="1">
      <c r="A61" s="75">
        <v>45881</v>
      </c>
      <c r="B61" s="6" t="s">
        <v>341</v>
      </c>
      <c r="C61" s="6" t="s">
        <v>340</v>
      </c>
      <c r="D61" s="6" t="s">
        <v>166</v>
      </c>
      <c r="E61" s="7">
        <v>1.2307692307692308</v>
      </c>
      <c r="F61" s="7">
        <v>1.3076923076923077</v>
      </c>
      <c r="G61" s="6" t="s">
        <v>941</v>
      </c>
      <c r="H61" s="7">
        <v>10</v>
      </c>
    </row>
    <row r="62" spans="1:8" s="1" customFormat="1">
      <c r="A62" s="75">
        <v>45884</v>
      </c>
      <c r="B62" s="6" t="s">
        <v>342</v>
      </c>
      <c r="C62" s="3" t="s">
        <v>343</v>
      </c>
      <c r="D62" s="3" t="s">
        <v>149</v>
      </c>
      <c r="E62" s="4">
        <v>7.575757575757576E-2</v>
      </c>
      <c r="F62" s="4">
        <v>0.15151515151515152</v>
      </c>
      <c r="G62" s="6" t="s">
        <v>941</v>
      </c>
      <c r="H62" s="4">
        <v>5</v>
      </c>
    </row>
    <row r="63" spans="1:8" s="1" customFormat="1">
      <c r="A63" s="75">
        <v>45884</v>
      </c>
      <c r="B63" s="6" t="s">
        <v>342</v>
      </c>
      <c r="C63" s="3" t="s">
        <v>343</v>
      </c>
      <c r="D63" s="3" t="s">
        <v>150</v>
      </c>
      <c r="E63" s="4">
        <v>6.0606060606060608E-2</v>
      </c>
      <c r="F63" s="4">
        <v>0.13636363636363635</v>
      </c>
      <c r="G63" s="6" t="s">
        <v>941</v>
      </c>
      <c r="H63" s="4">
        <v>5</v>
      </c>
    </row>
    <row r="64" spans="1:8" s="1" customFormat="1">
      <c r="A64" s="75">
        <v>45884</v>
      </c>
      <c r="B64" s="6" t="s">
        <v>342</v>
      </c>
      <c r="C64" s="3" t="s">
        <v>343</v>
      </c>
      <c r="D64" s="3" t="s">
        <v>151</v>
      </c>
      <c r="E64" s="4">
        <v>6.0606060606060608E-2</v>
      </c>
      <c r="F64" s="4">
        <v>9.0909090909090912E-2</v>
      </c>
      <c r="G64" s="6" t="s">
        <v>941</v>
      </c>
      <c r="H64" s="4">
        <v>2</v>
      </c>
    </row>
    <row r="65" spans="1:8" s="1" customFormat="1">
      <c r="A65" s="75">
        <v>45884</v>
      </c>
      <c r="B65" s="6" t="s">
        <v>342</v>
      </c>
      <c r="C65" s="3" t="s">
        <v>343</v>
      </c>
      <c r="D65" s="3" t="s">
        <v>152</v>
      </c>
      <c r="E65" s="4">
        <v>1.5151515151515152E-2</v>
      </c>
      <c r="F65" s="4">
        <v>6.0606060606060608E-2</v>
      </c>
      <c r="G65" s="6" t="s">
        <v>941</v>
      </c>
      <c r="H65" s="4">
        <v>3</v>
      </c>
    </row>
    <row r="66" spans="1:8" s="1" customFormat="1">
      <c r="A66" s="75">
        <v>45884</v>
      </c>
      <c r="B66" s="6" t="s">
        <v>342</v>
      </c>
      <c r="C66" s="3" t="s">
        <v>343</v>
      </c>
      <c r="D66" s="3" t="s">
        <v>158</v>
      </c>
      <c r="E66" s="4">
        <v>6.0606060606060608E-2</v>
      </c>
      <c r="F66" s="4">
        <v>0.12121212121212122</v>
      </c>
      <c r="G66" s="6" t="s">
        <v>941</v>
      </c>
      <c r="H66" s="4">
        <v>4</v>
      </c>
    </row>
    <row r="67" spans="1:8" s="1" customFormat="1">
      <c r="A67" s="75">
        <v>45884</v>
      </c>
      <c r="B67" s="6" t="s">
        <v>342</v>
      </c>
      <c r="C67" s="3" t="s">
        <v>343</v>
      </c>
      <c r="D67" s="3" t="s">
        <v>159</v>
      </c>
      <c r="E67" s="4">
        <v>0.5757575757575758</v>
      </c>
      <c r="F67" s="4">
        <v>0.90909090909090906</v>
      </c>
      <c r="G67" s="3" t="s">
        <v>944</v>
      </c>
      <c r="H67" s="4">
        <v>22</v>
      </c>
    </row>
    <row r="68" spans="1:8" s="1" customFormat="1">
      <c r="A68" s="75">
        <v>45884</v>
      </c>
      <c r="B68" s="6" t="s">
        <v>342</v>
      </c>
      <c r="C68" s="3" t="s">
        <v>343</v>
      </c>
      <c r="D68" s="3" t="s">
        <v>160</v>
      </c>
      <c r="E68" s="4">
        <v>3.0303030303030304E-2</v>
      </c>
      <c r="F68" s="4">
        <v>6.0606060606060608E-2</v>
      </c>
      <c r="G68" s="6" t="s">
        <v>941</v>
      </c>
      <c r="H68" s="4">
        <v>2</v>
      </c>
    </row>
    <row r="69" spans="1:8" s="1" customFormat="1">
      <c r="A69" s="75">
        <v>45884</v>
      </c>
      <c r="B69" s="6" t="s">
        <v>342</v>
      </c>
      <c r="C69" s="3" t="s">
        <v>343</v>
      </c>
      <c r="D69" s="3" t="s">
        <v>163</v>
      </c>
      <c r="E69" s="4">
        <v>3.0303030303030304E-2</v>
      </c>
      <c r="F69" s="4">
        <v>6.0606060606060608E-2</v>
      </c>
      <c r="G69" s="6" t="s">
        <v>941</v>
      </c>
      <c r="H69" s="4">
        <v>2</v>
      </c>
    </row>
    <row r="70" spans="1:8" s="1" customFormat="1">
      <c r="A70" s="75">
        <v>45884</v>
      </c>
      <c r="B70" s="6" t="s">
        <v>342</v>
      </c>
      <c r="C70" s="3" t="s">
        <v>343</v>
      </c>
      <c r="D70" s="3" t="s">
        <v>164</v>
      </c>
      <c r="E70" s="4">
        <v>0</v>
      </c>
      <c r="F70" s="4">
        <v>9.0909090909090912E-2</v>
      </c>
      <c r="G70" s="6" t="s">
        <v>941</v>
      </c>
      <c r="H70" s="4">
        <v>6</v>
      </c>
    </row>
    <row r="71" spans="1:8" s="1" customFormat="1">
      <c r="A71" s="75">
        <v>45884</v>
      </c>
      <c r="B71" s="6" t="s">
        <v>342</v>
      </c>
      <c r="C71" s="3" t="s">
        <v>343</v>
      </c>
      <c r="D71" s="3" t="s">
        <v>165</v>
      </c>
      <c r="E71" s="4">
        <v>0.5757575757575758</v>
      </c>
      <c r="F71" s="4">
        <v>1.2121212121212122</v>
      </c>
      <c r="G71" s="6" t="s">
        <v>941</v>
      </c>
      <c r="H71" s="4">
        <v>42</v>
      </c>
    </row>
    <row r="72" spans="1:8" s="1" customFormat="1">
      <c r="A72" s="75">
        <v>45884</v>
      </c>
      <c r="B72" s="3" t="s">
        <v>342</v>
      </c>
      <c r="C72" s="3" t="s">
        <v>343</v>
      </c>
      <c r="D72" s="3" t="s">
        <v>166</v>
      </c>
      <c r="E72" s="4">
        <v>0.93939393939393945</v>
      </c>
      <c r="F72" s="4">
        <v>3.1818181818181817</v>
      </c>
      <c r="G72" s="6" t="s">
        <v>941</v>
      </c>
      <c r="H72" s="4">
        <v>148</v>
      </c>
    </row>
    <row r="73" spans="1:8" ht="15">
      <c r="A73" s="75">
        <v>45836</v>
      </c>
      <c r="B73" s="6" t="s">
        <v>365</v>
      </c>
      <c r="C73" s="6" t="s">
        <v>431</v>
      </c>
      <c r="D73" s="29" t="s">
        <v>149</v>
      </c>
      <c r="E73" s="11">
        <v>0.09</v>
      </c>
      <c r="F73" s="11">
        <v>0.09</v>
      </c>
      <c r="G73" s="6" t="s">
        <v>941</v>
      </c>
      <c r="H73" s="3">
        <f>F73-I107</f>
        <v>0.09</v>
      </c>
    </row>
    <row r="74" spans="1:8" ht="15">
      <c r="A74" s="75">
        <v>45836</v>
      </c>
      <c r="B74" s="6" t="s">
        <v>365</v>
      </c>
      <c r="C74" s="6" t="s">
        <v>431</v>
      </c>
      <c r="D74" s="29" t="s">
        <v>150</v>
      </c>
      <c r="E74" s="11">
        <v>0.08</v>
      </c>
      <c r="F74" s="11">
        <v>0.08</v>
      </c>
      <c r="G74" s="6" t="s">
        <v>941</v>
      </c>
      <c r="H74" s="3">
        <f>F74-I108</f>
        <v>0.08</v>
      </c>
    </row>
    <row r="75" spans="1:8" ht="15">
      <c r="A75" s="75">
        <v>45836</v>
      </c>
      <c r="B75" s="6" t="s">
        <v>365</v>
      </c>
      <c r="C75" s="6" t="s">
        <v>431</v>
      </c>
      <c r="D75" s="29" t="s">
        <v>151</v>
      </c>
      <c r="E75" s="11">
        <v>0.06</v>
      </c>
      <c r="F75" s="11">
        <v>0.06</v>
      </c>
      <c r="G75" s="6" t="s">
        <v>941</v>
      </c>
      <c r="H75" s="3">
        <f>F75-I109</f>
        <v>0.06</v>
      </c>
    </row>
    <row r="76" spans="1:8" ht="15">
      <c r="A76" s="75">
        <v>45836</v>
      </c>
      <c r="B76" s="6" t="s">
        <v>365</v>
      </c>
      <c r="C76" s="6" t="s">
        <v>431</v>
      </c>
      <c r="D76" s="29" t="s">
        <v>152</v>
      </c>
      <c r="E76" s="11">
        <v>0.04</v>
      </c>
      <c r="F76" s="11">
        <v>0.04</v>
      </c>
      <c r="G76" s="6" t="s">
        <v>941</v>
      </c>
      <c r="H76" s="3">
        <f>F76-I110</f>
        <v>0.04</v>
      </c>
    </row>
    <row r="77" spans="1:8" ht="15">
      <c r="A77" s="75">
        <v>45836</v>
      </c>
      <c r="B77" s="6" t="s">
        <v>365</v>
      </c>
      <c r="C77" s="6" t="s">
        <v>431</v>
      </c>
      <c r="D77" s="29" t="s">
        <v>157</v>
      </c>
      <c r="E77" s="11">
        <v>0.34</v>
      </c>
      <c r="F77" s="11">
        <v>0.34</v>
      </c>
      <c r="G77" s="6" t="s">
        <v>941</v>
      </c>
      <c r="H77" s="3">
        <f>F77-I111</f>
        <v>0.34</v>
      </c>
    </row>
    <row r="78" spans="1:8" ht="15">
      <c r="A78" s="75">
        <v>45836</v>
      </c>
      <c r="B78" s="6" t="s">
        <v>365</v>
      </c>
      <c r="C78" s="6" t="s">
        <v>431</v>
      </c>
      <c r="D78" s="29" t="s">
        <v>158</v>
      </c>
      <c r="E78" s="11">
        <v>0.06</v>
      </c>
      <c r="F78" s="11">
        <v>0.06</v>
      </c>
      <c r="G78" s="6" t="s">
        <v>941</v>
      </c>
      <c r="H78" s="3">
        <f>F78-I112</f>
        <v>0.06</v>
      </c>
    </row>
    <row r="79" spans="1:8" ht="15">
      <c r="A79" s="75">
        <v>45836</v>
      </c>
      <c r="B79" s="6" t="s">
        <v>365</v>
      </c>
      <c r="C79" s="6" t="s">
        <v>431</v>
      </c>
      <c r="D79" s="29" t="s">
        <v>159</v>
      </c>
      <c r="E79" s="11">
        <v>0.8</v>
      </c>
      <c r="F79" s="11">
        <v>0.8</v>
      </c>
      <c r="G79" s="29" t="s">
        <v>944</v>
      </c>
      <c r="H79" s="3">
        <f>F79-I113</f>
        <v>0.8</v>
      </c>
    </row>
    <row r="80" spans="1:8" ht="15">
      <c r="A80" s="75">
        <v>45836</v>
      </c>
      <c r="B80" s="6" t="s">
        <v>365</v>
      </c>
      <c r="C80" s="6" t="s">
        <v>431</v>
      </c>
      <c r="D80" s="29" t="s">
        <v>163</v>
      </c>
      <c r="E80" s="11">
        <v>0.03</v>
      </c>
      <c r="F80" s="11">
        <v>0.03</v>
      </c>
      <c r="G80" s="6" t="s">
        <v>941</v>
      </c>
      <c r="H80" s="3">
        <f>F80-I114</f>
        <v>0.03</v>
      </c>
    </row>
    <row r="81" spans="1:8" ht="15">
      <c r="A81" s="75">
        <v>45836</v>
      </c>
      <c r="B81" s="6" t="s">
        <v>365</v>
      </c>
      <c r="C81" s="6" t="s">
        <v>431</v>
      </c>
      <c r="D81" s="29" t="s">
        <v>164</v>
      </c>
      <c r="E81" s="11">
        <v>0.06</v>
      </c>
      <c r="F81" s="11">
        <v>0.06</v>
      </c>
      <c r="G81" s="6" t="s">
        <v>941</v>
      </c>
      <c r="H81" s="3">
        <f>F81-I115</f>
        <v>0.06</v>
      </c>
    </row>
    <row r="82" spans="1:8" ht="15.6">
      <c r="A82" s="75">
        <v>45836</v>
      </c>
      <c r="B82" s="6" t="s">
        <v>365</v>
      </c>
      <c r="C82" s="6" t="s">
        <v>431</v>
      </c>
      <c r="D82" s="29" t="s">
        <v>478</v>
      </c>
      <c r="E82" s="11">
        <v>0.45</v>
      </c>
      <c r="F82" s="11">
        <v>0.45</v>
      </c>
      <c r="G82" s="6" t="s">
        <v>941</v>
      </c>
      <c r="H82" s="3">
        <f>F82-I116</f>
        <v>0.45</v>
      </c>
    </row>
    <row r="83" spans="1:8" ht="15.6">
      <c r="A83" s="75">
        <v>45836</v>
      </c>
      <c r="B83" s="6" t="s">
        <v>365</v>
      </c>
      <c r="C83" s="32" t="s">
        <v>431</v>
      </c>
      <c r="D83" s="33" t="s">
        <v>479</v>
      </c>
      <c r="E83" s="34">
        <v>0.9</v>
      </c>
      <c r="F83" s="34">
        <v>0.9</v>
      </c>
      <c r="G83" s="6" t="s">
        <v>941</v>
      </c>
      <c r="H83" s="35">
        <f>F83-I117</f>
        <v>0.9</v>
      </c>
    </row>
    <row r="84" spans="1:8">
      <c r="A84" s="75">
        <v>45836</v>
      </c>
      <c r="B84" s="6" t="s">
        <v>365</v>
      </c>
      <c r="C84" s="6" t="s">
        <v>481</v>
      </c>
      <c r="D84" s="6" t="s">
        <v>149</v>
      </c>
      <c r="E84" s="7">
        <v>0.1076923076923077</v>
      </c>
      <c r="F84" s="7">
        <v>0.1076923076923077</v>
      </c>
      <c r="G84" s="6" t="s">
        <v>941</v>
      </c>
      <c r="H84" s="31">
        <v>19</v>
      </c>
    </row>
    <row r="85" spans="1:8">
      <c r="A85" s="75">
        <v>45836</v>
      </c>
      <c r="B85" s="6" t="s">
        <v>365</v>
      </c>
      <c r="C85" s="6" t="s">
        <v>481</v>
      </c>
      <c r="D85" s="6" t="s">
        <v>150</v>
      </c>
      <c r="E85" s="7">
        <v>8.461538461538462E-2</v>
      </c>
      <c r="F85" s="7">
        <v>8.461538461538462E-2</v>
      </c>
      <c r="G85" s="6" t="s">
        <v>941</v>
      </c>
      <c r="H85" s="31">
        <v>17</v>
      </c>
    </row>
    <row r="86" spans="1:8">
      <c r="A86" s="75">
        <v>45836</v>
      </c>
      <c r="B86" s="6" t="s">
        <v>365</v>
      </c>
      <c r="C86" s="6" t="s">
        <v>481</v>
      </c>
      <c r="D86" s="6" t="s">
        <v>151</v>
      </c>
      <c r="E86" s="7">
        <v>5.7692307692307696E-2</v>
      </c>
      <c r="F86" s="7">
        <v>5.7692307692307696E-2</v>
      </c>
      <c r="G86" s="6" t="s">
        <v>941</v>
      </c>
      <c r="H86" s="31">
        <v>10</v>
      </c>
    </row>
    <row r="87" spans="1:8">
      <c r="A87" s="75">
        <v>45836</v>
      </c>
      <c r="B87" s="6" t="s">
        <v>365</v>
      </c>
      <c r="C87" s="6" t="s">
        <v>481</v>
      </c>
      <c r="D87" s="6" t="s">
        <v>152</v>
      </c>
      <c r="E87" s="7">
        <v>4.6153846153846156E-2</v>
      </c>
      <c r="F87" s="7">
        <v>4.6153846153846156E-2</v>
      </c>
      <c r="G87" s="6" t="s">
        <v>941</v>
      </c>
      <c r="H87" s="31">
        <v>4</v>
      </c>
    </row>
    <row r="88" spans="1:8">
      <c r="A88" s="75">
        <v>45836</v>
      </c>
      <c r="B88" s="6" t="s">
        <v>365</v>
      </c>
      <c r="C88" s="6" t="s">
        <v>481</v>
      </c>
      <c r="D88" s="6" t="s">
        <v>153</v>
      </c>
      <c r="E88" s="7">
        <v>0.11538461538461539</v>
      </c>
      <c r="F88" s="7">
        <v>0.11538461538461539</v>
      </c>
      <c r="G88" s="6" t="s">
        <v>941</v>
      </c>
      <c r="H88" s="31">
        <v>27</v>
      </c>
    </row>
    <row r="89" spans="1:8">
      <c r="A89" s="75">
        <v>45836</v>
      </c>
      <c r="B89" s="6" t="s">
        <v>365</v>
      </c>
      <c r="C89" s="6" t="s">
        <v>481</v>
      </c>
      <c r="D89" s="6" t="s">
        <v>154</v>
      </c>
      <c r="E89" s="7">
        <v>7.6923076923076927E-2</v>
      </c>
      <c r="F89" s="7">
        <v>7.6923076923076927E-2</v>
      </c>
      <c r="G89" s="6" t="s">
        <v>941</v>
      </c>
      <c r="H89" s="31">
        <v>19</v>
      </c>
    </row>
    <row r="90" spans="1:8">
      <c r="A90" s="75">
        <v>45836</v>
      </c>
      <c r="B90" s="6" t="s">
        <v>365</v>
      </c>
      <c r="C90" s="6" t="s">
        <v>481</v>
      </c>
      <c r="D90" s="6" t="s">
        <v>155</v>
      </c>
      <c r="E90" s="7">
        <v>5.7692307692307696E-2</v>
      </c>
      <c r="F90" s="7">
        <v>5.7692307692307696E-2</v>
      </c>
      <c r="G90" s="6" t="s">
        <v>941</v>
      </c>
      <c r="H90" s="31">
        <v>6</v>
      </c>
    </row>
    <row r="91" spans="1:8">
      <c r="A91" s="75">
        <v>45836</v>
      </c>
      <c r="B91" s="6" t="s">
        <v>365</v>
      </c>
      <c r="C91" s="6" t="s">
        <v>481</v>
      </c>
      <c r="D91" s="6" t="s">
        <v>156</v>
      </c>
      <c r="E91" s="7">
        <v>3.8461538461538464E-2</v>
      </c>
      <c r="F91" s="7">
        <v>3.8461538461538464E-2</v>
      </c>
      <c r="G91" s="6" t="s">
        <v>941</v>
      </c>
      <c r="H91" s="31">
        <v>4</v>
      </c>
    </row>
    <row r="92" spans="1:8">
      <c r="A92" s="75">
        <v>45836</v>
      </c>
      <c r="B92" s="6" t="s">
        <v>365</v>
      </c>
      <c r="C92" s="6" t="s">
        <v>481</v>
      </c>
      <c r="D92" s="6" t="s">
        <v>157</v>
      </c>
      <c r="E92" s="7">
        <v>0.13846153846153847</v>
      </c>
      <c r="F92" s="7">
        <v>0.13846153846153847</v>
      </c>
      <c r="G92" s="6" t="s">
        <v>941</v>
      </c>
      <c r="H92" s="31">
        <v>12</v>
      </c>
    </row>
    <row r="93" spans="1:8">
      <c r="A93" s="75">
        <v>45836</v>
      </c>
      <c r="B93" s="6" t="s">
        <v>365</v>
      </c>
      <c r="C93" s="6" t="s">
        <v>481</v>
      </c>
      <c r="D93" s="6" t="s">
        <v>158</v>
      </c>
      <c r="E93" s="7">
        <v>5.3846153846153849E-2</v>
      </c>
      <c r="F93" s="7">
        <v>5.3846153846153849E-2</v>
      </c>
      <c r="G93" s="6" t="s">
        <v>941</v>
      </c>
      <c r="H93" s="31">
        <v>14</v>
      </c>
    </row>
    <row r="94" spans="1:8">
      <c r="A94" s="75">
        <v>45836</v>
      </c>
      <c r="B94" s="6" t="s">
        <v>365</v>
      </c>
      <c r="C94" s="6" t="s">
        <v>481</v>
      </c>
      <c r="D94" s="6" t="s">
        <v>158</v>
      </c>
      <c r="E94" s="7">
        <v>5.7692307692307696E-2</v>
      </c>
      <c r="F94" s="7">
        <v>5.7692307692307696E-2</v>
      </c>
      <c r="G94" s="6" t="s">
        <v>941</v>
      </c>
      <c r="H94" s="31">
        <v>6</v>
      </c>
    </row>
    <row r="95" spans="1:8">
      <c r="A95" s="75">
        <v>45836</v>
      </c>
      <c r="B95" s="6" t="s">
        <v>365</v>
      </c>
      <c r="C95" s="6" t="s">
        <v>481</v>
      </c>
      <c r="D95" s="6" t="s">
        <v>159</v>
      </c>
      <c r="E95" s="7">
        <v>0.46153846153846156</v>
      </c>
      <c r="F95" s="7">
        <v>0.46153846153846156</v>
      </c>
      <c r="G95" s="6" t="s">
        <v>944</v>
      </c>
      <c r="H95" s="31">
        <v>96</v>
      </c>
    </row>
    <row r="96" spans="1:8">
      <c r="A96" s="75">
        <v>45836</v>
      </c>
      <c r="B96" s="6" t="s">
        <v>365</v>
      </c>
      <c r="C96" s="6" t="s">
        <v>481</v>
      </c>
      <c r="D96" s="6" t="s">
        <v>160</v>
      </c>
      <c r="E96" s="7">
        <v>4.6153846153846156E-2</v>
      </c>
      <c r="F96" s="7">
        <v>4.6153846153846156E-2</v>
      </c>
      <c r="G96" s="6" t="s">
        <v>941</v>
      </c>
      <c r="H96" s="31">
        <v>8</v>
      </c>
    </row>
    <row r="97" spans="1:8">
      <c r="A97" s="75">
        <v>45836</v>
      </c>
      <c r="B97" s="6" t="s">
        <v>365</v>
      </c>
      <c r="C97" s="6" t="s">
        <v>481</v>
      </c>
      <c r="D97" s="6" t="s">
        <v>164</v>
      </c>
      <c r="E97" s="7">
        <v>2.3076923076923078E-2</v>
      </c>
      <c r="F97" s="7">
        <v>2.3076923076923078E-2</v>
      </c>
      <c r="G97" s="6" t="s">
        <v>941</v>
      </c>
      <c r="H97" s="31">
        <v>6</v>
      </c>
    </row>
    <row r="98" spans="1:8">
      <c r="A98" s="75">
        <v>45836</v>
      </c>
      <c r="B98" s="6" t="s">
        <v>365</v>
      </c>
      <c r="C98" s="6" t="s">
        <v>481</v>
      </c>
      <c r="D98" s="6" t="s">
        <v>165</v>
      </c>
      <c r="E98" s="7">
        <v>0.34615384615384615</v>
      </c>
      <c r="F98" s="7">
        <v>0.34615384615384615</v>
      </c>
      <c r="G98" s="6" t="s">
        <v>941</v>
      </c>
      <c r="H98" s="31">
        <v>39</v>
      </c>
    </row>
    <row r="99" spans="1:8">
      <c r="A99" s="75">
        <v>45836</v>
      </c>
      <c r="B99" s="6" t="s">
        <v>365</v>
      </c>
      <c r="C99" s="6" t="s">
        <v>481</v>
      </c>
      <c r="D99" s="6" t="s">
        <v>166</v>
      </c>
      <c r="E99" s="7">
        <v>0.34615384615384615</v>
      </c>
      <c r="F99" s="7">
        <v>0.34615384615384615</v>
      </c>
      <c r="G99" s="6" t="s">
        <v>941</v>
      </c>
      <c r="H99" s="31">
        <v>57</v>
      </c>
    </row>
    <row r="100" spans="1:8">
      <c r="A100" s="75">
        <v>45836</v>
      </c>
      <c r="B100" s="6" t="s">
        <v>365</v>
      </c>
      <c r="C100" s="6" t="s">
        <v>534</v>
      </c>
      <c r="D100" s="6" t="s">
        <v>149</v>
      </c>
      <c r="E100" s="7">
        <v>0.10638297872340426</v>
      </c>
      <c r="F100" s="7">
        <v>0.10638297872340426</v>
      </c>
      <c r="G100" s="6" t="s">
        <v>941</v>
      </c>
      <c r="H100" s="6">
        <v>8</v>
      </c>
    </row>
    <row r="101" spans="1:8">
      <c r="A101" s="75">
        <v>45836</v>
      </c>
      <c r="B101" s="6" t="s">
        <v>365</v>
      </c>
      <c r="C101" s="6" t="s">
        <v>534</v>
      </c>
      <c r="D101" s="6" t="s">
        <v>150</v>
      </c>
      <c r="E101" s="7">
        <v>8.5106382978723402E-2</v>
      </c>
      <c r="F101" s="7">
        <v>8.5106382978723402E-2</v>
      </c>
      <c r="G101" s="6" t="s">
        <v>941</v>
      </c>
      <c r="H101" s="6">
        <v>-1</v>
      </c>
    </row>
    <row r="102" spans="1:8">
      <c r="A102" s="75">
        <v>45836</v>
      </c>
      <c r="B102" s="6" t="s">
        <v>365</v>
      </c>
      <c r="C102" s="6" t="s">
        <v>534</v>
      </c>
      <c r="D102" s="6" t="s">
        <v>151</v>
      </c>
      <c r="E102" s="7">
        <v>6.3829787234042548E-2</v>
      </c>
      <c r="F102" s="7">
        <v>6.3829787234042548E-2</v>
      </c>
      <c r="G102" s="6" t="s">
        <v>941</v>
      </c>
      <c r="H102" s="6">
        <v>6</v>
      </c>
    </row>
    <row r="103" spans="1:8">
      <c r="A103" s="75">
        <v>45836</v>
      </c>
      <c r="B103" s="6" t="s">
        <v>365</v>
      </c>
      <c r="C103" s="6" t="s">
        <v>534</v>
      </c>
      <c r="D103" s="6" t="s">
        <v>152</v>
      </c>
      <c r="E103" s="7">
        <v>4.2553191489361701E-2</v>
      </c>
      <c r="F103" s="7">
        <v>4.2553191489361701E-2</v>
      </c>
      <c r="G103" s="6" t="s">
        <v>941</v>
      </c>
      <c r="H103" s="6">
        <v>7</v>
      </c>
    </row>
    <row r="104" spans="1:8">
      <c r="A104" s="75">
        <v>45836</v>
      </c>
      <c r="B104" s="6" t="s">
        <v>365</v>
      </c>
      <c r="C104" s="6" t="s">
        <v>534</v>
      </c>
      <c r="D104" s="6" t="s">
        <v>158</v>
      </c>
      <c r="E104" s="7">
        <v>5.106382978723404E-2</v>
      </c>
      <c r="F104" s="7">
        <v>5.106382978723404E-2</v>
      </c>
      <c r="G104" s="6" t="s">
        <v>941</v>
      </c>
      <c r="H104" s="6">
        <v>4</v>
      </c>
    </row>
    <row r="105" spans="1:8">
      <c r="A105" s="75">
        <v>45836</v>
      </c>
      <c r="B105" s="6" t="s">
        <v>365</v>
      </c>
      <c r="C105" s="6" t="s">
        <v>534</v>
      </c>
      <c r="D105" s="6" t="s">
        <v>159</v>
      </c>
      <c r="E105" s="7">
        <v>0.51063829787234039</v>
      </c>
      <c r="F105" s="7">
        <v>0.51063829787234039</v>
      </c>
      <c r="G105" s="6"/>
      <c r="H105" s="6">
        <v>51</v>
      </c>
    </row>
    <row r="106" spans="1:8">
      <c r="A106" s="75">
        <v>45836</v>
      </c>
      <c r="B106" s="6" t="s">
        <v>365</v>
      </c>
      <c r="C106" s="6" t="s">
        <v>534</v>
      </c>
      <c r="D106" s="6" t="s">
        <v>163</v>
      </c>
      <c r="E106" s="7">
        <v>3.8297872340425532E-2</v>
      </c>
      <c r="F106" s="7">
        <v>3.8297872340425532E-2</v>
      </c>
      <c r="G106" s="6" t="s">
        <v>941</v>
      </c>
      <c r="H106" s="6">
        <v>3</v>
      </c>
    </row>
    <row r="107" spans="1:8">
      <c r="A107" s="74">
        <v>45834</v>
      </c>
      <c r="B107" s="20" t="s">
        <v>477</v>
      </c>
      <c r="C107" s="6" t="s">
        <v>534</v>
      </c>
      <c r="D107" s="6" t="s">
        <v>164</v>
      </c>
      <c r="E107" s="7">
        <v>2.553191489361702E-2</v>
      </c>
      <c r="F107" s="7">
        <v>2.553191489361702E-2</v>
      </c>
      <c r="G107" s="6" t="s">
        <v>941</v>
      </c>
      <c r="H107" s="6">
        <v>1</v>
      </c>
    </row>
    <row r="108" spans="1:8">
      <c r="A108" s="74">
        <v>45834</v>
      </c>
      <c r="B108" s="20" t="s">
        <v>477</v>
      </c>
      <c r="C108" s="6" t="s">
        <v>534</v>
      </c>
      <c r="D108" s="6" t="s">
        <v>165</v>
      </c>
      <c r="E108" s="7">
        <v>0.63829787234042556</v>
      </c>
      <c r="F108" s="7">
        <v>0.63829787234042556</v>
      </c>
      <c r="G108" s="6" t="s">
        <v>941</v>
      </c>
      <c r="H108" s="6">
        <v>88</v>
      </c>
    </row>
    <row r="109" spans="1:8">
      <c r="A109" s="74">
        <v>45834</v>
      </c>
      <c r="B109" s="20" t="s">
        <v>477</v>
      </c>
      <c r="C109" s="32" t="s">
        <v>534</v>
      </c>
      <c r="D109" s="32" t="s">
        <v>166</v>
      </c>
      <c r="E109" s="37">
        <v>0.38297872340425532</v>
      </c>
      <c r="F109" s="37">
        <v>0.38297872340425532</v>
      </c>
      <c r="G109" s="6" t="s">
        <v>941</v>
      </c>
      <c r="H109" s="32">
        <v>15</v>
      </c>
    </row>
    <row r="110" spans="1:8">
      <c r="A110" s="74">
        <v>45834</v>
      </c>
      <c r="B110" s="20" t="s">
        <v>477</v>
      </c>
      <c r="C110" s="6" t="s">
        <v>559</v>
      </c>
      <c r="D110" s="6" t="s">
        <v>149</v>
      </c>
      <c r="E110" s="6">
        <v>4.8951048951048952E-2</v>
      </c>
      <c r="F110" s="6">
        <v>6.2937062937062943E-2</v>
      </c>
      <c r="G110" s="6" t="s">
        <v>941</v>
      </c>
      <c r="H110" s="6">
        <v>2</v>
      </c>
    </row>
    <row r="111" spans="1:8">
      <c r="A111" s="74">
        <v>45834</v>
      </c>
      <c r="B111" s="20" t="s">
        <v>477</v>
      </c>
      <c r="C111" s="6" t="s">
        <v>559</v>
      </c>
      <c r="D111" s="6" t="s">
        <v>150</v>
      </c>
      <c r="E111" s="6">
        <v>4.195804195804196E-2</v>
      </c>
      <c r="F111" s="6">
        <v>5.5944055944055944E-2</v>
      </c>
      <c r="G111" s="6" t="s">
        <v>941</v>
      </c>
      <c r="H111" s="6">
        <v>2</v>
      </c>
    </row>
    <row r="112" spans="1:8">
      <c r="A112" s="74">
        <v>45834</v>
      </c>
      <c r="B112" s="20" t="s">
        <v>477</v>
      </c>
      <c r="C112" s="6" t="s">
        <v>559</v>
      </c>
      <c r="D112" s="6" t="s">
        <v>151</v>
      </c>
      <c r="E112" s="6">
        <v>2.097902097902098E-2</v>
      </c>
      <c r="F112" s="6">
        <v>4.195804195804196E-2</v>
      </c>
      <c r="G112" s="6" t="s">
        <v>941</v>
      </c>
      <c r="H112" s="6">
        <v>3</v>
      </c>
    </row>
    <row r="113" spans="1:8">
      <c r="A113" s="74">
        <v>45834</v>
      </c>
      <c r="B113" s="20" t="s">
        <v>477</v>
      </c>
      <c r="C113" s="6" t="s">
        <v>559</v>
      </c>
      <c r="D113" s="6" t="s">
        <v>152</v>
      </c>
      <c r="E113" s="6">
        <v>2.097902097902098E-2</v>
      </c>
      <c r="F113" s="6">
        <v>2.7972027972027972E-2</v>
      </c>
      <c r="G113" s="6" t="s">
        <v>941</v>
      </c>
      <c r="H113" s="6">
        <v>1</v>
      </c>
    </row>
    <row r="114" spans="1:8">
      <c r="A114" s="74">
        <v>45834</v>
      </c>
      <c r="B114" s="20" t="s">
        <v>477</v>
      </c>
      <c r="C114" s="6" t="s">
        <v>559</v>
      </c>
      <c r="D114" s="6" t="s">
        <v>158</v>
      </c>
      <c r="E114" s="6">
        <v>4.8951048951048952E-2</v>
      </c>
      <c r="F114" s="6">
        <v>4.8951048951048952E-2</v>
      </c>
      <c r="G114" s="6" t="s">
        <v>941</v>
      </c>
      <c r="H114" s="6">
        <v>0</v>
      </c>
    </row>
    <row r="115" spans="1:8">
      <c r="A115" s="74">
        <v>45834</v>
      </c>
      <c r="B115" s="20" t="s">
        <v>477</v>
      </c>
      <c r="C115" s="6" t="s">
        <v>559</v>
      </c>
      <c r="D115" s="6" t="s">
        <v>159</v>
      </c>
      <c r="E115" s="6">
        <v>0.41958041958041958</v>
      </c>
      <c r="F115" s="6">
        <v>0.41958041958041958</v>
      </c>
      <c r="G115" s="6" t="s">
        <v>944</v>
      </c>
      <c r="H115" s="6">
        <v>0</v>
      </c>
    </row>
    <row r="116" spans="1:8">
      <c r="A116" s="74">
        <v>45834</v>
      </c>
      <c r="B116" s="20" t="s">
        <v>477</v>
      </c>
      <c r="C116" s="6" t="s">
        <v>559</v>
      </c>
      <c r="D116" s="6" t="s">
        <v>160</v>
      </c>
      <c r="E116" s="6">
        <v>1.3986013986013986E-2</v>
      </c>
      <c r="F116" s="6">
        <v>2.7972027972027972E-2</v>
      </c>
      <c r="G116" s="6" t="s">
        <v>941</v>
      </c>
      <c r="H116" s="6">
        <v>2</v>
      </c>
    </row>
    <row r="117" spans="1:8">
      <c r="A117" s="74">
        <v>45834</v>
      </c>
      <c r="B117" s="20" t="s">
        <v>477</v>
      </c>
      <c r="C117" s="6" t="s">
        <v>559</v>
      </c>
      <c r="D117" s="6" t="s">
        <v>161</v>
      </c>
      <c r="E117" s="6">
        <v>1.3986013986013986E-2</v>
      </c>
      <c r="F117" s="6">
        <v>2.097902097902098E-2</v>
      </c>
      <c r="G117" s="6" t="s">
        <v>941</v>
      </c>
      <c r="H117" s="6">
        <v>1</v>
      </c>
    </row>
    <row r="118" spans="1:8">
      <c r="A118" s="75">
        <v>45857</v>
      </c>
      <c r="B118" s="6" t="s">
        <v>480</v>
      </c>
      <c r="C118" s="6" t="s">
        <v>559</v>
      </c>
      <c r="D118" s="6" t="s">
        <v>162</v>
      </c>
      <c r="E118" s="6">
        <v>2.097902097902098E-2</v>
      </c>
      <c r="F118" s="6">
        <v>2.097902097902098E-2</v>
      </c>
      <c r="G118" s="6" t="s">
        <v>941</v>
      </c>
      <c r="H118" s="6">
        <v>0</v>
      </c>
    </row>
    <row r="119" spans="1:8">
      <c r="A119" s="75">
        <v>45857</v>
      </c>
      <c r="B119" s="6" t="s">
        <v>480</v>
      </c>
      <c r="C119" s="6" t="s">
        <v>559</v>
      </c>
      <c r="D119" s="6" t="s">
        <v>163</v>
      </c>
      <c r="E119" s="6">
        <v>2.7972027972027972E-2</v>
      </c>
      <c r="F119" s="6">
        <v>2.097902097902098E-2</v>
      </c>
      <c r="G119" s="6" t="s">
        <v>941</v>
      </c>
      <c r="H119" s="6">
        <v>-1</v>
      </c>
    </row>
    <row r="120" spans="1:8">
      <c r="A120" s="75">
        <v>45857</v>
      </c>
      <c r="B120" s="6" t="s">
        <v>480</v>
      </c>
      <c r="C120" s="6" t="s">
        <v>559</v>
      </c>
      <c r="D120" s="6" t="s">
        <v>164</v>
      </c>
      <c r="E120" s="6">
        <v>4.195804195804196E-2</v>
      </c>
      <c r="F120" s="6">
        <v>4.195804195804196E-2</v>
      </c>
      <c r="G120" s="6" t="s">
        <v>941</v>
      </c>
      <c r="H120" s="6">
        <v>0</v>
      </c>
    </row>
    <row r="121" spans="1:8">
      <c r="A121" s="75">
        <v>45857</v>
      </c>
      <c r="B121" s="6" t="s">
        <v>480</v>
      </c>
      <c r="C121" s="6" t="s">
        <v>559</v>
      </c>
      <c r="D121" s="6" t="s">
        <v>165</v>
      </c>
      <c r="E121" s="6">
        <v>0.50349650349650354</v>
      </c>
      <c r="F121" s="6">
        <v>0.90909090909090906</v>
      </c>
      <c r="G121" s="6" t="s">
        <v>941</v>
      </c>
      <c r="H121" s="6">
        <v>58</v>
      </c>
    </row>
    <row r="122" spans="1:8">
      <c r="A122" s="75">
        <v>45857</v>
      </c>
      <c r="B122" s="6" t="s">
        <v>480</v>
      </c>
      <c r="C122" s="6" t="s">
        <v>559</v>
      </c>
      <c r="D122" s="6" t="s">
        <v>166</v>
      </c>
      <c r="E122" s="6">
        <v>1.5944055944055944</v>
      </c>
      <c r="F122" s="6">
        <v>3.1468531468531467</v>
      </c>
      <c r="G122" s="6" t="s">
        <v>941</v>
      </c>
      <c r="H122" s="6">
        <v>222</v>
      </c>
    </row>
    <row r="123" spans="1:8" ht="15">
      <c r="A123" s="75">
        <v>45857</v>
      </c>
      <c r="B123" s="6" t="s">
        <v>480</v>
      </c>
      <c r="C123" s="6" t="s">
        <v>588</v>
      </c>
      <c r="D123" s="40" t="s">
        <v>149</v>
      </c>
      <c r="E123" s="7">
        <v>0.13274336283185842</v>
      </c>
      <c r="F123" s="7">
        <v>0.10619469026548672</v>
      </c>
      <c r="G123" s="6" t="s">
        <v>941</v>
      </c>
      <c r="H123" s="6">
        <v>3</v>
      </c>
    </row>
    <row r="124" spans="1:8" ht="15">
      <c r="A124" s="75">
        <v>45857</v>
      </c>
      <c r="B124" s="6" t="s">
        <v>480</v>
      </c>
      <c r="C124" s="6" t="s">
        <v>588</v>
      </c>
      <c r="D124" s="40" t="s">
        <v>150</v>
      </c>
      <c r="E124" s="7">
        <v>0.11504424778761062</v>
      </c>
      <c r="F124" s="7">
        <v>7.0796460176991149E-2</v>
      </c>
      <c r="G124" s="6" t="s">
        <v>941</v>
      </c>
      <c r="H124" s="6">
        <v>5</v>
      </c>
    </row>
    <row r="125" spans="1:8" ht="15">
      <c r="A125" s="75">
        <v>45857</v>
      </c>
      <c r="B125" s="6" t="s">
        <v>480</v>
      </c>
      <c r="C125" s="6" t="s">
        <v>588</v>
      </c>
      <c r="D125" s="40" t="s">
        <v>151</v>
      </c>
      <c r="E125" s="7">
        <v>8.8495575221238937E-2</v>
      </c>
      <c r="F125" s="7">
        <v>4.4247787610619468E-2</v>
      </c>
      <c r="G125" s="6" t="s">
        <v>941</v>
      </c>
      <c r="H125" s="6">
        <v>5</v>
      </c>
    </row>
    <row r="126" spans="1:8" ht="15">
      <c r="A126" s="75">
        <v>45857</v>
      </c>
      <c r="B126" s="6" t="s">
        <v>480</v>
      </c>
      <c r="C126" s="6" t="s">
        <v>588</v>
      </c>
      <c r="D126" s="40" t="s">
        <v>152</v>
      </c>
      <c r="E126" s="7">
        <v>7.0796460176991149E-2</v>
      </c>
      <c r="F126" s="7">
        <v>2.6548672566371681E-2</v>
      </c>
      <c r="G126" s="6" t="s">
        <v>941</v>
      </c>
      <c r="H126" s="6">
        <v>5</v>
      </c>
    </row>
    <row r="127" spans="1:8" ht="15">
      <c r="A127" s="75">
        <v>45857</v>
      </c>
      <c r="B127" s="6" t="s">
        <v>480</v>
      </c>
      <c r="C127" s="6" t="s">
        <v>588</v>
      </c>
      <c r="D127" s="40" t="s">
        <v>158</v>
      </c>
      <c r="E127" s="7">
        <v>4.4247787610619468E-2</v>
      </c>
      <c r="F127" s="7">
        <v>3.5398230088495575E-2</v>
      </c>
      <c r="G127" s="6" t="s">
        <v>941</v>
      </c>
      <c r="H127" s="6">
        <v>1</v>
      </c>
    </row>
    <row r="128" spans="1:8" ht="15">
      <c r="A128" s="75">
        <v>45857</v>
      </c>
      <c r="B128" s="6" t="s">
        <v>480</v>
      </c>
      <c r="C128" s="6" t="s">
        <v>588</v>
      </c>
      <c r="D128" s="40" t="s">
        <v>159</v>
      </c>
      <c r="E128" s="7">
        <v>0.35398230088495575</v>
      </c>
      <c r="F128" s="7">
        <v>0.24778761061946902</v>
      </c>
      <c r="G128" s="40" t="s">
        <v>944</v>
      </c>
      <c r="H128" s="6">
        <v>12</v>
      </c>
    </row>
    <row r="129" spans="1:11" ht="15">
      <c r="A129" s="75">
        <v>45857</v>
      </c>
      <c r="B129" s="6" t="s">
        <v>480</v>
      </c>
      <c r="C129" s="6" t="s">
        <v>588</v>
      </c>
      <c r="D129" s="40" t="s">
        <v>163</v>
      </c>
      <c r="E129" s="7">
        <v>4.4247787610619468E-2</v>
      </c>
      <c r="F129" s="7">
        <v>3.5398230088495575E-2</v>
      </c>
      <c r="G129" s="6" t="s">
        <v>941</v>
      </c>
      <c r="H129" s="6">
        <v>1</v>
      </c>
    </row>
    <row r="130" spans="1:11" ht="15">
      <c r="A130" s="75">
        <v>45857</v>
      </c>
      <c r="B130" s="6" t="s">
        <v>480</v>
      </c>
      <c r="C130" s="6" t="s">
        <v>588</v>
      </c>
      <c r="D130" s="40" t="s">
        <v>164</v>
      </c>
      <c r="E130" s="7">
        <v>5.3097345132743362E-2</v>
      </c>
      <c r="F130" s="7">
        <v>3.5398230088495575E-2</v>
      </c>
      <c r="G130" s="6" t="s">
        <v>941</v>
      </c>
      <c r="H130" s="6">
        <v>2</v>
      </c>
    </row>
    <row r="131" spans="1:11" ht="15">
      <c r="A131" s="75">
        <v>45857</v>
      </c>
      <c r="B131" s="6" t="s">
        <v>480</v>
      </c>
      <c r="C131" s="6" t="s">
        <v>588</v>
      </c>
      <c r="D131" s="40" t="s">
        <v>425</v>
      </c>
      <c r="E131" s="7">
        <v>0.15929203539823009</v>
      </c>
      <c r="F131" s="7">
        <v>7.0796460176991149E-2</v>
      </c>
      <c r="G131" s="6" t="s">
        <v>941</v>
      </c>
      <c r="H131" s="6">
        <v>10</v>
      </c>
    </row>
    <row r="132" spans="1:11" ht="15.6">
      <c r="A132" s="75">
        <v>45857</v>
      </c>
      <c r="B132" s="6" t="s">
        <v>480</v>
      </c>
      <c r="C132" s="6" t="s">
        <v>588</v>
      </c>
      <c r="D132" s="40" t="s">
        <v>478</v>
      </c>
      <c r="E132" s="7">
        <v>0.88495575221238942</v>
      </c>
      <c r="F132" s="7">
        <v>0.63716814159292035</v>
      </c>
      <c r="G132" s="6" t="s">
        <v>941</v>
      </c>
      <c r="H132" s="6">
        <v>28</v>
      </c>
    </row>
    <row r="133" spans="1:11" ht="15.6">
      <c r="A133" s="75">
        <v>45857</v>
      </c>
      <c r="B133" s="6" t="s">
        <v>480</v>
      </c>
      <c r="C133" s="6" t="s">
        <v>588</v>
      </c>
      <c r="D133" s="40" t="s">
        <v>479</v>
      </c>
      <c r="E133" s="7">
        <v>3.5398230088495577</v>
      </c>
      <c r="F133" s="7">
        <v>2.4867256637168142</v>
      </c>
      <c r="G133" s="6" t="s">
        <v>941</v>
      </c>
      <c r="H133" s="6">
        <v>119</v>
      </c>
    </row>
    <row r="134" spans="1:11">
      <c r="B134" s="6" t="s">
        <v>533</v>
      </c>
    </row>
    <row r="135" spans="1:11">
      <c r="B135" s="6" t="s">
        <v>533</v>
      </c>
    </row>
    <row r="136" spans="1:11">
      <c r="B136" s="6" t="s">
        <v>533</v>
      </c>
    </row>
    <row r="137" spans="1:11">
      <c r="B137" s="6" t="s">
        <v>533</v>
      </c>
    </row>
    <row r="138" spans="1:11">
      <c r="B138" s="6" t="s">
        <v>533</v>
      </c>
    </row>
    <row r="139" spans="1:11">
      <c r="B139" s="6" t="s">
        <v>533</v>
      </c>
    </row>
    <row r="140" spans="1:11">
      <c r="B140" s="6" t="s">
        <v>533</v>
      </c>
    </row>
    <row r="141" spans="1:11">
      <c r="B141" s="6" t="s">
        <v>533</v>
      </c>
    </row>
    <row r="142" spans="1:11">
      <c r="B142" s="6" t="s">
        <v>533</v>
      </c>
    </row>
    <row r="143" spans="1:11">
      <c r="B143" s="32" t="s">
        <v>533</v>
      </c>
    </row>
    <row r="144" spans="1:11" s="6" customFormat="1">
      <c r="B144" s="6" t="s">
        <v>558</v>
      </c>
      <c r="C144"/>
      <c r="D144"/>
      <c r="E144"/>
      <c r="F144"/>
      <c r="G144"/>
      <c r="H144"/>
      <c r="I144"/>
      <c r="J144"/>
      <c r="K144"/>
    </row>
    <row r="145" spans="2:11" s="6" customFormat="1">
      <c r="B145" s="6" t="s">
        <v>558</v>
      </c>
      <c r="C145"/>
      <c r="D145"/>
      <c r="E145"/>
      <c r="F145"/>
      <c r="G145"/>
      <c r="H145"/>
      <c r="I145"/>
      <c r="J145"/>
      <c r="K145"/>
    </row>
    <row r="146" spans="2:11" s="6" customFormat="1">
      <c r="B146" s="6" t="s">
        <v>558</v>
      </c>
      <c r="C146"/>
      <c r="D146"/>
      <c r="E146"/>
      <c r="F146"/>
      <c r="G146"/>
      <c r="H146"/>
      <c r="I146"/>
      <c r="J146"/>
      <c r="K146"/>
    </row>
    <row r="147" spans="2:11" s="6" customFormat="1">
      <c r="B147" s="6" t="s">
        <v>558</v>
      </c>
      <c r="C147"/>
      <c r="D147"/>
      <c r="E147"/>
      <c r="F147"/>
      <c r="G147"/>
      <c r="H147"/>
      <c r="I147"/>
      <c r="J147"/>
      <c r="K147"/>
    </row>
    <row r="148" spans="2:11" s="6" customFormat="1">
      <c r="B148" s="6" t="s">
        <v>558</v>
      </c>
      <c r="C148"/>
      <c r="D148"/>
      <c r="E148"/>
      <c r="F148"/>
      <c r="G148"/>
      <c r="H148"/>
      <c r="I148"/>
      <c r="J148"/>
      <c r="K148"/>
    </row>
    <row r="149" spans="2:11" s="6" customFormat="1">
      <c r="B149" s="6" t="s">
        <v>558</v>
      </c>
      <c r="C149"/>
      <c r="D149"/>
      <c r="E149"/>
      <c r="F149"/>
      <c r="G149"/>
      <c r="H149"/>
      <c r="I149"/>
      <c r="J149"/>
      <c r="K149"/>
    </row>
    <row r="150" spans="2:11" s="6" customFormat="1">
      <c r="B150" s="6" t="s">
        <v>558</v>
      </c>
      <c r="C150"/>
      <c r="D150"/>
      <c r="E150"/>
      <c r="F150"/>
      <c r="G150"/>
      <c r="H150"/>
      <c r="I150"/>
      <c r="J150"/>
      <c r="K150"/>
    </row>
    <row r="151" spans="2:11" s="6" customFormat="1">
      <c r="B151" s="6" t="s">
        <v>558</v>
      </c>
      <c r="C151"/>
      <c r="D151"/>
      <c r="E151"/>
      <c r="F151"/>
      <c r="G151"/>
      <c r="H151"/>
      <c r="I151"/>
      <c r="J151"/>
      <c r="K151"/>
    </row>
    <row r="152" spans="2:11" s="6" customFormat="1">
      <c r="B152" s="6" t="s">
        <v>558</v>
      </c>
      <c r="C152"/>
      <c r="D152"/>
      <c r="E152"/>
      <c r="F152"/>
      <c r="G152"/>
      <c r="H152"/>
      <c r="I152"/>
      <c r="J152"/>
      <c r="K152"/>
    </row>
    <row r="153" spans="2:11" s="6" customFormat="1">
      <c r="B153" s="6" t="s">
        <v>558</v>
      </c>
      <c r="C153"/>
      <c r="D153"/>
      <c r="E153"/>
      <c r="F153"/>
      <c r="G153"/>
      <c r="H153"/>
      <c r="I153"/>
      <c r="J153"/>
      <c r="K153"/>
    </row>
    <row r="154" spans="2:11" s="6" customFormat="1">
      <c r="B154" s="6" t="s">
        <v>558</v>
      </c>
      <c r="C154"/>
      <c r="D154"/>
      <c r="E154"/>
      <c r="F154"/>
      <c r="G154"/>
      <c r="H154"/>
      <c r="I154"/>
      <c r="J154"/>
      <c r="K154"/>
    </row>
    <row r="155" spans="2:11" s="6" customFormat="1">
      <c r="B155" s="6" t="s">
        <v>558</v>
      </c>
      <c r="C155"/>
      <c r="D155"/>
      <c r="E155"/>
      <c r="F155"/>
      <c r="G155"/>
      <c r="H155"/>
      <c r="I155"/>
      <c r="J155"/>
      <c r="K155"/>
    </row>
    <row r="156" spans="2:11" s="6" customFormat="1">
      <c r="B156" s="6" t="s">
        <v>558</v>
      </c>
      <c r="C156"/>
      <c r="D156"/>
      <c r="E156"/>
      <c r="F156"/>
      <c r="G156"/>
      <c r="H156"/>
      <c r="I156"/>
      <c r="J156"/>
      <c r="K156"/>
    </row>
    <row r="157" spans="2:11">
      <c r="B157" s="6" t="s">
        <v>576</v>
      </c>
    </row>
    <row r="158" spans="2:11">
      <c r="B158" s="6" t="s">
        <v>576</v>
      </c>
    </row>
    <row r="159" spans="2:11">
      <c r="B159" s="6" t="s">
        <v>576</v>
      </c>
    </row>
    <row r="160" spans="2:11">
      <c r="B160" s="6" t="s">
        <v>576</v>
      </c>
    </row>
    <row r="161" spans="2:2">
      <c r="B161" s="6" t="s">
        <v>576</v>
      </c>
    </row>
    <row r="162" spans="2:2">
      <c r="B162" s="6" t="s">
        <v>576</v>
      </c>
    </row>
    <row r="163" spans="2:2">
      <c r="B163" s="6" t="s">
        <v>576</v>
      </c>
    </row>
    <row r="164" spans="2:2">
      <c r="B164" s="6" t="s">
        <v>576</v>
      </c>
    </row>
    <row r="165" spans="2:2">
      <c r="B165" s="6" t="s">
        <v>576</v>
      </c>
    </row>
    <row r="166" spans="2:2">
      <c r="B166" s="6" t="s">
        <v>576</v>
      </c>
    </row>
    <row r="167" spans="2:2">
      <c r="B167" s="6" t="s">
        <v>576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68E3F-3514-427B-ABD8-04DEEDBF0483}">
  <sheetPr filterMode="1"/>
  <dimension ref="A1:M2357"/>
  <sheetViews>
    <sheetView topLeftCell="C1" zoomScaleNormal="100" workbookViewId="0">
      <pane ySplit="1" topLeftCell="A824" activePane="bottomLeft" state="frozen"/>
      <selection pane="bottomLeft" activeCell="F1" sqref="F1"/>
    </sheetView>
  </sheetViews>
  <sheetFormatPr defaultRowHeight="14.4"/>
  <cols>
    <col min="1" max="1" width="18.77734375" customWidth="1"/>
    <col min="2" max="2" width="25.109375" bestFit="1" customWidth="1"/>
    <col min="3" max="3" width="102.21875" customWidth="1"/>
    <col min="4" max="4" width="46.33203125" customWidth="1"/>
    <col min="5" max="5" width="24.6640625" customWidth="1"/>
    <col min="6" max="6" width="38.44140625" customWidth="1"/>
    <col min="7" max="7" width="25.88671875" customWidth="1"/>
    <col min="8" max="8" width="24.109375" customWidth="1"/>
    <col min="9" max="9" width="14.6640625" bestFit="1" customWidth="1"/>
    <col min="10" max="10" width="13" customWidth="1"/>
    <col min="11" max="11" width="24.5546875" style="11" customWidth="1"/>
    <col min="12" max="12" width="16.6640625" bestFit="1" customWidth="1"/>
    <col min="13" max="13" width="20.6640625" bestFit="1" customWidth="1"/>
    <col min="14" max="14" width="17" bestFit="1" customWidth="1"/>
  </cols>
  <sheetData>
    <row r="1" spans="1:12">
      <c r="A1" s="5" t="s">
        <v>931</v>
      </c>
      <c r="B1" s="5" t="s">
        <v>0</v>
      </c>
      <c r="C1" s="5" t="s">
        <v>146</v>
      </c>
      <c r="D1" s="5" t="s">
        <v>1</v>
      </c>
      <c r="E1" s="5" t="s">
        <v>2</v>
      </c>
      <c r="F1" s="5" t="s">
        <v>3</v>
      </c>
      <c r="G1" s="5" t="s">
        <v>144</v>
      </c>
      <c r="H1" s="5" t="s">
        <v>429</v>
      </c>
      <c r="I1" s="5" t="s">
        <v>147</v>
      </c>
      <c r="J1" s="16" t="s">
        <v>428</v>
      </c>
      <c r="K1" s="5" t="s">
        <v>921</v>
      </c>
      <c r="L1" s="5" t="s">
        <v>932</v>
      </c>
    </row>
    <row r="2" spans="1:12" hidden="1">
      <c r="A2" s="74">
        <v>45834</v>
      </c>
      <c r="B2" s="6" t="s">
        <v>686</v>
      </c>
      <c r="C2" s="6" t="s">
        <v>642</v>
      </c>
      <c r="D2" s="36" t="s">
        <v>643</v>
      </c>
      <c r="E2" s="11">
        <v>3.5714285714285712E-2</v>
      </c>
      <c r="F2" s="11">
        <v>5.5555555555555552E-2</v>
      </c>
      <c r="G2" s="11">
        <v>1</v>
      </c>
      <c r="H2" s="11">
        <v>1.7857142857142856E-2</v>
      </c>
      <c r="I2" s="11">
        <v>0</v>
      </c>
      <c r="J2" s="17">
        <v>45.85</v>
      </c>
      <c r="K2" s="14">
        <v>45.85</v>
      </c>
      <c r="L2" s="73"/>
    </row>
    <row r="3" spans="1:12" hidden="1">
      <c r="A3" s="74">
        <v>45834</v>
      </c>
      <c r="B3" s="6" t="s">
        <v>686</v>
      </c>
      <c r="C3" s="6" t="s">
        <v>642</v>
      </c>
      <c r="D3" s="36" t="s">
        <v>436</v>
      </c>
      <c r="E3" s="11">
        <v>2.6607142857142857E-2</v>
      </c>
      <c r="F3" s="11">
        <v>3.7037037037037035E-2</v>
      </c>
      <c r="G3" s="11">
        <v>0.51</v>
      </c>
      <c r="H3" s="11">
        <v>9.1071428571428571E-3</v>
      </c>
      <c r="I3" s="11">
        <v>0</v>
      </c>
      <c r="J3" s="17">
        <v>5.6253000000000002</v>
      </c>
      <c r="K3" s="14">
        <v>11.03</v>
      </c>
      <c r="L3" s="11"/>
    </row>
    <row r="4" spans="1:12" hidden="1">
      <c r="A4" s="74">
        <v>45834</v>
      </c>
      <c r="B4" s="6" t="s">
        <v>686</v>
      </c>
      <c r="C4" s="6" t="s">
        <v>642</v>
      </c>
      <c r="D4" s="36" t="s">
        <v>644</v>
      </c>
      <c r="E4" s="11">
        <v>6.60714285714286E-3</v>
      </c>
      <c r="F4" s="11">
        <v>4.6296296296296294E-2</v>
      </c>
      <c r="G4" s="11">
        <v>2.13</v>
      </c>
      <c r="H4" s="11">
        <v>3.8035714285714284E-2</v>
      </c>
      <c r="I4" s="11">
        <v>0</v>
      </c>
      <c r="J4" s="17">
        <v>59.320500000000003</v>
      </c>
      <c r="K4" s="14">
        <v>27.85</v>
      </c>
      <c r="L4" s="11"/>
    </row>
    <row r="5" spans="1:12" hidden="1">
      <c r="A5" s="74">
        <v>45834</v>
      </c>
      <c r="B5" s="6" t="s">
        <v>686</v>
      </c>
      <c r="C5" s="6" t="s">
        <v>642</v>
      </c>
      <c r="D5" s="36" t="s">
        <v>348</v>
      </c>
      <c r="E5" s="11">
        <v>0.7142857142857143</v>
      </c>
      <c r="F5" s="11">
        <v>1.1111111111111112</v>
      </c>
      <c r="G5" s="11">
        <v>10</v>
      </c>
      <c r="H5" s="11">
        <v>0.17857142857142858</v>
      </c>
      <c r="I5" s="11">
        <v>10</v>
      </c>
      <c r="J5" s="17">
        <v>37.200000000000003</v>
      </c>
      <c r="K5" s="14">
        <v>3.72</v>
      </c>
      <c r="L5" s="11"/>
    </row>
    <row r="6" spans="1:12" hidden="1">
      <c r="A6" s="74">
        <v>45834</v>
      </c>
      <c r="B6" s="6" t="s">
        <v>686</v>
      </c>
      <c r="C6" s="6" t="s">
        <v>642</v>
      </c>
      <c r="D6" s="36" t="s">
        <v>255</v>
      </c>
      <c r="E6" s="11">
        <v>7.7857142857142847E-2</v>
      </c>
      <c r="F6" s="11">
        <v>0.1111111111111111</v>
      </c>
      <c r="G6" s="11">
        <v>1.64</v>
      </c>
      <c r="H6" s="11">
        <v>2.9285714285714283E-2</v>
      </c>
      <c r="I6" s="11">
        <v>0</v>
      </c>
      <c r="J6" s="17">
        <v>12.873999999999999</v>
      </c>
      <c r="K6" s="14">
        <v>7.85</v>
      </c>
      <c r="L6" s="11"/>
    </row>
    <row r="7" spans="1:12" hidden="1">
      <c r="A7" s="74">
        <v>45834</v>
      </c>
      <c r="B7" s="6" t="s">
        <v>686</v>
      </c>
      <c r="C7" s="6" t="s">
        <v>642</v>
      </c>
      <c r="D7" s="36" t="s">
        <v>564</v>
      </c>
      <c r="E7" s="11">
        <v>5.3571428571428572E-3</v>
      </c>
      <c r="F7" s="11">
        <v>9.2592592592592587E-3</v>
      </c>
      <c r="G7" s="11">
        <v>0</v>
      </c>
      <c r="H7" s="11">
        <v>0</v>
      </c>
      <c r="I7" s="11">
        <v>0.2</v>
      </c>
      <c r="J7" s="17">
        <v>0</v>
      </c>
      <c r="K7" s="14">
        <v>24.15</v>
      </c>
      <c r="L7" s="11"/>
    </row>
    <row r="8" spans="1:12" hidden="1">
      <c r="A8" s="74">
        <v>45834</v>
      </c>
      <c r="B8" s="6" t="s">
        <v>686</v>
      </c>
      <c r="C8" s="6" t="s">
        <v>642</v>
      </c>
      <c r="D8" s="36" t="s">
        <v>563</v>
      </c>
      <c r="E8" s="11">
        <v>8.9285714285714281E-3</v>
      </c>
      <c r="F8" s="11">
        <v>9.2592592592592587E-3</v>
      </c>
      <c r="G8" s="11">
        <v>0</v>
      </c>
      <c r="H8" s="11">
        <v>0</v>
      </c>
      <c r="I8" s="11">
        <v>0</v>
      </c>
      <c r="J8" s="17">
        <v>0</v>
      </c>
      <c r="K8" s="14">
        <v>6.02</v>
      </c>
      <c r="L8" s="11"/>
    </row>
    <row r="9" spans="1:12" hidden="1">
      <c r="A9" s="74">
        <v>45834</v>
      </c>
      <c r="B9" s="6" t="s">
        <v>686</v>
      </c>
      <c r="C9" s="6" t="s">
        <v>642</v>
      </c>
      <c r="D9" s="36" t="s">
        <v>645</v>
      </c>
      <c r="E9" s="11">
        <v>5.0464285714285712E-2</v>
      </c>
      <c r="F9" s="11">
        <v>9.2592592592592587E-2</v>
      </c>
      <c r="G9" s="11">
        <v>0.67400000000000004</v>
      </c>
      <c r="H9" s="11">
        <v>1.2035714285714287E-2</v>
      </c>
      <c r="I9" s="11">
        <v>1.5</v>
      </c>
      <c r="J9" s="17">
        <v>23.657400000000003</v>
      </c>
      <c r="K9" s="14">
        <v>35.1</v>
      </c>
      <c r="L9" s="11"/>
    </row>
    <row r="10" spans="1:12" hidden="1">
      <c r="A10" s="74">
        <v>45834</v>
      </c>
      <c r="B10" s="6" t="s">
        <v>686</v>
      </c>
      <c r="C10" s="6" t="s">
        <v>642</v>
      </c>
      <c r="D10" s="36" t="s">
        <v>201</v>
      </c>
      <c r="E10" s="11">
        <v>1.1785714285714287E-2</v>
      </c>
      <c r="F10" s="11">
        <v>2.4074074074074074E-2</v>
      </c>
      <c r="G10" s="11">
        <v>0</v>
      </c>
      <c r="H10" s="11">
        <v>0</v>
      </c>
      <c r="I10" s="11">
        <v>0.64</v>
      </c>
      <c r="J10" s="17">
        <v>0</v>
      </c>
      <c r="K10" s="14">
        <v>107.52</v>
      </c>
      <c r="L10" s="11"/>
    </row>
    <row r="11" spans="1:12" hidden="1">
      <c r="A11" s="74">
        <v>45834</v>
      </c>
      <c r="B11" s="6" t="s">
        <v>686</v>
      </c>
      <c r="C11" s="6" t="s">
        <v>642</v>
      </c>
      <c r="D11" s="36" t="s">
        <v>646</v>
      </c>
      <c r="E11" s="11">
        <v>7.3035714285714287E-2</v>
      </c>
      <c r="F11" s="11">
        <v>0.1388888888888889</v>
      </c>
      <c r="G11" s="11">
        <v>3.41</v>
      </c>
      <c r="H11" s="11">
        <v>6.0892857142857144E-2</v>
      </c>
      <c r="I11" s="11">
        <v>0</v>
      </c>
      <c r="J11" s="17">
        <v>170.39770000000001</v>
      </c>
      <c r="K11" s="14">
        <v>49.97</v>
      </c>
      <c r="L11" s="11"/>
    </row>
    <row r="12" spans="1:12" hidden="1">
      <c r="A12" s="74">
        <v>45834</v>
      </c>
      <c r="B12" s="6" t="s">
        <v>686</v>
      </c>
      <c r="C12" s="6" t="s">
        <v>642</v>
      </c>
      <c r="D12" s="36" t="s">
        <v>647</v>
      </c>
      <c r="E12" s="11">
        <v>2.9375000000000002E-2</v>
      </c>
      <c r="F12" s="11">
        <v>4.6296296296296294E-2</v>
      </c>
      <c r="G12" s="11">
        <v>0.85499999999999998</v>
      </c>
      <c r="H12" s="11">
        <v>1.5267857142857142E-2</v>
      </c>
      <c r="I12" s="11">
        <v>0</v>
      </c>
      <c r="J12" s="17">
        <v>21.60585</v>
      </c>
      <c r="K12" s="14">
        <v>25.27</v>
      </c>
      <c r="L12" s="11"/>
    </row>
    <row r="13" spans="1:12" hidden="1">
      <c r="A13" s="74">
        <v>45834</v>
      </c>
      <c r="B13" s="6" t="s">
        <v>686</v>
      </c>
      <c r="C13" s="6" t="s">
        <v>642</v>
      </c>
      <c r="D13" s="36" t="s">
        <v>276</v>
      </c>
      <c r="E13" s="11">
        <v>5.3571428571428568E-2</v>
      </c>
      <c r="F13" s="11">
        <v>9.2592592592592587E-2</v>
      </c>
      <c r="G13" s="11">
        <v>0</v>
      </c>
      <c r="H13" s="11">
        <v>0</v>
      </c>
      <c r="I13" s="11">
        <v>2</v>
      </c>
      <c r="J13" s="17">
        <v>0</v>
      </c>
      <c r="K13" s="14">
        <v>4</v>
      </c>
      <c r="L13" s="11"/>
    </row>
    <row r="14" spans="1:12" hidden="1">
      <c r="A14" s="74">
        <v>45834</v>
      </c>
      <c r="B14" s="6" t="s">
        <v>686</v>
      </c>
      <c r="C14" s="6" t="s">
        <v>642</v>
      </c>
      <c r="D14" s="36" t="s">
        <v>648</v>
      </c>
      <c r="E14" s="11">
        <v>4.464285714285714E-3</v>
      </c>
      <c r="F14" s="11">
        <v>4.6296296296296294E-3</v>
      </c>
      <c r="G14" s="11">
        <v>0</v>
      </c>
      <c r="H14" s="11">
        <v>0</v>
      </c>
      <c r="I14" s="11">
        <v>0</v>
      </c>
      <c r="J14" s="17">
        <v>0</v>
      </c>
      <c r="K14" s="14">
        <v>17.5</v>
      </c>
      <c r="L14" s="11"/>
    </row>
    <row r="15" spans="1:12" hidden="1">
      <c r="A15" s="74">
        <v>45834</v>
      </c>
      <c r="B15" s="6" t="s">
        <v>686</v>
      </c>
      <c r="C15" s="6" t="s">
        <v>642</v>
      </c>
      <c r="D15" s="36" t="s">
        <v>276</v>
      </c>
      <c r="E15" s="11">
        <v>1.7857142857142856E-2</v>
      </c>
      <c r="F15" s="11">
        <v>1.8518518518518517E-2</v>
      </c>
      <c r="G15" s="11">
        <v>0</v>
      </c>
      <c r="H15" s="11">
        <v>0</v>
      </c>
      <c r="I15" s="11">
        <v>0</v>
      </c>
      <c r="J15" s="17">
        <v>0</v>
      </c>
      <c r="K15" s="14">
        <v>4</v>
      </c>
      <c r="L15" s="11"/>
    </row>
    <row r="16" spans="1:12" hidden="1">
      <c r="A16" s="74">
        <v>45834</v>
      </c>
      <c r="B16" s="6" t="s">
        <v>686</v>
      </c>
      <c r="C16" s="6" t="s">
        <v>642</v>
      </c>
      <c r="D16" s="21" t="s">
        <v>130</v>
      </c>
      <c r="E16" s="11">
        <v>1.0714285714285714E-2</v>
      </c>
      <c r="F16" s="11">
        <v>1.1111111111111112E-2</v>
      </c>
      <c r="G16" s="11">
        <v>0</v>
      </c>
      <c r="H16" s="11">
        <v>0</v>
      </c>
      <c r="I16" s="11">
        <v>0</v>
      </c>
      <c r="J16" s="17">
        <v>0</v>
      </c>
      <c r="K16" s="14">
        <v>18.98</v>
      </c>
      <c r="L16" s="11"/>
    </row>
    <row r="17" spans="1:12" hidden="1">
      <c r="A17" s="74">
        <v>45834</v>
      </c>
      <c r="B17" s="6" t="s">
        <v>686</v>
      </c>
      <c r="C17" s="6" t="s">
        <v>642</v>
      </c>
      <c r="D17" s="21" t="s">
        <v>649</v>
      </c>
      <c r="E17" s="11">
        <v>8.9285714285714281E-3</v>
      </c>
      <c r="F17" s="11">
        <v>9.2592592592592587E-3</v>
      </c>
      <c r="G17" s="11">
        <v>0</v>
      </c>
      <c r="H17" s="11">
        <v>0</v>
      </c>
      <c r="I17" s="11">
        <v>0</v>
      </c>
      <c r="J17" s="17">
        <v>0</v>
      </c>
      <c r="K17" s="14">
        <v>31.96</v>
      </c>
      <c r="L17" s="11"/>
    </row>
    <row r="18" spans="1:12" hidden="1">
      <c r="A18" s="74">
        <v>45834</v>
      </c>
      <c r="B18" s="6" t="s">
        <v>686</v>
      </c>
      <c r="C18" s="6" t="s">
        <v>642</v>
      </c>
      <c r="D18" s="21" t="s">
        <v>650</v>
      </c>
      <c r="E18" s="11">
        <v>8.9285714285714281E-3</v>
      </c>
      <c r="F18" s="11">
        <v>9.2592592592592587E-3</v>
      </c>
      <c r="G18" s="11">
        <v>0</v>
      </c>
      <c r="H18" s="11">
        <v>0</v>
      </c>
      <c r="I18" s="11">
        <v>0</v>
      </c>
      <c r="J18" s="17">
        <v>0</v>
      </c>
      <c r="K18" s="14">
        <v>28.5</v>
      </c>
      <c r="L18" s="11"/>
    </row>
    <row r="19" spans="1:12" hidden="1">
      <c r="A19" s="74">
        <v>45834</v>
      </c>
      <c r="B19" s="6" t="s">
        <v>686</v>
      </c>
      <c r="C19" s="6" t="s">
        <v>642</v>
      </c>
      <c r="D19" s="21" t="s">
        <v>289</v>
      </c>
      <c r="E19" s="11">
        <v>0.21428571428571427</v>
      </c>
      <c r="F19" s="11">
        <v>0.22222222222222221</v>
      </c>
      <c r="G19" s="11">
        <v>0</v>
      </c>
      <c r="H19" s="11">
        <v>0</v>
      </c>
      <c r="I19" s="11">
        <v>0</v>
      </c>
      <c r="J19" s="17">
        <v>0</v>
      </c>
      <c r="K19" s="14">
        <v>1.98</v>
      </c>
      <c r="L19" s="11"/>
    </row>
    <row r="20" spans="1:12" hidden="1">
      <c r="A20" s="74">
        <v>45834</v>
      </c>
      <c r="B20" s="6" t="s">
        <v>686</v>
      </c>
      <c r="C20" s="6" t="s">
        <v>642</v>
      </c>
      <c r="D20" s="36" t="s">
        <v>651</v>
      </c>
      <c r="E20" s="11">
        <v>2.2142857142857145E-2</v>
      </c>
      <c r="F20" s="11">
        <v>3.7037037037037035E-2</v>
      </c>
      <c r="G20" s="11">
        <v>0.35</v>
      </c>
      <c r="H20" s="11">
        <v>6.2499999999999995E-3</v>
      </c>
      <c r="I20" s="11">
        <v>0.41</v>
      </c>
      <c r="J20" s="17">
        <v>27.401500000000002</v>
      </c>
      <c r="K20" s="14">
        <v>78.290000000000006</v>
      </c>
      <c r="L20" s="11"/>
    </row>
    <row r="21" spans="1:12" hidden="1">
      <c r="A21" s="74">
        <v>45834</v>
      </c>
      <c r="B21" s="6" t="s">
        <v>686</v>
      </c>
      <c r="C21" s="6" t="s">
        <v>642</v>
      </c>
      <c r="D21" s="36" t="s">
        <v>652</v>
      </c>
      <c r="E21" s="11">
        <v>1.2160714285714287E-2</v>
      </c>
      <c r="F21" s="11">
        <v>2.7777777777777776E-2</v>
      </c>
      <c r="G21" s="11">
        <v>0.25600000000000001</v>
      </c>
      <c r="H21" s="11">
        <v>4.5714285714285718E-3</v>
      </c>
      <c r="I21" s="11">
        <v>0.56299999999999994</v>
      </c>
      <c r="J21" s="17">
        <v>17.638400000000001</v>
      </c>
      <c r="K21" s="14">
        <v>68.900000000000006</v>
      </c>
      <c r="L21" s="11"/>
    </row>
    <row r="22" spans="1:12" hidden="1">
      <c r="A22" s="74">
        <v>45834</v>
      </c>
      <c r="B22" s="6" t="s">
        <v>686</v>
      </c>
      <c r="C22" s="6" t="s">
        <v>642</v>
      </c>
      <c r="D22" s="36" t="s">
        <v>653</v>
      </c>
      <c r="E22" s="11">
        <v>2.0374999999999997E-2</v>
      </c>
      <c r="F22" s="11">
        <v>2.7777777777777776E-2</v>
      </c>
      <c r="G22" s="11">
        <v>0.35899999999999999</v>
      </c>
      <c r="H22" s="11">
        <v>6.4107142857142852E-3</v>
      </c>
      <c r="I22" s="11">
        <v>0</v>
      </c>
      <c r="J22" s="17">
        <v>15.839079999999999</v>
      </c>
      <c r="K22" s="14">
        <v>44.12</v>
      </c>
      <c r="L22" s="11"/>
    </row>
    <row r="23" spans="1:12" hidden="1">
      <c r="A23" s="74">
        <v>45834</v>
      </c>
      <c r="B23" s="6" t="s">
        <v>686</v>
      </c>
      <c r="C23" s="6" t="s">
        <v>642</v>
      </c>
      <c r="D23" s="36" t="s">
        <v>196</v>
      </c>
      <c r="E23" s="11">
        <v>8.9285714285714281E-3</v>
      </c>
      <c r="F23" s="11">
        <v>1.3888888888888888E-2</v>
      </c>
      <c r="G23" s="11">
        <v>0</v>
      </c>
      <c r="H23" s="11">
        <v>0</v>
      </c>
      <c r="I23" s="11">
        <v>0.25</v>
      </c>
      <c r="J23" s="17">
        <v>0</v>
      </c>
      <c r="K23" s="14">
        <v>65</v>
      </c>
      <c r="L23" s="11"/>
    </row>
    <row r="24" spans="1:12" hidden="1">
      <c r="A24" s="74">
        <v>45834</v>
      </c>
      <c r="B24" s="6" t="s">
        <v>686</v>
      </c>
      <c r="C24" s="6" t="s">
        <v>642</v>
      </c>
      <c r="D24" s="36" t="s">
        <v>654</v>
      </c>
      <c r="E24" s="11">
        <v>2.4035714285714285E-2</v>
      </c>
      <c r="F24" s="11">
        <v>3.7037037037037035E-2</v>
      </c>
      <c r="G24" s="11">
        <v>0.65400000000000003</v>
      </c>
      <c r="H24" s="11">
        <v>1.1678571428571429E-2</v>
      </c>
      <c r="I24" s="11">
        <v>0</v>
      </c>
      <c r="J24" s="17">
        <v>10.3986</v>
      </c>
      <c r="K24" s="14">
        <v>15.9</v>
      </c>
      <c r="L24" s="11"/>
    </row>
    <row r="25" spans="1:12" hidden="1">
      <c r="A25" s="74">
        <v>45834</v>
      </c>
      <c r="B25" s="6" t="s">
        <v>686</v>
      </c>
      <c r="C25" s="6" t="s">
        <v>642</v>
      </c>
      <c r="D25" s="36" t="s">
        <v>268</v>
      </c>
      <c r="E25" s="11">
        <v>2.0982142857142855E-2</v>
      </c>
      <c r="F25" s="11">
        <v>2.7777777777777776E-2</v>
      </c>
      <c r="G25" s="11">
        <v>0.32500000000000001</v>
      </c>
      <c r="H25" s="11">
        <v>5.8035714285714288E-3</v>
      </c>
      <c r="I25" s="11">
        <v>0</v>
      </c>
      <c r="J25" s="17">
        <v>4.7774999999999999</v>
      </c>
      <c r="K25" s="14">
        <v>14.7</v>
      </c>
      <c r="L25" s="11"/>
    </row>
    <row r="26" spans="1:12" hidden="1">
      <c r="A26" s="74">
        <v>45834</v>
      </c>
      <c r="B26" s="6" t="s">
        <v>686</v>
      </c>
      <c r="C26" s="6" t="s">
        <v>642</v>
      </c>
      <c r="D26" s="36" t="s">
        <v>269</v>
      </c>
      <c r="E26" s="11">
        <v>1.758928571428571E-2</v>
      </c>
      <c r="F26" s="11">
        <v>2.7777777777777776E-2</v>
      </c>
      <c r="G26" s="11">
        <v>0.51500000000000001</v>
      </c>
      <c r="H26" s="11">
        <v>9.1964285714285724E-3</v>
      </c>
      <c r="I26" s="11">
        <v>0</v>
      </c>
      <c r="J26" s="17">
        <v>15.810499999999999</v>
      </c>
      <c r="K26" s="14">
        <v>30.7</v>
      </c>
      <c r="L26" s="11"/>
    </row>
    <row r="27" spans="1:12" hidden="1">
      <c r="A27" s="74">
        <v>45834</v>
      </c>
      <c r="B27" s="6" t="s">
        <v>686</v>
      </c>
      <c r="C27" s="6" t="s">
        <v>642</v>
      </c>
      <c r="D27" s="36" t="s">
        <v>655</v>
      </c>
      <c r="E27" s="11">
        <v>2.6785714285714286E-3</v>
      </c>
      <c r="F27" s="11">
        <v>4.6296296296296294E-3</v>
      </c>
      <c r="G27" s="11">
        <v>0</v>
      </c>
      <c r="H27" s="11">
        <v>0</v>
      </c>
      <c r="I27" s="11">
        <v>0.1</v>
      </c>
      <c r="J27" s="17">
        <v>0</v>
      </c>
      <c r="K27" s="14">
        <v>18.079999999999998</v>
      </c>
      <c r="L27" s="11"/>
    </row>
    <row r="28" spans="1:12" hidden="1">
      <c r="A28" s="74">
        <v>45834</v>
      </c>
      <c r="B28" s="6" t="s">
        <v>686</v>
      </c>
      <c r="C28" s="6" t="s">
        <v>642</v>
      </c>
      <c r="D28" s="36" t="s">
        <v>656</v>
      </c>
      <c r="E28" s="11">
        <v>2.8660714285714286E-2</v>
      </c>
      <c r="F28" s="11">
        <v>3.7037037037037035E-2</v>
      </c>
      <c r="G28" s="11">
        <v>0</v>
      </c>
      <c r="H28" s="11">
        <v>0</v>
      </c>
      <c r="I28" s="11">
        <v>0.39500000000000002</v>
      </c>
      <c r="J28" s="17">
        <v>0</v>
      </c>
      <c r="K28" s="14">
        <v>7.85</v>
      </c>
      <c r="L28" s="11"/>
    </row>
    <row r="29" spans="1:12" hidden="1">
      <c r="A29" s="74">
        <v>45834</v>
      </c>
      <c r="B29" s="6" t="s">
        <v>686</v>
      </c>
      <c r="C29" s="6" t="s">
        <v>642</v>
      </c>
      <c r="D29" s="36" t="s">
        <v>657</v>
      </c>
      <c r="E29" s="11">
        <v>2.9196428571428571E-2</v>
      </c>
      <c r="F29" s="11">
        <v>3.7037037037037035E-2</v>
      </c>
      <c r="G29" s="11">
        <v>0</v>
      </c>
      <c r="H29" s="11">
        <v>0</v>
      </c>
      <c r="I29" s="11">
        <v>0.36499999999999999</v>
      </c>
      <c r="J29" s="17">
        <v>0</v>
      </c>
      <c r="K29" s="14">
        <v>8.5</v>
      </c>
      <c r="L29" s="11"/>
    </row>
    <row r="30" spans="1:12" hidden="1">
      <c r="A30" s="74">
        <v>45834</v>
      </c>
      <c r="B30" s="6" t="s">
        <v>686</v>
      </c>
      <c r="C30" s="6" t="s">
        <v>642</v>
      </c>
      <c r="D30" s="36" t="s">
        <v>658</v>
      </c>
      <c r="E30" s="11">
        <v>2.8839285714285713E-2</v>
      </c>
      <c r="F30" s="11">
        <v>3.7037037037037035E-2</v>
      </c>
      <c r="G30" s="11">
        <v>0</v>
      </c>
      <c r="H30" s="11">
        <v>0</v>
      </c>
      <c r="I30" s="11">
        <v>0.38500000000000001</v>
      </c>
      <c r="J30" s="17">
        <v>0</v>
      </c>
      <c r="K30" s="14">
        <v>7.85</v>
      </c>
      <c r="L30" s="11"/>
    </row>
    <row r="31" spans="1:12" hidden="1">
      <c r="A31" s="74">
        <v>45834</v>
      </c>
      <c r="B31" s="6" t="s">
        <v>686</v>
      </c>
      <c r="C31" s="6" t="s">
        <v>642</v>
      </c>
      <c r="D31" s="36" t="s">
        <v>659</v>
      </c>
      <c r="E31" s="11">
        <v>2.5892857142857141E-2</v>
      </c>
      <c r="F31" s="11">
        <v>3.7037037037037035E-2</v>
      </c>
      <c r="G31" s="11">
        <v>0.55000000000000004</v>
      </c>
      <c r="H31" s="11">
        <v>9.821428571428573E-3</v>
      </c>
      <c r="I31" s="11">
        <v>0</v>
      </c>
      <c r="J31" s="17">
        <v>24.321000000000002</v>
      </c>
      <c r="K31" s="14">
        <v>44.22</v>
      </c>
      <c r="L31" s="11"/>
    </row>
    <row r="32" spans="1:12" hidden="1">
      <c r="A32" s="74">
        <v>45834</v>
      </c>
      <c r="B32" s="6" t="s">
        <v>686</v>
      </c>
      <c r="C32" s="6" t="s">
        <v>642</v>
      </c>
      <c r="D32" s="21" t="s">
        <v>124</v>
      </c>
      <c r="E32" s="11">
        <v>4.464285714285714E-3</v>
      </c>
      <c r="F32" s="11">
        <v>4.6296296296296294E-3</v>
      </c>
      <c r="G32" s="11">
        <v>0</v>
      </c>
      <c r="H32" s="11">
        <v>0</v>
      </c>
      <c r="I32" s="11">
        <v>0</v>
      </c>
      <c r="J32" s="17">
        <v>0</v>
      </c>
      <c r="K32" s="14">
        <v>54.03</v>
      </c>
      <c r="L32" s="11"/>
    </row>
    <row r="33" spans="1:12" hidden="1">
      <c r="A33" s="74">
        <v>45834</v>
      </c>
      <c r="B33" s="6" t="s">
        <v>686</v>
      </c>
      <c r="C33" s="6" t="s">
        <v>642</v>
      </c>
      <c r="D33" s="21" t="s">
        <v>122</v>
      </c>
      <c r="E33" s="11">
        <v>0.21428571428571427</v>
      </c>
      <c r="F33" s="11">
        <v>0.22222222222222221</v>
      </c>
      <c r="G33" s="11">
        <v>0</v>
      </c>
      <c r="H33" s="11">
        <v>0</v>
      </c>
      <c r="I33" s="11">
        <v>0</v>
      </c>
      <c r="J33" s="17">
        <v>0</v>
      </c>
      <c r="K33" s="14">
        <v>3.7</v>
      </c>
      <c r="L33" s="11"/>
    </row>
    <row r="34" spans="1:12" hidden="1">
      <c r="A34" s="74">
        <v>45834</v>
      </c>
      <c r="B34" s="6" t="s">
        <v>686</v>
      </c>
      <c r="C34" s="6" t="s">
        <v>642</v>
      </c>
      <c r="D34" s="21" t="s">
        <v>123</v>
      </c>
      <c r="E34" s="11">
        <v>0.26785714285714285</v>
      </c>
      <c r="F34" s="11">
        <v>0.27777777777777779</v>
      </c>
      <c r="G34" s="11">
        <v>0</v>
      </c>
      <c r="H34" s="11">
        <v>0</v>
      </c>
      <c r="I34" s="11">
        <v>0</v>
      </c>
      <c r="J34" s="17">
        <v>0</v>
      </c>
      <c r="K34" s="14">
        <v>1.49</v>
      </c>
      <c r="L34" s="11"/>
    </row>
    <row r="35" spans="1:12" hidden="1">
      <c r="A35" s="74">
        <v>45834</v>
      </c>
      <c r="B35" s="6" t="s">
        <v>686</v>
      </c>
      <c r="C35" s="6" t="s">
        <v>642</v>
      </c>
      <c r="D35" s="36" t="s">
        <v>660</v>
      </c>
      <c r="E35" s="11">
        <v>8.9285714285714288E-2</v>
      </c>
      <c r="F35" s="11">
        <v>0.1388888888888889</v>
      </c>
      <c r="G35" s="11">
        <v>0</v>
      </c>
      <c r="H35" s="11">
        <v>0</v>
      </c>
      <c r="I35" s="11">
        <v>2.5</v>
      </c>
      <c r="J35" s="17">
        <v>0</v>
      </c>
      <c r="K35" s="14">
        <v>42.25</v>
      </c>
      <c r="L35" s="11"/>
    </row>
    <row r="36" spans="1:12" hidden="1">
      <c r="A36" s="74">
        <v>45834</v>
      </c>
      <c r="B36" s="6" t="s">
        <v>686</v>
      </c>
      <c r="C36" s="6" t="s">
        <v>642</v>
      </c>
      <c r="D36" s="36" t="s">
        <v>661</v>
      </c>
      <c r="E36" s="11">
        <v>2.6785714285714284E-2</v>
      </c>
      <c r="F36" s="11">
        <v>2.7777777777777776E-2</v>
      </c>
      <c r="G36" s="11">
        <v>0</v>
      </c>
      <c r="H36" s="11">
        <v>0</v>
      </c>
      <c r="I36" s="11">
        <v>0</v>
      </c>
      <c r="J36" s="17">
        <v>0</v>
      </c>
      <c r="K36" s="14">
        <v>24.15</v>
      </c>
      <c r="L36" s="11"/>
    </row>
    <row r="37" spans="1:12" hidden="1">
      <c r="A37" s="74">
        <v>45834</v>
      </c>
      <c r="B37" s="6" t="s">
        <v>686</v>
      </c>
      <c r="C37" s="6" t="s">
        <v>642</v>
      </c>
      <c r="D37" s="36" t="s">
        <v>214</v>
      </c>
      <c r="E37" s="11">
        <v>8.2142857142857139E-3</v>
      </c>
      <c r="F37" s="11">
        <v>1.3888888888888888E-2</v>
      </c>
      <c r="G37" s="11">
        <v>0</v>
      </c>
      <c r="H37" s="11">
        <v>0</v>
      </c>
      <c r="I37" s="11">
        <v>0.28999999999999998</v>
      </c>
      <c r="J37" s="17">
        <v>0</v>
      </c>
      <c r="K37" s="14">
        <v>75.36</v>
      </c>
      <c r="L37" s="11"/>
    </row>
    <row r="38" spans="1:12" hidden="1">
      <c r="A38" s="74">
        <v>45834</v>
      </c>
      <c r="B38" s="6" t="s">
        <v>686</v>
      </c>
      <c r="C38" s="6" t="s">
        <v>642</v>
      </c>
      <c r="D38" s="36" t="s">
        <v>199</v>
      </c>
      <c r="E38" s="11">
        <v>1.7857142857142856E-2</v>
      </c>
      <c r="F38" s="11">
        <v>1.8518518518518517E-2</v>
      </c>
      <c r="G38" s="11">
        <v>0</v>
      </c>
      <c r="H38" s="11">
        <v>0</v>
      </c>
      <c r="I38" s="11">
        <v>0</v>
      </c>
      <c r="J38" s="17">
        <v>0</v>
      </c>
      <c r="K38" s="14">
        <v>23.29</v>
      </c>
      <c r="L38" s="11"/>
    </row>
    <row r="39" spans="1:12" hidden="1">
      <c r="A39" s="74">
        <v>45834</v>
      </c>
      <c r="B39" s="6" t="s">
        <v>686</v>
      </c>
      <c r="C39" s="6" t="s">
        <v>642</v>
      </c>
      <c r="D39" s="36" t="s">
        <v>198</v>
      </c>
      <c r="E39" s="11">
        <v>5.3571428571428568E-2</v>
      </c>
      <c r="F39" s="11">
        <v>5.5555555555555552E-2</v>
      </c>
      <c r="G39" s="11">
        <v>0</v>
      </c>
      <c r="H39" s="11">
        <v>0</v>
      </c>
      <c r="I39" s="11">
        <v>0</v>
      </c>
      <c r="J39" s="17">
        <v>0</v>
      </c>
      <c r="K39" s="14">
        <v>30.24</v>
      </c>
      <c r="L39" s="11"/>
    </row>
    <row r="40" spans="1:12" hidden="1">
      <c r="A40" s="74">
        <v>45834</v>
      </c>
      <c r="B40" s="6" t="s">
        <v>686</v>
      </c>
      <c r="C40" s="6" t="s">
        <v>642</v>
      </c>
      <c r="D40" s="36" t="s">
        <v>662</v>
      </c>
      <c r="E40" s="11">
        <v>9.8035714285714282E-2</v>
      </c>
      <c r="F40" s="11">
        <v>0.1111111111111111</v>
      </c>
      <c r="G40" s="11">
        <v>0.51</v>
      </c>
      <c r="H40" s="11">
        <v>9.1071428571428571E-3</v>
      </c>
      <c r="I40" s="11">
        <v>0</v>
      </c>
      <c r="J40" s="17">
        <v>18.839399999999998</v>
      </c>
      <c r="K40" s="14">
        <v>36.94</v>
      </c>
      <c r="L40" s="11"/>
    </row>
    <row r="41" spans="1:12" hidden="1">
      <c r="A41" s="74">
        <v>45834</v>
      </c>
      <c r="B41" s="6" t="s">
        <v>686</v>
      </c>
      <c r="C41" s="6" t="s">
        <v>642</v>
      </c>
      <c r="D41" s="36" t="s">
        <v>179</v>
      </c>
      <c r="E41" s="11">
        <v>4.464285714285714E-3</v>
      </c>
      <c r="F41" s="11">
        <v>4.6296296296296294E-3</v>
      </c>
      <c r="G41" s="11">
        <v>0</v>
      </c>
      <c r="H41" s="11">
        <v>0</v>
      </c>
      <c r="I41" s="11">
        <v>0</v>
      </c>
      <c r="J41" s="17">
        <v>0</v>
      </c>
      <c r="K41" s="14">
        <v>52.32</v>
      </c>
      <c r="L41" s="11"/>
    </row>
    <row r="42" spans="1:12" hidden="1">
      <c r="A42" s="74">
        <v>45834</v>
      </c>
      <c r="B42" s="6" t="s">
        <v>686</v>
      </c>
      <c r="C42" s="6" t="s">
        <v>642</v>
      </c>
      <c r="D42" s="36" t="s">
        <v>663</v>
      </c>
      <c r="E42" s="11">
        <v>-4.464285714285714E-3</v>
      </c>
      <c r="F42" s="11">
        <v>1.3888888888888888E-2</v>
      </c>
      <c r="G42" s="11">
        <v>0</v>
      </c>
      <c r="H42" s="11">
        <v>0</v>
      </c>
      <c r="I42" s="11">
        <v>1</v>
      </c>
      <c r="J42" s="17">
        <v>0</v>
      </c>
      <c r="K42" s="14">
        <v>17.29</v>
      </c>
      <c r="L42" s="11"/>
    </row>
    <row r="43" spans="1:12" hidden="1">
      <c r="A43" s="74">
        <v>45834</v>
      </c>
      <c r="B43" s="6" t="s">
        <v>686</v>
      </c>
      <c r="C43" s="6" t="s">
        <v>642</v>
      </c>
      <c r="D43" s="36" t="s">
        <v>493</v>
      </c>
      <c r="E43" s="11">
        <v>1.7857142857142856E-2</v>
      </c>
      <c r="F43" s="11">
        <v>1.8518518518518517E-2</v>
      </c>
      <c r="G43" s="11">
        <v>0</v>
      </c>
      <c r="H43" s="11">
        <v>0</v>
      </c>
      <c r="I43" s="11">
        <v>0</v>
      </c>
      <c r="J43" s="17">
        <v>0</v>
      </c>
      <c r="K43" s="14">
        <v>21.5</v>
      </c>
      <c r="L43" s="11"/>
    </row>
    <row r="44" spans="1:12" hidden="1">
      <c r="A44" s="74">
        <v>45834</v>
      </c>
      <c r="B44" s="6" t="s">
        <v>686</v>
      </c>
      <c r="C44" s="6" t="s">
        <v>642</v>
      </c>
      <c r="D44" s="21" t="s">
        <v>664</v>
      </c>
      <c r="E44" s="11">
        <v>0.21428571428571427</v>
      </c>
      <c r="F44" s="11">
        <v>0.22222222222222221</v>
      </c>
      <c r="G44" s="11">
        <v>0</v>
      </c>
      <c r="H44" s="11">
        <v>0</v>
      </c>
      <c r="I44" s="11">
        <v>0</v>
      </c>
      <c r="J44" s="17">
        <v>0</v>
      </c>
      <c r="K44" s="14">
        <v>6.48</v>
      </c>
      <c r="L44" s="11"/>
    </row>
    <row r="45" spans="1:12" hidden="1">
      <c r="A45" s="74">
        <v>45834</v>
      </c>
      <c r="B45" s="6" t="s">
        <v>686</v>
      </c>
      <c r="C45" s="6" t="s">
        <v>642</v>
      </c>
      <c r="D45" s="21" t="s">
        <v>460</v>
      </c>
      <c r="E45" s="11">
        <v>0.14285714285714285</v>
      </c>
      <c r="F45" s="11">
        <v>0.14814814814814814</v>
      </c>
      <c r="G45" s="11">
        <v>0</v>
      </c>
      <c r="H45" s="11">
        <v>0</v>
      </c>
      <c r="I45" s="11">
        <v>0</v>
      </c>
      <c r="J45" s="17">
        <v>0</v>
      </c>
      <c r="K45" s="14">
        <v>7.4</v>
      </c>
      <c r="L45" s="11"/>
    </row>
    <row r="46" spans="1:12" hidden="1">
      <c r="A46" s="74">
        <v>45834</v>
      </c>
      <c r="B46" s="6" t="s">
        <v>686</v>
      </c>
      <c r="C46" s="6" t="s">
        <v>642</v>
      </c>
      <c r="D46" s="21" t="s">
        <v>142</v>
      </c>
      <c r="E46" s="11">
        <v>0.14285714285714285</v>
      </c>
      <c r="F46" s="11">
        <v>0.14814814814814814</v>
      </c>
      <c r="G46" s="11">
        <v>0</v>
      </c>
      <c r="H46" s="11">
        <v>0</v>
      </c>
      <c r="I46" s="11">
        <v>0</v>
      </c>
      <c r="J46" s="17">
        <v>0</v>
      </c>
      <c r="K46" s="14">
        <v>17</v>
      </c>
      <c r="L46" s="11"/>
    </row>
    <row r="47" spans="1:12" hidden="1">
      <c r="A47" s="74">
        <v>45834</v>
      </c>
      <c r="B47" s="6" t="s">
        <v>686</v>
      </c>
      <c r="C47" s="6" t="s">
        <v>642</v>
      </c>
      <c r="D47" s="21" t="s">
        <v>142</v>
      </c>
      <c r="E47" s="11">
        <v>8.9285714285714288E-2</v>
      </c>
      <c r="F47" s="11">
        <v>9.2592592592592587E-2</v>
      </c>
      <c r="G47" s="11">
        <v>0</v>
      </c>
      <c r="H47" s="11">
        <v>0</v>
      </c>
      <c r="I47" s="11">
        <v>0</v>
      </c>
      <c r="J47" s="17">
        <v>0</v>
      </c>
      <c r="K47" s="14">
        <v>17.5</v>
      </c>
      <c r="L47" s="11"/>
    </row>
    <row r="48" spans="1:12" hidden="1">
      <c r="A48" s="74">
        <v>45834</v>
      </c>
      <c r="B48" s="6" t="s">
        <v>686</v>
      </c>
      <c r="C48" s="6" t="s">
        <v>642</v>
      </c>
      <c r="D48" s="50" t="s">
        <v>459</v>
      </c>
      <c r="E48" s="11">
        <v>3.5714285714285712E-2</v>
      </c>
      <c r="F48" s="11">
        <v>3.7037037037037035E-2</v>
      </c>
      <c r="G48" s="11">
        <v>0</v>
      </c>
      <c r="H48" s="11">
        <v>0</v>
      </c>
      <c r="I48" s="11">
        <v>0</v>
      </c>
      <c r="J48" s="17">
        <v>0</v>
      </c>
      <c r="K48" s="14">
        <v>14</v>
      </c>
      <c r="L48" s="11"/>
    </row>
    <row r="49" spans="1:12" hidden="1">
      <c r="A49" s="74">
        <v>45834</v>
      </c>
      <c r="B49" s="6" t="s">
        <v>686</v>
      </c>
      <c r="C49" s="6" t="s">
        <v>642</v>
      </c>
      <c r="D49" s="50" t="s">
        <v>665</v>
      </c>
      <c r="E49" s="11">
        <v>0.44642857142857145</v>
      </c>
      <c r="F49" s="11">
        <v>0.92592592592592593</v>
      </c>
      <c r="G49" s="11">
        <v>15</v>
      </c>
      <c r="H49" s="11">
        <v>0.26785714285714285</v>
      </c>
      <c r="I49" s="11">
        <v>10</v>
      </c>
      <c r="J49" s="17">
        <v>10.35</v>
      </c>
      <c r="K49" s="14">
        <v>0.69</v>
      </c>
      <c r="L49" s="11"/>
    </row>
    <row r="50" spans="1:12" hidden="1">
      <c r="A50" s="74">
        <v>45834</v>
      </c>
      <c r="B50" s="6" t="s">
        <v>686</v>
      </c>
      <c r="C50" s="6" t="s">
        <v>642</v>
      </c>
      <c r="D50" s="21" t="s">
        <v>666</v>
      </c>
      <c r="E50" s="11">
        <v>1.7857142857142856E-2</v>
      </c>
      <c r="F50" s="11">
        <v>1.8518518518518517E-2</v>
      </c>
      <c r="G50" s="11">
        <v>0</v>
      </c>
      <c r="H50" s="11">
        <v>0</v>
      </c>
      <c r="I50" s="11">
        <v>0</v>
      </c>
      <c r="J50" s="17">
        <v>0</v>
      </c>
      <c r="K50" s="14">
        <v>31.45</v>
      </c>
      <c r="L50" s="11"/>
    </row>
    <row r="51" spans="1:12" hidden="1">
      <c r="A51" s="74">
        <v>45834</v>
      </c>
      <c r="B51" s="6" t="s">
        <v>686</v>
      </c>
      <c r="C51" s="6" t="s">
        <v>642</v>
      </c>
      <c r="D51" s="50" t="s">
        <v>358</v>
      </c>
      <c r="E51" s="11">
        <v>1.7857142857142856E-2</v>
      </c>
      <c r="F51" s="11">
        <v>1.8518518518518517E-2</v>
      </c>
      <c r="G51" s="11">
        <v>0</v>
      </c>
      <c r="H51" s="11">
        <v>0</v>
      </c>
      <c r="I51" s="11">
        <v>0</v>
      </c>
      <c r="J51" s="17">
        <v>0</v>
      </c>
      <c r="K51" s="14">
        <v>22.2</v>
      </c>
      <c r="L51" s="11"/>
    </row>
    <row r="52" spans="1:12" hidden="1">
      <c r="A52" s="74">
        <v>45834</v>
      </c>
      <c r="B52" s="6" t="s">
        <v>686</v>
      </c>
      <c r="C52" s="6" t="s">
        <v>642</v>
      </c>
      <c r="D52" s="50" t="s">
        <v>278</v>
      </c>
      <c r="E52" s="11">
        <v>5.3571428571428572E-3</v>
      </c>
      <c r="F52" s="11">
        <v>5.5555555555555558E-3</v>
      </c>
      <c r="G52" s="11">
        <v>0</v>
      </c>
      <c r="H52" s="11">
        <v>0</v>
      </c>
      <c r="I52" s="11">
        <v>0</v>
      </c>
      <c r="J52" s="17">
        <v>0</v>
      </c>
      <c r="K52" s="14">
        <v>39.51</v>
      </c>
      <c r="L52" s="11"/>
    </row>
    <row r="53" spans="1:12" hidden="1">
      <c r="A53" s="74">
        <v>45834</v>
      </c>
      <c r="B53" s="6" t="s">
        <v>686</v>
      </c>
      <c r="C53" s="6" t="s">
        <v>642</v>
      </c>
      <c r="D53" s="50" t="s">
        <v>667</v>
      </c>
      <c r="E53" s="11">
        <v>3.5714285714285718E-3</v>
      </c>
      <c r="F53" s="11">
        <v>3.7037037037037038E-3</v>
      </c>
      <c r="G53" s="11">
        <v>0</v>
      </c>
      <c r="H53" s="11">
        <v>0</v>
      </c>
      <c r="I53" s="11">
        <v>0</v>
      </c>
      <c r="J53" s="17">
        <v>0</v>
      </c>
      <c r="K53" s="14">
        <v>32.25</v>
      </c>
      <c r="L53" s="11"/>
    </row>
    <row r="54" spans="1:12" hidden="1">
      <c r="A54" s="74">
        <v>45834</v>
      </c>
      <c r="B54" s="6" t="s">
        <v>686</v>
      </c>
      <c r="C54" s="6" t="s">
        <v>642</v>
      </c>
      <c r="D54" s="50" t="s">
        <v>284</v>
      </c>
      <c r="E54" s="11">
        <v>1.7857142857142856E-2</v>
      </c>
      <c r="F54" s="11">
        <v>1.8518518518518517E-2</v>
      </c>
      <c r="G54" s="11">
        <v>0</v>
      </c>
      <c r="H54" s="11">
        <v>0</v>
      </c>
      <c r="I54" s="11">
        <v>0</v>
      </c>
      <c r="J54" s="17">
        <v>0</v>
      </c>
      <c r="K54" s="14">
        <v>24.8</v>
      </c>
      <c r="L54" s="11"/>
    </row>
    <row r="55" spans="1:12" hidden="1">
      <c r="A55" s="74">
        <v>45834</v>
      </c>
      <c r="B55" s="6" t="s">
        <v>686</v>
      </c>
      <c r="C55" s="6" t="s">
        <v>642</v>
      </c>
      <c r="D55" s="50" t="s">
        <v>668</v>
      </c>
      <c r="E55" s="11">
        <v>0.23214285714285715</v>
      </c>
      <c r="F55" s="11">
        <v>0.27777777777777779</v>
      </c>
      <c r="G55" s="11">
        <v>0</v>
      </c>
      <c r="H55" s="11">
        <v>0</v>
      </c>
      <c r="I55" s="11">
        <v>2</v>
      </c>
      <c r="J55" s="17">
        <v>0</v>
      </c>
      <c r="K55" s="14">
        <v>0.68</v>
      </c>
      <c r="L55" s="11"/>
    </row>
    <row r="56" spans="1:12" hidden="1">
      <c r="A56" s="74">
        <v>45834</v>
      </c>
      <c r="B56" s="6" t="s">
        <v>686</v>
      </c>
      <c r="C56" s="6" t="s">
        <v>642</v>
      </c>
      <c r="D56" s="50" t="s">
        <v>669</v>
      </c>
      <c r="E56" s="11">
        <v>0.25</v>
      </c>
      <c r="F56" s="11">
        <v>0.27777777777777779</v>
      </c>
      <c r="G56" s="11">
        <v>0</v>
      </c>
      <c r="H56" s="11">
        <v>0</v>
      </c>
      <c r="I56" s="11">
        <v>1</v>
      </c>
      <c r="J56" s="17">
        <v>0</v>
      </c>
      <c r="K56" s="14">
        <v>0.69</v>
      </c>
      <c r="L56" s="11"/>
    </row>
    <row r="57" spans="1:12" hidden="1">
      <c r="A57" s="74">
        <v>45834</v>
      </c>
      <c r="B57" s="6" t="s">
        <v>686</v>
      </c>
      <c r="C57" s="6" t="s">
        <v>642</v>
      </c>
      <c r="D57" s="50" t="s">
        <v>458</v>
      </c>
      <c r="E57" s="11">
        <v>5.3571428571428572E-3</v>
      </c>
      <c r="F57" s="11">
        <v>5.5555555555555558E-3</v>
      </c>
      <c r="G57" s="11">
        <v>0</v>
      </c>
      <c r="H57" s="11">
        <v>0</v>
      </c>
      <c r="I57" s="11">
        <v>0</v>
      </c>
      <c r="J57" s="17">
        <v>0</v>
      </c>
      <c r="K57" s="14">
        <v>14.6</v>
      </c>
      <c r="L57" s="11"/>
    </row>
    <row r="58" spans="1:12" ht="15.6" hidden="1">
      <c r="A58" s="74">
        <v>45834</v>
      </c>
      <c r="B58" s="6" t="s">
        <v>686</v>
      </c>
      <c r="C58" s="6" t="s">
        <v>642</v>
      </c>
      <c r="D58" s="45" t="s">
        <v>292</v>
      </c>
      <c r="E58" s="11">
        <v>3.5714285714285718E-3</v>
      </c>
      <c r="F58" s="11">
        <v>3.7037037037037038E-3</v>
      </c>
      <c r="G58" s="11">
        <v>0</v>
      </c>
      <c r="H58" s="11">
        <v>0</v>
      </c>
      <c r="I58" s="11">
        <v>0</v>
      </c>
      <c r="J58" s="17">
        <v>0</v>
      </c>
      <c r="K58" s="14">
        <v>16.187999999999999</v>
      </c>
      <c r="L58" s="11"/>
    </row>
    <row r="59" spans="1:12" ht="15.6" hidden="1">
      <c r="A59" s="74">
        <v>45834</v>
      </c>
      <c r="B59" s="6" t="s">
        <v>686</v>
      </c>
      <c r="C59" s="6" t="s">
        <v>642</v>
      </c>
      <c r="D59" s="51" t="s">
        <v>515</v>
      </c>
      <c r="E59" s="11">
        <v>0.19642857142857142</v>
      </c>
      <c r="F59" s="11">
        <v>0.22222222222222221</v>
      </c>
      <c r="G59" s="11">
        <v>0</v>
      </c>
      <c r="H59" s="11">
        <v>0</v>
      </c>
      <c r="I59" s="11">
        <v>1</v>
      </c>
      <c r="J59" s="17">
        <v>0</v>
      </c>
      <c r="K59" s="14">
        <v>30.35</v>
      </c>
      <c r="L59" s="11"/>
    </row>
    <row r="60" spans="1:12" ht="15.6" hidden="1">
      <c r="A60" s="74">
        <v>45834</v>
      </c>
      <c r="B60" s="6" t="s">
        <v>686</v>
      </c>
      <c r="C60" s="6" t="s">
        <v>642</v>
      </c>
      <c r="D60" s="46" t="s">
        <v>369</v>
      </c>
      <c r="E60" s="11">
        <v>7.1428571428571425E-2</v>
      </c>
      <c r="F60" s="11">
        <v>7.407407407407407E-2</v>
      </c>
      <c r="G60" s="11">
        <v>0</v>
      </c>
      <c r="H60" s="11">
        <v>0</v>
      </c>
      <c r="I60" s="11">
        <v>0</v>
      </c>
      <c r="J60" s="17">
        <v>0</v>
      </c>
      <c r="K60" s="14">
        <v>40</v>
      </c>
      <c r="L60" s="11"/>
    </row>
    <row r="61" spans="1:12" ht="15.6" hidden="1">
      <c r="A61" s="74">
        <v>45834</v>
      </c>
      <c r="B61" s="6" t="s">
        <v>686</v>
      </c>
      <c r="C61" s="6" t="s">
        <v>642</v>
      </c>
      <c r="D61" s="45" t="s">
        <v>670</v>
      </c>
      <c r="E61" s="11">
        <v>1.2410714285714287E-2</v>
      </c>
      <c r="F61" s="11">
        <v>1.8518518518518517E-2</v>
      </c>
      <c r="G61" s="11">
        <v>0</v>
      </c>
      <c r="H61" s="11">
        <v>0</v>
      </c>
      <c r="I61" s="11">
        <v>0.30499999999999999</v>
      </c>
      <c r="J61" s="17">
        <v>0</v>
      </c>
      <c r="K61" s="14">
        <v>50.65</v>
      </c>
      <c r="L61" s="11"/>
    </row>
    <row r="62" spans="1:12" ht="15.6" hidden="1">
      <c r="A62" s="74">
        <v>45834</v>
      </c>
      <c r="B62" s="6" t="s">
        <v>686</v>
      </c>
      <c r="C62" s="6" t="s">
        <v>642</v>
      </c>
      <c r="D62" s="45" t="s">
        <v>671</v>
      </c>
      <c r="E62" s="11">
        <v>2.1428571428571429E-2</v>
      </c>
      <c r="F62" s="11">
        <v>2.2222222222222223E-2</v>
      </c>
      <c r="G62" s="11">
        <v>0</v>
      </c>
      <c r="H62" s="11">
        <v>0</v>
      </c>
      <c r="I62" s="11">
        <v>0</v>
      </c>
      <c r="J62" s="17">
        <v>0</v>
      </c>
      <c r="K62" s="14">
        <v>216</v>
      </c>
      <c r="L62" s="11"/>
    </row>
    <row r="63" spans="1:12" ht="15.6" hidden="1">
      <c r="A63" s="74">
        <v>45834</v>
      </c>
      <c r="B63" s="6" t="s">
        <v>686</v>
      </c>
      <c r="C63" s="6" t="s">
        <v>642</v>
      </c>
      <c r="D63" s="45" t="s">
        <v>672</v>
      </c>
      <c r="E63" s="11">
        <v>2.3214285714285715E-2</v>
      </c>
      <c r="F63" s="11">
        <v>4.6296296296296294E-2</v>
      </c>
      <c r="G63" s="11">
        <v>0</v>
      </c>
      <c r="H63" s="11">
        <v>0</v>
      </c>
      <c r="I63" s="11">
        <v>1.2</v>
      </c>
      <c r="J63" s="17">
        <v>0</v>
      </c>
      <c r="K63" s="14">
        <v>8.798</v>
      </c>
      <c r="L63" s="11"/>
    </row>
    <row r="64" spans="1:12" ht="15.6" hidden="1">
      <c r="A64" s="74">
        <v>45834</v>
      </c>
      <c r="B64" s="6" t="s">
        <v>686</v>
      </c>
      <c r="C64" s="6" t="s">
        <v>642</v>
      </c>
      <c r="D64" s="44" t="s">
        <v>7</v>
      </c>
      <c r="E64" s="11">
        <v>1.7857142857142856E-2</v>
      </c>
      <c r="F64" s="11">
        <v>1.8518518518518517E-2</v>
      </c>
      <c r="G64" s="11">
        <v>0</v>
      </c>
      <c r="H64" s="11">
        <v>0</v>
      </c>
      <c r="I64" s="11">
        <v>0</v>
      </c>
      <c r="J64" s="17">
        <v>0</v>
      </c>
      <c r="K64" s="14">
        <v>20.7</v>
      </c>
      <c r="L64" s="11"/>
    </row>
    <row r="65" spans="1:12" ht="15.6" hidden="1">
      <c r="A65" s="74">
        <v>45834</v>
      </c>
      <c r="B65" s="6" t="s">
        <v>686</v>
      </c>
      <c r="C65" s="6" t="s">
        <v>642</v>
      </c>
      <c r="D65" s="44" t="s">
        <v>8</v>
      </c>
      <c r="E65" s="11">
        <v>1.7857142857142856E-2</v>
      </c>
      <c r="F65" s="11">
        <v>1.8518518518518517E-2</v>
      </c>
      <c r="G65" s="11">
        <v>0</v>
      </c>
      <c r="H65" s="11">
        <v>0</v>
      </c>
      <c r="I65" s="11">
        <v>0</v>
      </c>
      <c r="J65" s="17">
        <v>0</v>
      </c>
      <c r="K65" s="14">
        <v>71.05</v>
      </c>
      <c r="L65" s="11"/>
    </row>
    <row r="66" spans="1:12" ht="15.6" hidden="1">
      <c r="A66" s="74">
        <v>45834</v>
      </c>
      <c r="B66" s="6" t="s">
        <v>686</v>
      </c>
      <c r="C66" s="6" t="s">
        <v>642</v>
      </c>
      <c r="D66" s="44" t="s">
        <v>9</v>
      </c>
      <c r="E66" s="11">
        <v>1.7857142857142856E-2</v>
      </c>
      <c r="F66" s="11">
        <v>1.8518518518518517E-2</v>
      </c>
      <c r="G66" s="11">
        <v>0</v>
      </c>
      <c r="H66" s="11">
        <v>0</v>
      </c>
      <c r="I66" s="11">
        <v>0</v>
      </c>
      <c r="J66" s="17">
        <v>0</v>
      </c>
      <c r="K66" s="14">
        <v>56.55</v>
      </c>
      <c r="L66" s="11"/>
    </row>
    <row r="67" spans="1:12" ht="15.6" hidden="1">
      <c r="A67" s="74">
        <v>45834</v>
      </c>
      <c r="B67" s="6" t="s">
        <v>686</v>
      </c>
      <c r="C67" s="6" t="s">
        <v>642</v>
      </c>
      <c r="D67" s="44" t="s">
        <v>371</v>
      </c>
      <c r="E67" s="11">
        <v>1.7857142857142856E-2</v>
      </c>
      <c r="F67" s="11">
        <v>1.8518518518518517E-2</v>
      </c>
      <c r="G67" s="11">
        <v>0</v>
      </c>
      <c r="H67" s="11">
        <v>0</v>
      </c>
      <c r="I67" s="11">
        <v>0</v>
      </c>
      <c r="J67" s="17">
        <v>0</v>
      </c>
      <c r="K67" s="14">
        <v>40.450000000000003</v>
      </c>
      <c r="L67" s="11"/>
    </row>
    <row r="68" spans="1:12" ht="15.6" hidden="1">
      <c r="A68" s="74">
        <v>45834</v>
      </c>
      <c r="B68" s="6" t="s">
        <v>686</v>
      </c>
      <c r="C68" s="6" t="s">
        <v>642</v>
      </c>
      <c r="D68" s="51" t="s">
        <v>11</v>
      </c>
      <c r="E68" s="11">
        <v>8.9285714285714281E-3</v>
      </c>
      <c r="F68" s="11">
        <v>9.2592592592592587E-3</v>
      </c>
      <c r="G68" s="11">
        <v>0</v>
      </c>
      <c r="H68" s="11">
        <v>0</v>
      </c>
      <c r="I68" s="11">
        <v>0</v>
      </c>
      <c r="J68" s="17">
        <v>0</v>
      </c>
      <c r="K68" s="14">
        <v>31.5</v>
      </c>
      <c r="L68" s="11"/>
    </row>
    <row r="69" spans="1:12" ht="15.6" hidden="1">
      <c r="A69" s="74">
        <v>45834</v>
      </c>
      <c r="B69" s="6" t="s">
        <v>686</v>
      </c>
      <c r="C69" s="6" t="s">
        <v>642</v>
      </c>
      <c r="D69" s="44" t="s">
        <v>12</v>
      </c>
      <c r="E69" s="11">
        <v>1.7857142857142856E-2</v>
      </c>
      <c r="F69" s="11">
        <v>1.8518518518518517E-2</v>
      </c>
      <c r="G69" s="11">
        <v>0</v>
      </c>
      <c r="H69" s="11">
        <v>0</v>
      </c>
      <c r="I69" s="11">
        <v>0</v>
      </c>
      <c r="J69" s="17">
        <v>0</v>
      </c>
      <c r="K69" s="14">
        <v>80.2</v>
      </c>
      <c r="L69" s="11"/>
    </row>
    <row r="70" spans="1:12" ht="15.6" hidden="1">
      <c r="A70" s="74">
        <v>45834</v>
      </c>
      <c r="B70" s="6" t="s">
        <v>686</v>
      </c>
      <c r="C70" s="6" t="s">
        <v>642</v>
      </c>
      <c r="D70" s="44" t="s">
        <v>673</v>
      </c>
      <c r="E70" s="11">
        <v>1.7857142857142856E-2</v>
      </c>
      <c r="F70" s="11">
        <v>1.8518518518518517E-2</v>
      </c>
      <c r="G70" s="11">
        <v>0</v>
      </c>
      <c r="H70" s="11">
        <v>0</v>
      </c>
      <c r="I70" s="11">
        <v>0</v>
      </c>
      <c r="J70" s="17">
        <v>0</v>
      </c>
      <c r="K70" s="14">
        <v>5.2720000000000002</v>
      </c>
      <c r="L70" s="11"/>
    </row>
    <row r="71" spans="1:12" ht="15.6" hidden="1">
      <c r="A71" s="74">
        <v>45834</v>
      </c>
      <c r="B71" s="6" t="s">
        <v>686</v>
      </c>
      <c r="C71" s="6" t="s">
        <v>642</v>
      </c>
      <c r="D71" s="51" t="s">
        <v>373</v>
      </c>
      <c r="E71" s="11">
        <v>0.17857142857142858</v>
      </c>
      <c r="F71" s="11">
        <v>0.37037037037037035</v>
      </c>
      <c r="G71" s="11">
        <v>0</v>
      </c>
      <c r="H71" s="11">
        <v>0</v>
      </c>
      <c r="I71" s="11">
        <v>10</v>
      </c>
      <c r="J71" s="17">
        <v>0</v>
      </c>
      <c r="K71" s="14">
        <v>0.33810000000000001</v>
      </c>
      <c r="L71" s="11"/>
    </row>
    <row r="72" spans="1:12" ht="15.6" hidden="1">
      <c r="A72" s="74">
        <v>45834</v>
      </c>
      <c r="B72" s="6" t="s">
        <v>686</v>
      </c>
      <c r="C72" s="6" t="s">
        <v>642</v>
      </c>
      <c r="D72" s="44" t="s">
        <v>15</v>
      </c>
      <c r="E72" s="11">
        <v>1.7857142857142856E-2</v>
      </c>
      <c r="F72" s="11">
        <v>1.8518518518518517E-2</v>
      </c>
      <c r="G72" s="11">
        <v>0</v>
      </c>
      <c r="H72" s="11">
        <v>0</v>
      </c>
      <c r="I72" s="11">
        <v>0</v>
      </c>
      <c r="J72" s="17">
        <v>0</v>
      </c>
      <c r="K72" s="14">
        <v>4.99</v>
      </c>
      <c r="L72" s="11"/>
    </row>
    <row r="73" spans="1:12" ht="15.6" hidden="1">
      <c r="A73" s="74">
        <v>45834</v>
      </c>
      <c r="B73" s="6" t="s">
        <v>686</v>
      </c>
      <c r="C73" s="6" t="s">
        <v>642</v>
      </c>
      <c r="D73" s="44" t="s">
        <v>16</v>
      </c>
      <c r="E73" s="11">
        <v>0.8928571428571429</v>
      </c>
      <c r="F73" s="11">
        <v>0.92592592592592593</v>
      </c>
      <c r="G73" s="11">
        <v>0</v>
      </c>
      <c r="H73" s="11">
        <v>0</v>
      </c>
      <c r="I73" s="11">
        <v>0</v>
      </c>
      <c r="J73" s="17">
        <v>0</v>
      </c>
      <c r="K73" s="14">
        <v>0.06</v>
      </c>
      <c r="L73" s="11"/>
    </row>
    <row r="74" spans="1:12" ht="15.6" hidden="1">
      <c r="A74" s="74">
        <v>45834</v>
      </c>
      <c r="B74" s="6" t="s">
        <v>686</v>
      </c>
      <c r="C74" s="6" t="s">
        <v>642</v>
      </c>
      <c r="D74" s="44" t="s">
        <v>17</v>
      </c>
      <c r="E74" s="11">
        <v>0.8928571428571429</v>
      </c>
      <c r="F74" s="11">
        <v>0.92592592592592593</v>
      </c>
      <c r="G74" s="11">
        <v>0</v>
      </c>
      <c r="H74" s="11">
        <v>0</v>
      </c>
      <c r="I74" s="11">
        <v>0</v>
      </c>
      <c r="J74" s="17">
        <v>0</v>
      </c>
      <c r="K74" s="14">
        <v>7.0000000000000007E-2</v>
      </c>
      <c r="L74" s="11"/>
    </row>
    <row r="75" spans="1:12" ht="15.6" hidden="1">
      <c r="A75" s="74">
        <v>45834</v>
      </c>
      <c r="B75" s="6" t="s">
        <v>686</v>
      </c>
      <c r="C75" s="6" t="s">
        <v>642</v>
      </c>
      <c r="D75" s="45" t="s">
        <v>239</v>
      </c>
      <c r="E75" s="11">
        <v>2.6785714285714286E-3</v>
      </c>
      <c r="F75" s="11">
        <v>2.7777777777777779E-3</v>
      </c>
      <c r="G75" s="11">
        <v>0</v>
      </c>
      <c r="H75" s="11">
        <v>0</v>
      </c>
      <c r="I75" s="11">
        <v>0</v>
      </c>
      <c r="J75" s="17">
        <v>0</v>
      </c>
      <c r="K75" s="14">
        <v>48.06</v>
      </c>
      <c r="L75" s="11"/>
    </row>
    <row r="76" spans="1:12" ht="15.6" hidden="1">
      <c r="A76" s="74">
        <v>45834</v>
      </c>
      <c r="B76" s="6" t="s">
        <v>686</v>
      </c>
      <c r="C76" s="6" t="s">
        <v>642</v>
      </c>
      <c r="D76" s="45" t="s">
        <v>518</v>
      </c>
      <c r="E76" s="11">
        <v>0</v>
      </c>
      <c r="F76" s="11">
        <v>3.7037037037037035E-2</v>
      </c>
      <c r="G76" s="11">
        <v>0</v>
      </c>
      <c r="H76" s="11">
        <v>0</v>
      </c>
      <c r="I76" s="11">
        <v>2</v>
      </c>
      <c r="J76" s="17">
        <v>0</v>
      </c>
      <c r="K76" s="14">
        <v>18</v>
      </c>
      <c r="L76" s="11"/>
    </row>
    <row r="77" spans="1:12" ht="15.6" hidden="1">
      <c r="A77" s="74">
        <v>45834</v>
      </c>
      <c r="B77" s="6" t="s">
        <v>686</v>
      </c>
      <c r="C77" s="6" t="s">
        <v>642</v>
      </c>
      <c r="D77" s="45" t="s">
        <v>21</v>
      </c>
      <c r="E77" s="11">
        <v>1.7857142857142856E-2</v>
      </c>
      <c r="F77" s="11">
        <v>1.8518518518518517E-2</v>
      </c>
      <c r="G77" s="11">
        <v>0</v>
      </c>
      <c r="H77" s="11">
        <v>0</v>
      </c>
      <c r="I77" s="11">
        <v>0</v>
      </c>
      <c r="J77" s="17">
        <v>0</v>
      </c>
      <c r="K77" s="14">
        <v>156.30000000000001</v>
      </c>
      <c r="L77" s="11"/>
    </row>
    <row r="78" spans="1:12" ht="15.6" hidden="1">
      <c r="A78" s="74">
        <v>45834</v>
      </c>
      <c r="B78" s="6" t="s">
        <v>686</v>
      </c>
      <c r="C78" s="6" t="s">
        <v>642</v>
      </c>
      <c r="D78" s="45" t="s">
        <v>22</v>
      </c>
      <c r="E78" s="11">
        <v>1.7857142857142858</v>
      </c>
      <c r="F78" s="11">
        <v>1.8518518518518519</v>
      </c>
      <c r="G78" s="11">
        <v>0</v>
      </c>
      <c r="H78" s="11">
        <v>0</v>
      </c>
      <c r="I78" s="11">
        <v>0</v>
      </c>
      <c r="J78" s="17">
        <v>0</v>
      </c>
      <c r="K78" s="14">
        <v>1.8</v>
      </c>
      <c r="L78" s="11"/>
    </row>
    <row r="79" spans="1:12" ht="15.6" hidden="1">
      <c r="A79" s="74">
        <v>45834</v>
      </c>
      <c r="B79" s="6" t="s">
        <v>686</v>
      </c>
      <c r="C79" s="6" t="s">
        <v>642</v>
      </c>
      <c r="D79" s="45" t="s">
        <v>674</v>
      </c>
      <c r="E79" s="11">
        <v>8.9285714285714281E-3</v>
      </c>
      <c r="F79" s="11">
        <v>9.2592592592592587E-3</v>
      </c>
      <c r="G79" s="11">
        <v>0</v>
      </c>
      <c r="H79" s="11">
        <v>0</v>
      </c>
      <c r="I79" s="11">
        <v>0</v>
      </c>
      <c r="J79" s="17">
        <v>0</v>
      </c>
      <c r="K79" s="14">
        <v>26.9</v>
      </c>
      <c r="L79" s="11"/>
    </row>
    <row r="80" spans="1:12" ht="15.6" hidden="1">
      <c r="A80" s="74">
        <v>45834</v>
      </c>
      <c r="B80" s="6" t="s">
        <v>686</v>
      </c>
      <c r="C80" s="6" t="s">
        <v>642</v>
      </c>
      <c r="D80" s="44" t="s">
        <v>24</v>
      </c>
      <c r="E80" s="11">
        <v>8.9285714285714281E-3</v>
      </c>
      <c r="F80" s="11">
        <v>9.2592592592592587E-3</v>
      </c>
      <c r="G80" s="11">
        <v>0</v>
      </c>
      <c r="H80" s="11">
        <v>0</v>
      </c>
      <c r="I80" s="11">
        <v>0</v>
      </c>
      <c r="J80" s="17">
        <v>0</v>
      </c>
      <c r="K80" s="14">
        <v>65.97999999999999</v>
      </c>
      <c r="L80" s="11"/>
    </row>
    <row r="81" spans="1:12" ht="15.6" hidden="1">
      <c r="A81" s="74">
        <v>45834</v>
      </c>
      <c r="B81" s="6" t="s">
        <v>686</v>
      </c>
      <c r="C81" s="6" t="s">
        <v>642</v>
      </c>
      <c r="D81" s="45" t="s">
        <v>25</v>
      </c>
      <c r="E81" s="11">
        <v>0.625</v>
      </c>
      <c r="F81" s="11">
        <v>0.64814814814814814</v>
      </c>
      <c r="G81" s="11">
        <v>0</v>
      </c>
      <c r="H81" s="11">
        <v>0</v>
      </c>
      <c r="I81" s="11">
        <v>0</v>
      </c>
      <c r="J81" s="17">
        <v>0</v>
      </c>
      <c r="K81" s="14">
        <v>2.5099999999999998</v>
      </c>
      <c r="L81" s="11"/>
    </row>
    <row r="82" spans="1:12" ht="15.6" hidden="1">
      <c r="A82" s="74">
        <v>45834</v>
      </c>
      <c r="B82" s="6" t="s">
        <v>686</v>
      </c>
      <c r="C82" s="6" t="s">
        <v>642</v>
      </c>
      <c r="D82" s="45" t="s">
        <v>465</v>
      </c>
      <c r="E82" s="11">
        <v>5.3571428571428572E-3</v>
      </c>
      <c r="F82" s="11">
        <v>5.5555555555555558E-3</v>
      </c>
      <c r="G82" s="11">
        <v>0</v>
      </c>
      <c r="H82" s="11">
        <v>0</v>
      </c>
      <c r="I82" s="11">
        <v>0</v>
      </c>
      <c r="J82" s="17">
        <v>0</v>
      </c>
      <c r="K82" s="14">
        <v>79</v>
      </c>
      <c r="L82" s="11"/>
    </row>
    <row r="83" spans="1:12" ht="15.6" hidden="1">
      <c r="A83" s="74">
        <v>45834</v>
      </c>
      <c r="B83" s="6" t="s">
        <v>686</v>
      </c>
      <c r="C83" s="6" t="s">
        <v>642</v>
      </c>
      <c r="D83" s="45" t="s">
        <v>675</v>
      </c>
      <c r="E83" s="11">
        <v>1.25</v>
      </c>
      <c r="F83" s="11">
        <v>1.2962962962962963</v>
      </c>
      <c r="G83" s="11">
        <v>0</v>
      </c>
      <c r="H83" s="11">
        <v>0</v>
      </c>
      <c r="I83" s="11">
        <v>0</v>
      </c>
      <c r="J83" s="17">
        <v>0</v>
      </c>
      <c r="K83" s="14">
        <v>1.8</v>
      </c>
      <c r="L83" s="11"/>
    </row>
    <row r="84" spans="1:12" ht="15.6" hidden="1">
      <c r="A84" s="74">
        <v>45834</v>
      </c>
      <c r="B84" s="6" t="s">
        <v>686</v>
      </c>
      <c r="C84" s="6" t="s">
        <v>642</v>
      </c>
      <c r="D84" s="44" t="s">
        <v>27</v>
      </c>
      <c r="E84" s="11">
        <v>5.3571428571428568E-2</v>
      </c>
      <c r="F84" s="11">
        <v>5.5555555555555552E-2</v>
      </c>
      <c r="G84" s="11">
        <v>0</v>
      </c>
      <c r="H84" s="11">
        <v>0</v>
      </c>
      <c r="I84" s="11">
        <v>0</v>
      </c>
      <c r="J84" s="17">
        <v>0</v>
      </c>
      <c r="K84" s="14">
        <v>16.64</v>
      </c>
      <c r="L84" s="11"/>
    </row>
    <row r="85" spans="1:12" ht="15.6" hidden="1">
      <c r="A85" s="74">
        <v>45834</v>
      </c>
      <c r="B85" s="6" t="s">
        <v>686</v>
      </c>
      <c r="C85" s="6" t="s">
        <v>642</v>
      </c>
      <c r="D85" s="45" t="s">
        <v>303</v>
      </c>
      <c r="E85" s="11">
        <v>8.9285714285714281E-3</v>
      </c>
      <c r="F85" s="11">
        <v>9.2592592592592587E-3</v>
      </c>
      <c r="G85" s="11">
        <v>0</v>
      </c>
      <c r="H85" s="11">
        <v>0</v>
      </c>
      <c r="I85" s="11">
        <v>0</v>
      </c>
      <c r="J85" s="17">
        <v>0</v>
      </c>
      <c r="K85" s="14">
        <v>79.900000000000006</v>
      </c>
      <c r="L85" s="11"/>
    </row>
    <row r="86" spans="1:12" ht="15.6" hidden="1">
      <c r="A86" s="74">
        <v>45834</v>
      </c>
      <c r="B86" s="6" t="s">
        <v>686</v>
      </c>
      <c r="C86" s="6" t="s">
        <v>642</v>
      </c>
      <c r="D86" s="44" t="s">
        <v>30</v>
      </c>
      <c r="E86" s="11">
        <v>-2.6785714285714284E-2</v>
      </c>
      <c r="F86" s="11">
        <v>4.6296296296296294E-2</v>
      </c>
      <c r="G86" s="11">
        <v>1</v>
      </c>
      <c r="H86" s="11">
        <v>1.7857142857142856E-2</v>
      </c>
      <c r="I86" s="11">
        <v>3</v>
      </c>
      <c r="J86" s="17">
        <v>14.9</v>
      </c>
      <c r="K86" s="14">
        <v>14.9</v>
      </c>
      <c r="L86" s="11"/>
    </row>
    <row r="87" spans="1:12" ht="15.6" hidden="1">
      <c r="A87" s="74">
        <v>45834</v>
      </c>
      <c r="B87" s="6" t="s">
        <v>686</v>
      </c>
      <c r="C87" s="6" t="s">
        <v>642</v>
      </c>
      <c r="D87" s="45" t="s">
        <v>676</v>
      </c>
      <c r="E87" s="11">
        <v>6.1071428571428579E-3</v>
      </c>
      <c r="F87" s="11">
        <v>6.333333333333334E-3</v>
      </c>
      <c r="G87" s="11">
        <v>0</v>
      </c>
      <c r="H87" s="11">
        <v>0</v>
      </c>
      <c r="I87" s="11">
        <v>0</v>
      </c>
      <c r="J87" s="17">
        <v>0</v>
      </c>
      <c r="K87" s="14">
        <v>99.385964912280699</v>
      </c>
      <c r="L87" s="11"/>
    </row>
    <row r="88" spans="1:12" ht="15.6" hidden="1">
      <c r="A88" s="74">
        <v>45834</v>
      </c>
      <c r="B88" s="6" t="s">
        <v>686</v>
      </c>
      <c r="C88" s="6" t="s">
        <v>642</v>
      </c>
      <c r="D88" s="44" t="s">
        <v>33</v>
      </c>
      <c r="E88" s="11">
        <v>1.0714285714285714E-2</v>
      </c>
      <c r="F88" s="11">
        <v>1.1111111111111112E-2</v>
      </c>
      <c r="G88" s="11">
        <v>0</v>
      </c>
      <c r="H88" s="11">
        <v>0</v>
      </c>
      <c r="I88" s="11">
        <v>0</v>
      </c>
      <c r="J88" s="17">
        <v>0</v>
      </c>
      <c r="K88" s="14">
        <v>13.99</v>
      </c>
      <c r="L88" s="11"/>
    </row>
    <row r="89" spans="1:12" ht="15.6" hidden="1">
      <c r="A89" s="74">
        <v>45834</v>
      </c>
      <c r="B89" s="6" t="s">
        <v>686</v>
      </c>
      <c r="C89" s="6" t="s">
        <v>642</v>
      </c>
      <c r="D89" s="44" t="s">
        <v>36</v>
      </c>
      <c r="E89" s="11">
        <v>3.5714285714285718E-3</v>
      </c>
      <c r="F89" s="11">
        <v>3.7037037037037038E-3</v>
      </c>
      <c r="G89" s="11">
        <v>0</v>
      </c>
      <c r="H89" s="11">
        <v>0</v>
      </c>
      <c r="I89" s="11">
        <v>0</v>
      </c>
      <c r="J89" s="17">
        <v>0</v>
      </c>
      <c r="K89" s="14">
        <v>132.09302325581396</v>
      </c>
      <c r="L89" s="11"/>
    </row>
    <row r="90" spans="1:12" ht="15.6" hidden="1">
      <c r="A90" s="74">
        <v>45834</v>
      </c>
      <c r="B90" s="6" t="s">
        <v>686</v>
      </c>
      <c r="C90" s="6" t="s">
        <v>642</v>
      </c>
      <c r="D90" s="45" t="s">
        <v>468</v>
      </c>
      <c r="E90" s="11">
        <v>5.3571428571428572E-3</v>
      </c>
      <c r="F90" s="11">
        <v>5.5555555555555558E-3</v>
      </c>
      <c r="G90" s="11">
        <v>0</v>
      </c>
      <c r="H90" s="11">
        <v>0</v>
      </c>
      <c r="I90" s="11">
        <v>0</v>
      </c>
      <c r="J90" s="17">
        <v>0</v>
      </c>
      <c r="K90" s="14">
        <v>42.02</v>
      </c>
      <c r="L90" s="11"/>
    </row>
    <row r="91" spans="1:12" ht="15.6" hidden="1">
      <c r="A91" s="74">
        <v>45834</v>
      </c>
      <c r="B91" s="6" t="s">
        <v>686</v>
      </c>
      <c r="C91" s="6" t="s">
        <v>642</v>
      </c>
      <c r="D91" s="44" t="s">
        <v>40</v>
      </c>
      <c r="E91" s="11">
        <v>8.9285714285714281E-3</v>
      </c>
      <c r="F91" s="11">
        <v>2.7777777777777776E-2</v>
      </c>
      <c r="G91" s="11">
        <v>0</v>
      </c>
      <c r="H91" s="11">
        <v>0</v>
      </c>
      <c r="I91" s="11">
        <v>1</v>
      </c>
      <c r="J91" s="17">
        <v>0</v>
      </c>
      <c r="K91" s="14">
        <v>10.18</v>
      </c>
      <c r="L91" s="11"/>
    </row>
    <row r="92" spans="1:12" ht="15.6" hidden="1">
      <c r="A92" s="74">
        <v>45834</v>
      </c>
      <c r="B92" s="6" t="s">
        <v>686</v>
      </c>
      <c r="C92" s="6" t="s">
        <v>642</v>
      </c>
      <c r="D92" s="45" t="s">
        <v>310</v>
      </c>
      <c r="E92" s="11">
        <v>-9.2857142857142791E-4</v>
      </c>
      <c r="F92" s="11">
        <v>5.5555555555555558E-3</v>
      </c>
      <c r="G92" s="11">
        <v>0.35199999999999998</v>
      </c>
      <c r="H92" s="11">
        <v>6.2857142857142851E-3</v>
      </c>
      <c r="I92" s="11">
        <v>0</v>
      </c>
      <c r="J92" s="17">
        <v>10.19392</v>
      </c>
      <c r="K92" s="14">
        <v>28.96</v>
      </c>
      <c r="L92" s="11"/>
    </row>
    <row r="93" spans="1:12" ht="15.6" hidden="1">
      <c r="A93" s="74">
        <v>45834</v>
      </c>
      <c r="B93" s="6" t="s">
        <v>686</v>
      </c>
      <c r="C93" s="6" t="s">
        <v>642</v>
      </c>
      <c r="D93" s="45" t="s">
        <v>677</v>
      </c>
      <c r="E93" s="11">
        <v>0</v>
      </c>
      <c r="F93" s="11">
        <v>9.2592592592592587E-3</v>
      </c>
      <c r="G93" s="11">
        <v>0.5</v>
      </c>
      <c r="H93" s="11">
        <v>8.9285714285714281E-3</v>
      </c>
      <c r="I93" s="11">
        <v>0</v>
      </c>
      <c r="J93" s="17">
        <v>17.5</v>
      </c>
      <c r="K93" s="14">
        <v>35</v>
      </c>
      <c r="L93" s="11"/>
    </row>
    <row r="94" spans="1:12" ht="15.6" hidden="1">
      <c r="A94" s="74">
        <v>45834</v>
      </c>
      <c r="B94" s="6" t="s">
        <v>686</v>
      </c>
      <c r="C94" s="6" t="s">
        <v>642</v>
      </c>
      <c r="D94" s="45" t="s">
        <v>312</v>
      </c>
      <c r="E94" s="11">
        <v>6.1785714285714222E-4</v>
      </c>
      <c r="F94" s="11">
        <v>5.5555555555555558E-3</v>
      </c>
      <c r="G94" s="11">
        <v>0.26540000000000002</v>
      </c>
      <c r="H94" s="11">
        <v>4.739285714285715E-3</v>
      </c>
      <c r="I94" s="11">
        <v>0</v>
      </c>
      <c r="J94" s="17">
        <v>9.2890000000000015</v>
      </c>
      <c r="K94" s="14">
        <v>35</v>
      </c>
      <c r="L94" s="11"/>
    </row>
    <row r="95" spans="1:12" ht="15.6" hidden="1">
      <c r="A95" s="74">
        <v>45834</v>
      </c>
      <c r="B95" s="6" t="s">
        <v>686</v>
      </c>
      <c r="C95" s="6" t="s">
        <v>642</v>
      </c>
      <c r="D95" s="44" t="s">
        <v>41</v>
      </c>
      <c r="E95" s="11">
        <v>8.9285714285714281E-3</v>
      </c>
      <c r="F95" s="11">
        <v>9.2592592592592587E-3</v>
      </c>
      <c r="G95" s="11">
        <v>0</v>
      </c>
      <c r="H95" s="11">
        <v>0</v>
      </c>
      <c r="I95" s="11">
        <v>0</v>
      </c>
      <c r="J95" s="17">
        <v>0</v>
      </c>
      <c r="K95" s="14">
        <v>3.82</v>
      </c>
      <c r="L95" s="11"/>
    </row>
    <row r="96" spans="1:12" ht="15.6" hidden="1">
      <c r="A96" s="74">
        <v>45834</v>
      </c>
      <c r="B96" s="6" t="s">
        <v>686</v>
      </c>
      <c r="C96" s="6" t="s">
        <v>642</v>
      </c>
      <c r="D96" s="45" t="s">
        <v>315</v>
      </c>
      <c r="E96" s="11">
        <v>8.9285714285714281E-3</v>
      </c>
      <c r="F96" s="11">
        <v>9.2592592592592587E-3</v>
      </c>
      <c r="G96" s="11">
        <v>0</v>
      </c>
      <c r="H96" s="11">
        <v>0</v>
      </c>
      <c r="I96" s="11">
        <v>0</v>
      </c>
      <c r="J96" s="17">
        <v>0</v>
      </c>
      <c r="K96" s="14">
        <v>17.07</v>
      </c>
      <c r="L96" s="11"/>
    </row>
    <row r="97" spans="1:12" ht="15.6" hidden="1">
      <c r="A97" s="74">
        <v>45834</v>
      </c>
      <c r="B97" s="6" t="s">
        <v>686</v>
      </c>
      <c r="C97" s="6" t="s">
        <v>642</v>
      </c>
      <c r="D97" s="45" t="s">
        <v>678</v>
      </c>
      <c r="E97" s="11">
        <v>5.3571428571428572E-3</v>
      </c>
      <c r="F97" s="11">
        <v>5.5555555555555558E-3</v>
      </c>
      <c r="G97" s="11">
        <v>0</v>
      </c>
      <c r="H97" s="11">
        <v>0</v>
      </c>
      <c r="I97" s="11">
        <v>0</v>
      </c>
      <c r="J97" s="17">
        <v>0</v>
      </c>
      <c r="K97" s="14">
        <v>20.8</v>
      </c>
      <c r="L97" s="11"/>
    </row>
    <row r="98" spans="1:12" ht="15.6" hidden="1">
      <c r="A98" s="74">
        <v>45834</v>
      </c>
      <c r="B98" s="6" t="s">
        <v>686</v>
      </c>
      <c r="C98" s="6" t="s">
        <v>642</v>
      </c>
      <c r="D98" s="45" t="s">
        <v>525</v>
      </c>
      <c r="E98" s="11">
        <v>1.7857142857142856E-2</v>
      </c>
      <c r="F98" s="11">
        <v>1.8518518518518517E-2</v>
      </c>
      <c r="G98" s="11">
        <v>0</v>
      </c>
      <c r="H98" s="11">
        <v>0</v>
      </c>
      <c r="I98" s="11">
        <v>0</v>
      </c>
      <c r="J98" s="17">
        <v>0</v>
      </c>
      <c r="K98" s="14">
        <v>13.333333333333334</v>
      </c>
      <c r="L98" s="11"/>
    </row>
    <row r="99" spans="1:12" ht="15.6" hidden="1">
      <c r="A99" s="74">
        <v>45834</v>
      </c>
      <c r="B99" s="6" t="s">
        <v>686</v>
      </c>
      <c r="C99" s="6" t="s">
        <v>642</v>
      </c>
      <c r="D99" s="47" t="s">
        <v>44</v>
      </c>
      <c r="E99" s="11">
        <v>5.3571428571428568E-2</v>
      </c>
      <c r="F99" s="11">
        <v>5.5555555555555552E-2</v>
      </c>
      <c r="G99" s="11">
        <v>0</v>
      </c>
      <c r="H99" s="11">
        <v>0</v>
      </c>
      <c r="I99" s="11">
        <v>0</v>
      </c>
      <c r="J99" s="17">
        <v>0</v>
      </c>
      <c r="K99" s="14">
        <v>7.9</v>
      </c>
      <c r="L99" s="11"/>
    </row>
    <row r="100" spans="1:12" ht="15.6" hidden="1">
      <c r="A100" s="74">
        <v>45834</v>
      </c>
      <c r="B100" s="6" t="s">
        <v>686</v>
      </c>
      <c r="C100" s="6" t="s">
        <v>642</v>
      </c>
      <c r="D100" s="45" t="s">
        <v>175</v>
      </c>
      <c r="E100" s="11">
        <v>3.5714285714285718E-3</v>
      </c>
      <c r="F100" s="11">
        <v>3.7037037037037038E-3</v>
      </c>
      <c r="G100" s="11">
        <v>0</v>
      </c>
      <c r="H100" s="11">
        <v>0</v>
      </c>
      <c r="I100" s="11">
        <v>0</v>
      </c>
      <c r="J100" s="17">
        <v>0</v>
      </c>
      <c r="K100" s="14">
        <v>150</v>
      </c>
      <c r="L100" s="11"/>
    </row>
    <row r="101" spans="1:12" ht="15.6" hidden="1">
      <c r="A101" s="74">
        <v>45834</v>
      </c>
      <c r="B101" s="6" t="s">
        <v>686</v>
      </c>
      <c r="C101" s="6" t="s">
        <v>642</v>
      </c>
      <c r="D101" s="45" t="s">
        <v>47</v>
      </c>
      <c r="E101" s="11">
        <v>3.5714285714285718E-3</v>
      </c>
      <c r="F101" s="11">
        <v>3.7037037037037038E-3</v>
      </c>
      <c r="G101" s="11">
        <v>0</v>
      </c>
      <c r="H101" s="11">
        <v>0</v>
      </c>
      <c r="I101" s="11">
        <v>0</v>
      </c>
      <c r="J101" s="17">
        <v>0</v>
      </c>
      <c r="K101" s="14">
        <v>37.5</v>
      </c>
      <c r="L101" s="11"/>
    </row>
    <row r="102" spans="1:12" ht="15.6" hidden="1">
      <c r="A102" s="74">
        <v>45834</v>
      </c>
      <c r="B102" s="6" t="s">
        <v>686</v>
      </c>
      <c r="C102" s="6" t="s">
        <v>642</v>
      </c>
      <c r="D102" s="45" t="s">
        <v>46</v>
      </c>
      <c r="E102" s="11">
        <v>5.3571428571428572E-3</v>
      </c>
      <c r="F102" s="11">
        <v>5.5555555555555558E-3</v>
      </c>
      <c r="G102" s="11">
        <v>0</v>
      </c>
      <c r="H102" s="11">
        <v>0</v>
      </c>
      <c r="I102" s="11">
        <v>0</v>
      </c>
      <c r="J102" s="17">
        <v>0</v>
      </c>
      <c r="K102" s="14">
        <v>25.9</v>
      </c>
      <c r="L102" s="11"/>
    </row>
    <row r="103" spans="1:12" ht="15.6" hidden="1">
      <c r="A103" s="74">
        <v>45834</v>
      </c>
      <c r="B103" s="6" t="s">
        <v>686</v>
      </c>
      <c r="C103" s="6" t="s">
        <v>642</v>
      </c>
      <c r="D103" s="45" t="s">
        <v>679</v>
      </c>
      <c r="E103" s="11">
        <v>3.5714285714285718E-3</v>
      </c>
      <c r="F103" s="11">
        <v>3.7037037037037038E-3</v>
      </c>
      <c r="G103" s="11">
        <v>0</v>
      </c>
      <c r="H103" s="11">
        <v>0</v>
      </c>
      <c r="I103" s="11">
        <v>0</v>
      </c>
      <c r="J103" s="17">
        <v>0</v>
      </c>
      <c r="K103" s="14">
        <v>45</v>
      </c>
      <c r="L103" s="11"/>
    </row>
    <row r="104" spans="1:12" ht="15.6" hidden="1">
      <c r="A104" s="74">
        <v>45834</v>
      </c>
      <c r="B104" s="6" t="s">
        <v>686</v>
      </c>
      <c r="C104" s="6" t="s">
        <v>642</v>
      </c>
      <c r="D104" s="45" t="s">
        <v>49</v>
      </c>
      <c r="E104" s="11">
        <v>8.9285714285714281E-3</v>
      </c>
      <c r="F104" s="11">
        <v>9.2592592592592587E-3</v>
      </c>
      <c r="G104" s="11">
        <v>0</v>
      </c>
      <c r="H104" s="11">
        <v>0</v>
      </c>
      <c r="I104" s="11">
        <v>0</v>
      </c>
      <c r="J104" s="17">
        <v>0</v>
      </c>
      <c r="K104" s="14">
        <v>4.2</v>
      </c>
      <c r="L104" s="11"/>
    </row>
    <row r="105" spans="1:12" ht="15.6" hidden="1">
      <c r="A105" s="74">
        <v>45834</v>
      </c>
      <c r="B105" s="6" t="s">
        <v>686</v>
      </c>
      <c r="C105" s="6" t="s">
        <v>642</v>
      </c>
      <c r="D105" s="45" t="s">
        <v>50</v>
      </c>
      <c r="E105" s="11">
        <v>2.6785714285714284E-2</v>
      </c>
      <c r="F105" s="11">
        <v>2.7777777777777776E-2</v>
      </c>
      <c r="G105" s="11">
        <v>0</v>
      </c>
      <c r="H105" s="11">
        <v>0</v>
      </c>
      <c r="I105" s="11">
        <v>0</v>
      </c>
      <c r="J105" s="17">
        <v>0</v>
      </c>
      <c r="K105" s="14">
        <v>7.5</v>
      </c>
      <c r="L105" s="11"/>
    </row>
    <row r="106" spans="1:12" ht="15.6" hidden="1">
      <c r="A106" s="74">
        <v>45834</v>
      </c>
      <c r="B106" s="6" t="s">
        <v>686</v>
      </c>
      <c r="C106" s="6" t="s">
        <v>642</v>
      </c>
      <c r="D106" s="45" t="s">
        <v>51</v>
      </c>
      <c r="E106" s="11">
        <v>8.9285714285714294E-4</v>
      </c>
      <c r="F106" s="11">
        <v>9.2592592592592596E-4</v>
      </c>
      <c r="G106" s="11">
        <v>0</v>
      </c>
      <c r="H106" s="11">
        <v>0</v>
      </c>
      <c r="I106" s="11">
        <v>0</v>
      </c>
      <c r="J106" s="17">
        <v>0</v>
      </c>
      <c r="K106" s="14">
        <v>240</v>
      </c>
      <c r="L106" s="11"/>
    </row>
    <row r="107" spans="1:12" ht="15.6" hidden="1">
      <c r="A107" s="74">
        <v>45834</v>
      </c>
      <c r="B107" s="6" t="s">
        <v>686</v>
      </c>
      <c r="C107" s="6" t="s">
        <v>642</v>
      </c>
      <c r="D107" s="45" t="s">
        <v>52</v>
      </c>
      <c r="E107" s="11">
        <v>5.3571428571428572E-3</v>
      </c>
      <c r="F107" s="11">
        <v>5.5555555555555558E-3</v>
      </c>
      <c r="G107" s="11">
        <v>0</v>
      </c>
      <c r="H107" s="11">
        <v>0</v>
      </c>
      <c r="I107" s="11">
        <v>0</v>
      </c>
      <c r="J107" s="17">
        <v>0</v>
      </c>
      <c r="K107" s="14">
        <v>6.1</v>
      </c>
      <c r="L107" s="11"/>
    </row>
    <row r="108" spans="1:12" ht="15.6" hidden="1">
      <c r="A108" s="74">
        <v>45834</v>
      </c>
      <c r="B108" s="6" t="s">
        <v>686</v>
      </c>
      <c r="C108" s="6" t="s">
        <v>642</v>
      </c>
      <c r="D108" s="45" t="s">
        <v>635</v>
      </c>
      <c r="E108" s="11">
        <v>1.7857142857142856E-2</v>
      </c>
      <c r="F108" s="11">
        <v>1.8518518518518517E-2</v>
      </c>
      <c r="G108" s="11">
        <v>0</v>
      </c>
      <c r="H108" s="11">
        <v>0</v>
      </c>
      <c r="I108" s="11">
        <v>0</v>
      </c>
      <c r="J108" s="17">
        <v>0</v>
      </c>
      <c r="K108" s="14">
        <v>60</v>
      </c>
      <c r="L108" s="11"/>
    </row>
    <row r="109" spans="1:12" ht="15.6" hidden="1">
      <c r="A109" s="74">
        <v>45834</v>
      </c>
      <c r="B109" s="6" t="s">
        <v>686</v>
      </c>
      <c r="C109" s="6" t="s">
        <v>642</v>
      </c>
      <c r="D109" s="45" t="s">
        <v>680</v>
      </c>
      <c r="E109" s="11">
        <v>-1.1071428571428569E-3</v>
      </c>
      <c r="F109" s="11">
        <v>5.5555555555555558E-3</v>
      </c>
      <c r="G109" s="11">
        <v>0.36199999999999999</v>
      </c>
      <c r="H109" s="11">
        <v>6.4642857142857141E-3</v>
      </c>
      <c r="I109" s="11">
        <v>0</v>
      </c>
      <c r="J109" s="17">
        <v>0</v>
      </c>
      <c r="K109" s="14">
        <v>35.549999999999997</v>
      </c>
      <c r="L109" s="11"/>
    </row>
    <row r="110" spans="1:12" ht="15.6" hidden="1">
      <c r="A110" s="74">
        <v>45834</v>
      </c>
      <c r="B110" s="6" t="s">
        <v>686</v>
      </c>
      <c r="C110" s="6" t="s">
        <v>642</v>
      </c>
      <c r="D110" s="44" t="s">
        <v>246</v>
      </c>
      <c r="E110" s="11">
        <v>3.5714285714285718E-3</v>
      </c>
      <c r="F110" s="11">
        <v>3.7037037037037038E-3</v>
      </c>
      <c r="G110" s="11">
        <v>0</v>
      </c>
      <c r="H110" s="11">
        <v>0</v>
      </c>
      <c r="I110" s="11">
        <v>0</v>
      </c>
      <c r="J110" s="17">
        <v>0</v>
      </c>
      <c r="K110" s="14">
        <v>27.9</v>
      </c>
      <c r="L110" s="11"/>
    </row>
    <row r="111" spans="1:12" ht="15.6" hidden="1">
      <c r="A111" s="74">
        <v>45834</v>
      </c>
      <c r="B111" s="6" t="s">
        <v>686</v>
      </c>
      <c r="C111" s="6" t="s">
        <v>642</v>
      </c>
      <c r="D111" s="44" t="s">
        <v>56</v>
      </c>
      <c r="E111" s="11">
        <v>1.7857142857142856E-2</v>
      </c>
      <c r="F111" s="11">
        <v>1.8518518518518517E-2</v>
      </c>
      <c r="G111" s="11">
        <v>0</v>
      </c>
      <c r="H111" s="11">
        <v>0</v>
      </c>
      <c r="I111" s="11">
        <v>0</v>
      </c>
      <c r="J111" s="17">
        <v>0</v>
      </c>
      <c r="K111" s="14">
        <v>33</v>
      </c>
      <c r="L111" s="11"/>
    </row>
    <row r="112" spans="1:12" ht="15.6" hidden="1">
      <c r="A112" s="74">
        <v>45834</v>
      </c>
      <c r="B112" s="6" t="s">
        <v>686</v>
      </c>
      <c r="C112" s="6" t="s">
        <v>642</v>
      </c>
      <c r="D112" s="44" t="s">
        <v>326</v>
      </c>
      <c r="E112" s="11">
        <v>1.7857142857142856E-2</v>
      </c>
      <c r="F112" s="11">
        <v>1.8518518518518517E-2</v>
      </c>
      <c r="G112" s="11">
        <v>0</v>
      </c>
      <c r="H112" s="11">
        <v>0</v>
      </c>
      <c r="I112" s="11">
        <v>0</v>
      </c>
      <c r="J112" s="17">
        <v>0</v>
      </c>
      <c r="K112" s="14">
        <v>12.9</v>
      </c>
      <c r="L112" s="11"/>
    </row>
    <row r="113" spans="1:12" ht="15.6" hidden="1">
      <c r="A113" s="74">
        <v>45834</v>
      </c>
      <c r="B113" s="6" t="s">
        <v>686</v>
      </c>
      <c r="C113" s="6" t="s">
        <v>642</v>
      </c>
      <c r="D113" s="44" t="s">
        <v>60</v>
      </c>
      <c r="E113" s="11">
        <v>0.04</v>
      </c>
      <c r="F113" s="11">
        <v>4.6296296296296294E-2</v>
      </c>
      <c r="G113" s="11">
        <v>0.26</v>
      </c>
      <c r="H113" s="11">
        <v>4.642857142857143E-3</v>
      </c>
      <c r="I113" s="11">
        <v>0</v>
      </c>
      <c r="J113" s="17">
        <v>0</v>
      </c>
      <c r="K113" s="14">
        <v>14.25</v>
      </c>
      <c r="L113" s="11"/>
    </row>
    <row r="114" spans="1:12" ht="15.6" hidden="1">
      <c r="A114" s="74">
        <v>45834</v>
      </c>
      <c r="B114" s="6" t="s">
        <v>686</v>
      </c>
      <c r="C114" s="6" t="s">
        <v>642</v>
      </c>
      <c r="D114" s="45" t="s">
        <v>62</v>
      </c>
      <c r="E114" s="11">
        <v>4.9107142857142856E-2</v>
      </c>
      <c r="F114" s="11">
        <v>5.5555555555555552E-2</v>
      </c>
      <c r="G114" s="11">
        <v>0.25</v>
      </c>
      <c r="H114" s="11">
        <v>4.464285714285714E-3</v>
      </c>
      <c r="I114" s="11">
        <v>0</v>
      </c>
      <c r="J114" s="17">
        <v>0</v>
      </c>
      <c r="K114" s="14">
        <v>15</v>
      </c>
      <c r="L114" s="11"/>
    </row>
    <row r="115" spans="1:12" ht="15.6" hidden="1">
      <c r="A115" s="74">
        <v>45834</v>
      </c>
      <c r="B115" s="6" t="s">
        <v>686</v>
      </c>
      <c r="C115" s="6" t="s">
        <v>642</v>
      </c>
      <c r="D115" s="45" t="s">
        <v>63</v>
      </c>
      <c r="E115" s="11">
        <v>1.1607142857142858E-2</v>
      </c>
      <c r="F115" s="11">
        <v>1.8518518518518517E-2</v>
      </c>
      <c r="G115" s="11">
        <v>0.35</v>
      </c>
      <c r="H115" s="11">
        <v>6.2499999999999995E-3</v>
      </c>
      <c r="I115" s="11">
        <v>0</v>
      </c>
      <c r="J115" s="17">
        <v>0</v>
      </c>
      <c r="K115" s="14">
        <v>31.23</v>
      </c>
      <c r="L115" s="11"/>
    </row>
    <row r="116" spans="1:12" ht="15.6" hidden="1">
      <c r="A116" s="74">
        <v>45834</v>
      </c>
      <c r="B116" s="6" t="s">
        <v>686</v>
      </c>
      <c r="C116" s="6" t="s">
        <v>642</v>
      </c>
      <c r="D116" s="44" t="s">
        <v>64</v>
      </c>
      <c r="E116" s="11">
        <v>5.6250000000000001E-2</v>
      </c>
      <c r="F116" s="11">
        <v>6.4814814814814811E-2</v>
      </c>
      <c r="G116" s="11">
        <v>0.35</v>
      </c>
      <c r="H116" s="11">
        <v>6.2499999999999995E-3</v>
      </c>
      <c r="I116" s="11">
        <v>0</v>
      </c>
      <c r="J116" s="17">
        <v>0</v>
      </c>
      <c r="K116" s="14">
        <v>32.9</v>
      </c>
      <c r="L116" s="11"/>
    </row>
    <row r="117" spans="1:12" ht="15.6" hidden="1">
      <c r="A117" s="74">
        <v>45834</v>
      </c>
      <c r="B117" s="6" t="s">
        <v>686</v>
      </c>
      <c r="C117" s="6" t="s">
        <v>642</v>
      </c>
      <c r="D117" s="45" t="s">
        <v>65</v>
      </c>
      <c r="E117" s="11">
        <v>7.1428571428571435E-3</v>
      </c>
      <c r="F117" s="11">
        <v>7.4074074074074077E-3</v>
      </c>
      <c r="G117" s="11">
        <v>0</v>
      </c>
      <c r="H117" s="11">
        <v>0</v>
      </c>
      <c r="I117" s="11">
        <v>0</v>
      </c>
      <c r="J117" s="17">
        <v>0</v>
      </c>
      <c r="K117" s="14">
        <v>105</v>
      </c>
      <c r="L117" s="11"/>
    </row>
    <row r="118" spans="1:12" ht="15.6" hidden="1">
      <c r="A118" s="74">
        <v>45834</v>
      </c>
      <c r="B118" s="6" t="s">
        <v>686</v>
      </c>
      <c r="C118" s="6" t="s">
        <v>642</v>
      </c>
      <c r="D118" s="44" t="s">
        <v>66</v>
      </c>
      <c r="E118" s="11">
        <v>3.5714285714285718E-3</v>
      </c>
      <c r="F118" s="11">
        <v>3.7037037037037038E-3</v>
      </c>
      <c r="G118" s="11">
        <v>0</v>
      </c>
      <c r="H118" s="11">
        <v>0</v>
      </c>
      <c r="I118" s="11">
        <v>0</v>
      </c>
      <c r="J118" s="17">
        <v>0</v>
      </c>
      <c r="K118" s="14">
        <v>52</v>
      </c>
      <c r="L118" s="11"/>
    </row>
    <row r="119" spans="1:12" ht="15.6" hidden="1">
      <c r="A119" s="74">
        <v>45834</v>
      </c>
      <c r="B119" s="6" t="s">
        <v>686</v>
      </c>
      <c r="C119" s="6" t="s">
        <v>642</v>
      </c>
      <c r="D119" s="45" t="s">
        <v>474</v>
      </c>
      <c r="E119" s="11">
        <v>8.9285714285714281E-3</v>
      </c>
      <c r="F119" s="11">
        <v>9.2592592592592587E-3</v>
      </c>
      <c r="G119" s="11">
        <v>0</v>
      </c>
      <c r="H119" s="11">
        <v>0</v>
      </c>
      <c r="I119" s="11">
        <v>0</v>
      </c>
      <c r="J119" s="17">
        <v>0</v>
      </c>
      <c r="K119" s="14">
        <v>49.5</v>
      </c>
      <c r="L119" s="11"/>
    </row>
    <row r="120" spans="1:12" ht="15.6" hidden="1">
      <c r="A120" s="74">
        <v>45834</v>
      </c>
      <c r="B120" s="6" t="s">
        <v>686</v>
      </c>
      <c r="C120" s="6" t="s">
        <v>642</v>
      </c>
      <c r="D120" s="45" t="s">
        <v>68</v>
      </c>
      <c r="E120" s="11">
        <v>5.3571428571428572E-3</v>
      </c>
      <c r="F120" s="11">
        <v>5.5555555555555558E-3</v>
      </c>
      <c r="G120" s="11">
        <v>0</v>
      </c>
      <c r="H120" s="11">
        <v>0</v>
      </c>
      <c r="I120" s="11">
        <v>0</v>
      </c>
      <c r="J120" s="17">
        <v>0</v>
      </c>
      <c r="K120" s="14">
        <v>10.9</v>
      </c>
      <c r="L120" s="11"/>
    </row>
    <row r="121" spans="1:12" ht="15.6" hidden="1">
      <c r="A121" s="74">
        <v>45834</v>
      </c>
      <c r="B121" s="6" t="s">
        <v>686</v>
      </c>
      <c r="C121" s="6" t="s">
        <v>642</v>
      </c>
      <c r="D121" s="44" t="s">
        <v>69</v>
      </c>
      <c r="E121" s="11">
        <v>4.3928571428571437E-3</v>
      </c>
      <c r="F121" s="11">
        <v>1.1111111111111112E-2</v>
      </c>
      <c r="G121" s="11">
        <v>0.35399999999999998</v>
      </c>
      <c r="H121" s="11">
        <v>6.3214285714285707E-3</v>
      </c>
      <c r="I121" s="11">
        <v>0</v>
      </c>
      <c r="J121" s="17">
        <v>0</v>
      </c>
      <c r="K121" s="14">
        <v>28.5</v>
      </c>
      <c r="L121" s="11"/>
    </row>
    <row r="122" spans="1:12" ht="15.6" hidden="1">
      <c r="A122" s="74">
        <v>45834</v>
      </c>
      <c r="B122" s="6" t="s">
        <v>686</v>
      </c>
      <c r="C122" s="6" t="s">
        <v>642</v>
      </c>
      <c r="D122" s="45" t="s">
        <v>70</v>
      </c>
      <c r="E122" s="11">
        <v>7.7678571428571423E-3</v>
      </c>
      <c r="F122" s="11">
        <v>1.8518518518518517E-2</v>
      </c>
      <c r="G122" s="11">
        <v>0.56499999999999995</v>
      </c>
      <c r="H122" s="11">
        <v>1.0089285714285714E-2</v>
      </c>
      <c r="I122" s="11">
        <v>0</v>
      </c>
      <c r="J122" s="17">
        <v>0</v>
      </c>
      <c r="K122" s="14">
        <v>28.5</v>
      </c>
      <c r="L122" s="11"/>
    </row>
    <row r="123" spans="1:12" ht="15.6" hidden="1">
      <c r="A123" s="74">
        <v>45834</v>
      </c>
      <c r="B123" s="6" t="s">
        <v>686</v>
      </c>
      <c r="C123" s="6" t="s">
        <v>642</v>
      </c>
      <c r="D123" s="44" t="s">
        <v>72</v>
      </c>
      <c r="E123" s="11">
        <v>-1.0714285714285713E-3</v>
      </c>
      <c r="F123" s="11">
        <v>3.7037037037037038E-3</v>
      </c>
      <c r="G123" s="11">
        <v>0.26</v>
      </c>
      <c r="H123" s="11">
        <v>4.642857142857143E-3</v>
      </c>
      <c r="I123" s="11">
        <v>0</v>
      </c>
      <c r="J123" s="17">
        <v>0</v>
      </c>
      <c r="K123" s="14">
        <v>13.9</v>
      </c>
      <c r="L123" s="11"/>
    </row>
    <row r="124" spans="1:12" ht="15.6" hidden="1">
      <c r="A124" s="74">
        <v>45834</v>
      </c>
      <c r="B124" s="6" t="s">
        <v>686</v>
      </c>
      <c r="C124" s="6" t="s">
        <v>642</v>
      </c>
      <c r="D124" s="44" t="s">
        <v>73</v>
      </c>
      <c r="E124" s="11">
        <v>1.3285714285714284E-2</v>
      </c>
      <c r="F124" s="11">
        <v>1.8518518518518517E-2</v>
      </c>
      <c r="G124" s="11">
        <v>0.25600000000000001</v>
      </c>
      <c r="H124" s="11">
        <v>4.5714285714285718E-3</v>
      </c>
      <c r="I124" s="11">
        <v>0</v>
      </c>
      <c r="J124" s="17">
        <v>0</v>
      </c>
      <c r="K124" s="14">
        <v>60</v>
      </c>
      <c r="L124" s="11"/>
    </row>
    <row r="125" spans="1:12" ht="15.6" hidden="1">
      <c r="A125" s="74">
        <v>45834</v>
      </c>
      <c r="B125" s="6" t="s">
        <v>686</v>
      </c>
      <c r="C125" s="6" t="s">
        <v>642</v>
      </c>
      <c r="D125" s="44" t="s">
        <v>74</v>
      </c>
      <c r="E125" s="11">
        <v>2.4946428571428571E-2</v>
      </c>
      <c r="F125" s="11">
        <v>2.7777777777777776E-2</v>
      </c>
      <c r="G125" s="11">
        <v>0.10299999999999999</v>
      </c>
      <c r="H125" s="11">
        <v>1.8392857142857141E-3</v>
      </c>
      <c r="I125" s="11">
        <v>0</v>
      </c>
      <c r="J125" s="17">
        <v>0</v>
      </c>
      <c r="K125" s="14">
        <v>23.25</v>
      </c>
      <c r="L125" s="11"/>
    </row>
    <row r="126" spans="1:12" ht="15.6" hidden="1">
      <c r="A126" s="74">
        <v>45834</v>
      </c>
      <c r="B126" s="6" t="s">
        <v>686</v>
      </c>
      <c r="C126" s="6" t="s">
        <v>642</v>
      </c>
      <c r="D126" s="44" t="s">
        <v>75</v>
      </c>
      <c r="E126" s="11">
        <v>1.6035714285714285E-2</v>
      </c>
      <c r="F126" s="11">
        <v>1.8518518518518517E-2</v>
      </c>
      <c r="G126" s="11">
        <v>0.10199999999999999</v>
      </c>
      <c r="H126" s="11">
        <v>1.8214285714285713E-3</v>
      </c>
      <c r="I126" s="11">
        <v>0</v>
      </c>
      <c r="J126" s="17">
        <v>0</v>
      </c>
      <c r="K126" s="14">
        <v>26.9</v>
      </c>
      <c r="L126" s="11"/>
    </row>
    <row r="127" spans="1:12" ht="15.6" hidden="1">
      <c r="A127" s="74">
        <v>45834</v>
      </c>
      <c r="B127" s="6" t="s">
        <v>686</v>
      </c>
      <c r="C127" s="6" t="s">
        <v>642</v>
      </c>
      <c r="D127" s="45" t="s">
        <v>76</v>
      </c>
      <c r="E127" s="11">
        <v>1.7500000000000002E-2</v>
      </c>
      <c r="F127" s="11">
        <v>2.4074074074074074E-2</v>
      </c>
      <c r="G127" s="11">
        <v>0.32</v>
      </c>
      <c r="H127" s="11">
        <v>5.7142857142857143E-3</v>
      </c>
      <c r="I127" s="11">
        <v>0</v>
      </c>
      <c r="J127" s="17">
        <v>0</v>
      </c>
      <c r="K127" s="14">
        <v>30.5</v>
      </c>
      <c r="L127" s="11"/>
    </row>
    <row r="128" spans="1:12" ht="15.6" hidden="1">
      <c r="A128" s="74">
        <v>45834</v>
      </c>
      <c r="B128" s="6" t="s">
        <v>686</v>
      </c>
      <c r="C128" s="6" t="s">
        <v>642</v>
      </c>
      <c r="D128" s="45" t="s">
        <v>640</v>
      </c>
      <c r="E128" s="11">
        <v>2.6785714285714286E-3</v>
      </c>
      <c r="F128" s="11">
        <v>2.7777777777777779E-3</v>
      </c>
      <c r="G128" s="11">
        <v>0</v>
      </c>
      <c r="H128" s="11">
        <v>0</v>
      </c>
      <c r="I128" s="11">
        <v>0</v>
      </c>
      <c r="J128" s="17">
        <v>0</v>
      </c>
      <c r="K128" s="14">
        <v>28.7</v>
      </c>
      <c r="L128" s="11"/>
    </row>
    <row r="129" spans="1:12" ht="15.6" hidden="1">
      <c r="A129" s="74">
        <v>45834</v>
      </c>
      <c r="B129" s="6" t="s">
        <v>686</v>
      </c>
      <c r="C129" s="6" t="s">
        <v>642</v>
      </c>
      <c r="D129" s="45" t="s">
        <v>335</v>
      </c>
      <c r="E129" s="11">
        <v>0.751</v>
      </c>
      <c r="F129" s="11">
        <v>7.407407407407407E-2</v>
      </c>
      <c r="G129" s="11">
        <v>0</v>
      </c>
      <c r="H129" s="11">
        <v>0</v>
      </c>
      <c r="I129" s="11">
        <v>0</v>
      </c>
      <c r="J129" s="17">
        <v>0</v>
      </c>
      <c r="K129" s="14">
        <v>31</v>
      </c>
      <c r="L129" s="11"/>
    </row>
    <row r="130" spans="1:12" ht="15.6" hidden="1">
      <c r="A130" s="74">
        <v>45834</v>
      </c>
      <c r="B130" s="6" t="s">
        <v>686</v>
      </c>
      <c r="C130" s="6" t="s">
        <v>642</v>
      </c>
      <c r="D130" s="47" t="s">
        <v>78</v>
      </c>
      <c r="E130" s="11">
        <v>3.5714285714285712E-2</v>
      </c>
      <c r="F130" s="11">
        <v>3.7037037037037035E-2</v>
      </c>
      <c r="G130" s="11">
        <v>0</v>
      </c>
      <c r="H130" s="11">
        <v>0</v>
      </c>
      <c r="I130" s="11">
        <v>0</v>
      </c>
      <c r="J130" s="17">
        <v>0</v>
      </c>
      <c r="K130" s="14">
        <v>4.8499999999999996</v>
      </c>
      <c r="L130" s="11"/>
    </row>
    <row r="131" spans="1:12" ht="15.6" hidden="1">
      <c r="A131" s="74">
        <v>45834</v>
      </c>
      <c r="B131" s="6" t="s">
        <v>686</v>
      </c>
      <c r="C131" s="6" t="s">
        <v>642</v>
      </c>
      <c r="D131" s="45" t="s">
        <v>191</v>
      </c>
      <c r="E131" s="11">
        <v>1.7857142857142856E-2</v>
      </c>
      <c r="F131" s="11">
        <v>1.8518518518518517E-2</v>
      </c>
      <c r="G131" s="11">
        <v>0</v>
      </c>
      <c r="H131" s="11">
        <v>0</v>
      </c>
      <c r="I131" s="11">
        <v>0</v>
      </c>
      <c r="J131" s="17">
        <v>0</v>
      </c>
      <c r="K131" s="14">
        <v>32</v>
      </c>
      <c r="L131" s="11"/>
    </row>
    <row r="132" spans="1:12" ht="15.6" hidden="1">
      <c r="A132" s="74">
        <v>45834</v>
      </c>
      <c r="B132" s="6" t="s">
        <v>686</v>
      </c>
      <c r="C132" s="6" t="s">
        <v>642</v>
      </c>
      <c r="D132" s="44" t="s">
        <v>80</v>
      </c>
      <c r="E132" s="11">
        <v>5.3571428571428572E-3</v>
      </c>
      <c r="F132" s="11">
        <v>5.5555555555555558E-3</v>
      </c>
      <c r="G132" s="11">
        <v>0</v>
      </c>
      <c r="H132" s="11">
        <v>0</v>
      </c>
      <c r="I132" s="11">
        <v>0</v>
      </c>
      <c r="J132" s="17">
        <v>0</v>
      </c>
      <c r="K132" s="14">
        <v>13.73</v>
      </c>
      <c r="L132" s="11"/>
    </row>
    <row r="133" spans="1:12" ht="15.6" hidden="1">
      <c r="A133" s="74">
        <v>45834</v>
      </c>
      <c r="B133" s="6" t="s">
        <v>686</v>
      </c>
      <c r="C133" s="6" t="s">
        <v>642</v>
      </c>
      <c r="D133" s="45" t="s">
        <v>681</v>
      </c>
      <c r="E133" s="11">
        <v>6.2499999999999995E-3</v>
      </c>
      <c r="F133" s="11">
        <v>1.1111111111111112E-2</v>
      </c>
      <c r="G133" s="11">
        <v>0</v>
      </c>
      <c r="H133" s="11">
        <v>0</v>
      </c>
      <c r="I133" s="11">
        <v>0.25</v>
      </c>
      <c r="J133" s="17">
        <v>0</v>
      </c>
      <c r="K133" s="14">
        <v>91</v>
      </c>
      <c r="L133" s="11"/>
    </row>
    <row r="134" spans="1:12" ht="15.6" hidden="1">
      <c r="A134" s="74">
        <v>45834</v>
      </c>
      <c r="B134" s="6" t="s">
        <v>686</v>
      </c>
      <c r="C134" s="6" t="s">
        <v>642</v>
      </c>
      <c r="D134" s="45" t="s">
        <v>682</v>
      </c>
      <c r="E134" s="11">
        <v>5.696428571428571E-2</v>
      </c>
      <c r="F134" s="11">
        <v>6.4814814814814811E-2</v>
      </c>
      <c r="G134" s="11">
        <v>0</v>
      </c>
      <c r="H134" s="11">
        <v>0</v>
      </c>
      <c r="I134" s="11">
        <v>0.31</v>
      </c>
      <c r="J134" s="17">
        <v>0</v>
      </c>
      <c r="K134" s="14">
        <v>58.8</v>
      </c>
      <c r="L134" s="11"/>
    </row>
    <row r="135" spans="1:12" ht="15.6" hidden="1">
      <c r="A135" s="74">
        <v>45834</v>
      </c>
      <c r="B135" s="6" t="s">
        <v>686</v>
      </c>
      <c r="C135" s="6" t="s">
        <v>642</v>
      </c>
      <c r="D135" s="45" t="s">
        <v>84</v>
      </c>
      <c r="E135" s="11">
        <v>5.2339285714285713E-2</v>
      </c>
      <c r="F135" s="11">
        <v>6.4814814814814811E-2</v>
      </c>
      <c r="G135" s="11">
        <v>0.56899999999999995</v>
      </c>
      <c r="H135" s="11">
        <v>1.0160714285714285E-2</v>
      </c>
      <c r="I135" s="11">
        <v>0</v>
      </c>
      <c r="J135" s="17">
        <v>0</v>
      </c>
      <c r="K135" s="14">
        <v>62.692500000000003</v>
      </c>
      <c r="L135" s="11"/>
    </row>
    <row r="136" spans="1:12" ht="15.6" hidden="1">
      <c r="A136" s="74">
        <v>45834</v>
      </c>
      <c r="B136" s="6" t="s">
        <v>686</v>
      </c>
      <c r="C136" s="6" t="s">
        <v>642</v>
      </c>
      <c r="D136" s="45" t="s">
        <v>683</v>
      </c>
      <c r="E136" s="11">
        <v>7.1785714285714272E-2</v>
      </c>
      <c r="F136" s="11">
        <v>9.2592592592592587E-2</v>
      </c>
      <c r="G136" s="11">
        <v>0</v>
      </c>
      <c r="H136" s="11">
        <v>0</v>
      </c>
      <c r="I136" s="11">
        <v>0.98</v>
      </c>
      <c r="J136" s="17">
        <v>0</v>
      </c>
      <c r="K136" s="14">
        <v>69.900000000000006</v>
      </c>
      <c r="L136" s="11"/>
    </row>
    <row r="137" spans="1:12" ht="15.6" hidden="1">
      <c r="A137" s="74">
        <v>45834</v>
      </c>
      <c r="B137" s="6" t="s">
        <v>686</v>
      </c>
      <c r="C137" s="6" t="s">
        <v>642</v>
      </c>
      <c r="D137" s="44" t="s">
        <v>85</v>
      </c>
      <c r="E137" s="11">
        <v>0</v>
      </c>
      <c r="F137" s="11">
        <v>1.8518518518518517E-2</v>
      </c>
      <c r="G137" s="11">
        <v>1</v>
      </c>
      <c r="H137" s="11">
        <v>1.7857142857142856E-2</v>
      </c>
      <c r="I137" s="11">
        <v>0</v>
      </c>
      <c r="J137" s="17">
        <v>0</v>
      </c>
      <c r="K137" s="14">
        <v>7.5</v>
      </c>
      <c r="L137" s="11"/>
    </row>
    <row r="138" spans="1:12" ht="15.6" hidden="1">
      <c r="A138" s="74">
        <v>45834</v>
      </c>
      <c r="B138" s="6" t="s">
        <v>686</v>
      </c>
      <c r="C138" s="6" t="s">
        <v>642</v>
      </c>
      <c r="D138" s="44" t="s">
        <v>86</v>
      </c>
      <c r="E138" s="11">
        <v>0</v>
      </c>
      <c r="F138" s="11">
        <v>1.8518518518518517E-2</v>
      </c>
      <c r="G138" s="11">
        <v>1</v>
      </c>
      <c r="H138" s="11">
        <v>1.7857142857142856E-2</v>
      </c>
      <c r="I138" s="11">
        <v>0</v>
      </c>
      <c r="J138" s="17">
        <v>0</v>
      </c>
      <c r="K138" s="14">
        <v>12.9</v>
      </c>
      <c r="L138" s="11"/>
    </row>
    <row r="139" spans="1:12" ht="15.6" hidden="1">
      <c r="A139" s="74">
        <v>45834</v>
      </c>
      <c r="B139" s="6" t="s">
        <v>686</v>
      </c>
      <c r="C139" s="6" t="s">
        <v>642</v>
      </c>
      <c r="D139" s="44" t="s">
        <v>87</v>
      </c>
      <c r="E139" s="11">
        <v>-8.9285714285714281E-3</v>
      </c>
      <c r="F139" s="11">
        <v>9.2592592592592587E-3</v>
      </c>
      <c r="G139" s="11">
        <v>1</v>
      </c>
      <c r="H139" s="11">
        <v>1.7857142857142856E-2</v>
      </c>
      <c r="I139" s="11">
        <v>0</v>
      </c>
      <c r="J139" s="17">
        <v>0</v>
      </c>
      <c r="K139" s="14">
        <v>99</v>
      </c>
      <c r="L139" s="11"/>
    </row>
    <row r="140" spans="1:12" ht="15.6" hidden="1">
      <c r="A140" s="74">
        <v>45834</v>
      </c>
      <c r="B140" s="6" t="s">
        <v>686</v>
      </c>
      <c r="C140" s="6" t="s">
        <v>642</v>
      </c>
      <c r="D140" s="44" t="s">
        <v>88</v>
      </c>
      <c r="E140" s="11">
        <v>0.35714285714285715</v>
      </c>
      <c r="F140" s="11">
        <v>0.37037037037037035</v>
      </c>
      <c r="G140" s="11">
        <v>0</v>
      </c>
      <c r="H140" s="11">
        <v>0</v>
      </c>
      <c r="I140" s="11">
        <v>0</v>
      </c>
      <c r="J140" s="17">
        <v>0</v>
      </c>
      <c r="K140" s="14">
        <v>1.5</v>
      </c>
      <c r="L140" s="11"/>
    </row>
    <row r="141" spans="1:12" ht="15.6" hidden="1">
      <c r="A141" s="74">
        <v>45834</v>
      </c>
      <c r="B141" s="6" t="s">
        <v>686</v>
      </c>
      <c r="C141" s="6" t="s">
        <v>642</v>
      </c>
      <c r="D141" s="44" t="s">
        <v>89</v>
      </c>
      <c r="E141" s="11">
        <v>5.3571428571428575E-2</v>
      </c>
      <c r="F141" s="11">
        <v>0.27777777777777779</v>
      </c>
      <c r="G141" s="11">
        <v>12</v>
      </c>
      <c r="H141" s="11">
        <v>0.21428571428571427</v>
      </c>
      <c r="I141" s="11">
        <v>0</v>
      </c>
      <c r="J141" s="17">
        <v>0</v>
      </c>
      <c r="K141" s="14">
        <v>2.2000000000000002</v>
      </c>
      <c r="L141" s="11"/>
    </row>
    <row r="142" spans="1:12" ht="15.6" hidden="1">
      <c r="A142" s="74">
        <v>45834</v>
      </c>
      <c r="B142" s="6" t="s">
        <v>686</v>
      </c>
      <c r="C142" s="6" t="s">
        <v>642</v>
      </c>
      <c r="D142" s="45" t="s">
        <v>684</v>
      </c>
      <c r="E142" s="11">
        <v>0.625</v>
      </c>
      <c r="F142" s="11">
        <v>1.1111111111111112</v>
      </c>
      <c r="G142" s="11">
        <v>15</v>
      </c>
      <c r="H142" s="11">
        <v>0.26785714285714285</v>
      </c>
      <c r="I142" s="11">
        <v>10</v>
      </c>
      <c r="J142" s="17">
        <v>0</v>
      </c>
      <c r="K142" s="14">
        <v>2.1</v>
      </c>
      <c r="L142" s="11"/>
    </row>
    <row r="143" spans="1:12" ht="15.6" hidden="1">
      <c r="A143" s="74">
        <v>45834</v>
      </c>
      <c r="B143" s="6" t="s">
        <v>686</v>
      </c>
      <c r="C143" s="6" t="s">
        <v>642</v>
      </c>
      <c r="D143" s="45" t="s">
        <v>685</v>
      </c>
      <c r="E143" s="11">
        <v>0.3571428571428571</v>
      </c>
      <c r="F143" s="11">
        <v>0.92592592592592593</v>
      </c>
      <c r="G143" s="11">
        <v>10</v>
      </c>
      <c r="H143" s="11">
        <v>0.17857142857142858</v>
      </c>
      <c r="I143" s="11">
        <v>20</v>
      </c>
      <c r="J143" s="17">
        <v>0</v>
      </c>
      <c r="K143" s="14">
        <v>1.2</v>
      </c>
      <c r="L143" s="11"/>
    </row>
    <row r="144" spans="1:12" ht="15.6" hidden="1">
      <c r="A144" s="74">
        <v>45834</v>
      </c>
      <c r="B144" s="6" t="s">
        <v>686</v>
      </c>
      <c r="C144" s="6" t="s">
        <v>642</v>
      </c>
      <c r="D144" s="44" t="s">
        <v>90</v>
      </c>
      <c r="E144" s="11">
        <v>0.625</v>
      </c>
      <c r="F144" s="11">
        <v>0.92592592592592593</v>
      </c>
      <c r="G144" s="11">
        <v>0</v>
      </c>
      <c r="H144" s="11">
        <v>0</v>
      </c>
      <c r="I144" s="11">
        <v>15</v>
      </c>
      <c r="J144" s="17">
        <v>0</v>
      </c>
      <c r="K144" s="14">
        <v>1.2</v>
      </c>
      <c r="L144" s="11"/>
    </row>
    <row r="145" spans="1:12" ht="15.6" hidden="1">
      <c r="A145" s="74">
        <v>45834</v>
      </c>
      <c r="B145" s="6" t="s">
        <v>686</v>
      </c>
      <c r="C145" s="6" t="s">
        <v>642</v>
      </c>
      <c r="D145" s="45" t="s">
        <v>91</v>
      </c>
      <c r="E145" s="11">
        <v>3.5714285714285712E-2</v>
      </c>
      <c r="F145" s="11">
        <v>3.7037037037037035E-2</v>
      </c>
      <c r="G145" s="11">
        <v>0</v>
      </c>
      <c r="H145" s="11">
        <v>0</v>
      </c>
      <c r="I145" s="11">
        <v>0</v>
      </c>
      <c r="J145" s="17">
        <v>0</v>
      </c>
      <c r="K145" s="14">
        <v>7.8</v>
      </c>
      <c r="L145" s="11"/>
    </row>
    <row r="146" spans="1:12" ht="15.6" hidden="1">
      <c r="A146" s="74">
        <v>45834</v>
      </c>
      <c r="B146" s="6" t="s">
        <v>843</v>
      </c>
      <c r="C146" s="6" t="s">
        <v>875</v>
      </c>
      <c r="D146" s="54" t="s">
        <v>296</v>
      </c>
      <c r="E146" s="4">
        <v>3.952569169960474E-3</v>
      </c>
      <c r="F146" s="3">
        <v>3.0303030303030303E-3</v>
      </c>
      <c r="G146" s="3"/>
      <c r="H146" s="3">
        <v>0</v>
      </c>
      <c r="I146" s="4">
        <v>0</v>
      </c>
      <c r="J146" s="90">
        <v>0</v>
      </c>
      <c r="K146" s="64">
        <v>62.55</v>
      </c>
      <c r="L146" s="11"/>
    </row>
    <row r="147" spans="1:12" ht="15.6" hidden="1">
      <c r="A147" s="74">
        <v>45834</v>
      </c>
      <c r="B147" s="6" t="s">
        <v>843</v>
      </c>
      <c r="C147" s="6" t="s">
        <v>875</v>
      </c>
      <c r="D147" s="54" t="s">
        <v>7</v>
      </c>
      <c r="E147" s="4">
        <v>7.9051383399209481E-3</v>
      </c>
      <c r="F147" s="3">
        <v>6.0606060606060606E-3</v>
      </c>
      <c r="G147" s="3"/>
      <c r="H147" s="3">
        <v>0</v>
      </c>
      <c r="I147" s="4">
        <v>0</v>
      </c>
      <c r="J147" s="90">
        <v>0</v>
      </c>
      <c r="K147" s="64">
        <v>20.7</v>
      </c>
      <c r="L147" s="11"/>
    </row>
    <row r="148" spans="1:12" ht="15.6" hidden="1">
      <c r="A148" s="74">
        <v>45834</v>
      </c>
      <c r="B148" s="6" t="s">
        <v>843</v>
      </c>
      <c r="C148" s="6" t="s">
        <v>875</v>
      </c>
      <c r="D148" s="54" t="s">
        <v>15</v>
      </c>
      <c r="E148" s="4">
        <v>3.952569169960474E-3</v>
      </c>
      <c r="F148" s="3">
        <v>3.0303030303030303E-3</v>
      </c>
      <c r="G148" s="3"/>
      <c r="H148" s="3">
        <v>0</v>
      </c>
      <c r="I148" s="4">
        <v>0</v>
      </c>
      <c r="J148" s="90">
        <v>0</v>
      </c>
      <c r="K148" s="64">
        <v>5.09</v>
      </c>
      <c r="L148" s="11"/>
    </row>
    <row r="149" spans="1:12" ht="15.6" hidden="1">
      <c r="A149" s="74">
        <v>45834</v>
      </c>
      <c r="B149" s="6" t="s">
        <v>843</v>
      </c>
      <c r="C149" s="6" t="s">
        <v>875</v>
      </c>
      <c r="D149" s="54" t="s">
        <v>16</v>
      </c>
      <c r="E149" s="4">
        <v>0.31620553359683795</v>
      </c>
      <c r="F149" s="3">
        <v>0.45454545454545453</v>
      </c>
      <c r="G149" s="3"/>
      <c r="H149" s="3">
        <v>0</v>
      </c>
      <c r="I149" s="4">
        <v>70</v>
      </c>
      <c r="J149" s="90">
        <v>0</v>
      </c>
      <c r="K149" s="64">
        <v>0.06</v>
      </c>
      <c r="L149" s="11"/>
    </row>
    <row r="150" spans="1:12" ht="15.6" hidden="1">
      <c r="A150" s="74">
        <v>45834</v>
      </c>
      <c r="B150" s="6" t="s">
        <v>843</v>
      </c>
      <c r="C150" s="6" t="s">
        <v>875</v>
      </c>
      <c r="D150" s="53" t="s">
        <v>17</v>
      </c>
      <c r="E150" s="4">
        <v>0.17786561264822134</v>
      </c>
      <c r="F150" s="3">
        <v>0.45454545454545453</v>
      </c>
      <c r="G150" s="3"/>
      <c r="H150" s="3">
        <v>0</v>
      </c>
      <c r="I150" s="4">
        <v>105</v>
      </c>
      <c r="J150" s="89">
        <v>0</v>
      </c>
      <c r="K150" s="66">
        <v>7.0000000000000007E-2</v>
      </c>
      <c r="L150" s="11"/>
    </row>
    <row r="151" spans="1:12" ht="15.6" hidden="1">
      <c r="A151" s="74">
        <v>45834</v>
      </c>
      <c r="B151" s="6" t="s">
        <v>843</v>
      </c>
      <c r="C151" s="6" t="s">
        <v>875</v>
      </c>
      <c r="D151" s="54" t="s">
        <v>518</v>
      </c>
      <c r="E151" s="4">
        <v>1.5810276679841896E-2</v>
      </c>
      <c r="F151" s="3">
        <v>1.8181818181818181E-2</v>
      </c>
      <c r="G151" s="3"/>
      <c r="H151" s="3">
        <v>0</v>
      </c>
      <c r="I151" s="4">
        <v>2</v>
      </c>
      <c r="J151" s="89">
        <v>0</v>
      </c>
      <c r="K151" s="66">
        <v>25.39</v>
      </c>
      <c r="L151" s="11"/>
    </row>
    <row r="152" spans="1:12" ht="15.6" hidden="1">
      <c r="A152" s="74">
        <v>45834</v>
      </c>
      <c r="B152" s="6" t="s">
        <v>843</v>
      </c>
      <c r="C152" s="6" t="s">
        <v>875</v>
      </c>
      <c r="D152" s="54" t="s">
        <v>21</v>
      </c>
      <c r="E152" s="4">
        <v>0</v>
      </c>
      <c r="F152" s="3">
        <v>6.0606060606060606E-3</v>
      </c>
      <c r="G152" s="3"/>
      <c r="H152" s="3">
        <v>0</v>
      </c>
      <c r="I152" s="4">
        <v>2</v>
      </c>
      <c r="J152" s="89">
        <v>0</v>
      </c>
      <c r="K152" s="66">
        <v>148.19999999999999</v>
      </c>
      <c r="L152" s="11"/>
    </row>
    <row r="153" spans="1:12" ht="15.6" hidden="1">
      <c r="A153" s="74">
        <v>45834</v>
      </c>
      <c r="B153" s="6" t="s">
        <v>843</v>
      </c>
      <c r="C153" s="6" t="s">
        <v>875</v>
      </c>
      <c r="D153" s="53" t="s">
        <v>24</v>
      </c>
      <c r="E153" s="4">
        <v>3.952569169960474E-3</v>
      </c>
      <c r="F153" s="3">
        <v>3.0303030303030303E-3</v>
      </c>
      <c r="G153" s="3"/>
      <c r="H153" s="3">
        <v>0</v>
      </c>
      <c r="I153" s="4">
        <v>0</v>
      </c>
      <c r="J153" s="89">
        <v>0</v>
      </c>
      <c r="K153" s="66">
        <f>329.9/5</f>
        <v>65.97999999999999</v>
      </c>
      <c r="L153" s="11"/>
    </row>
    <row r="154" spans="1:12" ht="15.6" hidden="1">
      <c r="A154" s="74">
        <v>45834</v>
      </c>
      <c r="B154" s="6" t="s">
        <v>843</v>
      </c>
      <c r="C154" s="6" t="s">
        <v>875</v>
      </c>
      <c r="D154" s="54" t="s">
        <v>25</v>
      </c>
      <c r="E154" s="4">
        <v>0.31620553359683795</v>
      </c>
      <c r="F154" s="3">
        <v>0.45454545454545453</v>
      </c>
      <c r="G154" s="3"/>
      <c r="H154" s="3">
        <v>0</v>
      </c>
      <c r="I154" s="4">
        <v>70</v>
      </c>
      <c r="J154" s="89">
        <v>0</v>
      </c>
      <c r="K154" s="66">
        <v>2.5099999999999998</v>
      </c>
      <c r="L154" s="11"/>
    </row>
    <row r="155" spans="1:12" ht="15.6" hidden="1">
      <c r="A155" s="74">
        <v>45834</v>
      </c>
      <c r="B155" s="6" t="s">
        <v>843</v>
      </c>
      <c r="C155" s="6" t="s">
        <v>875</v>
      </c>
      <c r="D155" s="54" t="s">
        <v>26</v>
      </c>
      <c r="E155" s="4">
        <v>1.976284584980237E-3</v>
      </c>
      <c r="F155" s="3">
        <v>1.5151515151515152E-3</v>
      </c>
      <c r="G155" s="3"/>
      <c r="H155" s="3">
        <v>0</v>
      </c>
      <c r="I155" s="4">
        <v>0</v>
      </c>
      <c r="J155" s="89">
        <v>0</v>
      </c>
      <c r="K155" s="66">
        <v>168.29</v>
      </c>
      <c r="L155" s="11"/>
    </row>
    <row r="156" spans="1:12" ht="15.6" hidden="1">
      <c r="A156" s="74">
        <v>45834</v>
      </c>
      <c r="B156" s="6" t="s">
        <v>843</v>
      </c>
      <c r="C156" s="6" t="s">
        <v>875</v>
      </c>
      <c r="D156" s="53" t="s">
        <v>27</v>
      </c>
      <c r="E156" s="4">
        <v>7.9051383399209481E-3</v>
      </c>
      <c r="F156" s="3">
        <v>9.0909090909090905E-3</v>
      </c>
      <c r="G156" s="3"/>
      <c r="H156" s="3">
        <v>0</v>
      </c>
      <c r="I156" s="4">
        <v>1</v>
      </c>
      <c r="J156" s="89">
        <v>0</v>
      </c>
      <c r="K156" s="66">
        <v>16.68</v>
      </c>
      <c r="L156" s="11"/>
    </row>
    <row r="157" spans="1:12" ht="15.6" hidden="1">
      <c r="A157" s="74">
        <v>45834</v>
      </c>
      <c r="B157" s="6" t="s">
        <v>843</v>
      </c>
      <c r="C157" s="6" t="s">
        <v>875</v>
      </c>
      <c r="D157" s="53" t="s">
        <v>30</v>
      </c>
      <c r="E157" s="4">
        <v>1.8181818181818177E-3</v>
      </c>
      <c r="F157" s="3">
        <v>1.2121212121212121E-2</v>
      </c>
      <c r="G157" s="3">
        <v>1.54</v>
      </c>
      <c r="H157" s="3">
        <v>6.0869565217391303E-3</v>
      </c>
      <c r="I157" s="4">
        <v>2</v>
      </c>
      <c r="J157" s="89">
        <v>22.946000000000002</v>
      </c>
      <c r="K157" s="66">
        <v>14.9</v>
      </c>
      <c r="L157" s="11"/>
    </row>
    <row r="158" spans="1:12" ht="15.6" hidden="1">
      <c r="A158" s="74">
        <v>45834</v>
      </c>
      <c r="B158" s="6" t="s">
        <v>843</v>
      </c>
      <c r="C158" s="6" t="s">
        <v>875</v>
      </c>
      <c r="D158" s="54" t="s">
        <v>466</v>
      </c>
      <c r="E158" s="4">
        <v>4.9407114624505926E-4</v>
      </c>
      <c r="F158" s="3">
        <v>1.5151515151515152E-3</v>
      </c>
      <c r="G158" s="3">
        <v>0.375</v>
      </c>
      <c r="H158" s="3">
        <v>1.4822134387351778E-3</v>
      </c>
      <c r="I158" s="4">
        <v>0</v>
      </c>
      <c r="J158" s="89">
        <v>22.462499999999999</v>
      </c>
      <c r="K158" s="66">
        <v>59.9</v>
      </c>
      <c r="L158" s="11"/>
    </row>
    <row r="159" spans="1:12" ht="15.6" hidden="1">
      <c r="A159" s="74">
        <v>45834</v>
      </c>
      <c r="B159" s="6" t="s">
        <v>843</v>
      </c>
      <c r="C159" s="6" t="s">
        <v>875</v>
      </c>
      <c r="D159" s="54" t="s">
        <v>536</v>
      </c>
      <c r="E159" s="4">
        <v>2.5296442687747036E-3</v>
      </c>
      <c r="F159" s="3">
        <v>2.2727272727272726E-3</v>
      </c>
      <c r="G159" s="3"/>
      <c r="H159" s="3">
        <v>0</v>
      </c>
      <c r="I159" s="4">
        <v>0.10999999999999999</v>
      </c>
      <c r="J159" s="89">
        <v>0</v>
      </c>
      <c r="K159" s="66">
        <f>16.54/0.32</f>
        <v>51.687499999999993</v>
      </c>
      <c r="L159" s="11"/>
    </row>
    <row r="160" spans="1:12" ht="15.6" hidden="1">
      <c r="A160" s="74">
        <v>45834</v>
      </c>
      <c r="B160" s="6" t="s">
        <v>843</v>
      </c>
      <c r="C160" s="6" t="s">
        <v>875</v>
      </c>
      <c r="D160" s="53" t="s">
        <v>33</v>
      </c>
      <c r="E160" s="4">
        <v>3.952569169960474E-3</v>
      </c>
      <c r="F160" s="3">
        <v>3.9393939393939396E-3</v>
      </c>
      <c r="G160" s="3"/>
      <c r="H160" s="3">
        <v>0</v>
      </c>
      <c r="I160" s="4">
        <v>0.30000000000000004</v>
      </c>
      <c r="J160" s="89">
        <v>0</v>
      </c>
      <c r="K160" s="66">
        <f>39.16/2.8</f>
        <v>13.985714285714286</v>
      </c>
      <c r="L160" s="11"/>
    </row>
    <row r="161" spans="1:12" ht="15.6" hidden="1">
      <c r="A161" s="74">
        <v>45834</v>
      </c>
      <c r="B161" s="6" t="s">
        <v>843</v>
      </c>
      <c r="C161" s="6" t="s">
        <v>875</v>
      </c>
      <c r="D161" s="54" t="s">
        <v>308</v>
      </c>
      <c r="E161" s="4">
        <v>3.952569169960474E-3</v>
      </c>
      <c r="F161" s="3">
        <v>6.0606060606060606E-3</v>
      </c>
      <c r="G161" s="3"/>
      <c r="H161" s="3">
        <v>0</v>
      </c>
      <c r="I161" s="4">
        <v>1</v>
      </c>
      <c r="J161" s="89">
        <v>0</v>
      </c>
      <c r="K161" s="66">
        <v>52.52</v>
      </c>
      <c r="L161" s="11"/>
    </row>
    <row r="162" spans="1:12" ht="15.6" hidden="1">
      <c r="A162" s="74">
        <v>45834</v>
      </c>
      <c r="B162" s="6" t="s">
        <v>843</v>
      </c>
      <c r="C162" s="6" t="s">
        <v>875</v>
      </c>
      <c r="D162" s="54" t="s">
        <v>35</v>
      </c>
      <c r="E162" s="4">
        <v>7.9051383399209485E-4</v>
      </c>
      <c r="F162" s="3">
        <v>1.5151515151515152E-3</v>
      </c>
      <c r="G162" s="3"/>
      <c r="H162" s="3">
        <v>0</v>
      </c>
      <c r="I162" s="4">
        <v>0.3</v>
      </c>
      <c r="J162" s="89">
        <v>0</v>
      </c>
      <c r="K162" s="66">
        <v>20.9</v>
      </c>
      <c r="L162" s="11"/>
    </row>
    <row r="163" spans="1:12" ht="15.6" hidden="1">
      <c r="A163" s="74">
        <v>45834</v>
      </c>
      <c r="B163" s="6" t="s">
        <v>843</v>
      </c>
      <c r="C163" s="6" t="s">
        <v>875</v>
      </c>
      <c r="D163" s="53" t="s">
        <v>36</v>
      </c>
      <c r="E163" s="4">
        <v>8.4980237154150197E-4</v>
      </c>
      <c r="F163" s="3">
        <v>4.5454545454545455E-4</v>
      </c>
      <c r="G163" s="3"/>
      <c r="H163" s="3">
        <v>0</v>
      </c>
      <c r="I163" s="4">
        <v>-6.5000000000000002E-2</v>
      </c>
      <c r="J163" s="89">
        <v>0</v>
      </c>
      <c r="K163" s="66">
        <f>28.4/0.215</f>
        <v>132.09302325581396</v>
      </c>
      <c r="L163" s="11"/>
    </row>
    <row r="164" spans="1:12" ht="15.6" hidden="1">
      <c r="A164" s="74">
        <v>45834</v>
      </c>
      <c r="B164" s="6" t="s">
        <v>843</v>
      </c>
      <c r="C164" s="6" t="s">
        <v>875</v>
      </c>
      <c r="D164" s="54" t="s">
        <v>468</v>
      </c>
      <c r="E164" s="4">
        <v>3.952569169960474E-3</v>
      </c>
      <c r="F164" s="3">
        <v>3.0303030303030303E-3</v>
      </c>
      <c r="G164" s="3"/>
      <c r="H164" s="3">
        <v>0</v>
      </c>
      <c r="I164" s="4">
        <v>0</v>
      </c>
      <c r="J164" s="89">
        <v>0</v>
      </c>
      <c r="K164" s="66">
        <f>63.03/1.5</f>
        <v>42.02</v>
      </c>
      <c r="L164" s="11"/>
    </row>
    <row r="165" spans="1:12" ht="15.6" hidden="1">
      <c r="A165" s="74">
        <v>45834</v>
      </c>
      <c r="B165" s="6" t="s">
        <v>843</v>
      </c>
      <c r="C165" s="6" t="s">
        <v>875</v>
      </c>
      <c r="D165" s="53" t="s">
        <v>244</v>
      </c>
      <c r="E165" s="4">
        <v>3.952569169960474E-3</v>
      </c>
      <c r="F165" s="3">
        <v>3.0303030303030303E-3</v>
      </c>
      <c r="G165" s="3"/>
      <c r="H165" s="3">
        <v>0</v>
      </c>
      <c r="I165" s="4">
        <v>0</v>
      </c>
      <c r="J165" s="89">
        <v>0</v>
      </c>
      <c r="K165" s="66">
        <f>13.42/0.5</f>
        <v>26.84</v>
      </c>
      <c r="L165" s="11"/>
    </row>
    <row r="166" spans="1:12" ht="15.6" hidden="1">
      <c r="A166" s="74">
        <v>45834</v>
      </c>
      <c r="B166" s="6" t="s">
        <v>843</v>
      </c>
      <c r="C166" s="6" t="s">
        <v>875</v>
      </c>
      <c r="D166" s="54" t="s">
        <v>525</v>
      </c>
      <c r="E166" s="4">
        <v>3.952569169960474E-3</v>
      </c>
      <c r="F166" s="3">
        <v>3.0303030303030303E-3</v>
      </c>
      <c r="G166" s="3"/>
      <c r="H166" s="3">
        <v>0</v>
      </c>
      <c r="I166" s="4">
        <v>0</v>
      </c>
      <c r="J166" s="89">
        <v>0</v>
      </c>
      <c r="K166" s="66">
        <f>10.2/0.75</f>
        <v>13.6</v>
      </c>
      <c r="L166" s="11"/>
    </row>
    <row r="167" spans="1:12" ht="15.6" hidden="1">
      <c r="A167" s="74">
        <v>45834</v>
      </c>
      <c r="B167" s="6" t="s">
        <v>843</v>
      </c>
      <c r="C167" s="6" t="s">
        <v>875</v>
      </c>
      <c r="D167" s="53" t="s">
        <v>175</v>
      </c>
      <c r="E167" s="4">
        <v>7.9051383399209485E-4</v>
      </c>
      <c r="F167" s="3">
        <v>9.0909090909090909E-4</v>
      </c>
      <c r="G167" s="3"/>
      <c r="H167" s="3">
        <v>0</v>
      </c>
      <c r="I167" s="4">
        <v>9.9999999999999978E-2</v>
      </c>
      <c r="J167" s="89">
        <v>0</v>
      </c>
      <c r="K167" s="66">
        <v>150</v>
      </c>
      <c r="L167" s="11"/>
    </row>
    <row r="168" spans="1:12" ht="15.6" hidden="1">
      <c r="A168" s="74">
        <v>45834</v>
      </c>
      <c r="B168" s="6" t="s">
        <v>843</v>
      </c>
      <c r="C168" s="6" t="s">
        <v>875</v>
      </c>
      <c r="D168" s="53" t="s">
        <v>47</v>
      </c>
      <c r="E168" s="4">
        <v>1.1857707509881422E-3</v>
      </c>
      <c r="F168" s="3">
        <v>9.0909090909090909E-4</v>
      </c>
      <c r="G168" s="3"/>
      <c r="H168" s="3">
        <v>0</v>
      </c>
      <c r="I168" s="4">
        <v>0</v>
      </c>
      <c r="J168" s="89">
        <v>0</v>
      </c>
      <c r="K168" s="66">
        <v>37.5</v>
      </c>
      <c r="L168" s="11"/>
    </row>
    <row r="169" spans="1:12" ht="15.6" hidden="1">
      <c r="A169" s="74">
        <v>45834</v>
      </c>
      <c r="B169" s="6" t="s">
        <v>843</v>
      </c>
      <c r="C169" s="6" t="s">
        <v>875</v>
      </c>
      <c r="D169" s="53" t="s">
        <v>46</v>
      </c>
      <c r="E169" s="4">
        <v>1.976284584980237E-3</v>
      </c>
      <c r="F169" s="3">
        <v>1.5151515151515152E-3</v>
      </c>
      <c r="G169" s="3"/>
      <c r="H169" s="3">
        <v>0</v>
      </c>
      <c r="I169" s="4">
        <v>0</v>
      </c>
      <c r="J169" s="89">
        <v>0</v>
      </c>
      <c r="K169" s="66">
        <v>25.9</v>
      </c>
      <c r="L169" s="11"/>
    </row>
    <row r="170" spans="1:12" ht="15.6" hidden="1">
      <c r="A170" s="74">
        <v>45834</v>
      </c>
      <c r="B170" s="6" t="s">
        <v>843</v>
      </c>
      <c r="C170" s="6" t="s">
        <v>875</v>
      </c>
      <c r="D170" s="54" t="s">
        <v>48</v>
      </c>
      <c r="E170" s="4">
        <v>7.9051383399209481E-3</v>
      </c>
      <c r="F170" s="3">
        <v>7.575757575757576E-3</v>
      </c>
      <c r="G170" s="3"/>
      <c r="H170" s="3">
        <v>0</v>
      </c>
      <c r="I170" s="4">
        <v>0.5</v>
      </c>
      <c r="J170" s="89">
        <v>0</v>
      </c>
      <c r="K170" s="64">
        <v>11.2</v>
      </c>
      <c r="L170" s="11"/>
    </row>
    <row r="171" spans="1:12" ht="15.6" hidden="1">
      <c r="A171" s="74">
        <v>45834</v>
      </c>
      <c r="B171" s="6" t="s">
        <v>843</v>
      </c>
      <c r="C171" s="6" t="s">
        <v>875</v>
      </c>
      <c r="D171" s="54" t="s">
        <v>844</v>
      </c>
      <c r="E171" s="4">
        <v>3.1620553359683794E-3</v>
      </c>
      <c r="F171" s="3">
        <v>2.4242424242424242E-3</v>
      </c>
      <c r="G171" s="3"/>
      <c r="H171" s="3">
        <v>0</v>
      </c>
      <c r="I171" s="4">
        <v>0</v>
      </c>
      <c r="J171" s="89">
        <v>0</v>
      </c>
      <c r="K171" s="64">
        <v>47.55</v>
      </c>
      <c r="L171" s="11"/>
    </row>
    <row r="172" spans="1:12" ht="15.6" hidden="1">
      <c r="A172" s="74">
        <v>45834</v>
      </c>
      <c r="B172" s="6" t="s">
        <v>843</v>
      </c>
      <c r="C172" s="6" t="s">
        <v>875</v>
      </c>
      <c r="D172" s="54" t="s">
        <v>49</v>
      </c>
      <c r="E172" s="4">
        <v>3.952569169960474E-3</v>
      </c>
      <c r="F172" s="3">
        <v>3.0303030303030303E-3</v>
      </c>
      <c r="G172" s="3"/>
      <c r="H172" s="3">
        <v>0</v>
      </c>
      <c r="I172" s="4">
        <v>0</v>
      </c>
      <c r="J172" s="89">
        <v>0</v>
      </c>
      <c r="K172" s="64">
        <v>4.2</v>
      </c>
      <c r="L172" s="11"/>
    </row>
    <row r="173" spans="1:12" ht="15.6" hidden="1">
      <c r="A173" s="74">
        <v>45834</v>
      </c>
      <c r="B173" s="6" t="s">
        <v>843</v>
      </c>
      <c r="C173" s="6" t="s">
        <v>875</v>
      </c>
      <c r="D173" s="54" t="s">
        <v>50</v>
      </c>
      <c r="E173" s="4">
        <v>4.7430830039525687E-3</v>
      </c>
      <c r="F173" s="3">
        <v>3.6363636363636364E-3</v>
      </c>
      <c r="G173" s="3"/>
      <c r="H173" s="3">
        <v>0</v>
      </c>
      <c r="I173" s="4">
        <v>0</v>
      </c>
      <c r="J173" s="89">
        <v>0</v>
      </c>
      <c r="K173" s="64">
        <v>7.5</v>
      </c>
      <c r="L173" s="11"/>
    </row>
    <row r="174" spans="1:12" ht="15.6" hidden="1">
      <c r="A174" s="74">
        <v>45834</v>
      </c>
      <c r="B174" s="6" t="s">
        <v>843</v>
      </c>
      <c r="C174" s="6" t="s">
        <v>875</v>
      </c>
      <c r="D174" s="54" t="s">
        <v>51</v>
      </c>
      <c r="E174" s="4">
        <v>3.9525691699604743E-4</v>
      </c>
      <c r="F174" s="3">
        <v>3.0303030303030303E-4</v>
      </c>
      <c r="G174" s="3"/>
      <c r="H174" s="3">
        <v>0</v>
      </c>
      <c r="I174" s="4">
        <v>0</v>
      </c>
      <c r="J174" s="89">
        <v>0</v>
      </c>
      <c r="K174" s="64">
        <v>240</v>
      </c>
      <c r="L174" s="11"/>
    </row>
    <row r="175" spans="1:12" ht="15.6" hidden="1">
      <c r="A175" s="74">
        <v>45834</v>
      </c>
      <c r="B175" s="6" t="s">
        <v>843</v>
      </c>
      <c r="C175" s="6" t="s">
        <v>875</v>
      </c>
      <c r="D175" s="54" t="s">
        <v>52</v>
      </c>
      <c r="E175" s="4">
        <v>1.976284584980237E-3</v>
      </c>
      <c r="F175" s="3">
        <v>1.5151515151515152E-3</v>
      </c>
      <c r="G175" s="3"/>
      <c r="H175" s="3">
        <v>0</v>
      </c>
      <c r="I175" s="4">
        <v>0</v>
      </c>
      <c r="J175" s="89">
        <v>0</v>
      </c>
      <c r="K175" s="64">
        <v>6.1</v>
      </c>
      <c r="L175" s="11"/>
    </row>
    <row r="176" spans="1:12" ht="15.6" hidden="1">
      <c r="A176" s="74">
        <v>45834</v>
      </c>
      <c r="B176" s="6" t="s">
        <v>843</v>
      </c>
      <c r="C176" s="6" t="s">
        <v>875</v>
      </c>
      <c r="D176" s="54" t="s">
        <v>845</v>
      </c>
      <c r="E176" s="4">
        <v>2.3715415019762843E-3</v>
      </c>
      <c r="F176" s="3">
        <v>1.8181818181818182E-3</v>
      </c>
      <c r="G176" s="3"/>
      <c r="H176" s="3">
        <v>0</v>
      </c>
      <c r="I176" s="4">
        <v>0</v>
      </c>
      <c r="J176" s="89">
        <v>0</v>
      </c>
      <c r="K176" s="64">
        <v>60</v>
      </c>
      <c r="L176" s="11"/>
    </row>
    <row r="177" spans="1:12" ht="15.6" hidden="1">
      <c r="A177" s="74">
        <v>45834</v>
      </c>
      <c r="B177" s="6" t="s">
        <v>843</v>
      </c>
      <c r="C177" s="6" t="s">
        <v>875</v>
      </c>
      <c r="D177" s="54" t="s">
        <v>846</v>
      </c>
      <c r="E177" s="4">
        <v>3.952569169960474E-3</v>
      </c>
      <c r="F177" s="3">
        <v>3.0303030303030303E-3</v>
      </c>
      <c r="G177" s="3"/>
      <c r="H177" s="3">
        <v>0</v>
      </c>
      <c r="I177" s="4">
        <v>0</v>
      </c>
      <c r="J177" s="89">
        <v>0</v>
      </c>
      <c r="K177" s="64">
        <v>75</v>
      </c>
      <c r="L177" s="11"/>
    </row>
    <row r="178" spans="1:12" ht="15.6" hidden="1">
      <c r="A178" s="74">
        <v>45834</v>
      </c>
      <c r="B178" s="6" t="s">
        <v>843</v>
      </c>
      <c r="C178" s="6" t="s">
        <v>875</v>
      </c>
      <c r="D178" s="54" t="s">
        <v>245</v>
      </c>
      <c r="E178" s="4">
        <v>1.8517786561264821E-2</v>
      </c>
      <c r="F178" s="3">
        <v>1.5151515151515152E-2</v>
      </c>
      <c r="G178" s="3">
        <v>0.315</v>
      </c>
      <c r="H178" s="3">
        <v>1.2450592885375495E-3</v>
      </c>
      <c r="I178" s="4">
        <v>0</v>
      </c>
      <c r="J178" s="89">
        <v>5.39595</v>
      </c>
      <c r="K178" s="64">
        <v>17.13</v>
      </c>
      <c r="L178" s="11"/>
    </row>
    <row r="179" spans="1:12" ht="15.6" hidden="1">
      <c r="A179" s="74">
        <v>45834</v>
      </c>
      <c r="B179" s="6" t="s">
        <v>843</v>
      </c>
      <c r="C179" s="6" t="s">
        <v>875</v>
      </c>
      <c r="D179" s="54" t="s">
        <v>326</v>
      </c>
      <c r="E179" s="4">
        <v>3.952569169960474E-3</v>
      </c>
      <c r="F179" s="3">
        <v>3.0303030303030303E-3</v>
      </c>
      <c r="G179" s="3"/>
      <c r="H179" s="3">
        <v>0</v>
      </c>
      <c r="I179" s="4">
        <v>0</v>
      </c>
      <c r="J179" s="89">
        <v>0</v>
      </c>
      <c r="K179" s="64">
        <v>12.9</v>
      </c>
      <c r="L179" s="11"/>
    </row>
    <row r="180" spans="1:12" ht="15.6" hidden="1">
      <c r="A180" s="74">
        <v>45834</v>
      </c>
      <c r="B180" s="6" t="s">
        <v>843</v>
      </c>
      <c r="C180" s="6" t="s">
        <v>875</v>
      </c>
      <c r="D180" s="54" t="s">
        <v>59</v>
      </c>
      <c r="E180" s="4">
        <v>0</v>
      </c>
      <c r="F180" s="3">
        <v>9.0909090909090905E-3</v>
      </c>
      <c r="G180" s="3"/>
      <c r="H180" s="3">
        <v>0</v>
      </c>
      <c r="I180" s="4">
        <v>3</v>
      </c>
      <c r="J180" s="89">
        <v>0</v>
      </c>
      <c r="K180" s="64">
        <v>5.0999999999999996</v>
      </c>
      <c r="L180" s="11"/>
    </row>
    <row r="181" spans="1:12" ht="15.6" hidden="1">
      <c r="A181" s="74">
        <v>45834</v>
      </c>
      <c r="B181" s="6" t="s">
        <v>843</v>
      </c>
      <c r="C181" s="6" t="s">
        <v>875</v>
      </c>
      <c r="D181" s="54" t="s">
        <v>63</v>
      </c>
      <c r="E181" s="4">
        <v>5.1383399209486164E-3</v>
      </c>
      <c r="F181" s="3">
        <v>3.0303030303030303E-3</v>
      </c>
      <c r="G181" s="3"/>
      <c r="H181" s="3">
        <v>0</v>
      </c>
      <c r="I181" s="4">
        <v>-0.30000000000000004</v>
      </c>
      <c r="J181" s="89">
        <v>0</v>
      </c>
      <c r="K181" s="64">
        <v>31.23</v>
      </c>
      <c r="L181" s="11"/>
    </row>
    <row r="182" spans="1:12" ht="15.6" hidden="1">
      <c r="A182" s="74">
        <v>45834</v>
      </c>
      <c r="B182" s="6" t="s">
        <v>843</v>
      </c>
      <c r="C182" s="6" t="s">
        <v>875</v>
      </c>
      <c r="D182" s="54" t="s">
        <v>66</v>
      </c>
      <c r="E182" s="4">
        <v>5.9288537549407108E-4</v>
      </c>
      <c r="F182" s="3">
        <v>4.5454545454545455E-4</v>
      </c>
      <c r="G182" s="3"/>
      <c r="H182" s="3">
        <v>0</v>
      </c>
      <c r="I182" s="4">
        <v>0</v>
      </c>
      <c r="J182" s="89">
        <v>0</v>
      </c>
      <c r="K182" s="64">
        <v>52</v>
      </c>
      <c r="L182" s="11"/>
    </row>
    <row r="183" spans="1:12" ht="15.6" hidden="1">
      <c r="A183" s="74">
        <v>45834</v>
      </c>
      <c r="B183" s="6" t="s">
        <v>843</v>
      </c>
      <c r="C183" s="6" t="s">
        <v>875</v>
      </c>
      <c r="D183" s="54" t="s">
        <v>68</v>
      </c>
      <c r="E183" s="4">
        <v>1.976284584980237E-3</v>
      </c>
      <c r="F183" s="3">
        <v>1.5151515151515152E-3</v>
      </c>
      <c r="G183" s="3"/>
      <c r="H183" s="3">
        <v>0</v>
      </c>
      <c r="I183" s="4">
        <v>0</v>
      </c>
      <c r="J183" s="89">
        <v>0</v>
      </c>
      <c r="K183" s="64">
        <v>10.9</v>
      </c>
      <c r="L183" s="11"/>
    </row>
    <row r="184" spans="1:12" ht="15.6" hidden="1">
      <c r="A184" s="74">
        <v>45834</v>
      </c>
      <c r="B184" s="6" t="s">
        <v>843</v>
      </c>
      <c r="C184" s="6" t="s">
        <v>875</v>
      </c>
      <c r="D184" s="54" t="s">
        <v>333</v>
      </c>
      <c r="E184" s="4">
        <v>9.8814229249011851E-4</v>
      </c>
      <c r="F184" s="3">
        <v>7.5757575757575758E-4</v>
      </c>
      <c r="G184" s="3"/>
      <c r="H184" s="3">
        <v>0</v>
      </c>
      <c r="I184" s="4">
        <v>0</v>
      </c>
      <c r="J184" s="89">
        <v>0</v>
      </c>
      <c r="K184" s="64">
        <v>180</v>
      </c>
      <c r="L184" s="11"/>
    </row>
    <row r="185" spans="1:12" ht="15.6" hidden="1">
      <c r="A185" s="74">
        <v>45834</v>
      </c>
      <c r="B185" s="6" t="s">
        <v>843</v>
      </c>
      <c r="C185" s="6" t="s">
        <v>875</v>
      </c>
      <c r="D185" s="54" t="s">
        <v>78</v>
      </c>
      <c r="E185" s="4">
        <v>7.9051383399209481E-3</v>
      </c>
      <c r="F185" s="3">
        <v>6.0606060606060606E-3</v>
      </c>
      <c r="G185" s="3"/>
      <c r="H185" s="3">
        <v>0</v>
      </c>
      <c r="I185" s="4">
        <v>0</v>
      </c>
      <c r="J185" s="89">
        <v>0</v>
      </c>
      <c r="K185" s="64">
        <v>4.8499999999999996</v>
      </c>
      <c r="L185" s="11"/>
    </row>
    <row r="186" spans="1:12" ht="15.6" hidden="1">
      <c r="A186" s="74">
        <v>45834</v>
      </c>
      <c r="B186" s="6" t="s">
        <v>843</v>
      </c>
      <c r="C186" s="6" t="s">
        <v>875</v>
      </c>
      <c r="D186" s="54" t="s">
        <v>191</v>
      </c>
      <c r="E186" s="4">
        <v>5.9288537549407111E-3</v>
      </c>
      <c r="F186" s="3">
        <v>4.5454545454545452E-3</v>
      </c>
      <c r="G186" s="3"/>
      <c r="H186" s="3">
        <v>0</v>
      </c>
      <c r="I186" s="4">
        <v>0</v>
      </c>
      <c r="J186" s="89">
        <v>0</v>
      </c>
      <c r="K186" s="64">
        <v>33.299999999999997</v>
      </c>
      <c r="L186" s="11"/>
    </row>
    <row r="187" spans="1:12" ht="15.6" hidden="1">
      <c r="A187" s="74">
        <v>45834</v>
      </c>
      <c r="B187" s="6" t="s">
        <v>843</v>
      </c>
      <c r="C187" s="6" t="s">
        <v>875</v>
      </c>
      <c r="D187" s="54" t="s">
        <v>80</v>
      </c>
      <c r="E187" s="4">
        <v>1.976284584980237E-3</v>
      </c>
      <c r="F187" s="3">
        <v>1.5151515151515152E-3</v>
      </c>
      <c r="G187" s="3"/>
      <c r="H187" s="3">
        <v>0</v>
      </c>
      <c r="I187" s="4">
        <v>0</v>
      </c>
      <c r="J187" s="89">
        <v>0</v>
      </c>
      <c r="K187" s="64">
        <v>13.73</v>
      </c>
      <c r="L187" s="11"/>
    </row>
    <row r="188" spans="1:12" ht="15.6" hidden="1">
      <c r="A188" s="74">
        <v>45834</v>
      </c>
      <c r="B188" s="6" t="s">
        <v>843</v>
      </c>
      <c r="C188" s="6" t="s">
        <v>875</v>
      </c>
      <c r="D188" s="54" t="s">
        <v>847</v>
      </c>
      <c r="E188" s="4">
        <v>0.4743083003952569</v>
      </c>
      <c r="F188" s="3">
        <v>0.60606060606060608</v>
      </c>
      <c r="G188" s="3"/>
      <c r="H188" s="3">
        <v>0</v>
      </c>
      <c r="I188" s="4">
        <v>80</v>
      </c>
      <c r="J188" s="89">
        <v>0</v>
      </c>
      <c r="K188" s="64">
        <v>1.2</v>
      </c>
      <c r="L188" s="11"/>
    </row>
    <row r="189" spans="1:12" ht="15.6" hidden="1">
      <c r="A189" s="74">
        <v>45834</v>
      </c>
      <c r="B189" s="6" t="s">
        <v>843</v>
      </c>
      <c r="C189" s="6" t="s">
        <v>875</v>
      </c>
      <c r="D189" s="54" t="s">
        <v>91</v>
      </c>
      <c r="E189" s="4">
        <v>7.9051383399209481E-3</v>
      </c>
      <c r="F189" s="3">
        <v>9.0909090909090905E-3</v>
      </c>
      <c r="G189" s="3"/>
      <c r="H189" s="3">
        <v>0</v>
      </c>
      <c r="I189" s="4">
        <v>1</v>
      </c>
      <c r="J189" s="89">
        <v>0</v>
      </c>
      <c r="K189" s="64">
        <v>7.8</v>
      </c>
      <c r="L189" s="11"/>
    </row>
    <row r="190" spans="1:12" hidden="1">
      <c r="A190" s="74">
        <v>45834</v>
      </c>
      <c r="B190" s="6" t="s">
        <v>843</v>
      </c>
      <c r="C190" s="6" t="s">
        <v>875</v>
      </c>
      <c r="D190" s="36" t="s">
        <v>848</v>
      </c>
      <c r="E190" s="4">
        <v>2.2648221343873516E-2</v>
      </c>
      <c r="F190" s="3">
        <v>1.8181818181818181E-2</v>
      </c>
      <c r="G190" s="3">
        <v>0.27</v>
      </c>
      <c r="H190" s="3">
        <v>1.0671936758893281E-3</v>
      </c>
      <c r="I190" s="4">
        <v>0</v>
      </c>
      <c r="J190" s="89">
        <v>6.1425000000000001</v>
      </c>
      <c r="K190" s="63">
        <v>22.75</v>
      </c>
      <c r="L190" s="11"/>
    </row>
    <row r="191" spans="1:12" hidden="1">
      <c r="A191" s="74">
        <v>45834</v>
      </c>
      <c r="B191" s="6" t="s">
        <v>843</v>
      </c>
      <c r="C191" s="6" t="s">
        <v>875</v>
      </c>
      <c r="D191" s="36" t="s">
        <v>346</v>
      </c>
      <c r="E191" s="4">
        <v>1.8814229249011855E-2</v>
      </c>
      <c r="F191" s="3">
        <v>2.1212121212121213E-2</v>
      </c>
      <c r="G191" s="3">
        <v>2.2400000000000002</v>
      </c>
      <c r="H191" s="3">
        <v>8.8537549407114637E-3</v>
      </c>
      <c r="I191" s="4">
        <v>0</v>
      </c>
      <c r="J191" s="89">
        <v>109.60320000000002</v>
      </c>
      <c r="K191" s="63">
        <v>48.93</v>
      </c>
      <c r="L191" s="11"/>
    </row>
    <row r="192" spans="1:12" hidden="1">
      <c r="A192" s="74">
        <v>45834</v>
      </c>
      <c r="B192" s="6" t="s">
        <v>843</v>
      </c>
      <c r="C192" s="6" t="s">
        <v>875</v>
      </c>
      <c r="D192" s="36" t="s">
        <v>350</v>
      </c>
      <c r="E192" s="4">
        <v>1.6798418972332016E-2</v>
      </c>
      <c r="F192" s="3">
        <v>1.8181818181818181E-2</v>
      </c>
      <c r="G192" s="3">
        <v>1.75</v>
      </c>
      <c r="H192" s="3">
        <v>6.91699604743083E-3</v>
      </c>
      <c r="I192" s="4">
        <v>0</v>
      </c>
      <c r="J192" s="89">
        <v>56.682500000000005</v>
      </c>
      <c r="K192" s="63">
        <v>32.39</v>
      </c>
      <c r="L192" s="11"/>
    </row>
    <row r="193" spans="1:12" hidden="1">
      <c r="A193" s="74">
        <v>45834</v>
      </c>
      <c r="B193" s="6" t="s">
        <v>843</v>
      </c>
      <c r="C193" s="6" t="s">
        <v>875</v>
      </c>
      <c r="D193" s="36" t="s">
        <v>849</v>
      </c>
      <c r="E193" s="4">
        <v>0.29249011857707508</v>
      </c>
      <c r="F193" s="3">
        <v>0.66666666666666663</v>
      </c>
      <c r="G193" s="3">
        <v>21</v>
      </c>
      <c r="H193" s="3">
        <v>8.3003952569169967E-2</v>
      </c>
      <c r="I193" s="4">
        <v>125</v>
      </c>
      <c r="J193" s="89">
        <v>46.620000000000005</v>
      </c>
      <c r="K193" s="63">
        <v>2.2200000000000002</v>
      </c>
      <c r="L193" s="11"/>
    </row>
    <row r="194" spans="1:12" hidden="1">
      <c r="A194" s="74">
        <v>45834</v>
      </c>
      <c r="B194" s="6" t="s">
        <v>843</v>
      </c>
      <c r="C194" s="6" t="s">
        <v>875</v>
      </c>
      <c r="D194" s="36" t="s">
        <v>850</v>
      </c>
      <c r="E194" s="4">
        <v>0.65612648221343872</v>
      </c>
      <c r="F194" s="3">
        <v>0.75757575757575757</v>
      </c>
      <c r="G194" s="3"/>
      <c r="H194" s="3">
        <v>0</v>
      </c>
      <c r="I194" s="4">
        <v>84</v>
      </c>
      <c r="J194" s="89">
        <v>0</v>
      </c>
      <c r="K194" s="63">
        <v>3.72</v>
      </c>
      <c r="L194" s="11"/>
    </row>
    <row r="195" spans="1:12" hidden="1">
      <c r="A195" s="74">
        <v>45834</v>
      </c>
      <c r="B195" s="6" t="s">
        <v>843</v>
      </c>
      <c r="C195" s="6" t="s">
        <v>875</v>
      </c>
      <c r="D195" s="36" t="s">
        <v>355</v>
      </c>
      <c r="E195" s="4">
        <v>5.9367588932806324E-2</v>
      </c>
      <c r="F195" s="3">
        <v>6.0606060606060608E-2</v>
      </c>
      <c r="G195" s="3">
        <f>2.275+2.705</f>
        <v>4.9800000000000004</v>
      </c>
      <c r="H195" s="3">
        <v>1.9683794466403164E-2</v>
      </c>
      <c r="I195" s="4">
        <v>0</v>
      </c>
      <c r="J195" s="89">
        <v>36.055200000000006</v>
      </c>
      <c r="K195" s="63">
        <v>7.24</v>
      </c>
      <c r="L195" s="11"/>
    </row>
    <row r="196" spans="1:12" hidden="1">
      <c r="A196" s="74">
        <v>45834</v>
      </c>
      <c r="B196" s="6" t="s">
        <v>843</v>
      </c>
      <c r="C196" s="6" t="s">
        <v>875</v>
      </c>
      <c r="D196" s="36" t="s">
        <v>500</v>
      </c>
      <c r="E196" s="4">
        <v>1.9762845849802372E-2</v>
      </c>
      <c r="F196" s="3">
        <v>1.5151515151515152E-2</v>
      </c>
      <c r="G196" s="3"/>
      <c r="H196" s="3">
        <v>0</v>
      </c>
      <c r="I196" s="4">
        <v>0</v>
      </c>
      <c r="J196" s="89">
        <v>0</v>
      </c>
      <c r="K196" s="63">
        <v>6.49</v>
      </c>
      <c r="L196" s="11"/>
    </row>
    <row r="197" spans="1:12" hidden="1">
      <c r="A197" s="74">
        <v>45834</v>
      </c>
      <c r="B197" s="6" t="s">
        <v>843</v>
      </c>
      <c r="C197" s="6" t="s">
        <v>875</v>
      </c>
      <c r="D197" s="36" t="s">
        <v>439</v>
      </c>
      <c r="E197" s="4">
        <v>9.1897233201581035E-3</v>
      </c>
      <c r="F197" s="3">
        <v>1.5151515151515152E-2</v>
      </c>
      <c r="G197" s="3">
        <f>0.425+2.25</f>
        <v>2.6749999999999998</v>
      </c>
      <c r="H197" s="3">
        <v>1.0573122529644268E-2</v>
      </c>
      <c r="I197" s="4">
        <v>0</v>
      </c>
      <c r="J197" s="89">
        <v>44.030499999999996</v>
      </c>
      <c r="K197" s="63">
        <v>16.46</v>
      </c>
      <c r="L197" s="11"/>
    </row>
    <row r="198" spans="1:12" hidden="1">
      <c r="A198" s="74">
        <v>45834</v>
      </c>
      <c r="B198" s="6" t="s">
        <v>843</v>
      </c>
      <c r="C198" s="6" t="s">
        <v>875</v>
      </c>
      <c r="D198" s="36" t="s">
        <v>851</v>
      </c>
      <c r="E198" s="4">
        <v>1.1067193675889327E-2</v>
      </c>
      <c r="F198" s="3">
        <v>9.0909090909090905E-3</v>
      </c>
      <c r="G198" s="3">
        <v>0.2</v>
      </c>
      <c r="H198" s="3">
        <v>7.9051383399209485E-4</v>
      </c>
      <c r="I198" s="4">
        <v>0</v>
      </c>
      <c r="J198" s="89">
        <v>13.080000000000002</v>
      </c>
      <c r="K198" s="63">
        <v>65.400000000000006</v>
      </c>
      <c r="L198" s="11"/>
    </row>
    <row r="199" spans="1:12" hidden="1">
      <c r="A199" s="74">
        <v>45834</v>
      </c>
      <c r="B199" s="6" t="s">
        <v>843</v>
      </c>
      <c r="C199" s="6" t="s">
        <v>875</v>
      </c>
      <c r="D199" s="36" t="s">
        <v>198</v>
      </c>
      <c r="E199" s="4">
        <v>9.308300395256916E-3</v>
      </c>
      <c r="F199" s="3">
        <v>1.2121212121212121E-2</v>
      </c>
      <c r="G199" s="3">
        <v>1.645</v>
      </c>
      <c r="H199" s="3">
        <v>6.5019762845849802E-3</v>
      </c>
      <c r="I199" s="4">
        <v>0</v>
      </c>
      <c r="J199" s="89">
        <v>49.744799999999998</v>
      </c>
      <c r="K199" s="63">
        <v>30.24</v>
      </c>
      <c r="L199" s="11"/>
    </row>
    <row r="200" spans="1:12" hidden="1">
      <c r="A200" s="74">
        <v>45834</v>
      </c>
      <c r="B200" s="6" t="s">
        <v>843</v>
      </c>
      <c r="C200" s="6" t="s">
        <v>875</v>
      </c>
      <c r="D200" s="36" t="s">
        <v>213</v>
      </c>
      <c r="E200" s="4">
        <v>5.5375494071146239E-2</v>
      </c>
      <c r="F200" s="3">
        <v>8.4848484848484854E-2</v>
      </c>
      <c r="G200" s="3">
        <v>3.12</v>
      </c>
      <c r="H200" s="3">
        <v>1.2332015810276681E-2</v>
      </c>
      <c r="I200" s="4">
        <v>10.870000000000001</v>
      </c>
      <c r="J200" s="89">
        <v>117.49919999999999</v>
      </c>
      <c r="K200" s="63">
        <v>37.659999999999997</v>
      </c>
      <c r="L200" s="11"/>
    </row>
    <row r="201" spans="1:12" hidden="1">
      <c r="A201" s="74">
        <v>45834</v>
      </c>
      <c r="B201" s="6" t="s">
        <v>843</v>
      </c>
      <c r="C201" s="6" t="s">
        <v>875</v>
      </c>
      <c r="D201" s="36" t="s">
        <v>647</v>
      </c>
      <c r="E201" s="4">
        <v>2.4071146245059287E-2</v>
      </c>
      <c r="F201" s="3">
        <v>2.1212121212121213E-2</v>
      </c>
      <c r="G201" s="3">
        <v>0.91</v>
      </c>
      <c r="H201" s="3">
        <v>3.5968379446640318E-3</v>
      </c>
      <c r="I201" s="4">
        <v>0</v>
      </c>
      <c r="J201" s="89">
        <v>22.995699999999999</v>
      </c>
      <c r="K201" s="63">
        <v>25.27</v>
      </c>
      <c r="L201" s="11"/>
    </row>
    <row r="202" spans="1:12" hidden="1">
      <c r="A202" s="74">
        <v>45834</v>
      </c>
      <c r="B202" s="6" t="s">
        <v>843</v>
      </c>
      <c r="C202" s="6" t="s">
        <v>875</v>
      </c>
      <c r="D202" s="36" t="s">
        <v>852</v>
      </c>
      <c r="E202" s="4">
        <v>2.0059288537549406E-2</v>
      </c>
      <c r="F202" s="3">
        <v>2.4242424242424242E-2</v>
      </c>
      <c r="G202" s="3">
        <f>0.64+0.995+1.29</f>
        <v>2.9249999999999998</v>
      </c>
      <c r="H202" s="3">
        <v>1.1561264822134387E-2</v>
      </c>
      <c r="I202" s="4">
        <v>0</v>
      </c>
      <c r="J202" s="89">
        <v>43.29</v>
      </c>
      <c r="K202" s="63">
        <v>14.8</v>
      </c>
      <c r="L202" s="11"/>
    </row>
    <row r="203" spans="1:12" hidden="1">
      <c r="A203" s="74">
        <v>45834</v>
      </c>
      <c r="B203" s="6" t="s">
        <v>843</v>
      </c>
      <c r="C203" s="6" t="s">
        <v>875</v>
      </c>
      <c r="D203" s="36" t="s">
        <v>853</v>
      </c>
      <c r="E203" s="4">
        <v>7.9051383399209481E-3</v>
      </c>
      <c r="F203" s="3">
        <v>6.0606060606060606E-3</v>
      </c>
      <c r="G203" s="3"/>
      <c r="H203" s="3">
        <v>0</v>
      </c>
      <c r="I203" s="4">
        <v>0</v>
      </c>
      <c r="J203" s="89">
        <v>0</v>
      </c>
      <c r="K203" s="63">
        <v>4</v>
      </c>
      <c r="L203" s="11"/>
    </row>
    <row r="204" spans="1:12" hidden="1">
      <c r="A204" s="74">
        <v>45834</v>
      </c>
      <c r="B204" s="6" t="s">
        <v>843</v>
      </c>
      <c r="C204" s="6" t="s">
        <v>875</v>
      </c>
      <c r="D204" s="36" t="s">
        <v>854</v>
      </c>
      <c r="E204" s="4">
        <v>0.24901185770750989</v>
      </c>
      <c r="F204" s="3">
        <v>0.72727272727272729</v>
      </c>
      <c r="G204" s="3">
        <v>31</v>
      </c>
      <c r="H204" s="3">
        <v>0.1225296442687747</v>
      </c>
      <c r="I204" s="4">
        <v>146</v>
      </c>
      <c r="J204" s="89">
        <v>29.45</v>
      </c>
      <c r="K204" s="63">
        <v>0.95</v>
      </c>
      <c r="L204" s="11"/>
    </row>
    <row r="205" spans="1:12" hidden="1">
      <c r="A205" s="74">
        <v>45834</v>
      </c>
      <c r="B205" s="6" t="s">
        <v>843</v>
      </c>
      <c r="C205" s="6" t="s">
        <v>875</v>
      </c>
      <c r="D205" s="36" t="s">
        <v>855</v>
      </c>
      <c r="E205" s="4">
        <v>0.233201581027668</v>
      </c>
      <c r="F205" s="3">
        <v>0.75757575757575757</v>
      </c>
      <c r="G205" s="3">
        <v>4</v>
      </c>
      <c r="H205" s="3">
        <v>1.5810276679841896E-2</v>
      </c>
      <c r="I205" s="4">
        <v>187</v>
      </c>
      <c r="J205" s="89">
        <v>8.8800000000000008</v>
      </c>
      <c r="K205" s="63">
        <v>2.2200000000000002</v>
      </c>
      <c r="L205" s="11"/>
    </row>
    <row r="206" spans="1:12" hidden="1">
      <c r="A206" s="74">
        <v>45834</v>
      </c>
      <c r="B206" s="6" t="s">
        <v>843</v>
      </c>
      <c r="C206" s="6" t="s">
        <v>875</v>
      </c>
      <c r="D206" s="36" t="s">
        <v>134</v>
      </c>
      <c r="E206" s="4">
        <v>1.7154150197628459E-2</v>
      </c>
      <c r="F206" s="3">
        <v>3.0303030303030304E-2</v>
      </c>
      <c r="G206" s="3">
        <f>0.04*17</f>
        <v>0.68</v>
      </c>
      <c r="H206" s="3">
        <v>2.6877470355731229E-3</v>
      </c>
      <c r="I206" s="4">
        <v>4.9800000000000004</v>
      </c>
      <c r="J206" s="89">
        <v>16.7348</v>
      </c>
      <c r="K206" s="63">
        <v>24.61</v>
      </c>
      <c r="L206" s="11"/>
    </row>
    <row r="207" spans="1:12" hidden="1">
      <c r="A207" s="74">
        <v>45834</v>
      </c>
      <c r="B207" s="6" t="s">
        <v>843</v>
      </c>
      <c r="C207" s="6" t="s">
        <v>875</v>
      </c>
      <c r="D207" s="36" t="s">
        <v>856</v>
      </c>
      <c r="E207" s="4">
        <v>5.2569169960474307E-3</v>
      </c>
      <c r="F207" s="3">
        <v>4.5454545454545452E-3</v>
      </c>
      <c r="G207" s="3">
        <f>0.17</f>
        <v>0.17</v>
      </c>
      <c r="H207" s="3">
        <v>6.7193675889328072E-4</v>
      </c>
      <c r="I207" s="4">
        <v>0</v>
      </c>
      <c r="J207" s="89">
        <v>3.2266000000000004</v>
      </c>
      <c r="K207" s="63">
        <v>18.98</v>
      </c>
      <c r="L207" s="11"/>
    </row>
    <row r="208" spans="1:12" hidden="1">
      <c r="A208" s="74">
        <v>45834</v>
      </c>
      <c r="B208" s="6" t="s">
        <v>843</v>
      </c>
      <c r="C208" s="6" t="s">
        <v>875</v>
      </c>
      <c r="D208" s="36" t="s">
        <v>358</v>
      </c>
      <c r="E208" s="4">
        <v>4.92094861660079E-3</v>
      </c>
      <c r="F208" s="3">
        <v>4.5454545454545452E-3</v>
      </c>
      <c r="G208" s="3">
        <v>0.255</v>
      </c>
      <c r="H208" s="3">
        <v>1.007905138339921E-3</v>
      </c>
      <c r="I208" s="4">
        <v>0</v>
      </c>
      <c r="J208" s="89">
        <v>5.6609999999999996</v>
      </c>
      <c r="K208" s="63">
        <v>22.2</v>
      </c>
      <c r="L208" s="11"/>
    </row>
    <row r="209" spans="1:12" hidden="1">
      <c r="A209" s="74">
        <v>45834</v>
      </c>
      <c r="B209" s="6" t="s">
        <v>843</v>
      </c>
      <c r="C209" s="6" t="s">
        <v>875</v>
      </c>
      <c r="D209" s="36" t="s">
        <v>283</v>
      </c>
      <c r="E209" s="4">
        <v>7.9051383399209481E-3</v>
      </c>
      <c r="F209" s="3">
        <v>6.0606060606060606E-3</v>
      </c>
      <c r="G209" s="3"/>
      <c r="H209" s="3">
        <v>0</v>
      </c>
      <c r="I209" s="4">
        <v>0</v>
      </c>
      <c r="J209" s="89">
        <v>0</v>
      </c>
      <c r="K209" s="63">
        <v>18.98</v>
      </c>
      <c r="L209" s="11"/>
    </row>
    <row r="210" spans="1:12" hidden="1">
      <c r="A210" s="74">
        <v>45834</v>
      </c>
      <c r="B210" s="6" t="s">
        <v>843</v>
      </c>
      <c r="C210" s="6" t="s">
        <v>875</v>
      </c>
      <c r="D210" s="36" t="s">
        <v>857</v>
      </c>
      <c r="E210" s="4">
        <v>3.952569169960474E-3</v>
      </c>
      <c r="F210" s="3">
        <v>3.0303030303030303E-3</v>
      </c>
      <c r="G210" s="3"/>
      <c r="H210" s="3">
        <v>0</v>
      </c>
      <c r="I210" s="4">
        <v>0</v>
      </c>
      <c r="J210" s="89">
        <v>0</v>
      </c>
      <c r="K210" s="63">
        <v>4.5</v>
      </c>
      <c r="L210" s="11"/>
    </row>
    <row r="211" spans="1:12" hidden="1">
      <c r="A211" s="74">
        <v>45834</v>
      </c>
      <c r="B211" s="6" t="s">
        <v>843</v>
      </c>
      <c r="C211" s="6" t="s">
        <v>875</v>
      </c>
      <c r="D211" s="36" t="s">
        <v>130</v>
      </c>
      <c r="E211" s="4">
        <v>7.9051383399209481E-3</v>
      </c>
      <c r="F211" s="3">
        <v>6.0606060606060606E-3</v>
      </c>
      <c r="G211" s="3"/>
      <c r="H211" s="3">
        <v>0</v>
      </c>
      <c r="I211" s="4">
        <v>0</v>
      </c>
      <c r="J211" s="89">
        <v>0</v>
      </c>
      <c r="K211" s="63">
        <v>18.079999999999998</v>
      </c>
      <c r="L211" s="11"/>
    </row>
    <row r="212" spans="1:12" hidden="1">
      <c r="A212" s="74">
        <v>45834</v>
      </c>
      <c r="B212" s="6" t="s">
        <v>843</v>
      </c>
      <c r="C212" s="6" t="s">
        <v>875</v>
      </c>
      <c r="D212" s="36" t="s">
        <v>289</v>
      </c>
      <c r="E212" s="4">
        <v>4.7430830039525688E-2</v>
      </c>
      <c r="F212" s="3">
        <v>3.6363636363636362E-2</v>
      </c>
      <c r="G212" s="3"/>
      <c r="H212" s="3">
        <v>0</v>
      </c>
      <c r="I212" s="4">
        <v>0</v>
      </c>
      <c r="J212" s="89">
        <v>0</v>
      </c>
      <c r="K212" s="63">
        <v>1.92</v>
      </c>
      <c r="L212" s="11"/>
    </row>
    <row r="213" spans="1:12" hidden="1">
      <c r="A213" s="74">
        <v>45834</v>
      </c>
      <c r="B213" s="6" t="s">
        <v>843</v>
      </c>
      <c r="C213" s="6" t="s">
        <v>875</v>
      </c>
      <c r="D213" s="36" t="s">
        <v>858</v>
      </c>
      <c r="E213" s="4">
        <v>1.1857707509881422E-2</v>
      </c>
      <c r="F213" s="3">
        <v>9.0909090909090905E-3</v>
      </c>
      <c r="G213" s="3"/>
      <c r="H213" s="3">
        <v>0</v>
      </c>
      <c r="I213" s="4">
        <v>0</v>
      </c>
      <c r="J213" s="89">
        <v>0</v>
      </c>
      <c r="K213" s="63">
        <v>41.3</v>
      </c>
      <c r="L213" s="11"/>
    </row>
    <row r="214" spans="1:12" hidden="1">
      <c r="A214" s="74">
        <v>45834</v>
      </c>
      <c r="B214" s="6" t="s">
        <v>843</v>
      </c>
      <c r="C214" s="6" t="s">
        <v>875</v>
      </c>
      <c r="D214" s="36" t="s">
        <v>124</v>
      </c>
      <c r="E214" s="4">
        <v>9.8814229249011851E-4</v>
      </c>
      <c r="F214" s="3">
        <v>7.5757575757575758E-4</v>
      </c>
      <c r="G214" s="3"/>
      <c r="H214" s="3">
        <v>0</v>
      </c>
      <c r="I214" s="4">
        <v>0</v>
      </c>
      <c r="J214" s="89">
        <v>0</v>
      </c>
      <c r="K214" s="63">
        <v>54.03</v>
      </c>
      <c r="L214" s="11"/>
    </row>
    <row r="215" spans="1:12" hidden="1">
      <c r="A215" s="74">
        <v>45834</v>
      </c>
      <c r="B215" s="6" t="s">
        <v>843</v>
      </c>
      <c r="C215" s="6" t="s">
        <v>875</v>
      </c>
      <c r="D215" s="36" t="s">
        <v>122</v>
      </c>
      <c r="E215" s="4">
        <v>5.9288537549407112E-2</v>
      </c>
      <c r="F215" s="3">
        <v>4.5454545454545456E-2</v>
      </c>
      <c r="G215" s="3"/>
      <c r="H215" s="3">
        <v>0</v>
      </c>
      <c r="I215" s="4">
        <v>0</v>
      </c>
      <c r="J215" s="89">
        <v>0</v>
      </c>
      <c r="K215" s="63">
        <v>3.7</v>
      </c>
      <c r="L215" s="11"/>
    </row>
    <row r="216" spans="1:12" hidden="1">
      <c r="A216" s="74">
        <v>45834</v>
      </c>
      <c r="B216" s="6" t="s">
        <v>843</v>
      </c>
      <c r="C216" s="6" t="s">
        <v>875</v>
      </c>
      <c r="D216" s="36" t="s">
        <v>123</v>
      </c>
      <c r="E216" s="4">
        <v>7.9051383399209488E-2</v>
      </c>
      <c r="F216" s="3">
        <v>6.0606060606060608E-2</v>
      </c>
      <c r="G216" s="3"/>
      <c r="H216" s="3">
        <v>0</v>
      </c>
      <c r="I216" s="4">
        <v>0</v>
      </c>
      <c r="J216" s="89">
        <v>0</v>
      </c>
      <c r="K216" s="63">
        <v>1.49</v>
      </c>
      <c r="L216" s="11"/>
    </row>
    <row r="217" spans="1:12" hidden="1">
      <c r="A217" s="74">
        <v>45834</v>
      </c>
      <c r="B217" s="6" t="s">
        <v>843</v>
      </c>
      <c r="C217" s="6" t="s">
        <v>875</v>
      </c>
      <c r="D217" s="36" t="s">
        <v>196</v>
      </c>
      <c r="E217" s="4">
        <v>1.7786561264822134E-3</v>
      </c>
      <c r="F217" s="3">
        <v>4.5454545454545452E-3</v>
      </c>
      <c r="G217" s="3"/>
      <c r="H217" s="3">
        <v>0</v>
      </c>
      <c r="I217" s="4">
        <v>1.05</v>
      </c>
      <c r="J217" s="89">
        <v>0</v>
      </c>
      <c r="K217" s="63">
        <v>65</v>
      </c>
      <c r="L217" s="11"/>
    </row>
    <row r="218" spans="1:12" hidden="1">
      <c r="A218" s="74">
        <v>45834</v>
      </c>
      <c r="B218" s="6" t="s">
        <v>843</v>
      </c>
      <c r="C218" s="6" t="s">
        <v>875</v>
      </c>
      <c r="D218" s="36" t="s">
        <v>388</v>
      </c>
      <c r="E218" s="4">
        <v>1.1739130434782608</v>
      </c>
      <c r="F218" s="3">
        <v>1.0606060606060606</v>
      </c>
      <c r="G218" s="3">
        <v>53</v>
      </c>
      <c r="H218" s="3">
        <v>0.20948616600790515</v>
      </c>
      <c r="I218" s="4">
        <v>0</v>
      </c>
      <c r="J218" s="89">
        <v>41.870000000000005</v>
      </c>
      <c r="K218" s="63">
        <v>0.79</v>
      </c>
      <c r="L218" s="11"/>
    </row>
    <row r="219" spans="1:12" hidden="1">
      <c r="A219" s="74">
        <v>45834</v>
      </c>
      <c r="B219" s="6" t="s">
        <v>843</v>
      </c>
      <c r="C219" s="6" t="s">
        <v>875</v>
      </c>
      <c r="D219" s="36" t="s">
        <v>859</v>
      </c>
      <c r="E219" s="4">
        <v>8.8577075098814226E-2</v>
      </c>
      <c r="F219" s="3">
        <v>8.4848484848484854E-2</v>
      </c>
      <c r="G219" s="3">
        <f>0.95+0.8+0.96</f>
        <v>2.71</v>
      </c>
      <c r="H219" s="3">
        <v>1.0711462450592886E-2</v>
      </c>
      <c r="I219" s="4">
        <v>2.879999999999999</v>
      </c>
      <c r="J219" s="89">
        <v>61.869299999999996</v>
      </c>
      <c r="K219" s="63">
        <v>22.83</v>
      </c>
      <c r="L219" s="11"/>
    </row>
    <row r="220" spans="1:12" hidden="1">
      <c r="A220" s="74">
        <v>45834</v>
      </c>
      <c r="B220" s="6" t="s">
        <v>843</v>
      </c>
      <c r="C220" s="6" t="s">
        <v>875</v>
      </c>
      <c r="D220" s="36" t="s">
        <v>260</v>
      </c>
      <c r="E220" s="4">
        <v>6.7193675889328064E-2</v>
      </c>
      <c r="F220" s="3">
        <v>5.1515151515151514E-2</v>
      </c>
      <c r="G220" s="3"/>
      <c r="H220" s="3">
        <v>0</v>
      </c>
      <c r="I220" s="4">
        <v>0</v>
      </c>
      <c r="J220" s="89">
        <v>0</v>
      </c>
      <c r="K220" s="63">
        <v>8.25</v>
      </c>
      <c r="L220" s="11"/>
    </row>
    <row r="221" spans="1:12" hidden="1">
      <c r="A221" s="74">
        <v>45834</v>
      </c>
      <c r="B221" s="6" t="s">
        <v>843</v>
      </c>
      <c r="C221" s="6" t="s">
        <v>875</v>
      </c>
      <c r="D221" s="36" t="s">
        <v>143</v>
      </c>
      <c r="E221" s="4">
        <v>7.1857707509881422E-2</v>
      </c>
      <c r="F221" s="83">
        <v>6.0606060606060608E-2</v>
      </c>
      <c r="G221" s="3">
        <v>1.82</v>
      </c>
      <c r="H221" s="3">
        <v>7.1936758893280635E-3</v>
      </c>
      <c r="I221" s="4">
        <v>0</v>
      </c>
      <c r="J221" s="89">
        <v>11.9756</v>
      </c>
      <c r="K221" s="63">
        <v>6.58</v>
      </c>
      <c r="L221" s="11"/>
    </row>
    <row r="222" spans="1:12" hidden="1">
      <c r="A222" s="74">
        <v>45834</v>
      </c>
      <c r="B222" s="6" t="s">
        <v>843</v>
      </c>
      <c r="C222" s="6" t="s">
        <v>875</v>
      </c>
      <c r="D222" s="36" t="s">
        <v>460</v>
      </c>
      <c r="E222" s="4">
        <v>2.699604743083004E-2</v>
      </c>
      <c r="F222" s="3">
        <v>4.5454545454545456E-2</v>
      </c>
      <c r="G222" s="3">
        <v>8.17</v>
      </c>
      <c r="H222" s="3">
        <v>3.2292490118577072E-2</v>
      </c>
      <c r="I222" s="4">
        <v>0</v>
      </c>
      <c r="J222" s="89">
        <v>60.458000000000006</v>
      </c>
      <c r="K222" s="63">
        <v>7.4</v>
      </c>
      <c r="L222" s="11"/>
    </row>
    <row r="223" spans="1:12" hidden="1">
      <c r="A223" s="74">
        <v>45834</v>
      </c>
      <c r="B223" s="6" t="s">
        <v>843</v>
      </c>
      <c r="C223" s="6" t="s">
        <v>875</v>
      </c>
      <c r="D223" s="36" t="s">
        <v>142</v>
      </c>
      <c r="E223" s="4">
        <v>2.3438735177865613E-2</v>
      </c>
      <c r="F223" s="3">
        <v>3.0303030303030304E-2</v>
      </c>
      <c r="G223" s="3">
        <v>4.07</v>
      </c>
      <c r="H223" s="3">
        <v>1.6086956521739131E-2</v>
      </c>
      <c r="I223" s="4">
        <v>0</v>
      </c>
      <c r="J223" s="89">
        <v>69.19</v>
      </c>
      <c r="K223" s="63">
        <v>17</v>
      </c>
      <c r="L223" s="11"/>
    </row>
    <row r="224" spans="1:12" hidden="1">
      <c r="A224" s="74">
        <v>45834</v>
      </c>
      <c r="B224" s="6" t="s">
        <v>843</v>
      </c>
      <c r="C224" s="6" t="s">
        <v>875</v>
      </c>
      <c r="D224" s="36" t="s">
        <v>142</v>
      </c>
      <c r="E224" s="4">
        <v>2.766798418972332E-2</v>
      </c>
      <c r="F224" s="3">
        <v>2.1212121212121213E-2</v>
      </c>
      <c r="G224" s="3"/>
      <c r="H224" s="3">
        <v>0</v>
      </c>
      <c r="I224" s="4">
        <v>0</v>
      </c>
      <c r="J224" s="89">
        <v>0</v>
      </c>
      <c r="K224" s="63">
        <v>17</v>
      </c>
      <c r="L224" s="11"/>
    </row>
    <row r="225" spans="1:12">
      <c r="A225" s="74">
        <v>45834</v>
      </c>
      <c r="B225" s="6" t="s">
        <v>430</v>
      </c>
      <c r="C225" s="6" t="s">
        <v>431</v>
      </c>
      <c r="D225" s="21" t="s">
        <v>182</v>
      </c>
      <c r="E225" s="7">
        <v>5.9999999999999993E-3</v>
      </c>
      <c r="F225" s="7">
        <v>8.7499999999999991E-3</v>
      </c>
      <c r="G225" s="6">
        <v>0.1</v>
      </c>
      <c r="H225" s="6">
        <v>1E-3</v>
      </c>
      <c r="I225" s="6">
        <v>0</v>
      </c>
      <c r="J225" s="18">
        <v>3.786</v>
      </c>
      <c r="K225" s="22">
        <v>26.501999999999999</v>
      </c>
      <c r="L225" s="11"/>
    </row>
    <row r="226" spans="1:12">
      <c r="A226" s="74">
        <v>45834</v>
      </c>
      <c r="B226" s="6" t="s">
        <v>430</v>
      </c>
      <c r="C226" s="6" t="s">
        <v>431</v>
      </c>
      <c r="D226" s="23" t="s">
        <v>432</v>
      </c>
      <c r="E226" s="7">
        <v>7.0000000000000001E-3</v>
      </c>
      <c r="F226" s="7">
        <v>0.01</v>
      </c>
      <c r="G226" s="6">
        <v>0.35199999999999998</v>
      </c>
      <c r="H226" s="6">
        <v>3.5199999999999997E-3</v>
      </c>
      <c r="I226" s="6">
        <v>0</v>
      </c>
      <c r="J226" s="18">
        <v>37.86112</v>
      </c>
      <c r="K226" s="22">
        <v>86.048000000000002</v>
      </c>
      <c r="L226" s="11"/>
    </row>
    <row r="227" spans="1:12">
      <c r="A227" s="74">
        <v>45834</v>
      </c>
      <c r="B227" s="6" t="s">
        <v>430</v>
      </c>
      <c r="C227" s="6" t="s">
        <v>431</v>
      </c>
      <c r="D227" s="23" t="s">
        <v>212</v>
      </c>
      <c r="E227" s="7">
        <v>2.1480000000000003E-2</v>
      </c>
      <c r="F227" s="7">
        <v>3.125E-2</v>
      </c>
      <c r="G227" s="6">
        <v>0.49</v>
      </c>
      <c r="H227" s="6">
        <v>4.8999999999999998E-3</v>
      </c>
      <c r="I227" s="6">
        <v>0</v>
      </c>
      <c r="J227" s="18">
        <v>32.045999999999999</v>
      </c>
      <c r="K227" s="22">
        <v>163.5</v>
      </c>
      <c r="L227" s="11"/>
    </row>
    <row r="228" spans="1:12">
      <c r="A228" s="74">
        <v>45834</v>
      </c>
      <c r="B228" s="6" t="s">
        <v>430</v>
      </c>
      <c r="C228" s="6" t="s">
        <v>431</v>
      </c>
      <c r="D228" s="23" t="s">
        <v>433</v>
      </c>
      <c r="E228" s="7">
        <v>6.5100000000000005E-2</v>
      </c>
      <c r="F228" s="7">
        <v>0.1</v>
      </c>
      <c r="G228" s="6">
        <v>0.42</v>
      </c>
      <c r="H228" s="6">
        <v>4.1999999999999997E-3</v>
      </c>
      <c r="I228" s="6">
        <v>1</v>
      </c>
      <c r="J228" s="18">
        <v>18.295200000000001</v>
      </c>
      <c r="K228" s="22">
        <v>304.92</v>
      </c>
      <c r="L228" s="11"/>
    </row>
    <row r="229" spans="1:12">
      <c r="A229" s="74">
        <v>45834</v>
      </c>
      <c r="B229" s="6" t="s">
        <v>430</v>
      </c>
      <c r="C229" s="6" t="s">
        <v>431</v>
      </c>
      <c r="D229" s="23" t="s">
        <v>434</v>
      </c>
      <c r="E229" s="7">
        <v>8.0800000000000011E-2</v>
      </c>
      <c r="F229" s="7">
        <v>0.125</v>
      </c>
      <c r="G229" s="6">
        <v>0.51</v>
      </c>
      <c r="H229" s="6">
        <v>5.1000000000000004E-3</v>
      </c>
      <c r="I229" s="6">
        <v>1.5</v>
      </c>
      <c r="J229" s="18">
        <v>39.555599999999998</v>
      </c>
      <c r="K229" s="22">
        <v>659.26</v>
      </c>
      <c r="L229" s="11"/>
    </row>
    <row r="230" spans="1:12">
      <c r="A230" s="74">
        <v>45834</v>
      </c>
      <c r="B230" s="6" t="s">
        <v>430</v>
      </c>
      <c r="C230" s="6" t="s">
        <v>431</v>
      </c>
      <c r="D230" s="23" t="s">
        <v>435</v>
      </c>
      <c r="E230" s="7">
        <v>1.49E-2</v>
      </c>
      <c r="F230" s="7">
        <v>2.5000000000000001E-2</v>
      </c>
      <c r="G230" s="6">
        <v>0.26900000000000002</v>
      </c>
      <c r="H230" s="6">
        <v>2.6900000000000001E-3</v>
      </c>
      <c r="I230" s="6">
        <v>0</v>
      </c>
      <c r="J230" s="18">
        <v>8.7129100000000008</v>
      </c>
      <c r="K230" s="22">
        <v>64.78</v>
      </c>
      <c r="L230" s="11"/>
    </row>
    <row r="231" spans="1:12">
      <c r="A231" s="74">
        <v>45834</v>
      </c>
      <c r="B231" s="6" t="s">
        <v>430</v>
      </c>
      <c r="C231" s="6" t="s">
        <v>431</v>
      </c>
      <c r="D231" s="23" t="s">
        <v>436</v>
      </c>
      <c r="E231" s="7">
        <v>1.251E-2</v>
      </c>
      <c r="F231" s="7">
        <v>2.5000000000000001E-2</v>
      </c>
      <c r="G231" s="6">
        <v>0.32</v>
      </c>
      <c r="H231" s="6">
        <v>3.2000000000000002E-3</v>
      </c>
      <c r="I231" s="6">
        <v>0.48</v>
      </c>
      <c r="J231" s="18">
        <v>3.5295999999999998</v>
      </c>
      <c r="K231" s="22">
        <v>16.765599999999999</v>
      </c>
      <c r="L231" s="11"/>
    </row>
    <row r="232" spans="1:12">
      <c r="A232" s="74">
        <v>45834</v>
      </c>
      <c r="B232" s="6" t="s">
        <v>430</v>
      </c>
      <c r="C232" s="6" t="s">
        <v>431</v>
      </c>
      <c r="D232" s="23" t="s">
        <v>437</v>
      </c>
      <c r="E232" s="7">
        <v>9.6800000000000011E-2</v>
      </c>
      <c r="F232" s="7">
        <v>0.125</v>
      </c>
      <c r="G232" s="6">
        <v>0.5</v>
      </c>
      <c r="H232" s="6">
        <v>5.0000000000000001E-3</v>
      </c>
      <c r="I232" s="6">
        <v>0</v>
      </c>
      <c r="J232" s="18">
        <v>3.2949999999999999</v>
      </c>
      <c r="K232" s="22">
        <v>65.900000000000006</v>
      </c>
      <c r="L232" s="11"/>
    </row>
    <row r="233" spans="1:12">
      <c r="A233" s="74">
        <v>45834</v>
      </c>
      <c r="B233" s="6" t="s">
        <v>430</v>
      </c>
      <c r="C233" s="6" t="s">
        <v>431</v>
      </c>
      <c r="D233" s="23" t="s">
        <v>438</v>
      </c>
      <c r="E233" s="7">
        <v>1.4999999999999999E-2</v>
      </c>
      <c r="F233" s="7">
        <v>2.5000000000000001E-2</v>
      </c>
      <c r="G233" s="6">
        <v>1</v>
      </c>
      <c r="H233" s="6">
        <v>0.01</v>
      </c>
      <c r="I233" s="6">
        <v>0</v>
      </c>
      <c r="J233" s="18">
        <v>27.2</v>
      </c>
      <c r="K233" s="22">
        <v>54.4</v>
      </c>
      <c r="L233" s="11"/>
    </row>
    <row r="234" spans="1:12">
      <c r="A234" s="74">
        <v>45834</v>
      </c>
      <c r="B234" s="6" t="s">
        <v>430</v>
      </c>
      <c r="C234" s="6" t="s">
        <v>431</v>
      </c>
      <c r="D234" s="23" t="s">
        <v>439</v>
      </c>
      <c r="E234" s="7">
        <v>5.2499999999999998E-2</v>
      </c>
      <c r="F234" s="7">
        <v>8.7499999999999994E-2</v>
      </c>
      <c r="G234" s="6">
        <v>5.92</v>
      </c>
      <c r="H234" s="6">
        <v>5.9200000000000003E-2</v>
      </c>
      <c r="I234" s="6">
        <v>0.75</v>
      </c>
      <c r="J234" s="18">
        <v>96.2</v>
      </c>
      <c r="K234" s="22">
        <v>101.5625</v>
      </c>
      <c r="L234" s="11"/>
    </row>
    <row r="235" spans="1:12">
      <c r="A235" s="74">
        <v>45834</v>
      </c>
      <c r="B235" s="6" t="s">
        <v>430</v>
      </c>
      <c r="C235" s="6" t="s">
        <v>431</v>
      </c>
      <c r="D235" s="23" t="s">
        <v>214</v>
      </c>
      <c r="E235" s="7">
        <v>-5.62E-2</v>
      </c>
      <c r="F235" s="7">
        <v>7.4999999999999997E-3</v>
      </c>
      <c r="G235" s="6">
        <v>0.26900000000000002</v>
      </c>
      <c r="H235" s="6">
        <v>2.6900000000000001E-3</v>
      </c>
      <c r="I235" s="6">
        <v>0.3</v>
      </c>
      <c r="J235" s="18">
        <v>20.271840000000001</v>
      </c>
      <c r="K235" s="22">
        <v>22.608000000000001</v>
      </c>
      <c r="L235" s="11"/>
    </row>
    <row r="236" spans="1:12">
      <c r="A236" s="74">
        <v>45834</v>
      </c>
      <c r="B236" s="6" t="s">
        <v>430</v>
      </c>
      <c r="C236" s="6" t="s">
        <v>431</v>
      </c>
      <c r="D236" s="23" t="s">
        <v>179</v>
      </c>
      <c r="E236" s="7">
        <v>3.0999999999999995E-4</v>
      </c>
      <c r="F236" s="7">
        <v>6.2500000000000003E-3</v>
      </c>
      <c r="G236" s="6">
        <v>0.35899999999999999</v>
      </c>
      <c r="H236" s="6">
        <v>3.5899999999999999E-3</v>
      </c>
      <c r="I236" s="6">
        <v>0.2</v>
      </c>
      <c r="J236" s="18">
        <v>18.79006</v>
      </c>
      <c r="K236" s="22">
        <v>15.702</v>
      </c>
      <c r="L236" s="11"/>
    </row>
    <row r="237" spans="1:12">
      <c r="A237" s="74">
        <v>45834</v>
      </c>
      <c r="B237" s="6" t="s">
        <v>430</v>
      </c>
      <c r="C237" s="6" t="s">
        <v>431</v>
      </c>
      <c r="D237" s="23" t="s">
        <v>199</v>
      </c>
      <c r="E237" s="7">
        <v>1.4100000000000002E-3</v>
      </c>
      <c r="F237" s="7">
        <v>1.2500000000000001E-2</v>
      </c>
      <c r="G237" s="6">
        <v>0.36899999999999999</v>
      </c>
      <c r="H237" s="6">
        <v>3.6900000000000001E-3</v>
      </c>
      <c r="I237" s="6">
        <v>0.5</v>
      </c>
      <c r="J237" s="18">
        <v>8.594009999999999</v>
      </c>
      <c r="K237" s="22">
        <v>11.645</v>
      </c>
      <c r="L237" s="11"/>
    </row>
    <row r="238" spans="1:12">
      <c r="A238" s="74">
        <v>45834</v>
      </c>
      <c r="B238" s="6" t="s">
        <v>430</v>
      </c>
      <c r="C238" s="6" t="s">
        <v>431</v>
      </c>
      <c r="D238" s="23" t="s">
        <v>198</v>
      </c>
      <c r="E238" s="7">
        <v>2.631E-2</v>
      </c>
      <c r="F238" s="7">
        <v>0.05</v>
      </c>
      <c r="G238" s="6">
        <v>0.60199999999999998</v>
      </c>
      <c r="H238" s="6">
        <v>6.0200000000000002E-3</v>
      </c>
      <c r="I238" s="6">
        <v>1</v>
      </c>
      <c r="J238" s="18">
        <v>18.204479999999997</v>
      </c>
      <c r="K238" s="22">
        <v>90.72</v>
      </c>
      <c r="L238" s="11"/>
    </row>
    <row r="239" spans="1:12">
      <c r="A239" s="74">
        <v>45834</v>
      </c>
      <c r="B239" s="6" t="s">
        <v>430</v>
      </c>
      <c r="C239" s="6" t="s">
        <v>431</v>
      </c>
      <c r="D239" s="23" t="s">
        <v>440</v>
      </c>
      <c r="E239" s="7">
        <v>8.9799999999999984E-3</v>
      </c>
      <c r="F239" s="7">
        <v>2.5000000000000001E-2</v>
      </c>
      <c r="G239" s="6">
        <v>0.245</v>
      </c>
      <c r="H239" s="6">
        <v>2.4499999999999999E-3</v>
      </c>
      <c r="I239" s="6">
        <v>0.5</v>
      </c>
      <c r="J239" s="18">
        <v>9.0503</v>
      </c>
      <c r="K239" s="22">
        <v>55.41</v>
      </c>
      <c r="L239" s="11"/>
    </row>
    <row r="240" spans="1:12">
      <c r="A240" s="74">
        <v>45834</v>
      </c>
      <c r="B240" s="6" t="s">
        <v>430</v>
      </c>
      <c r="C240" s="6" t="s">
        <v>431</v>
      </c>
      <c r="D240" s="23" t="s">
        <v>441</v>
      </c>
      <c r="E240" s="7">
        <v>3.2750000000000001E-2</v>
      </c>
      <c r="F240" s="7">
        <v>0.05</v>
      </c>
      <c r="G240" s="6">
        <v>0.32900000000000001</v>
      </c>
      <c r="H240" s="6">
        <v>3.29E-3</v>
      </c>
      <c r="I240" s="6">
        <v>0.48</v>
      </c>
      <c r="J240" s="18">
        <v>8.6757300000000015</v>
      </c>
      <c r="K240" s="22">
        <v>92.822400000000002</v>
      </c>
      <c r="L240" s="11"/>
    </row>
    <row r="241" spans="1:12">
      <c r="A241" s="74">
        <v>45834</v>
      </c>
      <c r="B241" s="6" t="s">
        <v>430</v>
      </c>
      <c r="C241" s="6" t="s">
        <v>431</v>
      </c>
      <c r="D241" s="23" t="s">
        <v>442</v>
      </c>
      <c r="E241" s="7">
        <v>3.2910000000000002E-2</v>
      </c>
      <c r="F241" s="7">
        <v>0.05</v>
      </c>
      <c r="G241" s="6">
        <v>0.125</v>
      </c>
      <c r="H241" s="6">
        <v>1.25E-3</v>
      </c>
      <c r="I241" s="6">
        <v>0.38</v>
      </c>
      <c r="J241" s="18">
        <v>2.28125</v>
      </c>
      <c r="K241" s="22">
        <v>66.064999999999998</v>
      </c>
      <c r="L241" s="11"/>
    </row>
    <row r="242" spans="1:12">
      <c r="A242" s="74">
        <v>45834</v>
      </c>
      <c r="B242" s="6" t="s">
        <v>430</v>
      </c>
      <c r="C242" s="6" t="s">
        <v>431</v>
      </c>
      <c r="D242" s="23" t="s">
        <v>443</v>
      </c>
      <c r="E242" s="7">
        <v>3.0350000000000002E-2</v>
      </c>
      <c r="F242" s="7">
        <v>0.05</v>
      </c>
      <c r="G242" s="6">
        <v>0.28000000000000003</v>
      </c>
      <c r="H242" s="6">
        <v>2.8000000000000004E-3</v>
      </c>
      <c r="I242" s="6">
        <v>0.84</v>
      </c>
      <c r="J242" s="18">
        <v>6.3980000000000006</v>
      </c>
      <c r="K242" s="22">
        <v>72.206000000000003</v>
      </c>
      <c r="L242" s="11"/>
    </row>
    <row r="243" spans="1:12">
      <c r="A243" s="74">
        <v>45834</v>
      </c>
      <c r="B243" s="6" t="s">
        <v>430</v>
      </c>
      <c r="C243" s="6" t="s">
        <v>431</v>
      </c>
      <c r="D243" s="23" t="s">
        <v>444</v>
      </c>
      <c r="E243" s="7">
        <v>2.7199999999999998E-2</v>
      </c>
      <c r="F243" s="7">
        <v>3.7499999999999999E-2</v>
      </c>
      <c r="G243" s="6">
        <v>0.158</v>
      </c>
      <c r="H243" s="6">
        <v>1.58E-3</v>
      </c>
      <c r="I243" s="6">
        <v>0</v>
      </c>
      <c r="J243" s="18">
        <v>3.9199799999999998</v>
      </c>
      <c r="K243" s="22">
        <v>74.429999999999993</v>
      </c>
      <c r="L243" s="11"/>
    </row>
    <row r="244" spans="1:12">
      <c r="A244" s="74">
        <v>45834</v>
      </c>
      <c r="B244" s="6" t="s">
        <v>430</v>
      </c>
      <c r="C244" s="6" t="s">
        <v>431</v>
      </c>
      <c r="D244" s="23" t="s">
        <v>445</v>
      </c>
      <c r="E244" s="7">
        <v>9.8420000000000007E-2</v>
      </c>
      <c r="F244" s="7">
        <v>1.125</v>
      </c>
      <c r="G244" s="6">
        <v>0.59499999999999997</v>
      </c>
      <c r="H244" s="6">
        <v>5.9499999999999996E-3</v>
      </c>
      <c r="I244" s="6">
        <v>0</v>
      </c>
      <c r="J244" s="18">
        <v>25.525499999999997</v>
      </c>
      <c r="K244" s="22">
        <v>429</v>
      </c>
      <c r="L244" s="11"/>
    </row>
    <row r="245" spans="1:12">
      <c r="A245" s="74">
        <v>45834</v>
      </c>
      <c r="B245" s="6" t="s">
        <v>430</v>
      </c>
      <c r="C245" s="6" t="s">
        <v>431</v>
      </c>
      <c r="D245" s="23" t="s">
        <v>202</v>
      </c>
      <c r="E245" s="7">
        <v>0.89055000000000006</v>
      </c>
      <c r="F245" s="7">
        <v>1.2500000000000001E-2</v>
      </c>
      <c r="G245" s="6">
        <v>0.02</v>
      </c>
      <c r="H245" s="6">
        <v>2.0000000000000001E-4</v>
      </c>
      <c r="I245" s="6">
        <v>0.35</v>
      </c>
      <c r="J245" s="18">
        <v>7.1999999999999998E-3</v>
      </c>
      <c r="K245" s="22">
        <v>32.274000000000001</v>
      </c>
      <c r="L245" s="11"/>
    </row>
    <row r="246" spans="1:12">
      <c r="A246" s="74">
        <v>45834</v>
      </c>
      <c r="B246" s="6" t="s">
        <v>430</v>
      </c>
      <c r="C246" s="6" t="s">
        <v>431</v>
      </c>
      <c r="D246" s="23" t="s">
        <v>196</v>
      </c>
      <c r="E246" s="7">
        <v>9.7999999999999997E-3</v>
      </c>
      <c r="F246" s="7">
        <v>1.2500000000000001E-2</v>
      </c>
      <c r="G246" s="6">
        <v>0</v>
      </c>
      <c r="H246" s="6">
        <v>0</v>
      </c>
      <c r="I246" s="6">
        <v>0</v>
      </c>
      <c r="J246" s="18">
        <v>0</v>
      </c>
      <c r="K246" s="22">
        <v>65.8</v>
      </c>
      <c r="L246" s="11"/>
    </row>
    <row r="247" spans="1:12">
      <c r="A247" s="74">
        <v>45834</v>
      </c>
      <c r="B247" s="6" t="s">
        <v>430</v>
      </c>
      <c r="C247" s="6" t="s">
        <v>431</v>
      </c>
      <c r="D247" s="23" t="s">
        <v>186</v>
      </c>
      <c r="E247" s="7">
        <v>0.01</v>
      </c>
      <c r="F247" s="7">
        <v>1.8749999999999999E-2</v>
      </c>
      <c r="G247" s="6">
        <v>0.4</v>
      </c>
      <c r="H247" s="6">
        <v>4.0000000000000001E-3</v>
      </c>
      <c r="I247" s="6">
        <v>0</v>
      </c>
      <c r="J247" s="18">
        <v>14.588000000000001</v>
      </c>
      <c r="K247" s="22">
        <v>36.47</v>
      </c>
      <c r="L247" s="11"/>
    </row>
    <row r="248" spans="1:12">
      <c r="A248" s="74">
        <v>45834</v>
      </c>
      <c r="B248" s="6" t="s">
        <v>430</v>
      </c>
      <c r="C248" s="6" t="s">
        <v>431</v>
      </c>
      <c r="D248" s="23" t="s">
        <v>197</v>
      </c>
      <c r="E248" s="7">
        <v>6.0000000000000001E-3</v>
      </c>
      <c r="F248" s="7">
        <v>0.01</v>
      </c>
      <c r="G248" s="6">
        <v>0.6</v>
      </c>
      <c r="H248" s="6">
        <v>6.0000000000000001E-3</v>
      </c>
      <c r="I248" s="6">
        <v>0.5</v>
      </c>
      <c r="J248" s="18">
        <v>6.3</v>
      </c>
      <c r="K248" s="22">
        <v>10.5</v>
      </c>
      <c r="L248" s="11"/>
    </row>
    <row r="249" spans="1:12">
      <c r="A249" s="74">
        <v>45834</v>
      </c>
      <c r="B249" s="6" t="s">
        <v>430</v>
      </c>
      <c r="C249" s="6" t="s">
        <v>431</v>
      </c>
      <c r="D249" s="23" t="s">
        <v>446</v>
      </c>
      <c r="E249" s="7">
        <v>2E-3</v>
      </c>
      <c r="F249" s="7">
        <v>2.5000000000000001E-2</v>
      </c>
      <c r="G249" s="6">
        <v>0</v>
      </c>
      <c r="H249" s="6">
        <v>0</v>
      </c>
      <c r="I249" s="6">
        <v>0</v>
      </c>
      <c r="J249" s="18">
        <v>0</v>
      </c>
      <c r="K249" s="22">
        <v>6.3760000000000003</v>
      </c>
      <c r="L249" s="11"/>
    </row>
    <row r="250" spans="1:12">
      <c r="A250" s="74">
        <v>45834</v>
      </c>
      <c r="B250" s="6" t="s">
        <v>430</v>
      </c>
      <c r="C250" s="6" t="s">
        <v>431</v>
      </c>
      <c r="D250" s="23" t="s">
        <v>447</v>
      </c>
      <c r="E250" s="7">
        <v>0.02</v>
      </c>
      <c r="F250" s="7">
        <v>1.8749999999999999E-2</v>
      </c>
      <c r="G250" s="6">
        <v>0.28000000000000003</v>
      </c>
      <c r="H250" s="6">
        <v>2.8000000000000004E-3</v>
      </c>
      <c r="I250" s="6">
        <v>0</v>
      </c>
      <c r="J250" s="18">
        <v>4.4520000000000008</v>
      </c>
      <c r="K250" s="22">
        <v>31.8</v>
      </c>
      <c r="L250" s="11"/>
    </row>
    <row r="251" spans="1:12">
      <c r="A251" s="74">
        <v>45834</v>
      </c>
      <c r="B251" s="6" t="s">
        <v>430</v>
      </c>
      <c r="C251" s="6" t="s">
        <v>431</v>
      </c>
      <c r="D251" s="23" t="s">
        <v>448</v>
      </c>
      <c r="E251" s="7">
        <v>1.2199999999999999E-2</v>
      </c>
      <c r="F251" s="7">
        <v>1.8749999999999999E-2</v>
      </c>
      <c r="G251" s="6">
        <v>0.38</v>
      </c>
      <c r="H251" s="6">
        <v>3.8E-3</v>
      </c>
      <c r="I251" s="6">
        <v>0</v>
      </c>
      <c r="J251" s="18">
        <v>11.666</v>
      </c>
      <c r="K251" s="22">
        <v>46.05</v>
      </c>
      <c r="L251" s="11"/>
    </row>
    <row r="252" spans="1:12">
      <c r="A252" s="74">
        <v>45834</v>
      </c>
      <c r="B252" s="6" t="s">
        <v>430</v>
      </c>
      <c r="C252" s="6" t="s">
        <v>431</v>
      </c>
      <c r="D252" s="23" t="s">
        <v>268</v>
      </c>
      <c r="E252" s="7">
        <v>1.12E-2</v>
      </c>
      <c r="F252" s="7">
        <v>5.0000000000000001E-3</v>
      </c>
      <c r="G252" s="6">
        <v>0.43</v>
      </c>
      <c r="H252" s="6">
        <v>4.3E-3</v>
      </c>
      <c r="I252" s="6">
        <v>0</v>
      </c>
      <c r="J252" s="18">
        <v>6.407</v>
      </c>
      <c r="K252" s="22">
        <v>22.35</v>
      </c>
      <c r="L252" s="11"/>
    </row>
    <row r="253" spans="1:12">
      <c r="A253" s="74">
        <v>45834</v>
      </c>
      <c r="B253" s="6" t="s">
        <v>430</v>
      </c>
      <c r="C253" s="6" t="s">
        <v>431</v>
      </c>
      <c r="D253" s="23" t="s">
        <v>449</v>
      </c>
      <c r="E253" s="7">
        <v>-2.9999999999999992E-4</v>
      </c>
      <c r="F253" s="7">
        <v>0.15</v>
      </c>
      <c r="G253" s="6">
        <v>0</v>
      </c>
      <c r="H253" s="6">
        <v>0</v>
      </c>
      <c r="I253" s="6">
        <v>0</v>
      </c>
      <c r="J253" s="18">
        <v>0</v>
      </c>
      <c r="K253" s="22">
        <v>0.66400000000000003</v>
      </c>
      <c r="L253" s="11"/>
    </row>
    <row r="254" spans="1:12">
      <c r="A254" s="74">
        <v>45834</v>
      </c>
      <c r="B254" s="6" t="s">
        <v>430</v>
      </c>
      <c r="C254" s="6" t="s">
        <v>431</v>
      </c>
      <c r="D254" s="23" t="s">
        <v>122</v>
      </c>
      <c r="E254" s="7">
        <v>0.12</v>
      </c>
      <c r="F254" s="7">
        <v>0.15</v>
      </c>
      <c r="G254" s="6">
        <v>0</v>
      </c>
      <c r="H254" s="6">
        <v>0</v>
      </c>
      <c r="I254" s="6">
        <v>0</v>
      </c>
      <c r="J254" s="18">
        <v>0</v>
      </c>
      <c r="K254" s="22">
        <v>44.400000000000006</v>
      </c>
      <c r="L254" s="11"/>
    </row>
    <row r="255" spans="1:12">
      <c r="A255" s="74">
        <v>45834</v>
      </c>
      <c r="B255" s="6" t="s">
        <v>430</v>
      </c>
      <c r="C255" s="6" t="s">
        <v>431</v>
      </c>
      <c r="D255" s="23" t="s">
        <v>224</v>
      </c>
      <c r="E255" s="7">
        <v>0.12</v>
      </c>
      <c r="F255" s="7">
        <v>1.25E-3</v>
      </c>
      <c r="G255" s="6">
        <v>0</v>
      </c>
      <c r="H255" s="6">
        <v>0</v>
      </c>
      <c r="I255" s="6">
        <v>0</v>
      </c>
      <c r="J255" s="18">
        <v>0</v>
      </c>
      <c r="K255" s="22">
        <v>17.88</v>
      </c>
      <c r="L255" s="11"/>
    </row>
    <row r="256" spans="1:12">
      <c r="A256" s="74">
        <v>45834</v>
      </c>
      <c r="B256" s="6" t="s">
        <v>430</v>
      </c>
      <c r="C256" s="6" t="s">
        <v>431</v>
      </c>
      <c r="D256" s="23" t="s">
        <v>124</v>
      </c>
      <c r="E256" s="7">
        <v>1E-3</v>
      </c>
      <c r="F256" s="7">
        <v>2.5000000000000001E-2</v>
      </c>
      <c r="G256" s="6">
        <v>0</v>
      </c>
      <c r="H256" s="6">
        <v>0</v>
      </c>
      <c r="I256" s="6">
        <v>0</v>
      </c>
      <c r="J256" s="18">
        <v>0</v>
      </c>
      <c r="K256" s="22">
        <v>5.4030000000000005</v>
      </c>
      <c r="L256" s="11"/>
    </row>
    <row r="257" spans="1:12">
      <c r="A257" s="74">
        <v>45834</v>
      </c>
      <c r="B257" s="6" t="s">
        <v>430</v>
      </c>
      <c r="C257" s="6" t="s">
        <v>431</v>
      </c>
      <c r="D257" s="23" t="s">
        <v>450</v>
      </c>
      <c r="E257" s="7">
        <v>0.02</v>
      </c>
      <c r="F257" s="7">
        <v>2.5000000000000001E-2</v>
      </c>
      <c r="G257" s="6">
        <v>0</v>
      </c>
      <c r="H257" s="6">
        <v>0</v>
      </c>
      <c r="I257" s="6">
        <v>0</v>
      </c>
      <c r="J257" s="18">
        <v>0</v>
      </c>
      <c r="K257" s="22">
        <v>8</v>
      </c>
      <c r="L257" s="11"/>
    </row>
    <row r="258" spans="1:12">
      <c r="A258" s="74">
        <v>45834</v>
      </c>
      <c r="B258" s="6" t="s">
        <v>430</v>
      </c>
      <c r="C258" s="6" t="s">
        <v>431</v>
      </c>
      <c r="D258" s="23" t="s">
        <v>451</v>
      </c>
      <c r="E258" s="7">
        <v>0.02</v>
      </c>
      <c r="F258" s="7">
        <v>2.5000000000000001E-2</v>
      </c>
      <c r="G258" s="6">
        <v>0.48</v>
      </c>
      <c r="H258" s="6">
        <v>4.7999999999999996E-3</v>
      </c>
      <c r="I258" s="6">
        <v>0</v>
      </c>
      <c r="J258" s="18">
        <v>1.0176000000000001</v>
      </c>
      <c r="K258" s="22">
        <v>4.24</v>
      </c>
      <c r="L258" s="11"/>
    </row>
    <row r="259" spans="1:12">
      <c r="A259" s="74">
        <v>45834</v>
      </c>
      <c r="B259" s="6" t="s">
        <v>430</v>
      </c>
      <c r="C259" s="6" t="s">
        <v>431</v>
      </c>
      <c r="D259" s="23" t="s">
        <v>134</v>
      </c>
      <c r="E259" s="7">
        <v>3.5200000000000002E-2</v>
      </c>
      <c r="F259" s="7">
        <v>6.25E-2</v>
      </c>
      <c r="G259" s="6">
        <v>1.98</v>
      </c>
      <c r="H259" s="6">
        <v>1.9799999999999998E-2</v>
      </c>
      <c r="I259" s="6">
        <v>1</v>
      </c>
      <c r="J259" s="18">
        <v>48.727799999999995</v>
      </c>
      <c r="K259" s="22">
        <v>98.44</v>
      </c>
      <c r="L259" s="11"/>
    </row>
    <row r="260" spans="1:12">
      <c r="A260" s="74">
        <v>45834</v>
      </c>
      <c r="B260" s="6" t="s">
        <v>430</v>
      </c>
      <c r="C260" s="6" t="s">
        <v>431</v>
      </c>
      <c r="D260" s="23" t="s">
        <v>358</v>
      </c>
      <c r="E260" s="7">
        <v>-1.4799999999999997E-2</v>
      </c>
      <c r="F260" s="7">
        <v>1.2500000000000001E-2</v>
      </c>
      <c r="G260" s="6">
        <v>0.17199999999999999</v>
      </c>
      <c r="H260" s="6">
        <v>1.72E-3</v>
      </c>
      <c r="I260" s="6">
        <v>0.5</v>
      </c>
      <c r="J260" s="18">
        <v>3.8304399999999994</v>
      </c>
      <c r="K260" s="22">
        <v>11.135</v>
      </c>
      <c r="L260" s="11"/>
    </row>
    <row r="261" spans="1:12">
      <c r="A261" s="74">
        <v>45834</v>
      </c>
      <c r="B261" s="6" t="s">
        <v>430</v>
      </c>
      <c r="C261" s="6" t="s">
        <v>431</v>
      </c>
      <c r="D261" s="23" t="s">
        <v>284</v>
      </c>
      <c r="E261" s="7">
        <v>8.2800000000000009E-3</v>
      </c>
      <c r="F261" s="7">
        <v>1.2500000000000001E-2</v>
      </c>
      <c r="G261" s="6">
        <v>0.41499999999999998</v>
      </c>
      <c r="H261" s="6">
        <v>4.15E-3</v>
      </c>
      <c r="I261" s="6">
        <v>0</v>
      </c>
      <c r="J261" s="18">
        <v>10.292</v>
      </c>
      <c r="K261" s="22">
        <v>24.8</v>
      </c>
      <c r="L261" s="11"/>
    </row>
    <row r="262" spans="1:12">
      <c r="A262" s="74">
        <v>45834</v>
      </c>
      <c r="B262" s="6" t="s">
        <v>430</v>
      </c>
      <c r="C262" s="6" t="s">
        <v>431</v>
      </c>
      <c r="D262" s="23" t="s">
        <v>452</v>
      </c>
      <c r="E262" s="7">
        <v>1.585E-2</v>
      </c>
      <c r="F262" s="7">
        <v>2.5000000000000001E-2</v>
      </c>
      <c r="G262" s="6">
        <v>1.1100000000000001</v>
      </c>
      <c r="H262" s="6">
        <v>1.11E-2</v>
      </c>
      <c r="I262" s="6">
        <v>0</v>
      </c>
      <c r="J262" s="18">
        <v>31.557300000000001</v>
      </c>
      <c r="K262" s="22">
        <v>56.86</v>
      </c>
      <c r="L262" s="11"/>
    </row>
    <row r="263" spans="1:12">
      <c r="A263" s="74">
        <v>45834</v>
      </c>
      <c r="B263" s="6" t="s">
        <v>430</v>
      </c>
      <c r="C263" s="6" t="s">
        <v>431</v>
      </c>
      <c r="D263" s="23" t="s">
        <v>453</v>
      </c>
      <c r="E263" s="7">
        <v>-1.1000000000000003E-3</v>
      </c>
      <c r="F263" s="7">
        <v>2.5000000000000001E-2</v>
      </c>
      <c r="G263" s="6">
        <v>0.38</v>
      </c>
      <c r="H263" s="6">
        <v>3.8E-3</v>
      </c>
      <c r="I263" s="6">
        <v>1</v>
      </c>
      <c r="J263" s="18">
        <v>7.1592000000000002</v>
      </c>
      <c r="K263" s="22">
        <v>18.84</v>
      </c>
      <c r="L263" s="11"/>
    </row>
    <row r="264" spans="1:12">
      <c r="A264" s="74">
        <v>45834</v>
      </c>
      <c r="B264" s="6" t="s">
        <v>430</v>
      </c>
      <c r="C264" s="6" t="s">
        <v>431</v>
      </c>
      <c r="D264" s="23" t="s">
        <v>454</v>
      </c>
      <c r="E264" s="7">
        <v>0.1162</v>
      </c>
      <c r="F264" s="7">
        <v>0.25</v>
      </c>
      <c r="G264" s="6">
        <v>0</v>
      </c>
      <c r="H264" s="6">
        <v>0</v>
      </c>
      <c r="I264" s="6">
        <v>8</v>
      </c>
      <c r="J264" s="18">
        <v>0</v>
      </c>
      <c r="K264" s="22">
        <v>8.16</v>
      </c>
      <c r="L264" s="11"/>
    </row>
    <row r="265" spans="1:12">
      <c r="A265" s="74">
        <v>45834</v>
      </c>
      <c r="B265" s="6" t="s">
        <v>430</v>
      </c>
      <c r="C265" s="6" t="s">
        <v>431</v>
      </c>
      <c r="D265" s="23" t="s">
        <v>416</v>
      </c>
      <c r="E265" s="7">
        <v>0.14000000000000001</v>
      </c>
      <c r="F265" s="7">
        <v>0.25</v>
      </c>
      <c r="G265" s="6">
        <v>0</v>
      </c>
      <c r="H265" s="6">
        <v>0</v>
      </c>
      <c r="I265" s="6">
        <v>6</v>
      </c>
      <c r="J265" s="18">
        <v>0</v>
      </c>
      <c r="K265" s="22">
        <v>9.66</v>
      </c>
      <c r="L265" s="11"/>
    </row>
    <row r="266" spans="1:12">
      <c r="A266" s="74">
        <v>45834</v>
      </c>
      <c r="B266" s="6" t="s">
        <v>430</v>
      </c>
      <c r="C266" s="6" t="s">
        <v>431</v>
      </c>
      <c r="D266" s="23" t="s">
        <v>455</v>
      </c>
      <c r="E266" s="7">
        <v>0.01</v>
      </c>
      <c r="F266" s="7">
        <v>1.2500000000000001E-2</v>
      </c>
      <c r="G266" s="6">
        <v>0.13200000000000001</v>
      </c>
      <c r="H266" s="6">
        <v>1.32E-3</v>
      </c>
      <c r="I266" s="6">
        <v>0</v>
      </c>
      <c r="J266" s="18">
        <v>6.3188399999999998</v>
      </c>
      <c r="K266" s="22">
        <v>47.87</v>
      </c>
      <c r="L266" s="11"/>
    </row>
    <row r="267" spans="1:12">
      <c r="A267" s="74">
        <v>45834</v>
      </c>
      <c r="B267" s="6" t="s">
        <v>430</v>
      </c>
      <c r="C267" s="6" t="s">
        <v>431</v>
      </c>
      <c r="D267" s="23" t="s">
        <v>456</v>
      </c>
      <c r="E267" s="7">
        <v>6.8000000000000005E-4</v>
      </c>
      <c r="F267" s="7">
        <v>2.5000000000000001E-3</v>
      </c>
      <c r="G267" s="6">
        <v>0.158</v>
      </c>
      <c r="H267" s="6">
        <v>1.58E-3</v>
      </c>
      <c r="I267" s="6">
        <v>0</v>
      </c>
      <c r="J267" s="18">
        <v>6.2425799999999994</v>
      </c>
      <c r="K267" s="22">
        <v>7.9020000000000001</v>
      </c>
      <c r="L267" s="11"/>
    </row>
    <row r="268" spans="1:12">
      <c r="A268" s="74">
        <v>45834</v>
      </c>
      <c r="B268" s="6" t="s">
        <v>430</v>
      </c>
      <c r="C268" s="6" t="s">
        <v>431</v>
      </c>
      <c r="D268" s="23" t="s">
        <v>457</v>
      </c>
      <c r="E268" s="7">
        <v>4.2000000000000002E-4</v>
      </c>
      <c r="F268" s="7">
        <v>0</v>
      </c>
      <c r="G268" s="6">
        <v>0</v>
      </c>
      <c r="H268" s="6">
        <v>0</v>
      </c>
      <c r="I268" s="6">
        <v>0</v>
      </c>
      <c r="J268" s="18">
        <v>0</v>
      </c>
      <c r="K268" s="22">
        <v>6.45</v>
      </c>
      <c r="L268" s="11"/>
    </row>
    <row r="269" spans="1:12">
      <c r="A269" s="74">
        <v>45834</v>
      </c>
      <c r="B269" s="6" t="s">
        <v>430</v>
      </c>
      <c r="C269" s="6" t="s">
        <v>431</v>
      </c>
      <c r="D269" s="23" t="s">
        <v>458</v>
      </c>
      <c r="E269" s="7">
        <v>2E-3</v>
      </c>
      <c r="F269" s="7">
        <v>2.5000000000000001E-3</v>
      </c>
      <c r="G269" s="6">
        <v>0.23</v>
      </c>
      <c r="H269" s="6">
        <v>2.3E-3</v>
      </c>
      <c r="I269" s="6">
        <v>0</v>
      </c>
      <c r="J269" s="18">
        <v>8.944700000000001</v>
      </c>
      <c r="K269" s="22">
        <v>7.7780000000000005</v>
      </c>
      <c r="L269" s="11"/>
    </row>
    <row r="270" spans="1:12">
      <c r="A270" s="74">
        <v>45834</v>
      </c>
      <c r="B270" s="6" t="s">
        <v>430</v>
      </c>
      <c r="C270" s="6" t="s">
        <v>431</v>
      </c>
      <c r="D270" s="23" t="s">
        <v>459</v>
      </c>
      <c r="E270" s="7">
        <v>9.7000000000000003E-3</v>
      </c>
      <c r="F270" s="7">
        <v>1.8749999999999999E-2</v>
      </c>
      <c r="G270" s="6">
        <v>0.45200000000000001</v>
      </c>
      <c r="H270" s="6">
        <v>4.5199999999999997E-3</v>
      </c>
      <c r="I270" s="6">
        <v>0.3</v>
      </c>
      <c r="J270" s="18">
        <v>6.5540000000000003</v>
      </c>
      <c r="K270" s="22">
        <v>17.399999999999999</v>
      </c>
      <c r="L270" s="11"/>
    </row>
    <row r="271" spans="1:12">
      <c r="A271" s="74">
        <v>45834</v>
      </c>
      <c r="B271" s="6" t="s">
        <v>430</v>
      </c>
      <c r="C271" s="6" t="s">
        <v>431</v>
      </c>
      <c r="D271" s="23" t="s">
        <v>130</v>
      </c>
      <c r="E271" s="7">
        <v>5.4800000000000005E-3</v>
      </c>
      <c r="F271" s="7">
        <v>1.2500000000000001E-2</v>
      </c>
      <c r="G271" s="6">
        <v>0</v>
      </c>
      <c r="H271" s="6">
        <v>0</v>
      </c>
      <c r="I271" s="6">
        <v>0</v>
      </c>
      <c r="J271" s="18">
        <v>0</v>
      </c>
      <c r="K271" s="22">
        <v>18.079999999999998</v>
      </c>
      <c r="L271" s="11"/>
    </row>
    <row r="272" spans="1:12">
      <c r="A272" s="74">
        <v>45834</v>
      </c>
      <c r="B272" s="6" t="s">
        <v>430</v>
      </c>
      <c r="C272" s="6" t="s">
        <v>431</v>
      </c>
      <c r="D272" s="23" t="s">
        <v>289</v>
      </c>
      <c r="E272" s="7">
        <v>0.12</v>
      </c>
      <c r="F272" s="7">
        <v>0.15</v>
      </c>
      <c r="G272" s="6">
        <v>0</v>
      </c>
      <c r="H272" s="6">
        <v>0</v>
      </c>
      <c r="I272" s="6">
        <v>0</v>
      </c>
      <c r="J272" s="18">
        <v>0</v>
      </c>
      <c r="K272" s="22">
        <v>23.04</v>
      </c>
      <c r="L272" s="11"/>
    </row>
    <row r="273" spans="1:12">
      <c r="A273" s="74">
        <v>45834</v>
      </c>
      <c r="B273" s="6" t="s">
        <v>430</v>
      </c>
      <c r="C273" s="6" t="s">
        <v>431</v>
      </c>
      <c r="D273" s="23" t="s">
        <v>192</v>
      </c>
      <c r="E273" s="7">
        <v>0.06</v>
      </c>
      <c r="F273" s="7">
        <v>7.4999999999999997E-2</v>
      </c>
      <c r="G273" s="6">
        <v>0</v>
      </c>
      <c r="H273" s="6">
        <v>0</v>
      </c>
      <c r="I273" s="6">
        <v>0</v>
      </c>
      <c r="J273" s="18">
        <v>0</v>
      </c>
      <c r="K273" s="22">
        <v>17.399999999999999</v>
      </c>
      <c r="L273" s="11"/>
    </row>
    <row r="274" spans="1:12">
      <c r="A274" s="74">
        <v>45834</v>
      </c>
      <c r="B274" s="6" t="s">
        <v>430</v>
      </c>
      <c r="C274" s="6" t="s">
        <v>431</v>
      </c>
      <c r="D274" s="23" t="s">
        <v>143</v>
      </c>
      <c r="E274" s="7">
        <v>0.12</v>
      </c>
      <c r="F274" s="80">
        <v>0.15</v>
      </c>
      <c r="G274" s="6">
        <v>0</v>
      </c>
      <c r="H274" s="6">
        <v>0</v>
      </c>
      <c r="I274" s="6">
        <v>0</v>
      </c>
      <c r="J274" s="18">
        <v>0</v>
      </c>
      <c r="K274" s="22">
        <v>78.960000000000008</v>
      </c>
      <c r="L274" s="11"/>
    </row>
    <row r="275" spans="1:12">
      <c r="A275" s="74">
        <v>45834</v>
      </c>
      <c r="B275" s="6" t="s">
        <v>430</v>
      </c>
      <c r="C275" s="6" t="s">
        <v>431</v>
      </c>
      <c r="D275" s="23" t="s">
        <v>460</v>
      </c>
      <c r="E275" s="7">
        <v>7.0000000000000007E-2</v>
      </c>
      <c r="F275" s="7">
        <v>8.7499999999999994E-2</v>
      </c>
      <c r="G275" s="6">
        <v>0</v>
      </c>
      <c r="H275" s="6">
        <v>0</v>
      </c>
      <c r="I275" s="6">
        <v>0</v>
      </c>
      <c r="J275" s="18">
        <v>0</v>
      </c>
      <c r="K275" s="22">
        <v>51.800000000000004</v>
      </c>
      <c r="L275" s="11"/>
    </row>
    <row r="276" spans="1:12">
      <c r="A276" s="74">
        <v>45834</v>
      </c>
      <c r="B276" s="6" t="s">
        <v>430</v>
      </c>
      <c r="C276" s="6" t="s">
        <v>431</v>
      </c>
      <c r="D276" s="23" t="s">
        <v>142</v>
      </c>
      <c r="E276" s="7">
        <v>0.05</v>
      </c>
      <c r="F276" s="7">
        <v>6.25E-2</v>
      </c>
      <c r="G276" s="6">
        <v>0</v>
      </c>
      <c r="H276" s="6">
        <v>0</v>
      </c>
      <c r="I276" s="6">
        <v>0</v>
      </c>
      <c r="J276" s="18">
        <v>0</v>
      </c>
      <c r="K276" s="22">
        <v>85</v>
      </c>
      <c r="L276" s="11"/>
    </row>
    <row r="277" spans="1:12">
      <c r="A277" s="74">
        <v>45834</v>
      </c>
      <c r="B277" s="6" t="s">
        <v>430</v>
      </c>
      <c r="C277" s="6" t="s">
        <v>431</v>
      </c>
      <c r="D277" s="23" t="s">
        <v>142</v>
      </c>
      <c r="E277" s="7">
        <v>0.05</v>
      </c>
      <c r="F277" s="7">
        <v>6.25E-2</v>
      </c>
      <c r="G277" s="6">
        <v>0</v>
      </c>
      <c r="H277" s="6">
        <v>0</v>
      </c>
      <c r="I277" s="6">
        <v>0</v>
      </c>
      <c r="J277" s="18">
        <v>0</v>
      </c>
      <c r="K277" s="22">
        <v>85</v>
      </c>
      <c r="L277" s="11"/>
    </row>
    <row r="278" spans="1:12" ht="15">
      <c r="A278" s="74">
        <v>45834</v>
      </c>
      <c r="B278" s="6" t="s">
        <v>430</v>
      </c>
      <c r="C278" s="6" t="s">
        <v>431</v>
      </c>
      <c r="D278" s="24" t="s">
        <v>292</v>
      </c>
      <c r="E278" s="7">
        <v>2E-3</v>
      </c>
      <c r="F278" s="7">
        <v>2.5000000000000001E-3</v>
      </c>
      <c r="G278" s="6">
        <v>0.115</v>
      </c>
      <c r="H278" s="6">
        <v>1.15E-3</v>
      </c>
      <c r="I278" s="6">
        <v>0</v>
      </c>
      <c r="J278" s="18">
        <v>1.8618500000000002</v>
      </c>
      <c r="K278" s="22">
        <v>3.2380000000000004</v>
      </c>
      <c r="L278" s="11"/>
    </row>
    <row r="279" spans="1:12" ht="15">
      <c r="A279" s="74">
        <v>45834</v>
      </c>
      <c r="B279" s="6" t="s">
        <v>430</v>
      </c>
      <c r="C279" s="6" t="s">
        <v>431</v>
      </c>
      <c r="D279" s="24" t="s">
        <v>369</v>
      </c>
      <c r="E279" s="7">
        <v>1.8849999999999999E-2</v>
      </c>
      <c r="F279" s="7">
        <v>2.5000000000000001E-2</v>
      </c>
      <c r="G279" s="6">
        <v>0</v>
      </c>
      <c r="H279" s="6">
        <v>0</v>
      </c>
      <c r="I279" s="6">
        <v>0</v>
      </c>
      <c r="J279" s="18">
        <v>0</v>
      </c>
      <c r="K279" s="22">
        <v>31.8</v>
      </c>
      <c r="L279" s="11"/>
    </row>
    <row r="280" spans="1:12" ht="15">
      <c r="A280" s="74">
        <v>45834</v>
      </c>
      <c r="B280" s="6" t="s">
        <v>430</v>
      </c>
      <c r="C280" s="6" t="s">
        <v>431</v>
      </c>
      <c r="D280" s="25" t="s">
        <v>461</v>
      </c>
      <c r="E280" s="7">
        <v>0.05</v>
      </c>
      <c r="F280" s="7">
        <v>7.4999999999999997E-2</v>
      </c>
      <c r="G280" s="6">
        <v>0.82499999999999996</v>
      </c>
      <c r="H280" s="6">
        <v>8.2500000000000004E-3</v>
      </c>
      <c r="I280" s="6">
        <v>1</v>
      </c>
      <c r="J280" s="18">
        <v>32.719499999999996</v>
      </c>
      <c r="K280" s="22">
        <v>198.29999999999998</v>
      </c>
      <c r="L280" s="11"/>
    </row>
    <row r="281" spans="1:12" ht="15">
      <c r="A281" s="74">
        <v>45834</v>
      </c>
      <c r="B281" s="6" t="s">
        <v>430</v>
      </c>
      <c r="C281" s="6" t="s">
        <v>431</v>
      </c>
      <c r="D281" s="25" t="s">
        <v>462</v>
      </c>
      <c r="E281" s="7">
        <v>1.175E-2</v>
      </c>
      <c r="F281" s="7">
        <v>2.5000000000000001E-2</v>
      </c>
      <c r="G281" s="6">
        <v>0.89</v>
      </c>
      <c r="H281" s="6">
        <v>8.8999999999999999E-3</v>
      </c>
      <c r="I281" s="6">
        <v>0</v>
      </c>
      <c r="J281" s="18">
        <v>35.297399999999996</v>
      </c>
      <c r="K281" s="22">
        <v>79.319999999999993</v>
      </c>
      <c r="L281" s="11"/>
    </row>
    <row r="282" spans="1:12" ht="15">
      <c r="A282" s="74">
        <v>45834</v>
      </c>
      <c r="B282" s="6" t="s">
        <v>430</v>
      </c>
      <c r="C282" s="6" t="s">
        <v>431</v>
      </c>
      <c r="D282" s="25" t="s">
        <v>6</v>
      </c>
      <c r="E282" s="7">
        <v>1.1000000000000003E-3</v>
      </c>
      <c r="F282" s="7">
        <v>1.2500000000000001E-2</v>
      </c>
      <c r="G282" s="6">
        <v>0</v>
      </c>
      <c r="H282" s="6">
        <v>0</v>
      </c>
      <c r="I282" s="6">
        <v>0</v>
      </c>
      <c r="J282" s="18">
        <v>0</v>
      </c>
      <c r="K282" s="22">
        <v>51.5</v>
      </c>
      <c r="L282" s="11"/>
    </row>
    <row r="283" spans="1:12" ht="15">
      <c r="A283" s="74">
        <v>45834</v>
      </c>
      <c r="B283" s="6" t="s">
        <v>430</v>
      </c>
      <c r="C283" s="6" t="s">
        <v>431</v>
      </c>
      <c r="D283" s="25" t="s">
        <v>7</v>
      </c>
      <c r="E283" s="7">
        <v>0.01</v>
      </c>
      <c r="F283" s="7">
        <v>1.2500000000000001E-2</v>
      </c>
      <c r="G283" s="6">
        <v>0</v>
      </c>
      <c r="H283" s="6">
        <v>0</v>
      </c>
      <c r="I283" s="6">
        <v>0</v>
      </c>
      <c r="J283" s="18">
        <v>0</v>
      </c>
      <c r="K283" s="22">
        <v>20.7</v>
      </c>
      <c r="L283" s="11"/>
    </row>
    <row r="284" spans="1:12" ht="15">
      <c r="A284" s="74">
        <v>45834</v>
      </c>
      <c r="B284" s="6" t="s">
        <v>430</v>
      </c>
      <c r="C284" s="6" t="s">
        <v>431</v>
      </c>
      <c r="D284" s="25" t="s">
        <v>235</v>
      </c>
      <c r="E284" s="7">
        <v>0.01</v>
      </c>
      <c r="F284" s="7">
        <v>1.2500000000000001E-2</v>
      </c>
      <c r="G284" s="6">
        <v>0</v>
      </c>
      <c r="H284" s="6">
        <v>0</v>
      </c>
      <c r="I284" s="6">
        <v>0</v>
      </c>
      <c r="J284" s="18">
        <v>0</v>
      </c>
      <c r="K284" s="22">
        <v>31.35</v>
      </c>
      <c r="L284" s="11"/>
    </row>
    <row r="285" spans="1:12" ht="15">
      <c r="A285" s="74">
        <v>45834</v>
      </c>
      <c r="B285" s="6" t="s">
        <v>430</v>
      </c>
      <c r="C285" s="6" t="s">
        <v>431</v>
      </c>
      <c r="D285" s="25" t="s">
        <v>371</v>
      </c>
      <c r="E285" s="7">
        <v>0.01</v>
      </c>
      <c r="F285" s="7">
        <v>1.2500000000000001E-2</v>
      </c>
      <c r="G285" s="6">
        <v>0</v>
      </c>
      <c r="H285" s="6">
        <v>0</v>
      </c>
      <c r="I285" s="6">
        <v>0</v>
      </c>
      <c r="J285" s="18">
        <v>0</v>
      </c>
      <c r="K285" s="22">
        <v>40.450000000000003</v>
      </c>
      <c r="L285" s="11"/>
    </row>
    <row r="286" spans="1:12" ht="15">
      <c r="A286" s="74">
        <v>45834</v>
      </c>
      <c r="B286" s="6" t="s">
        <v>430</v>
      </c>
      <c r="C286" s="6" t="s">
        <v>431</v>
      </c>
      <c r="D286" s="25" t="s">
        <v>11</v>
      </c>
      <c r="E286" s="7">
        <v>5.0000000000000001E-3</v>
      </c>
      <c r="F286" s="7">
        <v>6.2500000000000003E-3</v>
      </c>
      <c r="G286" s="6">
        <v>0</v>
      </c>
      <c r="H286" s="6">
        <v>0</v>
      </c>
      <c r="I286" s="6">
        <v>0</v>
      </c>
      <c r="J286" s="18">
        <v>0</v>
      </c>
      <c r="K286" s="22">
        <v>27.5</v>
      </c>
      <c r="L286" s="11"/>
    </row>
    <row r="287" spans="1:12" ht="15">
      <c r="A287" s="74">
        <v>45834</v>
      </c>
      <c r="B287" s="6" t="s">
        <v>430</v>
      </c>
      <c r="C287" s="6" t="s">
        <v>431</v>
      </c>
      <c r="D287" s="25" t="s">
        <v>12</v>
      </c>
      <c r="E287" s="7">
        <v>5.0000000000000001E-3</v>
      </c>
      <c r="F287" s="7">
        <v>6.2500000000000003E-3</v>
      </c>
      <c r="G287" s="6">
        <v>0</v>
      </c>
      <c r="H287" s="6">
        <v>0</v>
      </c>
      <c r="I287" s="6">
        <v>0</v>
      </c>
      <c r="J287" s="18">
        <v>0</v>
      </c>
      <c r="K287" s="22">
        <v>40.1</v>
      </c>
      <c r="L287" s="11"/>
    </row>
    <row r="288" spans="1:12" ht="15">
      <c r="A288" s="74">
        <v>45834</v>
      </c>
      <c r="B288" s="6" t="s">
        <v>430</v>
      </c>
      <c r="C288" s="6" t="s">
        <v>431</v>
      </c>
      <c r="D288" s="24" t="s">
        <v>297</v>
      </c>
      <c r="E288" s="7">
        <v>0</v>
      </c>
      <c r="F288" s="7">
        <v>6.2500000000000003E-3</v>
      </c>
      <c r="G288" s="6">
        <v>0</v>
      </c>
      <c r="H288" s="6">
        <v>0</v>
      </c>
      <c r="I288" s="6">
        <v>0.5</v>
      </c>
      <c r="J288" s="18">
        <v>0</v>
      </c>
      <c r="K288" s="22">
        <v>0</v>
      </c>
      <c r="L288" s="11"/>
    </row>
    <row r="289" spans="1:12" ht="15">
      <c r="A289" s="74">
        <v>45834</v>
      </c>
      <c r="B289" s="6" t="s">
        <v>430</v>
      </c>
      <c r="C289" s="6" t="s">
        <v>431</v>
      </c>
      <c r="D289" s="25" t="s">
        <v>15</v>
      </c>
      <c r="E289" s="7">
        <v>0.01</v>
      </c>
      <c r="F289" s="7">
        <v>1.2500000000000001E-2</v>
      </c>
      <c r="G289" s="6">
        <v>0</v>
      </c>
      <c r="H289" s="6">
        <v>0</v>
      </c>
      <c r="I289" s="6">
        <v>0</v>
      </c>
      <c r="J289" s="18">
        <v>0</v>
      </c>
      <c r="K289" s="22">
        <v>5.09</v>
      </c>
      <c r="L289" s="11"/>
    </row>
    <row r="290" spans="1:12" ht="15">
      <c r="A290" s="74">
        <v>45834</v>
      </c>
      <c r="B290" s="6" t="s">
        <v>430</v>
      </c>
      <c r="C290" s="6" t="s">
        <v>431</v>
      </c>
      <c r="D290" s="25" t="s">
        <v>16</v>
      </c>
      <c r="E290" s="7">
        <v>0.5</v>
      </c>
      <c r="F290" s="7">
        <v>0.625</v>
      </c>
      <c r="G290" s="6">
        <v>0</v>
      </c>
      <c r="H290" s="6">
        <v>0</v>
      </c>
      <c r="I290" s="6">
        <v>0</v>
      </c>
      <c r="J290" s="18">
        <v>0</v>
      </c>
      <c r="K290" s="22">
        <v>3</v>
      </c>
      <c r="L290" s="11"/>
    </row>
    <row r="291" spans="1:12" ht="15">
      <c r="A291" s="74">
        <v>45834</v>
      </c>
      <c r="B291" s="6" t="s">
        <v>430</v>
      </c>
      <c r="C291" s="6" t="s">
        <v>431</v>
      </c>
      <c r="D291" s="25" t="s">
        <v>17</v>
      </c>
      <c r="E291" s="7">
        <v>0.5</v>
      </c>
      <c r="F291" s="7">
        <v>0.625</v>
      </c>
      <c r="G291" s="6">
        <v>0</v>
      </c>
      <c r="H291" s="6">
        <v>0</v>
      </c>
      <c r="I291" s="6">
        <v>0</v>
      </c>
      <c r="J291" s="18">
        <v>0</v>
      </c>
      <c r="K291" s="22">
        <v>3.5000000000000004</v>
      </c>
      <c r="L291" s="11"/>
    </row>
    <row r="292" spans="1:12" ht="15">
      <c r="A292" s="74">
        <v>45834</v>
      </c>
      <c r="B292" s="6" t="s">
        <v>430</v>
      </c>
      <c r="C292" s="6" t="s">
        <v>431</v>
      </c>
      <c r="D292" s="24" t="s">
        <v>239</v>
      </c>
      <c r="E292" s="7">
        <v>1E-3</v>
      </c>
      <c r="F292" s="7">
        <v>1.25E-3</v>
      </c>
      <c r="G292" s="6">
        <v>0</v>
      </c>
      <c r="H292" s="6">
        <v>0</v>
      </c>
      <c r="I292" s="6">
        <v>0</v>
      </c>
      <c r="J292" s="18">
        <v>0</v>
      </c>
      <c r="K292" s="22">
        <v>4.8060000000000009</v>
      </c>
      <c r="L292" s="11"/>
    </row>
    <row r="293" spans="1:12" ht="15">
      <c r="A293" s="74">
        <v>45834</v>
      </c>
      <c r="B293" s="6" t="s">
        <v>430</v>
      </c>
      <c r="C293" s="6" t="s">
        <v>431</v>
      </c>
      <c r="D293" s="24" t="s">
        <v>463</v>
      </c>
      <c r="E293" s="7">
        <v>3.0000000000000001E-3</v>
      </c>
      <c r="F293" s="7">
        <v>7.4999999999999997E-3</v>
      </c>
      <c r="G293" s="6">
        <v>0</v>
      </c>
      <c r="H293" s="6">
        <v>0</v>
      </c>
      <c r="I293" s="6">
        <v>0.3</v>
      </c>
      <c r="J293" s="18">
        <v>0</v>
      </c>
      <c r="K293" s="22">
        <v>23.222999999999999</v>
      </c>
      <c r="L293" s="11"/>
    </row>
    <row r="294" spans="1:12" ht="15">
      <c r="A294" s="74">
        <v>45834</v>
      </c>
      <c r="B294" s="6" t="s">
        <v>430</v>
      </c>
      <c r="C294" s="6" t="s">
        <v>431</v>
      </c>
      <c r="D294" s="24" t="s">
        <v>299</v>
      </c>
      <c r="E294" s="7">
        <v>0.03</v>
      </c>
      <c r="F294" s="7">
        <v>0.05</v>
      </c>
      <c r="G294" s="6">
        <v>0</v>
      </c>
      <c r="H294" s="6">
        <v>0</v>
      </c>
      <c r="I294" s="6">
        <v>1</v>
      </c>
      <c r="J294" s="18">
        <v>0</v>
      </c>
      <c r="K294" s="22">
        <v>15.540000000000003</v>
      </c>
      <c r="L294" s="11"/>
    </row>
    <row r="295" spans="1:12" ht="15">
      <c r="A295" s="74">
        <v>45834</v>
      </c>
      <c r="B295" s="6" t="s">
        <v>430</v>
      </c>
      <c r="C295" s="6" t="s">
        <v>431</v>
      </c>
      <c r="D295" s="25" t="s">
        <v>19</v>
      </c>
      <c r="E295" s="7">
        <v>0.01</v>
      </c>
      <c r="F295" s="7">
        <v>1.2500000000000001E-2</v>
      </c>
      <c r="G295" s="6">
        <v>0.36</v>
      </c>
      <c r="H295" s="6">
        <v>3.5999999999999999E-3</v>
      </c>
      <c r="I295" s="6">
        <v>0</v>
      </c>
      <c r="J295" s="18">
        <v>23.4</v>
      </c>
      <c r="K295" s="22">
        <v>65</v>
      </c>
      <c r="L295" s="11"/>
    </row>
    <row r="296" spans="1:12" ht="15">
      <c r="A296" s="74">
        <v>45834</v>
      </c>
      <c r="B296" s="6" t="s">
        <v>430</v>
      </c>
      <c r="C296" s="6" t="s">
        <v>431</v>
      </c>
      <c r="D296" s="24" t="s">
        <v>22</v>
      </c>
      <c r="E296" s="7">
        <v>0.69639999999999991</v>
      </c>
      <c r="F296" s="7">
        <v>0.875</v>
      </c>
      <c r="G296" s="6">
        <v>15</v>
      </c>
      <c r="H296" s="6">
        <v>0.15</v>
      </c>
      <c r="I296" s="6">
        <v>0</v>
      </c>
      <c r="J296" s="18">
        <v>27</v>
      </c>
      <c r="K296" s="22">
        <v>126</v>
      </c>
      <c r="L296" s="11"/>
    </row>
    <row r="297" spans="1:12" ht="15">
      <c r="A297" s="74">
        <v>45834</v>
      </c>
      <c r="B297" s="6" t="s">
        <v>430</v>
      </c>
      <c r="C297" s="6" t="s">
        <v>431</v>
      </c>
      <c r="D297" s="25" t="s">
        <v>24</v>
      </c>
      <c r="E297" s="7">
        <v>-0.15</v>
      </c>
      <c r="F297" s="7">
        <v>6.2500000000000003E-3</v>
      </c>
      <c r="G297" s="6">
        <v>0</v>
      </c>
      <c r="H297" s="6">
        <v>0</v>
      </c>
      <c r="I297" s="6">
        <v>0.5</v>
      </c>
      <c r="J297" s="18">
        <v>0</v>
      </c>
      <c r="K297" s="22">
        <v>0</v>
      </c>
      <c r="L297" s="11"/>
    </row>
    <row r="298" spans="1:12" ht="15">
      <c r="A298" s="74">
        <v>45834</v>
      </c>
      <c r="B298" s="6" t="s">
        <v>430</v>
      </c>
      <c r="C298" s="6" t="s">
        <v>431</v>
      </c>
      <c r="D298" s="24" t="s">
        <v>25</v>
      </c>
      <c r="E298" s="7">
        <v>0.25</v>
      </c>
      <c r="F298" s="7">
        <v>0.5</v>
      </c>
      <c r="G298" s="6">
        <v>0</v>
      </c>
      <c r="H298" s="6">
        <v>0</v>
      </c>
      <c r="I298" s="6">
        <v>15</v>
      </c>
      <c r="J298" s="18">
        <v>0</v>
      </c>
      <c r="K298" s="22">
        <v>62.749999999999993</v>
      </c>
      <c r="L298" s="11"/>
    </row>
    <row r="299" spans="1:12" ht="15">
      <c r="A299" s="74">
        <v>45834</v>
      </c>
      <c r="B299" s="6" t="s">
        <v>430</v>
      </c>
      <c r="C299" s="6" t="s">
        <v>431</v>
      </c>
      <c r="D299" s="24" t="s">
        <v>464</v>
      </c>
      <c r="E299" s="7">
        <v>0.15</v>
      </c>
      <c r="F299" s="7">
        <v>0.25</v>
      </c>
      <c r="G299" s="6">
        <v>0</v>
      </c>
      <c r="H299" s="6">
        <v>0</v>
      </c>
      <c r="I299" s="6">
        <v>5</v>
      </c>
      <c r="J299" s="18">
        <v>0</v>
      </c>
      <c r="K299" s="22">
        <v>5.1000000000000005</v>
      </c>
      <c r="L299" s="11"/>
    </row>
    <row r="300" spans="1:12" ht="15">
      <c r="A300" s="74">
        <v>45834</v>
      </c>
      <c r="B300" s="6" t="s">
        <v>430</v>
      </c>
      <c r="C300" s="6" t="s">
        <v>431</v>
      </c>
      <c r="D300" s="24" t="s">
        <v>465</v>
      </c>
      <c r="E300" s="7">
        <v>3.0000000000000001E-3</v>
      </c>
      <c r="F300" s="7">
        <v>3.7499999999999999E-3</v>
      </c>
      <c r="G300" s="6">
        <v>0.21</v>
      </c>
      <c r="H300" s="6">
        <v>2.0999999999999999E-3</v>
      </c>
      <c r="I300" s="6">
        <v>0</v>
      </c>
      <c r="J300" s="18">
        <v>16.59</v>
      </c>
      <c r="K300" s="22">
        <v>23.7</v>
      </c>
      <c r="L300" s="11"/>
    </row>
    <row r="301" spans="1:12" ht="15">
      <c r="A301" s="74">
        <v>45834</v>
      </c>
      <c r="B301" s="6" t="s">
        <v>430</v>
      </c>
      <c r="C301" s="6" t="s">
        <v>431</v>
      </c>
      <c r="D301" s="25" t="s">
        <v>301</v>
      </c>
      <c r="E301" s="7">
        <v>3.9000000000000003E-3</v>
      </c>
      <c r="F301" s="7">
        <v>7.4999999999999997E-3</v>
      </c>
      <c r="G301" s="6">
        <v>0</v>
      </c>
      <c r="H301" s="6">
        <v>0</v>
      </c>
      <c r="I301" s="6">
        <v>0</v>
      </c>
      <c r="J301" s="18">
        <v>0</v>
      </c>
      <c r="K301" s="22">
        <v>37.114285714285714</v>
      </c>
      <c r="L301" s="11"/>
    </row>
    <row r="302" spans="1:12" ht="15">
      <c r="A302" s="74">
        <v>45834</v>
      </c>
      <c r="B302" s="6" t="s">
        <v>430</v>
      </c>
      <c r="C302" s="6" t="s">
        <v>431</v>
      </c>
      <c r="D302" s="25" t="s">
        <v>302</v>
      </c>
      <c r="E302" s="7">
        <v>6.0000000000000001E-3</v>
      </c>
      <c r="F302" s="7">
        <v>7.4999999999999997E-3</v>
      </c>
      <c r="G302" s="6">
        <v>0</v>
      </c>
      <c r="H302" s="6">
        <v>0</v>
      </c>
      <c r="I302" s="6">
        <v>0</v>
      </c>
      <c r="J302" s="18">
        <v>0</v>
      </c>
      <c r="K302" s="22">
        <v>56.008571428571429</v>
      </c>
      <c r="L302" s="11"/>
    </row>
    <row r="303" spans="1:12" ht="15">
      <c r="A303" s="74">
        <v>45834</v>
      </c>
      <c r="B303" s="6" t="s">
        <v>430</v>
      </c>
      <c r="C303" s="6" t="s">
        <v>431</v>
      </c>
      <c r="D303" s="24" t="s">
        <v>303</v>
      </c>
      <c r="E303" s="7">
        <v>2E-3</v>
      </c>
      <c r="F303" s="7">
        <v>2.5000000000000001E-3</v>
      </c>
      <c r="G303" s="6">
        <v>0</v>
      </c>
      <c r="H303" s="6">
        <v>0</v>
      </c>
      <c r="I303" s="6">
        <v>0</v>
      </c>
      <c r="J303" s="18">
        <v>0</v>
      </c>
      <c r="K303" s="22">
        <v>15.980000000000002</v>
      </c>
      <c r="L303" s="11"/>
    </row>
    <row r="304" spans="1:12" ht="15">
      <c r="A304" s="74">
        <v>45834</v>
      </c>
      <c r="B304" s="6" t="s">
        <v>430</v>
      </c>
      <c r="C304" s="6" t="s">
        <v>431</v>
      </c>
      <c r="D304" s="25" t="s">
        <v>304</v>
      </c>
      <c r="E304" s="7">
        <v>5.0000000000000001E-3</v>
      </c>
      <c r="F304" s="7">
        <v>0.01</v>
      </c>
      <c r="G304" s="6">
        <v>0</v>
      </c>
      <c r="H304" s="6">
        <v>0</v>
      </c>
      <c r="I304" s="6">
        <v>0.3</v>
      </c>
      <c r="J304" s="18">
        <v>0</v>
      </c>
      <c r="K304" s="22">
        <v>17.114999999999998</v>
      </c>
      <c r="L304" s="11"/>
    </row>
    <row r="305" spans="1:12" ht="15">
      <c r="A305" s="74">
        <v>45834</v>
      </c>
      <c r="B305" s="6" t="s">
        <v>430</v>
      </c>
      <c r="C305" s="6" t="s">
        <v>431</v>
      </c>
      <c r="D305" s="25" t="s">
        <v>30</v>
      </c>
      <c r="E305" s="7">
        <v>8.199999999999999E-3</v>
      </c>
      <c r="F305" s="7">
        <v>1.8749999999999999E-2</v>
      </c>
      <c r="G305" s="6">
        <v>0</v>
      </c>
      <c r="H305" s="6">
        <v>0</v>
      </c>
      <c r="I305" s="6">
        <v>0.68</v>
      </c>
      <c r="J305" s="18">
        <v>0</v>
      </c>
      <c r="K305" s="22">
        <v>12.218</v>
      </c>
      <c r="L305" s="11"/>
    </row>
    <row r="306" spans="1:12" ht="15">
      <c r="A306" s="74">
        <v>45834</v>
      </c>
      <c r="B306" s="6" t="s">
        <v>430</v>
      </c>
      <c r="C306" s="6" t="s">
        <v>431</v>
      </c>
      <c r="D306" s="24" t="s">
        <v>466</v>
      </c>
      <c r="E306" s="7">
        <v>3.0000000000000001E-3</v>
      </c>
      <c r="F306" s="7">
        <v>3.7499999999999999E-3</v>
      </c>
      <c r="G306" s="6">
        <v>0.152</v>
      </c>
      <c r="H306" s="6">
        <v>1.5199999999999999E-3</v>
      </c>
      <c r="I306" s="6">
        <v>0</v>
      </c>
      <c r="J306" s="18">
        <v>9.1047999999999991</v>
      </c>
      <c r="K306" s="22">
        <v>17.97</v>
      </c>
      <c r="L306" s="11"/>
    </row>
    <row r="307" spans="1:12" ht="15">
      <c r="A307" s="74">
        <v>45834</v>
      </c>
      <c r="B307" s="6" t="s">
        <v>430</v>
      </c>
      <c r="C307" s="6" t="s">
        <v>431</v>
      </c>
      <c r="D307" s="25" t="s">
        <v>32</v>
      </c>
      <c r="E307" s="7">
        <v>8.4799999999999997E-3</v>
      </c>
      <c r="F307" s="7">
        <v>1.2500000000000001E-2</v>
      </c>
      <c r="G307" s="6">
        <v>0.42099999999999999</v>
      </c>
      <c r="H307" s="6">
        <v>4.2100000000000002E-3</v>
      </c>
      <c r="I307" s="6">
        <v>0</v>
      </c>
      <c r="J307" s="18">
        <v>11.796419999999999</v>
      </c>
      <c r="K307" s="22">
        <v>28.02</v>
      </c>
      <c r="L307" s="11"/>
    </row>
    <row r="308" spans="1:12" ht="15">
      <c r="A308" s="74">
        <v>45834</v>
      </c>
      <c r="B308" s="6" t="s">
        <v>430</v>
      </c>
      <c r="C308" s="6" t="s">
        <v>431</v>
      </c>
      <c r="D308" s="25" t="s">
        <v>33</v>
      </c>
      <c r="E308" s="7">
        <v>-1.2100000000000001E-3</v>
      </c>
      <c r="F308" s="7">
        <v>3.7499999999999999E-3</v>
      </c>
      <c r="G308" s="6">
        <v>0</v>
      </c>
      <c r="H308" s="6">
        <v>0</v>
      </c>
      <c r="I308" s="6">
        <v>0</v>
      </c>
      <c r="J308" s="18">
        <v>0</v>
      </c>
      <c r="K308" s="22">
        <v>4.1970000000000001</v>
      </c>
      <c r="L308" s="11"/>
    </row>
    <row r="309" spans="1:12" ht="15">
      <c r="A309" s="74">
        <v>45834</v>
      </c>
      <c r="B309" s="6" t="s">
        <v>430</v>
      </c>
      <c r="C309" s="6" t="s">
        <v>431</v>
      </c>
      <c r="D309" s="24" t="s">
        <v>467</v>
      </c>
      <c r="E309" s="7">
        <v>3.0000000000000001E-3</v>
      </c>
      <c r="F309" s="7">
        <v>3.7499999999999999E-3</v>
      </c>
      <c r="G309" s="6">
        <v>0</v>
      </c>
      <c r="H309" s="6">
        <v>0</v>
      </c>
      <c r="I309" s="6">
        <v>0</v>
      </c>
      <c r="J309" s="18">
        <v>0</v>
      </c>
      <c r="K309" s="22">
        <v>15.756</v>
      </c>
      <c r="L309" s="11"/>
    </row>
    <row r="310" spans="1:12" ht="15">
      <c r="A310" s="74">
        <v>45834</v>
      </c>
      <c r="B310" s="6" t="s">
        <v>430</v>
      </c>
      <c r="C310" s="6" t="s">
        <v>431</v>
      </c>
      <c r="D310" s="25" t="s">
        <v>36</v>
      </c>
      <c r="E310" s="7">
        <v>1E-3</v>
      </c>
      <c r="F310" s="7">
        <v>1.25E-3</v>
      </c>
      <c r="G310" s="6">
        <v>0</v>
      </c>
      <c r="H310" s="6">
        <v>0</v>
      </c>
      <c r="I310" s="6">
        <v>0</v>
      </c>
      <c r="J310" s="18">
        <v>0</v>
      </c>
      <c r="K310" s="22">
        <v>13.949000000000002</v>
      </c>
      <c r="L310" s="11"/>
    </row>
    <row r="311" spans="1:12" ht="15">
      <c r="A311" s="74">
        <v>45834</v>
      </c>
      <c r="B311" s="6" t="s">
        <v>430</v>
      </c>
      <c r="C311" s="6" t="s">
        <v>431</v>
      </c>
      <c r="D311" s="24" t="s">
        <v>468</v>
      </c>
      <c r="E311" s="7">
        <v>1.5E-3</v>
      </c>
      <c r="F311" s="7">
        <v>1.8749999999999999E-3</v>
      </c>
      <c r="G311" s="6">
        <v>0</v>
      </c>
      <c r="H311" s="6">
        <v>0</v>
      </c>
      <c r="I311" s="6">
        <v>0</v>
      </c>
      <c r="J311" s="18">
        <v>0</v>
      </c>
      <c r="K311" s="22">
        <v>6.4289999999999994</v>
      </c>
      <c r="L311" s="11"/>
    </row>
    <row r="312" spans="1:12" ht="15">
      <c r="A312" s="74">
        <v>45834</v>
      </c>
      <c r="B312" s="6" t="s">
        <v>430</v>
      </c>
      <c r="C312" s="6" t="s">
        <v>431</v>
      </c>
      <c r="D312" s="25" t="s">
        <v>40</v>
      </c>
      <c r="E312" s="7">
        <v>1.2199999999999999E-2</v>
      </c>
      <c r="F312" s="7">
        <v>1.8749999999999999E-2</v>
      </c>
      <c r="G312" s="6">
        <v>0</v>
      </c>
      <c r="H312" s="6">
        <v>0</v>
      </c>
      <c r="I312" s="6">
        <v>0.28000000000000003</v>
      </c>
      <c r="J312" s="18">
        <v>0</v>
      </c>
      <c r="K312" s="22">
        <v>12.419599999999999</v>
      </c>
      <c r="L312" s="11"/>
    </row>
    <row r="313" spans="1:12" s="2" customFormat="1" ht="15">
      <c r="A313" s="75">
        <v>45836</v>
      </c>
      <c r="B313" s="6" t="s">
        <v>430</v>
      </c>
      <c r="C313" s="6" t="s">
        <v>431</v>
      </c>
      <c r="D313" s="24" t="s">
        <v>310</v>
      </c>
      <c r="E313" s="7">
        <v>3.0000000000000001E-3</v>
      </c>
      <c r="F313" s="7">
        <v>6.2500000000000003E-3</v>
      </c>
      <c r="G313" s="6">
        <v>0.38</v>
      </c>
      <c r="H313" s="6">
        <v>3.8E-3</v>
      </c>
      <c r="I313" s="6">
        <v>0.2</v>
      </c>
      <c r="J313" s="18">
        <v>11.1264</v>
      </c>
      <c r="K313" s="22">
        <v>8.7840000000000007</v>
      </c>
      <c r="L313" s="11"/>
    </row>
    <row r="314" spans="1:12" s="2" customFormat="1" ht="15">
      <c r="A314" s="75">
        <v>45836</v>
      </c>
      <c r="B314" s="6" t="s">
        <v>430</v>
      </c>
      <c r="C314" s="6" t="s">
        <v>431</v>
      </c>
      <c r="D314" s="24" t="s">
        <v>311</v>
      </c>
      <c r="E314" s="7">
        <v>-3.0000000000000035E-4</v>
      </c>
      <c r="F314" s="7">
        <v>6.2500000000000003E-3</v>
      </c>
      <c r="G314" s="6">
        <v>0.53200000000000003</v>
      </c>
      <c r="H314" s="6">
        <v>5.3200000000000001E-3</v>
      </c>
      <c r="I314" s="6">
        <v>0.15</v>
      </c>
      <c r="J314" s="18">
        <v>18.62</v>
      </c>
      <c r="K314" s="22">
        <v>12.25</v>
      </c>
      <c r="L314" s="11"/>
    </row>
    <row r="315" spans="1:12" s="2" customFormat="1" ht="15">
      <c r="A315" s="75">
        <v>45836</v>
      </c>
      <c r="B315" s="6" t="s">
        <v>430</v>
      </c>
      <c r="C315" s="6" t="s">
        <v>431</v>
      </c>
      <c r="D315" s="24" t="s">
        <v>312</v>
      </c>
      <c r="E315" s="7">
        <v>-3.32E-3</v>
      </c>
      <c r="F315" s="7">
        <v>6.2500000000000003E-3</v>
      </c>
      <c r="G315" s="6">
        <v>0.32600000000000001</v>
      </c>
      <c r="H315" s="6">
        <v>3.2600000000000003E-3</v>
      </c>
      <c r="I315" s="6">
        <v>0.3</v>
      </c>
      <c r="J315" s="18">
        <v>11.41</v>
      </c>
      <c r="K315" s="22">
        <v>7</v>
      </c>
      <c r="L315" s="11"/>
    </row>
    <row r="316" spans="1:12" s="2" customFormat="1" ht="15">
      <c r="A316" s="75">
        <v>45836</v>
      </c>
      <c r="B316" s="6" t="s">
        <v>430</v>
      </c>
      <c r="C316" s="6" t="s">
        <v>431</v>
      </c>
      <c r="D316" s="25" t="s">
        <v>244</v>
      </c>
      <c r="E316" s="7">
        <v>1.7399999999999998E-3</v>
      </c>
      <c r="F316" s="7">
        <v>6.2500000000000003E-3</v>
      </c>
      <c r="G316" s="6">
        <v>0</v>
      </c>
      <c r="H316" s="6">
        <v>0</v>
      </c>
      <c r="I316" s="6">
        <v>0</v>
      </c>
      <c r="J316" s="18">
        <v>0</v>
      </c>
      <c r="K316" s="22">
        <v>13.69</v>
      </c>
      <c r="L316" s="11"/>
    </row>
    <row r="317" spans="1:12" s="2" customFormat="1" ht="15">
      <c r="A317" s="75">
        <v>45836</v>
      </c>
      <c r="B317" s="6" t="s">
        <v>430</v>
      </c>
      <c r="C317" s="6" t="s">
        <v>431</v>
      </c>
      <c r="D317" s="26" t="s">
        <v>41</v>
      </c>
      <c r="E317" s="7">
        <v>0.01</v>
      </c>
      <c r="F317" s="7">
        <v>1.2500000000000001E-2</v>
      </c>
      <c r="G317" s="6">
        <v>0</v>
      </c>
      <c r="H317" s="6">
        <v>0</v>
      </c>
      <c r="I317" s="6">
        <v>0</v>
      </c>
      <c r="J317" s="18">
        <v>0</v>
      </c>
      <c r="K317" s="22">
        <v>3.96</v>
      </c>
      <c r="L317" s="11"/>
    </row>
    <row r="318" spans="1:12" s="2" customFormat="1" ht="15">
      <c r="A318" s="75">
        <v>45836</v>
      </c>
      <c r="B318" s="6" t="s">
        <v>430</v>
      </c>
      <c r="C318" s="6" t="s">
        <v>431</v>
      </c>
      <c r="D318" s="27" t="s">
        <v>469</v>
      </c>
      <c r="E318" s="7">
        <v>5.0000000000000001E-3</v>
      </c>
      <c r="F318" s="7">
        <v>6.2500000000000003E-3</v>
      </c>
      <c r="G318" s="6">
        <v>0</v>
      </c>
      <c r="H318" s="6">
        <v>0</v>
      </c>
      <c r="I318" s="6">
        <v>0</v>
      </c>
      <c r="J318" s="18">
        <v>0</v>
      </c>
      <c r="K318" s="22">
        <v>10.050000000000001</v>
      </c>
      <c r="L318" s="11"/>
    </row>
    <row r="319" spans="1:12" s="2" customFormat="1" ht="15">
      <c r="A319" s="75">
        <v>45836</v>
      </c>
      <c r="B319" s="6" t="s">
        <v>430</v>
      </c>
      <c r="C319" s="6" t="s">
        <v>431</v>
      </c>
      <c r="D319" s="27" t="s">
        <v>315</v>
      </c>
      <c r="E319" s="7">
        <v>2E-3</v>
      </c>
      <c r="F319" s="7">
        <v>2.5000000000000001E-3</v>
      </c>
      <c r="G319" s="6">
        <v>0</v>
      </c>
      <c r="H319" s="6">
        <v>0</v>
      </c>
      <c r="I319" s="6">
        <v>0</v>
      </c>
      <c r="J319" s="18">
        <v>0</v>
      </c>
      <c r="K319" s="22">
        <v>5.120000000000001</v>
      </c>
      <c r="L319" s="11"/>
    </row>
    <row r="320" spans="1:12" s="2" customFormat="1" ht="15">
      <c r="A320" s="75">
        <v>45836</v>
      </c>
      <c r="B320" s="6" t="s">
        <v>430</v>
      </c>
      <c r="C320" s="6" t="s">
        <v>431</v>
      </c>
      <c r="D320" s="27" t="s">
        <v>44</v>
      </c>
      <c r="E320" s="7">
        <v>0.03</v>
      </c>
      <c r="F320" s="7">
        <v>3.7499999999999999E-2</v>
      </c>
      <c r="G320" s="6">
        <v>0</v>
      </c>
      <c r="H320" s="6">
        <v>0</v>
      </c>
      <c r="I320" s="6">
        <v>0</v>
      </c>
      <c r="J320" s="18">
        <v>0</v>
      </c>
      <c r="K320" s="22">
        <v>23.700000000000003</v>
      </c>
      <c r="L320" s="11"/>
    </row>
    <row r="321" spans="1:12" s="2" customFormat="1" ht="15">
      <c r="A321" s="75">
        <v>45836</v>
      </c>
      <c r="B321" s="6" t="s">
        <v>430</v>
      </c>
      <c r="C321" s="6" t="s">
        <v>431</v>
      </c>
      <c r="D321" s="27" t="s">
        <v>175</v>
      </c>
      <c r="E321" s="7">
        <v>1.5E-3</v>
      </c>
      <c r="F321" s="7">
        <v>1.8749999999999999E-3</v>
      </c>
      <c r="G321" s="6">
        <v>0</v>
      </c>
      <c r="H321" s="6">
        <v>0</v>
      </c>
      <c r="I321" s="6">
        <v>0</v>
      </c>
      <c r="J321" s="18">
        <v>0</v>
      </c>
      <c r="K321" s="22">
        <v>22.5</v>
      </c>
      <c r="L321" s="11"/>
    </row>
    <row r="322" spans="1:12" s="2" customFormat="1" ht="15">
      <c r="A322" s="75">
        <v>45836</v>
      </c>
      <c r="B322" s="6" t="s">
        <v>430</v>
      </c>
      <c r="C322" s="6" t="s">
        <v>431</v>
      </c>
      <c r="D322" s="27" t="s">
        <v>47</v>
      </c>
      <c r="E322" s="7">
        <v>2E-3</v>
      </c>
      <c r="F322" s="7">
        <v>2.5000000000000001E-3</v>
      </c>
      <c r="G322" s="6">
        <v>0</v>
      </c>
      <c r="H322" s="6">
        <v>0</v>
      </c>
      <c r="I322" s="6">
        <v>0</v>
      </c>
      <c r="J322" s="18">
        <v>0</v>
      </c>
      <c r="K322" s="22">
        <v>7.5</v>
      </c>
      <c r="L322" s="11"/>
    </row>
    <row r="323" spans="1:12" s="2" customFormat="1" ht="15">
      <c r="A323" s="75">
        <v>45836</v>
      </c>
      <c r="B323" s="6" t="s">
        <v>430</v>
      </c>
      <c r="C323" s="6" t="s">
        <v>431</v>
      </c>
      <c r="D323" s="27" t="s">
        <v>46</v>
      </c>
      <c r="E323" s="7">
        <v>3.0000000000000001E-3</v>
      </c>
      <c r="F323" s="7">
        <v>3.7499999999999999E-3</v>
      </c>
      <c r="G323" s="6">
        <v>0</v>
      </c>
      <c r="H323" s="6">
        <v>0</v>
      </c>
      <c r="I323" s="6">
        <v>0</v>
      </c>
      <c r="J323" s="18">
        <v>0</v>
      </c>
      <c r="K323" s="22">
        <v>7.77</v>
      </c>
      <c r="L323" s="11"/>
    </row>
    <row r="324" spans="1:12" s="2" customFormat="1" ht="15">
      <c r="A324" s="75">
        <v>45836</v>
      </c>
      <c r="B324" s="6" t="s">
        <v>430</v>
      </c>
      <c r="C324" s="6" t="s">
        <v>431</v>
      </c>
      <c r="D324" s="27" t="s">
        <v>48</v>
      </c>
      <c r="E324" s="7">
        <v>8.0000000000000002E-3</v>
      </c>
      <c r="F324" s="7">
        <v>0.01</v>
      </c>
      <c r="G324" s="6">
        <v>0.26</v>
      </c>
      <c r="H324" s="6">
        <v>2.5999999999999999E-3</v>
      </c>
      <c r="I324" s="6">
        <v>0</v>
      </c>
      <c r="J324" s="18">
        <v>2.9119999999999999</v>
      </c>
      <c r="K324" s="22">
        <v>8.9599999999999991</v>
      </c>
      <c r="L324" s="11"/>
    </row>
    <row r="325" spans="1:12" s="2" customFormat="1" ht="15">
      <c r="A325" s="75">
        <v>45836</v>
      </c>
      <c r="B325" s="6" t="s">
        <v>430</v>
      </c>
      <c r="C325" s="6" t="s">
        <v>431</v>
      </c>
      <c r="D325" s="27" t="s">
        <v>318</v>
      </c>
      <c r="E325" s="7">
        <v>5.74E-2</v>
      </c>
      <c r="F325" s="7">
        <v>7.4999999999999997E-2</v>
      </c>
      <c r="G325" s="6">
        <v>0</v>
      </c>
      <c r="H325" s="6">
        <v>0</v>
      </c>
      <c r="I325" s="6">
        <v>0</v>
      </c>
      <c r="J325" s="18">
        <v>0</v>
      </c>
      <c r="K325" s="22">
        <v>41.400000000000006</v>
      </c>
      <c r="L325" s="11"/>
    </row>
    <row r="326" spans="1:12" s="2" customFormat="1" ht="15">
      <c r="A326" s="75">
        <v>45836</v>
      </c>
      <c r="B326" s="6" t="s">
        <v>430</v>
      </c>
      <c r="C326" s="6" t="s">
        <v>431</v>
      </c>
      <c r="D326" s="27" t="s">
        <v>470</v>
      </c>
      <c r="E326" s="7">
        <v>5.0000000000000001E-3</v>
      </c>
      <c r="F326" s="7">
        <v>6.2500000000000003E-3</v>
      </c>
      <c r="G326" s="6">
        <v>0.125</v>
      </c>
      <c r="H326" s="6">
        <v>1.25E-3</v>
      </c>
      <c r="I326" s="6">
        <v>0</v>
      </c>
      <c r="J326" s="18">
        <v>5.9437499999999996</v>
      </c>
      <c r="K326" s="22">
        <v>23.774999999999999</v>
      </c>
      <c r="L326" s="11"/>
    </row>
    <row r="327" spans="1:12" s="2" customFormat="1" ht="15">
      <c r="A327" s="75">
        <v>45836</v>
      </c>
      <c r="B327" s="6" t="s">
        <v>430</v>
      </c>
      <c r="C327" s="6" t="s">
        <v>431</v>
      </c>
      <c r="D327" s="27" t="s">
        <v>49</v>
      </c>
      <c r="E327" s="7">
        <v>8.7500000000000008E-3</v>
      </c>
      <c r="F327" s="7">
        <v>1.2500000000000001E-2</v>
      </c>
      <c r="G327" s="6">
        <v>0</v>
      </c>
      <c r="H327" s="6">
        <v>0</v>
      </c>
      <c r="I327" s="6">
        <v>0</v>
      </c>
      <c r="J327" s="18">
        <v>0</v>
      </c>
      <c r="K327" s="22">
        <v>4.2</v>
      </c>
      <c r="L327" s="11"/>
    </row>
    <row r="328" spans="1:12" s="2" customFormat="1" ht="15">
      <c r="A328" s="75">
        <v>45836</v>
      </c>
      <c r="B328" s="6" t="s">
        <v>430</v>
      </c>
      <c r="C328" s="6" t="s">
        <v>431</v>
      </c>
      <c r="D328" s="27" t="s">
        <v>50</v>
      </c>
      <c r="E328" s="7">
        <v>1.4999999999999999E-2</v>
      </c>
      <c r="F328" s="7">
        <v>1.8749999999999999E-2</v>
      </c>
      <c r="G328" s="6">
        <v>0</v>
      </c>
      <c r="H328" s="6">
        <v>0</v>
      </c>
      <c r="I328" s="6">
        <v>0</v>
      </c>
      <c r="J328" s="18">
        <v>0</v>
      </c>
      <c r="K328" s="22">
        <v>11.25</v>
      </c>
      <c r="L328" s="11"/>
    </row>
    <row r="329" spans="1:12" s="2" customFormat="1" ht="15">
      <c r="A329" s="75">
        <v>45836</v>
      </c>
      <c r="B329" s="6" t="s">
        <v>430</v>
      </c>
      <c r="C329" s="6" t="s">
        <v>431</v>
      </c>
      <c r="D329" s="27" t="s">
        <v>51</v>
      </c>
      <c r="E329" s="7">
        <v>5.0000000000000001E-4</v>
      </c>
      <c r="F329" s="7">
        <v>6.2500000000000001E-4</v>
      </c>
      <c r="G329" s="6">
        <v>0</v>
      </c>
      <c r="H329" s="6">
        <v>0</v>
      </c>
      <c r="I329" s="6">
        <v>0</v>
      </c>
      <c r="J329" s="18">
        <v>0</v>
      </c>
      <c r="K329" s="22">
        <v>12</v>
      </c>
      <c r="L329" s="11"/>
    </row>
    <row r="330" spans="1:12" s="2" customFormat="1" ht="15">
      <c r="A330" s="75">
        <v>45836</v>
      </c>
      <c r="B330" s="6" t="s">
        <v>430</v>
      </c>
      <c r="C330" s="6" t="s">
        <v>431</v>
      </c>
      <c r="D330" s="27" t="s">
        <v>52</v>
      </c>
      <c r="E330" s="7">
        <v>3.0000000000000001E-3</v>
      </c>
      <c r="F330" s="7">
        <v>3.7499999999999999E-3</v>
      </c>
      <c r="G330" s="6">
        <v>0</v>
      </c>
      <c r="H330" s="6">
        <v>0</v>
      </c>
      <c r="I330" s="6">
        <v>0</v>
      </c>
      <c r="J330" s="18">
        <v>0</v>
      </c>
      <c r="K330" s="22">
        <v>1.8299999999999998</v>
      </c>
      <c r="L330" s="11"/>
    </row>
    <row r="331" spans="1:12" s="2" customFormat="1" ht="15">
      <c r="A331" s="75">
        <v>45836</v>
      </c>
      <c r="B331" s="6" t="s">
        <v>430</v>
      </c>
      <c r="C331" s="6" t="s">
        <v>431</v>
      </c>
      <c r="D331" s="27" t="s">
        <v>53</v>
      </c>
      <c r="E331" s="7">
        <v>1E-3</v>
      </c>
      <c r="F331" s="7">
        <v>1.25E-3</v>
      </c>
      <c r="G331" s="6">
        <v>0</v>
      </c>
      <c r="H331" s="6">
        <v>0</v>
      </c>
      <c r="I331" s="6">
        <v>0</v>
      </c>
      <c r="J331" s="18">
        <v>0</v>
      </c>
      <c r="K331" s="22">
        <v>6.2880000000000003</v>
      </c>
      <c r="L331" s="11"/>
    </row>
    <row r="332" spans="1:12" s="2" customFormat="1" ht="15">
      <c r="A332" s="75">
        <v>45836</v>
      </c>
      <c r="B332" s="6" t="s">
        <v>430</v>
      </c>
      <c r="C332" s="6" t="s">
        <v>431</v>
      </c>
      <c r="D332" s="27" t="s">
        <v>471</v>
      </c>
      <c r="E332" s="7">
        <v>5.0000000000000001E-3</v>
      </c>
      <c r="F332" s="7">
        <v>6.2500000000000003E-3</v>
      </c>
      <c r="G332" s="6">
        <v>0</v>
      </c>
      <c r="H332" s="6">
        <v>0</v>
      </c>
      <c r="I332" s="6">
        <v>0</v>
      </c>
      <c r="J332" s="18">
        <v>0</v>
      </c>
      <c r="K332" s="22">
        <v>29</v>
      </c>
      <c r="L332" s="11"/>
    </row>
    <row r="333" spans="1:12" s="2" customFormat="1" ht="15">
      <c r="A333" s="75">
        <v>45836</v>
      </c>
      <c r="B333" s="6" t="s">
        <v>430</v>
      </c>
      <c r="C333" s="6" t="s">
        <v>431</v>
      </c>
      <c r="D333" s="27" t="s">
        <v>320</v>
      </c>
      <c r="E333" s="7">
        <v>6.0000000000000001E-3</v>
      </c>
      <c r="F333" s="7">
        <v>7.4999999999999997E-3</v>
      </c>
      <c r="G333" s="6">
        <v>0</v>
      </c>
      <c r="H333" s="6">
        <v>0</v>
      </c>
      <c r="I333" s="6">
        <v>0</v>
      </c>
      <c r="J333" s="18">
        <v>0</v>
      </c>
      <c r="K333" s="22">
        <v>45</v>
      </c>
      <c r="L333" s="11"/>
    </row>
    <row r="334" spans="1:12" s="2" customFormat="1" ht="15">
      <c r="A334" s="75">
        <v>45836</v>
      </c>
      <c r="B334" s="6" t="s">
        <v>430</v>
      </c>
      <c r="C334" s="6" t="s">
        <v>431</v>
      </c>
      <c r="D334" s="27" t="s">
        <v>321</v>
      </c>
      <c r="E334" s="7">
        <v>6.0000000000000001E-3</v>
      </c>
      <c r="F334" s="7">
        <v>7.4999999999999997E-3</v>
      </c>
      <c r="G334" s="6">
        <v>0</v>
      </c>
      <c r="H334" s="15">
        <v>0</v>
      </c>
      <c r="I334" s="15">
        <v>0</v>
      </c>
      <c r="J334" s="18">
        <v>0</v>
      </c>
      <c r="K334" s="22">
        <v>36</v>
      </c>
      <c r="L334" s="11"/>
    </row>
    <row r="335" spans="1:12" s="2" customFormat="1" ht="15">
      <c r="A335" s="75">
        <v>45836</v>
      </c>
      <c r="B335" s="6" t="s">
        <v>430</v>
      </c>
      <c r="C335" s="6" t="s">
        <v>431</v>
      </c>
      <c r="D335" s="26" t="s">
        <v>56</v>
      </c>
      <c r="E335" s="7">
        <v>3.0000000000000001E-3</v>
      </c>
      <c r="F335" s="7">
        <v>3.7499999999999999E-3</v>
      </c>
      <c r="G335" s="6">
        <v>0</v>
      </c>
      <c r="H335" s="15">
        <v>0</v>
      </c>
      <c r="I335" s="15">
        <v>0</v>
      </c>
      <c r="J335" s="18">
        <v>0</v>
      </c>
      <c r="K335" s="22">
        <v>9.9</v>
      </c>
      <c r="L335" s="11"/>
    </row>
    <row r="336" spans="1:12" s="2" customFormat="1" ht="15">
      <c r="A336" s="75">
        <v>45836</v>
      </c>
      <c r="B336" s="6" t="s">
        <v>430</v>
      </c>
      <c r="C336" s="6" t="s">
        <v>431</v>
      </c>
      <c r="D336" s="26" t="s">
        <v>326</v>
      </c>
      <c r="E336" s="7">
        <v>5.0000000000000001E-3</v>
      </c>
      <c r="F336" s="7">
        <v>6.2500000000000003E-3</v>
      </c>
      <c r="G336" s="6">
        <v>0</v>
      </c>
      <c r="H336" s="15">
        <v>0</v>
      </c>
      <c r="I336" s="15">
        <v>0</v>
      </c>
      <c r="J336" s="18">
        <v>0</v>
      </c>
      <c r="K336" s="22">
        <v>6.45</v>
      </c>
      <c r="L336" s="11"/>
    </row>
    <row r="337" spans="1:12" s="2" customFormat="1" ht="15">
      <c r="A337" s="75">
        <v>45836</v>
      </c>
      <c r="B337" s="6" t="s">
        <v>430</v>
      </c>
      <c r="C337" s="6" t="s">
        <v>431</v>
      </c>
      <c r="D337" s="26" t="s">
        <v>59</v>
      </c>
      <c r="E337" s="7">
        <v>0.01</v>
      </c>
      <c r="F337" s="7">
        <v>1.2500000000000001E-2</v>
      </c>
      <c r="G337" s="6">
        <v>0</v>
      </c>
      <c r="H337" s="15">
        <v>0</v>
      </c>
      <c r="I337" s="15">
        <v>0</v>
      </c>
      <c r="J337" s="18">
        <v>0</v>
      </c>
      <c r="K337" s="22">
        <v>5.0999999999999996</v>
      </c>
      <c r="L337" s="11"/>
    </row>
    <row r="338" spans="1:12" s="2" customFormat="1" ht="15">
      <c r="A338" s="75">
        <v>45836</v>
      </c>
      <c r="B338" s="6" t="s">
        <v>430</v>
      </c>
      <c r="C338" s="6" t="s">
        <v>431</v>
      </c>
      <c r="D338" s="26" t="s">
        <v>472</v>
      </c>
      <c r="E338" s="7">
        <v>5.0000000000000001E-3</v>
      </c>
      <c r="F338" s="7">
        <v>6.2500000000000003E-3</v>
      </c>
      <c r="G338" s="6">
        <v>0</v>
      </c>
      <c r="H338" s="15">
        <v>0</v>
      </c>
      <c r="I338" s="15">
        <v>0</v>
      </c>
      <c r="J338" s="18">
        <v>0</v>
      </c>
      <c r="K338" s="22">
        <v>9</v>
      </c>
      <c r="L338" s="11"/>
    </row>
    <row r="339" spans="1:12" s="2" customFormat="1" ht="15">
      <c r="A339" s="75">
        <v>45836</v>
      </c>
      <c r="B339" s="6" t="s">
        <v>430</v>
      </c>
      <c r="C339" s="6" t="s">
        <v>431</v>
      </c>
      <c r="D339" s="26" t="s">
        <v>60</v>
      </c>
      <c r="E339" s="7">
        <v>2.5000000000000001E-2</v>
      </c>
      <c r="F339" s="7">
        <v>3.125E-2</v>
      </c>
      <c r="G339" s="6">
        <v>0</v>
      </c>
      <c r="H339" s="15">
        <v>0</v>
      </c>
      <c r="I339" s="15">
        <v>0</v>
      </c>
      <c r="J339" s="18">
        <v>0</v>
      </c>
      <c r="K339" s="22">
        <v>35.625</v>
      </c>
      <c r="L339" s="11"/>
    </row>
    <row r="340" spans="1:12" s="2" customFormat="1" ht="15">
      <c r="A340" s="75">
        <v>45836</v>
      </c>
      <c r="B340" s="6" t="s">
        <v>430</v>
      </c>
      <c r="C340" s="6" t="s">
        <v>431</v>
      </c>
      <c r="D340" s="27" t="s">
        <v>61</v>
      </c>
      <c r="E340" s="7">
        <v>5.9999999999999995E-4</v>
      </c>
      <c r="F340" s="7">
        <v>7.5000000000000002E-4</v>
      </c>
      <c r="G340" s="6">
        <v>0</v>
      </c>
      <c r="H340" s="15">
        <v>0</v>
      </c>
      <c r="I340" s="15">
        <v>0</v>
      </c>
      <c r="J340" s="18">
        <v>0</v>
      </c>
      <c r="K340" s="22">
        <v>5.3999999999999995</v>
      </c>
      <c r="L340" s="11"/>
    </row>
    <row r="341" spans="1:12" s="2" customFormat="1" ht="15">
      <c r="A341" s="75">
        <v>45836</v>
      </c>
      <c r="B341" s="6" t="s">
        <v>430</v>
      </c>
      <c r="C341" s="6" t="s">
        <v>431</v>
      </c>
      <c r="D341" s="27" t="s">
        <v>62</v>
      </c>
      <c r="E341" s="7">
        <v>2.5000000000000001E-2</v>
      </c>
      <c r="F341" s="7">
        <v>3.125E-2</v>
      </c>
      <c r="G341" s="6">
        <v>0</v>
      </c>
      <c r="H341" s="15">
        <v>0</v>
      </c>
      <c r="I341" s="15">
        <v>0</v>
      </c>
      <c r="J341" s="18">
        <v>0</v>
      </c>
      <c r="K341" s="22">
        <v>37.5</v>
      </c>
      <c r="L341" s="11"/>
    </row>
    <row r="342" spans="1:12" s="2" customFormat="1" ht="15">
      <c r="A342" s="75">
        <v>45836</v>
      </c>
      <c r="B342" s="6" t="s">
        <v>430</v>
      </c>
      <c r="C342" s="6" t="s">
        <v>431</v>
      </c>
      <c r="D342" s="27" t="s">
        <v>473</v>
      </c>
      <c r="E342" s="7">
        <v>2E-3</v>
      </c>
      <c r="F342" s="7">
        <v>2.5000000000000001E-3</v>
      </c>
      <c r="G342" s="6">
        <v>0</v>
      </c>
      <c r="H342" s="15">
        <v>0</v>
      </c>
      <c r="I342" s="15">
        <v>0</v>
      </c>
      <c r="J342" s="18">
        <v>0</v>
      </c>
      <c r="K342" s="22">
        <v>32</v>
      </c>
      <c r="L342" s="11"/>
    </row>
    <row r="343" spans="1:12" s="2" customFormat="1" ht="15">
      <c r="A343" s="75">
        <v>45836</v>
      </c>
      <c r="B343" s="6" t="s">
        <v>430</v>
      </c>
      <c r="C343" s="6" t="s">
        <v>431</v>
      </c>
      <c r="D343" s="27" t="s">
        <v>63</v>
      </c>
      <c r="E343" s="7">
        <v>0.03</v>
      </c>
      <c r="F343" s="7">
        <v>3.7499999999999999E-2</v>
      </c>
      <c r="G343" s="6">
        <v>0</v>
      </c>
      <c r="H343" s="15">
        <v>0</v>
      </c>
      <c r="I343" s="15">
        <v>0</v>
      </c>
      <c r="J343" s="18">
        <v>0</v>
      </c>
      <c r="K343" s="22">
        <v>93.69</v>
      </c>
      <c r="L343" s="11"/>
    </row>
    <row r="344" spans="1:12" s="2" customFormat="1" ht="15">
      <c r="A344" s="75">
        <v>45836</v>
      </c>
      <c r="B344" s="6" t="s">
        <v>430</v>
      </c>
      <c r="C344" s="6" t="s">
        <v>431</v>
      </c>
      <c r="D344" s="26" t="s">
        <v>64</v>
      </c>
      <c r="E344" s="7">
        <v>5.0000000000000001E-3</v>
      </c>
      <c r="F344" s="7">
        <v>6.2500000000000003E-3</v>
      </c>
      <c r="G344" s="6">
        <v>0</v>
      </c>
      <c r="H344" s="15">
        <v>0</v>
      </c>
      <c r="I344" s="15">
        <v>0</v>
      </c>
      <c r="J344" s="18">
        <v>0</v>
      </c>
      <c r="K344" s="22">
        <v>16.45</v>
      </c>
      <c r="L344" s="11"/>
    </row>
    <row r="345" spans="1:12" s="2" customFormat="1" ht="15">
      <c r="A345" s="75">
        <v>45836</v>
      </c>
      <c r="B345" s="6" t="s">
        <v>430</v>
      </c>
      <c r="C345" s="6" t="s">
        <v>431</v>
      </c>
      <c r="D345" s="26" t="s">
        <v>66</v>
      </c>
      <c r="E345" s="7">
        <v>1.5E-3</v>
      </c>
      <c r="F345" s="7">
        <v>1.8749999999999999E-3</v>
      </c>
      <c r="G345" s="6">
        <v>0</v>
      </c>
      <c r="H345" s="15">
        <v>0</v>
      </c>
      <c r="I345" s="15">
        <v>0</v>
      </c>
      <c r="J345" s="18">
        <v>0</v>
      </c>
      <c r="K345" s="22">
        <v>7.8</v>
      </c>
      <c r="L345" s="11"/>
    </row>
    <row r="346" spans="1:12" s="2" customFormat="1" ht="15">
      <c r="A346" s="75">
        <v>45836</v>
      </c>
      <c r="B346" s="6" t="s">
        <v>430</v>
      </c>
      <c r="C346" s="6" t="s">
        <v>431</v>
      </c>
      <c r="D346" s="27" t="s">
        <v>331</v>
      </c>
      <c r="E346" s="7">
        <v>5.0000000000000001E-3</v>
      </c>
      <c r="F346" s="7">
        <v>6.2500000000000003E-3</v>
      </c>
      <c r="G346" s="6">
        <v>0</v>
      </c>
      <c r="H346" s="15">
        <v>0</v>
      </c>
      <c r="I346" s="15">
        <v>0</v>
      </c>
      <c r="J346" s="18">
        <v>0</v>
      </c>
      <c r="K346" s="22">
        <v>37.5</v>
      </c>
      <c r="L346" s="11"/>
    </row>
    <row r="347" spans="1:12" s="2" customFormat="1" ht="15">
      <c r="A347" s="75">
        <v>45836</v>
      </c>
      <c r="B347" s="6" t="s">
        <v>430</v>
      </c>
      <c r="C347" s="6" t="s">
        <v>431</v>
      </c>
      <c r="D347" s="27" t="s">
        <v>474</v>
      </c>
      <c r="E347" s="7">
        <v>0.01</v>
      </c>
      <c r="F347" s="7">
        <v>1.2500000000000001E-2</v>
      </c>
      <c r="G347" s="6">
        <v>0</v>
      </c>
      <c r="H347" s="15">
        <v>0</v>
      </c>
      <c r="I347" s="15">
        <v>0</v>
      </c>
      <c r="J347" s="18">
        <v>0</v>
      </c>
      <c r="K347" s="22">
        <v>49</v>
      </c>
      <c r="L347" s="11"/>
    </row>
    <row r="348" spans="1:12" s="2" customFormat="1" ht="15">
      <c r="A348" s="75">
        <v>45836</v>
      </c>
      <c r="B348" s="6" t="s">
        <v>430</v>
      </c>
      <c r="C348" s="6" t="s">
        <v>431</v>
      </c>
      <c r="D348" s="27" t="s">
        <v>68</v>
      </c>
      <c r="E348" s="7">
        <v>3.0000000000000001E-3</v>
      </c>
      <c r="F348" s="7">
        <v>3.7499999999999999E-3</v>
      </c>
      <c r="G348" s="6">
        <v>0</v>
      </c>
      <c r="H348" s="15">
        <v>0</v>
      </c>
      <c r="I348" s="15">
        <v>0</v>
      </c>
      <c r="J348" s="18">
        <v>0</v>
      </c>
      <c r="K348" s="22">
        <v>3.27</v>
      </c>
      <c r="L348" s="11"/>
    </row>
    <row r="349" spans="1:12" s="2" customFormat="1" ht="15">
      <c r="A349" s="75">
        <v>45836</v>
      </c>
      <c r="B349" s="6" t="s">
        <v>430</v>
      </c>
      <c r="C349" s="6" t="s">
        <v>431</v>
      </c>
      <c r="D349" s="26" t="s">
        <v>69</v>
      </c>
      <c r="E349" s="7">
        <v>6.9999999999999993E-3</v>
      </c>
      <c r="F349" s="7">
        <v>8.7499999999999991E-3</v>
      </c>
      <c r="G349" s="6">
        <v>0.25</v>
      </c>
      <c r="H349" s="15">
        <v>2.5000000000000001E-3</v>
      </c>
      <c r="I349" s="15">
        <v>0</v>
      </c>
      <c r="J349" s="18">
        <v>7.125</v>
      </c>
      <c r="K349" s="22">
        <v>19.95</v>
      </c>
      <c r="L349" s="11"/>
    </row>
    <row r="350" spans="1:12" s="2" customFormat="1" ht="15">
      <c r="A350" s="75">
        <v>45836</v>
      </c>
      <c r="B350" s="6" t="s">
        <v>430</v>
      </c>
      <c r="C350" s="6" t="s">
        <v>431</v>
      </c>
      <c r="D350" s="27" t="s">
        <v>475</v>
      </c>
      <c r="E350" s="7">
        <v>-2E-3</v>
      </c>
      <c r="F350" s="7">
        <v>6.2500000000000001E-4</v>
      </c>
      <c r="G350" s="6">
        <v>0</v>
      </c>
      <c r="H350" s="15">
        <v>0</v>
      </c>
      <c r="I350" s="15">
        <v>0</v>
      </c>
      <c r="J350" s="18">
        <v>0</v>
      </c>
      <c r="K350" s="22">
        <v>5.5</v>
      </c>
      <c r="L350" s="11"/>
    </row>
    <row r="351" spans="1:12" s="2" customFormat="1" ht="15">
      <c r="A351" s="75">
        <v>45836</v>
      </c>
      <c r="B351" s="6" t="s">
        <v>430</v>
      </c>
      <c r="C351" s="6" t="s">
        <v>431</v>
      </c>
      <c r="D351" s="26" t="s">
        <v>75</v>
      </c>
      <c r="E351" s="7">
        <v>0.01</v>
      </c>
      <c r="F351" s="7">
        <v>1.2500000000000001E-2</v>
      </c>
      <c r="G351" s="6">
        <v>0.12</v>
      </c>
      <c r="H351" s="15">
        <v>1.1999999999999999E-3</v>
      </c>
      <c r="I351" s="15">
        <v>0</v>
      </c>
      <c r="J351" s="18">
        <v>3.2279999999999998</v>
      </c>
      <c r="K351" s="22">
        <v>26.9</v>
      </c>
      <c r="L351" s="11"/>
    </row>
    <row r="352" spans="1:12" s="2" customFormat="1" ht="15">
      <c r="A352" s="75">
        <v>45836</v>
      </c>
      <c r="B352" s="6" t="s">
        <v>430</v>
      </c>
      <c r="C352" s="6" t="s">
        <v>431</v>
      </c>
      <c r="D352" s="27" t="s">
        <v>76</v>
      </c>
      <c r="E352" s="7">
        <v>8.8000000000000005E-3</v>
      </c>
      <c r="F352" s="7">
        <v>1.2500000000000001E-2</v>
      </c>
      <c r="G352" s="6">
        <v>0.16</v>
      </c>
      <c r="H352" s="15">
        <v>1.6000000000000001E-3</v>
      </c>
      <c r="I352" s="15">
        <v>0</v>
      </c>
      <c r="J352" s="18">
        <v>4.88</v>
      </c>
      <c r="K352" s="22">
        <v>30.5</v>
      </c>
      <c r="L352" s="11"/>
    </row>
    <row r="353" spans="1:12" s="2" customFormat="1" ht="15">
      <c r="A353" s="75">
        <v>45836</v>
      </c>
      <c r="B353" s="6" t="s">
        <v>430</v>
      </c>
      <c r="C353" s="6" t="s">
        <v>431</v>
      </c>
      <c r="D353" s="27" t="s">
        <v>335</v>
      </c>
      <c r="E353" s="7">
        <v>8.3999999999999995E-3</v>
      </c>
      <c r="F353" s="7">
        <v>1.2500000000000001E-2</v>
      </c>
      <c r="G353" s="6">
        <v>0</v>
      </c>
      <c r="H353" s="15">
        <v>0</v>
      </c>
      <c r="I353" s="15">
        <v>0</v>
      </c>
      <c r="J353" s="18">
        <v>0</v>
      </c>
      <c r="K353" s="22">
        <v>35.549999999999997</v>
      </c>
      <c r="L353" s="11"/>
    </row>
    <row r="354" spans="1:12" s="2" customFormat="1" ht="15">
      <c r="A354" s="75">
        <v>45836</v>
      </c>
      <c r="B354" s="6" t="s">
        <v>430</v>
      </c>
      <c r="C354" s="6" t="s">
        <v>431</v>
      </c>
      <c r="D354" s="27" t="s">
        <v>78</v>
      </c>
      <c r="E354" s="7">
        <v>0.01</v>
      </c>
      <c r="F354" s="7">
        <v>2.5000000000000001E-2</v>
      </c>
      <c r="G354" s="6">
        <v>0</v>
      </c>
      <c r="H354" s="15">
        <v>0</v>
      </c>
      <c r="I354" s="15">
        <v>1</v>
      </c>
      <c r="J354" s="18">
        <v>0</v>
      </c>
      <c r="K354" s="22">
        <v>4.6500000000000004</v>
      </c>
      <c r="L354" s="11"/>
    </row>
    <row r="355" spans="1:12" s="2" customFormat="1" ht="15">
      <c r="A355" s="75">
        <v>45836</v>
      </c>
      <c r="B355" s="6" t="s">
        <v>430</v>
      </c>
      <c r="C355" s="6" t="s">
        <v>431</v>
      </c>
      <c r="D355" s="27" t="s">
        <v>383</v>
      </c>
      <c r="E355" s="7">
        <v>0</v>
      </c>
      <c r="F355" s="7">
        <v>1.2500000000000001E-2</v>
      </c>
      <c r="G355" s="6">
        <v>0</v>
      </c>
      <c r="H355" s="15">
        <v>0</v>
      </c>
      <c r="I355" s="15">
        <v>1</v>
      </c>
      <c r="J355" s="18">
        <v>0</v>
      </c>
      <c r="K355" s="22">
        <v>0</v>
      </c>
      <c r="L355" s="11"/>
    </row>
    <row r="356" spans="1:12" s="2" customFormat="1" ht="15">
      <c r="A356" s="75">
        <v>45836</v>
      </c>
      <c r="B356" s="6" t="s">
        <v>430</v>
      </c>
      <c r="C356" s="6" t="s">
        <v>431</v>
      </c>
      <c r="D356" s="26" t="s">
        <v>80</v>
      </c>
      <c r="E356" s="7">
        <v>0</v>
      </c>
      <c r="F356" s="7">
        <v>3.7499999999999999E-3</v>
      </c>
      <c r="G356" s="6">
        <v>0</v>
      </c>
      <c r="H356" s="15">
        <v>0</v>
      </c>
      <c r="I356" s="15">
        <v>0.3</v>
      </c>
      <c r="J356" s="18">
        <v>0</v>
      </c>
      <c r="K356" s="22">
        <v>0</v>
      </c>
      <c r="L356" s="11"/>
    </row>
    <row r="357" spans="1:12" s="2" customFormat="1" ht="15">
      <c r="A357" s="75">
        <v>45836</v>
      </c>
      <c r="B357" s="6" t="s">
        <v>430</v>
      </c>
      <c r="C357" s="6" t="s">
        <v>431</v>
      </c>
      <c r="D357" s="26" t="s">
        <v>85</v>
      </c>
      <c r="E357" s="7">
        <v>0.01</v>
      </c>
      <c r="F357" s="7">
        <v>1.2500000000000001E-2</v>
      </c>
      <c r="G357" s="6">
        <v>0.152</v>
      </c>
      <c r="H357" s="15">
        <v>1.5199999999999999E-3</v>
      </c>
      <c r="I357" s="15">
        <v>0</v>
      </c>
      <c r="J357" s="18">
        <v>1.1399999999999999</v>
      </c>
      <c r="K357" s="22">
        <v>7.5</v>
      </c>
      <c r="L357" s="11"/>
    </row>
    <row r="358" spans="1:12" s="2" customFormat="1" ht="15">
      <c r="A358" s="75">
        <v>45836</v>
      </c>
      <c r="B358" s="6" t="s">
        <v>430</v>
      </c>
      <c r="C358" s="6" t="s">
        <v>431</v>
      </c>
      <c r="D358" s="26" t="s">
        <v>86</v>
      </c>
      <c r="E358" s="7">
        <v>8.4799999999999997E-3</v>
      </c>
      <c r="F358" s="7">
        <v>1.2500000000000001E-2</v>
      </c>
      <c r="G358" s="6">
        <v>0</v>
      </c>
      <c r="H358" s="15">
        <v>0</v>
      </c>
      <c r="I358" s="15">
        <v>0</v>
      </c>
      <c r="J358" s="18">
        <v>0</v>
      </c>
      <c r="K358" s="22">
        <v>12.9</v>
      </c>
      <c r="L358" s="11"/>
    </row>
    <row r="359" spans="1:12" s="2" customFormat="1" ht="15">
      <c r="A359" s="75">
        <v>45836</v>
      </c>
      <c r="B359" s="6" t="s">
        <v>430</v>
      </c>
      <c r="C359" s="6" t="s">
        <v>431</v>
      </c>
      <c r="D359" s="26" t="s">
        <v>87</v>
      </c>
      <c r="E359" s="7">
        <v>0.01</v>
      </c>
      <c r="F359" s="7">
        <v>1.2500000000000001E-2</v>
      </c>
      <c r="G359" s="6">
        <v>0.36899999999999999</v>
      </c>
      <c r="H359" s="15">
        <v>3.6900000000000001E-3</v>
      </c>
      <c r="I359" s="15">
        <v>0</v>
      </c>
      <c r="J359" s="18">
        <v>36.530999999999999</v>
      </c>
      <c r="K359" s="22">
        <v>99</v>
      </c>
      <c r="L359" s="11"/>
    </row>
    <row r="360" spans="1:12" s="2" customFormat="1" ht="15">
      <c r="A360" s="75">
        <v>45836</v>
      </c>
      <c r="B360" s="6" t="s">
        <v>430</v>
      </c>
      <c r="C360" s="6" t="s">
        <v>431</v>
      </c>
      <c r="D360" s="26" t="s">
        <v>88</v>
      </c>
      <c r="E360" s="7">
        <v>0.14631</v>
      </c>
      <c r="F360" s="7">
        <v>0.1875</v>
      </c>
      <c r="G360" s="6">
        <v>0</v>
      </c>
      <c r="H360" s="15">
        <v>0</v>
      </c>
      <c r="I360" s="15">
        <v>0</v>
      </c>
      <c r="J360" s="18">
        <v>0</v>
      </c>
      <c r="K360" s="22">
        <v>22.5</v>
      </c>
      <c r="L360" s="11"/>
    </row>
    <row r="361" spans="1:12" s="2" customFormat="1" ht="15">
      <c r="A361" s="75">
        <v>45836</v>
      </c>
      <c r="B361" s="6" t="s">
        <v>430</v>
      </c>
      <c r="C361" s="6" t="s">
        <v>431</v>
      </c>
      <c r="D361" s="26" t="s">
        <v>89</v>
      </c>
      <c r="E361" s="7">
        <v>0.1</v>
      </c>
      <c r="F361" s="7">
        <v>0.125</v>
      </c>
      <c r="G361" s="6">
        <v>0</v>
      </c>
      <c r="H361" s="15">
        <v>0</v>
      </c>
      <c r="I361" s="15">
        <v>0</v>
      </c>
      <c r="J361" s="18">
        <v>0</v>
      </c>
      <c r="K361" s="22">
        <v>22</v>
      </c>
      <c r="L361" s="11"/>
    </row>
    <row r="362" spans="1:12" s="2" customFormat="1" ht="15">
      <c r="A362" s="75">
        <v>45836</v>
      </c>
      <c r="B362" s="6" t="s">
        <v>430</v>
      </c>
      <c r="C362" s="6" t="s">
        <v>431</v>
      </c>
      <c r="D362" s="27" t="s">
        <v>476</v>
      </c>
      <c r="E362" s="7">
        <v>0.6</v>
      </c>
      <c r="F362" s="7">
        <v>1</v>
      </c>
      <c r="G362" s="6">
        <v>0.32900000000000001</v>
      </c>
      <c r="H362" s="15">
        <v>3.29E-3</v>
      </c>
      <c r="I362" s="15">
        <v>20</v>
      </c>
      <c r="J362" s="18">
        <v>0.39479999999999998</v>
      </c>
      <c r="K362" s="22">
        <v>72</v>
      </c>
      <c r="L362" s="11"/>
    </row>
    <row r="363" spans="1:12" s="2" customFormat="1" ht="15">
      <c r="A363" s="75">
        <v>45836</v>
      </c>
      <c r="B363" s="6" t="s">
        <v>430</v>
      </c>
      <c r="C363" s="6" t="s">
        <v>431</v>
      </c>
      <c r="D363" s="26" t="s">
        <v>90</v>
      </c>
      <c r="E363" s="7">
        <v>0.59670999999999996</v>
      </c>
      <c r="F363" s="7">
        <v>0.875</v>
      </c>
      <c r="G363" s="6">
        <v>0</v>
      </c>
      <c r="H363" s="15">
        <v>0</v>
      </c>
      <c r="I363" s="15">
        <v>10</v>
      </c>
      <c r="J363" s="18">
        <v>0</v>
      </c>
      <c r="K363" s="22">
        <v>72</v>
      </c>
      <c r="L363" s="11"/>
    </row>
    <row r="364" spans="1:12" s="2" customFormat="1" ht="15">
      <c r="A364" s="75">
        <v>45836</v>
      </c>
      <c r="B364" s="6" t="s">
        <v>430</v>
      </c>
      <c r="C364" s="6" t="s">
        <v>431</v>
      </c>
      <c r="D364" s="27" t="s">
        <v>91</v>
      </c>
      <c r="E364" s="7">
        <v>0.01</v>
      </c>
      <c r="F364" s="7">
        <v>2.5000000000000001E-2</v>
      </c>
      <c r="G364" s="6">
        <v>0</v>
      </c>
      <c r="H364" s="15">
        <v>0</v>
      </c>
      <c r="I364" s="15">
        <v>1</v>
      </c>
      <c r="J364" s="18">
        <v>0</v>
      </c>
      <c r="K364" s="22">
        <v>7.8</v>
      </c>
      <c r="L364" s="11"/>
    </row>
    <row r="365" spans="1:12" s="2" customFormat="1">
      <c r="A365" s="75">
        <v>45836</v>
      </c>
      <c r="B365" s="6" t="s">
        <v>365</v>
      </c>
      <c r="C365" s="6" t="s">
        <v>366</v>
      </c>
      <c r="D365" s="8" t="s">
        <v>367</v>
      </c>
      <c r="E365" s="7">
        <v>1.7543859649122806E-2</v>
      </c>
      <c r="F365" s="7">
        <v>1.4999999999999999E-2</v>
      </c>
      <c r="G365" s="6">
        <v>0</v>
      </c>
      <c r="H365" s="86">
        <v>0</v>
      </c>
      <c r="I365" s="15">
        <v>-0.25</v>
      </c>
      <c r="J365" s="18">
        <v>0</v>
      </c>
      <c r="K365" s="14">
        <v>31.5</v>
      </c>
      <c r="L365" s="11"/>
    </row>
    <row r="366" spans="1:12" s="2" customFormat="1">
      <c r="A366" s="75">
        <v>45836</v>
      </c>
      <c r="B366" s="6" t="s">
        <v>365</v>
      </c>
      <c r="C366" s="6" t="s">
        <v>366</v>
      </c>
      <c r="D366" s="8" t="s">
        <v>368</v>
      </c>
      <c r="E366" s="7">
        <v>1.7543859649122806E-2</v>
      </c>
      <c r="F366" s="7">
        <v>0.01</v>
      </c>
      <c r="G366" s="6">
        <v>0</v>
      </c>
      <c r="H366" s="86">
        <v>0</v>
      </c>
      <c r="I366" s="15">
        <v>-0.5</v>
      </c>
      <c r="J366" s="18">
        <v>0</v>
      </c>
      <c r="K366" s="14">
        <v>42</v>
      </c>
      <c r="L366" s="11"/>
    </row>
    <row r="367" spans="1:12" s="2" customFormat="1">
      <c r="A367" s="75">
        <v>45836</v>
      </c>
      <c r="B367" s="6" t="s">
        <v>365</v>
      </c>
      <c r="C367" s="6" t="s">
        <v>366</v>
      </c>
      <c r="D367" s="8" t="s">
        <v>369</v>
      </c>
      <c r="E367" s="7">
        <v>0</v>
      </c>
      <c r="F367" s="7">
        <v>0.02</v>
      </c>
      <c r="G367" s="6">
        <v>0</v>
      </c>
      <c r="H367" s="86">
        <v>0</v>
      </c>
      <c r="I367" s="15">
        <v>1</v>
      </c>
      <c r="J367" s="18">
        <v>0</v>
      </c>
      <c r="K367" s="14">
        <v>0</v>
      </c>
      <c r="L367" s="11"/>
    </row>
    <row r="368" spans="1:12" s="2" customFormat="1">
      <c r="A368" s="75">
        <v>45836</v>
      </c>
      <c r="B368" s="6" t="s">
        <v>365</v>
      </c>
      <c r="C368" s="6" t="s">
        <v>366</v>
      </c>
      <c r="D368" s="8" t="s">
        <v>370</v>
      </c>
      <c r="E368" s="7">
        <v>-1.4035087719298248E-2</v>
      </c>
      <c r="F368" s="7">
        <v>0.08</v>
      </c>
      <c r="G368" s="6">
        <v>1.8</v>
      </c>
      <c r="H368" s="86">
        <v>3.1578947368421054E-2</v>
      </c>
      <c r="I368" s="15">
        <v>3</v>
      </c>
      <c r="J368" s="18">
        <v>48.6</v>
      </c>
      <c r="K368" s="14">
        <v>27</v>
      </c>
      <c r="L368" s="11"/>
    </row>
    <row r="369" spans="1:12" s="2" customFormat="1">
      <c r="A369" s="75">
        <v>45836</v>
      </c>
      <c r="B369" s="6" t="s">
        <v>365</v>
      </c>
      <c r="C369" s="6" t="s">
        <v>366</v>
      </c>
      <c r="D369" s="8" t="s">
        <v>7</v>
      </c>
      <c r="E369" s="7">
        <v>1.7543859649122806E-2</v>
      </c>
      <c r="F369" s="7">
        <v>0.02</v>
      </c>
      <c r="G369" s="6">
        <v>0</v>
      </c>
      <c r="H369" s="86">
        <v>0</v>
      </c>
      <c r="I369" s="15">
        <v>0</v>
      </c>
      <c r="J369" s="18">
        <v>0</v>
      </c>
      <c r="K369" s="14">
        <v>20.7</v>
      </c>
      <c r="L369" s="11"/>
    </row>
    <row r="370" spans="1:12" s="2" customFormat="1">
      <c r="A370" s="75">
        <v>45836</v>
      </c>
      <c r="B370" s="6" t="s">
        <v>365</v>
      </c>
      <c r="C370" s="6" t="s">
        <v>366</v>
      </c>
      <c r="D370" s="8" t="s">
        <v>371</v>
      </c>
      <c r="E370" s="7">
        <v>5.2631578947368429E-3</v>
      </c>
      <c r="F370" s="7">
        <v>0.02</v>
      </c>
      <c r="G370" s="6">
        <v>0</v>
      </c>
      <c r="H370" s="86">
        <v>0</v>
      </c>
      <c r="I370" s="15">
        <v>0.7</v>
      </c>
      <c r="J370" s="18">
        <v>0</v>
      </c>
      <c r="K370" s="14">
        <v>12.135000000000003</v>
      </c>
      <c r="L370" s="11"/>
    </row>
    <row r="371" spans="1:12" s="2" customFormat="1">
      <c r="A371" s="75">
        <v>45836</v>
      </c>
      <c r="B371" s="6" t="s">
        <v>365</v>
      </c>
      <c r="C371" s="6" t="s">
        <v>366</v>
      </c>
      <c r="D371" s="8" t="s">
        <v>14</v>
      </c>
      <c r="E371" s="7">
        <v>8.771929824561403E-3</v>
      </c>
      <c r="F371" s="7">
        <v>0.02</v>
      </c>
      <c r="G371" s="6">
        <v>0</v>
      </c>
      <c r="H371" s="86">
        <v>0</v>
      </c>
      <c r="I371" s="15">
        <v>0.5</v>
      </c>
      <c r="J371" s="18">
        <v>0</v>
      </c>
      <c r="K371" s="14">
        <v>2.6885000000000003</v>
      </c>
      <c r="L371" s="11"/>
    </row>
    <row r="372" spans="1:12" s="2" customFormat="1">
      <c r="A372" s="75">
        <v>45836</v>
      </c>
      <c r="B372" s="6" t="s">
        <v>365</v>
      </c>
      <c r="C372" s="6" t="s">
        <v>366</v>
      </c>
      <c r="D372" s="8" t="s">
        <v>15</v>
      </c>
      <c r="E372" s="7">
        <v>1.7543859649122806E-2</v>
      </c>
      <c r="F372" s="7">
        <v>0.1</v>
      </c>
      <c r="G372" s="6">
        <v>0</v>
      </c>
      <c r="H372" s="86">
        <v>0</v>
      </c>
      <c r="I372" s="15">
        <v>4</v>
      </c>
      <c r="J372" s="18">
        <v>0</v>
      </c>
      <c r="K372" s="14">
        <v>5.5049999999999999</v>
      </c>
      <c r="L372" s="11"/>
    </row>
    <row r="373" spans="1:12" s="2" customFormat="1">
      <c r="A373" s="75">
        <v>45836</v>
      </c>
      <c r="B373" s="6" t="s">
        <v>365</v>
      </c>
      <c r="C373" s="6" t="s">
        <v>366</v>
      </c>
      <c r="D373" s="8" t="s">
        <v>16</v>
      </c>
      <c r="E373" s="7">
        <v>0.52631578947368418</v>
      </c>
      <c r="F373" s="7">
        <v>0.8</v>
      </c>
      <c r="G373" s="6">
        <v>0</v>
      </c>
      <c r="H373" s="86">
        <v>0</v>
      </c>
      <c r="I373" s="15">
        <v>10</v>
      </c>
      <c r="J373" s="18">
        <v>0</v>
      </c>
      <c r="K373" s="14">
        <v>1.7999999999999998</v>
      </c>
      <c r="L373" s="11"/>
    </row>
    <row r="374" spans="1:12" s="2" customFormat="1">
      <c r="A374" s="75">
        <v>45836</v>
      </c>
      <c r="B374" s="6" t="s">
        <v>365</v>
      </c>
      <c r="C374" s="6" t="s">
        <v>366</v>
      </c>
      <c r="D374" s="8" t="s">
        <v>17</v>
      </c>
      <c r="E374" s="7">
        <v>0.17543859649122806</v>
      </c>
      <c r="F374" s="7">
        <v>0.8</v>
      </c>
      <c r="G374" s="6">
        <v>0</v>
      </c>
      <c r="H374" s="86">
        <v>0</v>
      </c>
      <c r="I374" s="15">
        <v>30</v>
      </c>
      <c r="J374" s="18">
        <v>0</v>
      </c>
      <c r="K374" s="14">
        <v>0.70000000000000007</v>
      </c>
      <c r="L374" s="11"/>
    </row>
    <row r="375" spans="1:12" s="2" customFormat="1">
      <c r="A375" s="75">
        <v>45836</v>
      </c>
      <c r="B375" s="6" t="s">
        <v>365</v>
      </c>
      <c r="C375" s="6" t="s">
        <v>366</v>
      </c>
      <c r="D375" s="8" t="s">
        <v>19</v>
      </c>
      <c r="E375" s="7">
        <v>3.5087719298245612E-2</v>
      </c>
      <c r="F375" s="7">
        <v>0.04</v>
      </c>
      <c r="G375" s="6">
        <v>0</v>
      </c>
      <c r="H375" s="86">
        <v>0</v>
      </c>
      <c r="I375" s="15">
        <v>0</v>
      </c>
      <c r="J375" s="18">
        <v>0</v>
      </c>
      <c r="K375" s="14">
        <v>130</v>
      </c>
      <c r="L375" s="11"/>
    </row>
    <row r="376" spans="1:12" s="2" customFormat="1">
      <c r="A376" s="75">
        <v>45836</v>
      </c>
      <c r="B376" s="6" t="s">
        <v>365</v>
      </c>
      <c r="C376" s="6" t="s">
        <v>366</v>
      </c>
      <c r="D376" s="9" t="s">
        <v>372</v>
      </c>
      <c r="E376" s="7">
        <v>1.7543859649122806E-2</v>
      </c>
      <c r="F376" s="7">
        <v>4.0000000000000001E-3</v>
      </c>
      <c r="G376" s="6">
        <v>0</v>
      </c>
      <c r="H376" s="86">
        <v>0</v>
      </c>
      <c r="I376" s="15">
        <v>-0.8</v>
      </c>
      <c r="J376" s="18">
        <v>0</v>
      </c>
      <c r="K376" s="14">
        <v>88.833333333333329</v>
      </c>
      <c r="L376" s="11"/>
    </row>
    <row r="377" spans="1:12" s="2" customFormat="1">
      <c r="A377" s="75">
        <v>45836</v>
      </c>
      <c r="B377" s="6" t="s">
        <v>365</v>
      </c>
      <c r="C377" s="6" t="s">
        <v>366</v>
      </c>
      <c r="D377" s="8" t="s">
        <v>21</v>
      </c>
      <c r="E377" s="7">
        <v>1.7543859649122806E-2</v>
      </c>
      <c r="F377" s="7">
        <v>0.02</v>
      </c>
      <c r="G377" s="6">
        <v>0</v>
      </c>
      <c r="H377" s="86">
        <v>0</v>
      </c>
      <c r="I377" s="15">
        <v>0</v>
      </c>
      <c r="J377" s="18">
        <v>0</v>
      </c>
      <c r="K377" s="14">
        <v>148.19999999999999</v>
      </c>
      <c r="L377" s="11"/>
    </row>
    <row r="378" spans="1:12" s="2" customFormat="1">
      <c r="A378" s="75">
        <v>45836</v>
      </c>
      <c r="B378" s="6" t="s">
        <v>365</v>
      </c>
      <c r="C378" s="6" t="s">
        <v>366</v>
      </c>
      <c r="D378" s="8" t="s">
        <v>24</v>
      </c>
      <c r="E378" s="7">
        <v>1.7543859649122806E-2</v>
      </c>
      <c r="F378" s="7">
        <v>0.02</v>
      </c>
      <c r="G378" s="6">
        <v>0</v>
      </c>
      <c r="H378" s="86">
        <v>0</v>
      </c>
      <c r="I378" s="15">
        <v>0</v>
      </c>
      <c r="J378" s="18">
        <v>0</v>
      </c>
      <c r="K378" s="14">
        <v>65.98</v>
      </c>
      <c r="L378" s="11"/>
    </row>
    <row r="379" spans="1:12" s="2" customFormat="1">
      <c r="A379" s="75">
        <v>45836</v>
      </c>
      <c r="B379" s="6" t="s">
        <v>365</v>
      </c>
      <c r="C379" s="6" t="s">
        <v>366</v>
      </c>
      <c r="D379" s="8" t="s">
        <v>25</v>
      </c>
      <c r="E379" s="7">
        <v>0.35087719298245612</v>
      </c>
      <c r="F379" s="7">
        <v>0.8</v>
      </c>
      <c r="G379" s="6">
        <v>0</v>
      </c>
      <c r="H379" s="86">
        <v>0</v>
      </c>
      <c r="I379" s="15">
        <v>20</v>
      </c>
      <c r="J379" s="18">
        <v>0</v>
      </c>
      <c r="K379" s="14">
        <v>50.199999999999996</v>
      </c>
      <c r="L379" s="11"/>
    </row>
    <row r="380" spans="1:12" s="2" customFormat="1">
      <c r="A380" s="75">
        <v>45836</v>
      </c>
      <c r="B380" s="6" t="s">
        <v>365</v>
      </c>
      <c r="C380" s="6" t="s">
        <v>366</v>
      </c>
      <c r="D380" s="8" t="s">
        <v>373</v>
      </c>
      <c r="E380" s="7">
        <v>0.35087719298245612</v>
      </c>
      <c r="F380" s="7">
        <v>0</v>
      </c>
      <c r="G380" s="6">
        <v>0</v>
      </c>
      <c r="H380" s="86">
        <v>0</v>
      </c>
      <c r="I380" s="15">
        <v>-20</v>
      </c>
      <c r="J380" s="18">
        <v>0</v>
      </c>
      <c r="K380" s="14">
        <v>6.7620000000000005</v>
      </c>
      <c r="L380" s="11"/>
    </row>
    <row r="381" spans="1:12" s="2" customFormat="1">
      <c r="A381" s="75">
        <v>45836</v>
      </c>
      <c r="B381" s="6" t="s">
        <v>365</v>
      </c>
      <c r="C381" s="6" t="s">
        <v>366</v>
      </c>
      <c r="D381" s="8" t="s">
        <v>27</v>
      </c>
      <c r="E381" s="7">
        <v>1.7543859649122806E-2</v>
      </c>
      <c r="F381" s="7">
        <v>0.03</v>
      </c>
      <c r="G381" s="6">
        <v>0</v>
      </c>
      <c r="H381" s="86">
        <v>0</v>
      </c>
      <c r="I381" s="15">
        <v>0.5</v>
      </c>
      <c r="J381" s="18">
        <v>0</v>
      </c>
      <c r="K381" s="14">
        <v>16.68</v>
      </c>
      <c r="L381" s="11"/>
    </row>
    <row r="382" spans="1:12" s="2" customFormat="1">
      <c r="A382" s="75">
        <v>45836</v>
      </c>
      <c r="B382" s="6" t="s">
        <v>365</v>
      </c>
      <c r="C382" s="6" t="s">
        <v>366</v>
      </c>
      <c r="D382" s="8" t="s">
        <v>301</v>
      </c>
      <c r="E382" s="7">
        <v>1.7543859649122806E-2</v>
      </c>
      <c r="F382" s="7">
        <v>0.02</v>
      </c>
      <c r="G382" s="6">
        <v>0</v>
      </c>
      <c r="H382" s="86">
        <v>0</v>
      </c>
      <c r="I382" s="15">
        <v>0</v>
      </c>
      <c r="J382" s="18">
        <v>0</v>
      </c>
      <c r="K382" s="14">
        <v>73.733333333333334</v>
      </c>
      <c r="L382" s="11"/>
    </row>
    <row r="383" spans="1:12" s="2" customFormat="1">
      <c r="A383" s="75">
        <v>45836</v>
      </c>
      <c r="B383" s="6" t="s">
        <v>365</v>
      </c>
      <c r="C383" s="6" t="s">
        <v>366</v>
      </c>
      <c r="D383" s="8" t="s">
        <v>302</v>
      </c>
      <c r="E383" s="7">
        <v>1.7543859649122806E-2</v>
      </c>
      <c r="F383" s="7">
        <v>0.01</v>
      </c>
      <c r="G383" s="6">
        <v>0</v>
      </c>
      <c r="H383" s="86">
        <v>0</v>
      </c>
      <c r="I383" s="15">
        <v>-0.5</v>
      </c>
      <c r="J383" s="18">
        <v>0</v>
      </c>
      <c r="K383" s="14">
        <v>110.23809523809523</v>
      </c>
      <c r="L383" s="11"/>
    </row>
    <row r="384" spans="1:12" s="2" customFormat="1">
      <c r="A384" s="75">
        <v>45836</v>
      </c>
      <c r="B384" s="6" t="s">
        <v>365</v>
      </c>
      <c r="C384" s="6" t="s">
        <v>366</v>
      </c>
      <c r="D384" s="8" t="s">
        <v>304</v>
      </c>
      <c r="E384" s="7">
        <v>1.7543859649122806E-2</v>
      </c>
      <c r="F384" s="7">
        <v>0.02</v>
      </c>
      <c r="G384" s="6">
        <v>0</v>
      </c>
      <c r="H384" s="86">
        <v>0</v>
      </c>
      <c r="I384" s="15">
        <v>0</v>
      </c>
      <c r="J384" s="18">
        <v>0</v>
      </c>
      <c r="K384" s="14">
        <v>34.909999999999997</v>
      </c>
      <c r="L384" s="11"/>
    </row>
    <row r="385" spans="1:12" s="2" customFormat="1">
      <c r="A385" s="75">
        <v>45836</v>
      </c>
      <c r="B385" s="6" t="s">
        <v>365</v>
      </c>
      <c r="C385" s="6" t="s">
        <v>366</v>
      </c>
      <c r="D385" s="8" t="s">
        <v>374</v>
      </c>
      <c r="E385" s="7">
        <v>1.7543859649122806E-2</v>
      </c>
      <c r="F385" s="7">
        <v>0.01</v>
      </c>
      <c r="G385" s="6">
        <v>0</v>
      </c>
      <c r="H385" s="86">
        <v>0</v>
      </c>
      <c r="I385" s="15">
        <v>-0.5</v>
      </c>
      <c r="J385" s="18">
        <v>0</v>
      </c>
      <c r="K385" s="14">
        <v>4.4000000000000004</v>
      </c>
      <c r="L385" s="11"/>
    </row>
    <row r="386" spans="1:12" s="2" customFormat="1">
      <c r="A386" s="75">
        <v>45836</v>
      </c>
      <c r="B386" s="6" t="s">
        <v>365</v>
      </c>
      <c r="C386" s="6" t="s">
        <v>366</v>
      </c>
      <c r="D386" s="8" t="s">
        <v>30</v>
      </c>
      <c r="E386" s="7">
        <v>1.7017543859649122E-2</v>
      </c>
      <c r="F386" s="7">
        <v>0.06</v>
      </c>
      <c r="G386" s="6">
        <v>0.03</v>
      </c>
      <c r="H386" s="86">
        <v>5.263157894736842E-4</v>
      </c>
      <c r="I386" s="15">
        <v>2</v>
      </c>
      <c r="J386" s="18">
        <v>0.5069999999999999</v>
      </c>
      <c r="K386" s="14">
        <v>16.899999999999999</v>
      </c>
      <c r="L386" s="11"/>
    </row>
    <row r="387" spans="1:12" s="2" customFormat="1">
      <c r="A387" s="75">
        <v>45836</v>
      </c>
      <c r="B387" s="6" t="s">
        <v>365</v>
      </c>
      <c r="C387" s="6" t="s">
        <v>366</v>
      </c>
      <c r="D387" s="8" t="s">
        <v>33</v>
      </c>
      <c r="E387" s="7">
        <v>5.263157894736842E-3</v>
      </c>
      <c r="F387" s="7">
        <v>6.0000000000000001E-3</v>
      </c>
      <c r="G387" s="6">
        <v>0</v>
      </c>
      <c r="H387" s="86">
        <v>0</v>
      </c>
      <c r="I387" s="15">
        <v>0</v>
      </c>
      <c r="J387" s="18">
        <v>0</v>
      </c>
      <c r="K387" s="14">
        <v>4.1957142857142857</v>
      </c>
      <c r="L387" s="11"/>
    </row>
    <row r="388" spans="1:12" s="2" customFormat="1">
      <c r="A388" s="75">
        <v>45836</v>
      </c>
      <c r="B388" s="6" t="s">
        <v>365</v>
      </c>
      <c r="C388" s="6" t="s">
        <v>366</v>
      </c>
      <c r="D388" s="8" t="s">
        <v>308</v>
      </c>
      <c r="E388" s="7">
        <v>8.771929824561403E-3</v>
      </c>
      <c r="F388" s="7">
        <v>0.01</v>
      </c>
      <c r="G388" s="6">
        <v>0</v>
      </c>
      <c r="H388" s="86">
        <v>0</v>
      </c>
      <c r="I388" s="15">
        <v>0</v>
      </c>
      <c r="J388" s="18">
        <v>0</v>
      </c>
      <c r="K388" s="14">
        <v>25.364999999999998</v>
      </c>
      <c r="L388" s="11"/>
    </row>
    <row r="389" spans="1:12" s="2" customFormat="1">
      <c r="A389" s="75">
        <v>45836</v>
      </c>
      <c r="B389" s="6" t="s">
        <v>365</v>
      </c>
      <c r="C389" s="6" t="s">
        <v>366</v>
      </c>
      <c r="D389" s="8" t="s">
        <v>36</v>
      </c>
      <c r="E389" s="7">
        <v>3.5087719298245615E-3</v>
      </c>
      <c r="F389" s="7">
        <v>4.0000000000000001E-3</v>
      </c>
      <c r="G389" s="6">
        <v>0</v>
      </c>
      <c r="H389" s="86">
        <v>0</v>
      </c>
      <c r="I389" s="15">
        <v>0</v>
      </c>
      <c r="J389" s="18">
        <v>0</v>
      </c>
      <c r="K389" s="14">
        <v>27.897674418604652</v>
      </c>
      <c r="L389" s="11"/>
    </row>
    <row r="390" spans="1:12" s="2" customFormat="1">
      <c r="A390" s="75">
        <v>45836</v>
      </c>
      <c r="B390" s="6" t="s">
        <v>365</v>
      </c>
      <c r="C390" s="6" t="s">
        <v>366</v>
      </c>
      <c r="D390" s="8" t="s">
        <v>37</v>
      </c>
      <c r="E390" s="7">
        <v>5.263157894736842E-3</v>
      </c>
      <c r="F390" s="7">
        <v>6.0000000000000001E-3</v>
      </c>
      <c r="G390" s="6">
        <v>0</v>
      </c>
      <c r="H390" s="86">
        <v>0</v>
      </c>
      <c r="I390" s="15">
        <v>0</v>
      </c>
      <c r="J390" s="18">
        <v>0</v>
      </c>
      <c r="K390" s="14">
        <v>19.220999999999997</v>
      </c>
      <c r="L390" s="11"/>
    </row>
    <row r="391" spans="1:12" s="2" customFormat="1">
      <c r="A391" s="75">
        <v>45836</v>
      </c>
      <c r="B391" s="6" t="s">
        <v>365</v>
      </c>
      <c r="C391" s="6" t="s">
        <v>366</v>
      </c>
      <c r="D391" s="8" t="s">
        <v>41</v>
      </c>
      <c r="E391" s="7">
        <v>8.771929824561403E-3</v>
      </c>
      <c r="F391" s="7">
        <v>0.01</v>
      </c>
      <c r="G391" s="6">
        <v>0</v>
      </c>
      <c r="H391" s="86">
        <v>0</v>
      </c>
      <c r="I391" s="15">
        <v>0</v>
      </c>
      <c r="J391" s="18">
        <v>0</v>
      </c>
      <c r="K391" s="14">
        <v>2.02</v>
      </c>
      <c r="L391" s="11"/>
    </row>
    <row r="392" spans="1:12" s="2" customFormat="1">
      <c r="A392" s="75">
        <v>45836</v>
      </c>
      <c r="B392" s="6" t="s">
        <v>365</v>
      </c>
      <c r="C392" s="6" t="s">
        <v>366</v>
      </c>
      <c r="D392" s="8" t="s">
        <v>375</v>
      </c>
      <c r="E392" s="7">
        <v>0</v>
      </c>
      <c r="F392" s="7">
        <v>3.6000000000000004E-2</v>
      </c>
      <c r="G392" s="6">
        <v>0</v>
      </c>
      <c r="H392" s="86">
        <v>0</v>
      </c>
      <c r="I392" s="15">
        <v>1.8</v>
      </c>
      <c r="J392" s="18">
        <v>0</v>
      </c>
      <c r="K392" s="14">
        <v>0</v>
      </c>
      <c r="L392" s="11"/>
    </row>
    <row r="393" spans="1:12" s="2" customFormat="1">
      <c r="A393" s="75">
        <v>45836</v>
      </c>
      <c r="B393" s="6" t="s">
        <v>365</v>
      </c>
      <c r="C393" s="6" t="s">
        <v>366</v>
      </c>
      <c r="D393" s="8" t="s">
        <v>376</v>
      </c>
      <c r="E393" s="7">
        <v>1.7543859649122807E-3</v>
      </c>
      <c r="F393" s="7">
        <v>5.0000000000000001E-3</v>
      </c>
      <c r="G393" s="6">
        <v>0</v>
      </c>
      <c r="H393" s="86">
        <v>0</v>
      </c>
      <c r="I393" s="15">
        <v>0.15</v>
      </c>
      <c r="J393" s="18">
        <v>0</v>
      </c>
      <c r="K393" s="14">
        <v>24.9</v>
      </c>
      <c r="L393" s="11"/>
    </row>
    <row r="394" spans="1:12" s="2" customFormat="1">
      <c r="A394" s="75">
        <v>45836</v>
      </c>
      <c r="B394" s="6" t="s">
        <v>365</v>
      </c>
      <c r="C394" s="6" t="s">
        <v>366</v>
      </c>
      <c r="D394" s="8" t="s">
        <v>317</v>
      </c>
      <c r="E394" s="7">
        <v>1.7543859649122807E-3</v>
      </c>
      <c r="F394" s="7">
        <v>2E-3</v>
      </c>
      <c r="G394" s="6">
        <v>0</v>
      </c>
      <c r="H394" s="86">
        <v>0</v>
      </c>
      <c r="I394" s="15">
        <v>0</v>
      </c>
      <c r="J394" s="18">
        <v>0</v>
      </c>
      <c r="K394" s="14">
        <v>4.5</v>
      </c>
      <c r="L394" s="11"/>
    </row>
    <row r="395" spans="1:12" s="2" customFormat="1">
      <c r="A395" s="75">
        <v>45836</v>
      </c>
      <c r="B395" s="6" t="s">
        <v>365</v>
      </c>
      <c r="C395" s="6" t="s">
        <v>366</v>
      </c>
      <c r="D395" s="8" t="s">
        <v>362</v>
      </c>
      <c r="E395" s="7">
        <v>3.5087719298245615E-3</v>
      </c>
      <c r="F395" s="7">
        <v>4.0000000000000001E-3</v>
      </c>
      <c r="G395" s="6">
        <v>0</v>
      </c>
      <c r="H395" s="86">
        <v>0</v>
      </c>
      <c r="I395" s="15">
        <v>0</v>
      </c>
      <c r="J395" s="18">
        <v>0</v>
      </c>
      <c r="K395" s="14">
        <v>6.9</v>
      </c>
      <c r="L395" s="11"/>
    </row>
    <row r="396" spans="1:12" s="2" customFormat="1">
      <c r="A396" s="75">
        <v>45836</v>
      </c>
      <c r="B396" s="6" t="s">
        <v>365</v>
      </c>
      <c r="C396" s="6" t="s">
        <v>366</v>
      </c>
      <c r="D396" s="8" t="s">
        <v>318</v>
      </c>
      <c r="E396" s="7">
        <v>0.13157894736842105</v>
      </c>
      <c r="F396" s="7">
        <v>0.15</v>
      </c>
      <c r="G396" s="6">
        <v>0</v>
      </c>
      <c r="H396" s="86">
        <v>0</v>
      </c>
      <c r="I396" s="15">
        <v>0</v>
      </c>
      <c r="J396" s="18">
        <v>0</v>
      </c>
      <c r="K396" s="14">
        <v>51.75</v>
      </c>
      <c r="L396" s="11"/>
    </row>
    <row r="397" spans="1:12" s="2" customFormat="1">
      <c r="A397" s="75">
        <v>45836</v>
      </c>
      <c r="B397" s="6" t="s">
        <v>365</v>
      </c>
      <c r="C397" s="6" t="s">
        <v>366</v>
      </c>
      <c r="D397" s="8" t="s">
        <v>319</v>
      </c>
      <c r="E397" s="7">
        <v>4.3859649122807015E-2</v>
      </c>
      <c r="F397" s="7">
        <v>0.06</v>
      </c>
      <c r="G397" s="6">
        <v>0</v>
      </c>
      <c r="H397" s="86">
        <v>0</v>
      </c>
      <c r="I397" s="15">
        <v>0.5</v>
      </c>
      <c r="J397" s="18">
        <v>0</v>
      </c>
      <c r="K397" s="14">
        <v>118.875</v>
      </c>
      <c r="L397" s="11"/>
    </row>
    <row r="398" spans="1:12" s="2" customFormat="1">
      <c r="A398" s="75">
        <v>45836</v>
      </c>
      <c r="B398" s="6" t="s">
        <v>365</v>
      </c>
      <c r="C398" s="6" t="s">
        <v>366</v>
      </c>
      <c r="D398" s="8" t="s">
        <v>49</v>
      </c>
      <c r="E398" s="7">
        <v>8.771929824561403E-3</v>
      </c>
      <c r="F398" s="7">
        <v>0.01</v>
      </c>
      <c r="G398" s="6">
        <v>0</v>
      </c>
      <c r="H398" s="86">
        <v>0</v>
      </c>
      <c r="I398" s="15">
        <v>0</v>
      </c>
      <c r="J398" s="18">
        <v>0</v>
      </c>
      <c r="K398" s="14">
        <v>2.1</v>
      </c>
      <c r="L398" s="11"/>
    </row>
    <row r="399" spans="1:12" s="2" customFormat="1">
      <c r="A399" s="75">
        <v>45836</v>
      </c>
      <c r="B399" s="6" t="s">
        <v>365</v>
      </c>
      <c r="C399" s="6" t="s">
        <v>366</v>
      </c>
      <c r="D399" s="8" t="s">
        <v>50</v>
      </c>
      <c r="E399" s="7">
        <v>2.6315789473684209E-2</v>
      </c>
      <c r="F399" s="7">
        <v>0.03</v>
      </c>
      <c r="G399" s="6">
        <v>0</v>
      </c>
      <c r="H399" s="86">
        <v>0</v>
      </c>
      <c r="I399" s="15">
        <v>0</v>
      </c>
      <c r="J399" s="18">
        <v>0</v>
      </c>
      <c r="K399" s="14">
        <v>11.25</v>
      </c>
      <c r="L399" s="11"/>
    </row>
    <row r="400" spans="1:12" s="2" customFormat="1">
      <c r="A400" s="75">
        <v>45836</v>
      </c>
      <c r="B400" s="6" t="s">
        <v>365</v>
      </c>
      <c r="C400" s="6" t="s">
        <v>366</v>
      </c>
      <c r="D400" s="8" t="s">
        <v>377</v>
      </c>
      <c r="E400" s="7">
        <v>1.7543859649122806E-2</v>
      </c>
      <c r="F400" s="7">
        <v>0.01</v>
      </c>
      <c r="G400" s="6">
        <v>0</v>
      </c>
      <c r="H400" s="86">
        <v>0</v>
      </c>
      <c r="I400" s="15">
        <v>-0.5</v>
      </c>
      <c r="J400" s="18">
        <v>0</v>
      </c>
      <c r="K400" s="14">
        <v>12</v>
      </c>
      <c r="L400" s="11"/>
    </row>
    <row r="401" spans="1:12" s="2" customFormat="1">
      <c r="A401" s="75">
        <v>45836</v>
      </c>
      <c r="B401" s="6" t="s">
        <v>365</v>
      </c>
      <c r="C401" s="6" t="s">
        <v>366</v>
      </c>
      <c r="D401" s="8" t="s">
        <v>378</v>
      </c>
      <c r="E401" s="7">
        <v>4.1578947368421049E-2</v>
      </c>
      <c r="F401" s="7">
        <v>0.05</v>
      </c>
      <c r="G401" s="6">
        <v>0</v>
      </c>
      <c r="H401" s="86">
        <v>2.2807017543859651E-3</v>
      </c>
      <c r="I401" s="15">
        <v>0</v>
      </c>
      <c r="J401" s="18">
        <v>2.2269000000000001</v>
      </c>
      <c r="K401" s="14">
        <v>42.824999999999996</v>
      </c>
      <c r="L401" s="11"/>
    </row>
    <row r="402" spans="1:12" s="2" customFormat="1">
      <c r="A402" s="75">
        <v>45836</v>
      </c>
      <c r="B402" s="6" t="s">
        <v>365</v>
      </c>
      <c r="C402" s="6" t="s">
        <v>366</v>
      </c>
      <c r="D402" s="8" t="s">
        <v>379</v>
      </c>
      <c r="E402" s="7">
        <v>7.0175438596491229E-3</v>
      </c>
      <c r="F402" s="7">
        <v>8.0000000000000002E-3</v>
      </c>
      <c r="G402" s="6">
        <v>0</v>
      </c>
      <c r="H402" s="86">
        <v>0</v>
      </c>
      <c r="I402" s="15">
        <v>0</v>
      </c>
      <c r="J402" s="18">
        <v>0</v>
      </c>
      <c r="K402" s="14">
        <v>11.16</v>
      </c>
      <c r="L402" s="11"/>
    </row>
    <row r="403" spans="1:12" s="2" customFormat="1">
      <c r="A403" s="75">
        <v>45836</v>
      </c>
      <c r="B403" s="6" t="s">
        <v>365</v>
      </c>
      <c r="C403" s="6" t="s">
        <v>366</v>
      </c>
      <c r="D403" s="8" t="s">
        <v>57</v>
      </c>
      <c r="E403" s="7">
        <v>0.15789473684210525</v>
      </c>
      <c r="F403" s="7">
        <v>0.06</v>
      </c>
      <c r="G403" s="6">
        <v>0</v>
      </c>
      <c r="H403" s="86">
        <v>0</v>
      </c>
      <c r="I403" s="15">
        <v>-6</v>
      </c>
      <c r="J403" s="18">
        <v>0</v>
      </c>
      <c r="K403" s="14">
        <v>143.1</v>
      </c>
      <c r="L403" s="11"/>
    </row>
    <row r="404" spans="1:12" s="2" customFormat="1">
      <c r="A404" s="75">
        <v>45836</v>
      </c>
      <c r="B404" s="6" t="s">
        <v>365</v>
      </c>
      <c r="C404" s="6" t="s">
        <v>366</v>
      </c>
      <c r="D404" s="8" t="s">
        <v>380</v>
      </c>
      <c r="E404" s="7">
        <v>8.771929824561403E-2</v>
      </c>
      <c r="F404" s="7">
        <v>0.04</v>
      </c>
      <c r="G404" s="6">
        <v>0</v>
      </c>
      <c r="H404" s="86">
        <v>0</v>
      </c>
      <c r="I404" s="15">
        <v>-3</v>
      </c>
      <c r="J404" s="18">
        <v>0</v>
      </c>
      <c r="K404" s="14">
        <v>30</v>
      </c>
      <c r="L404" s="11"/>
    </row>
    <row r="405" spans="1:12" s="2" customFormat="1">
      <c r="A405" s="75">
        <v>45836</v>
      </c>
      <c r="B405" s="6" t="s">
        <v>365</v>
      </c>
      <c r="C405" s="6" t="s">
        <v>366</v>
      </c>
      <c r="D405" s="8" t="s">
        <v>326</v>
      </c>
      <c r="E405" s="7">
        <v>5.2631578947368418E-2</v>
      </c>
      <c r="F405" s="7">
        <v>0.1</v>
      </c>
      <c r="G405" s="6">
        <v>0</v>
      </c>
      <c r="H405" s="86">
        <v>0</v>
      </c>
      <c r="I405" s="15">
        <v>2</v>
      </c>
      <c r="J405" s="18">
        <v>0</v>
      </c>
      <c r="K405" s="14">
        <v>38.700000000000003</v>
      </c>
      <c r="L405" s="11"/>
    </row>
    <row r="406" spans="1:12" s="2" customFormat="1">
      <c r="A406" s="75">
        <v>45836</v>
      </c>
      <c r="B406" s="6" t="s">
        <v>365</v>
      </c>
      <c r="C406" s="6" t="s">
        <v>366</v>
      </c>
      <c r="D406" s="8" t="s">
        <v>59</v>
      </c>
      <c r="E406" s="7">
        <v>0.13157894736842105</v>
      </c>
      <c r="F406" s="7">
        <v>0.16</v>
      </c>
      <c r="G406" s="6">
        <v>0</v>
      </c>
      <c r="H406" s="86">
        <v>0</v>
      </c>
      <c r="I406" s="15">
        <v>0.5</v>
      </c>
      <c r="J406" s="18">
        <v>0</v>
      </c>
      <c r="K406" s="14">
        <v>38.25</v>
      </c>
      <c r="L406" s="11"/>
    </row>
    <row r="407" spans="1:12" s="2" customFormat="1">
      <c r="A407" s="75">
        <v>45836</v>
      </c>
      <c r="B407" s="6" t="s">
        <v>365</v>
      </c>
      <c r="C407" s="6" t="s">
        <v>366</v>
      </c>
      <c r="D407" s="8" t="s">
        <v>61</v>
      </c>
      <c r="E407" s="7">
        <v>1.7543859649122807E-3</v>
      </c>
      <c r="F407" s="7">
        <v>2E-3</v>
      </c>
      <c r="G407" s="6">
        <v>0</v>
      </c>
      <c r="H407" s="86">
        <v>0</v>
      </c>
      <c r="I407" s="15">
        <v>0</v>
      </c>
      <c r="J407" s="18">
        <v>0</v>
      </c>
      <c r="K407" s="14">
        <v>6.5900000000000007</v>
      </c>
      <c r="L407" s="11"/>
    </row>
    <row r="408" spans="1:12" s="2" customFormat="1">
      <c r="A408" s="75">
        <v>45836</v>
      </c>
      <c r="B408" s="6" t="s">
        <v>365</v>
      </c>
      <c r="C408" s="6" t="s">
        <v>366</v>
      </c>
      <c r="D408" s="8" t="s">
        <v>63</v>
      </c>
      <c r="E408" s="7">
        <v>8.771929824561403E-3</v>
      </c>
      <c r="F408" s="7">
        <v>0.04</v>
      </c>
      <c r="G408" s="6">
        <v>0</v>
      </c>
      <c r="H408" s="86">
        <v>8.771929824561403E-3</v>
      </c>
      <c r="I408" s="15">
        <v>1</v>
      </c>
      <c r="J408" s="18">
        <v>15.615</v>
      </c>
      <c r="K408" s="14">
        <v>31.23</v>
      </c>
      <c r="L408" s="11"/>
    </row>
    <row r="409" spans="1:12" s="2" customFormat="1">
      <c r="A409" s="75">
        <v>45836</v>
      </c>
      <c r="B409" s="6" t="s">
        <v>365</v>
      </c>
      <c r="C409" s="6" t="s">
        <v>366</v>
      </c>
      <c r="D409" s="8" t="s">
        <v>64</v>
      </c>
      <c r="E409" s="7">
        <v>3.0701754385964911E-2</v>
      </c>
      <c r="F409" s="7">
        <v>0.04</v>
      </c>
      <c r="G409" s="6">
        <v>0</v>
      </c>
      <c r="H409" s="86">
        <v>0</v>
      </c>
      <c r="I409" s="15">
        <v>0.25</v>
      </c>
      <c r="J409" s="18">
        <v>0</v>
      </c>
      <c r="K409" s="14">
        <v>89.25</v>
      </c>
      <c r="L409" s="11"/>
    </row>
    <row r="410" spans="1:12" s="2" customFormat="1">
      <c r="A410" s="75">
        <v>45836</v>
      </c>
      <c r="B410" s="6" t="s">
        <v>365</v>
      </c>
      <c r="C410" s="6" t="s">
        <v>366</v>
      </c>
      <c r="D410" s="8" t="s">
        <v>381</v>
      </c>
      <c r="E410" s="7">
        <v>1.7543859649122807E-3</v>
      </c>
      <c r="F410" s="7">
        <v>2E-3</v>
      </c>
      <c r="G410" s="6">
        <v>0</v>
      </c>
      <c r="H410" s="86">
        <v>0</v>
      </c>
      <c r="I410" s="15">
        <v>0</v>
      </c>
      <c r="J410" s="18">
        <v>0</v>
      </c>
      <c r="K410" s="14">
        <v>2.5500000000000003</v>
      </c>
      <c r="L410" s="11"/>
    </row>
    <row r="411" spans="1:12" s="2" customFormat="1">
      <c r="A411" s="75">
        <v>45836</v>
      </c>
      <c r="B411" s="6" t="s">
        <v>365</v>
      </c>
      <c r="C411" s="6" t="s">
        <v>366</v>
      </c>
      <c r="D411" s="8" t="s">
        <v>69</v>
      </c>
      <c r="E411" s="7">
        <v>1.0526315789473684E-2</v>
      </c>
      <c r="F411" s="7">
        <v>1.2E-2</v>
      </c>
      <c r="G411" s="6">
        <v>0</v>
      </c>
      <c r="H411" s="86">
        <v>0</v>
      </c>
      <c r="I411" s="15">
        <v>0</v>
      </c>
      <c r="J411" s="18">
        <v>0</v>
      </c>
      <c r="K411" s="14">
        <v>17.099999999999998</v>
      </c>
      <c r="L411" s="11"/>
    </row>
    <row r="412" spans="1:12" s="2" customFormat="1">
      <c r="A412" s="75">
        <v>45836</v>
      </c>
      <c r="B412" s="6" t="s">
        <v>365</v>
      </c>
      <c r="C412" s="6" t="s">
        <v>366</v>
      </c>
      <c r="D412" s="8" t="s">
        <v>71</v>
      </c>
      <c r="E412" s="7">
        <v>3.5087719298245612E-2</v>
      </c>
      <c r="F412" s="7">
        <v>0.04</v>
      </c>
      <c r="G412" s="6">
        <v>0</v>
      </c>
      <c r="H412" s="86">
        <v>0</v>
      </c>
      <c r="I412" s="15">
        <v>0</v>
      </c>
      <c r="J412" s="18">
        <v>0</v>
      </c>
      <c r="K412" s="14">
        <v>31.2</v>
      </c>
      <c r="L412" s="11"/>
    </row>
    <row r="413" spans="1:12" s="2" customFormat="1">
      <c r="A413" s="75">
        <v>45836</v>
      </c>
      <c r="B413" s="6" t="s">
        <v>365</v>
      </c>
      <c r="C413" s="6" t="s">
        <v>366</v>
      </c>
      <c r="D413" s="8" t="s">
        <v>382</v>
      </c>
      <c r="E413" s="7">
        <v>8.771929824561403E-2</v>
      </c>
      <c r="F413" s="7">
        <v>0.08</v>
      </c>
      <c r="G413" s="6">
        <v>0</v>
      </c>
      <c r="H413" s="86">
        <v>0</v>
      </c>
      <c r="I413" s="15">
        <v>-1</v>
      </c>
      <c r="J413" s="18">
        <v>0</v>
      </c>
      <c r="K413" s="14">
        <v>216.40909090909091</v>
      </c>
      <c r="L413" s="11"/>
    </row>
    <row r="414" spans="1:12" s="2" customFormat="1">
      <c r="A414" s="75">
        <v>45836</v>
      </c>
      <c r="B414" s="6" t="s">
        <v>365</v>
      </c>
      <c r="C414" s="6" t="s">
        <v>366</v>
      </c>
      <c r="D414" s="8" t="s">
        <v>78</v>
      </c>
      <c r="E414" s="7">
        <v>2.6315789473684209E-2</v>
      </c>
      <c r="F414" s="7">
        <v>0.04</v>
      </c>
      <c r="G414" s="6">
        <v>0</v>
      </c>
      <c r="H414" s="86">
        <v>0</v>
      </c>
      <c r="I414" s="15">
        <v>0.5</v>
      </c>
      <c r="J414" s="18">
        <v>0</v>
      </c>
      <c r="K414" s="14">
        <v>7.125</v>
      </c>
      <c r="L414" s="11"/>
    </row>
    <row r="415" spans="1:12" s="2" customFormat="1">
      <c r="A415" s="75">
        <v>45836</v>
      </c>
      <c r="B415" s="6" t="s">
        <v>365</v>
      </c>
      <c r="C415" s="6" t="s">
        <v>366</v>
      </c>
      <c r="D415" s="8" t="s">
        <v>383</v>
      </c>
      <c r="E415" s="7">
        <v>3.5087719298245612E-2</v>
      </c>
      <c r="F415" s="7">
        <v>0.02</v>
      </c>
      <c r="G415" s="6">
        <v>0</v>
      </c>
      <c r="H415" s="86">
        <v>0</v>
      </c>
      <c r="I415" s="15">
        <v>-1</v>
      </c>
      <c r="J415" s="18">
        <v>0</v>
      </c>
      <c r="K415" s="14">
        <v>67</v>
      </c>
      <c r="L415" s="11"/>
    </row>
    <row r="416" spans="1:12" s="2" customFormat="1">
      <c r="A416" s="75">
        <v>45836</v>
      </c>
      <c r="B416" s="6" t="s">
        <v>365</v>
      </c>
      <c r="C416" s="6" t="s">
        <v>366</v>
      </c>
      <c r="D416" s="8" t="s">
        <v>80</v>
      </c>
      <c r="E416" s="7">
        <v>1.7543859649122806E-2</v>
      </c>
      <c r="F416" s="7">
        <v>0.01</v>
      </c>
      <c r="G416" s="6">
        <v>0</v>
      </c>
      <c r="H416" s="86">
        <v>0</v>
      </c>
      <c r="I416" s="15">
        <v>-0.5</v>
      </c>
      <c r="J416" s="18">
        <v>0</v>
      </c>
      <c r="K416" s="14">
        <v>14.01</v>
      </c>
      <c r="L416" s="11"/>
    </row>
    <row r="417" spans="1:12" s="2" customFormat="1">
      <c r="A417" s="75">
        <v>45836</v>
      </c>
      <c r="B417" s="6" t="s">
        <v>365</v>
      </c>
      <c r="C417" s="6" t="s">
        <v>366</v>
      </c>
      <c r="D417" s="8" t="s">
        <v>82</v>
      </c>
      <c r="E417" s="7">
        <v>8.771929824561403E-3</v>
      </c>
      <c r="F417" s="7">
        <v>6.0000000000000001E-3</v>
      </c>
      <c r="G417" s="6">
        <v>0</v>
      </c>
      <c r="H417" s="86">
        <v>0</v>
      </c>
      <c r="I417" s="15">
        <v>-0.2</v>
      </c>
      <c r="J417" s="18">
        <v>0</v>
      </c>
      <c r="K417" s="14">
        <v>33.645000000000003</v>
      </c>
      <c r="L417" s="11"/>
    </row>
    <row r="418" spans="1:12" s="2" customFormat="1">
      <c r="A418" s="75">
        <v>45836</v>
      </c>
      <c r="B418" s="6" t="s">
        <v>365</v>
      </c>
      <c r="C418" s="6" t="s">
        <v>366</v>
      </c>
      <c r="D418" s="8" t="s">
        <v>384</v>
      </c>
      <c r="E418" s="7">
        <v>8.771929824561403E-3</v>
      </c>
      <c r="F418" s="7">
        <v>0.02</v>
      </c>
      <c r="G418" s="6">
        <v>0</v>
      </c>
      <c r="H418" s="86">
        <v>0</v>
      </c>
      <c r="I418" s="15">
        <v>0.5</v>
      </c>
      <c r="J418" s="18">
        <v>0</v>
      </c>
      <c r="K418" s="14">
        <v>17.5</v>
      </c>
      <c r="L418" s="11"/>
    </row>
    <row r="419" spans="1:12" s="2" customFormat="1">
      <c r="A419" s="75">
        <v>45836</v>
      </c>
      <c r="B419" s="6" t="s">
        <v>365</v>
      </c>
      <c r="C419" s="6" t="s">
        <v>366</v>
      </c>
      <c r="D419" s="8" t="s">
        <v>91</v>
      </c>
      <c r="E419" s="7">
        <v>5.2631578947368418E-2</v>
      </c>
      <c r="F419" s="7">
        <v>0.06</v>
      </c>
      <c r="G419" s="6">
        <v>0</v>
      </c>
      <c r="H419" s="86">
        <v>0</v>
      </c>
      <c r="I419" s="15">
        <v>0</v>
      </c>
      <c r="J419" s="18">
        <v>0</v>
      </c>
      <c r="K419" s="14">
        <v>23.4</v>
      </c>
      <c r="L419" s="11"/>
    </row>
    <row r="420" spans="1:12" s="2" customFormat="1">
      <c r="A420" s="75">
        <v>45836</v>
      </c>
      <c r="B420" s="6" t="s">
        <v>365</v>
      </c>
      <c r="C420" s="6" t="s">
        <v>366</v>
      </c>
      <c r="D420" s="8" t="s">
        <v>385</v>
      </c>
      <c r="E420" s="7">
        <v>5.2631578947368418E-2</v>
      </c>
      <c r="F420" s="7">
        <v>0.06</v>
      </c>
      <c r="G420" s="6">
        <v>0</v>
      </c>
      <c r="H420" s="86">
        <v>0</v>
      </c>
      <c r="I420" s="15">
        <v>0</v>
      </c>
      <c r="J420" s="18">
        <v>0</v>
      </c>
      <c r="K420" s="14">
        <v>75</v>
      </c>
      <c r="L420" s="11"/>
    </row>
    <row r="421" spans="1:12" s="2" customFormat="1">
      <c r="A421" s="75">
        <v>45836</v>
      </c>
      <c r="B421" s="6" t="s">
        <v>365</v>
      </c>
      <c r="C421" s="6" t="s">
        <v>366</v>
      </c>
      <c r="D421" s="8" t="s">
        <v>386</v>
      </c>
      <c r="E421" s="7">
        <v>7.8526315789473694E-2</v>
      </c>
      <c r="F421" s="7">
        <v>0.12</v>
      </c>
      <c r="G421" s="6">
        <v>0.9</v>
      </c>
      <c r="H421" s="86">
        <v>1.5789473684210527E-2</v>
      </c>
      <c r="I421" s="15">
        <v>0.624</v>
      </c>
      <c r="J421" s="18">
        <v>22.599</v>
      </c>
      <c r="K421" s="14">
        <v>134.99136000000001</v>
      </c>
      <c r="L421" s="11"/>
    </row>
    <row r="422" spans="1:12" s="2" customFormat="1">
      <c r="A422" s="75">
        <v>45836</v>
      </c>
      <c r="B422" s="6" t="s">
        <v>365</v>
      </c>
      <c r="C422" s="6" t="s">
        <v>366</v>
      </c>
      <c r="D422" s="8" t="s">
        <v>387</v>
      </c>
      <c r="E422" s="7">
        <v>2.1491228070175439E-2</v>
      </c>
      <c r="F422" s="7">
        <v>0.04</v>
      </c>
      <c r="G422" s="6">
        <v>0.3</v>
      </c>
      <c r="H422" s="86">
        <v>5.263157894736842E-3</v>
      </c>
      <c r="I422" s="15">
        <v>0.47499999999999998</v>
      </c>
      <c r="J422" s="18">
        <v>9.7170000000000005</v>
      </c>
      <c r="K422" s="14">
        <v>49.394749999999995</v>
      </c>
      <c r="L422" s="11"/>
    </row>
    <row r="423" spans="1:12" s="2" customFormat="1">
      <c r="A423" s="75">
        <v>45836</v>
      </c>
      <c r="B423" s="6" t="s">
        <v>365</v>
      </c>
      <c r="C423" s="6" t="s">
        <v>366</v>
      </c>
      <c r="D423" s="8" t="s">
        <v>388</v>
      </c>
      <c r="E423" s="7">
        <v>2.2807017543859649</v>
      </c>
      <c r="F423" s="7">
        <v>1.4</v>
      </c>
      <c r="G423" s="6">
        <v>0</v>
      </c>
      <c r="H423" s="86">
        <v>0</v>
      </c>
      <c r="I423" s="15">
        <v>-60</v>
      </c>
      <c r="J423" s="18">
        <v>0</v>
      </c>
      <c r="K423" s="14">
        <v>91</v>
      </c>
      <c r="L423" s="11"/>
    </row>
    <row r="424" spans="1:12" s="2" customFormat="1">
      <c r="A424" s="75">
        <v>45836</v>
      </c>
      <c r="B424" s="6" t="s">
        <v>365</v>
      </c>
      <c r="C424" s="6" t="s">
        <v>366</v>
      </c>
      <c r="D424" s="8" t="s">
        <v>389</v>
      </c>
      <c r="E424" s="7">
        <v>2.2807017543859649</v>
      </c>
      <c r="F424" s="7">
        <v>1.4</v>
      </c>
      <c r="G424" s="6">
        <v>0</v>
      </c>
      <c r="H424" s="86">
        <v>0</v>
      </c>
      <c r="I424" s="15">
        <v>-60</v>
      </c>
      <c r="J424" s="18">
        <v>0</v>
      </c>
      <c r="K424" s="14">
        <v>128.69999999999999</v>
      </c>
      <c r="L424" s="11"/>
    </row>
    <row r="425" spans="1:12" s="2" customFormat="1">
      <c r="A425" s="75">
        <v>45836</v>
      </c>
      <c r="B425" s="6" t="s">
        <v>365</v>
      </c>
      <c r="C425" s="6" t="s">
        <v>366</v>
      </c>
      <c r="D425" s="8" t="s">
        <v>390</v>
      </c>
      <c r="E425" s="7">
        <v>2.2807017543859647E-2</v>
      </c>
      <c r="F425" s="7">
        <v>0.06</v>
      </c>
      <c r="G425" s="6">
        <v>1.7</v>
      </c>
      <c r="H425" s="86">
        <v>2.9824561403508771E-2</v>
      </c>
      <c r="I425" s="15"/>
      <c r="J425" s="18">
        <v>33.914999999999999</v>
      </c>
      <c r="K425" s="14">
        <v>59.849999999999994</v>
      </c>
      <c r="L425" s="11"/>
    </row>
    <row r="426" spans="1:12" s="2" customFormat="1">
      <c r="A426" s="75">
        <v>45836</v>
      </c>
      <c r="B426" s="6" t="s">
        <v>365</v>
      </c>
      <c r="C426" s="6" t="s">
        <v>366</v>
      </c>
      <c r="D426" s="8" t="s">
        <v>391</v>
      </c>
      <c r="E426" s="7">
        <v>5.2631578947368418E-2</v>
      </c>
      <c r="F426" s="7">
        <v>0.06</v>
      </c>
      <c r="G426" s="6">
        <v>0</v>
      </c>
      <c r="H426" s="86">
        <v>0</v>
      </c>
      <c r="I426" s="15"/>
      <c r="J426" s="18">
        <v>0</v>
      </c>
      <c r="K426" s="14">
        <v>27.900000000000002</v>
      </c>
      <c r="L426" s="11"/>
    </row>
    <row r="427" spans="1:12" s="2" customFormat="1">
      <c r="A427" s="75">
        <v>45836</v>
      </c>
      <c r="B427" s="6" t="s">
        <v>365</v>
      </c>
      <c r="C427" s="6" t="s">
        <v>366</v>
      </c>
      <c r="D427" s="8" t="s">
        <v>214</v>
      </c>
      <c r="E427" s="7">
        <v>8.771929824561403E-3</v>
      </c>
      <c r="F427" s="7">
        <v>0.01</v>
      </c>
      <c r="G427" s="6">
        <v>0</v>
      </c>
      <c r="H427" s="86">
        <v>0</v>
      </c>
      <c r="I427" s="15"/>
      <c r="J427" s="18">
        <v>0</v>
      </c>
      <c r="K427" s="14">
        <v>37.68</v>
      </c>
      <c r="L427" s="11"/>
    </row>
    <row r="428" spans="1:12" s="2" customFormat="1">
      <c r="A428" s="75">
        <v>45836</v>
      </c>
      <c r="B428" s="6" t="s">
        <v>365</v>
      </c>
      <c r="C428" s="6" t="s">
        <v>366</v>
      </c>
      <c r="D428" s="8" t="s">
        <v>179</v>
      </c>
      <c r="E428" s="7">
        <v>3.5087719298245615E-3</v>
      </c>
      <c r="F428" s="7">
        <v>4.0000000000000001E-3</v>
      </c>
      <c r="G428" s="6">
        <v>0</v>
      </c>
      <c r="H428" s="86">
        <v>0</v>
      </c>
      <c r="I428" s="15"/>
      <c r="J428" s="18">
        <v>0</v>
      </c>
      <c r="K428" s="14">
        <v>10.468000000000002</v>
      </c>
      <c r="L428" s="11"/>
    </row>
    <row r="429" spans="1:12" s="2" customFormat="1">
      <c r="A429" s="75">
        <v>45836</v>
      </c>
      <c r="B429" s="6" t="s">
        <v>365</v>
      </c>
      <c r="C429" s="6" t="s">
        <v>366</v>
      </c>
      <c r="D429" s="8" t="s">
        <v>392</v>
      </c>
      <c r="E429" s="7">
        <v>3.0877192982456128E-2</v>
      </c>
      <c r="F429" s="7">
        <v>0.22</v>
      </c>
      <c r="G429" s="6">
        <v>3.99</v>
      </c>
      <c r="H429" s="86">
        <v>7.0000000000000007E-2</v>
      </c>
      <c r="I429" s="15">
        <v>5.25</v>
      </c>
      <c r="J429" s="18">
        <v>37.107000000000006</v>
      </c>
      <c r="K429" s="14">
        <v>53.475000000000001</v>
      </c>
      <c r="L429" s="11"/>
    </row>
    <row r="430" spans="1:12" s="2" customFormat="1">
      <c r="A430" s="75">
        <v>45836</v>
      </c>
      <c r="B430" s="6" t="s">
        <v>365</v>
      </c>
      <c r="C430" s="6" t="s">
        <v>366</v>
      </c>
      <c r="D430" s="8" t="s">
        <v>393</v>
      </c>
      <c r="E430" s="7">
        <v>3.0315789473684209E-2</v>
      </c>
      <c r="F430" s="7">
        <v>0.05</v>
      </c>
      <c r="G430" s="6">
        <v>0.77199999999999991</v>
      </c>
      <c r="H430" s="86">
        <v>1.3543859649122806E-2</v>
      </c>
      <c r="I430" s="15"/>
      <c r="J430" s="18">
        <v>19.994799999999998</v>
      </c>
      <c r="K430" s="14">
        <v>64.75</v>
      </c>
      <c r="L430" s="11"/>
    </row>
    <row r="431" spans="1:12" s="2" customFormat="1">
      <c r="A431" s="75">
        <v>45836</v>
      </c>
      <c r="B431" s="6" t="s">
        <v>365</v>
      </c>
      <c r="C431" s="6" t="s">
        <v>366</v>
      </c>
      <c r="D431" s="8" t="s">
        <v>394</v>
      </c>
      <c r="E431" s="7">
        <v>-6.4912280701754435E-3</v>
      </c>
      <c r="F431" s="7">
        <v>0.03</v>
      </c>
      <c r="G431" s="6">
        <v>1.87</v>
      </c>
      <c r="H431" s="86">
        <v>3.2807017543859653E-2</v>
      </c>
      <c r="I431" s="15"/>
      <c r="J431" s="18">
        <v>41.532700000000006</v>
      </c>
      <c r="K431" s="14">
        <v>33.314999999999998</v>
      </c>
      <c r="L431" s="11"/>
    </row>
    <row r="432" spans="1:12" s="2" customFormat="1">
      <c r="A432" s="75">
        <v>45836</v>
      </c>
      <c r="B432" s="6" t="s">
        <v>365</v>
      </c>
      <c r="C432" s="6" t="s">
        <v>366</v>
      </c>
      <c r="D432" s="8" t="s">
        <v>395</v>
      </c>
      <c r="E432" s="7">
        <v>2.6315789473684209E-2</v>
      </c>
      <c r="F432" s="7">
        <v>0.03</v>
      </c>
      <c r="G432" s="6">
        <v>0</v>
      </c>
      <c r="H432" s="86">
        <v>0</v>
      </c>
      <c r="I432" s="15"/>
      <c r="J432" s="18">
        <v>0</v>
      </c>
      <c r="K432" s="14">
        <v>33.134999999999998</v>
      </c>
      <c r="L432" s="11"/>
    </row>
    <row r="433" spans="1:12" s="2" customFormat="1">
      <c r="A433" s="75">
        <v>45836</v>
      </c>
      <c r="B433" s="6" t="s">
        <v>365</v>
      </c>
      <c r="C433" s="6" t="s">
        <v>366</v>
      </c>
      <c r="D433" s="8" t="s">
        <v>396</v>
      </c>
      <c r="E433" s="7">
        <v>2.1543859649122806E-2</v>
      </c>
      <c r="F433" s="7">
        <v>0.04</v>
      </c>
      <c r="G433" s="6">
        <v>0.77199999999999991</v>
      </c>
      <c r="H433" s="86">
        <v>1.3543859649122806E-2</v>
      </c>
      <c r="I433" s="15"/>
      <c r="J433" s="18">
        <v>19.384919999999997</v>
      </c>
      <c r="K433" s="14">
        <v>50.22</v>
      </c>
      <c r="L433" s="11"/>
    </row>
    <row r="434" spans="1:12" s="2" customFormat="1">
      <c r="A434" s="75">
        <v>45836</v>
      </c>
      <c r="B434" s="6" t="s">
        <v>365</v>
      </c>
      <c r="C434" s="6" t="s">
        <v>366</v>
      </c>
      <c r="D434" s="8" t="s">
        <v>397</v>
      </c>
      <c r="E434" s="7">
        <v>2.1543859649122806E-2</v>
      </c>
      <c r="F434" s="7">
        <v>0.04</v>
      </c>
      <c r="G434" s="6">
        <v>0.77199999999999991</v>
      </c>
      <c r="H434" s="86">
        <v>1.3543859649122806E-2</v>
      </c>
      <c r="I434" s="15"/>
      <c r="J434" s="18">
        <v>17.833199999999998</v>
      </c>
      <c r="K434" s="14">
        <v>46.2</v>
      </c>
      <c r="L434" s="11"/>
    </row>
    <row r="435" spans="1:12" s="2" customFormat="1">
      <c r="A435" s="75">
        <v>45836</v>
      </c>
      <c r="B435" s="6" t="s">
        <v>365</v>
      </c>
      <c r="C435" s="6" t="s">
        <v>366</v>
      </c>
      <c r="D435" s="10" t="s">
        <v>398</v>
      </c>
      <c r="E435" s="7">
        <v>1.0526315789473684E-2</v>
      </c>
      <c r="F435" s="7">
        <v>1.2E-2</v>
      </c>
      <c r="G435" s="6">
        <v>0</v>
      </c>
      <c r="H435" s="86">
        <v>0</v>
      </c>
      <c r="I435" s="15"/>
      <c r="J435" s="18">
        <v>0</v>
      </c>
      <c r="K435" s="14">
        <v>6.5880000000000001</v>
      </c>
      <c r="L435" s="11"/>
    </row>
    <row r="436" spans="1:12" s="2" customFormat="1">
      <c r="A436" s="75">
        <v>45836</v>
      </c>
      <c r="B436" s="6" t="s">
        <v>365</v>
      </c>
      <c r="C436" s="6" t="s">
        <v>366</v>
      </c>
      <c r="D436" s="8" t="s">
        <v>188</v>
      </c>
      <c r="E436" s="7">
        <v>4.3859649122807015E-2</v>
      </c>
      <c r="F436" s="7">
        <v>0.05</v>
      </c>
      <c r="G436" s="6">
        <v>0</v>
      </c>
      <c r="H436" s="86">
        <v>0</v>
      </c>
      <c r="I436" s="15"/>
      <c r="J436" s="18">
        <v>0</v>
      </c>
      <c r="K436" s="14">
        <v>92.35</v>
      </c>
      <c r="L436" s="11"/>
    </row>
    <row r="437" spans="1:12" s="2" customFormat="1">
      <c r="A437" s="75">
        <v>45836</v>
      </c>
      <c r="B437" s="6" t="s">
        <v>365</v>
      </c>
      <c r="C437" s="6" t="s">
        <v>366</v>
      </c>
      <c r="D437" s="8" t="s">
        <v>186</v>
      </c>
      <c r="E437" s="7">
        <v>1.0964912280701754E-2</v>
      </c>
      <c r="F437" s="7">
        <v>0.02</v>
      </c>
      <c r="G437" s="6">
        <v>0.375</v>
      </c>
      <c r="H437" s="86">
        <v>6.5789473684210523E-3</v>
      </c>
      <c r="I437" s="15"/>
      <c r="J437" s="18">
        <v>13.67625</v>
      </c>
      <c r="K437" s="14">
        <v>36.47</v>
      </c>
      <c r="L437" s="11"/>
    </row>
    <row r="438" spans="1:12" s="2" customFormat="1">
      <c r="A438" s="75">
        <v>45836</v>
      </c>
      <c r="B438" s="6" t="s">
        <v>365</v>
      </c>
      <c r="C438" s="6" t="s">
        <v>366</v>
      </c>
      <c r="D438" s="8" t="s">
        <v>399</v>
      </c>
      <c r="E438" s="7">
        <v>7.8947368421052634E-3</v>
      </c>
      <c r="F438" s="7">
        <v>1.2E-2</v>
      </c>
      <c r="G438" s="6">
        <v>0.15</v>
      </c>
      <c r="H438" s="86">
        <v>2.631578947368421E-3</v>
      </c>
      <c r="I438" s="15"/>
      <c r="J438" s="18">
        <v>0.22499999999999998</v>
      </c>
      <c r="K438" s="14">
        <v>0.89999999999999991</v>
      </c>
      <c r="L438" s="11"/>
    </row>
    <row r="439" spans="1:12" s="2" customFormat="1">
      <c r="A439" s="75">
        <v>45836</v>
      </c>
      <c r="B439" s="6" t="s">
        <v>365</v>
      </c>
      <c r="C439" s="6" t="s">
        <v>366</v>
      </c>
      <c r="D439" s="8" t="s">
        <v>400</v>
      </c>
      <c r="E439" s="7">
        <v>1.7543859649122806E-2</v>
      </c>
      <c r="F439" s="7">
        <v>0.02</v>
      </c>
      <c r="G439" s="6">
        <v>0</v>
      </c>
      <c r="H439" s="86">
        <v>0</v>
      </c>
      <c r="I439" s="15"/>
      <c r="J439" s="18">
        <v>0</v>
      </c>
      <c r="K439" s="14">
        <v>24.15</v>
      </c>
      <c r="L439" s="11"/>
    </row>
    <row r="440" spans="1:12" s="2" customFormat="1">
      <c r="A440" s="75">
        <v>45836</v>
      </c>
      <c r="B440" s="6" t="s">
        <v>365</v>
      </c>
      <c r="C440" s="6" t="s">
        <v>366</v>
      </c>
      <c r="D440" s="9" t="s">
        <v>401</v>
      </c>
      <c r="E440" s="7">
        <v>0.43859649122807015</v>
      </c>
      <c r="F440" s="7">
        <v>0.5</v>
      </c>
      <c r="G440" s="6">
        <v>0</v>
      </c>
      <c r="H440" s="86">
        <v>0</v>
      </c>
      <c r="I440" s="15"/>
      <c r="J440" s="18">
        <v>0</v>
      </c>
      <c r="K440" s="14">
        <v>85.5</v>
      </c>
      <c r="L440" s="11"/>
    </row>
    <row r="441" spans="1:12" s="2" customFormat="1">
      <c r="A441" s="75">
        <v>45836</v>
      </c>
      <c r="B441" s="6" t="s">
        <v>365</v>
      </c>
      <c r="C441" s="6" t="s">
        <v>366</v>
      </c>
      <c r="D441" s="9" t="s">
        <v>402</v>
      </c>
      <c r="E441" s="7">
        <v>3.5087719298245612E-2</v>
      </c>
      <c r="F441" s="7">
        <v>0.5</v>
      </c>
      <c r="G441" s="6">
        <v>23</v>
      </c>
      <c r="H441" s="86">
        <v>0.40350877192982454</v>
      </c>
      <c r="I441" s="15"/>
      <c r="J441" s="18">
        <v>103.72999999999999</v>
      </c>
      <c r="K441" s="14">
        <v>112.75</v>
      </c>
      <c r="L441" s="11"/>
    </row>
    <row r="442" spans="1:12" s="2" customFormat="1">
      <c r="A442" s="75">
        <v>45836</v>
      </c>
      <c r="B442" s="6" t="s">
        <v>365</v>
      </c>
      <c r="C442" s="6" t="s">
        <v>366</v>
      </c>
      <c r="D442" s="8" t="s">
        <v>123</v>
      </c>
      <c r="E442" s="7">
        <v>0.26315789473684209</v>
      </c>
      <c r="F442" s="7">
        <v>0.3</v>
      </c>
      <c r="G442" s="6">
        <v>0</v>
      </c>
      <c r="H442" s="86">
        <v>0</v>
      </c>
      <c r="I442" s="15"/>
      <c r="J442" s="18">
        <v>0</v>
      </c>
      <c r="K442" s="14">
        <v>22.35</v>
      </c>
      <c r="L442" s="11"/>
    </row>
    <row r="443" spans="1:12" s="2" customFormat="1">
      <c r="A443" s="75">
        <v>45836</v>
      </c>
      <c r="B443" s="6" t="s">
        <v>365</v>
      </c>
      <c r="C443" s="6" t="s">
        <v>366</v>
      </c>
      <c r="D443" s="8" t="s">
        <v>403</v>
      </c>
      <c r="E443" s="7">
        <v>5.2631578947368418E-2</v>
      </c>
      <c r="F443" s="7">
        <v>0.06</v>
      </c>
      <c r="G443" s="6">
        <v>0</v>
      </c>
      <c r="H443" s="86">
        <v>0</v>
      </c>
      <c r="I443" s="15"/>
      <c r="J443" s="18">
        <v>0</v>
      </c>
      <c r="K443" s="14">
        <v>7.6499999999999995</v>
      </c>
      <c r="L443" s="11"/>
    </row>
    <row r="444" spans="1:12" s="2" customFormat="1">
      <c r="A444" s="75">
        <v>45836</v>
      </c>
      <c r="B444" s="6" t="s">
        <v>365</v>
      </c>
      <c r="C444" s="6" t="s">
        <v>366</v>
      </c>
      <c r="D444" s="8" t="s">
        <v>404</v>
      </c>
      <c r="E444" s="7">
        <v>1.7543859649122806E-2</v>
      </c>
      <c r="F444" s="7">
        <v>0.02</v>
      </c>
      <c r="G444" s="6">
        <v>0</v>
      </c>
      <c r="H444" s="86">
        <v>0</v>
      </c>
      <c r="I444" s="15"/>
      <c r="J444" s="18">
        <v>0</v>
      </c>
      <c r="K444" s="14">
        <v>8.4700000000000006</v>
      </c>
      <c r="L444" s="11"/>
    </row>
    <row r="445" spans="1:12" s="2" customFormat="1">
      <c r="A445" s="75">
        <v>45836</v>
      </c>
      <c r="B445" s="6" t="s">
        <v>365</v>
      </c>
      <c r="C445" s="6" t="s">
        <v>366</v>
      </c>
      <c r="D445" s="8" t="s">
        <v>405</v>
      </c>
      <c r="E445" s="7">
        <v>3.5087719298245612E-2</v>
      </c>
      <c r="F445" s="7">
        <v>0.04</v>
      </c>
      <c r="G445" s="6">
        <v>0</v>
      </c>
      <c r="H445" s="86">
        <v>0</v>
      </c>
      <c r="I445" s="15"/>
      <c r="J445" s="18">
        <v>0</v>
      </c>
      <c r="K445" s="14">
        <v>37.68</v>
      </c>
      <c r="L445" s="11"/>
    </row>
    <row r="446" spans="1:12" s="2" customFormat="1">
      <c r="A446" s="75">
        <v>45836</v>
      </c>
      <c r="B446" s="6" t="s">
        <v>365</v>
      </c>
      <c r="C446" s="6" t="s">
        <v>366</v>
      </c>
      <c r="D446" s="8" t="s">
        <v>406</v>
      </c>
      <c r="E446" s="7">
        <v>1.7543859649122862E-3</v>
      </c>
      <c r="F446" s="7">
        <v>4.2000000000000003E-2</v>
      </c>
      <c r="G446" s="6">
        <v>2</v>
      </c>
      <c r="H446" s="86">
        <v>3.5087719298245612E-2</v>
      </c>
      <c r="I446" s="15"/>
      <c r="J446" s="18">
        <v>45.78</v>
      </c>
      <c r="K446" s="14">
        <v>48.069000000000003</v>
      </c>
      <c r="L446" s="11"/>
    </row>
    <row r="447" spans="1:12" s="2" customFormat="1">
      <c r="A447" s="75">
        <v>45836</v>
      </c>
      <c r="B447" s="6" t="s">
        <v>365</v>
      </c>
      <c r="C447" s="6" t="s">
        <v>366</v>
      </c>
      <c r="D447" s="8" t="s">
        <v>407</v>
      </c>
      <c r="E447" s="7">
        <v>3.5087719298245612E-2</v>
      </c>
      <c r="F447" s="7">
        <v>0.04</v>
      </c>
      <c r="G447" s="6">
        <v>0</v>
      </c>
      <c r="H447" s="86">
        <v>0</v>
      </c>
      <c r="I447" s="15"/>
      <c r="J447" s="18">
        <v>0</v>
      </c>
      <c r="K447" s="14">
        <v>75.02</v>
      </c>
      <c r="L447" s="11"/>
    </row>
    <row r="448" spans="1:12" s="2" customFormat="1">
      <c r="A448" s="75">
        <v>45836</v>
      </c>
      <c r="B448" s="6" t="s">
        <v>365</v>
      </c>
      <c r="C448" s="6" t="s">
        <v>366</v>
      </c>
      <c r="D448" s="8" t="s">
        <v>285</v>
      </c>
      <c r="E448" s="7">
        <v>2.1052631578947368E-2</v>
      </c>
      <c r="F448" s="7">
        <v>2.4E-2</v>
      </c>
      <c r="G448" s="6">
        <v>0</v>
      </c>
      <c r="H448" s="86">
        <v>0</v>
      </c>
      <c r="I448" s="15"/>
      <c r="J448" s="18">
        <v>0</v>
      </c>
      <c r="K448" s="14">
        <v>40.799999999999997</v>
      </c>
      <c r="L448" s="11"/>
    </row>
    <row r="449" spans="1:12" s="2" customFormat="1">
      <c r="A449" s="75">
        <v>45836</v>
      </c>
      <c r="B449" s="6" t="s">
        <v>365</v>
      </c>
      <c r="C449" s="6" t="s">
        <v>366</v>
      </c>
      <c r="D449" s="8" t="s">
        <v>408</v>
      </c>
      <c r="E449" s="7">
        <v>1.7543859649122806E-2</v>
      </c>
      <c r="F449" s="7">
        <v>0.04</v>
      </c>
      <c r="G449" s="6">
        <v>1</v>
      </c>
      <c r="H449" s="86">
        <v>1.7543859649122806E-2</v>
      </c>
      <c r="I449" s="15"/>
      <c r="J449" s="18">
        <v>18.84</v>
      </c>
      <c r="K449" s="14">
        <v>37.68</v>
      </c>
      <c r="L449" s="11"/>
    </row>
    <row r="450" spans="1:12" s="2" customFormat="1">
      <c r="A450" s="75">
        <v>45836</v>
      </c>
      <c r="B450" s="6" t="s">
        <v>365</v>
      </c>
      <c r="C450" s="6" t="s">
        <v>366</v>
      </c>
      <c r="D450" s="8" t="s">
        <v>409</v>
      </c>
      <c r="E450" s="7">
        <v>5.2631578947368418E-2</v>
      </c>
      <c r="F450" s="7">
        <v>0.06</v>
      </c>
      <c r="G450" s="6">
        <v>0</v>
      </c>
      <c r="H450" s="86">
        <v>0</v>
      </c>
      <c r="I450" s="15"/>
      <c r="J450" s="18">
        <v>0</v>
      </c>
      <c r="K450" s="14">
        <v>46.29</v>
      </c>
      <c r="L450" s="11"/>
    </row>
    <row r="451" spans="1:12" s="2" customFormat="1">
      <c r="A451" s="75">
        <v>45836</v>
      </c>
      <c r="B451" s="6" t="s">
        <v>365</v>
      </c>
      <c r="C451" s="6" t="s">
        <v>366</v>
      </c>
      <c r="D451" s="8" t="s">
        <v>410</v>
      </c>
      <c r="E451" s="7">
        <v>1.4035087719298245</v>
      </c>
      <c r="F451" s="7">
        <v>1.6</v>
      </c>
      <c r="G451" s="6">
        <v>0</v>
      </c>
      <c r="H451" s="86">
        <v>0</v>
      </c>
      <c r="I451" s="15"/>
      <c r="J451" s="18">
        <v>0</v>
      </c>
      <c r="K451" s="14">
        <v>55.199999999999996</v>
      </c>
      <c r="L451" s="11"/>
    </row>
    <row r="452" spans="1:12" s="2" customFormat="1">
      <c r="A452" s="75">
        <v>45836</v>
      </c>
      <c r="B452" s="6" t="s">
        <v>365</v>
      </c>
      <c r="C452" s="6" t="s">
        <v>366</v>
      </c>
      <c r="D452" s="8" t="s">
        <v>411</v>
      </c>
      <c r="E452" s="7">
        <v>2.8070175438596485E-3</v>
      </c>
      <c r="F452" s="7">
        <v>0.02</v>
      </c>
      <c r="G452" s="6">
        <v>0.84</v>
      </c>
      <c r="H452" s="86">
        <v>1.4736842105263158E-2</v>
      </c>
      <c r="I452" s="15"/>
      <c r="J452" s="18">
        <v>9.66</v>
      </c>
      <c r="K452" s="14">
        <v>11.5</v>
      </c>
      <c r="L452" s="11"/>
    </row>
    <row r="453" spans="1:12" s="2" customFormat="1">
      <c r="A453" s="75">
        <v>45836</v>
      </c>
      <c r="B453" s="6" t="s">
        <v>365</v>
      </c>
      <c r="C453" s="6" t="s">
        <v>366</v>
      </c>
      <c r="D453" s="8" t="s">
        <v>412</v>
      </c>
      <c r="E453" s="7">
        <v>0.35087719298245612</v>
      </c>
      <c r="F453" s="7">
        <v>0.4</v>
      </c>
      <c r="G453" s="6">
        <v>0</v>
      </c>
      <c r="H453" s="86">
        <v>0</v>
      </c>
      <c r="I453" s="15"/>
      <c r="J453" s="18">
        <v>0</v>
      </c>
      <c r="K453" s="14">
        <v>11.6</v>
      </c>
      <c r="L453" s="11"/>
    </row>
    <row r="454" spans="1:12" s="2" customFormat="1">
      <c r="A454" s="75">
        <v>45836</v>
      </c>
      <c r="B454" s="6" t="s">
        <v>365</v>
      </c>
      <c r="C454" s="6" t="s">
        <v>366</v>
      </c>
      <c r="D454" s="8" t="s">
        <v>413</v>
      </c>
      <c r="E454" s="7">
        <v>0.35087719298245612</v>
      </c>
      <c r="F454" s="7">
        <v>0.4</v>
      </c>
      <c r="G454" s="6">
        <v>0</v>
      </c>
      <c r="H454" s="86">
        <v>0</v>
      </c>
      <c r="I454" s="15"/>
      <c r="J454" s="18">
        <v>0</v>
      </c>
      <c r="K454" s="14">
        <v>57</v>
      </c>
      <c r="L454" s="11"/>
    </row>
    <row r="455" spans="1:12" s="2" customFormat="1">
      <c r="A455" s="75">
        <v>45836</v>
      </c>
      <c r="B455" s="6" t="s">
        <v>365</v>
      </c>
      <c r="C455" s="6" t="s">
        <v>366</v>
      </c>
      <c r="D455" s="8" t="s">
        <v>414</v>
      </c>
      <c r="E455" s="7">
        <v>0.52631578947368418</v>
      </c>
      <c r="F455" s="7">
        <v>0.6</v>
      </c>
      <c r="G455" s="6">
        <v>0</v>
      </c>
      <c r="H455" s="86">
        <v>0</v>
      </c>
      <c r="I455" s="15"/>
      <c r="J455" s="18">
        <v>0</v>
      </c>
      <c r="K455" s="14">
        <v>20.7</v>
      </c>
      <c r="L455" s="11"/>
    </row>
    <row r="456" spans="1:12" s="2" customFormat="1">
      <c r="A456" s="75">
        <v>45836</v>
      </c>
      <c r="B456" s="6" t="s">
        <v>365</v>
      </c>
      <c r="C456" s="6" t="s">
        <v>366</v>
      </c>
      <c r="D456" s="8" t="s">
        <v>415</v>
      </c>
      <c r="E456" s="7">
        <v>0</v>
      </c>
      <c r="F456" s="7">
        <v>0</v>
      </c>
      <c r="G456" s="6">
        <v>0</v>
      </c>
      <c r="H456" s="86">
        <v>0</v>
      </c>
      <c r="I456" s="15"/>
      <c r="J456" s="18">
        <v>0</v>
      </c>
      <c r="K456" s="14">
        <v>0</v>
      </c>
      <c r="L456" s="11"/>
    </row>
    <row r="457" spans="1:12" s="2" customFormat="1">
      <c r="A457" s="75">
        <v>45836</v>
      </c>
      <c r="B457" s="6" t="s">
        <v>365</v>
      </c>
      <c r="C457" s="6" t="s">
        <v>366</v>
      </c>
      <c r="D457" s="8" t="s">
        <v>416</v>
      </c>
      <c r="E457" s="7">
        <v>0</v>
      </c>
      <c r="F457" s="7">
        <v>0</v>
      </c>
      <c r="G457" s="6">
        <v>0</v>
      </c>
      <c r="H457" s="86">
        <v>0</v>
      </c>
      <c r="I457" s="15"/>
      <c r="J457" s="18">
        <v>0</v>
      </c>
      <c r="K457" s="14">
        <v>0</v>
      </c>
      <c r="L457" s="11"/>
    </row>
    <row r="458" spans="1:12" s="2" customFormat="1">
      <c r="A458" s="75">
        <v>45836</v>
      </c>
      <c r="B458" s="6" t="s">
        <v>365</v>
      </c>
      <c r="C458" s="6" t="s">
        <v>366</v>
      </c>
      <c r="D458" s="8" t="s">
        <v>417</v>
      </c>
      <c r="E458" s="7">
        <v>1.7543859649122806E-2</v>
      </c>
      <c r="F458" s="7">
        <v>0.02</v>
      </c>
      <c r="G458" s="6">
        <v>0</v>
      </c>
      <c r="H458" s="86">
        <v>0</v>
      </c>
      <c r="I458" s="15"/>
      <c r="J458" s="18">
        <v>0</v>
      </c>
      <c r="K458" s="14">
        <v>24.8</v>
      </c>
      <c r="L458" s="11"/>
    </row>
    <row r="459" spans="1:12" s="2" customFormat="1">
      <c r="A459" s="75">
        <v>45836</v>
      </c>
      <c r="B459" s="6" t="s">
        <v>365</v>
      </c>
      <c r="C459" s="6" t="s">
        <v>366</v>
      </c>
      <c r="D459" s="8" t="s">
        <v>418</v>
      </c>
      <c r="E459" s="7">
        <v>1.7543859649122806E-2</v>
      </c>
      <c r="F459" s="7">
        <v>0.02</v>
      </c>
      <c r="G459" s="6">
        <v>0</v>
      </c>
      <c r="H459" s="86">
        <v>0</v>
      </c>
      <c r="I459" s="15"/>
      <c r="J459" s="18">
        <v>0</v>
      </c>
      <c r="K459" s="14">
        <v>24.61</v>
      </c>
      <c r="L459" s="11"/>
    </row>
    <row r="460" spans="1:12" s="2" customFormat="1">
      <c r="A460" s="75">
        <v>45836</v>
      </c>
      <c r="B460" s="6" t="s">
        <v>365</v>
      </c>
      <c r="C460" s="6" t="s">
        <v>366</v>
      </c>
      <c r="D460" s="8" t="s">
        <v>419</v>
      </c>
      <c r="E460" s="7">
        <v>0</v>
      </c>
      <c r="F460" s="7">
        <v>0</v>
      </c>
      <c r="G460" s="6">
        <v>0</v>
      </c>
      <c r="H460" s="86">
        <v>0</v>
      </c>
      <c r="I460" s="15"/>
      <c r="J460" s="18">
        <v>0</v>
      </c>
      <c r="K460" s="14">
        <v>0</v>
      </c>
      <c r="L460" s="11"/>
    </row>
    <row r="461" spans="1:12" s="2" customFormat="1">
      <c r="A461" s="75">
        <v>45836</v>
      </c>
      <c r="B461" s="6" t="s">
        <v>365</v>
      </c>
      <c r="C461" s="6" t="s">
        <v>366</v>
      </c>
      <c r="D461" s="8" t="s">
        <v>420</v>
      </c>
      <c r="E461" s="7">
        <v>0</v>
      </c>
      <c r="F461" s="7">
        <v>0</v>
      </c>
      <c r="G461" s="6">
        <v>0</v>
      </c>
      <c r="H461" s="86">
        <v>0</v>
      </c>
      <c r="I461" s="15"/>
      <c r="J461" s="18">
        <v>0</v>
      </c>
      <c r="K461" s="14">
        <v>0</v>
      </c>
      <c r="L461" s="11"/>
    </row>
    <row r="462" spans="1:12" s="2" customFormat="1">
      <c r="A462" s="75">
        <v>45836</v>
      </c>
      <c r="B462" s="6" t="s">
        <v>365</v>
      </c>
      <c r="C462" s="6" t="s">
        <v>366</v>
      </c>
      <c r="D462" s="8" t="s">
        <v>421</v>
      </c>
      <c r="E462" s="7">
        <v>0.10526315789473684</v>
      </c>
      <c r="F462" s="7">
        <v>0.12</v>
      </c>
      <c r="G462" s="6">
        <v>0</v>
      </c>
      <c r="H462" s="86">
        <v>0</v>
      </c>
      <c r="I462" s="15"/>
      <c r="J462" s="18">
        <v>0</v>
      </c>
      <c r="K462" s="14">
        <v>39.480000000000004</v>
      </c>
      <c r="L462" s="11"/>
    </row>
    <row r="463" spans="1:12" s="2" customFormat="1">
      <c r="A463" s="75">
        <v>45836</v>
      </c>
      <c r="B463" s="6" t="s">
        <v>365</v>
      </c>
      <c r="C463" s="6" t="s">
        <v>366</v>
      </c>
      <c r="D463" s="8" t="s">
        <v>422</v>
      </c>
      <c r="E463" s="7">
        <v>-6.4561403508771931E-2</v>
      </c>
      <c r="F463" s="80">
        <v>0.2</v>
      </c>
      <c r="G463" s="6">
        <v>0.7</v>
      </c>
      <c r="H463" s="86">
        <v>0.24</v>
      </c>
      <c r="I463" s="15"/>
      <c r="J463" s="18">
        <v>4.6059999999999999</v>
      </c>
      <c r="K463" s="14">
        <v>65.8</v>
      </c>
      <c r="L463" s="11"/>
    </row>
    <row r="464" spans="1:12" s="2" customFormat="1">
      <c r="A464" s="75">
        <v>45836</v>
      </c>
      <c r="B464" s="6" t="s">
        <v>365</v>
      </c>
      <c r="C464" s="6" t="s">
        <v>366</v>
      </c>
      <c r="D464" s="8" t="s">
        <v>141</v>
      </c>
      <c r="E464" s="7">
        <v>5.2631578947368418E-2</v>
      </c>
      <c r="F464" s="7">
        <v>0.16</v>
      </c>
      <c r="G464" s="6">
        <v>0</v>
      </c>
      <c r="H464" s="86">
        <v>0</v>
      </c>
      <c r="I464" s="15">
        <v>5</v>
      </c>
      <c r="J464" s="18">
        <v>0</v>
      </c>
      <c r="K464" s="14">
        <v>22.200000000000003</v>
      </c>
      <c r="L464" s="11"/>
    </row>
    <row r="465" spans="1:12" s="2" customFormat="1">
      <c r="A465" s="75">
        <v>45836</v>
      </c>
      <c r="B465" s="6" t="s">
        <v>365</v>
      </c>
      <c r="C465" s="6" t="s">
        <v>366</v>
      </c>
      <c r="D465" s="8" t="s">
        <v>423</v>
      </c>
      <c r="E465" s="7">
        <v>0.14035087719298245</v>
      </c>
      <c r="F465" s="7">
        <v>0.16</v>
      </c>
      <c r="G465" s="6">
        <v>0</v>
      </c>
      <c r="H465" s="86">
        <v>0</v>
      </c>
      <c r="I465" s="15"/>
      <c r="J465" s="18">
        <v>0</v>
      </c>
      <c r="K465" s="14">
        <v>248</v>
      </c>
      <c r="L465" s="11"/>
    </row>
    <row r="466" spans="1:12" s="2" customFormat="1">
      <c r="A466" s="75">
        <v>45836</v>
      </c>
      <c r="B466" s="6" t="s">
        <v>365</v>
      </c>
      <c r="C466" s="6" t="s">
        <v>366</v>
      </c>
      <c r="D466" s="8" t="s">
        <v>424</v>
      </c>
      <c r="E466" s="7">
        <v>8.771929824561403E-2</v>
      </c>
      <c r="F466" s="7">
        <v>0.1</v>
      </c>
      <c r="G466" s="6">
        <v>0</v>
      </c>
      <c r="H466" s="86">
        <v>0</v>
      </c>
      <c r="I466" s="15"/>
      <c r="J466" s="18">
        <v>0</v>
      </c>
      <c r="K466" s="14">
        <v>14.5</v>
      </c>
      <c r="L466" s="11"/>
    </row>
    <row r="467" spans="1:12" s="2" customFormat="1" hidden="1">
      <c r="A467" s="75">
        <v>45836</v>
      </c>
      <c r="B467" s="6" t="s">
        <v>688</v>
      </c>
      <c r="C467" s="6" t="s">
        <v>687</v>
      </c>
      <c r="D467" s="21" t="s">
        <v>689</v>
      </c>
      <c r="E467" s="11">
        <v>7.8125E-3</v>
      </c>
      <c r="F467" s="11">
        <v>8.3333333333333332E-3</v>
      </c>
      <c r="G467" s="11">
        <v>0</v>
      </c>
      <c r="H467" s="87">
        <v>0</v>
      </c>
      <c r="I467" s="87">
        <v>0</v>
      </c>
      <c r="J467" s="17">
        <v>0</v>
      </c>
      <c r="K467" s="14">
        <v>17.5</v>
      </c>
      <c r="L467" s="11"/>
    </row>
    <row r="468" spans="1:12" s="2" customFormat="1" hidden="1">
      <c r="A468" s="75">
        <v>45836</v>
      </c>
      <c r="B468" s="6" t="s">
        <v>688</v>
      </c>
      <c r="C468" s="6" t="s">
        <v>687</v>
      </c>
      <c r="D468" s="21" t="s">
        <v>195</v>
      </c>
      <c r="E468" s="11">
        <v>3.90625E-3</v>
      </c>
      <c r="F468" s="11">
        <v>4.1666666666666666E-3</v>
      </c>
      <c r="G468" s="11">
        <v>0</v>
      </c>
      <c r="H468" s="87">
        <v>0</v>
      </c>
      <c r="I468" s="87">
        <v>0</v>
      </c>
      <c r="J468" s="17">
        <v>0</v>
      </c>
      <c r="K468" s="14">
        <v>75.36</v>
      </c>
      <c r="L468" s="11"/>
    </row>
    <row r="469" spans="1:12" s="2" customFormat="1" hidden="1">
      <c r="A469" s="75">
        <v>45836</v>
      </c>
      <c r="B469" s="6" t="s">
        <v>688</v>
      </c>
      <c r="C469" s="6" t="s">
        <v>687</v>
      </c>
      <c r="D469" s="21" t="s">
        <v>690</v>
      </c>
      <c r="E469" s="11">
        <v>0.5859375</v>
      </c>
      <c r="F469" s="11">
        <v>1</v>
      </c>
      <c r="G469" s="11">
        <v>20</v>
      </c>
      <c r="H469" s="87">
        <v>0.15625</v>
      </c>
      <c r="I469" s="87">
        <v>25</v>
      </c>
      <c r="J469" s="17">
        <v>10</v>
      </c>
      <c r="K469" s="14">
        <v>0.5</v>
      </c>
      <c r="L469" s="11"/>
    </row>
    <row r="470" spans="1:12" s="2" customFormat="1" hidden="1">
      <c r="A470" s="75">
        <v>45836</v>
      </c>
      <c r="B470" s="6" t="s">
        <v>688</v>
      </c>
      <c r="C470" s="6" t="s">
        <v>687</v>
      </c>
      <c r="D470" s="21" t="s">
        <v>691</v>
      </c>
      <c r="E470" s="11">
        <v>4.6875E-2</v>
      </c>
      <c r="F470" s="11">
        <v>0.05</v>
      </c>
      <c r="G470" s="11">
        <v>0</v>
      </c>
      <c r="H470" s="87">
        <v>0</v>
      </c>
      <c r="I470" s="87">
        <v>0</v>
      </c>
      <c r="J470" s="17">
        <v>0</v>
      </c>
      <c r="K470" s="14">
        <v>77.62</v>
      </c>
      <c r="L470" s="11"/>
    </row>
    <row r="471" spans="1:12" s="2" customFormat="1" hidden="1">
      <c r="A471" s="75">
        <v>45836</v>
      </c>
      <c r="B471" s="6" t="s">
        <v>688</v>
      </c>
      <c r="C471" s="6" t="s">
        <v>687</v>
      </c>
      <c r="D471" s="21" t="s">
        <v>692</v>
      </c>
      <c r="E471" s="11">
        <v>9.2187499999999995E-3</v>
      </c>
      <c r="F471" s="11">
        <v>1.2500000000000001E-2</v>
      </c>
      <c r="G471" s="11">
        <v>0</v>
      </c>
      <c r="H471" s="87">
        <v>0</v>
      </c>
      <c r="I471" s="87">
        <v>0.32</v>
      </c>
      <c r="J471" s="17">
        <v>0</v>
      </c>
      <c r="K471" s="14">
        <v>107.52</v>
      </c>
      <c r="L471" s="11"/>
    </row>
    <row r="472" spans="1:12" s="2" customFormat="1" hidden="1">
      <c r="A472" s="75">
        <v>45798</v>
      </c>
      <c r="B472" s="6" t="s">
        <v>688</v>
      </c>
      <c r="C472" s="6" t="s">
        <v>687</v>
      </c>
      <c r="D472" s="21" t="s">
        <v>446</v>
      </c>
      <c r="E472" s="11">
        <v>7.8125E-3</v>
      </c>
      <c r="F472" s="11">
        <v>8.3333333333333332E-3</v>
      </c>
      <c r="G472" s="11">
        <v>0</v>
      </c>
      <c r="H472" s="87">
        <v>0</v>
      </c>
      <c r="I472" s="87">
        <v>0</v>
      </c>
      <c r="J472" s="17">
        <v>0</v>
      </c>
      <c r="K472" s="14">
        <v>7.97</v>
      </c>
      <c r="L472" s="11"/>
    </row>
    <row r="473" spans="1:12" s="2" customFormat="1" hidden="1">
      <c r="A473" s="75">
        <v>45798</v>
      </c>
      <c r="B473" s="6" t="s">
        <v>688</v>
      </c>
      <c r="C473" s="6" t="s">
        <v>687</v>
      </c>
      <c r="D473" s="21" t="s">
        <v>693</v>
      </c>
      <c r="E473" s="11">
        <v>1.171875E-2</v>
      </c>
      <c r="F473" s="11">
        <v>1.2500000000000001E-2</v>
      </c>
      <c r="G473" s="11">
        <v>0</v>
      </c>
      <c r="H473" s="87">
        <v>0</v>
      </c>
      <c r="I473" s="87">
        <v>0</v>
      </c>
      <c r="J473" s="17">
        <v>0</v>
      </c>
      <c r="K473" s="14">
        <v>17.12</v>
      </c>
      <c r="L473" s="11"/>
    </row>
    <row r="474" spans="1:12" s="2" customFormat="1" hidden="1">
      <c r="A474" s="75">
        <v>45798</v>
      </c>
      <c r="B474" s="6" t="s">
        <v>688</v>
      </c>
      <c r="C474" s="6" t="s">
        <v>687</v>
      </c>
      <c r="D474" s="21" t="s">
        <v>694</v>
      </c>
      <c r="E474" s="11">
        <v>1.171875E-2</v>
      </c>
      <c r="F474" s="11">
        <v>1.2500000000000001E-2</v>
      </c>
      <c r="G474" s="11">
        <v>0</v>
      </c>
      <c r="H474" s="87">
        <v>0</v>
      </c>
      <c r="I474" s="87">
        <v>0</v>
      </c>
      <c r="J474" s="17">
        <v>0</v>
      </c>
      <c r="K474" s="14">
        <v>58</v>
      </c>
      <c r="L474" s="11"/>
    </row>
    <row r="475" spans="1:12" s="2" customFormat="1" hidden="1">
      <c r="A475" s="75">
        <v>45798</v>
      </c>
      <c r="B475" s="6" t="s">
        <v>688</v>
      </c>
      <c r="C475" s="6" t="s">
        <v>687</v>
      </c>
      <c r="D475" s="21" t="s">
        <v>695</v>
      </c>
      <c r="E475" s="11">
        <v>7.8125E-3</v>
      </c>
      <c r="F475" s="11">
        <v>8.3333333333333332E-3</v>
      </c>
      <c r="G475" s="11">
        <v>0</v>
      </c>
      <c r="H475" s="87">
        <v>0</v>
      </c>
      <c r="I475" s="87">
        <v>0</v>
      </c>
      <c r="J475" s="17">
        <v>0</v>
      </c>
      <c r="K475" s="14">
        <v>11.49</v>
      </c>
      <c r="L475" s="11"/>
    </row>
    <row r="476" spans="1:12" s="2" customFormat="1" hidden="1">
      <c r="A476" s="75">
        <v>45798</v>
      </c>
      <c r="B476" s="6" t="s">
        <v>688</v>
      </c>
      <c r="C476" s="6" t="s">
        <v>687</v>
      </c>
      <c r="D476" s="21" t="s">
        <v>696</v>
      </c>
      <c r="E476" s="11">
        <v>2.8750000000000001E-2</v>
      </c>
      <c r="F476" s="11">
        <v>3.3333333333333333E-2</v>
      </c>
      <c r="G476" s="11">
        <v>0.32</v>
      </c>
      <c r="H476" s="87">
        <v>2.5000000000000001E-3</v>
      </c>
      <c r="I476" s="87">
        <v>0</v>
      </c>
      <c r="J476" s="17">
        <v>4.8575999999999997</v>
      </c>
      <c r="K476" s="14">
        <v>15.18</v>
      </c>
      <c r="L476" s="11"/>
    </row>
    <row r="477" spans="1:12" s="2" customFormat="1" hidden="1">
      <c r="A477" s="75">
        <v>45798</v>
      </c>
      <c r="B477" s="6" t="s">
        <v>688</v>
      </c>
      <c r="C477" s="6" t="s">
        <v>687</v>
      </c>
      <c r="D477" s="21" t="s">
        <v>94</v>
      </c>
      <c r="E477" s="11">
        <v>3.0898437500000001E-2</v>
      </c>
      <c r="F477" s="11">
        <v>3.3333333333333333E-2</v>
      </c>
      <c r="G477" s="11">
        <v>4.4999999999999998E-2</v>
      </c>
      <c r="H477" s="87">
        <v>3.5156249999999999E-4</v>
      </c>
      <c r="I477" s="87">
        <v>0</v>
      </c>
      <c r="J477" s="17">
        <v>2.9430000000000001</v>
      </c>
      <c r="K477" s="14">
        <v>65.400000000000006</v>
      </c>
      <c r="L477" s="11"/>
    </row>
    <row r="478" spans="1:12" s="2" customFormat="1" hidden="1">
      <c r="A478" s="75">
        <v>45798</v>
      </c>
      <c r="B478" s="6" t="s">
        <v>688</v>
      </c>
      <c r="C478" s="6" t="s">
        <v>687</v>
      </c>
      <c r="D478" s="21" t="s">
        <v>356</v>
      </c>
      <c r="E478" s="11">
        <v>2.7734374999999999E-2</v>
      </c>
      <c r="F478" s="11">
        <v>3.3333333333333333E-2</v>
      </c>
      <c r="G478" s="11">
        <v>0.45</v>
      </c>
      <c r="H478" s="87">
        <v>3.5156250000000001E-3</v>
      </c>
      <c r="I478" s="87">
        <v>0</v>
      </c>
      <c r="J478" s="17">
        <v>13.607999999999999</v>
      </c>
      <c r="K478" s="14">
        <v>30.24</v>
      </c>
      <c r="L478" s="11"/>
    </row>
    <row r="479" spans="1:12" s="2" customFormat="1" hidden="1">
      <c r="A479" s="75">
        <v>45798</v>
      </c>
      <c r="B479" s="6" t="s">
        <v>688</v>
      </c>
      <c r="C479" s="6" t="s">
        <v>687</v>
      </c>
      <c r="D479" s="21" t="s">
        <v>697</v>
      </c>
      <c r="E479" s="11">
        <v>2.9687499999999999E-2</v>
      </c>
      <c r="F479" s="11">
        <v>4.1666666666666664E-2</v>
      </c>
      <c r="G479" s="11">
        <v>0</v>
      </c>
      <c r="H479" s="87">
        <v>0</v>
      </c>
      <c r="I479" s="87">
        <v>1.2</v>
      </c>
      <c r="J479" s="17">
        <v>0</v>
      </c>
      <c r="K479" s="14">
        <v>36.94</v>
      </c>
      <c r="L479" s="11"/>
    </row>
    <row r="480" spans="1:12" s="2" customFormat="1" hidden="1">
      <c r="A480" s="75">
        <v>45798</v>
      </c>
      <c r="B480" s="6" t="s">
        <v>688</v>
      </c>
      <c r="C480" s="6" t="s">
        <v>687</v>
      </c>
      <c r="D480" s="21" t="s">
        <v>698</v>
      </c>
      <c r="E480" s="11">
        <v>3.90625E-3</v>
      </c>
      <c r="F480" s="11">
        <v>1.2500000000000001E-2</v>
      </c>
      <c r="G480" s="11">
        <v>0</v>
      </c>
      <c r="H480" s="87">
        <v>0</v>
      </c>
      <c r="I480" s="87">
        <v>1</v>
      </c>
      <c r="J480" s="17">
        <v>0</v>
      </c>
      <c r="K480" s="14">
        <v>65</v>
      </c>
      <c r="L480" s="11"/>
    </row>
    <row r="481" spans="1:12" s="2" customFormat="1" hidden="1">
      <c r="A481" s="75">
        <v>45798</v>
      </c>
      <c r="B481" s="6" t="s">
        <v>688</v>
      </c>
      <c r="C481" s="6" t="s">
        <v>687</v>
      </c>
      <c r="D481" s="21" t="s">
        <v>699</v>
      </c>
      <c r="E481" s="11">
        <v>0.9375</v>
      </c>
      <c r="F481" s="11">
        <v>1</v>
      </c>
      <c r="G481" s="11">
        <v>0</v>
      </c>
      <c r="H481" s="87">
        <v>0</v>
      </c>
      <c r="I481" s="87">
        <v>0</v>
      </c>
      <c r="J481" s="17">
        <v>0</v>
      </c>
      <c r="K481" s="14">
        <v>2.54</v>
      </c>
      <c r="L481" s="11"/>
    </row>
    <row r="482" spans="1:12" s="2" customFormat="1" hidden="1">
      <c r="A482" s="75">
        <v>45798</v>
      </c>
      <c r="B482" s="6" t="s">
        <v>688</v>
      </c>
      <c r="C482" s="6" t="s">
        <v>687</v>
      </c>
      <c r="D482" s="21" t="s">
        <v>700</v>
      </c>
      <c r="E482" s="11">
        <v>1.3046874999999999E-2</v>
      </c>
      <c r="F482" s="11">
        <v>2.0833333333333332E-2</v>
      </c>
      <c r="G482" s="11">
        <v>0.83</v>
      </c>
      <c r="H482" s="87">
        <v>6.4843749999999997E-3</v>
      </c>
      <c r="I482" s="87">
        <v>0</v>
      </c>
      <c r="J482" s="17">
        <v>13.196999999999999</v>
      </c>
      <c r="K482" s="14">
        <v>15.9</v>
      </c>
      <c r="L482" s="11"/>
    </row>
    <row r="483" spans="1:12" s="2" customFormat="1" hidden="1">
      <c r="A483" s="75">
        <v>45798</v>
      </c>
      <c r="B483" s="6" t="s">
        <v>688</v>
      </c>
      <c r="C483" s="6" t="s">
        <v>687</v>
      </c>
      <c r="D483" s="21" t="s">
        <v>701</v>
      </c>
      <c r="E483" s="11">
        <v>1.953125E-3</v>
      </c>
      <c r="F483" s="11">
        <v>2.0833333333333333E-3</v>
      </c>
      <c r="G483" s="11">
        <v>0</v>
      </c>
      <c r="H483" s="87">
        <v>0</v>
      </c>
      <c r="I483" s="87">
        <v>0</v>
      </c>
      <c r="J483" s="17">
        <v>0</v>
      </c>
      <c r="K483" s="14">
        <v>18.98</v>
      </c>
      <c r="L483" s="11"/>
    </row>
    <row r="484" spans="1:12" s="2" customFormat="1" hidden="1">
      <c r="A484" s="75">
        <v>45798</v>
      </c>
      <c r="B484" s="6" t="s">
        <v>688</v>
      </c>
      <c r="C484" s="6" t="s">
        <v>687</v>
      </c>
      <c r="D484" s="21" t="s">
        <v>268</v>
      </c>
      <c r="E484" s="11">
        <v>1.171875E-2</v>
      </c>
      <c r="F484" s="11">
        <v>2.0833333333333332E-2</v>
      </c>
      <c r="G484" s="11">
        <v>1</v>
      </c>
      <c r="H484" s="87">
        <v>7.8125E-3</v>
      </c>
      <c r="I484" s="87">
        <v>0</v>
      </c>
      <c r="J484" s="17">
        <v>14.7</v>
      </c>
      <c r="K484" s="14">
        <v>14.7</v>
      </c>
      <c r="L484" s="11"/>
    </row>
    <row r="485" spans="1:12" s="2" customFormat="1" hidden="1">
      <c r="A485" s="75">
        <v>45798</v>
      </c>
      <c r="B485" s="6" t="s">
        <v>688</v>
      </c>
      <c r="C485" s="6" t="s">
        <v>687</v>
      </c>
      <c r="D485" s="21" t="s">
        <v>269</v>
      </c>
      <c r="E485" s="11">
        <v>9.2812499999999996E-3</v>
      </c>
      <c r="F485" s="11">
        <v>1.6666666666666666E-2</v>
      </c>
      <c r="G485" s="11">
        <v>0.81200000000000006</v>
      </c>
      <c r="H485" s="87">
        <v>6.3437500000000004E-3</v>
      </c>
      <c r="I485" s="87">
        <v>0</v>
      </c>
      <c r="J485" s="17">
        <v>10.0282</v>
      </c>
      <c r="K485" s="14">
        <v>12.35</v>
      </c>
      <c r="L485" s="11"/>
    </row>
    <row r="486" spans="1:12" s="2" customFormat="1" hidden="1">
      <c r="A486" s="75">
        <v>45798</v>
      </c>
      <c r="B486" s="6" t="s">
        <v>688</v>
      </c>
      <c r="C486" s="6" t="s">
        <v>687</v>
      </c>
      <c r="D486" s="21" t="s">
        <v>702</v>
      </c>
      <c r="E486" s="11">
        <v>1.953125E-2</v>
      </c>
      <c r="F486" s="11">
        <v>2.0833333333333332E-2</v>
      </c>
      <c r="G486" s="11">
        <v>0</v>
      </c>
      <c r="H486" s="87">
        <v>0</v>
      </c>
      <c r="I486" s="87">
        <v>0</v>
      </c>
      <c r="J486" s="17">
        <v>0</v>
      </c>
      <c r="K486" s="14">
        <v>15.9</v>
      </c>
      <c r="L486" s="11"/>
    </row>
    <row r="487" spans="1:12" s="2" customFormat="1" hidden="1">
      <c r="A487" s="75">
        <v>45798</v>
      </c>
      <c r="B487" s="6" t="s">
        <v>688</v>
      </c>
      <c r="C487" s="6" t="s">
        <v>687</v>
      </c>
      <c r="D487" s="21" t="s">
        <v>703</v>
      </c>
      <c r="E487" s="11">
        <v>3.90625E-3</v>
      </c>
      <c r="F487" s="11">
        <v>4.1666666666666666E-3</v>
      </c>
      <c r="G487" s="11">
        <v>0</v>
      </c>
      <c r="H487" s="87">
        <v>0</v>
      </c>
      <c r="I487" s="87">
        <v>0</v>
      </c>
      <c r="J487" s="17">
        <v>0</v>
      </c>
      <c r="K487" s="14">
        <v>4.0599999999999996</v>
      </c>
      <c r="L487" s="11"/>
    </row>
    <row r="488" spans="1:12" s="2" customFormat="1" hidden="1">
      <c r="A488" s="75">
        <v>45798</v>
      </c>
      <c r="B488" s="6" t="s">
        <v>688</v>
      </c>
      <c r="C488" s="6" t="s">
        <v>687</v>
      </c>
      <c r="D488" s="21" t="s">
        <v>704</v>
      </c>
      <c r="E488" s="11">
        <v>6.8125000000000005E-2</v>
      </c>
      <c r="F488" s="11">
        <v>0.125</v>
      </c>
      <c r="G488" s="11">
        <v>3.78</v>
      </c>
      <c r="H488" s="87">
        <v>2.9531249999999998E-2</v>
      </c>
      <c r="I488" s="87">
        <v>2.5</v>
      </c>
      <c r="J488" s="17">
        <v>160.65</v>
      </c>
      <c r="K488" s="14">
        <v>42.5</v>
      </c>
      <c r="L488" s="11"/>
    </row>
    <row r="489" spans="1:12" s="2" customFormat="1" hidden="1">
      <c r="A489" s="75">
        <v>45798</v>
      </c>
      <c r="B489" s="6" t="s">
        <v>688</v>
      </c>
      <c r="C489" s="6" t="s">
        <v>687</v>
      </c>
      <c r="D489" s="21" t="s">
        <v>216</v>
      </c>
      <c r="E489" s="11">
        <v>4.1249999999999995E-2</v>
      </c>
      <c r="F489" s="11">
        <v>6.6666666666666666E-2</v>
      </c>
      <c r="G489" s="11">
        <v>2.72</v>
      </c>
      <c r="H489" s="87">
        <v>2.1250000000000002E-2</v>
      </c>
      <c r="I489" s="87">
        <v>0</v>
      </c>
      <c r="J489" s="17">
        <v>58.480000000000004</v>
      </c>
      <c r="K489" s="14">
        <v>21.5</v>
      </c>
      <c r="L489" s="11"/>
    </row>
    <row r="490" spans="1:12" s="2" customFormat="1" hidden="1">
      <c r="A490" s="75">
        <v>45798</v>
      </c>
      <c r="B490" s="6" t="s">
        <v>688</v>
      </c>
      <c r="C490" s="6" t="s">
        <v>687</v>
      </c>
      <c r="D490" s="21" t="s">
        <v>705</v>
      </c>
      <c r="E490" s="11">
        <v>3.90625E-3</v>
      </c>
      <c r="F490" s="11">
        <v>4.1666666666666666E-3</v>
      </c>
      <c r="G490" s="11">
        <v>0</v>
      </c>
      <c r="H490" s="87">
        <v>0</v>
      </c>
      <c r="I490" s="87">
        <v>0</v>
      </c>
      <c r="J490" s="17">
        <v>0</v>
      </c>
      <c r="K490" s="14">
        <v>52.34</v>
      </c>
      <c r="L490" s="11"/>
    </row>
    <row r="491" spans="1:12" s="2" customFormat="1" hidden="1">
      <c r="A491" s="75">
        <v>45798</v>
      </c>
      <c r="B491" s="6" t="s">
        <v>688</v>
      </c>
      <c r="C491" s="6" t="s">
        <v>687</v>
      </c>
      <c r="D491" s="21" t="s">
        <v>706</v>
      </c>
      <c r="E491" s="11">
        <v>0.14218749999999999</v>
      </c>
      <c r="F491" s="11">
        <v>0.15833333333333333</v>
      </c>
      <c r="G491" s="11">
        <v>0.8</v>
      </c>
      <c r="H491" s="87">
        <v>6.2500000000000003E-3</v>
      </c>
      <c r="I491" s="87">
        <v>0</v>
      </c>
      <c r="J491" s="17">
        <v>71.600000000000009</v>
      </c>
      <c r="K491" s="14">
        <v>89.5</v>
      </c>
      <c r="L491" s="11"/>
    </row>
    <row r="492" spans="1:12" s="2" customFormat="1" hidden="1">
      <c r="A492" s="75">
        <v>45798</v>
      </c>
      <c r="B492" s="6" t="s">
        <v>688</v>
      </c>
      <c r="C492" s="6" t="s">
        <v>687</v>
      </c>
      <c r="D492" s="21" t="s">
        <v>707</v>
      </c>
      <c r="E492" s="11">
        <v>3.8625E-2</v>
      </c>
      <c r="F492" s="11">
        <v>6.6666666666666666E-2</v>
      </c>
      <c r="G492" s="11">
        <v>1.2</v>
      </c>
      <c r="H492" s="87">
        <v>9.3749999999999997E-3</v>
      </c>
      <c r="I492" s="87">
        <v>1.8560000000000001</v>
      </c>
      <c r="J492" s="17">
        <v>21.779999999999998</v>
      </c>
      <c r="K492" s="14">
        <v>18.149999999999999</v>
      </c>
      <c r="L492" s="11"/>
    </row>
    <row r="493" spans="1:12" s="2" customFormat="1" hidden="1">
      <c r="A493" s="75">
        <v>45798</v>
      </c>
      <c r="B493" s="6" t="s">
        <v>688</v>
      </c>
      <c r="C493" s="6" t="s">
        <v>687</v>
      </c>
      <c r="D493" s="21" t="s">
        <v>708</v>
      </c>
      <c r="E493" s="11">
        <v>0.1484375</v>
      </c>
      <c r="F493" s="11">
        <v>0.15833333333333333</v>
      </c>
      <c r="G493" s="11">
        <v>0</v>
      </c>
      <c r="H493" s="87">
        <v>0</v>
      </c>
      <c r="I493" s="87">
        <v>0</v>
      </c>
      <c r="J493" s="17">
        <v>0</v>
      </c>
      <c r="K493" s="14">
        <v>77.62</v>
      </c>
      <c r="L493" s="11"/>
    </row>
    <row r="494" spans="1:12" s="2" customFormat="1" hidden="1">
      <c r="A494" s="75">
        <v>45798</v>
      </c>
      <c r="B494" s="6" t="s">
        <v>688</v>
      </c>
      <c r="C494" s="6" t="s">
        <v>687</v>
      </c>
      <c r="D494" s="21" t="s">
        <v>494</v>
      </c>
      <c r="E494" s="11">
        <v>5.46875E-2</v>
      </c>
      <c r="F494" s="11">
        <v>5.8333333333333334E-2</v>
      </c>
      <c r="G494" s="11">
        <v>0</v>
      </c>
      <c r="H494" s="87">
        <v>0</v>
      </c>
      <c r="I494" s="87">
        <v>0</v>
      </c>
      <c r="J494" s="17">
        <v>0</v>
      </c>
      <c r="K494" s="14">
        <v>41.33</v>
      </c>
      <c r="L494" s="11"/>
    </row>
    <row r="495" spans="1:12" s="2" customFormat="1" hidden="1">
      <c r="A495" s="75">
        <v>45798</v>
      </c>
      <c r="B495" s="6" t="s">
        <v>688</v>
      </c>
      <c r="C495" s="6" t="s">
        <v>687</v>
      </c>
      <c r="D495" s="21" t="s">
        <v>709</v>
      </c>
      <c r="E495" s="11">
        <v>9.3828124999999998E-2</v>
      </c>
      <c r="F495" s="11">
        <v>0.13333333333333333</v>
      </c>
      <c r="G495" s="11">
        <v>3.99</v>
      </c>
      <c r="H495" s="87">
        <v>3.1171875000000002E-2</v>
      </c>
      <c r="I495" s="87">
        <v>0</v>
      </c>
      <c r="J495" s="17">
        <v>1.2768000000000002</v>
      </c>
      <c r="K495" s="14">
        <v>0.32</v>
      </c>
      <c r="L495" s="11"/>
    </row>
    <row r="496" spans="1:12" s="2" customFormat="1" hidden="1">
      <c r="A496" s="75">
        <v>45798</v>
      </c>
      <c r="B496" s="6" t="s">
        <v>688</v>
      </c>
      <c r="C496" s="6" t="s">
        <v>687</v>
      </c>
      <c r="D496" s="21" t="s">
        <v>710</v>
      </c>
      <c r="E496" s="11">
        <v>8.6796874999999996E-2</v>
      </c>
      <c r="F496" s="11">
        <v>0.1</v>
      </c>
      <c r="G496" s="11">
        <v>0.89</v>
      </c>
      <c r="H496" s="87">
        <v>6.9531250000000001E-3</v>
      </c>
      <c r="I496" s="87">
        <v>0</v>
      </c>
      <c r="J496" s="17">
        <v>14.996500000000001</v>
      </c>
      <c r="K496" s="14">
        <v>16.850000000000001</v>
      </c>
      <c r="L496" s="11"/>
    </row>
    <row r="497" spans="1:12" s="2" customFormat="1" hidden="1">
      <c r="A497" s="75">
        <v>45798</v>
      </c>
      <c r="B497" s="6" t="s">
        <v>688</v>
      </c>
      <c r="C497" s="6" t="s">
        <v>687</v>
      </c>
      <c r="D497" s="21" t="s">
        <v>711</v>
      </c>
      <c r="E497" s="11">
        <v>2.4609374999999999E-2</v>
      </c>
      <c r="F497" s="11">
        <v>0.05</v>
      </c>
      <c r="G497" s="11">
        <v>2.85</v>
      </c>
      <c r="H497" s="87">
        <v>2.2265625000000001E-2</v>
      </c>
      <c r="I497" s="87">
        <v>0</v>
      </c>
      <c r="J497" s="17">
        <v>65.236500000000007</v>
      </c>
      <c r="K497" s="14">
        <v>22.89</v>
      </c>
      <c r="L497" s="11"/>
    </row>
    <row r="498" spans="1:12" s="2" customFormat="1" hidden="1">
      <c r="A498" s="75">
        <v>45798</v>
      </c>
      <c r="B498" s="6" t="s">
        <v>688</v>
      </c>
      <c r="C498" s="6" t="s">
        <v>687</v>
      </c>
      <c r="D498" s="21" t="s">
        <v>712</v>
      </c>
      <c r="E498" s="11">
        <v>0.234375</v>
      </c>
      <c r="F498" s="11">
        <v>0.5</v>
      </c>
      <c r="G498" s="11">
        <v>20</v>
      </c>
      <c r="H498" s="87">
        <v>0.15625</v>
      </c>
      <c r="I498" s="87">
        <v>10</v>
      </c>
      <c r="J498" s="17">
        <v>13.799999999999999</v>
      </c>
      <c r="K498" s="14">
        <v>0.69</v>
      </c>
      <c r="L498" s="11"/>
    </row>
    <row r="499" spans="1:12" s="2" customFormat="1" hidden="1">
      <c r="A499" s="75">
        <v>45798</v>
      </c>
      <c r="B499" s="6" t="s">
        <v>688</v>
      </c>
      <c r="C499" s="6" t="s">
        <v>687</v>
      </c>
      <c r="D499" s="21" t="s">
        <v>713</v>
      </c>
      <c r="E499" s="11">
        <v>0.453125</v>
      </c>
      <c r="F499" s="11">
        <v>0.66666666666666663</v>
      </c>
      <c r="G499" s="11">
        <v>10</v>
      </c>
      <c r="H499" s="87">
        <v>7.8125E-2</v>
      </c>
      <c r="I499" s="87">
        <v>12</v>
      </c>
      <c r="J499" s="17">
        <v>5.8999999999999995</v>
      </c>
      <c r="K499" s="14">
        <v>0.59</v>
      </c>
      <c r="L499" s="11"/>
    </row>
    <row r="500" spans="1:12" s="2" customFormat="1" hidden="1">
      <c r="A500" s="75">
        <v>45798</v>
      </c>
      <c r="B500" s="6" t="s">
        <v>688</v>
      </c>
      <c r="C500" s="6" t="s">
        <v>687</v>
      </c>
      <c r="D500" s="21" t="s">
        <v>714</v>
      </c>
      <c r="E500" s="11">
        <v>1.5625E-2</v>
      </c>
      <c r="F500" s="11">
        <v>2.5000000000000001E-2</v>
      </c>
      <c r="G500" s="11">
        <v>1</v>
      </c>
      <c r="H500" s="87">
        <v>7.8125E-3</v>
      </c>
      <c r="I500" s="87">
        <v>0</v>
      </c>
      <c r="J500" s="17">
        <v>23.65</v>
      </c>
      <c r="K500" s="14">
        <v>23.65</v>
      </c>
      <c r="L500" s="11"/>
    </row>
    <row r="501" spans="1:12" s="2" customFormat="1" hidden="1">
      <c r="A501" s="75">
        <v>45798</v>
      </c>
      <c r="B501" s="6" t="s">
        <v>688</v>
      </c>
      <c r="C501" s="6" t="s">
        <v>687</v>
      </c>
      <c r="D501" s="21" t="s">
        <v>715</v>
      </c>
      <c r="E501" s="11">
        <v>5.859375E-2</v>
      </c>
      <c r="F501" s="11">
        <v>6.25E-2</v>
      </c>
      <c r="G501" s="11">
        <v>0</v>
      </c>
      <c r="H501" s="87">
        <v>0</v>
      </c>
      <c r="I501" s="87">
        <v>0</v>
      </c>
      <c r="J501" s="17">
        <v>0</v>
      </c>
      <c r="K501" s="14">
        <v>24.61</v>
      </c>
      <c r="L501" s="11"/>
    </row>
    <row r="502" spans="1:12" s="2" customFormat="1" hidden="1">
      <c r="A502" s="75">
        <v>45798</v>
      </c>
      <c r="B502" s="6" t="s">
        <v>688</v>
      </c>
      <c r="C502" s="6" t="s">
        <v>687</v>
      </c>
      <c r="D502" s="21" t="s">
        <v>716</v>
      </c>
      <c r="E502" s="11">
        <v>-5.3906249999999996E-3</v>
      </c>
      <c r="F502" s="11">
        <v>8.3333333333333332E-3</v>
      </c>
      <c r="G502" s="11">
        <v>1.69</v>
      </c>
      <c r="H502" s="87">
        <v>1.3203125E-2</v>
      </c>
      <c r="I502" s="87">
        <v>0</v>
      </c>
      <c r="J502" s="17">
        <v>24.167000000000002</v>
      </c>
      <c r="K502" s="14">
        <v>14.3</v>
      </c>
      <c r="L502" s="11"/>
    </row>
    <row r="503" spans="1:12" s="2" customFormat="1" hidden="1">
      <c r="A503" s="75">
        <v>45798</v>
      </c>
      <c r="B503" s="6" t="s">
        <v>688</v>
      </c>
      <c r="C503" s="6" t="s">
        <v>687</v>
      </c>
      <c r="D503" s="21" t="s">
        <v>717</v>
      </c>
      <c r="E503" s="11">
        <v>7.8125E-3</v>
      </c>
      <c r="F503" s="11">
        <v>2.5000000000000001E-2</v>
      </c>
      <c r="G503" s="11">
        <v>1</v>
      </c>
      <c r="H503" s="87">
        <v>7.8125E-3</v>
      </c>
      <c r="I503" s="87">
        <v>1</v>
      </c>
      <c r="J503" s="17">
        <v>18.84</v>
      </c>
      <c r="K503" s="14">
        <v>18.84</v>
      </c>
      <c r="L503" s="11"/>
    </row>
    <row r="504" spans="1:12" s="2" customFormat="1" hidden="1">
      <c r="A504" s="75">
        <v>45798</v>
      </c>
      <c r="B504" s="6" t="s">
        <v>688</v>
      </c>
      <c r="C504" s="6" t="s">
        <v>687</v>
      </c>
      <c r="D504" s="21" t="s">
        <v>718</v>
      </c>
      <c r="E504" s="11">
        <v>5.0781249999999993E-3</v>
      </c>
      <c r="F504" s="11">
        <v>3.7499999999999999E-2</v>
      </c>
      <c r="G504" s="11">
        <v>3.85</v>
      </c>
      <c r="H504" s="87">
        <v>3.0078125000000001E-2</v>
      </c>
      <c r="I504" s="87">
        <v>0</v>
      </c>
      <c r="J504" s="17">
        <v>59.405500000000004</v>
      </c>
      <c r="K504" s="14">
        <v>15.43</v>
      </c>
      <c r="L504" s="11"/>
    </row>
    <row r="505" spans="1:12" s="2" customFormat="1" hidden="1">
      <c r="A505" s="75">
        <v>45798</v>
      </c>
      <c r="B505" s="6" t="s">
        <v>688</v>
      </c>
      <c r="C505" s="6" t="s">
        <v>687</v>
      </c>
      <c r="D505" s="21" t="s">
        <v>504</v>
      </c>
      <c r="E505" s="11">
        <v>1.5625E-2</v>
      </c>
      <c r="F505" s="11">
        <v>1.6666666666666666E-2</v>
      </c>
      <c r="G505" s="11">
        <v>0</v>
      </c>
      <c r="H505" s="87">
        <v>0</v>
      </c>
      <c r="I505" s="87">
        <v>0</v>
      </c>
      <c r="J505" s="17">
        <v>0</v>
      </c>
      <c r="K505" s="14">
        <v>12</v>
      </c>
      <c r="L505" s="11"/>
    </row>
    <row r="506" spans="1:12" s="2" customFormat="1" hidden="1">
      <c r="A506" s="75">
        <v>45798</v>
      </c>
      <c r="B506" s="6" t="s">
        <v>688</v>
      </c>
      <c r="C506" s="6" t="s">
        <v>687</v>
      </c>
      <c r="D506" s="21" t="s">
        <v>719</v>
      </c>
      <c r="E506" s="11">
        <v>0.4453125</v>
      </c>
      <c r="F506" s="11">
        <v>0.5</v>
      </c>
      <c r="G506" s="11">
        <v>3</v>
      </c>
      <c r="H506" s="87">
        <v>2.34375E-2</v>
      </c>
      <c r="I506" s="87">
        <v>0</v>
      </c>
      <c r="J506" s="17">
        <v>6.57</v>
      </c>
      <c r="K506" s="14">
        <v>2.19</v>
      </c>
      <c r="L506" s="11"/>
    </row>
    <row r="507" spans="1:12" s="2" customFormat="1" hidden="1">
      <c r="A507" s="75">
        <v>45798</v>
      </c>
      <c r="B507" s="6" t="s">
        <v>688</v>
      </c>
      <c r="C507" s="6" t="s">
        <v>687</v>
      </c>
      <c r="D507" s="21" t="s">
        <v>720</v>
      </c>
      <c r="E507" s="11">
        <v>0.171875</v>
      </c>
      <c r="F507" s="11">
        <v>0.41666666666666669</v>
      </c>
      <c r="G507" s="11">
        <v>28</v>
      </c>
      <c r="H507" s="87">
        <v>0.21875</v>
      </c>
      <c r="I507" s="87">
        <v>0</v>
      </c>
      <c r="J507" s="17">
        <v>27.439999999999998</v>
      </c>
      <c r="K507" s="14">
        <v>0.98</v>
      </c>
      <c r="L507" s="11"/>
    </row>
    <row r="508" spans="1:12" s="2" customFormat="1" hidden="1">
      <c r="A508" s="75">
        <v>45798</v>
      </c>
      <c r="B508" s="6" t="s">
        <v>688</v>
      </c>
      <c r="C508" s="6" t="s">
        <v>687</v>
      </c>
      <c r="D508" s="21" t="s">
        <v>721</v>
      </c>
      <c r="E508" s="11">
        <v>0.234375</v>
      </c>
      <c r="F508" s="11">
        <v>0.33333333333333331</v>
      </c>
      <c r="G508" s="11">
        <v>0</v>
      </c>
      <c r="H508" s="87">
        <v>0</v>
      </c>
      <c r="I508" s="87">
        <v>10</v>
      </c>
      <c r="J508" s="17">
        <v>0</v>
      </c>
      <c r="K508" s="14">
        <v>0.69</v>
      </c>
      <c r="L508" s="11"/>
    </row>
    <row r="509" spans="1:12" s="2" customFormat="1" hidden="1">
      <c r="A509" s="75">
        <v>45798</v>
      </c>
      <c r="B509" s="6" t="s">
        <v>688</v>
      </c>
      <c r="C509" s="6" t="s">
        <v>687</v>
      </c>
      <c r="D509" s="21" t="s">
        <v>722</v>
      </c>
      <c r="E509" s="11">
        <v>0.21875</v>
      </c>
      <c r="F509" s="11">
        <v>0.33333333333333331</v>
      </c>
      <c r="G509" s="11">
        <v>0</v>
      </c>
      <c r="H509" s="87">
        <v>0</v>
      </c>
      <c r="I509" s="87">
        <v>12</v>
      </c>
      <c r="J509" s="17">
        <v>0</v>
      </c>
      <c r="K509" s="14">
        <v>0.68</v>
      </c>
      <c r="L509" s="11"/>
    </row>
    <row r="510" spans="1:12" s="2" customFormat="1" hidden="1">
      <c r="A510" s="75">
        <v>45798</v>
      </c>
      <c r="B510" s="6" t="s">
        <v>688</v>
      </c>
      <c r="C510" s="6" t="s">
        <v>687</v>
      </c>
      <c r="D510" s="21" t="s">
        <v>511</v>
      </c>
      <c r="E510" s="11">
        <v>1.1406250000000001E-3</v>
      </c>
      <c r="F510" s="11">
        <v>4.1666666666666666E-3</v>
      </c>
      <c r="G510" s="11">
        <v>0.35399999999999998</v>
      </c>
      <c r="H510" s="87">
        <v>2.7656249999999999E-3</v>
      </c>
      <c r="I510" s="87">
        <v>0</v>
      </c>
      <c r="J510" s="17">
        <v>5.1683999999999992</v>
      </c>
      <c r="K510" s="14">
        <v>14.6</v>
      </c>
      <c r="L510" s="11"/>
    </row>
    <row r="511" spans="1:12" s="2" customFormat="1" hidden="1">
      <c r="A511" s="75">
        <v>45798</v>
      </c>
      <c r="B511" s="6" t="s">
        <v>688</v>
      </c>
      <c r="C511" s="6" t="s">
        <v>687</v>
      </c>
      <c r="D511" s="21" t="s">
        <v>611</v>
      </c>
      <c r="E511" s="11">
        <v>5.7421874999999999E-3</v>
      </c>
      <c r="F511" s="11">
        <v>8.3333333333333332E-3</v>
      </c>
      <c r="G511" s="11">
        <v>0.26500000000000001</v>
      </c>
      <c r="H511" s="87">
        <v>2.0703125000000001E-3</v>
      </c>
      <c r="I511" s="87">
        <v>0</v>
      </c>
      <c r="J511" s="17">
        <v>9.01</v>
      </c>
      <c r="K511" s="14">
        <v>34</v>
      </c>
      <c r="L511" s="11"/>
    </row>
    <row r="512" spans="1:12" s="2" customFormat="1" hidden="1">
      <c r="A512" s="75">
        <v>45798</v>
      </c>
      <c r="B512" s="6" t="s">
        <v>688</v>
      </c>
      <c r="C512" s="6" t="s">
        <v>687</v>
      </c>
      <c r="D512" s="21" t="s">
        <v>667</v>
      </c>
      <c r="E512" s="11">
        <v>1.953125E-3</v>
      </c>
      <c r="F512" s="11">
        <v>2.0833333333333333E-3</v>
      </c>
      <c r="G512" s="11">
        <v>0</v>
      </c>
      <c r="H512" s="87">
        <v>0</v>
      </c>
      <c r="I512" s="87">
        <v>0</v>
      </c>
      <c r="J512" s="17">
        <v>0</v>
      </c>
      <c r="K512" s="14">
        <v>32.25</v>
      </c>
      <c r="L512" s="11"/>
    </row>
    <row r="513" spans="1:12" s="2" customFormat="1" hidden="1">
      <c r="A513" s="75">
        <v>45798</v>
      </c>
      <c r="B513" s="6" t="s">
        <v>688</v>
      </c>
      <c r="C513" s="6" t="s">
        <v>687</v>
      </c>
      <c r="D513" s="21" t="s">
        <v>723</v>
      </c>
      <c r="E513" s="11">
        <v>0.4140625</v>
      </c>
      <c r="F513" s="11">
        <v>0.83333333333333337</v>
      </c>
      <c r="G513" s="11">
        <v>25</v>
      </c>
      <c r="H513" s="87">
        <v>0.1953125</v>
      </c>
      <c r="I513" s="87">
        <v>22</v>
      </c>
      <c r="J513" s="17">
        <v>24.75</v>
      </c>
      <c r="K513" s="14">
        <v>0.99</v>
      </c>
      <c r="L513" s="11"/>
    </row>
    <row r="514" spans="1:12" s="2" customFormat="1" hidden="1">
      <c r="A514" s="75">
        <v>45798</v>
      </c>
      <c r="B514" s="6" t="s">
        <v>688</v>
      </c>
      <c r="C514" s="6" t="s">
        <v>687</v>
      </c>
      <c r="D514" s="21" t="s">
        <v>724</v>
      </c>
      <c r="E514" s="11">
        <v>0.4921875</v>
      </c>
      <c r="F514" s="11">
        <v>0.83333333333333337</v>
      </c>
      <c r="G514" s="11">
        <v>12</v>
      </c>
      <c r="H514" s="87">
        <v>9.375E-2</v>
      </c>
      <c r="I514" s="87">
        <v>25</v>
      </c>
      <c r="J514" s="17">
        <v>8.3999999999999986</v>
      </c>
      <c r="K514" s="14">
        <v>0.7</v>
      </c>
      <c r="L514" s="11"/>
    </row>
    <row r="515" spans="1:12" s="2" customFormat="1" hidden="1">
      <c r="A515" s="75">
        <v>45798</v>
      </c>
      <c r="B515" s="6" t="s">
        <v>688</v>
      </c>
      <c r="C515" s="6" t="s">
        <v>687</v>
      </c>
      <c r="D515" s="21" t="s">
        <v>725</v>
      </c>
      <c r="E515" s="11">
        <v>0.2890625</v>
      </c>
      <c r="F515" s="11">
        <v>0.83333333333333337</v>
      </c>
      <c r="G515" s="11">
        <v>13</v>
      </c>
      <c r="H515" s="87">
        <v>0.1015625</v>
      </c>
      <c r="I515" s="87">
        <v>50</v>
      </c>
      <c r="J515" s="17">
        <v>26.389999999999997</v>
      </c>
      <c r="K515" s="14">
        <v>2.0299999999999998</v>
      </c>
      <c r="L515" s="11"/>
    </row>
    <row r="516" spans="1:12" s="2" customFormat="1" hidden="1">
      <c r="A516" s="75">
        <v>45798</v>
      </c>
      <c r="B516" s="6" t="s">
        <v>688</v>
      </c>
      <c r="C516" s="6" t="s">
        <v>687</v>
      </c>
      <c r="D516" s="21" t="s">
        <v>726</v>
      </c>
      <c r="E516" s="11">
        <v>7.8125E-3</v>
      </c>
      <c r="F516" s="11">
        <v>8.3333333333333332E-3</v>
      </c>
      <c r="G516" s="11">
        <v>0</v>
      </c>
      <c r="H516" s="87">
        <v>0</v>
      </c>
      <c r="I516" s="87">
        <v>0</v>
      </c>
      <c r="J516" s="17">
        <v>0</v>
      </c>
      <c r="K516" s="14">
        <v>20.75</v>
      </c>
      <c r="L516" s="11"/>
    </row>
    <row r="517" spans="1:12" s="2" customFormat="1" hidden="1">
      <c r="A517" s="75">
        <v>45798</v>
      </c>
      <c r="B517" s="6" t="s">
        <v>688</v>
      </c>
      <c r="C517" s="6" t="s">
        <v>687</v>
      </c>
      <c r="D517" s="21" t="s">
        <v>552</v>
      </c>
      <c r="E517" s="11">
        <v>7.8125E-3</v>
      </c>
      <c r="F517" s="11">
        <v>8.3333333333333332E-3</v>
      </c>
      <c r="G517" s="11">
        <v>0</v>
      </c>
      <c r="H517" s="87">
        <v>0</v>
      </c>
      <c r="I517" s="87">
        <v>0</v>
      </c>
      <c r="J517" s="17">
        <v>0</v>
      </c>
      <c r="K517" s="14">
        <v>18.079999999999998</v>
      </c>
      <c r="L517" s="11"/>
    </row>
    <row r="518" spans="1:12" s="2" customFormat="1" hidden="1">
      <c r="A518" s="75">
        <v>45798</v>
      </c>
      <c r="B518" s="6" t="s">
        <v>688</v>
      </c>
      <c r="C518" s="6" t="s">
        <v>687</v>
      </c>
      <c r="D518" s="21" t="s">
        <v>727</v>
      </c>
      <c r="E518" s="11">
        <v>3.90625E-3</v>
      </c>
      <c r="F518" s="11">
        <v>4.1666666666666666E-3</v>
      </c>
      <c r="G518" s="11">
        <v>0</v>
      </c>
      <c r="H518" s="87">
        <v>0</v>
      </c>
      <c r="I518" s="87">
        <v>0</v>
      </c>
      <c r="J518" s="17">
        <v>0</v>
      </c>
      <c r="K518" s="14">
        <v>28.5</v>
      </c>
      <c r="L518" s="11"/>
    </row>
    <row r="519" spans="1:12" s="2" customFormat="1" hidden="1">
      <c r="A519" s="75">
        <v>45798</v>
      </c>
      <c r="B519" s="6" t="s">
        <v>688</v>
      </c>
      <c r="C519" s="6" t="s">
        <v>687</v>
      </c>
      <c r="D519" s="21" t="s">
        <v>728</v>
      </c>
      <c r="E519" s="11">
        <v>4.6874999999999998E-3</v>
      </c>
      <c r="F519" s="11">
        <v>5.0000000000000001E-3</v>
      </c>
      <c r="G519" s="11">
        <v>0</v>
      </c>
      <c r="H519" s="87">
        <v>0</v>
      </c>
      <c r="I519" s="87">
        <v>0</v>
      </c>
      <c r="J519" s="17">
        <v>0</v>
      </c>
      <c r="K519" s="14">
        <v>31.96</v>
      </c>
      <c r="L519" s="11"/>
    </row>
    <row r="520" spans="1:12" s="2" customFormat="1" hidden="1">
      <c r="A520" s="75">
        <v>45798</v>
      </c>
      <c r="B520" s="6" t="s">
        <v>688</v>
      </c>
      <c r="C520" s="6" t="s">
        <v>687</v>
      </c>
      <c r="D520" s="21" t="s">
        <v>729</v>
      </c>
      <c r="E520" s="11">
        <v>0.1171875</v>
      </c>
      <c r="F520" s="11">
        <v>0.125</v>
      </c>
      <c r="G520" s="11">
        <v>0</v>
      </c>
      <c r="H520" s="87">
        <v>0</v>
      </c>
      <c r="I520" s="87">
        <v>0</v>
      </c>
      <c r="J520" s="17">
        <v>0</v>
      </c>
      <c r="K520" s="14">
        <v>3.7</v>
      </c>
      <c r="L520" s="11"/>
    </row>
    <row r="521" spans="1:12" s="2" customFormat="1" hidden="1">
      <c r="A521" s="75">
        <v>45798</v>
      </c>
      <c r="B521" s="6" t="s">
        <v>688</v>
      </c>
      <c r="C521" s="6" t="s">
        <v>687</v>
      </c>
      <c r="D521" s="21" t="s">
        <v>138</v>
      </c>
      <c r="E521" s="11">
        <v>9.375E-2</v>
      </c>
      <c r="F521" s="11">
        <v>0.1</v>
      </c>
      <c r="G521" s="11">
        <v>0</v>
      </c>
      <c r="H521" s="87">
        <v>0</v>
      </c>
      <c r="I521" s="87">
        <v>0</v>
      </c>
      <c r="J521" s="17">
        <v>0</v>
      </c>
      <c r="K521" s="14">
        <v>1.98</v>
      </c>
      <c r="L521" s="11"/>
    </row>
    <row r="522" spans="1:12" s="2" customFormat="1" hidden="1">
      <c r="A522" s="75">
        <v>45798</v>
      </c>
      <c r="B522" s="6" t="s">
        <v>688</v>
      </c>
      <c r="C522" s="6" t="s">
        <v>687</v>
      </c>
      <c r="D522" s="21" t="s">
        <v>730</v>
      </c>
      <c r="E522" s="11">
        <v>1.5625000000000001E-3</v>
      </c>
      <c r="F522" s="11">
        <v>1.6666666666666668E-3</v>
      </c>
      <c r="G522" s="11">
        <v>0</v>
      </c>
      <c r="H522" s="87">
        <v>0</v>
      </c>
      <c r="I522" s="87">
        <v>0</v>
      </c>
      <c r="J522" s="17">
        <v>0</v>
      </c>
      <c r="K522" s="14">
        <v>54.03</v>
      </c>
      <c r="L522" s="11"/>
    </row>
    <row r="523" spans="1:12" s="2" customFormat="1" hidden="1">
      <c r="A523" s="75">
        <v>45798</v>
      </c>
      <c r="B523" s="6" t="s">
        <v>688</v>
      </c>
      <c r="C523" s="6" t="s">
        <v>687</v>
      </c>
      <c r="D523" s="21" t="s">
        <v>224</v>
      </c>
      <c r="E523" s="11">
        <v>0.1171875</v>
      </c>
      <c r="F523" s="11">
        <v>0.125</v>
      </c>
      <c r="G523" s="11">
        <v>0</v>
      </c>
      <c r="H523" s="87">
        <v>0</v>
      </c>
      <c r="I523" s="87">
        <v>0</v>
      </c>
      <c r="J523" s="17">
        <v>0</v>
      </c>
      <c r="K523" s="14">
        <v>1.49</v>
      </c>
      <c r="L523" s="11"/>
    </row>
    <row r="524" spans="1:12" s="2" customFormat="1" hidden="1">
      <c r="A524" s="75">
        <v>45798</v>
      </c>
      <c r="B524" s="6" t="s">
        <v>688</v>
      </c>
      <c r="C524" s="6" t="s">
        <v>687</v>
      </c>
      <c r="D524" s="21" t="s">
        <v>143</v>
      </c>
      <c r="E524" s="3">
        <v>9.375E-2</v>
      </c>
      <c r="F524" s="83">
        <v>0.1</v>
      </c>
      <c r="G524" s="11">
        <v>0</v>
      </c>
      <c r="H524" s="87">
        <v>0</v>
      </c>
      <c r="I524" s="87">
        <v>0</v>
      </c>
      <c r="J524" s="17">
        <v>0</v>
      </c>
      <c r="K524" s="14">
        <v>6.48</v>
      </c>
      <c r="L524" s="11"/>
    </row>
    <row r="525" spans="1:12" s="2" customFormat="1" hidden="1">
      <c r="A525" s="75">
        <v>45798</v>
      </c>
      <c r="B525" s="6" t="s">
        <v>688</v>
      </c>
      <c r="C525" s="6" t="s">
        <v>687</v>
      </c>
      <c r="D525" s="21" t="s">
        <v>731</v>
      </c>
      <c r="E525" s="11">
        <v>7.8125E-2</v>
      </c>
      <c r="F525" s="11">
        <v>8.3333333333333329E-2</v>
      </c>
      <c r="G525" s="11">
        <v>0</v>
      </c>
      <c r="H525" s="87">
        <v>0</v>
      </c>
      <c r="I525" s="87">
        <v>0</v>
      </c>
      <c r="J525" s="17">
        <v>0</v>
      </c>
      <c r="K525" s="14">
        <v>7.4</v>
      </c>
      <c r="L525" s="11"/>
    </row>
    <row r="526" spans="1:12" s="2" customFormat="1" hidden="1">
      <c r="A526" s="75">
        <v>45798</v>
      </c>
      <c r="B526" s="6" t="s">
        <v>688</v>
      </c>
      <c r="C526" s="6" t="s">
        <v>687</v>
      </c>
      <c r="D526" s="21" t="s">
        <v>142</v>
      </c>
      <c r="E526" s="11">
        <v>6.25E-2</v>
      </c>
      <c r="F526" s="11">
        <v>6.6666666666666666E-2</v>
      </c>
      <c r="G526" s="11">
        <v>0</v>
      </c>
      <c r="H526" s="87">
        <v>0</v>
      </c>
      <c r="I526" s="87">
        <v>0</v>
      </c>
      <c r="J526" s="17">
        <v>0</v>
      </c>
      <c r="K526" s="14">
        <v>17.5</v>
      </c>
      <c r="L526" s="11"/>
    </row>
    <row r="527" spans="1:12" s="2" customFormat="1" hidden="1">
      <c r="A527" s="75">
        <v>45798</v>
      </c>
      <c r="B527" s="6" t="s">
        <v>688</v>
      </c>
      <c r="C527" s="6" t="s">
        <v>687</v>
      </c>
      <c r="D527" s="21" t="s">
        <v>437</v>
      </c>
      <c r="E527" s="11">
        <v>2.34375E-2</v>
      </c>
      <c r="F527" s="11">
        <v>0.125</v>
      </c>
      <c r="G527" s="11">
        <v>12</v>
      </c>
      <c r="H527" s="87">
        <v>9.375E-2</v>
      </c>
      <c r="I527" s="87">
        <v>0</v>
      </c>
      <c r="J527" s="17">
        <v>14.28</v>
      </c>
      <c r="K527" s="14">
        <v>1.19</v>
      </c>
      <c r="L527" s="11"/>
    </row>
    <row r="528" spans="1:12" s="2" customFormat="1" hidden="1">
      <c r="A528" s="75">
        <v>45798</v>
      </c>
      <c r="B528" s="6" t="s">
        <v>688</v>
      </c>
      <c r="C528" s="6" t="s">
        <v>687</v>
      </c>
      <c r="D528" s="21" t="s">
        <v>358</v>
      </c>
      <c r="E528" s="11">
        <v>5.0781250000000002E-3</v>
      </c>
      <c r="F528" s="11">
        <v>1.2500000000000001E-2</v>
      </c>
      <c r="G528" s="11">
        <v>0.85</v>
      </c>
      <c r="H528" s="87">
        <v>6.6406249999999998E-3</v>
      </c>
      <c r="I528" s="87">
        <v>0</v>
      </c>
      <c r="J528" s="17">
        <v>18.929500000000001</v>
      </c>
      <c r="K528" s="14">
        <v>22.27</v>
      </c>
      <c r="L528" s="11"/>
    </row>
    <row r="529" spans="1:12" s="2" customFormat="1" hidden="1">
      <c r="A529" s="75">
        <v>45798</v>
      </c>
      <c r="B529" s="6" t="s">
        <v>688</v>
      </c>
      <c r="C529" s="6" t="s">
        <v>687</v>
      </c>
      <c r="D529" s="21" t="s">
        <v>181</v>
      </c>
      <c r="E529" s="11">
        <v>1.5625E-2</v>
      </c>
      <c r="F529" s="11">
        <v>1.6666666666666666E-2</v>
      </c>
      <c r="G529" s="11">
        <v>0</v>
      </c>
      <c r="H529" s="87">
        <v>0</v>
      </c>
      <c r="I529" s="87">
        <v>0</v>
      </c>
      <c r="J529" s="17">
        <v>0</v>
      </c>
      <c r="K529" s="14">
        <v>14</v>
      </c>
      <c r="L529" s="11"/>
    </row>
    <row r="530" spans="1:12" s="2" customFormat="1" hidden="1">
      <c r="A530" s="75">
        <v>45798</v>
      </c>
      <c r="B530" s="6" t="s">
        <v>688</v>
      </c>
      <c r="C530" s="6" t="s">
        <v>687</v>
      </c>
      <c r="D530" s="21" t="s">
        <v>284</v>
      </c>
      <c r="E530" s="11">
        <v>7.8125E-3</v>
      </c>
      <c r="F530" s="11">
        <v>8.3333333333333332E-3</v>
      </c>
      <c r="G530" s="11">
        <v>0</v>
      </c>
      <c r="H530" s="87">
        <v>0</v>
      </c>
      <c r="I530" s="87">
        <v>0</v>
      </c>
      <c r="J530" s="17">
        <v>0</v>
      </c>
      <c r="K530" s="14">
        <v>24.8</v>
      </c>
      <c r="L530" s="11"/>
    </row>
    <row r="531" spans="1:12" s="2" customFormat="1" hidden="1">
      <c r="A531" s="75">
        <v>45798</v>
      </c>
      <c r="B531" s="6" t="s">
        <v>688</v>
      </c>
      <c r="C531" s="6" t="s">
        <v>687</v>
      </c>
      <c r="D531" s="21" t="s">
        <v>424</v>
      </c>
      <c r="E531" s="11">
        <v>5.46875E-2</v>
      </c>
      <c r="F531" s="11">
        <v>5.8333333333333334E-2</v>
      </c>
      <c r="G531" s="11">
        <v>0</v>
      </c>
      <c r="H531" s="87">
        <v>0</v>
      </c>
      <c r="I531" s="87">
        <v>0</v>
      </c>
      <c r="J531" s="17">
        <v>0</v>
      </c>
      <c r="K531" s="14">
        <v>2.95</v>
      </c>
      <c r="L531" s="11"/>
    </row>
    <row r="532" spans="1:12" s="2" customFormat="1" hidden="1">
      <c r="A532" s="75">
        <v>45798</v>
      </c>
      <c r="B532" s="6" t="s">
        <v>688</v>
      </c>
      <c r="C532" s="6" t="s">
        <v>687</v>
      </c>
      <c r="D532" s="21" t="s">
        <v>142</v>
      </c>
      <c r="E532" s="11">
        <v>4.6875E-2</v>
      </c>
      <c r="F532" s="11">
        <v>0.05</v>
      </c>
      <c r="G532" s="11">
        <v>0</v>
      </c>
      <c r="H532" s="87">
        <v>0</v>
      </c>
      <c r="I532" s="87">
        <v>0</v>
      </c>
      <c r="J532" s="17">
        <v>0</v>
      </c>
      <c r="K532" s="14">
        <v>17</v>
      </c>
      <c r="L532" s="11"/>
    </row>
    <row r="533" spans="1:12" s="2" customFormat="1" hidden="1">
      <c r="A533" s="75">
        <v>45798</v>
      </c>
      <c r="B533" s="6" t="s">
        <v>688</v>
      </c>
      <c r="C533" s="6" t="s">
        <v>687</v>
      </c>
      <c r="D533" s="50" t="s">
        <v>96</v>
      </c>
      <c r="E533" s="11">
        <v>9.375E-2</v>
      </c>
      <c r="F533" s="11">
        <v>0.1</v>
      </c>
      <c r="G533" s="11">
        <v>0</v>
      </c>
      <c r="H533" s="87">
        <v>0</v>
      </c>
      <c r="I533" s="87">
        <v>0</v>
      </c>
      <c r="J533" s="17">
        <v>0</v>
      </c>
      <c r="K533" s="14"/>
      <c r="L533" s="11"/>
    </row>
    <row r="534" spans="1:12" s="2" customFormat="1" hidden="1">
      <c r="A534" s="75">
        <v>45798</v>
      </c>
      <c r="B534" s="6" t="s">
        <v>688</v>
      </c>
      <c r="C534" s="6" t="s">
        <v>687</v>
      </c>
      <c r="D534" s="50" t="s">
        <v>732</v>
      </c>
      <c r="E534" s="11">
        <v>7.8125E-2</v>
      </c>
      <c r="F534" s="11">
        <v>8.3333333333333329E-2</v>
      </c>
      <c r="G534" s="11">
        <v>0</v>
      </c>
      <c r="H534" s="87">
        <v>0</v>
      </c>
      <c r="I534" s="87">
        <v>0</v>
      </c>
      <c r="J534" s="17">
        <v>0</v>
      </c>
      <c r="K534" s="14"/>
      <c r="L534" s="11"/>
    </row>
    <row r="535" spans="1:12" s="2" customFormat="1" hidden="1">
      <c r="A535" s="75">
        <v>45798</v>
      </c>
      <c r="B535" s="6" t="s">
        <v>688</v>
      </c>
      <c r="C535" s="6" t="s">
        <v>687</v>
      </c>
      <c r="D535" s="50" t="s">
        <v>733</v>
      </c>
      <c r="E535" s="11">
        <v>-1.9734374999999998E-2</v>
      </c>
      <c r="F535" s="11">
        <v>1.6666666666666666E-2</v>
      </c>
      <c r="G535" s="11">
        <v>4.5259999999999998</v>
      </c>
      <c r="H535" s="87">
        <v>3.5359374999999998E-2</v>
      </c>
      <c r="I535" s="87">
        <v>0</v>
      </c>
      <c r="J535" s="17">
        <v>0</v>
      </c>
      <c r="K535" s="14"/>
      <c r="L535" s="11"/>
    </row>
    <row r="536" spans="1:12" s="2" customFormat="1" hidden="1">
      <c r="A536" s="75">
        <v>45798</v>
      </c>
      <c r="B536" s="6" t="s">
        <v>688</v>
      </c>
      <c r="C536" s="6" t="s">
        <v>687</v>
      </c>
      <c r="D536" s="50" t="s">
        <v>734</v>
      </c>
      <c r="E536" s="11">
        <v>7.8125E-3</v>
      </c>
      <c r="F536" s="11">
        <v>8.3333333333333332E-3</v>
      </c>
      <c r="G536" s="11">
        <v>0</v>
      </c>
      <c r="H536" s="87">
        <v>0</v>
      </c>
      <c r="I536" s="87">
        <v>0</v>
      </c>
      <c r="J536" s="17">
        <v>0</v>
      </c>
      <c r="K536" s="14"/>
      <c r="L536" s="11"/>
    </row>
    <row r="537" spans="1:12" s="2" customFormat="1" ht="15.6" hidden="1">
      <c r="A537" s="75">
        <v>45798</v>
      </c>
      <c r="B537" s="6" t="s">
        <v>688</v>
      </c>
      <c r="C537" s="6" t="s">
        <v>687</v>
      </c>
      <c r="D537" s="44" t="s">
        <v>735</v>
      </c>
      <c r="E537" s="11">
        <v>3.3968749999999999E-2</v>
      </c>
      <c r="F537" s="11">
        <v>4.1666666666666664E-2</v>
      </c>
      <c r="G537" s="11">
        <v>0.65200000000000002</v>
      </c>
      <c r="H537" s="87">
        <v>5.0937500000000002E-3</v>
      </c>
      <c r="I537" s="87">
        <v>0</v>
      </c>
      <c r="J537" s="17">
        <v>8.5407653333333347</v>
      </c>
      <c r="K537" s="14">
        <v>13.099333333333334</v>
      </c>
      <c r="L537" s="11"/>
    </row>
    <row r="538" spans="1:12" s="2" customFormat="1" ht="15.6" hidden="1">
      <c r="A538" s="75">
        <v>45798</v>
      </c>
      <c r="B538" s="6" t="s">
        <v>688</v>
      </c>
      <c r="C538" s="6" t="s">
        <v>687</v>
      </c>
      <c r="D538" s="44" t="s">
        <v>736</v>
      </c>
      <c r="E538" s="11">
        <v>1.5625000000000001E-3</v>
      </c>
      <c r="F538" s="11">
        <v>1.6666666666666668E-3</v>
      </c>
      <c r="G538" s="11">
        <v>0</v>
      </c>
      <c r="H538" s="87">
        <v>0</v>
      </c>
      <c r="I538" s="87">
        <v>0</v>
      </c>
      <c r="J538" s="17">
        <v>0</v>
      </c>
      <c r="K538" s="14">
        <v>16.187999999999999</v>
      </c>
      <c r="L538" s="11"/>
    </row>
    <row r="539" spans="1:12" s="2" customFormat="1" ht="15.6" hidden="1">
      <c r="A539" s="75">
        <v>45798</v>
      </c>
      <c r="B539" s="6" t="s">
        <v>688</v>
      </c>
      <c r="C539" s="6" t="s">
        <v>687</v>
      </c>
      <c r="D539" s="44" t="s">
        <v>737</v>
      </c>
      <c r="E539" s="11">
        <v>7.8125E-3</v>
      </c>
      <c r="F539" s="11">
        <v>8.3333333333333332E-3</v>
      </c>
      <c r="G539" s="11">
        <v>0</v>
      </c>
      <c r="H539" s="87">
        <v>0</v>
      </c>
      <c r="I539" s="87">
        <v>0</v>
      </c>
      <c r="J539" s="17">
        <v>0</v>
      </c>
      <c r="K539" s="14">
        <v>42</v>
      </c>
      <c r="L539" s="11"/>
    </row>
    <row r="540" spans="1:12" s="2" customFormat="1" ht="15.6" hidden="1">
      <c r="A540" s="75">
        <v>45798</v>
      </c>
      <c r="B540" s="6" t="s">
        <v>688</v>
      </c>
      <c r="C540" s="6" t="s">
        <v>687</v>
      </c>
      <c r="D540" s="45" t="s">
        <v>369</v>
      </c>
      <c r="E540" s="11">
        <v>3.125E-2</v>
      </c>
      <c r="F540" s="11">
        <v>3.3333333333333333E-2</v>
      </c>
      <c r="G540" s="11">
        <v>0</v>
      </c>
      <c r="H540" s="87">
        <v>0</v>
      </c>
      <c r="I540" s="87">
        <v>0</v>
      </c>
      <c r="J540" s="17">
        <v>0</v>
      </c>
      <c r="K540" s="14">
        <v>15.9</v>
      </c>
      <c r="L540" s="11"/>
    </row>
    <row r="541" spans="1:12" s="2" customFormat="1" ht="15.6" hidden="1">
      <c r="A541" s="75">
        <v>45798</v>
      </c>
      <c r="B541" s="6" t="s">
        <v>688</v>
      </c>
      <c r="C541" s="6" t="s">
        <v>687</v>
      </c>
      <c r="D541" s="44" t="s">
        <v>515</v>
      </c>
      <c r="E541" s="11">
        <v>9.375E-2</v>
      </c>
      <c r="F541" s="11">
        <v>0.1</v>
      </c>
      <c r="G541" s="11">
        <v>0</v>
      </c>
      <c r="H541" s="87">
        <v>0</v>
      </c>
      <c r="I541" s="87">
        <v>0</v>
      </c>
      <c r="J541" s="17">
        <v>0</v>
      </c>
      <c r="K541" s="14">
        <v>30.35</v>
      </c>
      <c r="L541" s="11"/>
    </row>
    <row r="542" spans="1:12" s="2" customFormat="1" ht="15.6" hidden="1">
      <c r="A542" s="75">
        <v>45798</v>
      </c>
      <c r="B542" s="6" t="s">
        <v>688</v>
      </c>
      <c r="C542" s="6" t="s">
        <v>687</v>
      </c>
      <c r="D542" s="44" t="s">
        <v>738</v>
      </c>
      <c r="E542" s="11">
        <v>0.4296875</v>
      </c>
      <c r="F542" s="11">
        <v>0.83333333333333337</v>
      </c>
      <c r="G542" s="11">
        <v>0</v>
      </c>
      <c r="H542" s="87">
        <v>0</v>
      </c>
      <c r="I542" s="87">
        <v>45</v>
      </c>
      <c r="J542" s="17">
        <v>0</v>
      </c>
      <c r="K542" s="14">
        <v>0.45</v>
      </c>
      <c r="L542" s="11"/>
    </row>
    <row r="543" spans="1:12" s="2" customFormat="1" ht="15.6" hidden="1">
      <c r="A543" s="75">
        <v>45798</v>
      </c>
      <c r="B543" s="6" t="s">
        <v>688</v>
      </c>
      <c r="C543" s="6" t="s">
        <v>687</v>
      </c>
      <c r="D543" s="43" t="s">
        <v>6</v>
      </c>
      <c r="E543" s="11">
        <v>7.8125E-3</v>
      </c>
      <c r="F543" s="11">
        <v>8.3333333333333332E-3</v>
      </c>
      <c r="G543" s="11">
        <v>0</v>
      </c>
      <c r="H543" s="87">
        <v>0</v>
      </c>
      <c r="I543" s="87">
        <v>0</v>
      </c>
      <c r="J543" s="17">
        <v>0</v>
      </c>
      <c r="K543" s="14">
        <v>51.5</v>
      </c>
      <c r="L543" s="11"/>
    </row>
    <row r="544" spans="1:12" s="2" customFormat="1" ht="15.6" hidden="1">
      <c r="A544" s="75">
        <v>45798</v>
      </c>
      <c r="B544" s="6" t="s">
        <v>688</v>
      </c>
      <c r="C544" s="6" t="s">
        <v>687</v>
      </c>
      <c r="D544" s="44" t="s">
        <v>7</v>
      </c>
      <c r="E544" s="11">
        <v>1.5625E-2</v>
      </c>
      <c r="F544" s="11">
        <v>1.6666666666666666E-2</v>
      </c>
      <c r="G544" s="11">
        <v>0</v>
      </c>
      <c r="H544" s="87">
        <v>0</v>
      </c>
      <c r="I544" s="87">
        <v>0</v>
      </c>
      <c r="J544" s="17">
        <v>0</v>
      </c>
      <c r="K544" s="14">
        <v>20.7</v>
      </c>
      <c r="L544" s="11"/>
    </row>
    <row r="545" spans="1:12" s="2" customFormat="1" ht="15.6" hidden="1">
      <c r="A545" s="75">
        <v>45798</v>
      </c>
      <c r="B545" s="6" t="s">
        <v>688</v>
      </c>
      <c r="C545" s="6" t="s">
        <v>687</v>
      </c>
      <c r="D545" s="44" t="s">
        <v>8</v>
      </c>
      <c r="E545" s="11">
        <v>7.8125E-3</v>
      </c>
      <c r="F545" s="11">
        <v>8.3333333333333332E-3</v>
      </c>
      <c r="G545" s="11">
        <v>0</v>
      </c>
      <c r="H545" s="87">
        <v>0</v>
      </c>
      <c r="I545" s="87">
        <v>0</v>
      </c>
      <c r="J545" s="17">
        <v>0</v>
      </c>
      <c r="K545" s="14">
        <v>71.05</v>
      </c>
      <c r="L545" s="11"/>
    </row>
    <row r="546" spans="1:12" s="2" customFormat="1" ht="15.6" hidden="1">
      <c r="A546" s="75">
        <v>45798</v>
      </c>
      <c r="B546" s="6" t="s">
        <v>688</v>
      </c>
      <c r="C546" s="6" t="s">
        <v>687</v>
      </c>
      <c r="D546" s="44" t="s">
        <v>371</v>
      </c>
      <c r="E546" s="11">
        <v>7.8125E-3</v>
      </c>
      <c r="F546" s="11">
        <v>8.3333333333333332E-3</v>
      </c>
      <c r="G546" s="11">
        <v>0</v>
      </c>
      <c r="H546" s="87">
        <v>0</v>
      </c>
      <c r="I546" s="87">
        <v>0</v>
      </c>
      <c r="J546" s="17">
        <v>0</v>
      </c>
      <c r="K546" s="14">
        <v>40.450000000000003</v>
      </c>
      <c r="L546" s="11"/>
    </row>
    <row r="547" spans="1:12" s="2" customFormat="1" ht="15.6" hidden="1">
      <c r="A547" s="75">
        <v>45798</v>
      </c>
      <c r="B547" s="6" t="s">
        <v>688</v>
      </c>
      <c r="C547" s="6" t="s">
        <v>687</v>
      </c>
      <c r="D547" s="51" t="s">
        <v>11</v>
      </c>
      <c r="E547" s="11">
        <v>2.3437499999999999E-3</v>
      </c>
      <c r="F547" s="11">
        <v>2.5000000000000001E-3</v>
      </c>
      <c r="G547" s="11">
        <v>0</v>
      </c>
      <c r="H547" s="87">
        <v>0</v>
      </c>
      <c r="I547" s="87">
        <v>0</v>
      </c>
      <c r="J547" s="17">
        <v>0</v>
      </c>
      <c r="K547" s="14">
        <v>30</v>
      </c>
      <c r="L547" s="11"/>
    </row>
    <row r="548" spans="1:12" s="2" customFormat="1" ht="15.6" hidden="1">
      <c r="A548" s="75">
        <v>45798</v>
      </c>
      <c r="B548" s="6" t="s">
        <v>688</v>
      </c>
      <c r="C548" s="6" t="s">
        <v>687</v>
      </c>
      <c r="D548" s="43" t="s">
        <v>739</v>
      </c>
      <c r="E548" s="11">
        <v>3.90625E-3</v>
      </c>
      <c r="F548" s="11">
        <v>4.1666666666666666E-3</v>
      </c>
      <c r="G548" s="11">
        <v>0</v>
      </c>
      <c r="H548" s="87">
        <v>0</v>
      </c>
      <c r="I548" s="87">
        <v>0</v>
      </c>
      <c r="J548" s="17">
        <v>0</v>
      </c>
      <c r="K548" s="14">
        <v>36.56</v>
      </c>
      <c r="L548" s="11"/>
    </row>
    <row r="549" spans="1:12" s="2" customFormat="1" ht="15.6" hidden="1">
      <c r="A549" s="75">
        <v>45798</v>
      </c>
      <c r="B549" s="6" t="s">
        <v>688</v>
      </c>
      <c r="C549" s="6" t="s">
        <v>687</v>
      </c>
      <c r="D549" s="44" t="s">
        <v>15</v>
      </c>
      <c r="E549" s="11">
        <v>7.8125E-3</v>
      </c>
      <c r="F549" s="11">
        <v>8.3333333333333332E-3</v>
      </c>
      <c r="G549" s="11">
        <v>0</v>
      </c>
      <c r="H549" s="87">
        <v>0</v>
      </c>
      <c r="I549" s="87">
        <v>0</v>
      </c>
      <c r="J549" s="17">
        <v>0</v>
      </c>
      <c r="K549" s="14">
        <v>4.99</v>
      </c>
      <c r="L549" s="11"/>
    </row>
    <row r="550" spans="1:12" s="2" customFormat="1" ht="15.6" hidden="1">
      <c r="A550" s="75">
        <v>45798</v>
      </c>
      <c r="B550" s="6" t="s">
        <v>688</v>
      </c>
      <c r="C550" s="6" t="s">
        <v>687</v>
      </c>
      <c r="D550" s="44" t="s">
        <v>16</v>
      </c>
      <c r="E550" s="11">
        <v>0.390625</v>
      </c>
      <c r="F550" s="11">
        <v>0.41666666666666669</v>
      </c>
      <c r="G550" s="11">
        <v>0</v>
      </c>
      <c r="H550" s="87">
        <v>0</v>
      </c>
      <c r="I550" s="87">
        <v>0</v>
      </c>
      <c r="J550" s="17">
        <v>0</v>
      </c>
      <c r="K550" s="14">
        <v>0.06</v>
      </c>
      <c r="L550" s="11"/>
    </row>
    <row r="551" spans="1:12" s="2" customFormat="1" ht="15.6" hidden="1">
      <c r="A551" s="75">
        <v>45798</v>
      </c>
      <c r="B551" s="6" t="s">
        <v>688</v>
      </c>
      <c r="C551" s="6" t="s">
        <v>687</v>
      </c>
      <c r="D551" s="44" t="s">
        <v>17</v>
      </c>
      <c r="E551" s="11">
        <v>0.390625</v>
      </c>
      <c r="F551" s="11">
        <v>0.41666666666666669</v>
      </c>
      <c r="G551" s="11">
        <v>0</v>
      </c>
      <c r="H551" s="87">
        <v>0</v>
      </c>
      <c r="I551" s="87">
        <v>0</v>
      </c>
      <c r="J551" s="17">
        <v>0</v>
      </c>
      <c r="K551" s="14">
        <v>7.0000000000000007E-2</v>
      </c>
      <c r="L551" s="11"/>
    </row>
    <row r="552" spans="1:12" s="2" customFormat="1" ht="15.6" hidden="1">
      <c r="A552" s="75">
        <v>45798</v>
      </c>
      <c r="B552" s="6" t="s">
        <v>688</v>
      </c>
      <c r="C552" s="6" t="s">
        <v>687</v>
      </c>
      <c r="D552" s="45" t="s">
        <v>174</v>
      </c>
      <c r="E552" s="11">
        <v>7.8125000000000004E-4</v>
      </c>
      <c r="F552" s="11">
        <v>8.3333333333333339E-4</v>
      </c>
      <c r="G552" s="11">
        <v>0</v>
      </c>
      <c r="H552" s="87">
        <v>0</v>
      </c>
      <c r="I552" s="87">
        <v>0</v>
      </c>
      <c r="J552" s="17">
        <v>0</v>
      </c>
      <c r="K552" s="14">
        <v>48.06</v>
      </c>
      <c r="L552" s="11"/>
    </row>
    <row r="553" spans="1:12" s="2" customFormat="1" ht="15.6" hidden="1">
      <c r="A553" s="75">
        <v>45798</v>
      </c>
      <c r="B553" s="6" t="s">
        <v>688</v>
      </c>
      <c r="C553" s="6" t="s">
        <v>687</v>
      </c>
      <c r="D553" s="44" t="s">
        <v>740</v>
      </c>
      <c r="E553" s="11">
        <v>7.8125E-3</v>
      </c>
      <c r="F553" s="11">
        <v>8.3333333333333332E-3</v>
      </c>
      <c r="G553" s="11">
        <v>0</v>
      </c>
      <c r="H553" s="87">
        <v>0</v>
      </c>
      <c r="I553" s="87">
        <v>0</v>
      </c>
      <c r="J553" s="17">
        <v>0</v>
      </c>
      <c r="K553" s="14">
        <v>257.07142857142856</v>
      </c>
      <c r="L553" s="11"/>
    </row>
    <row r="554" spans="1:12" ht="15.6" hidden="1">
      <c r="A554" s="75">
        <v>45798</v>
      </c>
      <c r="B554" s="6" t="s">
        <v>688</v>
      </c>
      <c r="C554" s="6" t="s">
        <v>687</v>
      </c>
      <c r="D554" s="45" t="s">
        <v>741</v>
      </c>
      <c r="E554" s="11">
        <v>2.3437499999999999E-3</v>
      </c>
      <c r="F554" s="11">
        <v>2.5000000000000001E-3</v>
      </c>
      <c r="G554" s="11">
        <v>0</v>
      </c>
      <c r="H554" s="87">
        <v>0</v>
      </c>
      <c r="I554" s="87">
        <v>0</v>
      </c>
      <c r="J554" s="17">
        <v>0</v>
      </c>
      <c r="K554" s="14">
        <v>21.32</v>
      </c>
      <c r="L554" s="11"/>
    </row>
    <row r="555" spans="1:12" ht="15.6" hidden="1">
      <c r="A555" s="75">
        <v>45843</v>
      </c>
      <c r="B555" s="6" t="s">
        <v>688</v>
      </c>
      <c r="C555" s="6" t="s">
        <v>687</v>
      </c>
      <c r="D555" s="45" t="s">
        <v>518</v>
      </c>
      <c r="E555" s="11">
        <v>3.90625E-2</v>
      </c>
      <c r="F555" s="11">
        <v>4.1666666666666664E-2</v>
      </c>
      <c r="G555" s="11">
        <v>0</v>
      </c>
      <c r="H555" s="11">
        <v>0</v>
      </c>
      <c r="I555" s="11">
        <v>0</v>
      </c>
      <c r="J555" s="17">
        <v>0</v>
      </c>
      <c r="K555" s="14">
        <v>18</v>
      </c>
      <c r="L555" s="11"/>
    </row>
    <row r="556" spans="1:12" ht="15.6" hidden="1">
      <c r="A556" s="75">
        <v>45843</v>
      </c>
      <c r="B556" s="6" t="s">
        <v>688</v>
      </c>
      <c r="C556" s="6" t="s">
        <v>687</v>
      </c>
      <c r="D556" s="43" t="s">
        <v>19</v>
      </c>
      <c r="E556" s="11">
        <v>1.5625E-2</v>
      </c>
      <c r="F556" s="11">
        <v>1.6666666666666666E-2</v>
      </c>
      <c r="G556" s="11">
        <v>0</v>
      </c>
      <c r="H556" s="11">
        <v>0</v>
      </c>
      <c r="I556" s="11">
        <v>0</v>
      </c>
      <c r="J556" s="17">
        <v>0</v>
      </c>
      <c r="K556" s="14">
        <v>65</v>
      </c>
      <c r="L556" s="11"/>
    </row>
    <row r="557" spans="1:12" ht="15.6" hidden="1">
      <c r="A557" s="75">
        <v>45843</v>
      </c>
      <c r="B557" s="6" t="s">
        <v>688</v>
      </c>
      <c r="C557" s="6" t="s">
        <v>687</v>
      </c>
      <c r="D557" s="45" t="s">
        <v>21</v>
      </c>
      <c r="E557" s="11">
        <v>7.8125E-3</v>
      </c>
      <c r="F557" s="11">
        <v>1.6666666666666666E-2</v>
      </c>
      <c r="G557" s="11">
        <v>0</v>
      </c>
      <c r="H557" s="11">
        <v>0</v>
      </c>
      <c r="I557" s="11">
        <v>1</v>
      </c>
      <c r="J557" s="17">
        <v>0</v>
      </c>
      <c r="K557" s="14">
        <v>156.30000000000001</v>
      </c>
      <c r="L557" s="11"/>
    </row>
    <row r="558" spans="1:12" ht="15.6" hidden="1">
      <c r="A558" s="75">
        <v>45843</v>
      </c>
      <c r="B558" s="6" t="s">
        <v>688</v>
      </c>
      <c r="C558" s="6" t="s">
        <v>687</v>
      </c>
      <c r="D558" s="44" t="s">
        <v>24</v>
      </c>
      <c r="E558" s="11">
        <v>1.171875E-2</v>
      </c>
      <c r="F558" s="11">
        <v>1.2500000000000001E-2</v>
      </c>
      <c r="G558" s="11">
        <v>0</v>
      </c>
      <c r="H558" s="11">
        <v>0</v>
      </c>
      <c r="I558" s="11">
        <v>0</v>
      </c>
      <c r="J558" s="17">
        <v>0</v>
      </c>
      <c r="K558" s="14">
        <v>65.97999999999999</v>
      </c>
      <c r="L558" s="11"/>
    </row>
    <row r="559" spans="1:12" ht="15.6" hidden="1">
      <c r="A559" s="75">
        <v>45843</v>
      </c>
      <c r="B559" s="6" t="s">
        <v>688</v>
      </c>
      <c r="C559" s="6" t="s">
        <v>687</v>
      </c>
      <c r="D559" s="45" t="s">
        <v>25</v>
      </c>
      <c r="E559" s="11">
        <v>0.390625</v>
      </c>
      <c r="F559" s="11">
        <v>0.41666666666666669</v>
      </c>
      <c r="G559" s="11">
        <v>0</v>
      </c>
      <c r="H559" s="11">
        <v>0</v>
      </c>
      <c r="I559" s="11">
        <v>0</v>
      </c>
      <c r="J559" s="17">
        <v>0</v>
      </c>
      <c r="K559" s="14">
        <v>2.5099999999999998</v>
      </c>
      <c r="L559" s="11"/>
    </row>
    <row r="560" spans="1:12" ht="15.6" hidden="1">
      <c r="A560" s="75">
        <v>45843</v>
      </c>
      <c r="B560" s="6" t="s">
        <v>688</v>
      </c>
      <c r="C560" s="6" t="s">
        <v>687</v>
      </c>
      <c r="D560" s="45" t="s">
        <v>519</v>
      </c>
      <c r="E560" s="11">
        <v>7.8125E-2</v>
      </c>
      <c r="F560" s="11">
        <v>0.33333333333333331</v>
      </c>
      <c r="G560" s="11">
        <v>0</v>
      </c>
      <c r="H560" s="11">
        <v>0</v>
      </c>
      <c r="I560" s="11">
        <v>30</v>
      </c>
      <c r="J560" s="17">
        <v>0</v>
      </c>
      <c r="K560" s="14">
        <v>0.33810000000000001</v>
      </c>
      <c r="L560" s="11"/>
    </row>
    <row r="561" spans="1:12" ht="15.6" hidden="1">
      <c r="A561" s="75">
        <v>45843</v>
      </c>
      <c r="B561" s="6" t="s">
        <v>688</v>
      </c>
      <c r="C561" s="6" t="s">
        <v>687</v>
      </c>
      <c r="D561" s="44" t="s">
        <v>240</v>
      </c>
      <c r="E561" s="11">
        <v>7.8125E-3</v>
      </c>
      <c r="F561" s="11">
        <v>8.3333333333333332E-3</v>
      </c>
      <c r="G561" s="11">
        <v>0</v>
      </c>
      <c r="H561" s="11">
        <v>0</v>
      </c>
      <c r="I561" s="11">
        <v>0</v>
      </c>
      <c r="J561" s="17">
        <v>0</v>
      </c>
      <c r="K561" s="14">
        <v>10.5</v>
      </c>
      <c r="L561" s="11"/>
    </row>
    <row r="562" spans="1:12" ht="15.6" hidden="1">
      <c r="A562" s="75">
        <v>45843</v>
      </c>
      <c r="B562" s="6" t="s">
        <v>688</v>
      </c>
      <c r="C562" s="6" t="s">
        <v>687</v>
      </c>
      <c r="D562" s="45" t="s">
        <v>742</v>
      </c>
      <c r="E562" s="11">
        <v>0.78125</v>
      </c>
      <c r="F562" s="11">
        <v>0.83333333333333337</v>
      </c>
      <c r="G562" s="11">
        <v>0</v>
      </c>
      <c r="H562" s="11">
        <v>0</v>
      </c>
      <c r="I562" s="11">
        <v>0</v>
      </c>
      <c r="J562" s="17">
        <v>0</v>
      </c>
      <c r="K562" s="14">
        <v>1.8</v>
      </c>
      <c r="L562" s="11"/>
    </row>
    <row r="563" spans="1:12" ht="15.6" hidden="1">
      <c r="A563" s="75">
        <v>45843</v>
      </c>
      <c r="B563" s="6" t="s">
        <v>688</v>
      </c>
      <c r="C563" s="6" t="s">
        <v>687</v>
      </c>
      <c r="D563" s="44" t="s">
        <v>743</v>
      </c>
      <c r="E563" s="11">
        <v>7.8125000000000004E-4</v>
      </c>
      <c r="F563" s="11">
        <v>8.3333333333333339E-4</v>
      </c>
      <c r="G563" s="11">
        <v>0</v>
      </c>
      <c r="H563" s="11">
        <v>0</v>
      </c>
      <c r="I563" s="11">
        <v>0</v>
      </c>
      <c r="J563" s="17">
        <v>0</v>
      </c>
      <c r="K563" s="14">
        <v>12.4</v>
      </c>
      <c r="L563" s="11"/>
    </row>
    <row r="564" spans="1:12" ht="15.6" hidden="1">
      <c r="A564" s="75">
        <v>45843</v>
      </c>
      <c r="B564" s="6" t="s">
        <v>688</v>
      </c>
      <c r="C564" s="6" t="s">
        <v>687</v>
      </c>
      <c r="D564" s="45" t="s">
        <v>303</v>
      </c>
      <c r="E564" s="11">
        <v>3.1250000000000002E-3</v>
      </c>
      <c r="F564" s="11">
        <v>3.3333333333333335E-3</v>
      </c>
      <c r="G564" s="11">
        <v>0</v>
      </c>
      <c r="H564" s="11">
        <v>0</v>
      </c>
      <c r="I564" s="11">
        <v>0</v>
      </c>
      <c r="J564" s="17">
        <v>0</v>
      </c>
      <c r="K564" s="14">
        <v>65.989999999999995</v>
      </c>
      <c r="L564" s="11"/>
    </row>
    <row r="565" spans="1:12" ht="15.6" hidden="1">
      <c r="A565" s="75">
        <v>45843</v>
      </c>
      <c r="B565" s="6" t="s">
        <v>688</v>
      </c>
      <c r="C565" s="6" t="s">
        <v>687</v>
      </c>
      <c r="D565" s="44" t="s">
        <v>520</v>
      </c>
      <c r="E565" s="11">
        <v>3.90625E-3</v>
      </c>
      <c r="F565" s="11">
        <v>4.1666666666666666E-3</v>
      </c>
      <c r="G565" s="11">
        <v>0</v>
      </c>
      <c r="H565" s="11">
        <v>0</v>
      </c>
      <c r="I565" s="11">
        <v>0</v>
      </c>
      <c r="J565" s="17">
        <v>0</v>
      </c>
      <c r="K565" s="14">
        <v>4.4000000000000004</v>
      </c>
      <c r="L565" s="11"/>
    </row>
    <row r="566" spans="1:12" ht="15.6" hidden="1">
      <c r="A566" s="75">
        <v>45843</v>
      </c>
      <c r="B566" s="6" t="s">
        <v>688</v>
      </c>
      <c r="C566" s="6" t="s">
        <v>687</v>
      </c>
      <c r="D566" s="44" t="s">
        <v>30</v>
      </c>
      <c r="E566" s="11">
        <v>0</v>
      </c>
      <c r="F566" s="11">
        <v>2.5000000000000001E-2</v>
      </c>
      <c r="G566" s="11">
        <v>1</v>
      </c>
      <c r="H566" s="11">
        <v>7.8125E-3</v>
      </c>
      <c r="I566" s="11">
        <v>2</v>
      </c>
      <c r="J566" s="17">
        <v>14.9</v>
      </c>
      <c r="K566" s="14">
        <v>14.9</v>
      </c>
      <c r="L566" s="11"/>
    </row>
    <row r="567" spans="1:12" ht="15.6" hidden="1">
      <c r="A567" s="75">
        <v>45843</v>
      </c>
      <c r="B567" s="6" t="s">
        <v>688</v>
      </c>
      <c r="C567" s="6" t="s">
        <v>687</v>
      </c>
      <c r="D567" s="45" t="s">
        <v>744</v>
      </c>
      <c r="E567" s="11">
        <v>2.6718750000000002E-3</v>
      </c>
      <c r="F567" s="11">
        <v>2.8500000000000001E-3</v>
      </c>
      <c r="G567" s="11">
        <v>0</v>
      </c>
      <c r="H567" s="11">
        <v>0</v>
      </c>
      <c r="I567" s="11">
        <v>0</v>
      </c>
      <c r="J567" s="17">
        <v>0</v>
      </c>
      <c r="K567" s="14">
        <v>99.385964912280699</v>
      </c>
      <c r="L567" s="11"/>
    </row>
    <row r="568" spans="1:12" ht="15.6" hidden="1">
      <c r="A568" s="75">
        <v>45843</v>
      </c>
      <c r="B568" s="6" t="s">
        <v>688</v>
      </c>
      <c r="C568" s="6" t="s">
        <v>687</v>
      </c>
      <c r="D568" s="44" t="s">
        <v>745</v>
      </c>
      <c r="E568" s="11">
        <v>1.5625000000000001E-3</v>
      </c>
      <c r="F568" s="11">
        <v>4.1666666666666666E-3</v>
      </c>
      <c r="G568" s="11">
        <v>0</v>
      </c>
      <c r="H568" s="11">
        <v>0</v>
      </c>
      <c r="I568" s="11">
        <v>0.3</v>
      </c>
      <c r="J568" s="17">
        <v>0</v>
      </c>
      <c r="K568" s="14">
        <v>25.2</v>
      </c>
      <c r="L568" s="11"/>
    </row>
    <row r="569" spans="1:12" ht="15.6" hidden="1">
      <c r="A569" s="75">
        <v>45843</v>
      </c>
      <c r="B569" s="6" t="s">
        <v>688</v>
      </c>
      <c r="C569" s="6" t="s">
        <v>687</v>
      </c>
      <c r="D569" s="44" t="s">
        <v>32</v>
      </c>
      <c r="E569" s="11">
        <v>1.015625E-2</v>
      </c>
      <c r="F569" s="11">
        <v>1.2500000000000001E-2</v>
      </c>
      <c r="G569" s="11">
        <v>0.2</v>
      </c>
      <c r="H569" s="11">
        <v>1.5625000000000001E-3</v>
      </c>
      <c r="I569" s="11">
        <v>0</v>
      </c>
      <c r="J569" s="17">
        <v>5.6040000000000001</v>
      </c>
      <c r="K569" s="14">
        <v>28.02</v>
      </c>
      <c r="L569" s="11"/>
    </row>
    <row r="570" spans="1:12" ht="15.6" hidden="1">
      <c r="A570" s="75">
        <v>45843</v>
      </c>
      <c r="B570" s="6" t="s">
        <v>688</v>
      </c>
      <c r="C570" s="6" t="s">
        <v>687</v>
      </c>
      <c r="D570" s="44" t="s">
        <v>33</v>
      </c>
      <c r="E570" s="11">
        <v>1.171875E-2</v>
      </c>
      <c r="F570" s="11">
        <v>1.2500000000000001E-2</v>
      </c>
      <c r="G570" s="11">
        <v>0</v>
      </c>
      <c r="H570" s="11">
        <v>0</v>
      </c>
      <c r="I570" s="11">
        <v>0</v>
      </c>
      <c r="J570" s="17">
        <v>0</v>
      </c>
      <c r="K570" s="14">
        <v>13.985714285714286</v>
      </c>
      <c r="L570" s="11"/>
    </row>
    <row r="571" spans="1:12" ht="15.6" hidden="1">
      <c r="A571" s="75">
        <v>45843</v>
      </c>
      <c r="B571" s="6" t="s">
        <v>688</v>
      </c>
      <c r="C571" s="6" t="s">
        <v>687</v>
      </c>
      <c r="D571" s="44" t="s">
        <v>746</v>
      </c>
      <c r="E571" s="11">
        <v>3.90625E-3</v>
      </c>
      <c r="F571" s="11">
        <v>4.1666666666666666E-3</v>
      </c>
      <c r="G571" s="11">
        <v>0</v>
      </c>
      <c r="H571" s="11">
        <v>0</v>
      </c>
      <c r="I571" s="11">
        <v>0</v>
      </c>
      <c r="J571" s="17">
        <v>0</v>
      </c>
      <c r="K571" s="14">
        <v>36.6</v>
      </c>
      <c r="L571" s="11"/>
    </row>
    <row r="572" spans="1:12" ht="15.6" hidden="1">
      <c r="A572" s="75">
        <v>45843</v>
      </c>
      <c r="B572" s="6" t="s">
        <v>688</v>
      </c>
      <c r="C572" s="6" t="s">
        <v>687</v>
      </c>
      <c r="D572" s="45" t="s">
        <v>747</v>
      </c>
      <c r="E572" s="11">
        <v>7.8125000000000004E-4</v>
      </c>
      <c r="F572" s="11">
        <v>8.3333333333333339E-4</v>
      </c>
      <c r="G572" s="11">
        <v>0</v>
      </c>
      <c r="H572" s="11">
        <v>0</v>
      </c>
      <c r="I572" s="11">
        <v>0</v>
      </c>
      <c r="J572" s="17">
        <v>0</v>
      </c>
      <c r="K572" s="14">
        <v>7.4</v>
      </c>
      <c r="L572" s="11"/>
    </row>
    <row r="573" spans="1:12" ht="15.6" hidden="1">
      <c r="A573" s="75">
        <v>45843</v>
      </c>
      <c r="B573" s="6" t="s">
        <v>688</v>
      </c>
      <c r="C573" s="6" t="s">
        <v>687</v>
      </c>
      <c r="D573" s="45" t="s">
        <v>35</v>
      </c>
      <c r="E573" s="11">
        <v>1.5625000000000001E-3</v>
      </c>
      <c r="F573" s="11">
        <v>1.6666666666666668E-3</v>
      </c>
      <c r="G573" s="11">
        <v>0</v>
      </c>
      <c r="H573" s="11">
        <v>0</v>
      </c>
      <c r="I573" s="11">
        <v>0</v>
      </c>
      <c r="J573" s="17">
        <v>0</v>
      </c>
      <c r="K573" s="14">
        <v>20.9</v>
      </c>
      <c r="L573" s="11"/>
    </row>
    <row r="574" spans="1:12" ht="15.6" hidden="1">
      <c r="A574" s="75">
        <v>45843</v>
      </c>
      <c r="B574" s="6" t="s">
        <v>688</v>
      </c>
      <c r="C574" s="6" t="s">
        <v>687</v>
      </c>
      <c r="D574" s="46" t="s">
        <v>23</v>
      </c>
      <c r="E574" s="11">
        <v>7.8125E-3</v>
      </c>
      <c r="F574" s="11">
        <v>8.3333333333333332E-3</v>
      </c>
      <c r="G574" s="11">
        <v>0</v>
      </c>
      <c r="H574" s="11">
        <v>0</v>
      </c>
      <c r="I574" s="11">
        <v>0</v>
      </c>
      <c r="J574" s="17">
        <v>0</v>
      </c>
      <c r="K574" s="14">
        <v>26.9</v>
      </c>
      <c r="L574" s="11"/>
    </row>
    <row r="575" spans="1:12" ht="15.6" hidden="1">
      <c r="A575" s="75">
        <v>45843</v>
      </c>
      <c r="B575" s="6" t="s">
        <v>688</v>
      </c>
      <c r="C575" s="6" t="s">
        <v>687</v>
      </c>
      <c r="D575" s="44" t="s">
        <v>748</v>
      </c>
      <c r="E575" s="11">
        <v>4.6874999999999998E-3</v>
      </c>
      <c r="F575" s="11">
        <v>5.0000000000000001E-3</v>
      </c>
      <c r="G575" s="11">
        <v>0</v>
      </c>
      <c r="H575" s="11">
        <v>0</v>
      </c>
      <c r="I575" s="11">
        <v>0</v>
      </c>
      <c r="J575" s="17">
        <v>0</v>
      </c>
      <c r="K575" s="14">
        <v>13.236111111111111</v>
      </c>
      <c r="L575" s="11"/>
    </row>
    <row r="576" spans="1:12" ht="15.6" hidden="1">
      <c r="A576" s="75">
        <v>45843</v>
      </c>
      <c r="B576" s="6" t="s">
        <v>688</v>
      </c>
      <c r="C576" s="6" t="s">
        <v>687</v>
      </c>
      <c r="D576" s="44" t="s">
        <v>36</v>
      </c>
      <c r="E576" s="11">
        <v>1.5625000000000001E-3</v>
      </c>
      <c r="F576" s="11">
        <v>1.6666666666666668E-3</v>
      </c>
      <c r="G576" s="11">
        <v>0</v>
      </c>
      <c r="H576" s="11">
        <v>0</v>
      </c>
      <c r="I576" s="11">
        <v>0</v>
      </c>
      <c r="J576" s="17">
        <v>0</v>
      </c>
      <c r="K576" s="14">
        <v>132.09302325581396</v>
      </c>
      <c r="L576" s="11"/>
    </row>
    <row r="577" spans="1:12" ht="15.6" hidden="1">
      <c r="A577" s="75">
        <v>45843</v>
      </c>
      <c r="B577" s="6" t="s">
        <v>688</v>
      </c>
      <c r="C577" s="6" t="s">
        <v>687</v>
      </c>
      <c r="D577" s="45" t="s">
        <v>37</v>
      </c>
      <c r="E577" s="11">
        <v>4.6874999999999998E-3</v>
      </c>
      <c r="F577" s="11">
        <v>5.0000000000000001E-3</v>
      </c>
      <c r="G577" s="11">
        <v>0</v>
      </c>
      <c r="H577" s="11">
        <v>0</v>
      </c>
      <c r="I577" s="11">
        <v>0</v>
      </c>
      <c r="J577" s="17">
        <v>0</v>
      </c>
      <c r="K577" s="14">
        <v>64.209999999999994</v>
      </c>
      <c r="L577" s="11"/>
    </row>
    <row r="578" spans="1:12" ht="15.6" hidden="1">
      <c r="A578" s="75">
        <v>45843</v>
      </c>
      <c r="B578" s="6" t="s">
        <v>688</v>
      </c>
      <c r="C578" s="6" t="s">
        <v>687</v>
      </c>
      <c r="D578" s="44" t="s">
        <v>749</v>
      </c>
      <c r="E578" s="11">
        <v>7.8125000000000004E-4</v>
      </c>
      <c r="F578" s="11">
        <v>8.3333333333333339E-4</v>
      </c>
      <c r="G578" s="11">
        <v>0</v>
      </c>
      <c r="H578" s="11">
        <v>0</v>
      </c>
      <c r="I578" s="11">
        <v>0</v>
      </c>
      <c r="J578" s="17">
        <v>0</v>
      </c>
      <c r="K578" s="14">
        <v>50.8</v>
      </c>
      <c r="L578" s="11"/>
    </row>
    <row r="579" spans="1:12" ht="15.6" hidden="1">
      <c r="A579" s="75">
        <v>45843</v>
      </c>
      <c r="B579" s="6" t="s">
        <v>688</v>
      </c>
      <c r="C579" s="6" t="s">
        <v>687</v>
      </c>
      <c r="D579" s="44" t="s">
        <v>750</v>
      </c>
      <c r="E579" s="11">
        <v>7.8125000000000004E-4</v>
      </c>
      <c r="F579" s="11">
        <v>8.3333333333333339E-4</v>
      </c>
      <c r="G579" s="11">
        <v>0</v>
      </c>
      <c r="H579" s="11">
        <v>0</v>
      </c>
      <c r="I579" s="11">
        <v>0</v>
      </c>
      <c r="J579" s="17">
        <v>0</v>
      </c>
      <c r="K579" s="14">
        <v>22.074999999999999</v>
      </c>
      <c r="L579" s="11"/>
    </row>
    <row r="580" spans="1:12" ht="15.6" hidden="1">
      <c r="A580" s="75">
        <v>45843</v>
      </c>
      <c r="B580" s="6" t="s">
        <v>688</v>
      </c>
      <c r="C580" s="6" t="s">
        <v>687</v>
      </c>
      <c r="D580" s="45" t="s">
        <v>468</v>
      </c>
      <c r="E580" s="11">
        <v>2.3437499999999999E-3</v>
      </c>
      <c r="F580" s="11">
        <v>2.5000000000000001E-3</v>
      </c>
      <c r="G580" s="11">
        <v>0</v>
      </c>
      <c r="H580" s="11">
        <v>0</v>
      </c>
      <c r="I580" s="11">
        <v>0</v>
      </c>
      <c r="J580" s="17">
        <v>0</v>
      </c>
      <c r="K580" s="14">
        <v>42.02</v>
      </c>
      <c r="L580" s="11"/>
    </row>
    <row r="581" spans="1:12" ht="15.6" hidden="1">
      <c r="A581" s="75">
        <v>45843</v>
      </c>
      <c r="B581" s="6" t="s">
        <v>688</v>
      </c>
      <c r="C581" s="6" t="s">
        <v>687</v>
      </c>
      <c r="D581" s="44" t="s">
        <v>39</v>
      </c>
      <c r="E581" s="11">
        <v>7.8125000000000004E-4</v>
      </c>
      <c r="F581" s="11">
        <v>8.3333333333333339E-4</v>
      </c>
      <c r="G581" s="11">
        <v>0</v>
      </c>
      <c r="H581" s="11">
        <v>0</v>
      </c>
      <c r="I581" s="11">
        <v>0</v>
      </c>
      <c r="J581" s="17">
        <v>0</v>
      </c>
      <c r="K581" s="14">
        <v>11.12</v>
      </c>
      <c r="L581" s="11"/>
    </row>
    <row r="582" spans="1:12" ht="15.6" hidden="1">
      <c r="A582" s="75">
        <v>45843</v>
      </c>
      <c r="B582" s="6" t="s">
        <v>688</v>
      </c>
      <c r="C582" s="6" t="s">
        <v>687</v>
      </c>
      <c r="D582" s="44" t="s">
        <v>751</v>
      </c>
      <c r="E582" s="11">
        <v>3.9062500000000002E-4</v>
      </c>
      <c r="F582" s="11">
        <v>4.1666666666666669E-4</v>
      </c>
      <c r="G582" s="11">
        <v>0</v>
      </c>
      <c r="H582" s="11">
        <v>0</v>
      </c>
      <c r="I582" s="11">
        <v>0</v>
      </c>
      <c r="J582" s="17">
        <v>0</v>
      </c>
      <c r="K582" s="14">
        <v>315</v>
      </c>
      <c r="L582" s="11"/>
    </row>
    <row r="583" spans="1:12" ht="15.6" hidden="1">
      <c r="A583" s="75">
        <v>45843</v>
      </c>
      <c r="B583" s="6" t="s">
        <v>688</v>
      </c>
      <c r="C583" s="6" t="s">
        <v>687</v>
      </c>
      <c r="D583" s="44" t="s">
        <v>752</v>
      </c>
      <c r="E583" s="11">
        <v>1.2812500000000001E-2</v>
      </c>
      <c r="F583" s="11">
        <v>2.0833333333333332E-2</v>
      </c>
      <c r="G583" s="11">
        <v>0.86</v>
      </c>
      <c r="H583" s="11">
        <v>6.7187499999999999E-3</v>
      </c>
      <c r="I583" s="11">
        <v>0</v>
      </c>
      <c r="J583" s="17">
        <v>8.7547999999999995</v>
      </c>
      <c r="K583" s="14">
        <v>10.18</v>
      </c>
      <c r="L583" s="11"/>
    </row>
    <row r="584" spans="1:12" ht="15.6" hidden="1">
      <c r="A584" s="75">
        <v>45843</v>
      </c>
      <c r="B584" s="6" t="s">
        <v>688</v>
      </c>
      <c r="C584" s="6" t="s">
        <v>687</v>
      </c>
      <c r="D584" s="44" t="s">
        <v>244</v>
      </c>
      <c r="E584" s="11">
        <v>7.8125E-3</v>
      </c>
      <c r="F584" s="11">
        <v>8.3333333333333332E-3</v>
      </c>
      <c r="G584" s="11">
        <v>0</v>
      </c>
      <c r="H584" s="11">
        <v>0</v>
      </c>
      <c r="I584" s="11">
        <v>0</v>
      </c>
      <c r="J584" s="17">
        <v>0</v>
      </c>
      <c r="K584" s="14">
        <v>26.84</v>
      </c>
      <c r="L584" s="11"/>
    </row>
    <row r="585" spans="1:12" ht="15.6" hidden="1">
      <c r="A585" s="75">
        <v>45843</v>
      </c>
      <c r="B585" s="6" t="s">
        <v>688</v>
      </c>
      <c r="C585" s="6" t="s">
        <v>687</v>
      </c>
      <c r="D585" s="44" t="s">
        <v>41</v>
      </c>
      <c r="E585" s="11">
        <v>3.90625E-3</v>
      </c>
      <c r="F585" s="11">
        <v>4.1666666666666666E-3</v>
      </c>
      <c r="G585" s="11">
        <v>0</v>
      </c>
      <c r="H585" s="11">
        <v>0</v>
      </c>
      <c r="I585" s="11">
        <v>0</v>
      </c>
      <c r="J585" s="17">
        <v>0</v>
      </c>
      <c r="K585" s="14">
        <v>3.82</v>
      </c>
      <c r="L585" s="11"/>
    </row>
    <row r="586" spans="1:12" ht="15.6" hidden="1">
      <c r="A586" s="75">
        <v>45843</v>
      </c>
      <c r="B586" s="6" t="s">
        <v>688</v>
      </c>
      <c r="C586" s="6" t="s">
        <v>687</v>
      </c>
      <c r="D586" s="44" t="s">
        <v>42</v>
      </c>
      <c r="E586" s="11">
        <v>3.1250000000000002E-3</v>
      </c>
      <c r="F586" s="11">
        <v>3.3333333333333335E-3</v>
      </c>
      <c r="G586" s="11">
        <v>0</v>
      </c>
      <c r="H586" s="11">
        <v>0</v>
      </c>
      <c r="I586" s="11">
        <v>0</v>
      </c>
      <c r="J586" s="17">
        <v>0</v>
      </c>
      <c r="K586" s="14">
        <v>17.07</v>
      </c>
      <c r="L586" s="11"/>
    </row>
    <row r="587" spans="1:12" ht="15.6" hidden="1">
      <c r="A587" s="75">
        <v>45843</v>
      </c>
      <c r="B587" s="6" t="s">
        <v>688</v>
      </c>
      <c r="C587" s="6" t="s">
        <v>687</v>
      </c>
      <c r="D587" s="45" t="s">
        <v>753</v>
      </c>
      <c r="E587" s="11">
        <v>1.8359374999999999E-3</v>
      </c>
      <c r="F587" s="11">
        <v>8.3333333333333332E-3</v>
      </c>
      <c r="G587" s="11">
        <v>0.26500000000000001</v>
      </c>
      <c r="H587" s="11">
        <v>2.0703125000000001E-3</v>
      </c>
      <c r="I587" s="11">
        <v>0.5</v>
      </c>
      <c r="J587" s="17">
        <v>2.7109500000000004</v>
      </c>
      <c r="K587" s="14">
        <v>10.23</v>
      </c>
      <c r="L587" s="11"/>
    </row>
    <row r="588" spans="1:12" ht="15.6" hidden="1">
      <c r="A588" s="75">
        <v>45843</v>
      </c>
      <c r="B588" s="6" t="s">
        <v>688</v>
      </c>
      <c r="C588" s="6" t="s">
        <v>687</v>
      </c>
      <c r="D588" s="44" t="s">
        <v>754</v>
      </c>
      <c r="E588" s="11">
        <v>1.5625E-2</v>
      </c>
      <c r="F588" s="11">
        <v>1.6666666666666666E-2</v>
      </c>
      <c r="G588" s="11">
        <v>0</v>
      </c>
      <c r="H588" s="11">
        <v>0</v>
      </c>
      <c r="I588" s="11">
        <v>0</v>
      </c>
      <c r="J588" s="17">
        <v>0</v>
      </c>
      <c r="K588" s="14">
        <v>13.333333333333334</v>
      </c>
      <c r="L588" s="11"/>
    </row>
    <row r="589" spans="1:12" ht="15.6" hidden="1">
      <c r="A589" s="75">
        <v>45843</v>
      </c>
      <c r="B589" s="6" t="s">
        <v>688</v>
      </c>
      <c r="C589" s="6" t="s">
        <v>687</v>
      </c>
      <c r="D589" s="45" t="s">
        <v>755</v>
      </c>
      <c r="E589" s="11">
        <v>1.5625E-4</v>
      </c>
      <c r="F589" s="11">
        <v>1.6666666666666666E-4</v>
      </c>
      <c r="G589" s="11">
        <v>0</v>
      </c>
      <c r="H589" s="11">
        <v>0</v>
      </c>
      <c r="I589" s="11">
        <v>0</v>
      </c>
      <c r="J589" s="17">
        <v>0</v>
      </c>
      <c r="K589" s="14">
        <v>33.08</v>
      </c>
      <c r="L589" s="11"/>
    </row>
    <row r="590" spans="1:12" ht="15.6" hidden="1">
      <c r="A590" s="75">
        <v>45843</v>
      </c>
      <c r="B590" s="6" t="s">
        <v>688</v>
      </c>
      <c r="C590" s="6" t="s">
        <v>687</v>
      </c>
      <c r="D590" s="47" t="s">
        <v>44</v>
      </c>
      <c r="E590" s="11">
        <v>1.15625E-2</v>
      </c>
      <c r="F590" s="11">
        <v>2.5000000000000001E-2</v>
      </c>
      <c r="G590" s="11">
        <v>1.52</v>
      </c>
      <c r="H590" s="11">
        <v>1.1875E-2</v>
      </c>
      <c r="I590" s="11">
        <v>0</v>
      </c>
      <c r="J590" s="17">
        <v>12.008000000000001</v>
      </c>
      <c r="K590" s="14">
        <v>7.9</v>
      </c>
      <c r="L590" s="11"/>
    </row>
    <row r="591" spans="1:12" ht="15.6" hidden="1">
      <c r="A591" s="75">
        <v>45843</v>
      </c>
      <c r="B591" s="6" t="s">
        <v>688</v>
      </c>
      <c r="C591" s="6" t="s">
        <v>687</v>
      </c>
      <c r="D591" s="51" t="s">
        <v>317</v>
      </c>
      <c r="E591" s="11">
        <v>2.3437499999999999E-3</v>
      </c>
      <c r="F591" s="11">
        <v>2.5000000000000001E-3</v>
      </c>
      <c r="G591" s="11">
        <v>0</v>
      </c>
      <c r="H591" s="11">
        <v>0</v>
      </c>
      <c r="I591" s="11">
        <v>0</v>
      </c>
      <c r="J591" s="17">
        <v>0</v>
      </c>
      <c r="K591" s="14">
        <v>150</v>
      </c>
      <c r="L591" s="11"/>
    </row>
    <row r="592" spans="1:12" ht="15.6" hidden="1">
      <c r="A592" s="75">
        <v>45843</v>
      </c>
      <c r="B592" s="6" t="s">
        <v>688</v>
      </c>
      <c r="C592" s="6" t="s">
        <v>687</v>
      </c>
      <c r="D592" s="45" t="s">
        <v>629</v>
      </c>
      <c r="E592" s="11">
        <v>-2.812499999999999E-3</v>
      </c>
      <c r="F592" s="11">
        <v>1.6666666666666666E-2</v>
      </c>
      <c r="G592" s="11">
        <v>2.36</v>
      </c>
      <c r="H592" s="11">
        <v>1.8437499999999999E-2</v>
      </c>
      <c r="I592" s="11">
        <v>0</v>
      </c>
      <c r="J592" s="17">
        <v>129.56399999999999</v>
      </c>
      <c r="K592" s="14">
        <v>54.9</v>
      </c>
      <c r="L592" s="11"/>
    </row>
    <row r="593" spans="1:12" ht="15.6" hidden="1">
      <c r="A593" s="75">
        <v>45843</v>
      </c>
      <c r="B593" s="6" t="s">
        <v>688</v>
      </c>
      <c r="C593" s="6" t="s">
        <v>687</v>
      </c>
      <c r="D593" s="45" t="s">
        <v>47</v>
      </c>
      <c r="E593" s="11">
        <v>1.5625000000000001E-3</v>
      </c>
      <c r="F593" s="11">
        <v>1.6666666666666668E-3</v>
      </c>
      <c r="G593" s="11">
        <v>0</v>
      </c>
      <c r="H593" s="11">
        <v>0</v>
      </c>
      <c r="I593" s="11">
        <v>0</v>
      </c>
      <c r="J593" s="17">
        <v>0</v>
      </c>
      <c r="K593" s="14">
        <v>37.5</v>
      </c>
      <c r="L593" s="11"/>
    </row>
    <row r="594" spans="1:12" ht="15.6" hidden="1">
      <c r="A594" s="75">
        <v>45843</v>
      </c>
      <c r="B594" s="6" t="s">
        <v>688</v>
      </c>
      <c r="C594" s="6" t="s">
        <v>687</v>
      </c>
      <c r="D594" s="45" t="s">
        <v>46</v>
      </c>
      <c r="E594" s="11">
        <v>2.3437499999999999E-3</v>
      </c>
      <c r="F594" s="11">
        <v>2.5000000000000001E-3</v>
      </c>
      <c r="G594" s="11">
        <v>0</v>
      </c>
      <c r="H594" s="11">
        <v>0</v>
      </c>
      <c r="I594" s="11">
        <v>0</v>
      </c>
      <c r="J594" s="17">
        <v>0</v>
      </c>
      <c r="K594" s="14">
        <v>25.9</v>
      </c>
      <c r="L594" s="11"/>
    </row>
    <row r="595" spans="1:12" ht="15.6" hidden="1">
      <c r="A595" s="75">
        <v>45843</v>
      </c>
      <c r="B595" s="6" t="s">
        <v>688</v>
      </c>
      <c r="C595" s="6" t="s">
        <v>687</v>
      </c>
      <c r="D595" s="45" t="s">
        <v>48</v>
      </c>
      <c r="E595" s="11">
        <v>9.1796875000000003E-3</v>
      </c>
      <c r="F595" s="11">
        <v>1.2500000000000001E-2</v>
      </c>
      <c r="G595" s="11">
        <v>0.32500000000000001</v>
      </c>
      <c r="H595" s="11">
        <v>2.5390625000000001E-3</v>
      </c>
      <c r="I595" s="11">
        <v>0</v>
      </c>
      <c r="J595" s="17">
        <v>3.6399999999999997</v>
      </c>
      <c r="K595" s="14">
        <v>11.2</v>
      </c>
      <c r="L595" s="11"/>
    </row>
    <row r="596" spans="1:12" ht="15.6" hidden="1">
      <c r="A596" s="75">
        <v>45843</v>
      </c>
      <c r="B596" s="6" t="s">
        <v>688</v>
      </c>
      <c r="C596" s="6" t="s">
        <v>687</v>
      </c>
      <c r="D596" s="45" t="s">
        <v>756</v>
      </c>
      <c r="E596" s="11">
        <v>2.3437499999999999E-3</v>
      </c>
      <c r="F596" s="11">
        <v>2.5000000000000001E-3</v>
      </c>
      <c r="G596" s="11">
        <v>0</v>
      </c>
      <c r="H596" s="11">
        <v>0</v>
      </c>
      <c r="I596" s="11">
        <v>0</v>
      </c>
      <c r="J596" s="17">
        <v>0</v>
      </c>
      <c r="K596" s="14">
        <v>45</v>
      </c>
      <c r="L596" s="11"/>
    </row>
    <row r="597" spans="1:12" ht="15.6" hidden="1">
      <c r="A597" s="75">
        <v>45843</v>
      </c>
      <c r="B597" s="6" t="s">
        <v>688</v>
      </c>
      <c r="C597" s="6" t="s">
        <v>687</v>
      </c>
      <c r="D597" s="45" t="s">
        <v>49</v>
      </c>
      <c r="E597" s="11">
        <v>1.5625E-2</v>
      </c>
      <c r="F597" s="11">
        <v>1.6666666666666666E-2</v>
      </c>
      <c r="G597" s="11">
        <v>0</v>
      </c>
      <c r="H597" s="11">
        <v>0</v>
      </c>
      <c r="I597" s="11">
        <v>0</v>
      </c>
      <c r="J597" s="17">
        <v>0</v>
      </c>
      <c r="K597" s="14">
        <v>4.2</v>
      </c>
      <c r="L597" s="11"/>
    </row>
    <row r="598" spans="1:12" ht="15.6" hidden="1">
      <c r="A598" s="75">
        <v>45843</v>
      </c>
      <c r="B598" s="6" t="s">
        <v>688</v>
      </c>
      <c r="C598" s="6" t="s">
        <v>687</v>
      </c>
      <c r="D598" s="45" t="s">
        <v>50</v>
      </c>
      <c r="E598" s="11">
        <v>1.953125E-2</v>
      </c>
      <c r="F598" s="11">
        <v>2.0833333333333332E-2</v>
      </c>
      <c r="G598" s="11">
        <v>0</v>
      </c>
      <c r="H598" s="11">
        <v>0</v>
      </c>
      <c r="I598" s="11">
        <v>0</v>
      </c>
      <c r="J598" s="17">
        <v>0</v>
      </c>
      <c r="K598" s="14">
        <v>7.5</v>
      </c>
      <c r="L598" s="11"/>
    </row>
    <row r="599" spans="1:12" ht="15.6" hidden="1">
      <c r="A599" s="75">
        <v>45843</v>
      </c>
      <c r="B599" s="6" t="s">
        <v>688</v>
      </c>
      <c r="C599" s="6" t="s">
        <v>687</v>
      </c>
      <c r="D599" s="45" t="s">
        <v>51</v>
      </c>
      <c r="E599" s="11">
        <v>7.8125000000000004E-4</v>
      </c>
      <c r="F599" s="11">
        <v>8.3333333333333339E-4</v>
      </c>
      <c r="G599" s="11">
        <v>0</v>
      </c>
      <c r="H599" s="11">
        <v>0</v>
      </c>
      <c r="I599" s="11">
        <v>0</v>
      </c>
      <c r="J599" s="17">
        <v>0</v>
      </c>
      <c r="K599" s="14">
        <v>240</v>
      </c>
      <c r="L599" s="11"/>
    </row>
    <row r="600" spans="1:12" ht="15.6" hidden="1">
      <c r="A600" s="75">
        <v>45843</v>
      </c>
      <c r="B600" s="6" t="s">
        <v>688</v>
      </c>
      <c r="C600" s="6" t="s">
        <v>687</v>
      </c>
      <c r="D600" s="45" t="s">
        <v>52</v>
      </c>
      <c r="E600" s="11">
        <v>2.3437499999999999E-3</v>
      </c>
      <c r="F600" s="11">
        <v>2.5000000000000001E-3</v>
      </c>
      <c r="G600" s="11">
        <v>0</v>
      </c>
      <c r="H600" s="11">
        <v>0</v>
      </c>
      <c r="I600" s="11">
        <v>0</v>
      </c>
      <c r="J600" s="17">
        <v>0</v>
      </c>
      <c r="K600" s="14">
        <v>6.1</v>
      </c>
      <c r="L600" s="11"/>
    </row>
    <row r="601" spans="1:12" ht="15.6" hidden="1">
      <c r="A601" s="75">
        <v>45843</v>
      </c>
      <c r="B601" s="6" t="s">
        <v>688</v>
      </c>
      <c r="C601" s="6" t="s">
        <v>687</v>
      </c>
      <c r="D601" s="47" t="s">
        <v>377</v>
      </c>
      <c r="E601" s="11">
        <v>3.90625E-3</v>
      </c>
      <c r="F601" s="11">
        <v>4.1666666666666666E-3</v>
      </c>
      <c r="G601" s="11">
        <v>0</v>
      </c>
      <c r="H601" s="11">
        <v>0</v>
      </c>
      <c r="I601" s="11">
        <v>0</v>
      </c>
      <c r="J601" s="17">
        <v>0</v>
      </c>
      <c r="K601" s="14">
        <v>12.9</v>
      </c>
      <c r="L601" s="11"/>
    </row>
    <row r="602" spans="1:12" ht="15.6" hidden="1">
      <c r="A602" s="75">
        <v>45843</v>
      </c>
      <c r="B602" s="6" t="s">
        <v>688</v>
      </c>
      <c r="C602" s="6" t="s">
        <v>687</v>
      </c>
      <c r="D602" s="45" t="s">
        <v>53</v>
      </c>
      <c r="E602" s="11">
        <v>7.8125000000000004E-4</v>
      </c>
      <c r="F602" s="11">
        <v>8.3333333333333339E-4</v>
      </c>
      <c r="G602" s="11">
        <v>0</v>
      </c>
      <c r="H602" s="11">
        <v>0</v>
      </c>
      <c r="I602" s="11">
        <v>0</v>
      </c>
      <c r="J602" s="17">
        <v>0</v>
      </c>
      <c r="K602" s="14">
        <v>62.9</v>
      </c>
      <c r="L602" s="11"/>
    </row>
    <row r="603" spans="1:12" ht="15.6" hidden="1">
      <c r="A603" s="75">
        <v>45843</v>
      </c>
      <c r="B603" s="6" t="s">
        <v>688</v>
      </c>
      <c r="C603" s="6" t="s">
        <v>687</v>
      </c>
      <c r="D603" s="45" t="s">
        <v>757</v>
      </c>
      <c r="E603" s="11">
        <v>2.3437499999999999E-3</v>
      </c>
      <c r="F603" s="11">
        <v>2.5000000000000001E-3</v>
      </c>
      <c r="G603" s="11">
        <v>0</v>
      </c>
      <c r="H603" s="11">
        <v>0</v>
      </c>
      <c r="I603" s="11">
        <v>0</v>
      </c>
      <c r="J603" s="17">
        <v>0</v>
      </c>
      <c r="K603" s="14">
        <v>120</v>
      </c>
      <c r="L603" s="11"/>
    </row>
    <row r="604" spans="1:12" ht="15.6" hidden="1">
      <c r="A604" s="75">
        <v>45843</v>
      </c>
      <c r="B604" s="6" t="s">
        <v>688</v>
      </c>
      <c r="C604" s="6" t="s">
        <v>687</v>
      </c>
      <c r="D604" s="47" t="s">
        <v>246</v>
      </c>
      <c r="E604" s="11">
        <v>7.8125000000000004E-4</v>
      </c>
      <c r="F604" s="11">
        <v>8.3333333333333339E-4</v>
      </c>
      <c r="G604" s="11">
        <v>0</v>
      </c>
      <c r="H604" s="11">
        <v>0</v>
      </c>
      <c r="I604" s="11">
        <v>0</v>
      </c>
      <c r="J604" s="17">
        <v>0</v>
      </c>
      <c r="K604" s="14">
        <v>27.9</v>
      </c>
      <c r="L604" s="11"/>
    </row>
    <row r="605" spans="1:12" ht="15.6" hidden="1">
      <c r="A605" s="75">
        <v>45843</v>
      </c>
      <c r="B605" s="6" t="s">
        <v>688</v>
      </c>
      <c r="C605" s="6" t="s">
        <v>687</v>
      </c>
      <c r="D605" s="44" t="s">
        <v>56</v>
      </c>
      <c r="E605" s="11">
        <v>1.1718750000000002E-3</v>
      </c>
      <c r="F605" s="11">
        <v>8.3333333333333332E-3</v>
      </c>
      <c r="G605" s="11">
        <v>0.85</v>
      </c>
      <c r="H605" s="11">
        <v>6.6406249999999998E-3</v>
      </c>
      <c r="I605" s="11">
        <v>0</v>
      </c>
      <c r="J605" s="17">
        <v>28.05</v>
      </c>
      <c r="K605" s="14">
        <v>33</v>
      </c>
      <c r="L605" s="11"/>
    </row>
    <row r="606" spans="1:12" ht="15.6" hidden="1">
      <c r="A606" s="75">
        <v>45843</v>
      </c>
      <c r="B606" s="6" t="s">
        <v>688</v>
      </c>
      <c r="C606" s="6" t="s">
        <v>687</v>
      </c>
      <c r="D606" s="44" t="s">
        <v>326</v>
      </c>
      <c r="E606" s="11">
        <v>1.5625E-2</v>
      </c>
      <c r="F606" s="11">
        <v>1.6666666666666666E-2</v>
      </c>
      <c r="G606" s="11">
        <v>0</v>
      </c>
      <c r="H606" s="11">
        <v>0</v>
      </c>
      <c r="I606" s="11">
        <v>0</v>
      </c>
      <c r="J606" s="17">
        <v>0</v>
      </c>
      <c r="K606" s="14">
        <v>12.9</v>
      </c>
      <c r="L606" s="11"/>
    </row>
    <row r="607" spans="1:12" ht="15.6" hidden="1">
      <c r="A607" s="75">
        <v>45843</v>
      </c>
      <c r="B607" s="6" t="s">
        <v>688</v>
      </c>
      <c r="C607" s="6" t="s">
        <v>687</v>
      </c>
      <c r="D607" s="44" t="s">
        <v>59</v>
      </c>
      <c r="E607" s="11">
        <v>1.5625E-2</v>
      </c>
      <c r="F607" s="11">
        <v>1.6666666666666666E-2</v>
      </c>
      <c r="G607" s="11">
        <v>0</v>
      </c>
      <c r="H607" s="11">
        <v>0</v>
      </c>
      <c r="I607" s="11">
        <v>0</v>
      </c>
      <c r="J607" s="17">
        <v>0</v>
      </c>
      <c r="K607" s="14">
        <v>6</v>
      </c>
      <c r="L607" s="11"/>
    </row>
    <row r="608" spans="1:12" ht="15.6" hidden="1">
      <c r="A608" s="75">
        <v>45843</v>
      </c>
      <c r="B608" s="6" t="s">
        <v>688</v>
      </c>
      <c r="C608" s="6" t="s">
        <v>687</v>
      </c>
      <c r="D608" s="44" t="s">
        <v>60</v>
      </c>
      <c r="E608" s="11">
        <v>4.4062499999999998E-2</v>
      </c>
      <c r="F608" s="11">
        <v>5.8333333333333334E-2</v>
      </c>
      <c r="G608" s="11">
        <v>1.36</v>
      </c>
      <c r="H608" s="11">
        <v>1.0625000000000001E-2</v>
      </c>
      <c r="I608" s="11">
        <v>0</v>
      </c>
      <c r="J608" s="17">
        <v>19.380000000000003</v>
      </c>
      <c r="K608" s="14">
        <v>14.25</v>
      </c>
      <c r="L608" s="11"/>
    </row>
    <row r="609" spans="1:12" ht="15.6" hidden="1">
      <c r="A609" s="75">
        <v>45843</v>
      </c>
      <c r="B609" s="6" t="s">
        <v>688</v>
      </c>
      <c r="C609" s="6" t="s">
        <v>687</v>
      </c>
      <c r="D609" s="46" t="s">
        <v>61</v>
      </c>
      <c r="E609" s="11">
        <v>2.3437499999999999E-3</v>
      </c>
      <c r="F609" s="11">
        <v>2.5000000000000001E-3</v>
      </c>
      <c r="G609" s="11">
        <v>0</v>
      </c>
      <c r="H609" s="11">
        <v>0</v>
      </c>
      <c r="I609" s="11">
        <v>0</v>
      </c>
      <c r="J609" s="17">
        <v>0</v>
      </c>
      <c r="K609" s="14">
        <v>120</v>
      </c>
      <c r="L609" s="11"/>
    </row>
    <row r="610" spans="1:12" ht="15.6" hidden="1">
      <c r="A610" s="75">
        <v>45843</v>
      </c>
      <c r="B610" s="6" t="s">
        <v>688</v>
      </c>
      <c r="C610" s="6" t="s">
        <v>687</v>
      </c>
      <c r="D610" s="45" t="s">
        <v>62</v>
      </c>
      <c r="E610" s="11">
        <v>1.5898437500000001E-2</v>
      </c>
      <c r="F610" s="11">
        <v>2.5000000000000001E-2</v>
      </c>
      <c r="G610" s="11">
        <v>0.96499999999999997</v>
      </c>
      <c r="H610" s="11">
        <v>7.5390624999999998E-3</v>
      </c>
      <c r="I610" s="11">
        <v>0</v>
      </c>
      <c r="J610" s="17">
        <v>14.475</v>
      </c>
      <c r="K610" s="14">
        <v>15</v>
      </c>
      <c r="L610" s="11"/>
    </row>
    <row r="611" spans="1:12" ht="15.6" hidden="1">
      <c r="A611" s="75">
        <v>45843</v>
      </c>
      <c r="B611" s="6" t="s">
        <v>688</v>
      </c>
      <c r="C611" s="6" t="s">
        <v>687</v>
      </c>
      <c r="D611" s="46" t="s">
        <v>63</v>
      </c>
      <c r="E611" s="11">
        <v>-7.8125E-3</v>
      </c>
      <c r="F611" s="11">
        <v>2.1666666666666667E-2</v>
      </c>
      <c r="G611" s="11">
        <v>3.6</v>
      </c>
      <c r="H611" s="11">
        <v>2.8125000000000001E-2</v>
      </c>
      <c r="I611" s="11">
        <v>0</v>
      </c>
      <c r="J611" s="17">
        <v>112.428</v>
      </c>
      <c r="K611" s="14">
        <v>31.23</v>
      </c>
      <c r="L611" s="11"/>
    </row>
    <row r="612" spans="1:12" ht="15.6" hidden="1">
      <c r="A612" s="75">
        <v>45843</v>
      </c>
      <c r="B612" s="6" t="s">
        <v>688</v>
      </c>
      <c r="C612" s="6" t="s">
        <v>687</v>
      </c>
      <c r="D612" s="44" t="s">
        <v>64</v>
      </c>
      <c r="E612" s="11">
        <v>1.4453125000000001E-2</v>
      </c>
      <c r="F612" s="11">
        <v>2.5000000000000001E-2</v>
      </c>
      <c r="G612" s="11">
        <v>1.1499999999999999</v>
      </c>
      <c r="H612" s="11">
        <v>8.9843749999999993E-3</v>
      </c>
      <c r="I612" s="11">
        <v>0</v>
      </c>
      <c r="J612" s="17">
        <v>37.834999999999994</v>
      </c>
      <c r="K612" s="14">
        <v>32.9</v>
      </c>
      <c r="L612" s="11"/>
    </row>
    <row r="613" spans="1:12" ht="15.6" hidden="1">
      <c r="A613" s="75">
        <v>45843</v>
      </c>
      <c r="B613" s="6" t="s">
        <v>688</v>
      </c>
      <c r="C613" s="6" t="s">
        <v>687</v>
      </c>
      <c r="D613" s="45" t="s">
        <v>758</v>
      </c>
      <c r="E613" s="11">
        <v>4.6874999999999998E-3</v>
      </c>
      <c r="F613" s="11">
        <v>5.0000000000000001E-3</v>
      </c>
      <c r="G613" s="11">
        <v>0</v>
      </c>
      <c r="H613" s="11">
        <v>0</v>
      </c>
      <c r="I613" s="11">
        <v>0</v>
      </c>
      <c r="J613" s="17">
        <v>0</v>
      </c>
      <c r="K613" s="14">
        <v>10.050000000000001</v>
      </c>
      <c r="L613" s="11"/>
    </row>
    <row r="614" spans="1:12" ht="15.6" hidden="1">
      <c r="A614" s="75">
        <v>45843</v>
      </c>
      <c r="B614" s="6" t="s">
        <v>688</v>
      </c>
      <c r="C614" s="6" t="s">
        <v>687</v>
      </c>
      <c r="D614" s="45" t="s">
        <v>759</v>
      </c>
      <c r="E614" s="11">
        <v>1.171875E-2</v>
      </c>
      <c r="F614" s="11">
        <v>1.2500000000000001E-2</v>
      </c>
      <c r="G614" s="11">
        <v>0</v>
      </c>
      <c r="H614" s="11">
        <v>0</v>
      </c>
      <c r="I614" s="11">
        <v>0</v>
      </c>
      <c r="J614" s="17">
        <v>0</v>
      </c>
      <c r="K614" s="14">
        <v>13.35</v>
      </c>
      <c r="L614" s="11"/>
    </row>
    <row r="615" spans="1:12" ht="15.6" hidden="1">
      <c r="A615" s="75">
        <v>45843</v>
      </c>
      <c r="B615" s="6" t="s">
        <v>688</v>
      </c>
      <c r="C615" s="6" t="s">
        <v>687</v>
      </c>
      <c r="D615" s="44" t="s">
        <v>66</v>
      </c>
      <c r="E615" s="11">
        <v>2.3437499999999999E-3</v>
      </c>
      <c r="F615" s="11">
        <v>2.5000000000000001E-3</v>
      </c>
      <c r="G615" s="11">
        <v>0</v>
      </c>
      <c r="H615" s="11">
        <v>0</v>
      </c>
      <c r="I615" s="11">
        <v>0</v>
      </c>
      <c r="J615" s="17">
        <v>0</v>
      </c>
      <c r="K615" s="14">
        <v>52</v>
      </c>
      <c r="L615" s="11"/>
    </row>
    <row r="616" spans="1:12" ht="15.6" hidden="1">
      <c r="A616" s="75">
        <v>45843</v>
      </c>
      <c r="B616" s="6" t="s">
        <v>688</v>
      </c>
      <c r="C616" s="6" t="s">
        <v>687</v>
      </c>
      <c r="D616" s="45" t="s">
        <v>331</v>
      </c>
      <c r="E616" s="11">
        <v>6.2500000000000003E-3</v>
      </c>
      <c r="F616" s="11">
        <v>6.6666666666666671E-3</v>
      </c>
      <c r="G616" s="11">
        <v>0</v>
      </c>
      <c r="H616" s="11">
        <v>0</v>
      </c>
      <c r="I616" s="11">
        <v>0</v>
      </c>
      <c r="J616" s="17">
        <v>0</v>
      </c>
      <c r="K616" s="14">
        <v>43.9</v>
      </c>
      <c r="L616" s="11"/>
    </row>
    <row r="617" spans="1:12" ht="15.6" hidden="1">
      <c r="A617" s="75">
        <v>45843</v>
      </c>
      <c r="B617" s="6" t="s">
        <v>688</v>
      </c>
      <c r="C617" s="6" t="s">
        <v>687</v>
      </c>
      <c r="D617" s="45" t="s">
        <v>332</v>
      </c>
      <c r="E617" s="11">
        <v>3.90625E-3</v>
      </c>
      <c r="F617" s="11">
        <v>4.1666666666666666E-3</v>
      </c>
      <c r="G617" s="11">
        <v>0</v>
      </c>
      <c r="H617" s="11">
        <v>0</v>
      </c>
      <c r="I617" s="11">
        <v>0</v>
      </c>
      <c r="J617" s="17">
        <v>0</v>
      </c>
      <c r="K617" s="14">
        <v>49.5</v>
      </c>
      <c r="L617" s="11"/>
    </row>
    <row r="618" spans="1:12" ht="15.6" hidden="1">
      <c r="A618" s="75">
        <v>45843</v>
      </c>
      <c r="B618" s="6" t="s">
        <v>688</v>
      </c>
      <c r="C618" s="6" t="s">
        <v>687</v>
      </c>
      <c r="D618" s="47" t="s">
        <v>68</v>
      </c>
      <c r="E618" s="11">
        <v>2.3437499999999999E-3</v>
      </c>
      <c r="F618" s="11">
        <v>2.5000000000000001E-3</v>
      </c>
      <c r="G618" s="11">
        <v>0</v>
      </c>
      <c r="H618" s="11">
        <v>0</v>
      </c>
      <c r="I618" s="11">
        <v>0</v>
      </c>
      <c r="J618" s="17">
        <v>0</v>
      </c>
      <c r="K618" s="14">
        <v>10.9</v>
      </c>
      <c r="L618" s="11"/>
    </row>
    <row r="619" spans="1:12" ht="15.6" hidden="1">
      <c r="A619" s="75">
        <v>45843</v>
      </c>
      <c r="B619" s="6" t="s">
        <v>688</v>
      </c>
      <c r="C619" s="6" t="s">
        <v>687</v>
      </c>
      <c r="D619" s="44" t="s">
        <v>69</v>
      </c>
      <c r="E619" s="11">
        <v>5.0156250000000001E-3</v>
      </c>
      <c r="F619" s="11">
        <v>8.3333333333333332E-3</v>
      </c>
      <c r="G619" s="11">
        <v>0.35799999999999998</v>
      </c>
      <c r="H619" s="11">
        <v>2.7968749999999999E-3</v>
      </c>
      <c r="I619" s="11">
        <v>0</v>
      </c>
      <c r="J619" s="17">
        <v>10.202999999999999</v>
      </c>
      <c r="K619" s="14">
        <v>28.5</v>
      </c>
      <c r="L619" s="11"/>
    </row>
    <row r="620" spans="1:12" ht="15.6" hidden="1">
      <c r="A620" s="75">
        <v>45843</v>
      </c>
      <c r="B620" s="6" t="s">
        <v>688</v>
      </c>
      <c r="C620" s="6" t="s">
        <v>687</v>
      </c>
      <c r="D620" s="45" t="s">
        <v>475</v>
      </c>
      <c r="E620" s="11">
        <v>7.8125000000000004E-4</v>
      </c>
      <c r="F620" s="11">
        <v>8.3333333333333339E-4</v>
      </c>
      <c r="G620" s="11">
        <v>0</v>
      </c>
      <c r="H620" s="11">
        <v>0</v>
      </c>
      <c r="I620" s="11">
        <v>0</v>
      </c>
      <c r="J620" s="17">
        <v>0</v>
      </c>
      <c r="K620" s="14">
        <v>109.95</v>
      </c>
      <c r="L620" s="11"/>
    </row>
    <row r="621" spans="1:12" ht="15.6" hidden="1">
      <c r="A621" s="75">
        <v>45843</v>
      </c>
      <c r="B621" s="6" t="s">
        <v>688</v>
      </c>
      <c r="C621" s="6" t="s">
        <v>687</v>
      </c>
      <c r="D621" s="44" t="s">
        <v>75</v>
      </c>
      <c r="E621" s="11">
        <v>2.4218750000000004E-3</v>
      </c>
      <c r="F621" s="11">
        <v>8.3333333333333332E-3</v>
      </c>
      <c r="G621" s="11">
        <v>0.69</v>
      </c>
      <c r="H621" s="11">
        <v>5.3906249999999996E-3</v>
      </c>
      <c r="I621" s="11">
        <v>0</v>
      </c>
      <c r="J621" s="17">
        <v>18.560999999999996</v>
      </c>
      <c r="K621" s="14">
        <v>26.9</v>
      </c>
      <c r="L621" s="11"/>
    </row>
    <row r="622" spans="1:12" ht="15.6" hidden="1">
      <c r="A622" s="75">
        <v>45843</v>
      </c>
      <c r="B622" s="6" t="s">
        <v>688</v>
      </c>
      <c r="C622" s="6" t="s">
        <v>687</v>
      </c>
      <c r="D622" s="45" t="s">
        <v>76</v>
      </c>
      <c r="E622" s="11">
        <v>7.2734375000000004E-3</v>
      </c>
      <c r="F622" s="11">
        <v>1.2500000000000001E-2</v>
      </c>
      <c r="G622" s="11">
        <v>0.56899999999999995</v>
      </c>
      <c r="H622" s="11">
        <v>4.4453124999999996E-3</v>
      </c>
      <c r="I622" s="11">
        <v>0</v>
      </c>
      <c r="J622" s="17">
        <v>17.354499999999998</v>
      </c>
      <c r="K622" s="14">
        <v>30.5</v>
      </c>
      <c r="L622" s="11"/>
    </row>
    <row r="623" spans="1:12" ht="15.6" hidden="1">
      <c r="A623" s="75">
        <v>45843</v>
      </c>
      <c r="B623" s="6" t="s">
        <v>688</v>
      </c>
      <c r="C623" s="6" t="s">
        <v>687</v>
      </c>
      <c r="D623" s="44" t="s">
        <v>185</v>
      </c>
      <c r="E623" s="11">
        <v>5.4687499999999984E-4</v>
      </c>
      <c r="F623" s="11">
        <v>5.0000000000000001E-3</v>
      </c>
      <c r="G623" s="11">
        <v>0.23</v>
      </c>
      <c r="H623" s="11">
        <v>1.7968750000000001E-3</v>
      </c>
      <c r="I623" s="11">
        <v>0.3</v>
      </c>
      <c r="J623" s="17">
        <v>13.5654</v>
      </c>
      <c r="K623" s="14">
        <v>58.98</v>
      </c>
      <c r="L623" s="11"/>
    </row>
    <row r="624" spans="1:12" ht="15.6" hidden="1">
      <c r="A624" s="75">
        <v>45843</v>
      </c>
      <c r="B624" s="6" t="s">
        <v>688</v>
      </c>
      <c r="C624" s="6" t="s">
        <v>687</v>
      </c>
      <c r="D624" s="45" t="s">
        <v>335</v>
      </c>
      <c r="E624" s="11">
        <v>1.2046875E-2</v>
      </c>
      <c r="F624" s="11">
        <v>2.0833333333333332E-2</v>
      </c>
      <c r="G624" s="11">
        <v>0.95799999999999996</v>
      </c>
      <c r="H624" s="11">
        <v>7.4843749999999997E-3</v>
      </c>
      <c r="I624" s="11">
        <v>0</v>
      </c>
      <c r="J624" s="17">
        <v>29.698</v>
      </c>
      <c r="K624" s="14">
        <v>31</v>
      </c>
      <c r="L624" s="11"/>
    </row>
    <row r="625" spans="1:12" ht="15.6" hidden="1">
      <c r="A625" s="75">
        <v>45843</v>
      </c>
      <c r="B625" s="6" t="s">
        <v>688</v>
      </c>
      <c r="C625" s="6" t="s">
        <v>687</v>
      </c>
      <c r="D625" s="47" t="s">
        <v>78</v>
      </c>
      <c r="E625" s="11">
        <v>1.5625E-2</v>
      </c>
      <c r="F625" s="11">
        <v>1.6666666666666666E-2</v>
      </c>
      <c r="G625" s="11">
        <v>0</v>
      </c>
      <c r="H625" s="11">
        <v>0</v>
      </c>
      <c r="I625" s="11">
        <v>0</v>
      </c>
      <c r="J625" s="17">
        <v>0</v>
      </c>
      <c r="K625" s="14">
        <v>4.8499999999999996</v>
      </c>
      <c r="L625" s="11"/>
    </row>
    <row r="626" spans="1:12" ht="15.6" hidden="1">
      <c r="A626" s="75">
        <v>45843</v>
      </c>
      <c r="B626" s="6" t="s">
        <v>688</v>
      </c>
      <c r="C626" s="6" t="s">
        <v>687</v>
      </c>
      <c r="D626" s="44" t="s">
        <v>191</v>
      </c>
      <c r="E626" s="11">
        <v>1.171875E-2</v>
      </c>
      <c r="F626" s="11">
        <v>1.2500000000000001E-2</v>
      </c>
      <c r="G626" s="11">
        <v>0</v>
      </c>
      <c r="H626" s="11">
        <v>0</v>
      </c>
      <c r="I626" s="11">
        <v>0</v>
      </c>
      <c r="J626" s="17">
        <v>0</v>
      </c>
      <c r="K626" s="14">
        <v>32</v>
      </c>
      <c r="L626" s="11"/>
    </row>
    <row r="627" spans="1:12" ht="15.6" hidden="1">
      <c r="A627" s="75">
        <v>45843</v>
      </c>
      <c r="B627" s="6" t="s">
        <v>688</v>
      </c>
      <c r="C627" s="6" t="s">
        <v>687</v>
      </c>
      <c r="D627" s="44" t="s">
        <v>80</v>
      </c>
      <c r="E627" s="11">
        <v>3.90625E-3</v>
      </c>
      <c r="F627" s="11">
        <v>4.1666666666666666E-3</v>
      </c>
      <c r="G627" s="11">
        <v>0</v>
      </c>
      <c r="H627" s="11">
        <v>0</v>
      </c>
      <c r="I627" s="11">
        <v>0</v>
      </c>
      <c r="J627" s="17">
        <v>0</v>
      </c>
      <c r="K627" s="14">
        <v>13.73</v>
      </c>
      <c r="L627" s="11"/>
    </row>
    <row r="628" spans="1:12" ht="15.6" hidden="1">
      <c r="A628" s="75">
        <v>45843</v>
      </c>
      <c r="B628" s="6" t="s">
        <v>688</v>
      </c>
      <c r="C628" s="6" t="s">
        <v>687</v>
      </c>
      <c r="D628" s="47" t="s">
        <v>531</v>
      </c>
      <c r="E628" s="11">
        <v>2.1093750000000001E-3</v>
      </c>
      <c r="F628" s="11">
        <v>1.2500000000000001E-2</v>
      </c>
      <c r="G628" s="11">
        <v>0.23</v>
      </c>
      <c r="H628" s="11">
        <v>1.7968750000000001E-3</v>
      </c>
      <c r="I628" s="11">
        <v>1</v>
      </c>
      <c r="J628" s="17">
        <v>9.2308035714285719</v>
      </c>
      <c r="K628" s="14">
        <v>40.133928571428569</v>
      </c>
      <c r="L628" s="11"/>
    </row>
    <row r="629" spans="1:12" ht="15.6" hidden="1">
      <c r="A629" s="75">
        <v>45843</v>
      </c>
      <c r="B629" s="6" t="s">
        <v>688</v>
      </c>
      <c r="C629" s="6" t="s">
        <v>687</v>
      </c>
      <c r="D629" s="44" t="s">
        <v>541</v>
      </c>
      <c r="E629" s="11">
        <v>7.8125E-3</v>
      </c>
      <c r="F629" s="11">
        <v>8.3333333333333332E-3</v>
      </c>
      <c r="G629" s="11">
        <v>0</v>
      </c>
      <c r="H629" s="11">
        <v>0</v>
      </c>
      <c r="I629" s="11">
        <v>0</v>
      </c>
      <c r="J629" s="17">
        <v>0</v>
      </c>
      <c r="K629" s="14">
        <v>91</v>
      </c>
      <c r="L629" s="11"/>
    </row>
    <row r="630" spans="1:12" ht="15.6" hidden="1">
      <c r="A630" s="75">
        <v>45843</v>
      </c>
      <c r="B630" s="6" t="s">
        <v>688</v>
      </c>
      <c r="C630" s="6" t="s">
        <v>687</v>
      </c>
      <c r="D630" s="51" t="s">
        <v>82</v>
      </c>
      <c r="E630" s="11">
        <v>6.6406250000000007E-3</v>
      </c>
      <c r="F630" s="11">
        <v>1.0833333333333334E-2</v>
      </c>
      <c r="G630" s="11">
        <v>0</v>
      </c>
      <c r="H630" s="11">
        <v>0</v>
      </c>
      <c r="I630" s="11">
        <v>0.45</v>
      </c>
      <c r="J630" s="17">
        <v>0</v>
      </c>
      <c r="K630" s="14">
        <v>58.8</v>
      </c>
      <c r="L630" s="11"/>
    </row>
    <row r="631" spans="1:12" ht="15.6" hidden="1">
      <c r="A631" s="75">
        <v>45843</v>
      </c>
      <c r="B631" s="6" t="s">
        <v>688</v>
      </c>
      <c r="C631" s="6" t="s">
        <v>687</v>
      </c>
      <c r="D631" s="44" t="s">
        <v>87</v>
      </c>
      <c r="E631" s="11">
        <v>7.8125E-3</v>
      </c>
      <c r="F631" s="11">
        <v>8.3333333333333332E-3</v>
      </c>
      <c r="G631" s="11">
        <v>0</v>
      </c>
      <c r="H631" s="11">
        <v>0</v>
      </c>
      <c r="I631" s="11">
        <v>0</v>
      </c>
      <c r="J631" s="17">
        <v>0</v>
      </c>
      <c r="K631" s="14">
        <v>99</v>
      </c>
      <c r="L631" s="11"/>
    </row>
    <row r="632" spans="1:12" ht="15.6" hidden="1">
      <c r="A632" s="75">
        <v>45843</v>
      </c>
      <c r="B632" s="6" t="s">
        <v>688</v>
      </c>
      <c r="C632" s="6" t="s">
        <v>687</v>
      </c>
      <c r="D632" s="44" t="s">
        <v>88</v>
      </c>
      <c r="E632" s="11">
        <v>0.15625</v>
      </c>
      <c r="F632" s="11">
        <v>0.16666666666666666</v>
      </c>
      <c r="G632" s="11">
        <v>0</v>
      </c>
      <c r="H632" s="11">
        <v>0</v>
      </c>
      <c r="I632" s="11">
        <v>0</v>
      </c>
      <c r="J632" s="17">
        <v>0</v>
      </c>
      <c r="K632" s="14">
        <v>1.5</v>
      </c>
      <c r="L632" s="11"/>
    </row>
    <row r="633" spans="1:12" ht="15.6" hidden="1">
      <c r="A633" s="75">
        <v>45843</v>
      </c>
      <c r="B633" s="6" t="s">
        <v>688</v>
      </c>
      <c r="C633" s="6" t="s">
        <v>687</v>
      </c>
      <c r="D633" s="44" t="s">
        <v>89</v>
      </c>
      <c r="E633" s="11">
        <v>0.15625</v>
      </c>
      <c r="F633" s="11">
        <v>0.16666666666666666</v>
      </c>
      <c r="G633" s="11">
        <v>0</v>
      </c>
      <c r="H633" s="11">
        <v>0</v>
      </c>
      <c r="I633" s="11">
        <v>0</v>
      </c>
      <c r="J633" s="17">
        <v>0</v>
      </c>
      <c r="K633" s="14">
        <v>2.2000000000000002</v>
      </c>
      <c r="L633" s="11"/>
    </row>
    <row r="634" spans="1:12" ht="15.6" hidden="1">
      <c r="A634" s="75">
        <v>45843</v>
      </c>
      <c r="B634" s="6" t="s">
        <v>688</v>
      </c>
      <c r="C634" s="6" t="s">
        <v>687</v>
      </c>
      <c r="D634" s="44" t="s">
        <v>760</v>
      </c>
      <c r="E634" s="11">
        <v>1.5625E-2</v>
      </c>
      <c r="F634" s="11">
        <v>1.6666666666666666E-2</v>
      </c>
      <c r="G634" s="11">
        <v>0</v>
      </c>
      <c r="H634" s="11">
        <v>0</v>
      </c>
      <c r="I634" s="11">
        <v>0</v>
      </c>
      <c r="J634" s="17">
        <v>0</v>
      </c>
      <c r="K634" s="14">
        <v>7.5</v>
      </c>
      <c r="L634" s="11"/>
    </row>
    <row r="635" spans="1:12" ht="15.6" hidden="1">
      <c r="A635" s="75">
        <v>45843</v>
      </c>
      <c r="B635" s="6" t="s">
        <v>688</v>
      </c>
      <c r="C635" s="6" t="s">
        <v>687</v>
      </c>
      <c r="D635" s="51" t="s">
        <v>532</v>
      </c>
      <c r="E635" s="11">
        <v>0.328125</v>
      </c>
      <c r="F635" s="11">
        <v>0.75</v>
      </c>
      <c r="G635" s="11">
        <v>13</v>
      </c>
      <c r="H635" s="11">
        <v>0.1015625</v>
      </c>
      <c r="I635" s="11">
        <v>35</v>
      </c>
      <c r="J635" s="17">
        <v>19.5</v>
      </c>
      <c r="K635" s="14">
        <v>1.5</v>
      </c>
      <c r="L635" s="11"/>
    </row>
    <row r="636" spans="1:12" ht="15.6" hidden="1">
      <c r="A636" s="75">
        <v>45843</v>
      </c>
      <c r="B636" s="6" t="s">
        <v>688</v>
      </c>
      <c r="C636" s="6" t="s">
        <v>687</v>
      </c>
      <c r="D636" s="51" t="s">
        <v>90</v>
      </c>
      <c r="E636" s="11">
        <v>0.390625</v>
      </c>
      <c r="F636" s="11">
        <v>0.83333333333333337</v>
      </c>
      <c r="G636" s="11">
        <v>0</v>
      </c>
      <c r="H636" s="11">
        <v>0</v>
      </c>
      <c r="I636" s="11">
        <v>50</v>
      </c>
      <c r="J636" s="17">
        <v>0</v>
      </c>
      <c r="K636" s="14">
        <v>1.2</v>
      </c>
      <c r="L636" s="11"/>
    </row>
    <row r="637" spans="1:12" ht="15.6" hidden="1">
      <c r="A637" s="75">
        <v>45843</v>
      </c>
      <c r="B637" s="6" t="s">
        <v>688</v>
      </c>
      <c r="C637" s="6" t="s">
        <v>687</v>
      </c>
      <c r="D637" s="45" t="s">
        <v>91</v>
      </c>
      <c r="E637" s="11">
        <v>2.34375E-2</v>
      </c>
      <c r="F637" s="11">
        <v>2.5000000000000001E-2</v>
      </c>
      <c r="G637" s="11">
        <v>0</v>
      </c>
      <c r="H637" s="11">
        <v>0</v>
      </c>
      <c r="I637" s="11">
        <v>0</v>
      </c>
      <c r="J637" s="17">
        <v>0</v>
      </c>
      <c r="K637" s="14">
        <v>7.8</v>
      </c>
      <c r="L637" s="11"/>
    </row>
    <row r="638" spans="1:12" ht="15.6" hidden="1">
      <c r="A638" s="75">
        <v>45843</v>
      </c>
      <c r="B638" s="6" t="s">
        <v>688</v>
      </c>
      <c r="C638" s="6" t="s">
        <v>687</v>
      </c>
      <c r="D638" s="44" t="s">
        <v>761</v>
      </c>
      <c r="E638" s="11">
        <v>7.8125E-3</v>
      </c>
      <c r="F638" s="11">
        <v>8.3333333333333332E-3</v>
      </c>
      <c r="G638" s="11">
        <v>0</v>
      </c>
      <c r="H638" s="11">
        <v>0</v>
      </c>
      <c r="I638" s="11">
        <v>0</v>
      </c>
      <c r="J638" s="17">
        <v>0</v>
      </c>
      <c r="K638" s="14">
        <v>12.9</v>
      </c>
      <c r="L638" s="11"/>
    </row>
    <row r="639" spans="1:12" ht="15.6" hidden="1">
      <c r="A639" s="75">
        <v>45843</v>
      </c>
      <c r="B639" s="6" t="s">
        <v>688</v>
      </c>
      <c r="C639" s="6" t="s">
        <v>687</v>
      </c>
      <c r="D639" s="46" t="s">
        <v>762</v>
      </c>
      <c r="E639" s="11">
        <v>3.4921874999999998E-2</v>
      </c>
      <c r="F639" s="11">
        <v>3.9166666666666669E-2</v>
      </c>
      <c r="G639" s="11">
        <v>0.23</v>
      </c>
      <c r="H639" s="11">
        <v>1.7968750000000001E-3</v>
      </c>
      <c r="I639" s="11">
        <v>0</v>
      </c>
      <c r="J639" s="17">
        <v>19.55</v>
      </c>
      <c r="K639" s="14">
        <v>85</v>
      </c>
      <c r="L639" s="11"/>
    </row>
    <row r="640" spans="1:12">
      <c r="A640" s="75">
        <v>45843</v>
      </c>
      <c r="B640" s="6" t="s">
        <v>480</v>
      </c>
      <c r="C640" s="6" t="s">
        <v>481</v>
      </c>
      <c r="D640" s="21" t="s">
        <v>182</v>
      </c>
      <c r="E640" s="19">
        <v>7.4999999999999997E-3</v>
      </c>
      <c r="F640" s="19">
        <v>6.6666666666666671E-3</v>
      </c>
      <c r="G640" s="6">
        <v>0.2</v>
      </c>
      <c r="H640" s="6">
        <v>8.3333333333333339E-4</v>
      </c>
      <c r="I640" s="6">
        <v>0</v>
      </c>
      <c r="J640" s="18">
        <v>7.5720000000000001</v>
      </c>
      <c r="K640" s="22">
        <v>75.72</v>
      </c>
      <c r="L640" s="11"/>
    </row>
    <row r="641" spans="1:12">
      <c r="A641" s="75">
        <v>45843</v>
      </c>
      <c r="B641" s="6" t="s">
        <v>480</v>
      </c>
      <c r="C641" s="6" t="s">
        <v>481</v>
      </c>
      <c r="D641" s="21" t="s">
        <v>482</v>
      </c>
      <c r="E641" s="19">
        <v>7.4999999999999997E-3</v>
      </c>
      <c r="F641" s="19">
        <v>6.6666666666666671E-3</v>
      </c>
      <c r="G641" s="6">
        <v>0.1</v>
      </c>
      <c r="H641" s="6">
        <v>4.1666666666666669E-4</v>
      </c>
      <c r="I641" s="6">
        <v>0</v>
      </c>
      <c r="J641" s="18">
        <v>3.5100000000000002</v>
      </c>
      <c r="K641" s="22">
        <v>70.2</v>
      </c>
      <c r="L641" s="11"/>
    </row>
    <row r="642" spans="1:12">
      <c r="A642" s="75">
        <v>45843</v>
      </c>
      <c r="B642" s="6" t="s">
        <v>480</v>
      </c>
      <c r="C642" s="6" t="s">
        <v>481</v>
      </c>
      <c r="D642" s="21" t="s">
        <v>483</v>
      </c>
      <c r="E642" s="19">
        <v>3.2916666666666664E-2</v>
      </c>
      <c r="F642" s="19">
        <v>2.6666666666666668E-2</v>
      </c>
      <c r="G642" s="6">
        <v>0.23</v>
      </c>
      <c r="H642" s="6">
        <v>9.5833333333333339E-4</v>
      </c>
      <c r="I642" s="6">
        <v>0</v>
      </c>
      <c r="J642" s="18">
        <v>15.042000000000002</v>
      </c>
      <c r="K642" s="22">
        <v>523.20000000000005</v>
      </c>
      <c r="L642" s="11"/>
    </row>
    <row r="643" spans="1:12">
      <c r="A643" s="75">
        <v>45843</v>
      </c>
      <c r="B643" s="6" t="s">
        <v>480</v>
      </c>
      <c r="C643" s="6" t="s">
        <v>481</v>
      </c>
      <c r="D643" s="21" t="s">
        <v>433</v>
      </c>
      <c r="E643" s="19">
        <v>0.12404166666666666</v>
      </c>
      <c r="F643" s="19">
        <v>0.1</v>
      </c>
      <c r="G643" s="6">
        <v>2.8</v>
      </c>
      <c r="H643" s="6">
        <v>1.1666666666666665E-2</v>
      </c>
      <c r="I643" s="6">
        <v>0</v>
      </c>
      <c r="J643" s="18">
        <v>121.968</v>
      </c>
      <c r="K643" s="22">
        <v>1306.8000000000002</v>
      </c>
      <c r="L643" s="11"/>
    </row>
    <row r="644" spans="1:12">
      <c r="A644" s="75">
        <v>45843</v>
      </c>
      <c r="B644" s="6" t="s">
        <v>480</v>
      </c>
      <c r="C644" s="6" t="s">
        <v>481</v>
      </c>
      <c r="D644" s="21" t="s">
        <v>484</v>
      </c>
      <c r="E644" s="19">
        <v>0.13347916666666668</v>
      </c>
      <c r="F644" s="19">
        <v>0.12</v>
      </c>
      <c r="G644" s="6">
        <v>1.1579999999999999</v>
      </c>
      <c r="H644" s="6">
        <v>4.8249999999999994E-3</v>
      </c>
      <c r="I644" s="6">
        <v>1.165</v>
      </c>
      <c r="J644" s="18">
        <v>89.883960000000002</v>
      </c>
      <c r="K644" s="22">
        <v>2703.8927000000003</v>
      </c>
      <c r="L644" s="11"/>
    </row>
    <row r="645" spans="1:12">
      <c r="A645" s="75">
        <v>45843</v>
      </c>
      <c r="B645" s="6" t="s">
        <v>480</v>
      </c>
      <c r="C645" s="6" t="s">
        <v>481</v>
      </c>
      <c r="D645" s="21" t="s">
        <v>485</v>
      </c>
      <c r="E645" s="19">
        <v>0.37850833333333334</v>
      </c>
      <c r="F645" s="19">
        <v>0.6</v>
      </c>
      <c r="G645" s="6">
        <v>55</v>
      </c>
      <c r="H645" s="6">
        <v>0.22916666666666666</v>
      </c>
      <c r="I645" s="6">
        <v>88</v>
      </c>
      <c r="J645" s="18">
        <v>111.64999999999999</v>
      </c>
      <c r="K645" s="22">
        <v>186.76</v>
      </c>
      <c r="L645" s="11"/>
    </row>
    <row r="646" spans="1:12">
      <c r="A646" s="75">
        <v>45843</v>
      </c>
      <c r="B646" s="6" t="s">
        <v>480</v>
      </c>
      <c r="C646" s="6" t="s">
        <v>481</v>
      </c>
      <c r="D646" s="21" t="s">
        <v>486</v>
      </c>
      <c r="E646" s="19">
        <v>-0.13750000000000001</v>
      </c>
      <c r="F646" s="19">
        <v>7.3333333333333334E-2</v>
      </c>
      <c r="G646" s="6">
        <v>1.022</v>
      </c>
      <c r="H646" s="6">
        <v>4.2583333333333336E-3</v>
      </c>
      <c r="I646" s="6">
        <v>0</v>
      </c>
      <c r="J646" s="18">
        <v>19.44866</v>
      </c>
      <c r="K646" s="22">
        <v>418.66</v>
      </c>
      <c r="L646" s="11"/>
    </row>
    <row r="647" spans="1:12">
      <c r="A647" s="75">
        <v>45843</v>
      </c>
      <c r="B647" s="6" t="s">
        <v>480</v>
      </c>
      <c r="C647" s="6" t="s">
        <v>481</v>
      </c>
      <c r="D647" s="21" t="s">
        <v>487</v>
      </c>
      <c r="E647" s="19">
        <v>-2.1750000000000003E-3</v>
      </c>
      <c r="F647" s="19">
        <v>1.6666666666666668E-3</v>
      </c>
      <c r="G647" s="6">
        <v>0</v>
      </c>
      <c r="H647" s="6">
        <v>0</v>
      </c>
      <c r="I647" s="6">
        <v>0</v>
      </c>
      <c r="J647" s="18">
        <v>0</v>
      </c>
      <c r="K647" s="22">
        <v>7.35</v>
      </c>
      <c r="L647" s="11"/>
    </row>
    <row r="648" spans="1:12">
      <c r="A648" s="75">
        <v>45843</v>
      </c>
      <c r="B648" s="6" t="s">
        <v>480</v>
      </c>
      <c r="C648" s="6" t="s">
        <v>481</v>
      </c>
      <c r="D648" s="21" t="s">
        <v>488</v>
      </c>
      <c r="E648" s="19">
        <v>2.9166666666666667E-2</v>
      </c>
      <c r="F648" s="19">
        <v>2.3333333333333334E-2</v>
      </c>
      <c r="G648" s="6">
        <v>0</v>
      </c>
      <c r="H648" s="6">
        <v>0</v>
      </c>
      <c r="I648" s="6">
        <v>0</v>
      </c>
      <c r="J648" s="18">
        <v>0</v>
      </c>
      <c r="K648" s="22">
        <v>226.73000000000002</v>
      </c>
      <c r="L648" s="11"/>
    </row>
    <row r="649" spans="1:12">
      <c r="A649" s="75">
        <v>45843</v>
      </c>
      <c r="B649" s="6" t="s">
        <v>480</v>
      </c>
      <c r="C649" s="6" t="s">
        <v>481</v>
      </c>
      <c r="D649" s="21" t="s">
        <v>200</v>
      </c>
      <c r="E649" s="19">
        <v>1.6666666666666666E-2</v>
      </c>
      <c r="F649" s="19">
        <v>1.3333333333333334E-2</v>
      </c>
      <c r="G649" s="6">
        <v>0</v>
      </c>
      <c r="H649" s="6">
        <v>0</v>
      </c>
      <c r="I649" s="6">
        <v>0</v>
      </c>
      <c r="J649" s="18">
        <v>0</v>
      </c>
      <c r="K649" s="22">
        <v>160.08000000000001</v>
      </c>
      <c r="L649" s="11"/>
    </row>
    <row r="650" spans="1:12">
      <c r="A650" s="75">
        <v>45843</v>
      </c>
      <c r="B650" s="6" t="s">
        <v>480</v>
      </c>
      <c r="C650" s="6" t="s">
        <v>481</v>
      </c>
      <c r="D650" s="21" t="s">
        <v>348</v>
      </c>
      <c r="E650" s="19">
        <v>0.91666666666666663</v>
      </c>
      <c r="F650" s="19">
        <v>0.73333333333333328</v>
      </c>
      <c r="G650" s="6">
        <v>0</v>
      </c>
      <c r="H650" s="6">
        <v>0</v>
      </c>
      <c r="I650" s="6">
        <v>0</v>
      </c>
      <c r="J650" s="18">
        <v>0</v>
      </c>
      <c r="K650" s="22">
        <v>818.40000000000009</v>
      </c>
      <c r="L650" s="11"/>
    </row>
    <row r="651" spans="1:12">
      <c r="A651" s="75">
        <v>45843</v>
      </c>
      <c r="B651" s="6" t="s">
        <v>480</v>
      </c>
      <c r="C651" s="6" t="s">
        <v>481</v>
      </c>
      <c r="D651" s="21" t="s">
        <v>436</v>
      </c>
      <c r="E651" s="19">
        <v>2.5000000000000001E-2</v>
      </c>
      <c r="F651" s="19">
        <v>0.02</v>
      </c>
      <c r="G651" s="6">
        <v>0.84</v>
      </c>
      <c r="H651" s="6">
        <v>3.5000000000000001E-3</v>
      </c>
      <c r="I651" s="6">
        <v>0</v>
      </c>
      <c r="J651" s="18">
        <v>9.8447999999999993</v>
      </c>
      <c r="K651" s="22">
        <v>70.320000000000007</v>
      </c>
      <c r="L651" s="11"/>
    </row>
    <row r="652" spans="1:12">
      <c r="A652" s="75">
        <v>45843</v>
      </c>
      <c r="B652" s="6" t="s">
        <v>480</v>
      </c>
      <c r="C652" s="6" t="s">
        <v>481</v>
      </c>
      <c r="D652" s="21" t="s">
        <v>489</v>
      </c>
      <c r="E652" s="19">
        <v>7.9833333333333326E-2</v>
      </c>
      <c r="F652" s="19">
        <v>6.6666666666666666E-2</v>
      </c>
      <c r="G652" s="6">
        <v>0.36499999999999999</v>
      </c>
      <c r="H652" s="6">
        <v>1.5208333333333332E-3</v>
      </c>
      <c r="I652" s="6">
        <v>0</v>
      </c>
      <c r="J652" s="18">
        <v>0.47084999999999999</v>
      </c>
      <c r="K652" s="22">
        <v>25.8</v>
      </c>
      <c r="L652" s="11"/>
    </row>
    <row r="653" spans="1:12">
      <c r="A653" s="75">
        <v>45843</v>
      </c>
      <c r="B653" s="6" t="s">
        <v>480</v>
      </c>
      <c r="C653" s="6" t="s">
        <v>481</v>
      </c>
      <c r="D653" s="21" t="s">
        <v>490</v>
      </c>
      <c r="E653" s="19">
        <v>3.5979166666666666E-2</v>
      </c>
      <c r="F653" s="19">
        <v>0.03</v>
      </c>
      <c r="G653" s="6">
        <v>1.24</v>
      </c>
      <c r="H653" s="6">
        <v>5.1666666666666666E-3</v>
      </c>
      <c r="I653" s="6">
        <v>0</v>
      </c>
      <c r="J653" s="18">
        <v>33.728000000000002</v>
      </c>
      <c r="K653" s="22">
        <v>244.79999999999998</v>
      </c>
      <c r="L653" s="11"/>
    </row>
    <row r="654" spans="1:12">
      <c r="A654" s="75">
        <v>45843</v>
      </c>
      <c r="B654" s="6" t="s">
        <v>480</v>
      </c>
      <c r="C654" s="6" t="s">
        <v>481</v>
      </c>
      <c r="D654" s="21" t="s">
        <v>491</v>
      </c>
      <c r="E654" s="19">
        <v>7.9041666666666677E-2</v>
      </c>
      <c r="F654" s="19">
        <v>0.09</v>
      </c>
      <c r="G654" s="6">
        <v>2.4710000000000001</v>
      </c>
      <c r="H654" s="6">
        <v>1.0295833333333334E-2</v>
      </c>
      <c r="I654" s="6">
        <v>6.79</v>
      </c>
      <c r="J654" s="18">
        <v>37.682749999999999</v>
      </c>
      <c r="K654" s="22">
        <v>308.20249999999999</v>
      </c>
      <c r="L654" s="11"/>
    </row>
    <row r="655" spans="1:12">
      <c r="A655" s="75">
        <v>45843</v>
      </c>
      <c r="B655" s="6" t="s">
        <v>480</v>
      </c>
      <c r="C655" s="6" t="s">
        <v>481</v>
      </c>
      <c r="D655" s="21" t="s">
        <v>439</v>
      </c>
      <c r="E655" s="19">
        <v>-7.7958333333333334E-3</v>
      </c>
      <c r="F655" s="19">
        <v>2E-3</v>
      </c>
      <c r="G655" s="6">
        <v>0.89600000000000002</v>
      </c>
      <c r="H655" s="6">
        <v>3.7333333333333333E-3</v>
      </c>
      <c r="I655" s="6">
        <v>0</v>
      </c>
      <c r="J655" s="18">
        <v>15.06176</v>
      </c>
      <c r="K655" s="22">
        <v>10.085999999999999</v>
      </c>
      <c r="L655" s="11"/>
    </row>
    <row r="656" spans="1:12">
      <c r="A656" s="75">
        <v>45843</v>
      </c>
      <c r="B656" s="6" t="s">
        <v>480</v>
      </c>
      <c r="C656" s="6" t="s">
        <v>481</v>
      </c>
      <c r="D656" s="21" t="s">
        <v>195</v>
      </c>
      <c r="E656" s="19">
        <v>2.9749999999999993E-3</v>
      </c>
      <c r="F656" s="19">
        <v>8.3333333333333332E-3</v>
      </c>
      <c r="G656" s="6">
        <v>0.21</v>
      </c>
      <c r="H656" s="6">
        <v>8.7500000000000002E-4</v>
      </c>
      <c r="I656" s="6">
        <v>0.89</v>
      </c>
      <c r="J656" s="18">
        <v>15.8256</v>
      </c>
      <c r="K656" s="22">
        <v>121.32959999999999</v>
      </c>
      <c r="L656" s="11"/>
    </row>
    <row r="657" spans="1:12">
      <c r="A657" s="75">
        <v>45857</v>
      </c>
      <c r="B657" s="6" t="s">
        <v>480</v>
      </c>
      <c r="C657" s="6" t="s">
        <v>481</v>
      </c>
      <c r="D657" s="21" t="s">
        <v>492</v>
      </c>
      <c r="E657" s="19">
        <v>5.8333333333333316E-4</v>
      </c>
      <c r="F657" s="19">
        <v>3.3333333333333335E-3</v>
      </c>
      <c r="G657" s="6">
        <v>0</v>
      </c>
      <c r="H657" s="6">
        <v>0</v>
      </c>
      <c r="I657" s="6">
        <v>0.65</v>
      </c>
      <c r="J657" s="22">
        <v>0</v>
      </c>
      <c r="K657" s="22">
        <v>18.318999999999999</v>
      </c>
      <c r="L657" s="11"/>
    </row>
    <row r="658" spans="1:12">
      <c r="A658" s="75">
        <v>45857</v>
      </c>
      <c r="B658" s="6" t="s">
        <v>480</v>
      </c>
      <c r="C658" s="6" t="s">
        <v>481</v>
      </c>
      <c r="D658" s="21" t="s">
        <v>198</v>
      </c>
      <c r="E658" s="19">
        <v>1.4629166666666667E-2</v>
      </c>
      <c r="F658" s="19">
        <v>0.03</v>
      </c>
      <c r="G658" s="6">
        <v>0</v>
      </c>
      <c r="H658" s="6">
        <v>0</v>
      </c>
      <c r="I658" s="6">
        <v>5.4889999999999999</v>
      </c>
      <c r="J658" s="22">
        <v>0</v>
      </c>
      <c r="K658" s="22">
        <v>106.17264</v>
      </c>
      <c r="L658" s="11"/>
    </row>
    <row r="659" spans="1:12">
      <c r="A659" s="75">
        <v>45857</v>
      </c>
      <c r="B659" s="6" t="s">
        <v>480</v>
      </c>
      <c r="C659" s="6" t="s">
        <v>481</v>
      </c>
      <c r="D659" s="21" t="s">
        <v>188</v>
      </c>
      <c r="E659" s="19">
        <v>1.1545833333333333E-2</v>
      </c>
      <c r="F659" s="19">
        <v>1.3333333333333334E-2</v>
      </c>
      <c r="G659" s="6">
        <v>0.32500000000000001</v>
      </c>
      <c r="H659" s="6">
        <v>1.3541666666666667E-3</v>
      </c>
      <c r="I659" s="6">
        <v>1.2290000000000001</v>
      </c>
      <c r="J659" s="22">
        <v>12.0055</v>
      </c>
      <c r="K659" s="22">
        <v>102.36073999999999</v>
      </c>
      <c r="L659" s="11"/>
    </row>
    <row r="660" spans="1:12">
      <c r="A660" s="75">
        <v>45857</v>
      </c>
      <c r="B660" s="6" t="s">
        <v>480</v>
      </c>
      <c r="C660" s="6" t="s">
        <v>481</v>
      </c>
      <c r="D660" s="21" t="s">
        <v>493</v>
      </c>
      <c r="E660" s="19">
        <v>5.4979166666666662E-2</v>
      </c>
      <c r="F660" s="19">
        <v>7.3333333333333334E-2</v>
      </c>
      <c r="G660" s="6">
        <v>0</v>
      </c>
      <c r="H660" s="6">
        <v>0</v>
      </c>
      <c r="I660" s="6">
        <v>8.48</v>
      </c>
      <c r="J660" s="22">
        <v>0</v>
      </c>
      <c r="K660" s="22">
        <v>285.94799999999998</v>
      </c>
      <c r="L660" s="11"/>
    </row>
    <row r="661" spans="1:12">
      <c r="A661" s="75">
        <v>45857</v>
      </c>
      <c r="B661" s="6" t="s">
        <v>480</v>
      </c>
      <c r="C661" s="6" t="s">
        <v>481</v>
      </c>
      <c r="D661" s="21" t="s">
        <v>442</v>
      </c>
      <c r="E661" s="19">
        <v>6.5937499999999996E-2</v>
      </c>
      <c r="F661" s="19">
        <v>0.06</v>
      </c>
      <c r="G661" s="6">
        <v>0</v>
      </c>
      <c r="H661" s="6">
        <v>0</v>
      </c>
      <c r="I661" s="6">
        <v>2.1749999999999998</v>
      </c>
      <c r="J661" s="22">
        <v>0</v>
      </c>
      <c r="K661" s="22">
        <v>557.19825000000003</v>
      </c>
      <c r="L661" s="11"/>
    </row>
    <row r="662" spans="1:12">
      <c r="A662" s="75">
        <v>45857</v>
      </c>
      <c r="B662" s="6" t="s">
        <v>480</v>
      </c>
      <c r="C662" s="6" t="s">
        <v>481</v>
      </c>
      <c r="D662" s="21" t="s">
        <v>494</v>
      </c>
      <c r="E662" s="19">
        <v>3.6749999999999998E-2</v>
      </c>
      <c r="F662" s="19">
        <v>6.6666666666666666E-2</v>
      </c>
      <c r="G662" s="6">
        <v>0</v>
      </c>
      <c r="H662" s="6">
        <v>0</v>
      </c>
      <c r="I662" s="6">
        <v>11.18</v>
      </c>
      <c r="J662" s="22">
        <v>0</v>
      </c>
      <c r="K662" s="22">
        <v>364.53059999999999</v>
      </c>
      <c r="L662" s="11"/>
    </row>
    <row r="663" spans="1:12">
      <c r="A663" s="75">
        <v>45857</v>
      </c>
      <c r="B663" s="6" t="s">
        <v>480</v>
      </c>
      <c r="C663" s="6" t="s">
        <v>481</v>
      </c>
      <c r="D663" s="21" t="s">
        <v>260</v>
      </c>
      <c r="E663" s="19">
        <v>1.6729166666666666E-2</v>
      </c>
      <c r="F663" s="19">
        <v>1.6666666666666666E-2</v>
      </c>
      <c r="G663" s="6">
        <v>0.26900000000000002</v>
      </c>
      <c r="H663" s="6">
        <v>1.1208333333333335E-3</v>
      </c>
      <c r="I663" s="6">
        <v>0.98499999999999999</v>
      </c>
      <c r="J663" s="22">
        <v>2.2192500000000002</v>
      </c>
      <c r="K663" s="22">
        <v>33.123749999999994</v>
      </c>
      <c r="L663" s="11"/>
    </row>
    <row r="664" spans="1:12">
      <c r="A664" s="75">
        <v>45857</v>
      </c>
      <c r="B664" s="6" t="s">
        <v>480</v>
      </c>
      <c r="C664" s="6" t="s">
        <v>481</v>
      </c>
      <c r="D664" s="21" t="s">
        <v>495</v>
      </c>
      <c r="E664" s="19">
        <v>0.12810833333333335</v>
      </c>
      <c r="F664" s="19">
        <v>0.11666666666666667</v>
      </c>
      <c r="G664" s="6">
        <v>1.68</v>
      </c>
      <c r="H664" s="6">
        <v>7.0000000000000001E-3</v>
      </c>
      <c r="I664" s="6">
        <v>3.9849999999999999</v>
      </c>
      <c r="J664" s="22">
        <v>66.86399999999999</v>
      </c>
      <c r="K664" s="22">
        <v>1234.3969999999999</v>
      </c>
      <c r="L664" s="11"/>
    </row>
    <row r="665" spans="1:12">
      <c r="A665" s="75">
        <v>45857</v>
      </c>
      <c r="B665" s="6" t="s">
        <v>480</v>
      </c>
      <c r="C665" s="6" t="s">
        <v>481</v>
      </c>
      <c r="D665" s="21" t="s">
        <v>222</v>
      </c>
      <c r="E665" s="19">
        <v>1.8680000000000001</v>
      </c>
      <c r="F665" s="19">
        <v>1.5</v>
      </c>
      <c r="G665" s="6">
        <v>0</v>
      </c>
      <c r="H665" s="6">
        <v>0</v>
      </c>
      <c r="I665" s="6">
        <v>0</v>
      </c>
      <c r="J665" s="22">
        <v>0</v>
      </c>
      <c r="K665" s="22">
        <v>162</v>
      </c>
      <c r="L665" s="11"/>
    </row>
    <row r="666" spans="1:12">
      <c r="A666" s="75">
        <v>45857</v>
      </c>
      <c r="B666" s="6" t="s">
        <v>480</v>
      </c>
      <c r="C666" s="6" t="s">
        <v>481</v>
      </c>
      <c r="D666" s="21" t="s">
        <v>496</v>
      </c>
      <c r="E666" s="19">
        <v>1.0416666666666666E-2</v>
      </c>
      <c r="F666" s="19">
        <v>8.3333333333333332E-3</v>
      </c>
      <c r="G666" s="6">
        <v>0</v>
      </c>
      <c r="H666" s="6">
        <v>0</v>
      </c>
      <c r="I666" s="6">
        <v>0</v>
      </c>
      <c r="J666" s="22">
        <v>0</v>
      </c>
      <c r="K666" s="22">
        <v>163.95</v>
      </c>
      <c r="L666" s="11"/>
    </row>
    <row r="667" spans="1:12">
      <c r="A667" s="75">
        <v>45857</v>
      </c>
      <c r="B667" s="6" t="s">
        <v>480</v>
      </c>
      <c r="C667" s="6" t="s">
        <v>481</v>
      </c>
      <c r="D667" s="21" t="s">
        <v>186</v>
      </c>
      <c r="E667" s="19">
        <v>1.5212499999999999E-2</v>
      </c>
      <c r="F667" s="19">
        <v>1.4999999999999999E-2</v>
      </c>
      <c r="G667" s="6">
        <v>0.125</v>
      </c>
      <c r="H667" s="6">
        <v>5.2083333333333333E-4</v>
      </c>
      <c r="I667" s="6">
        <v>0.84899999999999998</v>
      </c>
      <c r="J667" s="22">
        <v>4.5587499999999999</v>
      </c>
      <c r="K667" s="22">
        <v>133.15196999999998</v>
      </c>
      <c r="L667" s="11"/>
    </row>
    <row r="668" spans="1:12">
      <c r="A668" s="75">
        <v>45857</v>
      </c>
      <c r="B668" s="6" t="s">
        <v>480</v>
      </c>
      <c r="C668" s="6" t="s">
        <v>481</v>
      </c>
      <c r="D668" s="21" t="s">
        <v>197</v>
      </c>
      <c r="E668" s="19">
        <v>2.4916666666666667E-2</v>
      </c>
      <c r="F668" s="19">
        <v>2.6666666666666668E-2</v>
      </c>
      <c r="G668" s="6">
        <v>0.23599999999999999</v>
      </c>
      <c r="H668" s="6">
        <v>9.8333333333333324E-4</v>
      </c>
      <c r="I668" s="6">
        <v>1.895</v>
      </c>
      <c r="J668" s="22">
        <v>2.4779999999999998</v>
      </c>
      <c r="K668" s="22">
        <v>64.102500000000006</v>
      </c>
      <c r="L668" s="11"/>
    </row>
    <row r="669" spans="1:12">
      <c r="A669" s="75">
        <v>45857</v>
      </c>
      <c r="B669" s="6" t="s">
        <v>480</v>
      </c>
      <c r="C669" s="6" t="s">
        <v>481</v>
      </c>
      <c r="D669" s="21" t="s">
        <v>497</v>
      </c>
      <c r="E669" s="19">
        <v>7.3499999999999998E-3</v>
      </c>
      <c r="F669" s="19">
        <v>6.6666666666666671E-3</v>
      </c>
      <c r="G669" s="6">
        <v>0.126</v>
      </c>
      <c r="H669" s="6">
        <v>5.2499999999999997E-4</v>
      </c>
      <c r="I669" s="6">
        <v>0</v>
      </c>
      <c r="J669" s="22">
        <v>2.6145</v>
      </c>
      <c r="K669" s="22">
        <v>41.5</v>
      </c>
      <c r="L669" s="11"/>
    </row>
    <row r="670" spans="1:12">
      <c r="A670" s="75">
        <v>45857</v>
      </c>
      <c r="B670" s="6" t="s">
        <v>480</v>
      </c>
      <c r="C670" s="6" t="s">
        <v>481</v>
      </c>
      <c r="D670" s="21" t="s">
        <v>447</v>
      </c>
      <c r="E670" s="19">
        <v>5.4416666666666676E-3</v>
      </c>
      <c r="F670" s="19">
        <v>2.3333333333333334E-2</v>
      </c>
      <c r="G670" s="6">
        <v>0.36</v>
      </c>
      <c r="H670" s="6">
        <v>1.5E-3</v>
      </c>
      <c r="I670" s="6">
        <v>5.5679999999999996</v>
      </c>
      <c r="J670" s="22">
        <v>5.7240000000000002</v>
      </c>
      <c r="K670" s="22">
        <v>22.768800000000006</v>
      </c>
      <c r="L670" s="11"/>
    </row>
    <row r="671" spans="1:12">
      <c r="A671" s="75">
        <v>45857</v>
      </c>
      <c r="B671" s="6" t="s">
        <v>480</v>
      </c>
      <c r="C671" s="6" t="s">
        <v>481</v>
      </c>
      <c r="D671" s="21" t="s">
        <v>268</v>
      </c>
      <c r="E671" s="19">
        <v>-6.6666666666665396E-5</v>
      </c>
      <c r="F671" s="19">
        <v>1.6666666666666666E-2</v>
      </c>
      <c r="G671" s="6">
        <v>0.65200000000000002</v>
      </c>
      <c r="H671" s="6">
        <v>2.7166666666666667E-3</v>
      </c>
      <c r="I671" s="6">
        <v>4.6559999999999997</v>
      </c>
      <c r="J671" s="22">
        <v>9.4540000000000006</v>
      </c>
      <c r="K671" s="22">
        <v>4.9880000000000049</v>
      </c>
      <c r="L671" s="11"/>
    </row>
    <row r="672" spans="1:12">
      <c r="A672" s="75">
        <v>45857</v>
      </c>
      <c r="B672" s="6" t="s">
        <v>480</v>
      </c>
      <c r="C672" s="6" t="s">
        <v>481</v>
      </c>
      <c r="D672" s="21" t="s">
        <v>448</v>
      </c>
      <c r="E672" s="19">
        <v>1.1533333333333333E-2</v>
      </c>
      <c r="F672" s="19">
        <v>1.6666666666666666E-2</v>
      </c>
      <c r="G672" s="6">
        <v>0.56000000000000005</v>
      </c>
      <c r="H672" s="6">
        <v>2.3333333333333335E-3</v>
      </c>
      <c r="I672" s="6">
        <v>1.58</v>
      </c>
      <c r="J672" s="22">
        <v>17.192</v>
      </c>
      <c r="K672" s="22">
        <v>104.994</v>
      </c>
      <c r="L672" s="11"/>
    </row>
    <row r="673" spans="1:12">
      <c r="A673" s="75">
        <v>45857</v>
      </c>
      <c r="B673" s="6" t="s">
        <v>480</v>
      </c>
      <c r="C673" s="6" t="s">
        <v>481</v>
      </c>
      <c r="D673" s="21" t="s">
        <v>449</v>
      </c>
      <c r="E673" s="19">
        <v>1E-3</v>
      </c>
      <c r="F673" s="19">
        <v>2.666666666666667E-3</v>
      </c>
      <c r="G673" s="6">
        <v>0</v>
      </c>
      <c r="H673" s="6">
        <v>0</v>
      </c>
      <c r="I673" s="6">
        <v>0</v>
      </c>
      <c r="J673" s="22">
        <v>0</v>
      </c>
      <c r="K673" s="22">
        <v>4.8000000000000007</v>
      </c>
      <c r="L673" s="11"/>
    </row>
    <row r="674" spans="1:12">
      <c r="A674" s="75">
        <v>45857</v>
      </c>
      <c r="B674" s="6" t="s">
        <v>480</v>
      </c>
      <c r="C674" s="6" t="s">
        <v>481</v>
      </c>
      <c r="D674" s="21" t="s">
        <v>498</v>
      </c>
      <c r="E674" s="19">
        <v>0.375</v>
      </c>
      <c r="F674" s="19">
        <v>0.5</v>
      </c>
      <c r="G674" s="6">
        <v>25</v>
      </c>
      <c r="H674" s="6">
        <v>0.10416666666666667</v>
      </c>
      <c r="I674" s="6">
        <v>60</v>
      </c>
      <c r="J674" s="22">
        <v>52.5</v>
      </c>
      <c r="K674" s="22">
        <v>189</v>
      </c>
      <c r="L674" s="11"/>
    </row>
    <row r="675" spans="1:12">
      <c r="A675" s="75">
        <v>45857</v>
      </c>
      <c r="B675" s="6" t="s">
        <v>480</v>
      </c>
      <c r="C675" s="6" t="s">
        <v>481</v>
      </c>
      <c r="D675" s="21" t="s">
        <v>499</v>
      </c>
      <c r="E675" s="19">
        <v>-4.1666666666666671E-2</v>
      </c>
      <c r="F675" s="19">
        <v>0.05</v>
      </c>
      <c r="G675" s="6">
        <v>0</v>
      </c>
      <c r="H675" s="6">
        <v>0</v>
      </c>
      <c r="I675" s="6">
        <v>0</v>
      </c>
      <c r="J675" s="22">
        <v>0</v>
      </c>
      <c r="K675" s="22">
        <v>22.35</v>
      </c>
      <c r="L675" s="11"/>
    </row>
    <row r="676" spans="1:12">
      <c r="A676" s="75">
        <v>45857</v>
      </c>
      <c r="B676" s="6" t="s">
        <v>480</v>
      </c>
      <c r="C676" s="6" t="s">
        <v>481</v>
      </c>
      <c r="D676" s="21" t="s">
        <v>122</v>
      </c>
      <c r="E676" s="19">
        <v>6.25E-2</v>
      </c>
      <c r="F676" s="19">
        <v>0.05</v>
      </c>
      <c r="G676" s="6">
        <v>0</v>
      </c>
      <c r="H676" s="6">
        <v>0</v>
      </c>
      <c r="I676" s="6">
        <v>0</v>
      </c>
      <c r="J676" s="22">
        <v>0</v>
      </c>
      <c r="K676" s="22">
        <v>55.5</v>
      </c>
      <c r="L676" s="11"/>
    </row>
    <row r="677" spans="1:12">
      <c r="A677" s="75">
        <v>45857</v>
      </c>
      <c r="B677" s="6" t="s">
        <v>480</v>
      </c>
      <c r="C677" s="6" t="s">
        <v>481</v>
      </c>
      <c r="D677" s="21" t="s">
        <v>124</v>
      </c>
      <c r="E677" s="19">
        <v>4.1666666666666669E-4</v>
      </c>
      <c r="F677" s="19">
        <v>3.3333333333333338E-4</v>
      </c>
      <c r="G677" s="6">
        <v>0</v>
      </c>
      <c r="H677" s="6">
        <v>0</v>
      </c>
      <c r="I677" s="6">
        <v>0</v>
      </c>
      <c r="J677" s="22">
        <v>0</v>
      </c>
      <c r="K677" s="22">
        <v>5.4030000000000005</v>
      </c>
      <c r="L677" s="11"/>
    </row>
    <row r="678" spans="1:12">
      <c r="A678" s="75">
        <v>45857</v>
      </c>
      <c r="B678" s="6" t="s">
        <v>480</v>
      </c>
      <c r="C678" s="6" t="s">
        <v>481</v>
      </c>
      <c r="D678" s="21" t="s">
        <v>500</v>
      </c>
      <c r="E678" s="19">
        <v>6.25E-2</v>
      </c>
      <c r="F678" s="19">
        <v>0.05</v>
      </c>
      <c r="G678" s="6">
        <v>0</v>
      </c>
      <c r="H678" s="6">
        <v>0</v>
      </c>
      <c r="I678" s="6">
        <v>0</v>
      </c>
      <c r="J678" s="22">
        <v>0</v>
      </c>
      <c r="K678" s="22">
        <v>97.350000000000009</v>
      </c>
      <c r="L678" s="11"/>
    </row>
    <row r="679" spans="1:12">
      <c r="A679" s="75">
        <v>45857</v>
      </c>
      <c r="B679" s="6" t="s">
        <v>480</v>
      </c>
      <c r="C679" s="6" t="s">
        <v>481</v>
      </c>
      <c r="D679" s="21" t="s">
        <v>424</v>
      </c>
      <c r="E679" s="19">
        <v>3.3333333333333333E-2</v>
      </c>
      <c r="F679" s="19">
        <v>2.6666666666666668E-2</v>
      </c>
      <c r="G679" s="6">
        <v>0</v>
      </c>
      <c r="H679" s="6">
        <v>0</v>
      </c>
      <c r="I679" s="6">
        <v>0</v>
      </c>
      <c r="J679" s="22">
        <v>0</v>
      </c>
      <c r="K679" s="22">
        <v>23.2</v>
      </c>
      <c r="L679" s="11"/>
    </row>
    <row r="680" spans="1:12">
      <c r="A680" s="75">
        <v>45857</v>
      </c>
      <c r="B680" s="6" t="s">
        <v>480</v>
      </c>
      <c r="C680" s="6" t="s">
        <v>481</v>
      </c>
      <c r="D680" s="21" t="s">
        <v>422</v>
      </c>
      <c r="E680" s="19">
        <v>4.1666666666666664E-2</v>
      </c>
      <c r="F680" s="81">
        <v>6.6666666666666666E-2</v>
      </c>
      <c r="G680" s="6">
        <v>1.47</v>
      </c>
      <c r="H680" s="6">
        <v>6.1250000000000002E-3</v>
      </c>
      <c r="I680" s="6">
        <v>10</v>
      </c>
      <c r="J680" s="22">
        <v>9.6725999999999992</v>
      </c>
      <c r="K680" s="22">
        <v>65.8</v>
      </c>
      <c r="L680" s="11"/>
    </row>
    <row r="681" spans="1:12">
      <c r="A681" s="75">
        <v>45857</v>
      </c>
      <c r="B681" s="6" t="s">
        <v>480</v>
      </c>
      <c r="C681" s="6" t="s">
        <v>481</v>
      </c>
      <c r="D681" s="21" t="s">
        <v>141</v>
      </c>
      <c r="E681" s="19">
        <v>7.7208333333333323E-2</v>
      </c>
      <c r="F681" s="19">
        <v>6.6666666666666666E-2</v>
      </c>
      <c r="G681" s="6">
        <v>0.39800000000000002</v>
      </c>
      <c r="H681" s="6">
        <v>1.6583333333333335E-3</v>
      </c>
      <c r="I681" s="6">
        <v>0</v>
      </c>
      <c r="J681" s="22">
        <v>2.9452000000000003</v>
      </c>
      <c r="K681" s="22">
        <v>148</v>
      </c>
      <c r="L681" s="11"/>
    </row>
    <row r="682" spans="1:12">
      <c r="A682" s="75">
        <v>45857</v>
      </c>
      <c r="B682" s="6" t="s">
        <v>480</v>
      </c>
      <c r="C682" s="6" t="s">
        <v>481</v>
      </c>
      <c r="D682" s="21" t="s">
        <v>501</v>
      </c>
      <c r="E682" s="19">
        <v>3.4208333333333341E-2</v>
      </c>
      <c r="F682" s="19">
        <v>3.3333333333333333E-2</v>
      </c>
      <c r="G682" s="6">
        <v>0</v>
      </c>
      <c r="H682" s="6">
        <v>0</v>
      </c>
      <c r="I682" s="6">
        <v>1.3919999999999999</v>
      </c>
      <c r="J682" s="22">
        <v>0</v>
      </c>
      <c r="K682" s="22">
        <v>146.33600000000001</v>
      </c>
      <c r="L682" s="11"/>
    </row>
    <row r="683" spans="1:12">
      <c r="A683" s="75">
        <v>45857</v>
      </c>
      <c r="B683" s="6" t="s">
        <v>480</v>
      </c>
      <c r="C683" s="6" t="s">
        <v>481</v>
      </c>
      <c r="D683" s="21" t="s">
        <v>502</v>
      </c>
      <c r="E683" s="19">
        <v>0</v>
      </c>
      <c r="F683" s="19">
        <v>3.3333333333333333E-2</v>
      </c>
      <c r="G683" s="6">
        <v>0</v>
      </c>
      <c r="H683" s="6">
        <v>0</v>
      </c>
      <c r="I683" s="6">
        <v>10</v>
      </c>
      <c r="J683" s="22">
        <v>0</v>
      </c>
      <c r="K683" s="22">
        <v>0</v>
      </c>
      <c r="L683" s="11"/>
    </row>
    <row r="684" spans="1:12">
      <c r="A684" s="75">
        <v>45857</v>
      </c>
      <c r="B684" s="6" t="s">
        <v>480</v>
      </c>
      <c r="C684" s="6" t="s">
        <v>481</v>
      </c>
      <c r="D684" s="21" t="s">
        <v>450</v>
      </c>
      <c r="E684" s="19">
        <v>1.6666666666666666E-2</v>
      </c>
      <c r="F684" s="19">
        <v>1.3333333333333334E-2</v>
      </c>
      <c r="G684" s="6">
        <v>0</v>
      </c>
      <c r="H684" s="6">
        <v>0</v>
      </c>
      <c r="I684" s="6">
        <v>0</v>
      </c>
      <c r="J684" s="22">
        <v>0</v>
      </c>
      <c r="K684" s="22">
        <v>16</v>
      </c>
      <c r="L684" s="11"/>
    </row>
    <row r="685" spans="1:12">
      <c r="A685" s="75">
        <v>45857</v>
      </c>
      <c r="B685" s="6" t="s">
        <v>480</v>
      </c>
      <c r="C685" s="6" t="s">
        <v>481</v>
      </c>
      <c r="D685" s="21" t="s">
        <v>503</v>
      </c>
      <c r="E685" s="19">
        <v>1.6666666666666666E-2</v>
      </c>
      <c r="F685" s="19">
        <v>1.6666666666666666E-2</v>
      </c>
      <c r="G685" s="6">
        <v>1.385</v>
      </c>
      <c r="H685" s="6">
        <v>5.7708333333333335E-3</v>
      </c>
      <c r="I685" s="6">
        <v>1</v>
      </c>
      <c r="J685" s="22">
        <v>32.755249999999997</v>
      </c>
      <c r="K685" s="22">
        <v>94.6</v>
      </c>
      <c r="L685" s="11"/>
    </row>
    <row r="686" spans="1:12">
      <c r="A686" s="75">
        <v>45857</v>
      </c>
      <c r="B686" s="6" t="s">
        <v>480</v>
      </c>
      <c r="C686" s="6" t="s">
        <v>481</v>
      </c>
      <c r="D686" s="21" t="s">
        <v>504</v>
      </c>
      <c r="E686" s="19">
        <v>-1.6041666666666669E-3</v>
      </c>
      <c r="F686" s="19">
        <v>3.3333333333333335E-3</v>
      </c>
      <c r="G686" s="6">
        <v>0.47</v>
      </c>
      <c r="H686" s="6">
        <v>1.9583333333333332E-3</v>
      </c>
      <c r="I686" s="6">
        <v>0</v>
      </c>
      <c r="J686" s="22">
        <v>5.64</v>
      </c>
      <c r="K686" s="22">
        <v>12</v>
      </c>
      <c r="L686" s="11"/>
    </row>
    <row r="687" spans="1:12">
      <c r="A687" s="75">
        <v>45857</v>
      </c>
      <c r="B687" s="6" t="s">
        <v>480</v>
      </c>
      <c r="C687" s="6" t="s">
        <v>481</v>
      </c>
      <c r="D687" s="21" t="s">
        <v>505</v>
      </c>
      <c r="E687" s="19">
        <v>4.804166666666667E-2</v>
      </c>
      <c r="F687" s="19">
        <v>0.04</v>
      </c>
      <c r="G687" s="6">
        <v>2.165</v>
      </c>
      <c r="H687" s="6">
        <v>9.0208333333333338E-3</v>
      </c>
      <c r="I687" s="6">
        <v>0</v>
      </c>
      <c r="J687" s="22">
        <v>49.556850000000004</v>
      </c>
      <c r="K687" s="22">
        <v>274.68</v>
      </c>
      <c r="L687" s="11"/>
    </row>
    <row r="688" spans="1:12">
      <c r="A688" s="75">
        <v>45857</v>
      </c>
      <c r="B688" s="6" t="s">
        <v>480</v>
      </c>
      <c r="C688" s="6" t="s">
        <v>481</v>
      </c>
      <c r="D688" s="21" t="s">
        <v>506</v>
      </c>
      <c r="E688" s="19">
        <v>0.36597916666666669</v>
      </c>
      <c r="F688" s="19">
        <v>0.3</v>
      </c>
      <c r="G688" s="6">
        <v>0</v>
      </c>
      <c r="H688" s="6">
        <v>0</v>
      </c>
      <c r="I688" s="6">
        <v>0</v>
      </c>
      <c r="J688" s="22">
        <v>0</v>
      </c>
      <c r="K688" s="22">
        <v>62.099999999999994</v>
      </c>
      <c r="L688" s="11"/>
    </row>
    <row r="689" spans="1:12">
      <c r="A689" s="75">
        <v>45857</v>
      </c>
      <c r="B689" s="6" t="s">
        <v>480</v>
      </c>
      <c r="C689" s="6" t="s">
        <v>481</v>
      </c>
      <c r="D689" s="21" t="s">
        <v>507</v>
      </c>
      <c r="E689" s="19">
        <v>0.20833333333333334</v>
      </c>
      <c r="F689" s="19">
        <v>0.16666666666666666</v>
      </c>
      <c r="G689" s="6">
        <v>0</v>
      </c>
      <c r="H689" s="6">
        <v>0</v>
      </c>
      <c r="I689" s="6">
        <v>0</v>
      </c>
      <c r="J689" s="22">
        <v>0</v>
      </c>
      <c r="K689" s="22">
        <v>34</v>
      </c>
      <c r="L689" s="11"/>
    </row>
    <row r="690" spans="1:12">
      <c r="A690" s="75">
        <v>45857</v>
      </c>
      <c r="B690" s="6" t="s">
        <v>480</v>
      </c>
      <c r="C690" s="6" t="s">
        <v>481</v>
      </c>
      <c r="D690" s="21" t="s">
        <v>134</v>
      </c>
      <c r="E690" s="19">
        <v>5.8333333333333334E-2</v>
      </c>
      <c r="F690" s="19">
        <v>5.3333333333333337E-2</v>
      </c>
      <c r="G690" s="6">
        <v>2.3149999999999999</v>
      </c>
      <c r="H690" s="6">
        <v>9.6458333333333326E-3</v>
      </c>
      <c r="I690" s="6">
        <v>2</v>
      </c>
      <c r="J690" s="22">
        <v>56.972149999999999</v>
      </c>
      <c r="K690" s="22">
        <v>344.53999999999996</v>
      </c>
      <c r="L690" s="11"/>
    </row>
    <row r="691" spans="1:12">
      <c r="A691" s="75">
        <v>45857</v>
      </c>
      <c r="B691" s="6" t="s">
        <v>480</v>
      </c>
      <c r="C691" s="6" t="s">
        <v>481</v>
      </c>
      <c r="D691" s="21" t="s">
        <v>229</v>
      </c>
      <c r="E691" s="19">
        <v>-5.479166666666666E-3</v>
      </c>
      <c r="F691" s="19">
        <v>6.6666666666666671E-3</v>
      </c>
      <c r="G691" s="6">
        <v>0</v>
      </c>
      <c r="H691" s="6">
        <v>0</v>
      </c>
      <c r="I691" s="6">
        <v>1</v>
      </c>
      <c r="J691" s="22">
        <v>0</v>
      </c>
      <c r="K691" s="22">
        <v>47.87</v>
      </c>
      <c r="L691" s="11"/>
    </row>
    <row r="692" spans="1:12">
      <c r="A692" s="75">
        <v>45857</v>
      </c>
      <c r="B692" s="6" t="s">
        <v>480</v>
      </c>
      <c r="C692" s="6" t="s">
        <v>481</v>
      </c>
      <c r="D692" s="21" t="s">
        <v>508</v>
      </c>
      <c r="E692" s="19">
        <v>0.10833333333333334</v>
      </c>
      <c r="F692" s="19">
        <v>0.13333333333333333</v>
      </c>
      <c r="G692" s="6">
        <v>0</v>
      </c>
      <c r="H692" s="6">
        <v>0</v>
      </c>
      <c r="I692" s="6">
        <v>14</v>
      </c>
      <c r="J692" s="22">
        <v>0</v>
      </c>
      <c r="K692" s="22">
        <v>17.68</v>
      </c>
      <c r="L692" s="11"/>
    </row>
    <row r="693" spans="1:12">
      <c r="A693" s="75">
        <v>45857</v>
      </c>
      <c r="B693" s="6" t="s">
        <v>480</v>
      </c>
      <c r="C693" s="6" t="s">
        <v>481</v>
      </c>
      <c r="D693" s="21" t="s">
        <v>509</v>
      </c>
      <c r="E693" s="19">
        <v>0.1</v>
      </c>
      <c r="F693" s="19">
        <v>0.13333333333333333</v>
      </c>
      <c r="G693" s="6">
        <v>0</v>
      </c>
      <c r="H693" s="6">
        <v>0</v>
      </c>
      <c r="I693" s="6">
        <v>16</v>
      </c>
      <c r="J693" s="22">
        <v>0</v>
      </c>
      <c r="K693" s="22">
        <v>16.559999999999999</v>
      </c>
      <c r="L693" s="11"/>
    </row>
    <row r="694" spans="1:12">
      <c r="A694" s="75">
        <v>45857</v>
      </c>
      <c r="B694" s="6" t="s">
        <v>480</v>
      </c>
      <c r="C694" s="6" t="s">
        <v>481</v>
      </c>
      <c r="D694" s="21" t="s">
        <v>278</v>
      </c>
      <c r="E694" s="19">
        <v>4.1666666666666666E-3</v>
      </c>
      <c r="F694" s="19">
        <v>3.3333333333333335E-3</v>
      </c>
      <c r="G694" s="6">
        <v>0.32600000000000001</v>
      </c>
      <c r="H694" s="6">
        <v>1.3583333333333334E-3</v>
      </c>
      <c r="I694" s="6">
        <v>0</v>
      </c>
      <c r="J694" s="22">
        <v>12.88026</v>
      </c>
      <c r="K694" s="22">
        <v>39.51</v>
      </c>
      <c r="L694" s="11"/>
    </row>
    <row r="695" spans="1:12">
      <c r="A695" s="75">
        <v>45857</v>
      </c>
      <c r="B695" s="6" t="s">
        <v>480</v>
      </c>
      <c r="C695" s="6" t="s">
        <v>481</v>
      </c>
      <c r="D695" s="21" t="s">
        <v>510</v>
      </c>
      <c r="E695" s="19">
        <v>1.9474999999999999E-2</v>
      </c>
      <c r="F695" s="19">
        <v>1.6666666666666666E-2</v>
      </c>
      <c r="G695" s="6">
        <v>0.218</v>
      </c>
      <c r="H695" s="6">
        <v>9.0833333333333337E-4</v>
      </c>
      <c r="I695" s="6">
        <v>0</v>
      </c>
      <c r="J695" s="22">
        <v>3.052</v>
      </c>
      <c r="K695" s="22">
        <v>70</v>
      </c>
      <c r="L695" s="11"/>
    </row>
    <row r="696" spans="1:12">
      <c r="A696" s="75">
        <v>45857</v>
      </c>
      <c r="B696" s="6" t="s">
        <v>480</v>
      </c>
      <c r="C696" s="6" t="s">
        <v>481</v>
      </c>
      <c r="D696" s="21" t="s">
        <v>417</v>
      </c>
      <c r="E696" s="19">
        <v>7.4250000000000002E-3</v>
      </c>
      <c r="F696" s="19">
        <v>6.6666666666666671E-3</v>
      </c>
      <c r="G696" s="6">
        <v>0</v>
      </c>
      <c r="H696" s="6">
        <v>0</v>
      </c>
      <c r="I696" s="6">
        <v>0</v>
      </c>
      <c r="J696" s="22">
        <v>0</v>
      </c>
      <c r="K696" s="22">
        <v>49.6</v>
      </c>
      <c r="L696" s="11"/>
    </row>
    <row r="697" spans="1:12">
      <c r="A697" s="75">
        <v>45857</v>
      </c>
      <c r="B697" s="6" t="s">
        <v>480</v>
      </c>
      <c r="C697" s="6" t="s">
        <v>481</v>
      </c>
      <c r="D697" s="21" t="s">
        <v>457</v>
      </c>
      <c r="E697" s="19">
        <v>1.25E-3</v>
      </c>
      <c r="F697" s="19">
        <v>1E-3</v>
      </c>
      <c r="G697" s="6">
        <v>0.623</v>
      </c>
      <c r="H697" s="6">
        <v>2.5958333333333332E-3</v>
      </c>
      <c r="I697" s="6">
        <v>0</v>
      </c>
      <c r="J697" s="22">
        <v>20.091750000000001</v>
      </c>
      <c r="K697" s="22">
        <v>9.6749999999999989</v>
      </c>
      <c r="L697" s="11"/>
    </row>
    <row r="698" spans="1:12">
      <c r="A698" s="75">
        <v>45857</v>
      </c>
      <c r="B698" s="6" t="s">
        <v>480</v>
      </c>
      <c r="C698" s="6" t="s">
        <v>481</v>
      </c>
      <c r="D698" s="21" t="s">
        <v>511</v>
      </c>
      <c r="E698" s="19">
        <v>-9.5833333333333187E-5</v>
      </c>
      <c r="F698" s="19">
        <v>2E-3</v>
      </c>
      <c r="G698" s="6">
        <v>0.54</v>
      </c>
      <c r="H698" s="6">
        <v>2.2500000000000003E-3</v>
      </c>
      <c r="I698" s="6">
        <v>0</v>
      </c>
      <c r="J698" s="22">
        <v>21.000600000000002</v>
      </c>
      <c r="K698" s="22">
        <v>23.334</v>
      </c>
      <c r="L698" s="11"/>
    </row>
    <row r="699" spans="1:12">
      <c r="A699" s="75">
        <v>45857</v>
      </c>
      <c r="B699" s="6" t="s">
        <v>480</v>
      </c>
      <c r="C699" s="6" t="s">
        <v>481</v>
      </c>
      <c r="D699" s="21" t="s">
        <v>358</v>
      </c>
      <c r="E699" s="19">
        <v>1.025E-2</v>
      </c>
      <c r="F699" s="19">
        <v>0.01</v>
      </c>
      <c r="G699" s="6">
        <v>0</v>
      </c>
      <c r="H699" s="6">
        <v>0</v>
      </c>
      <c r="I699" s="6">
        <v>0</v>
      </c>
      <c r="J699" s="22">
        <v>0</v>
      </c>
      <c r="K699" s="22">
        <v>66.81</v>
      </c>
      <c r="L699" s="11"/>
    </row>
    <row r="700" spans="1:12">
      <c r="A700" s="75">
        <v>45857</v>
      </c>
      <c r="B700" s="6" t="s">
        <v>480</v>
      </c>
      <c r="C700" s="6" t="s">
        <v>481</v>
      </c>
      <c r="D700" s="21" t="s">
        <v>512</v>
      </c>
      <c r="E700" s="19">
        <v>8.3333333333333332E-3</v>
      </c>
      <c r="F700" s="19">
        <v>6.6666666666666671E-3</v>
      </c>
      <c r="G700" s="6">
        <v>0</v>
      </c>
      <c r="H700" s="6">
        <v>0</v>
      </c>
      <c r="I700" s="6">
        <v>0</v>
      </c>
      <c r="J700" s="22">
        <v>0</v>
      </c>
      <c r="K700" s="22">
        <v>36.159999999999997</v>
      </c>
      <c r="L700" s="11"/>
    </row>
    <row r="701" spans="1:12">
      <c r="A701" s="75">
        <v>45857</v>
      </c>
      <c r="B701" s="6" t="s">
        <v>480</v>
      </c>
      <c r="C701" s="6" t="s">
        <v>481</v>
      </c>
      <c r="D701" s="21" t="s">
        <v>289</v>
      </c>
      <c r="E701" s="19">
        <v>0.05</v>
      </c>
      <c r="F701" s="19">
        <v>0.04</v>
      </c>
      <c r="G701" s="6">
        <v>0</v>
      </c>
      <c r="H701" s="6">
        <v>0</v>
      </c>
      <c r="I701" s="6">
        <v>0</v>
      </c>
      <c r="J701" s="22">
        <v>0</v>
      </c>
      <c r="K701" s="22">
        <v>23.04</v>
      </c>
      <c r="L701" s="11"/>
    </row>
    <row r="702" spans="1:12" ht="15">
      <c r="A702" s="75">
        <v>45857</v>
      </c>
      <c r="B702" s="6" t="s">
        <v>480</v>
      </c>
      <c r="C702" s="6" t="s">
        <v>481</v>
      </c>
      <c r="D702" s="27" t="s">
        <v>513</v>
      </c>
      <c r="E702" s="19">
        <v>4.1666666666666664E-2</v>
      </c>
      <c r="F702" s="19">
        <v>3.3333333333333333E-2</v>
      </c>
      <c r="G702" s="6">
        <v>0.215</v>
      </c>
      <c r="H702" s="6">
        <v>8.9583333333333333E-4</v>
      </c>
      <c r="I702" s="6">
        <v>0</v>
      </c>
      <c r="J702" s="22">
        <v>2.6819099999999998</v>
      </c>
      <c r="K702" s="22">
        <v>124.74000000000001</v>
      </c>
      <c r="L702" s="11"/>
    </row>
    <row r="703" spans="1:12" ht="15">
      <c r="A703" s="75">
        <v>45857</v>
      </c>
      <c r="B703" s="6" t="s">
        <v>480</v>
      </c>
      <c r="C703" s="6" t="s">
        <v>481</v>
      </c>
      <c r="D703" s="27" t="s">
        <v>292</v>
      </c>
      <c r="E703" s="19">
        <v>3.5416666666666669E-4</v>
      </c>
      <c r="F703" s="19">
        <v>1E-3</v>
      </c>
      <c r="G703" s="6">
        <v>0.158</v>
      </c>
      <c r="H703" s="6">
        <v>6.5833333333333336E-4</v>
      </c>
      <c r="I703" s="6">
        <v>0</v>
      </c>
      <c r="J703" s="22">
        <v>2.6733599999999997</v>
      </c>
      <c r="K703" s="22">
        <v>5.0759999999999996</v>
      </c>
      <c r="L703" s="11"/>
    </row>
    <row r="704" spans="1:12" ht="15">
      <c r="A704" s="75">
        <v>45857</v>
      </c>
      <c r="B704" s="6" t="s">
        <v>480</v>
      </c>
      <c r="C704" s="6" t="s">
        <v>481</v>
      </c>
      <c r="D704" s="27" t="s">
        <v>514</v>
      </c>
      <c r="E704" s="19">
        <v>3.5083333333333334E-3</v>
      </c>
      <c r="F704" s="19">
        <v>3.3333333333333335E-3</v>
      </c>
      <c r="G704" s="6">
        <v>0.14499999999999999</v>
      </c>
      <c r="H704" s="6">
        <v>6.0416666666666659E-4</v>
      </c>
      <c r="I704" s="6">
        <v>0</v>
      </c>
      <c r="J704" s="22">
        <v>6.09</v>
      </c>
      <c r="K704" s="22">
        <v>42</v>
      </c>
      <c r="L704" s="11"/>
    </row>
    <row r="705" spans="1:12" ht="15">
      <c r="A705" s="75">
        <v>45857</v>
      </c>
      <c r="B705" s="6" t="s">
        <v>480</v>
      </c>
      <c r="C705" s="6" t="s">
        <v>481</v>
      </c>
      <c r="D705" s="27" t="s">
        <v>369</v>
      </c>
      <c r="E705" s="19">
        <v>1.60625E-2</v>
      </c>
      <c r="F705" s="19">
        <v>1.3333333333333334E-2</v>
      </c>
      <c r="G705" s="6">
        <v>0</v>
      </c>
      <c r="H705" s="6">
        <v>0</v>
      </c>
      <c r="I705" s="6">
        <v>0</v>
      </c>
      <c r="J705" s="22">
        <v>0</v>
      </c>
      <c r="K705" s="22">
        <v>63.6</v>
      </c>
      <c r="L705" s="11"/>
    </row>
    <row r="706" spans="1:12" ht="15">
      <c r="A706" s="75">
        <v>45857</v>
      </c>
      <c r="B706" s="6" t="s">
        <v>480</v>
      </c>
      <c r="C706" s="6" t="s">
        <v>481</v>
      </c>
      <c r="D706" s="26" t="s">
        <v>515</v>
      </c>
      <c r="E706" s="19">
        <v>9.583333333333334E-2</v>
      </c>
      <c r="F706" s="19">
        <v>0.08</v>
      </c>
      <c r="G706" s="6">
        <v>3.36</v>
      </c>
      <c r="H706" s="6">
        <v>1.4E-2</v>
      </c>
      <c r="I706" s="6">
        <v>1</v>
      </c>
      <c r="J706" s="22">
        <v>113.09759999999999</v>
      </c>
      <c r="K706" s="22">
        <v>774.18</v>
      </c>
      <c r="L706" s="11"/>
    </row>
    <row r="707" spans="1:12" ht="15">
      <c r="A707" s="75">
        <v>45857</v>
      </c>
      <c r="B707" s="6" t="s">
        <v>480</v>
      </c>
      <c r="C707" s="6" t="s">
        <v>481</v>
      </c>
      <c r="D707" s="30" t="s">
        <v>516</v>
      </c>
      <c r="E707" s="19">
        <v>-1.4E-2</v>
      </c>
      <c r="F707" s="19">
        <v>0</v>
      </c>
      <c r="G707" s="6">
        <v>0</v>
      </c>
      <c r="H707" s="6">
        <v>0</v>
      </c>
      <c r="I707" s="6">
        <v>0</v>
      </c>
      <c r="J707" s="22">
        <v>0</v>
      </c>
      <c r="K707" s="22">
        <v>0</v>
      </c>
      <c r="L707" s="11"/>
    </row>
    <row r="708" spans="1:12" ht="15">
      <c r="A708" s="75">
        <v>45857</v>
      </c>
      <c r="B708" s="6" t="s">
        <v>480</v>
      </c>
      <c r="C708" s="6" t="s">
        <v>481</v>
      </c>
      <c r="D708" s="26" t="s">
        <v>6</v>
      </c>
      <c r="E708" s="19">
        <v>4.1666666666666666E-3</v>
      </c>
      <c r="F708" s="19">
        <v>3.3333333333333335E-3</v>
      </c>
      <c r="G708" s="6">
        <v>0</v>
      </c>
      <c r="H708" s="6">
        <v>0</v>
      </c>
      <c r="I708" s="6">
        <v>0</v>
      </c>
      <c r="J708" s="22">
        <v>0</v>
      </c>
      <c r="K708" s="22">
        <v>51.5</v>
      </c>
      <c r="L708" s="11"/>
    </row>
    <row r="709" spans="1:12" ht="15">
      <c r="A709" s="75">
        <v>45857</v>
      </c>
      <c r="B709" s="6" t="s">
        <v>480</v>
      </c>
      <c r="C709" s="6" t="s">
        <v>481</v>
      </c>
      <c r="D709" s="26" t="s">
        <v>7</v>
      </c>
      <c r="E709" s="19">
        <v>8.3333333333333332E-3</v>
      </c>
      <c r="F709" s="19">
        <v>6.6666666666666671E-3</v>
      </c>
      <c r="G709" s="6">
        <v>0</v>
      </c>
      <c r="H709" s="6">
        <v>0</v>
      </c>
      <c r="I709" s="6">
        <v>0</v>
      </c>
      <c r="J709" s="22">
        <v>0</v>
      </c>
      <c r="K709" s="22">
        <v>41.4</v>
      </c>
      <c r="L709" s="11"/>
    </row>
    <row r="710" spans="1:12" ht="15">
      <c r="A710" s="75">
        <v>45857</v>
      </c>
      <c r="B710" s="6" t="s">
        <v>480</v>
      </c>
      <c r="C710" s="6" t="s">
        <v>481</v>
      </c>
      <c r="D710" s="26" t="s">
        <v>8</v>
      </c>
      <c r="E710" s="19">
        <v>4.1666666666666666E-3</v>
      </c>
      <c r="F710" s="19">
        <v>3.3333333333333335E-3</v>
      </c>
      <c r="G710" s="6">
        <v>0</v>
      </c>
      <c r="H710" s="6">
        <v>0</v>
      </c>
      <c r="I710" s="6">
        <v>0</v>
      </c>
      <c r="J710" s="22">
        <v>0</v>
      </c>
      <c r="K710" s="22">
        <v>71.004999999999995</v>
      </c>
      <c r="L710" s="11"/>
    </row>
    <row r="711" spans="1:12" ht="15">
      <c r="A711" s="75">
        <v>45857</v>
      </c>
      <c r="B711" s="6" t="s">
        <v>480</v>
      </c>
      <c r="C711" s="6" t="s">
        <v>481</v>
      </c>
      <c r="D711" s="26" t="s">
        <v>371</v>
      </c>
      <c r="E711" s="19">
        <v>4.1666666666666666E-3</v>
      </c>
      <c r="F711" s="19">
        <v>3.3333333333333335E-3</v>
      </c>
      <c r="G711" s="6">
        <v>0</v>
      </c>
      <c r="H711" s="6">
        <v>0</v>
      </c>
      <c r="I711" s="6">
        <v>0</v>
      </c>
      <c r="J711" s="22">
        <v>0</v>
      </c>
      <c r="K711" s="22">
        <v>40.450000000000003</v>
      </c>
      <c r="L711" s="11"/>
    </row>
    <row r="712" spans="1:12" ht="15">
      <c r="A712" s="75">
        <v>45857</v>
      </c>
      <c r="B712" s="6" t="s">
        <v>480</v>
      </c>
      <c r="C712" s="6" t="s">
        <v>481</v>
      </c>
      <c r="D712" s="26" t="s">
        <v>11</v>
      </c>
      <c r="E712" s="19">
        <v>2.0833333333333333E-3</v>
      </c>
      <c r="F712" s="19">
        <v>1.6666666666666668E-3</v>
      </c>
      <c r="G712" s="6">
        <v>0</v>
      </c>
      <c r="H712" s="6">
        <v>0</v>
      </c>
      <c r="I712" s="6">
        <v>0</v>
      </c>
      <c r="J712" s="22">
        <v>0</v>
      </c>
      <c r="K712" s="22">
        <v>27.5</v>
      </c>
      <c r="L712" s="11"/>
    </row>
    <row r="713" spans="1:12" ht="15">
      <c r="A713" s="75">
        <v>45857</v>
      </c>
      <c r="B713" s="6" t="s">
        <v>480</v>
      </c>
      <c r="C713" s="6" t="s">
        <v>481</v>
      </c>
      <c r="D713" s="26" t="s">
        <v>12</v>
      </c>
      <c r="E713" s="19">
        <v>4.1666666666666666E-3</v>
      </c>
      <c r="F713" s="19">
        <v>3.3333333333333335E-3</v>
      </c>
      <c r="G713" s="6">
        <v>0</v>
      </c>
      <c r="H713" s="6">
        <v>0</v>
      </c>
      <c r="I713" s="6">
        <v>0</v>
      </c>
      <c r="J713" s="22">
        <v>0</v>
      </c>
      <c r="K713" s="22">
        <v>80.2</v>
      </c>
      <c r="L713" s="11"/>
    </row>
    <row r="714" spans="1:12" ht="15">
      <c r="A714" s="75">
        <v>45857</v>
      </c>
      <c r="B714" s="6" t="s">
        <v>480</v>
      </c>
      <c r="C714" s="6" t="s">
        <v>481</v>
      </c>
      <c r="D714" s="27" t="s">
        <v>237</v>
      </c>
      <c r="E714" s="19">
        <v>4.1666666666666666E-3</v>
      </c>
      <c r="F714" s="19">
        <v>3.3333333333333335E-3</v>
      </c>
      <c r="G714" s="6">
        <v>0</v>
      </c>
      <c r="H714" s="6">
        <v>0</v>
      </c>
      <c r="I714" s="6">
        <v>0</v>
      </c>
      <c r="J714" s="22">
        <v>0</v>
      </c>
      <c r="K714" s="22">
        <v>5.3770000000000007</v>
      </c>
      <c r="L714" s="11"/>
    </row>
    <row r="715" spans="1:12" ht="15">
      <c r="A715" s="75">
        <v>45857</v>
      </c>
      <c r="B715" s="6" t="s">
        <v>480</v>
      </c>
      <c r="C715" s="6" t="s">
        <v>481</v>
      </c>
      <c r="D715" s="26" t="s">
        <v>15</v>
      </c>
      <c r="E715" s="19">
        <v>4.1666666666666666E-3</v>
      </c>
      <c r="F715" s="19">
        <v>3.3333333333333335E-3</v>
      </c>
      <c r="G715" s="6">
        <v>0</v>
      </c>
      <c r="H715" s="6">
        <v>0</v>
      </c>
      <c r="I715" s="6">
        <v>0</v>
      </c>
      <c r="J715" s="22">
        <v>0</v>
      </c>
      <c r="K715" s="22">
        <v>5.5049999999999999</v>
      </c>
      <c r="L715" s="11"/>
    </row>
    <row r="716" spans="1:12" ht="15">
      <c r="A716" s="75">
        <v>45857</v>
      </c>
      <c r="B716" s="6" t="s">
        <v>480</v>
      </c>
      <c r="C716" s="6" t="s">
        <v>481</v>
      </c>
      <c r="D716" s="26" t="s">
        <v>16</v>
      </c>
      <c r="E716" s="19">
        <v>0</v>
      </c>
      <c r="F716" s="19">
        <v>0</v>
      </c>
      <c r="G716" s="6">
        <v>0</v>
      </c>
      <c r="H716" s="6">
        <v>0</v>
      </c>
      <c r="I716" s="6">
        <v>0</v>
      </c>
      <c r="J716" s="22">
        <v>0</v>
      </c>
      <c r="K716" s="22">
        <v>0</v>
      </c>
      <c r="L716" s="11"/>
    </row>
    <row r="717" spans="1:12" ht="15">
      <c r="A717" s="75">
        <v>45857</v>
      </c>
      <c r="B717" s="6" t="s">
        <v>480</v>
      </c>
      <c r="C717" s="6" t="s">
        <v>481</v>
      </c>
      <c r="D717" s="26" t="s">
        <v>17</v>
      </c>
      <c r="E717" s="19">
        <v>0</v>
      </c>
      <c r="F717" s="19">
        <v>0</v>
      </c>
      <c r="G717" s="6">
        <v>0</v>
      </c>
      <c r="H717" s="6">
        <v>0</v>
      </c>
      <c r="I717" s="6">
        <v>0</v>
      </c>
      <c r="J717" s="22">
        <v>0</v>
      </c>
      <c r="K717" s="22">
        <v>0</v>
      </c>
      <c r="L717" s="11"/>
    </row>
    <row r="718" spans="1:12" ht="15">
      <c r="A718" s="75">
        <v>45857</v>
      </c>
      <c r="B718" s="6" t="s">
        <v>480</v>
      </c>
      <c r="C718" s="6" t="s">
        <v>481</v>
      </c>
      <c r="D718" s="27" t="s">
        <v>174</v>
      </c>
      <c r="E718" s="19">
        <v>0</v>
      </c>
      <c r="F718" s="19">
        <v>0</v>
      </c>
      <c r="G718" s="6">
        <v>0</v>
      </c>
      <c r="H718" s="6">
        <v>0</v>
      </c>
      <c r="I718" s="6">
        <v>0</v>
      </c>
      <c r="J718" s="22">
        <v>0</v>
      </c>
      <c r="K718" s="22">
        <v>0</v>
      </c>
      <c r="L718" s="11"/>
    </row>
    <row r="719" spans="1:12" ht="15">
      <c r="A719" s="75">
        <v>45857</v>
      </c>
      <c r="B719" s="6" t="s">
        <v>480</v>
      </c>
      <c r="C719" s="6" t="s">
        <v>481</v>
      </c>
      <c r="D719" s="27" t="s">
        <v>517</v>
      </c>
      <c r="E719" s="19">
        <v>6.2500000000000003E-3</v>
      </c>
      <c r="F719" s="19">
        <v>5.0000000000000001E-3</v>
      </c>
      <c r="G719" s="6">
        <v>0</v>
      </c>
      <c r="H719" s="6">
        <v>0</v>
      </c>
      <c r="I719" s="6">
        <v>0</v>
      </c>
      <c r="J719" s="22">
        <v>0</v>
      </c>
      <c r="K719" s="22">
        <v>127.125</v>
      </c>
      <c r="L719" s="11"/>
    </row>
    <row r="720" spans="1:12" ht="15">
      <c r="A720" s="75">
        <v>45857</v>
      </c>
      <c r="B720" s="6" t="s">
        <v>480</v>
      </c>
      <c r="C720" s="6" t="s">
        <v>481</v>
      </c>
      <c r="D720" s="27" t="s">
        <v>518</v>
      </c>
      <c r="E720" s="19">
        <v>2.8895833333333336E-2</v>
      </c>
      <c r="F720" s="19">
        <v>0.03</v>
      </c>
      <c r="G720" s="6">
        <v>0</v>
      </c>
      <c r="H720" s="6">
        <v>0</v>
      </c>
      <c r="I720" s="6">
        <v>2.0649999999999999</v>
      </c>
      <c r="J720" s="22">
        <v>0</v>
      </c>
      <c r="K720" s="22">
        <v>203.54225000000002</v>
      </c>
      <c r="L720" s="11"/>
    </row>
    <row r="721" spans="1:12" ht="15">
      <c r="A721" s="75">
        <v>45857</v>
      </c>
      <c r="B721" s="6" t="s">
        <v>480</v>
      </c>
      <c r="C721" s="6" t="s">
        <v>481</v>
      </c>
      <c r="D721" s="26" t="s">
        <v>19</v>
      </c>
      <c r="E721" s="19">
        <v>1.2500000000000001E-2</v>
      </c>
      <c r="F721" s="19">
        <v>0.01</v>
      </c>
      <c r="G721" s="6">
        <v>0</v>
      </c>
      <c r="H721" s="6">
        <v>0</v>
      </c>
      <c r="I721" s="6">
        <v>0</v>
      </c>
      <c r="J721" s="22">
        <v>0</v>
      </c>
      <c r="K721" s="22">
        <v>195</v>
      </c>
      <c r="L721" s="11"/>
    </row>
    <row r="722" spans="1:12" ht="15">
      <c r="A722" s="75">
        <v>45857</v>
      </c>
      <c r="B722" s="6" t="s">
        <v>480</v>
      </c>
      <c r="C722" s="6" t="s">
        <v>481</v>
      </c>
      <c r="D722" s="27" t="s">
        <v>21</v>
      </c>
      <c r="E722" s="19">
        <v>4.1666666666666666E-3</v>
      </c>
      <c r="F722" s="19">
        <v>6.6666666666666671E-3</v>
      </c>
      <c r="G722" s="6">
        <v>0</v>
      </c>
      <c r="H722" s="6">
        <v>0</v>
      </c>
      <c r="I722" s="6">
        <v>1</v>
      </c>
      <c r="J722" s="22">
        <v>0</v>
      </c>
      <c r="K722" s="22">
        <v>148.19999999999999</v>
      </c>
      <c r="L722" s="11"/>
    </row>
    <row r="723" spans="1:12" ht="15">
      <c r="A723" s="75">
        <v>45857</v>
      </c>
      <c r="B723" s="6" t="s">
        <v>480</v>
      </c>
      <c r="C723" s="6" t="s">
        <v>481</v>
      </c>
      <c r="D723" s="27" t="s">
        <v>180</v>
      </c>
      <c r="E723" s="19">
        <v>1.4583333333333333</v>
      </c>
      <c r="F723" s="19">
        <v>1.1666666666666667</v>
      </c>
      <c r="G723" s="6">
        <v>0</v>
      </c>
      <c r="H723" s="6">
        <v>0</v>
      </c>
      <c r="I723" s="6">
        <v>0</v>
      </c>
      <c r="J723" s="22">
        <v>0</v>
      </c>
      <c r="K723" s="22">
        <v>350</v>
      </c>
      <c r="L723" s="11"/>
    </row>
    <row r="724" spans="1:12" ht="15">
      <c r="A724" s="75">
        <v>45857</v>
      </c>
      <c r="B724" s="6" t="s">
        <v>480</v>
      </c>
      <c r="C724" s="6" t="s">
        <v>481</v>
      </c>
      <c r="D724" s="27" t="s">
        <v>23</v>
      </c>
      <c r="E724" s="19">
        <v>0</v>
      </c>
      <c r="F724" s="19">
        <v>0</v>
      </c>
      <c r="G724" s="6">
        <v>0.125</v>
      </c>
      <c r="H724" s="6">
        <v>5.2083333333333333E-4</v>
      </c>
      <c r="I724" s="6">
        <v>0</v>
      </c>
      <c r="J724" s="22">
        <v>3.43</v>
      </c>
      <c r="K724" s="22">
        <v>0</v>
      </c>
      <c r="L724" s="11"/>
    </row>
    <row r="725" spans="1:12" ht="15">
      <c r="A725" s="75">
        <v>45857</v>
      </c>
      <c r="B725" s="6" t="s">
        <v>480</v>
      </c>
      <c r="C725" s="6" t="s">
        <v>481</v>
      </c>
      <c r="D725" s="26" t="s">
        <v>24</v>
      </c>
      <c r="E725" s="19">
        <v>3.6458333333333334E-3</v>
      </c>
      <c r="F725" s="19">
        <v>5.0000000000000001E-3</v>
      </c>
      <c r="G725" s="6">
        <v>0</v>
      </c>
      <c r="H725" s="6">
        <v>0</v>
      </c>
      <c r="I725" s="6">
        <v>0.5</v>
      </c>
      <c r="J725" s="22">
        <v>0</v>
      </c>
      <c r="K725" s="22">
        <v>79.994</v>
      </c>
      <c r="L725" s="11"/>
    </row>
    <row r="726" spans="1:12" ht="15">
      <c r="A726" s="75">
        <v>45857</v>
      </c>
      <c r="B726" s="6" t="s">
        <v>480</v>
      </c>
      <c r="C726" s="6" t="s">
        <v>481</v>
      </c>
      <c r="D726" s="27" t="s">
        <v>25</v>
      </c>
      <c r="E726" s="19">
        <v>0</v>
      </c>
      <c r="F726" s="19">
        <v>0</v>
      </c>
      <c r="G726" s="6">
        <v>0</v>
      </c>
      <c r="H726" s="6">
        <v>0</v>
      </c>
      <c r="I726" s="6">
        <v>0</v>
      </c>
      <c r="J726" s="22">
        <v>0</v>
      </c>
      <c r="K726" s="22">
        <v>0</v>
      </c>
      <c r="L726" s="11"/>
    </row>
    <row r="727" spans="1:12" ht="15">
      <c r="A727" s="75">
        <v>45857</v>
      </c>
      <c r="B727" s="6" t="s">
        <v>480</v>
      </c>
      <c r="C727" s="6" t="s">
        <v>481</v>
      </c>
      <c r="D727" s="30" t="s">
        <v>519</v>
      </c>
      <c r="E727" s="19">
        <v>0.25</v>
      </c>
      <c r="F727" s="19">
        <v>0.2</v>
      </c>
      <c r="G727" s="6">
        <v>0</v>
      </c>
      <c r="H727" s="6">
        <v>0</v>
      </c>
      <c r="I727" s="6">
        <v>0</v>
      </c>
      <c r="J727" s="22">
        <v>0</v>
      </c>
      <c r="K727" s="22">
        <v>20.286000000000001</v>
      </c>
      <c r="L727" s="11"/>
    </row>
    <row r="728" spans="1:12" ht="15">
      <c r="A728" s="75">
        <v>45857</v>
      </c>
      <c r="B728" s="6" t="s">
        <v>480</v>
      </c>
      <c r="C728" s="6" t="s">
        <v>481</v>
      </c>
      <c r="D728" s="27" t="s">
        <v>465</v>
      </c>
      <c r="E728" s="19">
        <v>0</v>
      </c>
      <c r="F728" s="19">
        <v>0</v>
      </c>
      <c r="G728" s="6">
        <v>0.32500000000000001</v>
      </c>
      <c r="H728" s="6">
        <v>1.3541666666666667E-3</v>
      </c>
      <c r="I728" s="6">
        <v>0</v>
      </c>
      <c r="J728" s="22">
        <v>28.652000000000001</v>
      </c>
      <c r="K728" s="22">
        <v>0</v>
      </c>
      <c r="L728" s="11"/>
    </row>
    <row r="729" spans="1:12" ht="15">
      <c r="A729" s="75">
        <v>45857</v>
      </c>
      <c r="B729" s="6" t="s">
        <v>480</v>
      </c>
      <c r="C729" s="6" t="s">
        <v>481</v>
      </c>
      <c r="D729" s="26" t="s">
        <v>300</v>
      </c>
      <c r="E729" s="19">
        <v>1.9479166666666665E-2</v>
      </c>
      <c r="F729" s="19">
        <v>1.6666666666666666E-2</v>
      </c>
      <c r="G729" s="6">
        <v>0</v>
      </c>
      <c r="H729" s="6">
        <v>0</v>
      </c>
      <c r="I729" s="6">
        <v>0</v>
      </c>
      <c r="J729" s="22">
        <v>0</v>
      </c>
      <c r="K729" s="22">
        <v>137.4</v>
      </c>
      <c r="L729" s="11"/>
    </row>
    <row r="730" spans="1:12" ht="15">
      <c r="A730" s="75">
        <v>45857</v>
      </c>
      <c r="B730" s="6" t="s">
        <v>480</v>
      </c>
      <c r="C730" s="6" t="s">
        <v>481</v>
      </c>
      <c r="D730" s="27" t="s">
        <v>303</v>
      </c>
      <c r="E730" s="19">
        <v>0</v>
      </c>
      <c r="F730" s="19">
        <v>0</v>
      </c>
      <c r="G730" s="6">
        <v>0</v>
      </c>
      <c r="H730" s="6">
        <v>0</v>
      </c>
      <c r="I730" s="6">
        <v>0</v>
      </c>
      <c r="J730" s="22">
        <v>0</v>
      </c>
      <c r="K730" s="22">
        <v>0</v>
      </c>
      <c r="L730" s="11"/>
    </row>
    <row r="731" spans="1:12" ht="15">
      <c r="A731" s="75">
        <v>45857</v>
      </c>
      <c r="B731" s="6" t="s">
        <v>480</v>
      </c>
      <c r="C731" s="6" t="s">
        <v>481</v>
      </c>
      <c r="D731" s="27" t="s">
        <v>520</v>
      </c>
      <c r="E731" s="19">
        <v>2.0833333333333333E-3</v>
      </c>
      <c r="F731" s="19">
        <v>1.6666666666666668E-3</v>
      </c>
      <c r="G731" s="6">
        <v>0</v>
      </c>
      <c r="H731" s="6">
        <v>0</v>
      </c>
      <c r="I731" s="6">
        <v>0</v>
      </c>
      <c r="J731" s="22">
        <v>0</v>
      </c>
      <c r="K731" s="22">
        <v>2.2000000000000002</v>
      </c>
      <c r="L731" s="11"/>
    </row>
    <row r="732" spans="1:12" ht="15">
      <c r="A732" s="75">
        <v>45857</v>
      </c>
      <c r="B732" s="6" t="s">
        <v>480</v>
      </c>
      <c r="C732" s="6" t="s">
        <v>481</v>
      </c>
      <c r="D732" s="26" t="s">
        <v>30</v>
      </c>
      <c r="E732" s="19">
        <v>-3.2916666666666667E-3</v>
      </c>
      <c r="F732" s="19">
        <v>0</v>
      </c>
      <c r="G732" s="6">
        <v>0.13600000000000001</v>
      </c>
      <c r="H732" s="6">
        <v>5.6666666666666671E-4</v>
      </c>
      <c r="I732" s="6">
        <v>0.79</v>
      </c>
      <c r="J732" s="22">
        <v>2.2984</v>
      </c>
      <c r="K732" s="22">
        <v>-13.350999999999999</v>
      </c>
      <c r="L732" s="11"/>
    </row>
    <row r="733" spans="1:12" ht="15">
      <c r="A733" s="75">
        <v>45857</v>
      </c>
      <c r="B733" s="6" t="s">
        <v>480</v>
      </c>
      <c r="C733" s="6" t="s">
        <v>481</v>
      </c>
      <c r="D733" s="26" t="s">
        <v>32</v>
      </c>
      <c r="E733" s="19">
        <v>1.1933333333333334E-2</v>
      </c>
      <c r="F733" s="19">
        <v>0.01</v>
      </c>
      <c r="G733" s="6">
        <v>0.26800000000000002</v>
      </c>
      <c r="H733" s="6">
        <v>1.1166666666666666E-3</v>
      </c>
      <c r="I733" s="6">
        <v>0</v>
      </c>
      <c r="J733" s="22">
        <v>8.0131999999999994</v>
      </c>
      <c r="K733" s="22">
        <v>89.699999999999989</v>
      </c>
      <c r="L733" s="11"/>
    </row>
    <row r="734" spans="1:12" ht="15">
      <c r="A734" s="75">
        <v>45857</v>
      </c>
      <c r="B734" s="6" t="s">
        <v>480</v>
      </c>
      <c r="C734" s="6" t="s">
        <v>481</v>
      </c>
      <c r="D734" s="26" t="s">
        <v>33</v>
      </c>
      <c r="E734" s="19">
        <v>3.0499999999999998E-3</v>
      </c>
      <c r="F734" s="19">
        <v>3.3333333333333335E-3</v>
      </c>
      <c r="G734" s="6">
        <v>0</v>
      </c>
      <c r="H734" s="6">
        <v>0</v>
      </c>
      <c r="I734" s="6">
        <v>0</v>
      </c>
      <c r="J734" s="22">
        <v>0</v>
      </c>
      <c r="K734" s="22">
        <v>13.985714285714286</v>
      </c>
      <c r="L734" s="11"/>
    </row>
    <row r="735" spans="1:12" ht="15">
      <c r="A735" s="75">
        <v>45857</v>
      </c>
      <c r="B735" s="6" t="s">
        <v>480</v>
      </c>
      <c r="C735" s="6" t="s">
        <v>481</v>
      </c>
      <c r="D735" s="27" t="s">
        <v>521</v>
      </c>
      <c r="E735" s="19">
        <v>1.6666666666666668E-3</v>
      </c>
      <c r="F735" s="19">
        <v>1.3333333333333335E-3</v>
      </c>
      <c r="G735" s="6">
        <v>0</v>
      </c>
      <c r="H735" s="6">
        <v>0</v>
      </c>
      <c r="I735" s="6">
        <v>0</v>
      </c>
      <c r="J735" s="22">
        <v>0</v>
      </c>
      <c r="K735" s="22">
        <v>24.86</v>
      </c>
      <c r="L735" s="11"/>
    </row>
    <row r="736" spans="1:12" ht="15">
      <c r="A736" s="75">
        <v>45857</v>
      </c>
      <c r="B736" s="6" t="s">
        <v>480</v>
      </c>
      <c r="C736" s="6" t="s">
        <v>481</v>
      </c>
      <c r="D736" s="27" t="s">
        <v>308</v>
      </c>
      <c r="E736" s="19">
        <v>2.0833333333333333E-3</v>
      </c>
      <c r="F736" s="19">
        <v>1.6666666666666668E-3</v>
      </c>
      <c r="G736" s="6">
        <v>0</v>
      </c>
      <c r="H736" s="6">
        <v>0</v>
      </c>
      <c r="I736" s="6">
        <v>0</v>
      </c>
      <c r="J736" s="22">
        <v>0</v>
      </c>
      <c r="K736" s="22">
        <v>26.26</v>
      </c>
      <c r="L736" s="11"/>
    </row>
    <row r="737" spans="1:12" ht="15">
      <c r="A737" s="75">
        <v>45857</v>
      </c>
      <c r="B737" s="6" t="s">
        <v>480</v>
      </c>
      <c r="C737" s="6" t="s">
        <v>481</v>
      </c>
      <c r="D737" s="26" t="s">
        <v>36</v>
      </c>
      <c r="E737" s="19">
        <v>0</v>
      </c>
      <c r="F737" s="19">
        <v>0</v>
      </c>
      <c r="G737" s="6">
        <v>0</v>
      </c>
      <c r="H737" s="6">
        <v>0</v>
      </c>
      <c r="I737" s="6">
        <v>0</v>
      </c>
      <c r="J737" s="22">
        <v>0</v>
      </c>
      <c r="K737" s="22">
        <v>0</v>
      </c>
      <c r="L737" s="11"/>
    </row>
    <row r="738" spans="1:12" ht="15">
      <c r="A738" s="75">
        <v>45857</v>
      </c>
      <c r="B738" s="6" t="s">
        <v>480</v>
      </c>
      <c r="C738" s="6" t="s">
        <v>481</v>
      </c>
      <c r="D738" s="27" t="s">
        <v>38</v>
      </c>
      <c r="E738" s="19">
        <v>0</v>
      </c>
      <c r="F738" s="19">
        <v>0</v>
      </c>
      <c r="G738" s="6">
        <v>0</v>
      </c>
      <c r="H738" s="6">
        <v>0</v>
      </c>
      <c r="I738" s="6">
        <v>0</v>
      </c>
      <c r="J738" s="22">
        <v>0</v>
      </c>
      <c r="K738" s="22">
        <v>0</v>
      </c>
      <c r="L738" s="11"/>
    </row>
    <row r="739" spans="1:12" ht="15">
      <c r="A739" s="75">
        <v>45857</v>
      </c>
      <c r="B739" s="6" t="s">
        <v>480</v>
      </c>
      <c r="C739" s="6" t="s">
        <v>481</v>
      </c>
      <c r="D739" s="26" t="s">
        <v>40</v>
      </c>
      <c r="E739" s="19">
        <v>2.0833333333333333E-3</v>
      </c>
      <c r="F739" s="19">
        <v>1.6666666666666668E-3</v>
      </c>
      <c r="G739" s="6">
        <v>0</v>
      </c>
      <c r="H739" s="6">
        <v>0</v>
      </c>
      <c r="I739" s="6">
        <v>0</v>
      </c>
      <c r="J739" s="22">
        <v>0</v>
      </c>
      <c r="K739" s="22">
        <v>6.21</v>
      </c>
      <c r="L739" s="11"/>
    </row>
    <row r="740" spans="1:12" ht="15">
      <c r="A740" s="75">
        <v>45857</v>
      </c>
      <c r="B740" s="6" t="s">
        <v>480</v>
      </c>
      <c r="C740" s="6" t="s">
        <v>481</v>
      </c>
      <c r="D740" s="27" t="s">
        <v>310</v>
      </c>
      <c r="E740" s="19">
        <v>8.3333333333333332E-3</v>
      </c>
      <c r="F740" s="19">
        <v>6.6666666666666671E-3</v>
      </c>
      <c r="G740" s="6">
        <v>0</v>
      </c>
      <c r="H740" s="6">
        <v>0</v>
      </c>
      <c r="I740" s="6">
        <v>0</v>
      </c>
      <c r="J740" s="22">
        <v>0</v>
      </c>
      <c r="K740" s="22">
        <v>58.56</v>
      </c>
      <c r="L740" s="11"/>
    </row>
    <row r="741" spans="1:12" ht="15">
      <c r="A741" s="75">
        <v>45857</v>
      </c>
      <c r="B741" s="6" t="s">
        <v>480</v>
      </c>
      <c r="C741" s="6" t="s">
        <v>481</v>
      </c>
      <c r="D741" s="27" t="s">
        <v>311</v>
      </c>
      <c r="E741" s="19">
        <v>0</v>
      </c>
      <c r="F741" s="19">
        <v>0</v>
      </c>
      <c r="G741" s="6">
        <v>0</v>
      </c>
      <c r="H741" s="6">
        <v>0</v>
      </c>
      <c r="I741" s="6">
        <v>0</v>
      </c>
      <c r="J741" s="22">
        <v>0</v>
      </c>
      <c r="K741" s="22">
        <v>0</v>
      </c>
      <c r="L741" s="11"/>
    </row>
    <row r="742" spans="1:12" ht="15">
      <c r="A742" s="75">
        <v>45857</v>
      </c>
      <c r="B742" s="6" t="s">
        <v>480</v>
      </c>
      <c r="C742" s="6" t="s">
        <v>481</v>
      </c>
      <c r="D742" s="27" t="s">
        <v>522</v>
      </c>
      <c r="E742" s="19">
        <v>0</v>
      </c>
      <c r="F742" s="19">
        <v>0</v>
      </c>
      <c r="G742" s="6">
        <v>0</v>
      </c>
      <c r="H742" s="6">
        <v>0</v>
      </c>
      <c r="I742" s="6">
        <v>0</v>
      </c>
      <c r="J742" s="22">
        <v>0</v>
      </c>
      <c r="K742" s="22">
        <v>0</v>
      </c>
      <c r="L742" s="11"/>
    </row>
    <row r="743" spans="1:12" ht="15">
      <c r="A743" s="75">
        <v>45857</v>
      </c>
      <c r="B743" s="6" t="s">
        <v>480</v>
      </c>
      <c r="C743" s="6" t="s">
        <v>481</v>
      </c>
      <c r="D743" s="26" t="s">
        <v>244</v>
      </c>
      <c r="E743" s="19">
        <v>4.1666666666666666E-3</v>
      </c>
      <c r="F743" s="19">
        <v>3.3333333333333335E-3</v>
      </c>
      <c r="G743" s="6">
        <v>0.57999999999999996</v>
      </c>
      <c r="H743" s="6">
        <v>2.4166666666666664E-3</v>
      </c>
      <c r="I743" s="6">
        <v>0</v>
      </c>
      <c r="J743" s="22">
        <v>15.880399999999998</v>
      </c>
      <c r="K743" s="22">
        <v>27.38</v>
      </c>
      <c r="L743" s="11"/>
    </row>
    <row r="744" spans="1:12" ht="15">
      <c r="A744" s="75">
        <v>45857</v>
      </c>
      <c r="B744" s="6" t="s">
        <v>480</v>
      </c>
      <c r="C744" s="6" t="s">
        <v>481</v>
      </c>
      <c r="D744" s="26" t="s">
        <v>41</v>
      </c>
      <c r="E744" s="19">
        <v>5.9166666666666673E-3</v>
      </c>
      <c r="F744" s="19">
        <v>6.6666666666666671E-3</v>
      </c>
      <c r="G744" s="6">
        <v>0</v>
      </c>
      <c r="H744" s="6">
        <v>0</v>
      </c>
      <c r="I744" s="6">
        <v>0</v>
      </c>
      <c r="J744" s="22">
        <v>0</v>
      </c>
      <c r="K744" s="22">
        <v>7.92</v>
      </c>
      <c r="L744" s="11"/>
    </row>
    <row r="745" spans="1:12" ht="15">
      <c r="A745" s="75">
        <v>45857</v>
      </c>
      <c r="B745" s="6" t="s">
        <v>480</v>
      </c>
      <c r="C745" s="6" t="s">
        <v>481</v>
      </c>
      <c r="D745" s="27" t="s">
        <v>523</v>
      </c>
      <c r="E745" s="19">
        <v>6.2500000000000003E-3</v>
      </c>
      <c r="F745" s="19">
        <v>5.0000000000000001E-3</v>
      </c>
      <c r="G745" s="6">
        <v>0</v>
      </c>
      <c r="H745" s="6">
        <v>0</v>
      </c>
      <c r="I745" s="6">
        <v>0</v>
      </c>
      <c r="J745" s="22">
        <v>0</v>
      </c>
      <c r="K745" s="22">
        <v>30.150000000000002</v>
      </c>
      <c r="L745" s="11"/>
    </row>
    <row r="746" spans="1:12" ht="15">
      <c r="A746" s="75">
        <v>45857</v>
      </c>
      <c r="B746" s="6" t="s">
        <v>480</v>
      </c>
      <c r="C746" s="6" t="s">
        <v>481</v>
      </c>
      <c r="D746" s="27" t="s">
        <v>524</v>
      </c>
      <c r="E746" s="19">
        <v>0</v>
      </c>
      <c r="F746" s="19">
        <v>0</v>
      </c>
      <c r="G746" s="6">
        <v>0</v>
      </c>
      <c r="H746" s="6">
        <v>0</v>
      </c>
      <c r="I746" s="6">
        <v>0</v>
      </c>
      <c r="J746" s="22">
        <v>0</v>
      </c>
      <c r="K746" s="22">
        <v>0</v>
      </c>
      <c r="L746" s="11"/>
    </row>
    <row r="747" spans="1:12" ht="15">
      <c r="A747" s="75">
        <v>45857</v>
      </c>
      <c r="B747" s="6" t="s">
        <v>480</v>
      </c>
      <c r="C747" s="6" t="s">
        <v>481</v>
      </c>
      <c r="D747" s="26" t="s">
        <v>525</v>
      </c>
      <c r="E747" s="19">
        <v>1.2500000000000001E-2</v>
      </c>
      <c r="F747" s="19">
        <v>0.01</v>
      </c>
      <c r="G747" s="6">
        <v>0</v>
      </c>
      <c r="H747" s="6">
        <v>0</v>
      </c>
      <c r="I747" s="6">
        <v>0</v>
      </c>
      <c r="J747" s="22">
        <v>0</v>
      </c>
      <c r="K747" s="22">
        <v>40.799999999999997</v>
      </c>
      <c r="L747" s="11"/>
    </row>
    <row r="748" spans="1:12" ht="15">
      <c r="A748" s="75">
        <v>45857</v>
      </c>
      <c r="B748" s="6" t="s">
        <v>480</v>
      </c>
      <c r="C748" s="6" t="s">
        <v>481</v>
      </c>
      <c r="D748" s="27" t="s">
        <v>44</v>
      </c>
      <c r="E748" s="19">
        <v>2.0833333333333332E-2</v>
      </c>
      <c r="F748" s="19">
        <v>1.6666666666666666E-2</v>
      </c>
      <c r="G748" s="6">
        <v>0</v>
      </c>
      <c r="H748" s="6">
        <v>0</v>
      </c>
      <c r="I748" s="6">
        <v>0</v>
      </c>
      <c r="J748" s="22">
        <v>0</v>
      </c>
      <c r="K748" s="22">
        <v>39.5</v>
      </c>
      <c r="L748" s="11"/>
    </row>
    <row r="749" spans="1:12" ht="15">
      <c r="A749" s="75">
        <v>45857</v>
      </c>
      <c r="B749" s="6" t="s">
        <v>480</v>
      </c>
      <c r="C749" s="6" t="s">
        <v>481</v>
      </c>
      <c r="D749" s="27" t="s">
        <v>175</v>
      </c>
      <c r="E749" s="19">
        <v>1.25E-3</v>
      </c>
      <c r="F749" s="19">
        <v>1E-3</v>
      </c>
      <c r="G749" s="6">
        <v>0</v>
      </c>
      <c r="H749" s="6">
        <v>0</v>
      </c>
      <c r="I749" s="6">
        <v>0</v>
      </c>
      <c r="J749" s="22">
        <v>0</v>
      </c>
      <c r="K749" s="22">
        <v>45</v>
      </c>
      <c r="L749" s="11"/>
    </row>
    <row r="750" spans="1:12" ht="15">
      <c r="A750" s="75">
        <v>45857</v>
      </c>
      <c r="B750" s="6" t="s">
        <v>480</v>
      </c>
      <c r="C750" s="6" t="s">
        <v>481</v>
      </c>
      <c r="D750" s="27" t="s">
        <v>526</v>
      </c>
      <c r="E750" s="19">
        <v>6.2500000000000003E-3</v>
      </c>
      <c r="F750" s="19">
        <v>5.0000000000000001E-3</v>
      </c>
      <c r="G750" s="6">
        <v>0.23599999999999999</v>
      </c>
      <c r="H750" s="6">
        <v>9.8333333333333324E-4</v>
      </c>
      <c r="I750" s="6">
        <v>0</v>
      </c>
      <c r="J750" s="22">
        <v>6.02508</v>
      </c>
      <c r="K750" s="22">
        <v>38.295000000000002</v>
      </c>
      <c r="L750" s="11"/>
    </row>
    <row r="751" spans="1:12" ht="15">
      <c r="A751" s="75">
        <v>45857</v>
      </c>
      <c r="B751" s="6" t="s">
        <v>480</v>
      </c>
      <c r="C751" s="6" t="s">
        <v>481</v>
      </c>
      <c r="D751" s="27" t="s">
        <v>527</v>
      </c>
      <c r="E751" s="19">
        <v>1.7766666666666667E-2</v>
      </c>
      <c r="F751" s="19">
        <v>1.4999999999999999E-2</v>
      </c>
      <c r="G751" s="6">
        <v>0.75800000000000001</v>
      </c>
      <c r="H751" s="6">
        <v>3.1583333333333333E-3</v>
      </c>
      <c r="I751" s="6">
        <v>0</v>
      </c>
      <c r="J751" s="22">
        <v>60.973520000000001</v>
      </c>
      <c r="K751" s="22">
        <v>361.98</v>
      </c>
      <c r="L751" s="11"/>
    </row>
    <row r="752" spans="1:12" ht="15">
      <c r="A752" s="75">
        <v>45857</v>
      </c>
      <c r="B752" s="6" t="s">
        <v>480</v>
      </c>
      <c r="C752" s="6" t="s">
        <v>481</v>
      </c>
      <c r="D752" s="27" t="s">
        <v>47</v>
      </c>
      <c r="E752" s="19">
        <v>-1.075E-3</v>
      </c>
      <c r="F752" s="19">
        <v>1.6666666666666668E-3</v>
      </c>
      <c r="G752" s="6">
        <v>0</v>
      </c>
      <c r="H752" s="6">
        <v>0</v>
      </c>
      <c r="I752" s="6">
        <v>0</v>
      </c>
      <c r="J752" s="22">
        <v>0</v>
      </c>
      <c r="K752" s="22">
        <v>18.75</v>
      </c>
      <c r="L752" s="11"/>
    </row>
    <row r="753" spans="1:12" ht="15">
      <c r="A753" s="75">
        <v>45857</v>
      </c>
      <c r="B753" s="6" t="s">
        <v>480</v>
      </c>
      <c r="C753" s="6" t="s">
        <v>481</v>
      </c>
      <c r="D753" s="27" t="s">
        <v>46</v>
      </c>
      <c r="E753" s="19">
        <v>1.0416666666666666E-2</v>
      </c>
      <c r="F753" s="19">
        <v>8.3333333333333332E-3</v>
      </c>
      <c r="G753" s="6">
        <v>0</v>
      </c>
      <c r="H753" s="6">
        <v>0</v>
      </c>
      <c r="I753" s="6">
        <v>0</v>
      </c>
      <c r="J753" s="22">
        <v>0</v>
      </c>
      <c r="K753" s="22">
        <v>64.75</v>
      </c>
      <c r="L753" s="11"/>
    </row>
    <row r="754" spans="1:12" ht="15">
      <c r="A754" s="75">
        <v>45857</v>
      </c>
      <c r="B754" s="6" t="s">
        <v>480</v>
      </c>
      <c r="C754" s="6" t="s">
        <v>481</v>
      </c>
      <c r="D754" s="27" t="s">
        <v>48</v>
      </c>
      <c r="E754" s="19">
        <v>8.3333333333333332E-3</v>
      </c>
      <c r="F754" s="19">
        <v>6.6666666666666671E-3</v>
      </c>
      <c r="G754" s="6">
        <v>0</v>
      </c>
      <c r="H754" s="6">
        <v>0</v>
      </c>
      <c r="I754" s="6">
        <v>0</v>
      </c>
      <c r="J754" s="22">
        <v>0</v>
      </c>
      <c r="K754" s="22">
        <v>22.4</v>
      </c>
      <c r="L754" s="11"/>
    </row>
    <row r="755" spans="1:12" ht="15">
      <c r="A755" s="75">
        <v>45857</v>
      </c>
      <c r="B755" s="6" t="s">
        <v>480</v>
      </c>
      <c r="C755" s="6" t="s">
        <v>481</v>
      </c>
      <c r="D755" s="27" t="s">
        <v>319</v>
      </c>
      <c r="E755" s="19">
        <v>5.0000000000000001E-3</v>
      </c>
      <c r="F755" s="19">
        <v>4.0000000000000001E-3</v>
      </c>
      <c r="G755" s="6">
        <v>0.32500000000000001</v>
      </c>
      <c r="H755" s="6">
        <v>1.3541666666666667E-3</v>
      </c>
      <c r="I755" s="6">
        <v>0</v>
      </c>
      <c r="J755" s="22">
        <v>15.453749999999999</v>
      </c>
      <c r="K755" s="22">
        <v>57.059999999999995</v>
      </c>
      <c r="L755" s="11"/>
    </row>
    <row r="756" spans="1:12" ht="15">
      <c r="A756" s="75">
        <v>45857</v>
      </c>
      <c r="B756" s="6" t="s">
        <v>480</v>
      </c>
      <c r="C756" s="6" t="s">
        <v>481</v>
      </c>
      <c r="D756" s="27" t="s">
        <v>49</v>
      </c>
      <c r="E756" s="19">
        <v>6.9791666666666665E-3</v>
      </c>
      <c r="F756" s="19">
        <v>6.6666666666666671E-3</v>
      </c>
      <c r="G756" s="6">
        <v>0</v>
      </c>
      <c r="H756" s="6">
        <v>0</v>
      </c>
      <c r="I756" s="6">
        <v>0</v>
      </c>
      <c r="J756" s="22">
        <v>0</v>
      </c>
      <c r="K756" s="22">
        <v>8.4</v>
      </c>
      <c r="L756" s="11"/>
    </row>
    <row r="757" spans="1:12" ht="15">
      <c r="A757" s="75">
        <v>45857</v>
      </c>
      <c r="B757" s="6" t="s">
        <v>480</v>
      </c>
      <c r="C757" s="6" t="s">
        <v>481</v>
      </c>
      <c r="D757" s="27" t="s">
        <v>50</v>
      </c>
      <c r="E757" s="19">
        <v>1.2500000000000001E-2</v>
      </c>
      <c r="F757" s="19">
        <v>0.01</v>
      </c>
      <c r="G757" s="6">
        <v>0</v>
      </c>
      <c r="H757" s="6">
        <v>0</v>
      </c>
      <c r="I757" s="6">
        <v>0</v>
      </c>
      <c r="J757" s="22">
        <v>0</v>
      </c>
      <c r="K757" s="22">
        <v>22.5</v>
      </c>
      <c r="L757" s="11"/>
    </row>
    <row r="758" spans="1:12" ht="15">
      <c r="A758" s="75">
        <v>45857</v>
      </c>
      <c r="B758" s="6" t="s">
        <v>480</v>
      </c>
      <c r="C758" s="6" t="s">
        <v>481</v>
      </c>
      <c r="D758" s="27" t="s">
        <v>51</v>
      </c>
      <c r="E758" s="19">
        <v>4.1666666666666669E-4</v>
      </c>
      <c r="F758" s="19">
        <v>3.3333333333333338E-4</v>
      </c>
      <c r="G758" s="6">
        <v>0</v>
      </c>
      <c r="H758" s="6">
        <v>0</v>
      </c>
      <c r="I758" s="6">
        <v>0</v>
      </c>
      <c r="J758" s="22">
        <v>0</v>
      </c>
      <c r="K758" s="22">
        <v>24</v>
      </c>
      <c r="L758" s="11"/>
    </row>
    <row r="759" spans="1:12" ht="15">
      <c r="A759" s="75">
        <v>45857</v>
      </c>
      <c r="B759" s="6" t="s">
        <v>480</v>
      </c>
      <c r="C759" s="6" t="s">
        <v>481</v>
      </c>
      <c r="D759" s="27" t="s">
        <v>52</v>
      </c>
      <c r="E759" s="19">
        <v>4.1666666666666666E-3</v>
      </c>
      <c r="F759" s="19">
        <v>3.3333333333333335E-3</v>
      </c>
      <c r="G759" s="6">
        <v>0</v>
      </c>
      <c r="H759" s="6">
        <v>0</v>
      </c>
      <c r="I759" s="6">
        <v>0</v>
      </c>
      <c r="J759" s="22">
        <v>0</v>
      </c>
      <c r="K759" s="22">
        <v>6.1</v>
      </c>
      <c r="L759" s="11"/>
    </row>
    <row r="760" spans="1:12" ht="15">
      <c r="A760" s="75">
        <v>45857</v>
      </c>
      <c r="B760" s="6" t="s">
        <v>480</v>
      </c>
      <c r="C760" s="6" t="s">
        <v>481</v>
      </c>
      <c r="D760" s="27" t="s">
        <v>528</v>
      </c>
      <c r="E760" s="19">
        <v>3.3333333333333335E-3</v>
      </c>
      <c r="F760" s="19">
        <v>2.666666666666667E-3</v>
      </c>
      <c r="G760" s="6">
        <v>0.78</v>
      </c>
      <c r="H760" s="6">
        <v>3.2500000000000003E-3</v>
      </c>
      <c r="I760" s="6">
        <v>0</v>
      </c>
      <c r="J760" s="22">
        <v>9.36</v>
      </c>
      <c r="K760" s="22">
        <v>9.6000000000000014</v>
      </c>
      <c r="L760" s="11"/>
    </row>
    <row r="761" spans="1:12" ht="15">
      <c r="A761" s="75">
        <v>45857</v>
      </c>
      <c r="B761" s="6" t="s">
        <v>480</v>
      </c>
      <c r="C761" s="6" t="s">
        <v>481</v>
      </c>
      <c r="D761" s="27" t="s">
        <v>53</v>
      </c>
      <c r="E761" s="19">
        <v>-2.8333333333333335E-3</v>
      </c>
      <c r="F761" s="19">
        <v>3.3333333333333338E-4</v>
      </c>
      <c r="G761" s="6">
        <v>0</v>
      </c>
      <c r="H761" s="6">
        <v>0</v>
      </c>
      <c r="I761" s="6">
        <v>0</v>
      </c>
      <c r="J761" s="22">
        <v>0</v>
      </c>
      <c r="K761" s="22">
        <v>6.29</v>
      </c>
      <c r="L761" s="11"/>
    </row>
    <row r="762" spans="1:12" ht="15">
      <c r="A762" s="75">
        <v>45857</v>
      </c>
      <c r="B762" s="6" t="s">
        <v>480</v>
      </c>
      <c r="C762" s="6" t="s">
        <v>481</v>
      </c>
      <c r="D762" s="27" t="s">
        <v>529</v>
      </c>
      <c r="E762" s="19">
        <v>8.3333333333333339E-4</v>
      </c>
      <c r="F762" s="19">
        <v>6.6666666666666675E-4</v>
      </c>
      <c r="G762" s="6">
        <v>0</v>
      </c>
      <c r="H762" s="6">
        <v>0</v>
      </c>
      <c r="I762" s="6">
        <v>0</v>
      </c>
      <c r="J762" s="22">
        <v>0</v>
      </c>
      <c r="K762" s="22">
        <v>24</v>
      </c>
      <c r="L762" s="11"/>
    </row>
    <row r="763" spans="1:12" ht="15">
      <c r="A763" s="75">
        <v>45857</v>
      </c>
      <c r="B763" s="6" t="s">
        <v>480</v>
      </c>
      <c r="C763" s="6" t="s">
        <v>481</v>
      </c>
      <c r="D763" s="26" t="s">
        <v>56</v>
      </c>
      <c r="E763" s="19">
        <v>4.1666666666666666E-3</v>
      </c>
      <c r="F763" s="19">
        <v>3.3333333333333335E-3</v>
      </c>
      <c r="G763" s="6">
        <v>0</v>
      </c>
      <c r="H763" s="6">
        <v>0</v>
      </c>
      <c r="I763" s="6">
        <v>0</v>
      </c>
      <c r="J763" s="22">
        <v>0</v>
      </c>
      <c r="K763" s="22">
        <v>33</v>
      </c>
      <c r="L763" s="11"/>
    </row>
    <row r="764" spans="1:12" ht="15">
      <c r="A764" s="75">
        <v>45857</v>
      </c>
      <c r="B764" s="6" t="s">
        <v>480</v>
      </c>
      <c r="C764" s="6" t="s">
        <v>481</v>
      </c>
      <c r="D764" s="26" t="s">
        <v>326</v>
      </c>
      <c r="E764" s="19">
        <v>6.2500000000000003E-3</v>
      </c>
      <c r="F764" s="19">
        <v>5.0000000000000001E-3</v>
      </c>
      <c r="G764" s="6">
        <v>0</v>
      </c>
      <c r="H764" s="6">
        <v>0</v>
      </c>
      <c r="I764" s="6">
        <v>0</v>
      </c>
      <c r="J764" s="22">
        <v>0</v>
      </c>
      <c r="K764" s="22">
        <v>19.350000000000001</v>
      </c>
      <c r="L764" s="11"/>
    </row>
    <row r="765" spans="1:12" ht="15">
      <c r="A765" s="75">
        <v>45857</v>
      </c>
      <c r="B765" s="6" t="s">
        <v>480</v>
      </c>
      <c r="C765" s="6" t="s">
        <v>481</v>
      </c>
      <c r="D765" s="26" t="s">
        <v>59</v>
      </c>
      <c r="E765" s="19">
        <v>1.2500000000000001E-2</v>
      </c>
      <c r="F765" s="19">
        <v>0.01</v>
      </c>
      <c r="G765" s="6">
        <v>0</v>
      </c>
      <c r="H765" s="6">
        <v>0</v>
      </c>
      <c r="I765" s="6">
        <v>0</v>
      </c>
      <c r="J765" s="22">
        <v>0</v>
      </c>
      <c r="K765" s="22">
        <v>15.299999999999999</v>
      </c>
      <c r="L765" s="11"/>
    </row>
    <row r="766" spans="1:12" ht="15">
      <c r="A766" s="75">
        <v>45857</v>
      </c>
      <c r="B766" s="6" t="s">
        <v>480</v>
      </c>
      <c r="C766" s="6" t="s">
        <v>481</v>
      </c>
      <c r="D766" s="26" t="s">
        <v>60</v>
      </c>
      <c r="E766" s="19">
        <v>1.2500000000000001E-2</v>
      </c>
      <c r="F766" s="19">
        <v>0.01</v>
      </c>
      <c r="G766" s="6">
        <v>0</v>
      </c>
      <c r="H766" s="6">
        <v>0</v>
      </c>
      <c r="I766" s="6">
        <v>0</v>
      </c>
      <c r="J766" s="22">
        <v>0</v>
      </c>
      <c r="K766" s="22">
        <v>42.75</v>
      </c>
      <c r="L766" s="11"/>
    </row>
    <row r="767" spans="1:12" ht="15">
      <c r="A767" s="75">
        <v>45857</v>
      </c>
      <c r="B767" s="6" t="s">
        <v>480</v>
      </c>
      <c r="C767" s="6" t="s">
        <v>481</v>
      </c>
      <c r="D767" s="27" t="s">
        <v>61</v>
      </c>
      <c r="E767" s="19">
        <v>1.25E-3</v>
      </c>
      <c r="F767" s="19">
        <v>1E-3</v>
      </c>
      <c r="G767" s="6">
        <v>0</v>
      </c>
      <c r="H767" s="6">
        <v>0</v>
      </c>
      <c r="I767" s="6">
        <v>0</v>
      </c>
      <c r="J767" s="22">
        <v>0</v>
      </c>
      <c r="K767" s="22">
        <v>27</v>
      </c>
      <c r="L767" s="11"/>
    </row>
    <row r="768" spans="1:12" ht="15">
      <c r="A768" s="75">
        <v>45857</v>
      </c>
      <c r="B768" s="6" t="s">
        <v>480</v>
      </c>
      <c r="C768" s="6" t="s">
        <v>481</v>
      </c>
      <c r="D768" s="26" t="s">
        <v>62</v>
      </c>
      <c r="E768" s="19">
        <v>2.0833333333333332E-2</v>
      </c>
      <c r="F768" s="19">
        <v>1.6666666666666666E-2</v>
      </c>
      <c r="G768" s="6">
        <v>0</v>
      </c>
      <c r="H768" s="6">
        <v>0</v>
      </c>
      <c r="I768" s="6">
        <v>0</v>
      </c>
      <c r="J768" s="22">
        <v>0</v>
      </c>
      <c r="K768" s="22">
        <v>75</v>
      </c>
      <c r="L768" s="11"/>
    </row>
    <row r="769" spans="1:12" ht="15">
      <c r="A769" s="75">
        <v>45857</v>
      </c>
      <c r="B769" s="6" t="s">
        <v>480</v>
      </c>
      <c r="C769" s="6" t="s">
        <v>481</v>
      </c>
      <c r="D769" s="30" t="s">
        <v>63</v>
      </c>
      <c r="E769" s="19">
        <v>2.2083333333333333E-2</v>
      </c>
      <c r="F769" s="19">
        <v>1.7666666666666667E-2</v>
      </c>
      <c r="G769" s="6">
        <v>1.48</v>
      </c>
      <c r="H769" s="6">
        <v>6.1666666666666667E-3</v>
      </c>
      <c r="I769" s="6">
        <v>0</v>
      </c>
      <c r="J769" s="22">
        <v>46.220399999999998</v>
      </c>
      <c r="K769" s="22">
        <v>165.51900000000001</v>
      </c>
      <c r="L769" s="11"/>
    </row>
    <row r="770" spans="1:12" ht="15">
      <c r="A770" s="75">
        <v>45857</v>
      </c>
      <c r="B770" s="6" t="s">
        <v>480</v>
      </c>
      <c r="C770" s="6" t="s">
        <v>481</v>
      </c>
      <c r="D770" s="26" t="s">
        <v>64</v>
      </c>
      <c r="E770" s="19">
        <v>2.1666666666666666E-3</v>
      </c>
      <c r="F770" s="19">
        <v>6.6666666666666671E-3</v>
      </c>
      <c r="G770" s="6">
        <v>0</v>
      </c>
      <c r="H770" s="6">
        <v>0</v>
      </c>
      <c r="I770" s="6">
        <v>0</v>
      </c>
      <c r="J770" s="22">
        <v>0</v>
      </c>
      <c r="K770" s="22">
        <v>65.8</v>
      </c>
      <c r="L770" s="11"/>
    </row>
    <row r="771" spans="1:12" ht="15">
      <c r="A771" s="75">
        <v>45857</v>
      </c>
      <c r="B771" s="6" t="s">
        <v>480</v>
      </c>
      <c r="C771" s="6" t="s">
        <v>481</v>
      </c>
      <c r="D771" s="26" t="s">
        <v>66</v>
      </c>
      <c r="E771" s="19">
        <v>1.25E-3</v>
      </c>
      <c r="F771" s="19">
        <v>1E-3</v>
      </c>
      <c r="G771" s="6">
        <v>0</v>
      </c>
      <c r="H771" s="6">
        <v>0</v>
      </c>
      <c r="I771" s="6">
        <v>0</v>
      </c>
      <c r="J771" s="22">
        <v>0</v>
      </c>
      <c r="K771" s="22">
        <v>15.6</v>
      </c>
      <c r="L771" s="11"/>
    </row>
    <row r="772" spans="1:12" ht="15">
      <c r="A772" s="75">
        <v>45857</v>
      </c>
      <c r="B772" s="6" t="s">
        <v>480</v>
      </c>
      <c r="C772" s="6" t="s">
        <v>481</v>
      </c>
      <c r="D772" s="26" t="s">
        <v>325</v>
      </c>
      <c r="E772" s="19">
        <v>8.3333333333333339E-4</v>
      </c>
      <c r="F772" s="19">
        <v>6.6666666666666675E-4</v>
      </c>
      <c r="G772" s="6">
        <v>0</v>
      </c>
      <c r="H772" s="6">
        <v>0</v>
      </c>
      <c r="I772" s="6">
        <v>0</v>
      </c>
      <c r="J772" s="22">
        <v>0</v>
      </c>
      <c r="K772" s="22">
        <v>4.7600000000000007</v>
      </c>
      <c r="L772" s="11"/>
    </row>
    <row r="773" spans="1:12" ht="15">
      <c r="A773" s="75">
        <v>45857</v>
      </c>
      <c r="B773" s="6" t="s">
        <v>480</v>
      </c>
      <c r="C773" s="6" t="s">
        <v>481</v>
      </c>
      <c r="D773" s="27" t="s">
        <v>331</v>
      </c>
      <c r="E773" s="19">
        <v>6.2500000000000003E-3</v>
      </c>
      <c r="F773" s="19">
        <v>5.0000000000000001E-3</v>
      </c>
      <c r="G773" s="6">
        <v>0</v>
      </c>
      <c r="H773" s="6">
        <v>0</v>
      </c>
      <c r="I773" s="6">
        <v>0</v>
      </c>
      <c r="J773" s="22">
        <v>0</v>
      </c>
      <c r="K773" s="22">
        <v>112.5</v>
      </c>
      <c r="L773" s="11"/>
    </row>
    <row r="774" spans="1:12" ht="15">
      <c r="A774" s="75">
        <v>45857</v>
      </c>
      <c r="B774" s="6" t="s">
        <v>480</v>
      </c>
      <c r="C774" s="6" t="s">
        <v>481</v>
      </c>
      <c r="D774" s="27" t="s">
        <v>530</v>
      </c>
      <c r="E774" s="19">
        <v>6.2500000000000003E-3</v>
      </c>
      <c r="F774" s="19">
        <v>5.0000000000000001E-3</v>
      </c>
      <c r="G774" s="6">
        <v>0</v>
      </c>
      <c r="H774" s="6">
        <v>0</v>
      </c>
      <c r="I774" s="6">
        <v>0</v>
      </c>
      <c r="J774" s="22">
        <v>0</v>
      </c>
      <c r="K774" s="22">
        <v>73.5</v>
      </c>
      <c r="L774" s="11"/>
    </row>
    <row r="775" spans="1:12" ht="15">
      <c r="A775" s="75">
        <v>45857</v>
      </c>
      <c r="B775" s="6" t="s">
        <v>480</v>
      </c>
      <c r="C775" s="6" t="s">
        <v>481</v>
      </c>
      <c r="D775" s="27" t="s">
        <v>68</v>
      </c>
      <c r="E775" s="19">
        <v>2.0833333333333333E-3</v>
      </c>
      <c r="F775" s="19">
        <v>1.6666666666666668E-3</v>
      </c>
      <c r="G775" s="6">
        <v>0</v>
      </c>
      <c r="H775" s="6">
        <v>0</v>
      </c>
      <c r="I775" s="6">
        <v>0</v>
      </c>
      <c r="J775" s="22">
        <v>0</v>
      </c>
      <c r="K775" s="22">
        <v>5.45</v>
      </c>
      <c r="L775" s="11"/>
    </row>
    <row r="776" spans="1:12" ht="15">
      <c r="A776" s="75">
        <v>45857</v>
      </c>
      <c r="B776" s="6" t="s">
        <v>480</v>
      </c>
      <c r="C776" s="6" t="s">
        <v>481</v>
      </c>
      <c r="D776" s="26" t="s">
        <v>69</v>
      </c>
      <c r="E776" s="19">
        <v>1.2500000000000001E-2</v>
      </c>
      <c r="F776" s="19">
        <v>0.01</v>
      </c>
      <c r="G776" s="6">
        <v>0</v>
      </c>
      <c r="H776" s="6">
        <v>0</v>
      </c>
      <c r="I776" s="6">
        <v>0</v>
      </c>
      <c r="J776" s="22">
        <v>0</v>
      </c>
      <c r="K776" s="22">
        <v>85.5</v>
      </c>
      <c r="L776" s="11"/>
    </row>
    <row r="777" spans="1:12" ht="15">
      <c r="A777" s="75">
        <v>45857</v>
      </c>
      <c r="B777" s="6" t="s">
        <v>480</v>
      </c>
      <c r="C777" s="6" t="s">
        <v>481</v>
      </c>
      <c r="D777" s="27" t="s">
        <v>71</v>
      </c>
      <c r="E777" s="19">
        <v>8.3333333333333332E-3</v>
      </c>
      <c r="F777" s="19">
        <v>6.6666666666666671E-3</v>
      </c>
      <c r="G777" s="6">
        <v>0</v>
      </c>
      <c r="H777" s="6">
        <v>0</v>
      </c>
      <c r="I777" s="6">
        <v>0</v>
      </c>
      <c r="J777" s="22">
        <v>0</v>
      </c>
      <c r="K777" s="22">
        <v>27.8</v>
      </c>
      <c r="L777" s="11"/>
    </row>
    <row r="778" spans="1:12" ht="15">
      <c r="A778" s="75">
        <v>45857</v>
      </c>
      <c r="B778" s="6" t="s">
        <v>480</v>
      </c>
      <c r="C778" s="6" t="s">
        <v>481</v>
      </c>
      <c r="D778" s="26" t="s">
        <v>75</v>
      </c>
      <c r="E778" s="19">
        <v>6.2500000000000003E-3</v>
      </c>
      <c r="F778" s="19">
        <v>5.0000000000000001E-3</v>
      </c>
      <c r="G778" s="6">
        <v>0</v>
      </c>
      <c r="H778" s="6">
        <v>0</v>
      </c>
      <c r="I778" s="6">
        <v>0</v>
      </c>
      <c r="J778" s="22">
        <v>0</v>
      </c>
      <c r="K778" s="22">
        <v>40.349999999999994</v>
      </c>
      <c r="L778" s="11"/>
    </row>
    <row r="779" spans="1:12" ht="15">
      <c r="A779" s="75">
        <v>45857</v>
      </c>
      <c r="B779" s="6" t="s">
        <v>480</v>
      </c>
      <c r="C779" s="6" t="s">
        <v>481</v>
      </c>
      <c r="D779" s="27" t="s">
        <v>76</v>
      </c>
      <c r="E779" s="19">
        <v>6.2500000000000003E-3</v>
      </c>
      <c r="F779" s="19">
        <v>5.0000000000000001E-3</v>
      </c>
      <c r="G779" s="6">
        <v>0</v>
      </c>
      <c r="H779" s="6">
        <v>0</v>
      </c>
      <c r="I779" s="6">
        <v>0</v>
      </c>
      <c r="J779" s="22">
        <v>0</v>
      </c>
      <c r="K779" s="22">
        <v>45.75</v>
      </c>
      <c r="L779" s="11"/>
    </row>
    <row r="780" spans="1:12" ht="15">
      <c r="A780" s="75">
        <v>45857</v>
      </c>
      <c r="B780" s="6" t="s">
        <v>480</v>
      </c>
      <c r="C780" s="6" t="s">
        <v>481</v>
      </c>
      <c r="D780" s="27" t="s">
        <v>78</v>
      </c>
      <c r="E780" s="19">
        <v>1.2500000000000001E-2</v>
      </c>
      <c r="F780" s="19">
        <v>0.01</v>
      </c>
      <c r="G780" s="6">
        <v>0</v>
      </c>
      <c r="H780" s="6">
        <v>0</v>
      </c>
      <c r="I780" s="6">
        <v>0</v>
      </c>
      <c r="J780" s="22">
        <v>0</v>
      </c>
      <c r="K780" s="22">
        <v>13.950000000000001</v>
      </c>
      <c r="L780" s="11"/>
    </row>
    <row r="781" spans="1:12" ht="15">
      <c r="A781" s="75">
        <v>45857</v>
      </c>
      <c r="B781" s="6" t="s">
        <v>480</v>
      </c>
      <c r="C781" s="6" t="s">
        <v>481</v>
      </c>
      <c r="D781" s="27" t="s">
        <v>383</v>
      </c>
      <c r="E781" s="19">
        <v>1.2500000000000001E-2</v>
      </c>
      <c r="F781" s="19">
        <v>0.01</v>
      </c>
      <c r="G781" s="6">
        <v>0</v>
      </c>
      <c r="H781" s="6">
        <v>0</v>
      </c>
      <c r="I781" s="6">
        <v>0</v>
      </c>
      <c r="J781" s="22">
        <v>0</v>
      </c>
      <c r="K781" s="22">
        <v>99.899999999999991</v>
      </c>
      <c r="L781" s="11"/>
    </row>
    <row r="782" spans="1:12" ht="15">
      <c r="A782" s="75">
        <v>45857</v>
      </c>
      <c r="B782" s="6" t="s">
        <v>480</v>
      </c>
      <c r="C782" s="6" t="s">
        <v>481</v>
      </c>
      <c r="D782" s="26" t="s">
        <v>80</v>
      </c>
      <c r="E782" s="19">
        <v>2.0833333333333333E-3</v>
      </c>
      <c r="F782" s="19">
        <v>1.6666666666666668E-3</v>
      </c>
      <c r="G782" s="6">
        <v>0</v>
      </c>
      <c r="H782" s="6">
        <v>0</v>
      </c>
      <c r="I782" s="6">
        <v>0</v>
      </c>
      <c r="J782" s="22">
        <v>0</v>
      </c>
      <c r="K782" s="22">
        <v>7.0049999999999999</v>
      </c>
      <c r="L782" s="11"/>
    </row>
    <row r="783" spans="1:12" ht="15">
      <c r="A783" s="75">
        <v>45857</v>
      </c>
      <c r="B783" s="6" t="s">
        <v>480</v>
      </c>
      <c r="C783" s="6" t="s">
        <v>481</v>
      </c>
      <c r="D783" s="27" t="s">
        <v>531</v>
      </c>
      <c r="E783" s="19">
        <v>7.4583333333333333E-3</v>
      </c>
      <c r="F783" s="19">
        <v>6.6666666666666671E-3</v>
      </c>
      <c r="G783" s="6">
        <v>0</v>
      </c>
      <c r="H783" s="6">
        <v>0</v>
      </c>
      <c r="I783" s="6">
        <v>0.21</v>
      </c>
      <c r="J783" s="22">
        <v>0</v>
      </c>
      <c r="K783" s="22">
        <v>71.440178571428575</v>
      </c>
      <c r="L783" s="11"/>
    </row>
    <row r="784" spans="1:12" ht="15">
      <c r="A784" s="75">
        <v>45857</v>
      </c>
      <c r="B784" s="6" t="s">
        <v>480</v>
      </c>
      <c r="C784" s="6" t="s">
        <v>481</v>
      </c>
      <c r="D784" s="26" t="s">
        <v>85</v>
      </c>
      <c r="E784" s="19">
        <v>1.6666666666666666E-2</v>
      </c>
      <c r="F784" s="19">
        <v>1.3333333333333334E-2</v>
      </c>
      <c r="G784" s="6">
        <v>0</v>
      </c>
      <c r="H784" s="6">
        <v>0</v>
      </c>
      <c r="I784" s="6">
        <v>0</v>
      </c>
      <c r="J784" s="22">
        <v>0</v>
      </c>
      <c r="K784" s="22">
        <v>30</v>
      </c>
      <c r="L784" s="11"/>
    </row>
    <row r="785" spans="1:12" ht="15">
      <c r="A785" s="75">
        <v>45857</v>
      </c>
      <c r="B785" s="6" t="s">
        <v>480</v>
      </c>
      <c r="C785" s="6" t="s">
        <v>481</v>
      </c>
      <c r="D785" s="26" t="s">
        <v>86</v>
      </c>
      <c r="E785" s="19">
        <v>1.2500000000000001E-2</v>
      </c>
      <c r="F785" s="19">
        <v>0.01</v>
      </c>
      <c r="G785" s="6">
        <v>0</v>
      </c>
      <c r="H785" s="6">
        <v>0</v>
      </c>
      <c r="I785" s="6">
        <v>0</v>
      </c>
      <c r="J785" s="22">
        <v>0</v>
      </c>
      <c r="K785" s="22">
        <v>38.700000000000003</v>
      </c>
      <c r="L785" s="11"/>
    </row>
    <row r="786" spans="1:12" ht="15">
      <c r="A786" s="75">
        <v>45857</v>
      </c>
      <c r="B786" s="6" t="s">
        <v>480</v>
      </c>
      <c r="C786" s="6" t="s">
        <v>481</v>
      </c>
      <c r="D786" s="26" t="s">
        <v>87</v>
      </c>
      <c r="E786" s="19">
        <v>8.3333333333333332E-3</v>
      </c>
      <c r="F786" s="19">
        <v>6.6666666666666671E-3</v>
      </c>
      <c r="G786" s="6">
        <v>0.26</v>
      </c>
      <c r="H786" s="6">
        <v>1.0833333333333333E-3</v>
      </c>
      <c r="I786" s="6">
        <v>0</v>
      </c>
      <c r="J786" s="22">
        <v>25.740000000000002</v>
      </c>
      <c r="K786" s="22">
        <v>198</v>
      </c>
      <c r="L786" s="11"/>
    </row>
    <row r="787" spans="1:12" ht="15">
      <c r="A787" s="75">
        <v>45857</v>
      </c>
      <c r="B787" s="6" t="s">
        <v>480</v>
      </c>
      <c r="C787" s="6" t="s">
        <v>481</v>
      </c>
      <c r="D787" s="26" t="s">
        <v>88</v>
      </c>
      <c r="E787" s="19">
        <v>0.20725000000000002</v>
      </c>
      <c r="F787" s="19">
        <v>0.16666666666666666</v>
      </c>
      <c r="G787" s="6">
        <v>0</v>
      </c>
      <c r="H787" s="6">
        <v>0</v>
      </c>
      <c r="I787" s="6">
        <v>0</v>
      </c>
      <c r="J787" s="22">
        <v>0</v>
      </c>
      <c r="K787" s="22">
        <v>75</v>
      </c>
      <c r="L787" s="11"/>
    </row>
    <row r="788" spans="1:12" ht="15">
      <c r="A788" s="75">
        <v>45857</v>
      </c>
      <c r="B788" s="6" t="s">
        <v>480</v>
      </c>
      <c r="C788" s="6" t="s">
        <v>481</v>
      </c>
      <c r="D788" s="26" t="s">
        <v>89</v>
      </c>
      <c r="E788" s="19">
        <v>8.3333333333333329E-2</v>
      </c>
      <c r="F788" s="19">
        <v>6.6666666666666666E-2</v>
      </c>
      <c r="G788" s="6">
        <v>0</v>
      </c>
      <c r="H788" s="6">
        <v>0</v>
      </c>
      <c r="I788" s="6">
        <v>0</v>
      </c>
      <c r="J788" s="22">
        <v>0</v>
      </c>
      <c r="K788" s="22">
        <v>44</v>
      </c>
      <c r="L788" s="11"/>
    </row>
    <row r="789" spans="1:12" ht="15">
      <c r="A789" s="75">
        <v>45857</v>
      </c>
      <c r="B789" s="6" t="s">
        <v>480</v>
      </c>
      <c r="C789" s="6" t="s">
        <v>481</v>
      </c>
      <c r="D789" s="26" t="s">
        <v>532</v>
      </c>
      <c r="E789" s="19">
        <v>0.66666666666666663</v>
      </c>
      <c r="F789" s="19">
        <v>0.6</v>
      </c>
      <c r="G789" s="6">
        <v>10</v>
      </c>
      <c r="H789" s="6">
        <v>4.1666666666666664E-2</v>
      </c>
      <c r="I789" s="6">
        <v>20</v>
      </c>
      <c r="J789" s="22">
        <v>15</v>
      </c>
      <c r="K789" s="22">
        <v>240</v>
      </c>
      <c r="L789" s="11"/>
    </row>
    <row r="790" spans="1:12" ht="15">
      <c r="A790" s="75">
        <v>45857</v>
      </c>
      <c r="B790" s="6" t="s">
        <v>480</v>
      </c>
      <c r="C790" s="6" t="s">
        <v>481</v>
      </c>
      <c r="D790" s="26" t="s">
        <v>90</v>
      </c>
      <c r="E790" s="19">
        <v>0.66666666666666674</v>
      </c>
      <c r="F790" s="19">
        <v>0.6</v>
      </c>
      <c r="G790" s="6">
        <v>2</v>
      </c>
      <c r="H790" s="6">
        <v>8.3333333333333332E-3</v>
      </c>
      <c r="I790" s="6">
        <v>10</v>
      </c>
      <c r="J790" s="22">
        <v>2.4</v>
      </c>
      <c r="K790" s="22">
        <v>204</v>
      </c>
      <c r="L790" s="11"/>
    </row>
    <row r="791" spans="1:12" ht="15">
      <c r="A791" s="75">
        <v>45857</v>
      </c>
      <c r="B791" s="6" t="s">
        <v>480</v>
      </c>
      <c r="C791" s="6" t="s">
        <v>481</v>
      </c>
      <c r="D791" s="27" t="s">
        <v>91</v>
      </c>
      <c r="E791" s="19">
        <v>-4.1666666666666666E-3</v>
      </c>
      <c r="F791" s="19">
        <v>6.6666666666666671E-3</v>
      </c>
      <c r="G791" s="6">
        <v>0</v>
      </c>
      <c r="H791" s="6">
        <v>0</v>
      </c>
      <c r="I791" s="6">
        <v>1</v>
      </c>
      <c r="J791" s="22">
        <v>0</v>
      </c>
      <c r="K791" s="22">
        <v>7.8</v>
      </c>
      <c r="L791" s="11"/>
    </row>
    <row r="792" spans="1:12">
      <c r="A792" s="75">
        <v>45857</v>
      </c>
      <c r="B792" s="6" t="s">
        <v>204</v>
      </c>
      <c r="C792" s="6" t="s">
        <v>205</v>
      </c>
      <c r="D792" s="49" t="s">
        <v>148</v>
      </c>
      <c r="E792" s="6">
        <v>0.03</v>
      </c>
      <c r="F792" s="6">
        <v>4.2857142857142858E-2</v>
      </c>
      <c r="G792" s="6">
        <v>1.5</v>
      </c>
      <c r="H792" s="19">
        <v>0.03</v>
      </c>
      <c r="I792" s="6">
        <v>0</v>
      </c>
      <c r="J792" s="14">
        <v>11.850000000000001</v>
      </c>
      <c r="K792" s="14">
        <v>23.700000000000003</v>
      </c>
      <c r="L792" s="11"/>
    </row>
    <row r="793" spans="1:12">
      <c r="A793" s="75">
        <v>45857</v>
      </c>
      <c r="B793" s="6" t="s">
        <v>204</v>
      </c>
      <c r="C793" s="6" t="s">
        <v>205</v>
      </c>
      <c r="D793" s="49" t="s">
        <v>44</v>
      </c>
      <c r="E793" s="6">
        <v>0.2</v>
      </c>
      <c r="F793" s="6">
        <v>1.1428571428571428</v>
      </c>
      <c r="G793" s="6">
        <v>0</v>
      </c>
      <c r="H793" s="19">
        <v>0</v>
      </c>
      <c r="I793" s="6">
        <v>70</v>
      </c>
      <c r="J793" s="14">
        <v>0</v>
      </c>
      <c r="K793" s="14">
        <v>0.6</v>
      </c>
      <c r="L793" s="11"/>
    </row>
    <row r="794" spans="1:12">
      <c r="A794" s="75">
        <v>45857</v>
      </c>
      <c r="B794" s="6" t="s">
        <v>204</v>
      </c>
      <c r="C794" s="6" t="s">
        <v>205</v>
      </c>
      <c r="D794" s="49" t="s">
        <v>16</v>
      </c>
      <c r="E794" s="6">
        <v>0.2</v>
      </c>
      <c r="F794" s="6">
        <v>1.1428571428571428</v>
      </c>
      <c r="G794" s="6">
        <v>0</v>
      </c>
      <c r="H794" s="19">
        <v>0</v>
      </c>
      <c r="I794" s="6">
        <v>70</v>
      </c>
      <c r="J794" s="14">
        <v>0</v>
      </c>
      <c r="K794" s="14">
        <v>0.70000000000000007</v>
      </c>
      <c r="L794" s="11"/>
    </row>
    <row r="795" spans="1:12">
      <c r="A795" s="75">
        <v>45857</v>
      </c>
      <c r="B795" s="6" t="s">
        <v>204</v>
      </c>
      <c r="C795" s="6" t="s">
        <v>205</v>
      </c>
      <c r="D795" s="49" t="s">
        <v>17</v>
      </c>
      <c r="E795" s="6">
        <v>4.0000000000000034E-4</v>
      </c>
      <c r="F795" s="6">
        <v>2.8571428571428571E-3</v>
      </c>
      <c r="G795" s="6">
        <v>0</v>
      </c>
      <c r="H795" s="19">
        <v>0</v>
      </c>
      <c r="I795" s="6">
        <v>0.18</v>
      </c>
      <c r="J795" s="14">
        <v>0</v>
      </c>
      <c r="K795" s="14">
        <v>0.98040000000000094</v>
      </c>
      <c r="L795" s="11"/>
    </row>
    <row r="796" spans="1:12">
      <c r="A796" s="75">
        <v>45857</v>
      </c>
      <c r="B796" s="6" t="s">
        <v>204</v>
      </c>
      <c r="C796" s="6" t="s">
        <v>205</v>
      </c>
      <c r="D796" s="49" t="s">
        <v>174</v>
      </c>
      <c r="E796" s="6">
        <v>2.4000000000000002E-3</v>
      </c>
      <c r="F796" s="6">
        <v>2.142857142857143E-3</v>
      </c>
      <c r="G796" s="6">
        <v>0.03</v>
      </c>
      <c r="H796" s="19">
        <v>5.9999999999999995E-4</v>
      </c>
      <c r="I796" s="6">
        <v>0</v>
      </c>
      <c r="J796" s="14">
        <v>1.3499999999999999</v>
      </c>
      <c r="K796" s="14">
        <v>6.75</v>
      </c>
      <c r="L796" s="11"/>
    </row>
    <row r="797" spans="1:12">
      <c r="A797" s="75">
        <v>45857</v>
      </c>
      <c r="B797" s="6" t="s">
        <v>204</v>
      </c>
      <c r="C797" s="6" t="s">
        <v>205</v>
      </c>
      <c r="D797" s="49" t="s">
        <v>175</v>
      </c>
      <c r="E797" s="6">
        <v>9.1999999999999998E-3</v>
      </c>
      <c r="F797" s="6">
        <v>7.1428571428571426E-3</v>
      </c>
      <c r="G797" s="6">
        <v>0.04</v>
      </c>
      <c r="H797" s="19">
        <v>8.0000000000000004E-4</v>
      </c>
      <c r="I797" s="6">
        <v>0</v>
      </c>
      <c r="J797" s="14">
        <v>1.036</v>
      </c>
      <c r="K797" s="14">
        <v>12.95</v>
      </c>
      <c r="L797" s="11"/>
    </row>
    <row r="798" spans="1:12">
      <c r="A798" s="75">
        <v>45857</v>
      </c>
      <c r="B798" s="6" t="s">
        <v>204</v>
      </c>
      <c r="C798" s="6" t="s">
        <v>205</v>
      </c>
      <c r="D798" s="49" t="s">
        <v>46</v>
      </c>
      <c r="E798" s="6">
        <v>0</v>
      </c>
      <c r="F798" s="6">
        <v>1.4285714285714286E-3</v>
      </c>
      <c r="G798" s="6">
        <v>0</v>
      </c>
      <c r="H798" s="19">
        <v>0</v>
      </c>
      <c r="I798" s="6">
        <v>0.1</v>
      </c>
      <c r="J798" s="14">
        <v>0</v>
      </c>
      <c r="K798" s="14">
        <v>0</v>
      </c>
      <c r="L798" s="11"/>
    </row>
    <row r="799" spans="1:12">
      <c r="A799" s="75">
        <v>45857</v>
      </c>
      <c r="B799" s="6" t="s">
        <v>204</v>
      </c>
      <c r="C799" s="6" t="s">
        <v>205</v>
      </c>
      <c r="D799" s="49" t="s">
        <v>176</v>
      </c>
      <c r="E799" s="6">
        <v>8.7999999999999995E-2</v>
      </c>
      <c r="F799" s="6">
        <v>0.17142857142857143</v>
      </c>
      <c r="G799" s="6">
        <v>1.6</v>
      </c>
      <c r="H799" s="19">
        <v>3.2000000000000001E-2</v>
      </c>
      <c r="I799" s="6">
        <v>6</v>
      </c>
      <c r="J799" s="14">
        <v>10.528</v>
      </c>
      <c r="K799" s="14">
        <v>39.480000000000004</v>
      </c>
      <c r="L799" s="11"/>
    </row>
    <row r="800" spans="1:12">
      <c r="A800" s="75">
        <v>45857</v>
      </c>
      <c r="B800" s="6" t="s">
        <v>204</v>
      </c>
      <c r="C800" s="6" t="s">
        <v>205</v>
      </c>
      <c r="D800" s="49" t="s">
        <v>140</v>
      </c>
      <c r="E800" s="6">
        <v>1.0960000000000001E-2</v>
      </c>
      <c r="F800" s="49">
        <v>1.4285714285714285E-2</v>
      </c>
      <c r="G800" s="6">
        <v>0.45200000000000001</v>
      </c>
      <c r="H800" s="19">
        <v>9.0399999999999994E-3</v>
      </c>
      <c r="I800" s="6">
        <v>0</v>
      </c>
      <c r="J800" s="14">
        <v>8.78688</v>
      </c>
      <c r="K800" s="14">
        <v>19.440000000000001</v>
      </c>
      <c r="L800" s="11"/>
    </row>
    <row r="801" spans="1:12">
      <c r="A801" s="75">
        <v>45857</v>
      </c>
      <c r="B801" s="6" t="s">
        <v>204</v>
      </c>
      <c r="C801" s="6" t="s">
        <v>205</v>
      </c>
      <c r="D801" s="49" t="s">
        <v>177</v>
      </c>
      <c r="E801" s="6">
        <v>1.0000000000000009E-3</v>
      </c>
      <c r="F801" s="6">
        <v>1.4285714285714285E-2</v>
      </c>
      <c r="G801" s="6">
        <v>0</v>
      </c>
      <c r="H801" s="19">
        <v>0</v>
      </c>
      <c r="I801" s="6">
        <v>0.95</v>
      </c>
      <c r="J801" s="14">
        <v>0</v>
      </c>
      <c r="K801" s="14">
        <v>3.2500000000000027</v>
      </c>
      <c r="L801" s="11"/>
    </row>
    <row r="802" spans="1:12">
      <c r="A802" s="75">
        <v>45857</v>
      </c>
      <c r="B802" s="6" t="s">
        <v>204</v>
      </c>
      <c r="C802" s="6" t="s">
        <v>205</v>
      </c>
      <c r="D802" s="49" t="s">
        <v>19</v>
      </c>
      <c r="E802" s="6">
        <v>4.0000000000000007E-4</v>
      </c>
      <c r="F802" s="6">
        <v>1.4285714285714286E-3</v>
      </c>
      <c r="G802" s="6">
        <v>0</v>
      </c>
      <c r="H802" s="19">
        <v>0</v>
      </c>
      <c r="I802" s="6">
        <v>0.08</v>
      </c>
      <c r="J802" s="14">
        <v>0</v>
      </c>
      <c r="K802" s="14">
        <v>0.67960000000000009</v>
      </c>
      <c r="L802" s="11"/>
    </row>
    <row r="803" spans="1:12">
      <c r="A803" s="75">
        <v>45857</v>
      </c>
      <c r="B803" s="6" t="s">
        <v>204</v>
      </c>
      <c r="C803" s="6" t="s">
        <v>205</v>
      </c>
      <c r="D803" s="49" t="s">
        <v>178</v>
      </c>
      <c r="E803" s="6">
        <v>6.0000000000000001E-3</v>
      </c>
      <c r="F803" s="6">
        <v>7.1428571428571426E-3</v>
      </c>
      <c r="G803" s="6">
        <v>0</v>
      </c>
      <c r="H803" s="19">
        <v>0</v>
      </c>
      <c r="I803" s="6">
        <v>0.2</v>
      </c>
      <c r="J803" s="14">
        <v>0</v>
      </c>
      <c r="K803" s="14">
        <v>15.702</v>
      </c>
      <c r="L803" s="11"/>
    </row>
    <row r="804" spans="1:12">
      <c r="A804" s="75">
        <v>45857</v>
      </c>
      <c r="B804" s="6" t="s">
        <v>204</v>
      </c>
      <c r="C804" s="6" t="s">
        <v>205</v>
      </c>
      <c r="D804" s="49" t="s">
        <v>179</v>
      </c>
      <c r="E804" s="6">
        <v>0.9</v>
      </c>
      <c r="F804" s="6">
        <v>1.7142857142857142</v>
      </c>
      <c r="G804" s="6">
        <v>5</v>
      </c>
      <c r="H804" s="19">
        <v>0.1</v>
      </c>
      <c r="I804" s="6">
        <v>70</v>
      </c>
      <c r="J804" s="14">
        <v>9</v>
      </c>
      <c r="K804" s="14">
        <v>90</v>
      </c>
      <c r="L804" s="11"/>
    </row>
    <row r="805" spans="1:12">
      <c r="A805" s="75">
        <v>45857</v>
      </c>
      <c r="B805" s="6" t="s">
        <v>204</v>
      </c>
      <c r="C805" s="6" t="s">
        <v>205</v>
      </c>
      <c r="D805" s="49" t="s">
        <v>180</v>
      </c>
      <c r="E805" s="6">
        <v>0.8600000000000001</v>
      </c>
      <c r="F805" s="6">
        <v>1.4285714285714286</v>
      </c>
      <c r="G805" s="6">
        <v>9</v>
      </c>
      <c r="H805" s="19">
        <v>0.18</v>
      </c>
      <c r="I805" s="6">
        <v>48</v>
      </c>
      <c r="J805" s="14">
        <v>9</v>
      </c>
      <c r="K805" s="14">
        <v>52</v>
      </c>
      <c r="L805" s="11"/>
    </row>
    <row r="806" spans="1:12">
      <c r="A806" s="75">
        <v>45857</v>
      </c>
      <c r="B806" s="6" t="s">
        <v>204</v>
      </c>
      <c r="C806" s="6" t="s">
        <v>205</v>
      </c>
      <c r="D806" s="49" t="s">
        <v>22</v>
      </c>
      <c r="E806" s="6">
        <v>3.6000000000000004E-2</v>
      </c>
      <c r="F806" s="6">
        <v>2.8571428571428571E-2</v>
      </c>
      <c r="G806" s="6">
        <v>0.2</v>
      </c>
      <c r="H806" s="19">
        <v>4.0000000000000001E-3</v>
      </c>
      <c r="I806" s="6">
        <v>0</v>
      </c>
      <c r="J806" s="14">
        <v>4.1399999999999997</v>
      </c>
      <c r="K806" s="14">
        <v>41.4</v>
      </c>
      <c r="L806" s="11"/>
    </row>
    <row r="807" spans="1:12">
      <c r="A807" s="75">
        <v>45857</v>
      </c>
      <c r="B807" s="6" t="s">
        <v>204</v>
      </c>
      <c r="C807" s="6" t="s">
        <v>205</v>
      </c>
      <c r="D807" s="49" t="s">
        <v>7</v>
      </c>
      <c r="E807" s="6">
        <v>0.24</v>
      </c>
      <c r="F807" s="6">
        <v>0.17142857142857143</v>
      </c>
      <c r="G807" s="6">
        <v>0</v>
      </c>
      <c r="H807" s="19">
        <v>0</v>
      </c>
      <c r="I807" s="6">
        <v>0</v>
      </c>
      <c r="J807" s="14">
        <v>0</v>
      </c>
      <c r="K807" s="14">
        <v>23.04</v>
      </c>
      <c r="L807" s="11"/>
    </row>
    <row r="808" spans="1:12">
      <c r="A808" s="75">
        <v>45857</v>
      </c>
      <c r="B808" s="6" t="s">
        <v>204</v>
      </c>
      <c r="C808" s="6" t="s">
        <v>205</v>
      </c>
      <c r="D808" s="49" t="s">
        <v>138</v>
      </c>
      <c r="E808" s="6">
        <v>3.5000000000000003E-2</v>
      </c>
      <c r="F808" s="6">
        <v>2.8571428571428571E-2</v>
      </c>
      <c r="G808" s="6">
        <v>0</v>
      </c>
      <c r="H808" s="19">
        <v>0</v>
      </c>
      <c r="I808" s="6">
        <v>0.25</v>
      </c>
      <c r="J808" s="14">
        <v>0</v>
      </c>
      <c r="K808" s="14">
        <v>139.98249999999999</v>
      </c>
      <c r="L808" s="11"/>
    </row>
    <row r="809" spans="1:12">
      <c r="A809" s="75">
        <v>45857</v>
      </c>
      <c r="B809" s="6" t="s">
        <v>204</v>
      </c>
      <c r="C809" s="6" t="s">
        <v>205</v>
      </c>
      <c r="D809" s="49" t="s">
        <v>24</v>
      </c>
      <c r="E809" s="6">
        <v>1.6E-2</v>
      </c>
      <c r="F809" s="6">
        <v>1.4285714285714285E-2</v>
      </c>
      <c r="G809" s="6">
        <v>0</v>
      </c>
      <c r="H809" s="19">
        <v>0</v>
      </c>
      <c r="I809" s="6">
        <v>0.2</v>
      </c>
      <c r="J809" s="14">
        <v>0</v>
      </c>
      <c r="K809" s="14">
        <v>27.200000000000003</v>
      </c>
      <c r="L809" s="11"/>
    </row>
    <row r="810" spans="1:12">
      <c r="A810" s="75">
        <v>45857</v>
      </c>
      <c r="B810" s="6" t="s">
        <v>204</v>
      </c>
      <c r="C810" s="6" t="s">
        <v>205</v>
      </c>
      <c r="D810" s="49" t="s">
        <v>181</v>
      </c>
      <c r="E810" s="6">
        <v>0.1</v>
      </c>
      <c r="F810" s="6">
        <v>0.5</v>
      </c>
      <c r="G810" s="6">
        <v>0</v>
      </c>
      <c r="H810" s="19">
        <v>0</v>
      </c>
      <c r="I810" s="6">
        <v>30</v>
      </c>
      <c r="J810" s="14">
        <v>0</v>
      </c>
      <c r="K810" s="14">
        <v>12.549999999999999</v>
      </c>
      <c r="L810" s="11"/>
    </row>
    <row r="811" spans="1:12">
      <c r="A811" s="75">
        <v>45857</v>
      </c>
      <c r="B811" s="6" t="s">
        <v>204</v>
      </c>
      <c r="C811" s="6" t="s">
        <v>205</v>
      </c>
      <c r="D811" s="49" t="s">
        <v>25</v>
      </c>
      <c r="E811" s="6">
        <v>5.1600000000000005E-3</v>
      </c>
      <c r="F811" s="6">
        <v>1.4285714285714285E-2</v>
      </c>
      <c r="G811" s="6">
        <v>0.24199999999999999</v>
      </c>
      <c r="H811" s="19">
        <v>4.8399999999999997E-3</v>
      </c>
      <c r="I811" s="6">
        <v>0.5</v>
      </c>
      <c r="J811" s="14">
        <v>9.1621199999999998</v>
      </c>
      <c r="K811" s="14">
        <v>18.93</v>
      </c>
      <c r="L811" s="11"/>
    </row>
    <row r="812" spans="1:12">
      <c r="A812" s="75">
        <v>45857</v>
      </c>
      <c r="B812" s="6" t="s">
        <v>204</v>
      </c>
      <c r="C812" s="6" t="s">
        <v>205</v>
      </c>
      <c r="D812" s="49" t="s">
        <v>182</v>
      </c>
      <c r="E812" s="6">
        <v>0.01</v>
      </c>
      <c r="F812" s="6">
        <v>7.1428571428571426E-3</v>
      </c>
      <c r="G812" s="6">
        <v>0</v>
      </c>
      <c r="H812" s="19">
        <v>0</v>
      </c>
      <c r="I812" s="6">
        <v>0</v>
      </c>
      <c r="J812" s="14">
        <v>0</v>
      </c>
      <c r="K812" s="14">
        <v>2.1</v>
      </c>
      <c r="L812" s="11"/>
    </row>
    <row r="813" spans="1:12">
      <c r="A813" s="75">
        <v>45857</v>
      </c>
      <c r="B813" s="6" t="s">
        <v>204</v>
      </c>
      <c r="C813" s="6" t="s">
        <v>205</v>
      </c>
      <c r="D813" s="49" t="s">
        <v>49</v>
      </c>
      <c r="E813" s="6">
        <v>0.01</v>
      </c>
      <c r="F813" s="6">
        <v>7.1428571428571426E-3</v>
      </c>
      <c r="G813" s="6">
        <v>0</v>
      </c>
      <c r="H813" s="19">
        <v>0</v>
      </c>
      <c r="I813" s="6">
        <v>0</v>
      </c>
      <c r="J813" s="14">
        <v>0</v>
      </c>
      <c r="K813" s="14">
        <v>3.75</v>
      </c>
      <c r="L813" s="11"/>
    </row>
    <row r="814" spans="1:12">
      <c r="A814" s="75">
        <v>45857</v>
      </c>
      <c r="B814" s="6" t="s">
        <v>204</v>
      </c>
      <c r="C814" s="6" t="s">
        <v>205</v>
      </c>
      <c r="D814" s="49" t="s">
        <v>50</v>
      </c>
      <c r="E814" s="6">
        <v>1E-3</v>
      </c>
      <c r="F814" s="6">
        <v>7.1428571428571429E-4</v>
      </c>
      <c r="G814" s="6">
        <v>0</v>
      </c>
      <c r="H814" s="19">
        <v>0</v>
      </c>
      <c r="I814" s="6">
        <v>0</v>
      </c>
      <c r="J814" s="14">
        <v>0</v>
      </c>
      <c r="K814" s="14">
        <v>12</v>
      </c>
      <c r="L814" s="11"/>
    </row>
    <row r="815" spans="1:12">
      <c r="A815" s="75">
        <v>45857</v>
      </c>
      <c r="B815" s="6" t="s">
        <v>204</v>
      </c>
      <c r="C815" s="6" t="s">
        <v>205</v>
      </c>
      <c r="D815" s="49" t="s">
        <v>51</v>
      </c>
      <c r="E815" s="6">
        <v>0</v>
      </c>
      <c r="F815" s="6">
        <v>4.2857142857142858E-2</v>
      </c>
      <c r="G815" s="6">
        <v>0</v>
      </c>
      <c r="H815" s="19">
        <v>0</v>
      </c>
      <c r="I815" s="6">
        <v>3</v>
      </c>
      <c r="J815" s="14">
        <v>0</v>
      </c>
      <c r="K815" s="14">
        <v>0</v>
      </c>
      <c r="L815" s="11"/>
    </row>
    <row r="816" spans="1:12">
      <c r="A816" s="75">
        <v>45857</v>
      </c>
      <c r="B816" s="6" t="s">
        <v>204</v>
      </c>
      <c r="C816" s="6" t="s">
        <v>205</v>
      </c>
      <c r="D816" s="49" t="s">
        <v>27</v>
      </c>
      <c r="E816" s="6">
        <v>4.0000000000000034E-4</v>
      </c>
      <c r="F816" s="6">
        <v>7.1428571428571426E-3</v>
      </c>
      <c r="G816" s="6">
        <v>0</v>
      </c>
      <c r="H816" s="19">
        <v>0</v>
      </c>
      <c r="I816" s="6">
        <v>0.48</v>
      </c>
      <c r="J816" s="14">
        <v>0</v>
      </c>
      <c r="K816" s="14">
        <v>0.84480000000000077</v>
      </c>
      <c r="L816" s="11"/>
    </row>
    <row r="817" spans="1:12">
      <c r="A817" s="75">
        <v>45857</v>
      </c>
      <c r="B817" s="6" t="s">
        <v>204</v>
      </c>
      <c r="C817" s="6" t="s">
        <v>205</v>
      </c>
      <c r="D817" s="49" t="s">
        <v>183</v>
      </c>
      <c r="E817" s="6">
        <v>8.199999999999999E-3</v>
      </c>
      <c r="F817" s="6">
        <v>2.8571428571428571E-2</v>
      </c>
      <c r="G817" s="6">
        <v>0.99</v>
      </c>
      <c r="H817" s="19">
        <v>1.9799999999999998E-2</v>
      </c>
      <c r="I817" s="6">
        <v>0.6</v>
      </c>
      <c r="J817" s="14">
        <v>55.301400000000001</v>
      </c>
      <c r="K817" s="14">
        <v>78.203999999999994</v>
      </c>
      <c r="L817" s="11"/>
    </row>
    <row r="818" spans="1:12">
      <c r="A818" s="75">
        <v>45857</v>
      </c>
      <c r="B818" s="6" t="s">
        <v>204</v>
      </c>
      <c r="C818" s="6" t="s">
        <v>205</v>
      </c>
      <c r="D818" s="49" t="s">
        <v>184</v>
      </c>
      <c r="E818" s="6">
        <v>3.9999999999999992E-3</v>
      </c>
      <c r="F818" s="6">
        <v>1.4285714285714285E-2</v>
      </c>
      <c r="G818" s="6">
        <v>0</v>
      </c>
      <c r="H818" s="19">
        <v>0</v>
      </c>
      <c r="I818" s="6">
        <v>0.8</v>
      </c>
      <c r="J818" s="14">
        <v>0</v>
      </c>
      <c r="K818" s="14">
        <v>11.025999999999998</v>
      </c>
      <c r="L818" s="11"/>
    </row>
    <row r="819" spans="1:12">
      <c r="A819" s="75">
        <v>45857</v>
      </c>
      <c r="B819" s="6" t="s">
        <v>204</v>
      </c>
      <c r="C819" s="6" t="s">
        <v>205</v>
      </c>
      <c r="D819" s="49" t="s">
        <v>185</v>
      </c>
      <c r="E819" s="6">
        <v>3.5999999999999999E-3</v>
      </c>
      <c r="F819" s="6">
        <v>2.8571428571428571E-3</v>
      </c>
      <c r="G819" s="6">
        <v>0.02</v>
      </c>
      <c r="H819" s="19">
        <v>4.0000000000000002E-4</v>
      </c>
      <c r="I819" s="6">
        <v>0</v>
      </c>
      <c r="J819" s="14">
        <v>1.258</v>
      </c>
      <c r="K819" s="14">
        <v>12.58</v>
      </c>
      <c r="L819" s="11"/>
    </row>
    <row r="820" spans="1:12">
      <c r="A820" s="75">
        <v>45857</v>
      </c>
      <c r="B820" s="6" t="s">
        <v>204</v>
      </c>
      <c r="C820" s="6" t="s">
        <v>205</v>
      </c>
      <c r="D820" s="49" t="s">
        <v>53</v>
      </c>
      <c r="E820" s="6">
        <v>3.56E-2</v>
      </c>
      <c r="F820" s="6">
        <v>4.2857142857142858E-2</v>
      </c>
      <c r="G820" s="6">
        <v>0.12</v>
      </c>
      <c r="H820" s="19">
        <v>2.3999999999999998E-3</v>
      </c>
      <c r="I820" s="6">
        <v>1.1000000000000001</v>
      </c>
      <c r="J820" s="14">
        <v>4.3763999999999994</v>
      </c>
      <c r="K820" s="14">
        <v>69.292999999999992</v>
      </c>
      <c r="L820" s="11"/>
    </row>
    <row r="821" spans="1:12">
      <c r="A821" s="75">
        <v>45857</v>
      </c>
      <c r="B821" s="6" t="s">
        <v>204</v>
      </c>
      <c r="C821" s="6" t="s">
        <v>205</v>
      </c>
      <c r="D821" s="49" t="s">
        <v>186</v>
      </c>
      <c r="E821" s="6">
        <v>8.8000000000000005E-3</v>
      </c>
      <c r="F821" s="6">
        <v>1.4285714285714285E-2</v>
      </c>
      <c r="G821" s="6">
        <v>0.06</v>
      </c>
      <c r="H821" s="19">
        <v>1.1999999999999999E-3</v>
      </c>
      <c r="I821" s="6">
        <v>0.5</v>
      </c>
      <c r="J821" s="14">
        <v>1.0139999999999998</v>
      </c>
      <c r="K821" s="14">
        <v>8.4499999999999993</v>
      </c>
      <c r="L821" s="11"/>
    </row>
    <row r="822" spans="1:12">
      <c r="A822" s="75">
        <v>45857</v>
      </c>
      <c r="B822" s="6" t="s">
        <v>204</v>
      </c>
      <c r="C822" s="6" t="s">
        <v>205</v>
      </c>
      <c r="D822" s="49" t="s">
        <v>30</v>
      </c>
      <c r="E822" s="6">
        <v>9.6000000000000009E-3</v>
      </c>
      <c r="F822" s="6">
        <v>7.1428571428571426E-3</v>
      </c>
      <c r="G822" s="6">
        <v>0.02</v>
      </c>
      <c r="H822" s="19">
        <v>4.0000000000000002E-4</v>
      </c>
      <c r="I822" s="6">
        <v>0</v>
      </c>
      <c r="J822" s="14">
        <v>0.47899999999999998</v>
      </c>
      <c r="K822" s="14">
        <v>11.975</v>
      </c>
      <c r="L822" s="11"/>
    </row>
    <row r="823" spans="1:12">
      <c r="A823" s="75">
        <v>45857</v>
      </c>
      <c r="B823" s="6" t="s">
        <v>204</v>
      </c>
      <c r="C823" s="6" t="s">
        <v>205</v>
      </c>
      <c r="D823" s="49" t="s">
        <v>187</v>
      </c>
      <c r="E823" s="6">
        <v>3.9999999999999994E-2</v>
      </c>
      <c r="F823" s="6">
        <v>0.1</v>
      </c>
      <c r="G823" s="6">
        <v>1</v>
      </c>
      <c r="H823" s="19">
        <v>0.02</v>
      </c>
      <c r="I823" s="6">
        <v>4</v>
      </c>
      <c r="J823" s="14">
        <v>7.4</v>
      </c>
      <c r="K823" s="14">
        <v>22.200000000000003</v>
      </c>
      <c r="L823" s="11"/>
    </row>
    <row r="824" spans="1:12">
      <c r="A824" s="75">
        <v>45857</v>
      </c>
      <c r="B824" s="6" t="s">
        <v>204</v>
      </c>
      <c r="C824" s="6" t="s">
        <v>205</v>
      </c>
      <c r="D824" s="49" t="s">
        <v>141</v>
      </c>
      <c r="E824" s="6">
        <v>0.3</v>
      </c>
      <c r="F824" s="6">
        <v>0.21428571428571427</v>
      </c>
      <c r="G824" s="6">
        <v>0</v>
      </c>
      <c r="H824" s="19">
        <v>0</v>
      </c>
      <c r="I824" s="6">
        <v>0</v>
      </c>
      <c r="J824" s="14">
        <v>0</v>
      </c>
      <c r="K824" s="14">
        <v>55.5</v>
      </c>
      <c r="L824" s="11"/>
    </row>
    <row r="825" spans="1:12">
      <c r="A825" s="75">
        <v>45857</v>
      </c>
      <c r="B825" s="6" t="s">
        <v>204</v>
      </c>
      <c r="C825" s="6" t="s">
        <v>205</v>
      </c>
      <c r="D825" s="49" t="s">
        <v>122</v>
      </c>
      <c r="E825" s="6">
        <v>2.6000000000000006E-2</v>
      </c>
      <c r="F825" s="6">
        <v>4.5714285714285714E-2</v>
      </c>
      <c r="G825" s="6">
        <v>0.2</v>
      </c>
      <c r="H825" s="19">
        <v>4.0000000000000001E-3</v>
      </c>
      <c r="I825" s="6">
        <v>1.7</v>
      </c>
      <c r="J825" s="14">
        <v>7.3879999999999999</v>
      </c>
      <c r="K825" s="14">
        <v>55.410000000000004</v>
      </c>
      <c r="L825" s="11"/>
    </row>
    <row r="826" spans="1:12">
      <c r="A826" s="75">
        <v>45857</v>
      </c>
      <c r="B826" s="6" t="s">
        <v>204</v>
      </c>
      <c r="C826" s="6" t="s">
        <v>205</v>
      </c>
      <c r="D826" s="49" t="s">
        <v>188</v>
      </c>
      <c r="E826" s="6">
        <v>0</v>
      </c>
      <c r="F826" s="6">
        <v>4.2857142857142859E-3</v>
      </c>
      <c r="G826" s="6">
        <v>0.3</v>
      </c>
      <c r="H826" s="19">
        <v>6.0000000000000001E-3</v>
      </c>
      <c r="I826" s="6">
        <v>0</v>
      </c>
      <c r="J826" s="14">
        <v>9.9</v>
      </c>
      <c r="K826" s="14">
        <v>9.9</v>
      </c>
      <c r="L826" s="11"/>
    </row>
    <row r="827" spans="1:12">
      <c r="A827" s="75">
        <v>45857</v>
      </c>
      <c r="B827" s="6" t="s">
        <v>204</v>
      </c>
      <c r="C827" s="6" t="s">
        <v>205</v>
      </c>
      <c r="D827" s="49" t="s">
        <v>56</v>
      </c>
      <c r="E827" s="6">
        <v>0.04</v>
      </c>
      <c r="F827" s="6">
        <v>7.1428571428571425E-2</v>
      </c>
      <c r="G827" s="6">
        <v>0</v>
      </c>
      <c r="H827" s="19">
        <v>0</v>
      </c>
      <c r="I827" s="6">
        <v>3</v>
      </c>
      <c r="J827" s="14">
        <v>0</v>
      </c>
      <c r="K827" s="14">
        <v>9.5</v>
      </c>
      <c r="L827" s="11"/>
    </row>
    <row r="828" spans="1:12">
      <c r="A828" s="75">
        <v>45857</v>
      </c>
      <c r="B828" s="6" t="s">
        <v>204</v>
      </c>
      <c r="C828" s="6" t="s">
        <v>205</v>
      </c>
      <c r="D828" s="49" t="s">
        <v>78</v>
      </c>
      <c r="E828" s="6">
        <v>0.02</v>
      </c>
      <c r="F828" s="6">
        <v>1.4285714285714285E-2</v>
      </c>
      <c r="G828" s="6">
        <v>0</v>
      </c>
      <c r="H828" s="19">
        <v>0</v>
      </c>
      <c r="I828" s="6">
        <v>0</v>
      </c>
      <c r="J828" s="14">
        <v>0</v>
      </c>
      <c r="K828" s="14">
        <v>5.0999999999999996</v>
      </c>
      <c r="L828" s="11"/>
    </row>
    <row r="829" spans="1:12">
      <c r="A829" s="75">
        <v>45857</v>
      </c>
      <c r="B829" s="6" t="s">
        <v>204</v>
      </c>
      <c r="C829" s="6" t="s">
        <v>205</v>
      </c>
      <c r="D829" s="49" t="s">
        <v>59</v>
      </c>
      <c r="E829" s="6">
        <v>0</v>
      </c>
      <c r="F829" s="6">
        <v>2.8571428571428571E-3</v>
      </c>
      <c r="G829" s="6">
        <v>0</v>
      </c>
      <c r="H829" s="19">
        <v>0</v>
      </c>
      <c r="I829" s="6">
        <v>0.2</v>
      </c>
      <c r="J829" s="14">
        <v>0</v>
      </c>
      <c r="K829" s="14">
        <v>0</v>
      </c>
      <c r="L829" s="11"/>
    </row>
    <row r="830" spans="1:12">
      <c r="A830" s="75">
        <v>45857</v>
      </c>
      <c r="B830" s="6" t="s">
        <v>204</v>
      </c>
      <c r="C830" s="6" t="s">
        <v>205</v>
      </c>
      <c r="D830" s="49" t="s">
        <v>189</v>
      </c>
      <c r="E830" s="6">
        <v>3.7999999999999992E-2</v>
      </c>
      <c r="F830" s="6">
        <v>4.2857142857142858E-2</v>
      </c>
      <c r="G830" s="6">
        <v>1.1000000000000001</v>
      </c>
      <c r="H830" s="19">
        <v>2.2000000000000002E-2</v>
      </c>
      <c r="I830" s="6">
        <v>0</v>
      </c>
      <c r="J830" s="14">
        <v>14.190000000000001</v>
      </c>
      <c r="K830" s="14">
        <v>38.700000000000003</v>
      </c>
      <c r="L830" s="11"/>
    </row>
    <row r="831" spans="1:12">
      <c r="A831" s="75">
        <v>45857</v>
      </c>
      <c r="B831" s="6" t="s">
        <v>204</v>
      </c>
      <c r="C831" s="6" t="s">
        <v>205</v>
      </c>
      <c r="D831" s="49" t="s">
        <v>60</v>
      </c>
      <c r="E831" s="6">
        <v>8.0000000000000004E-4</v>
      </c>
      <c r="F831" s="6">
        <v>1.4285714285714286E-3</v>
      </c>
      <c r="G831" s="6">
        <v>0.01</v>
      </c>
      <c r="H831" s="19">
        <v>2.0000000000000001E-4</v>
      </c>
      <c r="I831" s="6">
        <v>0.05</v>
      </c>
      <c r="J831" s="14">
        <v>0.65910000000000002</v>
      </c>
      <c r="K831" s="14">
        <v>3.2955000000000001</v>
      </c>
      <c r="L831" s="11"/>
    </row>
    <row r="832" spans="1:12">
      <c r="A832" s="75">
        <v>45857</v>
      </c>
      <c r="B832" s="6" t="s">
        <v>204</v>
      </c>
      <c r="C832" s="6" t="s">
        <v>205</v>
      </c>
      <c r="D832" s="49" t="s">
        <v>190</v>
      </c>
      <c r="E832" s="6">
        <v>8.0000000000000002E-3</v>
      </c>
      <c r="F832" s="6">
        <v>7.1428571428571426E-3</v>
      </c>
      <c r="G832" s="6">
        <v>0</v>
      </c>
      <c r="H832" s="19">
        <v>0</v>
      </c>
      <c r="I832" s="6">
        <v>0.1</v>
      </c>
      <c r="J832" s="14">
        <v>0</v>
      </c>
      <c r="K832" s="14">
        <v>12.8</v>
      </c>
      <c r="L832" s="11"/>
    </row>
    <row r="833" spans="1:12">
      <c r="A833" s="75">
        <v>45857</v>
      </c>
      <c r="B833" s="6" t="s">
        <v>204</v>
      </c>
      <c r="C833" s="6" t="s">
        <v>205</v>
      </c>
      <c r="D833" s="49" t="s">
        <v>191</v>
      </c>
      <c r="E833" s="6">
        <v>4.0000000000000001E-3</v>
      </c>
      <c r="F833" s="6">
        <v>4.2857142857142859E-3</v>
      </c>
      <c r="G833" s="6">
        <v>0</v>
      </c>
      <c r="H833" s="19">
        <v>0</v>
      </c>
      <c r="I833" s="6">
        <v>0.1</v>
      </c>
      <c r="J833" s="14">
        <v>0</v>
      </c>
      <c r="K833" s="14">
        <v>2.8019999999999996</v>
      </c>
      <c r="L833" s="11"/>
    </row>
    <row r="834" spans="1:12">
      <c r="A834" s="75">
        <v>45857</v>
      </c>
      <c r="B834" s="6" t="s">
        <v>204</v>
      </c>
      <c r="C834" s="6" t="s">
        <v>205</v>
      </c>
      <c r="D834" s="49" t="s">
        <v>80</v>
      </c>
      <c r="E834" s="6">
        <v>0.14000000000000001</v>
      </c>
      <c r="F834" s="6">
        <v>0.1</v>
      </c>
      <c r="G834" s="6">
        <v>0</v>
      </c>
      <c r="H834" s="19">
        <v>0</v>
      </c>
      <c r="I834" s="6">
        <v>0</v>
      </c>
      <c r="J834" s="14">
        <v>0</v>
      </c>
      <c r="K834" s="14">
        <v>13.86</v>
      </c>
      <c r="L834" s="11"/>
    </row>
    <row r="835" spans="1:12">
      <c r="A835" s="75">
        <v>45857</v>
      </c>
      <c r="B835" s="6" t="s">
        <v>204</v>
      </c>
      <c r="C835" s="6" t="s">
        <v>205</v>
      </c>
      <c r="D835" s="49" t="s">
        <v>192</v>
      </c>
      <c r="E835" s="6">
        <v>1.6E-2</v>
      </c>
      <c r="F835" s="6">
        <v>2.8571428571428571E-2</v>
      </c>
      <c r="G835" s="6">
        <v>1.2</v>
      </c>
      <c r="H835" s="19">
        <v>2.4E-2</v>
      </c>
      <c r="I835" s="6">
        <v>0</v>
      </c>
      <c r="J835" s="14">
        <v>18</v>
      </c>
      <c r="K835" s="14">
        <v>30</v>
      </c>
      <c r="L835" s="11"/>
    </row>
    <row r="836" spans="1:12">
      <c r="A836" s="75">
        <v>45857</v>
      </c>
      <c r="B836" s="6" t="s">
        <v>204</v>
      </c>
      <c r="C836" s="6" t="s">
        <v>205</v>
      </c>
      <c r="D836" s="49" t="s">
        <v>62</v>
      </c>
      <c r="E836" s="6">
        <v>0.88</v>
      </c>
      <c r="F836" s="6">
        <v>1.2857142857142858</v>
      </c>
      <c r="G836" s="6">
        <v>4</v>
      </c>
      <c r="H836" s="19">
        <v>0.08</v>
      </c>
      <c r="I836" s="6">
        <v>42</v>
      </c>
      <c r="J836" s="14">
        <v>2.4</v>
      </c>
      <c r="K836" s="14">
        <v>28.799999999999997</v>
      </c>
      <c r="L836" s="11"/>
    </row>
    <row r="837" spans="1:12">
      <c r="A837" s="75">
        <v>45857</v>
      </c>
      <c r="B837" s="6" t="s">
        <v>204</v>
      </c>
      <c r="C837" s="6" t="s">
        <v>205</v>
      </c>
      <c r="D837" s="49" t="s">
        <v>193</v>
      </c>
      <c r="E837" s="6">
        <v>0.78</v>
      </c>
      <c r="F837" s="6">
        <v>1</v>
      </c>
      <c r="G837" s="6">
        <v>1</v>
      </c>
      <c r="H837" s="19">
        <v>0.02</v>
      </c>
      <c r="I837" s="6">
        <v>30</v>
      </c>
      <c r="J837" s="14">
        <v>2.2200000000000002</v>
      </c>
      <c r="K837" s="14">
        <v>88.800000000000011</v>
      </c>
      <c r="L837" s="11"/>
    </row>
    <row r="838" spans="1:12">
      <c r="A838" s="75">
        <v>45857</v>
      </c>
      <c r="B838" s="6" t="s">
        <v>204</v>
      </c>
      <c r="C838" s="6" t="s">
        <v>205</v>
      </c>
      <c r="D838" s="49" t="s">
        <v>194</v>
      </c>
      <c r="E838" s="6">
        <v>0.3</v>
      </c>
      <c r="F838" s="6">
        <v>0.21428571428571427</v>
      </c>
      <c r="G838" s="6">
        <v>0</v>
      </c>
      <c r="H838" s="19">
        <v>0</v>
      </c>
      <c r="I838" s="6">
        <v>0</v>
      </c>
      <c r="J838" s="14">
        <v>0</v>
      </c>
      <c r="K838" s="14">
        <v>33.6</v>
      </c>
      <c r="L838" s="11"/>
    </row>
    <row r="839" spans="1:12">
      <c r="A839" s="75">
        <v>45857</v>
      </c>
      <c r="B839" s="6" t="s">
        <v>204</v>
      </c>
      <c r="C839" s="6" t="s">
        <v>205</v>
      </c>
      <c r="D839" s="49" t="s">
        <v>123</v>
      </c>
      <c r="E839" s="6">
        <v>8.0000000000000002E-3</v>
      </c>
      <c r="F839" s="6">
        <v>8.5714285714285719E-3</v>
      </c>
      <c r="G839" s="6">
        <v>0</v>
      </c>
      <c r="H839" s="19">
        <v>0</v>
      </c>
      <c r="I839" s="6">
        <v>0.2</v>
      </c>
      <c r="J839" s="14">
        <v>0</v>
      </c>
      <c r="K839" s="14">
        <v>12.491999999999999</v>
      </c>
      <c r="L839" s="11"/>
    </row>
    <row r="840" spans="1:12">
      <c r="A840" s="75">
        <v>45857</v>
      </c>
      <c r="B840" s="6" t="s">
        <v>204</v>
      </c>
      <c r="C840" s="6" t="s">
        <v>205</v>
      </c>
      <c r="D840" s="49" t="s">
        <v>63</v>
      </c>
      <c r="E840" s="6">
        <v>2E-3</v>
      </c>
      <c r="F840" s="6">
        <v>1.4285714285714286E-3</v>
      </c>
      <c r="G840" s="6">
        <v>0</v>
      </c>
      <c r="H840" s="19">
        <v>0</v>
      </c>
      <c r="I840" s="6">
        <v>0</v>
      </c>
      <c r="J840" s="14">
        <v>0</v>
      </c>
      <c r="K840" s="14">
        <v>5.4030000000000005</v>
      </c>
      <c r="L840" s="11"/>
    </row>
    <row r="841" spans="1:12">
      <c r="A841" s="75">
        <v>45857</v>
      </c>
      <c r="B841" s="6" t="s">
        <v>204</v>
      </c>
      <c r="C841" s="6" t="s">
        <v>205</v>
      </c>
      <c r="D841" s="49" t="s">
        <v>124</v>
      </c>
      <c r="E841" s="6">
        <v>1.2619999999999999E-2</v>
      </c>
      <c r="F841" s="6">
        <v>1.7142857142857144E-2</v>
      </c>
      <c r="G841" s="6">
        <v>0</v>
      </c>
      <c r="H841" s="19">
        <v>0</v>
      </c>
      <c r="I841" s="6">
        <v>0.56899999999999995</v>
      </c>
      <c r="J841" s="14">
        <v>0</v>
      </c>
      <c r="K841" s="14">
        <v>47.552160000000001</v>
      </c>
      <c r="L841" s="11"/>
    </row>
    <row r="842" spans="1:12">
      <c r="A842" s="75">
        <v>45857</v>
      </c>
      <c r="B842" s="6" t="s">
        <v>204</v>
      </c>
      <c r="C842" s="6" t="s">
        <v>205</v>
      </c>
      <c r="D842" s="49" t="s">
        <v>195</v>
      </c>
      <c r="E842" s="6">
        <v>8.0000000000000002E-3</v>
      </c>
      <c r="F842" s="6">
        <v>7.1428571428571426E-3</v>
      </c>
      <c r="G842" s="6">
        <v>0.1</v>
      </c>
      <c r="H842" s="19">
        <v>2E-3</v>
      </c>
      <c r="I842" s="6">
        <v>0</v>
      </c>
      <c r="J842" s="14">
        <v>5.1000000000000005</v>
      </c>
      <c r="K842" s="14">
        <v>25.5</v>
      </c>
      <c r="L842" s="11"/>
    </row>
    <row r="843" spans="1:12">
      <c r="A843" s="75">
        <v>45857</v>
      </c>
      <c r="B843" s="6" t="s">
        <v>204</v>
      </c>
      <c r="C843" s="6" t="s">
        <v>205</v>
      </c>
      <c r="D843" s="49" t="s">
        <v>64</v>
      </c>
      <c r="E843" s="6">
        <v>1.9999999999999996E-3</v>
      </c>
      <c r="F843" s="6">
        <v>1.4285714285714285E-2</v>
      </c>
      <c r="G843" s="6">
        <v>0</v>
      </c>
      <c r="H843" s="19">
        <v>0</v>
      </c>
      <c r="I843" s="6">
        <v>0.9</v>
      </c>
      <c r="J843" s="14">
        <v>0</v>
      </c>
      <c r="K843" s="14">
        <v>6.4069999999999983</v>
      </c>
      <c r="L843" s="11"/>
    </row>
    <row r="844" spans="1:12">
      <c r="A844" s="75">
        <v>45857</v>
      </c>
      <c r="B844" s="6" t="s">
        <v>204</v>
      </c>
      <c r="C844" s="6" t="s">
        <v>205</v>
      </c>
      <c r="D844" s="49" t="s">
        <v>37</v>
      </c>
      <c r="E844" s="6">
        <v>0.01</v>
      </c>
      <c r="F844" s="6">
        <v>2.8571428571428571E-2</v>
      </c>
      <c r="G844" s="6">
        <v>0</v>
      </c>
      <c r="H844" s="19">
        <v>0</v>
      </c>
      <c r="I844" s="6">
        <v>1.5</v>
      </c>
      <c r="J844" s="14">
        <v>0</v>
      </c>
      <c r="K844" s="14">
        <v>3.9</v>
      </c>
      <c r="L844" s="11"/>
    </row>
    <row r="845" spans="1:12">
      <c r="A845" s="75">
        <v>45857</v>
      </c>
      <c r="B845" s="6" t="s">
        <v>204</v>
      </c>
      <c r="C845" s="6" t="s">
        <v>205</v>
      </c>
      <c r="D845" s="49" t="s">
        <v>91</v>
      </c>
      <c r="E845" s="6">
        <v>4.4000000000000004E-2</v>
      </c>
      <c r="F845" s="6">
        <v>5.7142857142857141E-2</v>
      </c>
      <c r="G845" s="6">
        <v>0</v>
      </c>
      <c r="H845" s="19">
        <v>0</v>
      </c>
      <c r="I845" s="6">
        <v>1.8</v>
      </c>
      <c r="J845" s="14">
        <v>0</v>
      </c>
      <c r="K845" s="14">
        <v>58.681333333333335</v>
      </c>
      <c r="L845" s="11"/>
    </row>
    <row r="846" spans="1:12">
      <c r="A846" s="75">
        <v>45857</v>
      </c>
      <c r="B846" s="6" t="s">
        <v>204</v>
      </c>
      <c r="C846" s="6" t="s">
        <v>205</v>
      </c>
      <c r="D846" s="49" t="s">
        <v>5</v>
      </c>
      <c r="E846" s="6">
        <v>5.0000000000000001E-3</v>
      </c>
      <c r="F846" s="6">
        <v>4.2857142857142859E-3</v>
      </c>
      <c r="G846" s="6">
        <v>0</v>
      </c>
      <c r="H846" s="19">
        <v>0</v>
      </c>
      <c r="I846" s="6">
        <v>0.05</v>
      </c>
      <c r="J846" s="14">
        <v>0</v>
      </c>
      <c r="K846" s="14">
        <v>17.2425</v>
      </c>
      <c r="L846" s="11"/>
    </row>
    <row r="847" spans="1:12">
      <c r="A847" s="75">
        <v>45857</v>
      </c>
      <c r="B847" s="6" t="s">
        <v>204</v>
      </c>
      <c r="C847" s="6" t="s">
        <v>205</v>
      </c>
      <c r="D847" s="49" t="s">
        <v>196</v>
      </c>
      <c r="E847" s="6">
        <v>2.2000000000000036E-3</v>
      </c>
      <c r="F847" s="6">
        <v>3.5714285714285712E-2</v>
      </c>
      <c r="G847" s="6">
        <v>0.09</v>
      </c>
      <c r="H847" s="19">
        <v>1.8E-3</v>
      </c>
      <c r="I847" s="6">
        <v>2.2999999999999998</v>
      </c>
      <c r="J847" s="14">
        <v>1.5947999999999998</v>
      </c>
      <c r="K847" s="14">
        <v>3.5440000000000027</v>
      </c>
      <c r="L847" s="11"/>
    </row>
    <row r="848" spans="1:12">
      <c r="A848" s="75">
        <v>45857</v>
      </c>
      <c r="B848" s="6" t="s">
        <v>204</v>
      </c>
      <c r="C848" s="6" t="s">
        <v>205</v>
      </c>
      <c r="D848" s="49" t="s">
        <v>197</v>
      </c>
      <c r="E848" s="6">
        <v>0.01</v>
      </c>
      <c r="F848" s="6">
        <v>1.4285714285714285E-2</v>
      </c>
      <c r="G848" s="6">
        <v>0.1</v>
      </c>
      <c r="H848" s="19">
        <v>2E-3</v>
      </c>
      <c r="I848" s="6">
        <v>0.4</v>
      </c>
      <c r="J848" s="14">
        <v>1.8079999999999998</v>
      </c>
      <c r="K848" s="14">
        <v>10.847999999999999</v>
      </c>
      <c r="L848" s="11"/>
    </row>
    <row r="849" spans="1:12">
      <c r="A849" s="75">
        <v>45857</v>
      </c>
      <c r="B849" s="6" t="s">
        <v>204</v>
      </c>
      <c r="C849" s="6" t="s">
        <v>205</v>
      </c>
      <c r="D849" s="49" t="s">
        <v>130</v>
      </c>
      <c r="E849" s="6">
        <v>3.0000000000000001E-3</v>
      </c>
      <c r="F849" s="6">
        <v>2.142857142857143E-3</v>
      </c>
      <c r="G849" s="6">
        <v>0</v>
      </c>
      <c r="H849" s="19">
        <v>0</v>
      </c>
      <c r="I849" s="6">
        <v>0</v>
      </c>
      <c r="J849" s="14">
        <v>0</v>
      </c>
      <c r="K849" s="14">
        <v>15.75</v>
      </c>
      <c r="L849" s="11"/>
    </row>
    <row r="850" spans="1:12">
      <c r="A850" s="75">
        <v>45857</v>
      </c>
      <c r="B850" s="6" t="s">
        <v>204</v>
      </c>
      <c r="C850" s="6" t="s">
        <v>205</v>
      </c>
      <c r="D850" s="49" t="s">
        <v>65</v>
      </c>
      <c r="E850" s="6">
        <v>4.0000000000000007E-4</v>
      </c>
      <c r="F850" s="6">
        <v>7.1428571428571429E-4</v>
      </c>
      <c r="G850" s="6">
        <v>0</v>
      </c>
      <c r="H850" s="19">
        <v>0</v>
      </c>
      <c r="I850" s="6">
        <v>0.03</v>
      </c>
      <c r="J850" s="14">
        <v>0</v>
      </c>
      <c r="K850" s="14">
        <v>1.844444444444445</v>
      </c>
      <c r="L850" s="11"/>
    </row>
    <row r="851" spans="1:12">
      <c r="A851" s="75">
        <v>45857</v>
      </c>
      <c r="B851" s="6" t="s">
        <v>204</v>
      </c>
      <c r="C851" s="6" t="s">
        <v>205</v>
      </c>
      <c r="D851" s="49" t="s">
        <v>38</v>
      </c>
      <c r="E851" s="6">
        <v>1E-3</v>
      </c>
      <c r="F851" s="6">
        <v>7.1428571428571429E-4</v>
      </c>
      <c r="G851" s="6">
        <v>0</v>
      </c>
      <c r="H851" s="19">
        <v>0</v>
      </c>
      <c r="I851" s="6">
        <v>0</v>
      </c>
      <c r="J851" s="14">
        <v>0</v>
      </c>
      <c r="K851" s="14">
        <v>2.6</v>
      </c>
      <c r="L851" s="11"/>
    </row>
    <row r="852" spans="1:12">
      <c r="A852" s="75">
        <v>45857</v>
      </c>
      <c r="B852" s="6" t="s">
        <v>204</v>
      </c>
      <c r="C852" s="6" t="s">
        <v>205</v>
      </c>
      <c r="D852" s="49" t="s">
        <v>66</v>
      </c>
      <c r="E852" s="6">
        <v>0.03</v>
      </c>
      <c r="F852" s="6">
        <v>2.8571428571428571E-2</v>
      </c>
      <c r="G852" s="6">
        <v>0</v>
      </c>
      <c r="H852" s="19">
        <v>0</v>
      </c>
      <c r="I852" s="6">
        <v>0.5</v>
      </c>
      <c r="J852" s="14">
        <v>0</v>
      </c>
      <c r="K852" s="14">
        <v>18.63</v>
      </c>
      <c r="L852" s="11"/>
    </row>
    <row r="853" spans="1:12">
      <c r="A853" s="75">
        <v>45857</v>
      </c>
      <c r="B853" s="6" t="s">
        <v>204</v>
      </c>
      <c r="C853" s="6" t="s">
        <v>205</v>
      </c>
      <c r="D853" s="49" t="s">
        <v>40</v>
      </c>
      <c r="E853" s="6">
        <v>0.2</v>
      </c>
      <c r="F853" s="6">
        <v>0.14285714285714285</v>
      </c>
      <c r="G853" s="6">
        <v>0</v>
      </c>
      <c r="H853" s="19">
        <v>0</v>
      </c>
      <c r="I853" s="6">
        <v>0</v>
      </c>
      <c r="J853" s="14">
        <v>0</v>
      </c>
      <c r="K853" s="14">
        <v>170</v>
      </c>
      <c r="L853" s="11"/>
    </row>
    <row r="854" spans="1:12">
      <c r="A854" s="75">
        <v>45857</v>
      </c>
      <c r="B854" s="6" t="s">
        <v>204</v>
      </c>
      <c r="C854" s="6" t="s">
        <v>205</v>
      </c>
      <c r="D854" s="49" t="s">
        <v>142</v>
      </c>
      <c r="E854" s="6">
        <v>1.9199999999999998E-2</v>
      </c>
      <c r="F854" s="6">
        <v>8.5714285714285715E-2</v>
      </c>
      <c r="G854" s="6">
        <v>0.54</v>
      </c>
      <c r="H854" s="19">
        <v>1.0800000000000001E-2</v>
      </c>
      <c r="I854" s="6">
        <v>4.5</v>
      </c>
      <c r="J854" s="14">
        <v>16.329599999999999</v>
      </c>
      <c r="K854" s="14">
        <v>45.36</v>
      </c>
      <c r="L854" s="11"/>
    </row>
    <row r="855" spans="1:12">
      <c r="A855" s="75">
        <v>45857</v>
      </c>
      <c r="B855" s="6" t="s">
        <v>204</v>
      </c>
      <c r="C855" s="6" t="s">
        <v>205</v>
      </c>
      <c r="D855" s="49" t="s">
        <v>198</v>
      </c>
      <c r="E855" s="6">
        <v>8.199999999999999E-3</v>
      </c>
      <c r="F855" s="6">
        <v>2.1428571428571429E-2</v>
      </c>
      <c r="G855" s="6">
        <v>0.3</v>
      </c>
      <c r="H855" s="19">
        <v>6.0000000000000001E-3</v>
      </c>
      <c r="I855" s="6">
        <v>0.79</v>
      </c>
      <c r="J855" s="14">
        <v>6.9869999999999992</v>
      </c>
      <c r="K855" s="14">
        <v>16.535899999999998</v>
      </c>
      <c r="L855" s="11"/>
    </row>
    <row r="856" spans="1:12">
      <c r="A856" s="75">
        <v>45857</v>
      </c>
      <c r="B856" s="6" t="s">
        <v>204</v>
      </c>
      <c r="C856" s="6" t="s">
        <v>205</v>
      </c>
      <c r="D856" s="49" t="s">
        <v>199</v>
      </c>
      <c r="E856" s="6">
        <v>1.8200000000000001E-2</v>
      </c>
      <c r="F856" s="6">
        <v>2.8571428571428571E-2</v>
      </c>
      <c r="G856" s="6">
        <v>0.3</v>
      </c>
      <c r="H856" s="19">
        <v>6.0000000000000001E-3</v>
      </c>
      <c r="I856" s="6">
        <v>0.79</v>
      </c>
      <c r="J856" s="14">
        <v>12.006</v>
      </c>
      <c r="K856" s="14">
        <v>48.424199999999999</v>
      </c>
      <c r="L856" s="11"/>
    </row>
    <row r="857" spans="1:12">
      <c r="A857" s="75">
        <v>45857</v>
      </c>
      <c r="B857" s="6" t="s">
        <v>204</v>
      </c>
      <c r="C857" s="6" t="s">
        <v>205</v>
      </c>
      <c r="D857" s="49" t="s">
        <v>200</v>
      </c>
      <c r="E857" s="6">
        <v>6.0000000000000001E-3</v>
      </c>
      <c r="F857" s="6">
        <v>7.1428571428571426E-3</v>
      </c>
      <c r="G857" s="6">
        <v>0</v>
      </c>
      <c r="H857" s="19">
        <v>0</v>
      </c>
      <c r="I857" s="6">
        <v>0.2</v>
      </c>
      <c r="J857" s="14">
        <v>0</v>
      </c>
      <c r="K857" s="14">
        <v>1.212</v>
      </c>
      <c r="L857" s="11"/>
    </row>
    <row r="858" spans="1:12">
      <c r="A858" s="75">
        <v>45857</v>
      </c>
      <c r="B858" s="6" t="s">
        <v>204</v>
      </c>
      <c r="C858" s="6" t="s">
        <v>205</v>
      </c>
      <c r="D858" s="49" t="s">
        <v>41</v>
      </c>
      <c r="E858" s="6">
        <v>0.01</v>
      </c>
      <c r="F858" s="6">
        <v>7.1428571428571426E-3</v>
      </c>
      <c r="G858" s="6">
        <v>0</v>
      </c>
      <c r="H858" s="19">
        <v>0</v>
      </c>
      <c r="I858" s="6">
        <v>0</v>
      </c>
      <c r="J858" s="14">
        <v>0</v>
      </c>
      <c r="K858" s="14">
        <v>10.95</v>
      </c>
      <c r="L858" s="11"/>
    </row>
    <row r="859" spans="1:12">
      <c r="A859" s="75">
        <v>45857</v>
      </c>
      <c r="B859" s="6" t="s">
        <v>204</v>
      </c>
      <c r="C859" s="6" t="s">
        <v>205</v>
      </c>
      <c r="D859" s="49" t="s">
        <v>68</v>
      </c>
      <c r="E859" s="6">
        <v>1.304E-2</v>
      </c>
      <c r="F859" s="6">
        <v>1.7142857142857144E-2</v>
      </c>
      <c r="G859" s="6">
        <v>0.54800000000000004</v>
      </c>
      <c r="H859" s="19">
        <v>1.0960000000000001E-2</v>
      </c>
      <c r="I859" s="6">
        <v>0</v>
      </c>
      <c r="J859" s="14">
        <v>58.920960000000001</v>
      </c>
      <c r="K859" s="14">
        <v>129.024</v>
      </c>
      <c r="L859" s="11"/>
    </row>
    <row r="860" spans="1:12">
      <c r="A860" s="75">
        <v>45857</v>
      </c>
      <c r="B860" s="6" t="s">
        <v>204</v>
      </c>
      <c r="C860" s="6" t="s">
        <v>205</v>
      </c>
      <c r="D860" s="49" t="s">
        <v>201</v>
      </c>
      <c r="E860" s="6">
        <v>1.2000000000000002</v>
      </c>
      <c r="F860" s="6">
        <v>1.7142857142857142</v>
      </c>
      <c r="G860" s="6">
        <v>7</v>
      </c>
      <c r="H860" s="19">
        <v>0.14000000000000001</v>
      </c>
      <c r="I860" s="6">
        <v>53</v>
      </c>
      <c r="J860" s="14">
        <v>2.52</v>
      </c>
      <c r="K860" s="14">
        <v>24.119999999999997</v>
      </c>
      <c r="L860" s="11"/>
    </row>
    <row r="861" spans="1:12">
      <c r="A861" s="75">
        <v>45857</v>
      </c>
      <c r="B861" s="6" t="s">
        <v>204</v>
      </c>
      <c r="C861" s="6" t="s">
        <v>205</v>
      </c>
      <c r="D861" s="49" t="s">
        <v>202</v>
      </c>
      <c r="E861" s="6">
        <v>0.02</v>
      </c>
      <c r="F861" s="6">
        <v>1.4285714285714285E-2</v>
      </c>
      <c r="G861" s="6">
        <v>0</v>
      </c>
      <c r="H861" s="19">
        <v>0</v>
      </c>
      <c r="I861" s="6">
        <v>0</v>
      </c>
      <c r="J861" s="14">
        <v>0</v>
      </c>
      <c r="K861" s="14">
        <v>28.5</v>
      </c>
      <c r="L861" s="11"/>
    </row>
    <row r="862" spans="1:12">
      <c r="A862" s="75">
        <v>45857</v>
      </c>
      <c r="B862" s="6" t="s">
        <v>204</v>
      </c>
      <c r="C862" s="6" t="s">
        <v>205</v>
      </c>
      <c r="D862" s="49" t="s">
        <v>69</v>
      </c>
      <c r="E862" s="6">
        <v>0.01</v>
      </c>
      <c r="F862" s="6">
        <v>7.1428571428571426E-3</v>
      </c>
      <c r="G862" s="6">
        <v>0</v>
      </c>
      <c r="H862" s="19">
        <v>0</v>
      </c>
      <c r="I862" s="6">
        <v>0</v>
      </c>
      <c r="J862" s="14">
        <v>0</v>
      </c>
      <c r="K862" s="14">
        <v>13.45</v>
      </c>
      <c r="L862" s="11"/>
    </row>
    <row r="863" spans="1:12">
      <c r="A863" s="75">
        <v>45857</v>
      </c>
      <c r="B863" s="6" t="s">
        <v>204</v>
      </c>
      <c r="C863" s="6" t="s">
        <v>205</v>
      </c>
      <c r="D863" s="49" t="s">
        <v>75</v>
      </c>
      <c r="E863" s="6">
        <v>0.01</v>
      </c>
      <c r="F863" s="6">
        <v>7.1428571428571426E-3</v>
      </c>
      <c r="G863" s="6">
        <v>0</v>
      </c>
      <c r="H863" s="19">
        <v>0</v>
      </c>
      <c r="I863" s="6">
        <v>0</v>
      </c>
      <c r="J863" s="14">
        <v>0</v>
      </c>
      <c r="K863" s="14">
        <v>15.25</v>
      </c>
      <c r="L863" s="11"/>
    </row>
    <row r="864" spans="1:12">
      <c r="A864" s="75">
        <v>45857</v>
      </c>
      <c r="B864" s="6" t="s">
        <v>204</v>
      </c>
      <c r="C864" s="6" t="s">
        <v>205</v>
      </c>
      <c r="D864" s="49" t="s">
        <v>76</v>
      </c>
      <c r="E864" s="6">
        <v>1.7000000000000001E-2</v>
      </c>
      <c r="F864" s="6">
        <v>0.1</v>
      </c>
      <c r="G864" s="6">
        <v>2.35</v>
      </c>
      <c r="H864" s="19">
        <v>4.7E-2</v>
      </c>
      <c r="I864" s="6">
        <v>3.8</v>
      </c>
      <c r="J864" s="14">
        <v>58.397500000000008</v>
      </c>
      <c r="K864" s="14">
        <v>79.52000000000001</v>
      </c>
      <c r="L864" s="11"/>
    </row>
    <row r="865" spans="1:12">
      <c r="A865" s="75">
        <v>45857</v>
      </c>
      <c r="B865" s="6" t="s">
        <v>204</v>
      </c>
      <c r="C865" s="6" t="s">
        <v>205</v>
      </c>
      <c r="D865" s="49" t="s">
        <v>203</v>
      </c>
      <c r="E865" s="6"/>
      <c r="F865" s="6"/>
      <c r="G865" s="6"/>
      <c r="H865" s="6">
        <v>0</v>
      </c>
      <c r="I865" s="6">
        <v>0.2</v>
      </c>
      <c r="J865" s="14">
        <v>0</v>
      </c>
      <c r="K865" s="14">
        <v>0</v>
      </c>
      <c r="L865" s="11"/>
    </row>
    <row r="866" spans="1:12" ht="15.6" hidden="1">
      <c r="A866" s="75">
        <v>45857</v>
      </c>
      <c r="B866" s="6" t="s">
        <v>830</v>
      </c>
      <c r="C866" s="6" t="s">
        <v>764</v>
      </c>
      <c r="D866" s="54" t="s">
        <v>737</v>
      </c>
      <c r="E866" s="4">
        <v>1.098901098901099E-2</v>
      </c>
      <c r="F866" s="4">
        <v>9.5238095238095247E-3</v>
      </c>
      <c r="G866" s="3"/>
      <c r="H866" s="3">
        <v>0</v>
      </c>
      <c r="I866" s="7">
        <v>0</v>
      </c>
      <c r="J866" s="56">
        <v>0</v>
      </c>
      <c r="K866" s="65">
        <v>42</v>
      </c>
      <c r="L866" s="11"/>
    </row>
    <row r="867" spans="1:12" ht="15.6" hidden="1">
      <c r="A867" s="75">
        <v>45857</v>
      </c>
      <c r="B867" s="6" t="s">
        <v>830</v>
      </c>
      <c r="C867" s="6" t="s">
        <v>764</v>
      </c>
      <c r="D867" s="54" t="s">
        <v>6</v>
      </c>
      <c r="E867" s="4">
        <v>1.098901098901099E-2</v>
      </c>
      <c r="F867" s="4">
        <v>9.5238095238095247E-3</v>
      </c>
      <c r="G867" s="3"/>
      <c r="H867" s="3">
        <v>0</v>
      </c>
      <c r="I867" s="7">
        <v>0</v>
      </c>
      <c r="J867" s="56">
        <v>0</v>
      </c>
      <c r="K867" s="65">
        <v>51.5</v>
      </c>
      <c r="L867" s="11"/>
    </row>
    <row r="868" spans="1:12" ht="15.6" hidden="1">
      <c r="A868" s="75">
        <v>45857</v>
      </c>
      <c r="B868" s="6" t="s">
        <v>830</v>
      </c>
      <c r="C868" s="6" t="s">
        <v>764</v>
      </c>
      <c r="D868" s="54" t="s">
        <v>7</v>
      </c>
      <c r="E868" s="4">
        <v>1.098901098901099E-2</v>
      </c>
      <c r="F868" s="4">
        <v>9.5238095238095247E-3</v>
      </c>
      <c r="G868" s="3"/>
      <c r="H868" s="3">
        <v>0</v>
      </c>
      <c r="I868" s="7">
        <v>0</v>
      </c>
      <c r="J868" s="56">
        <v>0</v>
      </c>
      <c r="K868" s="65">
        <v>20.7</v>
      </c>
      <c r="L868" s="11"/>
    </row>
    <row r="869" spans="1:12" ht="15.6" hidden="1">
      <c r="A869" s="75">
        <v>45857</v>
      </c>
      <c r="B869" s="6" t="s">
        <v>830</v>
      </c>
      <c r="C869" s="6" t="s">
        <v>764</v>
      </c>
      <c r="D869" s="54" t="s">
        <v>673</v>
      </c>
      <c r="E869" s="4">
        <v>1.098901098901099E-2</v>
      </c>
      <c r="F869" s="4">
        <v>9.5238095238095247E-3</v>
      </c>
      <c r="G869" s="3"/>
      <c r="H869" s="3">
        <v>0</v>
      </c>
      <c r="I869" s="7">
        <v>0</v>
      </c>
      <c r="J869" s="56">
        <v>0</v>
      </c>
      <c r="K869" s="65">
        <v>5.2720000000000002</v>
      </c>
      <c r="L869" s="11"/>
    </row>
    <row r="870" spans="1:12" ht="15.6" hidden="1">
      <c r="A870" s="75">
        <v>45857</v>
      </c>
      <c r="B870" s="6" t="s">
        <v>830</v>
      </c>
      <c r="C870" s="6" t="s">
        <v>764</v>
      </c>
      <c r="D870" s="54" t="s">
        <v>15</v>
      </c>
      <c r="E870" s="4">
        <v>1.098901098901099E-2</v>
      </c>
      <c r="F870" s="4">
        <v>9.5238095238095247E-3</v>
      </c>
      <c r="G870" s="3"/>
      <c r="H870" s="3">
        <v>0</v>
      </c>
      <c r="I870" s="7">
        <v>0</v>
      </c>
      <c r="J870" s="56">
        <v>0</v>
      </c>
      <c r="K870" s="65">
        <v>4.99</v>
      </c>
      <c r="L870" s="11"/>
    </row>
    <row r="871" spans="1:12" ht="15.6" hidden="1">
      <c r="A871" s="75">
        <v>45857</v>
      </c>
      <c r="B871" s="6" t="s">
        <v>830</v>
      </c>
      <c r="C871" s="6" t="s">
        <v>764</v>
      </c>
      <c r="D871" s="54" t="s">
        <v>16</v>
      </c>
      <c r="E871" s="4">
        <v>0.43956043956043955</v>
      </c>
      <c r="F871" s="4">
        <v>0.5714285714285714</v>
      </c>
      <c r="G871" s="3"/>
      <c r="H871" s="3">
        <v>0</v>
      </c>
      <c r="I871" s="7">
        <v>20</v>
      </c>
      <c r="J871" s="56">
        <v>0</v>
      </c>
      <c r="K871" s="65">
        <v>0.06</v>
      </c>
      <c r="L871" s="11"/>
    </row>
    <row r="872" spans="1:12" ht="15.6" hidden="1">
      <c r="A872" s="75">
        <v>45857</v>
      </c>
      <c r="B872" s="6" t="s">
        <v>830</v>
      </c>
      <c r="C872" s="6" t="s">
        <v>764</v>
      </c>
      <c r="D872" s="54" t="s">
        <v>17</v>
      </c>
      <c r="E872" s="4">
        <v>0.21978021978021978</v>
      </c>
      <c r="F872" s="4">
        <v>0.5714285714285714</v>
      </c>
      <c r="G872" s="3"/>
      <c r="H872" s="3">
        <v>0</v>
      </c>
      <c r="I872" s="7">
        <v>40</v>
      </c>
      <c r="J872" s="56">
        <v>0</v>
      </c>
      <c r="K872" s="65">
        <v>7.0000000000000007E-2</v>
      </c>
      <c r="L872" s="11"/>
    </row>
    <row r="873" spans="1:12" ht="15.6" hidden="1">
      <c r="A873" s="75">
        <v>45857</v>
      </c>
      <c r="B873" s="6" t="s">
        <v>830</v>
      </c>
      <c r="C873" s="6" t="s">
        <v>764</v>
      </c>
      <c r="D873" s="54" t="s">
        <v>19</v>
      </c>
      <c r="E873" s="4">
        <v>1.098901098901099E-2</v>
      </c>
      <c r="F873" s="4">
        <v>9.5238095238095247E-3</v>
      </c>
      <c r="G873" s="3"/>
      <c r="H873" s="3">
        <v>0</v>
      </c>
      <c r="I873" s="7">
        <v>0</v>
      </c>
      <c r="J873" s="56">
        <v>0</v>
      </c>
      <c r="K873" s="65">
        <v>65</v>
      </c>
      <c r="L873" s="11"/>
    </row>
    <row r="874" spans="1:12" ht="15.6" hidden="1">
      <c r="A874" s="75">
        <v>45857</v>
      </c>
      <c r="B874" s="6" t="s">
        <v>830</v>
      </c>
      <c r="C874" s="6" t="s">
        <v>764</v>
      </c>
      <c r="D874" s="54" t="s">
        <v>21</v>
      </c>
      <c r="E874" s="4">
        <v>1.098901098901099E-2</v>
      </c>
      <c r="F874" s="4">
        <v>1.9047619047619049E-2</v>
      </c>
      <c r="G874" s="3"/>
      <c r="H874" s="3">
        <v>0</v>
      </c>
      <c r="I874" s="7">
        <v>1</v>
      </c>
      <c r="J874" s="56">
        <v>0</v>
      </c>
      <c r="K874" s="65">
        <v>148.19999999999999</v>
      </c>
      <c r="L874" s="11"/>
    </row>
    <row r="875" spans="1:12" ht="15.6" hidden="1">
      <c r="A875" s="75">
        <v>45857</v>
      </c>
      <c r="B875" s="6" t="s">
        <v>830</v>
      </c>
      <c r="C875" s="6" t="s">
        <v>764</v>
      </c>
      <c r="D875" s="54" t="s">
        <v>180</v>
      </c>
      <c r="E875" s="4">
        <v>0.5494505494505495</v>
      </c>
      <c r="F875" s="4">
        <v>1.9047619047619047</v>
      </c>
      <c r="G875" s="3">
        <v>30</v>
      </c>
      <c r="H875" s="3">
        <v>0.32967032967032966</v>
      </c>
      <c r="I875" s="7">
        <v>120</v>
      </c>
      <c r="J875" s="56">
        <v>30</v>
      </c>
      <c r="K875" s="65">
        <v>1</v>
      </c>
      <c r="L875" s="11"/>
    </row>
    <row r="876" spans="1:12" ht="15.6" hidden="1">
      <c r="A876" s="75">
        <v>45857</v>
      </c>
      <c r="B876" s="6" t="s">
        <v>830</v>
      </c>
      <c r="C876" s="6" t="s">
        <v>764</v>
      </c>
      <c r="D876" s="54" t="s">
        <v>22</v>
      </c>
      <c r="E876" s="4">
        <v>1.0769230769230769</v>
      </c>
      <c r="F876" s="4">
        <v>1.4285714285714286</v>
      </c>
      <c r="G876" s="3">
        <v>22</v>
      </c>
      <c r="H876" s="3">
        <v>0.24175824175824176</v>
      </c>
      <c r="I876" s="7">
        <v>30</v>
      </c>
      <c r="J876" s="56">
        <v>39.6</v>
      </c>
      <c r="K876" s="65">
        <v>1.8</v>
      </c>
      <c r="L876" s="11"/>
    </row>
    <row r="877" spans="1:12" ht="15.6" hidden="1">
      <c r="A877" s="75">
        <v>45857</v>
      </c>
      <c r="B877" s="6" t="s">
        <v>830</v>
      </c>
      <c r="C877" s="6" t="s">
        <v>764</v>
      </c>
      <c r="D877" s="54" t="s">
        <v>23</v>
      </c>
      <c r="E877" s="4">
        <v>8.7912087912087912E-3</v>
      </c>
      <c r="F877" s="4">
        <v>7.619047619047619E-3</v>
      </c>
      <c r="G877" s="3"/>
      <c r="H877" s="3">
        <v>0</v>
      </c>
      <c r="I877" s="7">
        <v>0</v>
      </c>
      <c r="J877" s="56">
        <v>0</v>
      </c>
      <c r="K877" s="65">
        <v>30.88</v>
      </c>
      <c r="L877" s="11"/>
    </row>
    <row r="878" spans="1:12" ht="15.6" hidden="1">
      <c r="A878" s="75">
        <v>45857</v>
      </c>
      <c r="B878" s="6" t="s">
        <v>830</v>
      </c>
      <c r="C878" s="6" t="s">
        <v>764</v>
      </c>
      <c r="D878" s="54" t="s">
        <v>24</v>
      </c>
      <c r="E878" s="4">
        <v>5.4945054945054949E-3</v>
      </c>
      <c r="F878" s="4">
        <v>9.5238095238095247E-3</v>
      </c>
      <c r="G878" s="3"/>
      <c r="H878" s="3">
        <v>0</v>
      </c>
      <c r="I878" s="7">
        <v>0.5</v>
      </c>
      <c r="J878" s="56">
        <v>0</v>
      </c>
      <c r="K878" s="65">
        <v>65.97999999999999</v>
      </c>
      <c r="L878" s="11"/>
    </row>
    <row r="879" spans="1:12" ht="15.6" hidden="1">
      <c r="A879" s="75">
        <v>45857</v>
      </c>
      <c r="B879" s="6" t="s">
        <v>830</v>
      </c>
      <c r="C879" s="6" t="s">
        <v>764</v>
      </c>
      <c r="D879" s="54" t="s">
        <v>25</v>
      </c>
      <c r="E879" s="4">
        <v>0.21978021978021978</v>
      </c>
      <c r="F879" s="4">
        <v>0.47619047619047616</v>
      </c>
      <c r="G879" s="3"/>
      <c r="H879" s="3">
        <v>0</v>
      </c>
      <c r="I879" s="7">
        <v>30</v>
      </c>
      <c r="J879" s="56">
        <v>0</v>
      </c>
      <c r="K879" s="65">
        <v>2.5099999999999998</v>
      </c>
      <c r="L879" s="11"/>
    </row>
    <row r="880" spans="1:12" ht="15.6" hidden="1">
      <c r="A880" s="75">
        <v>45857</v>
      </c>
      <c r="B880" s="6" t="s">
        <v>830</v>
      </c>
      <c r="C880" s="6" t="s">
        <v>764</v>
      </c>
      <c r="D880" s="54" t="s">
        <v>27</v>
      </c>
      <c r="E880" s="4">
        <v>3.2967032967032968E-2</v>
      </c>
      <c r="F880" s="4">
        <v>2.8571428571428571E-2</v>
      </c>
      <c r="G880" s="3"/>
      <c r="H880" s="3">
        <v>0</v>
      </c>
      <c r="I880" s="7">
        <v>0</v>
      </c>
      <c r="J880" s="56">
        <v>0</v>
      </c>
      <c r="K880" s="65">
        <v>16.64</v>
      </c>
      <c r="L880" s="11"/>
    </row>
    <row r="881" spans="1:12" ht="15.6" hidden="1">
      <c r="A881" s="75">
        <v>45857</v>
      </c>
      <c r="B881" s="6" t="s">
        <v>830</v>
      </c>
      <c r="C881" s="6" t="s">
        <v>764</v>
      </c>
      <c r="D881" s="54" t="s">
        <v>30</v>
      </c>
      <c r="E881" s="4">
        <v>3.2967032967032968E-2</v>
      </c>
      <c r="F881" s="4">
        <v>2.8571428571428571E-2</v>
      </c>
      <c r="G881" s="3"/>
      <c r="H881" s="3">
        <v>0</v>
      </c>
      <c r="I881" s="7">
        <v>0</v>
      </c>
      <c r="J881" s="56">
        <v>0</v>
      </c>
      <c r="K881" s="65">
        <v>16.899999999999999</v>
      </c>
      <c r="L881" s="11"/>
    </row>
    <row r="882" spans="1:12" ht="15.6" hidden="1">
      <c r="A882" s="75">
        <v>45857</v>
      </c>
      <c r="B882" s="6" t="s">
        <v>830</v>
      </c>
      <c r="C882" s="6" t="s">
        <v>764</v>
      </c>
      <c r="D882" s="54" t="s">
        <v>32</v>
      </c>
      <c r="E882" s="4">
        <v>1.5384615384615384E-2</v>
      </c>
      <c r="F882" s="4">
        <v>1.3333333333333332E-2</v>
      </c>
      <c r="G882" s="3"/>
      <c r="H882" s="3">
        <v>0</v>
      </c>
      <c r="I882" s="7">
        <v>0</v>
      </c>
      <c r="J882" s="56">
        <v>0</v>
      </c>
      <c r="K882" s="65">
        <v>28.02</v>
      </c>
      <c r="L882" s="11"/>
    </row>
    <row r="883" spans="1:12" ht="15.6" hidden="1">
      <c r="A883" s="75">
        <v>45857</v>
      </c>
      <c r="B883" s="6" t="s">
        <v>830</v>
      </c>
      <c r="C883" s="6" t="s">
        <v>764</v>
      </c>
      <c r="D883" s="54" t="s">
        <v>33</v>
      </c>
      <c r="E883" s="4">
        <v>1.098901098901099E-2</v>
      </c>
      <c r="F883" s="4">
        <v>9.5238095238095247E-3</v>
      </c>
      <c r="G883" s="3"/>
      <c r="H883" s="3">
        <v>0</v>
      </c>
      <c r="I883" s="7">
        <v>0</v>
      </c>
      <c r="J883" s="56">
        <v>0</v>
      </c>
      <c r="K883" s="65">
        <v>13.985714285714286</v>
      </c>
      <c r="L883" s="11"/>
    </row>
    <row r="884" spans="1:12" ht="15.6" hidden="1">
      <c r="A884" s="75">
        <v>45857</v>
      </c>
      <c r="B884" s="6" t="s">
        <v>830</v>
      </c>
      <c r="C884" s="6" t="s">
        <v>764</v>
      </c>
      <c r="D884" s="54" t="s">
        <v>468</v>
      </c>
      <c r="E884" s="4">
        <v>3.2967032967032967E-3</v>
      </c>
      <c r="F884" s="4">
        <v>2.8571428571428571E-3</v>
      </c>
      <c r="G884" s="3"/>
      <c r="H884" s="3">
        <v>0</v>
      </c>
      <c r="I884" s="7">
        <v>0</v>
      </c>
      <c r="J884" s="56">
        <v>0</v>
      </c>
      <c r="K884" s="65">
        <v>42.02</v>
      </c>
      <c r="L884" s="11"/>
    </row>
    <row r="885" spans="1:12" ht="15.6" hidden="1">
      <c r="A885" s="75">
        <v>45857</v>
      </c>
      <c r="B885" s="6" t="s">
        <v>830</v>
      </c>
      <c r="C885" s="6" t="s">
        <v>764</v>
      </c>
      <c r="D885" s="54" t="s">
        <v>39</v>
      </c>
      <c r="E885" s="4">
        <v>7.6923076923076919E-3</v>
      </c>
      <c r="F885" s="4">
        <v>6.6666666666666662E-3</v>
      </c>
      <c r="G885" s="3"/>
      <c r="H885" s="3">
        <v>0</v>
      </c>
      <c r="I885" s="7">
        <v>0</v>
      </c>
      <c r="J885" s="56">
        <v>0</v>
      </c>
      <c r="K885" s="65">
        <v>11.12</v>
      </c>
      <c r="L885" s="11"/>
    </row>
    <row r="886" spans="1:12" ht="15.6" hidden="1">
      <c r="A886" s="75">
        <v>45857</v>
      </c>
      <c r="B886" s="6" t="s">
        <v>830</v>
      </c>
      <c r="C886" s="6" t="s">
        <v>764</v>
      </c>
      <c r="D886" s="54" t="s">
        <v>40</v>
      </c>
      <c r="E886" s="4">
        <v>2.7472527472527472E-2</v>
      </c>
      <c r="F886" s="4">
        <v>2.3809523809523808E-2</v>
      </c>
      <c r="G886" s="3"/>
      <c r="H886" s="3">
        <v>0</v>
      </c>
      <c r="I886" s="7">
        <v>0</v>
      </c>
      <c r="J886" s="56">
        <v>0</v>
      </c>
      <c r="K886" s="65">
        <v>10.18</v>
      </c>
      <c r="L886" s="11"/>
    </row>
    <row r="887" spans="1:12" ht="15.6" hidden="1">
      <c r="A887" s="75">
        <v>45857</v>
      </c>
      <c r="B887" s="6" t="s">
        <v>830</v>
      </c>
      <c r="C887" s="6" t="s">
        <v>764</v>
      </c>
      <c r="D887" s="54" t="s">
        <v>244</v>
      </c>
      <c r="E887" s="4">
        <v>1.098901098901099E-2</v>
      </c>
      <c r="F887" s="4">
        <v>9.5238095238095247E-3</v>
      </c>
      <c r="G887" s="3"/>
      <c r="H887" s="3">
        <v>0</v>
      </c>
      <c r="I887" s="7">
        <v>0</v>
      </c>
      <c r="J887" s="56">
        <v>0</v>
      </c>
      <c r="K887" s="65">
        <v>16.22</v>
      </c>
      <c r="L887" s="11"/>
    </row>
    <row r="888" spans="1:12" ht="15.6" hidden="1">
      <c r="A888" s="75">
        <v>45857</v>
      </c>
      <c r="B888" s="6" t="s">
        <v>830</v>
      </c>
      <c r="C888" s="6" t="s">
        <v>764</v>
      </c>
      <c r="D888" s="54" t="s">
        <v>41</v>
      </c>
      <c r="E888" s="4">
        <v>5.4945054945054949E-3</v>
      </c>
      <c r="F888" s="4">
        <v>4.7619047619047623E-3</v>
      </c>
      <c r="G888" s="3"/>
      <c r="H888" s="3">
        <v>0</v>
      </c>
      <c r="I888" s="7">
        <v>0</v>
      </c>
      <c r="J888" s="56">
        <v>0</v>
      </c>
      <c r="K888" s="65">
        <v>3.96</v>
      </c>
      <c r="L888" s="11"/>
    </row>
    <row r="889" spans="1:12" ht="15.6" hidden="1">
      <c r="A889" s="75">
        <v>45857</v>
      </c>
      <c r="B889" s="6" t="s">
        <v>830</v>
      </c>
      <c r="C889" s="6" t="s">
        <v>764</v>
      </c>
      <c r="D889" s="54" t="s">
        <v>44</v>
      </c>
      <c r="E889" s="4">
        <v>4.3956043956043959E-2</v>
      </c>
      <c r="F889" s="4">
        <v>3.8095238095238099E-2</v>
      </c>
      <c r="G889" s="3"/>
      <c r="H889" s="3">
        <v>0</v>
      </c>
      <c r="I889" s="7">
        <v>0</v>
      </c>
      <c r="J889" s="56">
        <v>0</v>
      </c>
      <c r="K889" s="65">
        <v>7.9</v>
      </c>
      <c r="L889" s="11"/>
    </row>
    <row r="890" spans="1:12" ht="15.6" hidden="1">
      <c r="A890" s="75">
        <v>45857</v>
      </c>
      <c r="B890" s="6" t="s">
        <v>830</v>
      </c>
      <c r="C890" s="6" t="s">
        <v>764</v>
      </c>
      <c r="D890" s="54" t="s">
        <v>317</v>
      </c>
      <c r="E890" s="4">
        <v>2.1978021978021978E-3</v>
      </c>
      <c r="F890" s="4">
        <v>1.9047619047619048E-3</v>
      </c>
      <c r="G890" s="3"/>
      <c r="H890" s="3">
        <v>0</v>
      </c>
      <c r="I890" s="7">
        <v>0</v>
      </c>
      <c r="J890" s="56">
        <v>0</v>
      </c>
      <c r="K890" s="65">
        <v>150</v>
      </c>
      <c r="L890" s="11"/>
    </row>
    <row r="891" spans="1:12" ht="15.6" hidden="1">
      <c r="A891" s="75">
        <v>45857</v>
      </c>
      <c r="B891" s="6" t="s">
        <v>830</v>
      </c>
      <c r="C891" s="6" t="s">
        <v>764</v>
      </c>
      <c r="D891" s="54" t="s">
        <v>46</v>
      </c>
      <c r="E891" s="4">
        <v>5.4945054945054949E-3</v>
      </c>
      <c r="F891" s="4">
        <v>4.7619047619047623E-3</v>
      </c>
      <c r="G891" s="3"/>
      <c r="H891" s="3">
        <v>0</v>
      </c>
      <c r="I891" s="7">
        <v>0</v>
      </c>
      <c r="J891" s="56">
        <v>0</v>
      </c>
      <c r="K891" s="65">
        <v>25.9</v>
      </c>
      <c r="L891" s="11"/>
    </row>
    <row r="892" spans="1:12" ht="15.6" hidden="1">
      <c r="A892" s="75">
        <v>45857</v>
      </c>
      <c r="B892" s="6" t="s">
        <v>830</v>
      </c>
      <c r="C892" s="6" t="s">
        <v>764</v>
      </c>
      <c r="D892" s="54" t="s">
        <v>48</v>
      </c>
      <c r="E892" s="4">
        <v>2.6373626373626374E-2</v>
      </c>
      <c r="F892" s="4">
        <v>2.2857142857142857E-2</v>
      </c>
      <c r="G892" s="3"/>
      <c r="H892" s="3">
        <v>0</v>
      </c>
      <c r="I892" s="7">
        <v>0</v>
      </c>
      <c r="J892" s="56">
        <v>0</v>
      </c>
      <c r="K892" s="65">
        <v>11.2</v>
      </c>
      <c r="L892" s="11"/>
    </row>
    <row r="893" spans="1:12" ht="15.6" hidden="1">
      <c r="A893" s="75">
        <v>45857</v>
      </c>
      <c r="B893" s="6" t="s">
        <v>830</v>
      </c>
      <c r="C893" s="6" t="s">
        <v>764</v>
      </c>
      <c r="D893" s="54" t="s">
        <v>470</v>
      </c>
      <c r="E893" s="4">
        <v>6.5934065934065934E-3</v>
      </c>
      <c r="F893" s="4">
        <v>5.7142857142857143E-3</v>
      </c>
      <c r="G893" s="3"/>
      <c r="H893" s="3">
        <v>0</v>
      </c>
      <c r="I893" s="7">
        <v>0</v>
      </c>
      <c r="J893" s="56">
        <v>0</v>
      </c>
      <c r="K893" s="65">
        <v>47.55</v>
      </c>
      <c r="L893" s="11"/>
    </row>
    <row r="894" spans="1:12" ht="15.6" hidden="1">
      <c r="A894" s="75">
        <v>45857</v>
      </c>
      <c r="B894" s="6" t="s">
        <v>830</v>
      </c>
      <c r="C894" s="6" t="s">
        <v>764</v>
      </c>
      <c r="D894" s="54" t="s">
        <v>630</v>
      </c>
      <c r="E894" s="4">
        <v>2.1978021978021978E-3</v>
      </c>
      <c r="F894" s="4">
        <v>1.9047619047619048E-3</v>
      </c>
      <c r="G894" s="3"/>
      <c r="H894" s="3">
        <v>0</v>
      </c>
      <c r="I894" s="7">
        <v>0</v>
      </c>
      <c r="J894" s="56">
        <v>0</v>
      </c>
      <c r="K894" s="65">
        <v>17.899999999999999</v>
      </c>
      <c r="L894" s="11"/>
    </row>
    <row r="895" spans="1:12" ht="15.6" hidden="1">
      <c r="A895" s="75">
        <v>45857</v>
      </c>
      <c r="B895" s="6" t="s">
        <v>830</v>
      </c>
      <c r="C895" s="6" t="s">
        <v>764</v>
      </c>
      <c r="D895" s="54" t="s">
        <v>631</v>
      </c>
      <c r="E895" s="4">
        <v>2.1978021978021978E-3</v>
      </c>
      <c r="F895" s="4">
        <v>1.9047619047619048E-3</v>
      </c>
      <c r="G895" s="3"/>
      <c r="H895" s="3">
        <v>0</v>
      </c>
      <c r="I895" s="7">
        <v>0</v>
      </c>
      <c r="J895" s="56">
        <v>0</v>
      </c>
      <c r="K895" s="65">
        <v>21.9</v>
      </c>
      <c r="L895" s="11"/>
    </row>
    <row r="896" spans="1:12" ht="15.6" hidden="1">
      <c r="A896" s="75">
        <v>45857</v>
      </c>
      <c r="B896" s="6" t="s">
        <v>830</v>
      </c>
      <c r="C896" s="6" t="s">
        <v>764</v>
      </c>
      <c r="D896" s="54" t="s">
        <v>831</v>
      </c>
      <c r="E896" s="4">
        <v>2.1978021978021978E-3</v>
      </c>
      <c r="F896" s="4">
        <v>1.9047619047619048E-3</v>
      </c>
      <c r="G896" s="3"/>
      <c r="H896" s="3">
        <v>0</v>
      </c>
      <c r="I896" s="7">
        <v>0</v>
      </c>
      <c r="J896" s="56">
        <v>0</v>
      </c>
      <c r="K896" s="65">
        <v>37.5</v>
      </c>
      <c r="L896" s="11"/>
    </row>
    <row r="897" spans="1:12" ht="15.6" hidden="1">
      <c r="A897" s="75">
        <v>45857</v>
      </c>
      <c r="B897" s="6" t="s">
        <v>830</v>
      </c>
      <c r="C897" s="6" t="s">
        <v>764</v>
      </c>
      <c r="D897" s="54" t="s">
        <v>832</v>
      </c>
      <c r="E897" s="4">
        <v>2.1978021978021978E-3</v>
      </c>
      <c r="F897" s="4">
        <v>1.9047619047619048E-3</v>
      </c>
      <c r="G897" s="3"/>
      <c r="H897" s="3">
        <v>0</v>
      </c>
      <c r="I897" s="7">
        <v>0</v>
      </c>
      <c r="J897" s="56">
        <v>0</v>
      </c>
      <c r="K897" s="65">
        <v>13.91</v>
      </c>
      <c r="L897" s="11"/>
    </row>
    <row r="898" spans="1:12" ht="15.6" hidden="1">
      <c r="A898" s="75">
        <v>45857</v>
      </c>
      <c r="B898" s="6" t="s">
        <v>830</v>
      </c>
      <c r="C898" s="6" t="s">
        <v>764</v>
      </c>
      <c r="D898" s="54" t="s">
        <v>49</v>
      </c>
      <c r="E898" s="4">
        <v>5.4945054945054949E-3</v>
      </c>
      <c r="F898" s="4">
        <v>4.7619047619047623E-3</v>
      </c>
      <c r="G898" s="3"/>
      <c r="H898" s="3">
        <v>0</v>
      </c>
      <c r="I898" s="7">
        <v>0</v>
      </c>
      <c r="J898" s="56">
        <v>0</v>
      </c>
      <c r="K898" s="65">
        <v>4.2</v>
      </c>
      <c r="L898" s="11"/>
    </row>
    <row r="899" spans="1:12" ht="15.6" hidden="1">
      <c r="A899" s="75">
        <v>45857</v>
      </c>
      <c r="B899" s="6" t="s">
        <v>830</v>
      </c>
      <c r="C899" s="6" t="s">
        <v>764</v>
      </c>
      <c r="D899" s="54" t="s">
        <v>50</v>
      </c>
      <c r="E899" s="4">
        <v>1.6483516483516484E-2</v>
      </c>
      <c r="F899" s="4">
        <v>1.4285714285714285E-2</v>
      </c>
      <c r="G899" s="3"/>
      <c r="H899" s="3">
        <v>0</v>
      </c>
      <c r="I899" s="7">
        <v>0</v>
      </c>
      <c r="J899" s="56">
        <v>0</v>
      </c>
      <c r="K899" s="65">
        <v>7.5</v>
      </c>
      <c r="L899" s="11"/>
    </row>
    <row r="900" spans="1:12" ht="15.6" hidden="1">
      <c r="A900" s="75">
        <v>45857</v>
      </c>
      <c r="B900" s="6" t="s">
        <v>830</v>
      </c>
      <c r="C900" s="6" t="s">
        <v>764</v>
      </c>
      <c r="D900" s="54" t="s">
        <v>51</v>
      </c>
      <c r="E900" s="4">
        <v>5.4945054945054945E-4</v>
      </c>
      <c r="F900" s="4">
        <v>4.7619047619047619E-4</v>
      </c>
      <c r="G900" s="3"/>
      <c r="H900" s="3">
        <v>0</v>
      </c>
      <c r="I900" s="7">
        <v>0</v>
      </c>
      <c r="J900" s="56">
        <v>0</v>
      </c>
      <c r="K900" s="65">
        <v>240</v>
      </c>
      <c r="L900" s="11"/>
    </row>
    <row r="901" spans="1:12" ht="15.6" hidden="1">
      <c r="A901" s="75">
        <v>45857</v>
      </c>
      <c r="B901" s="6" t="s">
        <v>830</v>
      </c>
      <c r="C901" s="6" t="s">
        <v>764</v>
      </c>
      <c r="D901" s="54" t="s">
        <v>833</v>
      </c>
      <c r="E901" s="4">
        <v>2.1978021978021978E-3</v>
      </c>
      <c r="F901" s="4">
        <v>1.9047619047619048E-3</v>
      </c>
      <c r="G901" s="3"/>
      <c r="H901" s="3">
        <v>0</v>
      </c>
      <c r="I901" s="7">
        <v>0</v>
      </c>
      <c r="J901" s="56">
        <v>0</v>
      </c>
      <c r="K901" s="65">
        <v>24</v>
      </c>
      <c r="L901" s="11"/>
    </row>
    <row r="902" spans="1:12" ht="15.6" hidden="1">
      <c r="A902" s="75">
        <v>45857</v>
      </c>
      <c r="B902" s="6" t="s">
        <v>830</v>
      </c>
      <c r="C902" s="6" t="s">
        <v>764</v>
      </c>
      <c r="D902" s="54" t="s">
        <v>52</v>
      </c>
      <c r="E902" s="4">
        <v>2.1978021978021978E-3</v>
      </c>
      <c r="F902" s="4">
        <v>1.9047619047619048E-3</v>
      </c>
      <c r="G902" s="3"/>
      <c r="H902" s="3">
        <v>0</v>
      </c>
      <c r="I902" s="7">
        <v>0</v>
      </c>
      <c r="J902" s="56">
        <v>0</v>
      </c>
      <c r="K902" s="65">
        <v>6.1</v>
      </c>
      <c r="L902" s="11"/>
    </row>
    <row r="903" spans="1:12" ht="15.6" hidden="1">
      <c r="A903" s="75">
        <v>45857</v>
      </c>
      <c r="B903" s="6" t="s">
        <v>830</v>
      </c>
      <c r="C903" s="6" t="s">
        <v>764</v>
      </c>
      <c r="D903" s="54" t="s">
        <v>53</v>
      </c>
      <c r="E903" s="4">
        <v>1.0989010989010989E-3</v>
      </c>
      <c r="F903" s="4">
        <v>9.5238095238095238E-4</v>
      </c>
      <c r="G903" s="3"/>
      <c r="H903" s="3">
        <v>0</v>
      </c>
      <c r="I903" s="7">
        <v>0</v>
      </c>
      <c r="J903" s="56">
        <v>0</v>
      </c>
      <c r="K903" s="65">
        <v>62.9</v>
      </c>
      <c r="L903" s="11"/>
    </row>
    <row r="904" spans="1:12" ht="15.6" hidden="1">
      <c r="A904" s="75">
        <v>45857</v>
      </c>
      <c r="B904" s="6" t="s">
        <v>830</v>
      </c>
      <c r="C904" s="6" t="s">
        <v>764</v>
      </c>
      <c r="D904" s="54" t="s">
        <v>378</v>
      </c>
      <c r="E904" s="4">
        <v>3.8461538461538464E-2</v>
      </c>
      <c r="F904" s="4">
        <v>3.3333333333333333E-2</v>
      </c>
      <c r="G904" s="3"/>
      <c r="H904" s="3">
        <v>0</v>
      </c>
      <c r="I904" s="7">
        <v>0</v>
      </c>
      <c r="J904" s="56">
        <v>0</v>
      </c>
      <c r="K904" s="65">
        <v>17.13</v>
      </c>
      <c r="L904" s="11"/>
    </row>
    <row r="905" spans="1:12" ht="15.6" hidden="1">
      <c r="A905" s="75">
        <v>45857</v>
      </c>
      <c r="B905" s="6" t="s">
        <v>830</v>
      </c>
      <c r="C905" s="6" t="s">
        <v>764</v>
      </c>
      <c r="D905" s="54" t="s">
        <v>56</v>
      </c>
      <c r="E905" s="4">
        <v>1.6483516483516484E-2</v>
      </c>
      <c r="F905" s="4">
        <v>1.4285714285714285E-2</v>
      </c>
      <c r="G905" s="3"/>
      <c r="H905" s="3">
        <v>0</v>
      </c>
      <c r="I905" s="7">
        <v>0</v>
      </c>
      <c r="J905" s="56">
        <v>0</v>
      </c>
      <c r="K905" s="65">
        <v>33</v>
      </c>
      <c r="L905" s="11"/>
    </row>
    <row r="906" spans="1:12" ht="15.6" hidden="1">
      <c r="A906" s="75">
        <v>45857</v>
      </c>
      <c r="B906" s="6" t="s">
        <v>830</v>
      </c>
      <c r="C906" s="6" t="s">
        <v>764</v>
      </c>
      <c r="D906" s="54" t="s">
        <v>59</v>
      </c>
      <c r="E906" s="4">
        <v>2.197802197802198E-2</v>
      </c>
      <c r="F906" s="4">
        <v>1.9047619047619049E-2</v>
      </c>
      <c r="G906" s="3"/>
      <c r="H906" s="3">
        <v>0</v>
      </c>
      <c r="I906" s="7">
        <v>0</v>
      </c>
      <c r="J906" s="56">
        <v>0</v>
      </c>
      <c r="K906" s="65">
        <v>5.0999999999999996</v>
      </c>
      <c r="L906" s="11"/>
    </row>
    <row r="907" spans="1:12" ht="15.6" hidden="1">
      <c r="A907" s="75">
        <v>45857</v>
      </c>
      <c r="B907" s="6" t="s">
        <v>830</v>
      </c>
      <c r="C907" s="6" t="s">
        <v>764</v>
      </c>
      <c r="D907" s="54" t="s">
        <v>60</v>
      </c>
      <c r="E907" s="4">
        <v>5.3285714285714283E-2</v>
      </c>
      <c r="F907" s="4">
        <v>4.7619047619047616E-2</v>
      </c>
      <c r="G907" s="3">
        <v>0.151</v>
      </c>
      <c r="H907" s="3">
        <v>1.6593406593406594E-3</v>
      </c>
      <c r="I907" s="7">
        <v>0</v>
      </c>
      <c r="J907" s="56">
        <v>2.1517499999999998</v>
      </c>
      <c r="K907" s="65">
        <v>14.25</v>
      </c>
      <c r="L907" s="11"/>
    </row>
    <row r="908" spans="1:12" ht="15.6" hidden="1">
      <c r="A908" s="75">
        <v>45857</v>
      </c>
      <c r="B908" s="6" t="s">
        <v>830</v>
      </c>
      <c r="C908" s="6" t="s">
        <v>764</v>
      </c>
      <c r="D908" s="54" t="s">
        <v>61</v>
      </c>
      <c r="E908" s="4">
        <v>2.1978021978021978E-3</v>
      </c>
      <c r="F908" s="4">
        <v>1.9047619047619048E-3</v>
      </c>
      <c r="G908" s="3"/>
      <c r="H908" s="3">
        <v>0</v>
      </c>
      <c r="I908" s="7">
        <v>0</v>
      </c>
      <c r="J908" s="56">
        <v>0</v>
      </c>
      <c r="K908" s="65">
        <v>90</v>
      </c>
      <c r="L908" s="11"/>
    </row>
    <row r="909" spans="1:12" ht="15.6" hidden="1">
      <c r="A909" s="75">
        <v>45857</v>
      </c>
      <c r="B909" s="6" t="s">
        <v>830</v>
      </c>
      <c r="C909" s="6" t="s">
        <v>764</v>
      </c>
      <c r="D909" s="54" t="s">
        <v>62</v>
      </c>
      <c r="E909" s="4">
        <v>4.3956043956043959E-2</v>
      </c>
      <c r="F909" s="4">
        <v>3.8095238095238099E-2</v>
      </c>
      <c r="G909" s="3"/>
      <c r="H909" s="3">
        <v>0</v>
      </c>
      <c r="I909" s="7">
        <v>0</v>
      </c>
      <c r="J909" s="56">
        <v>0</v>
      </c>
      <c r="K909" s="65">
        <v>15</v>
      </c>
      <c r="L909" s="11"/>
    </row>
    <row r="910" spans="1:12" ht="15.6" hidden="1">
      <c r="A910" s="75">
        <v>45857</v>
      </c>
      <c r="B910" s="6" t="s">
        <v>830</v>
      </c>
      <c r="C910" s="6" t="s">
        <v>764</v>
      </c>
      <c r="D910" s="54" t="s">
        <v>63</v>
      </c>
      <c r="E910" s="4">
        <v>6.5934065934065934E-3</v>
      </c>
      <c r="F910" s="4">
        <v>5.7142857142857143E-3</v>
      </c>
      <c r="G910" s="3"/>
      <c r="H910" s="3">
        <v>0</v>
      </c>
      <c r="I910" s="7">
        <v>0</v>
      </c>
      <c r="J910" s="56">
        <v>0</v>
      </c>
      <c r="K910" s="65">
        <v>31.23</v>
      </c>
      <c r="L910" s="11"/>
    </row>
    <row r="911" spans="1:12" ht="15.6" hidden="1">
      <c r="A911" s="75">
        <v>45857</v>
      </c>
      <c r="B911" s="6" t="s">
        <v>830</v>
      </c>
      <c r="C911" s="6" t="s">
        <v>764</v>
      </c>
      <c r="D911" s="54" t="s">
        <v>64</v>
      </c>
      <c r="E911" s="4">
        <v>2.197802197802198E-2</v>
      </c>
      <c r="F911" s="4">
        <v>1.9047619047619049E-2</v>
      </c>
      <c r="G911" s="3"/>
      <c r="H911" s="3">
        <v>0</v>
      </c>
      <c r="I911" s="7">
        <v>0</v>
      </c>
      <c r="J911" s="56">
        <v>0</v>
      </c>
      <c r="K911" s="65">
        <v>32.9</v>
      </c>
      <c r="L911" s="11"/>
    </row>
    <row r="912" spans="1:12" ht="15.6" hidden="1">
      <c r="A912" s="75">
        <v>45857</v>
      </c>
      <c r="B912" s="6" t="s">
        <v>830</v>
      </c>
      <c r="C912" s="6" t="s">
        <v>764</v>
      </c>
      <c r="D912" s="54" t="s">
        <v>785</v>
      </c>
      <c r="E912" s="4">
        <v>3.2967032967032967E-3</v>
      </c>
      <c r="F912" s="4">
        <v>2.8571428571428571E-3</v>
      </c>
      <c r="G912" s="3"/>
      <c r="H912" s="3">
        <v>0</v>
      </c>
      <c r="I912" s="7">
        <v>0</v>
      </c>
      <c r="J912" s="56">
        <v>0</v>
      </c>
      <c r="K912" s="65">
        <v>22.5</v>
      </c>
      <c r="L912" s="11"/>
    </row>
    <row r="913" spans="1:12" ht="15.6" hidden="1">
      <c r="A913" s="75">
        <v>45857</v>
      </c>
      <c r="B913" s="6" t="s">
        <v>830</v>
      </c>
      <c r="C913" s="6" t="s">
        <v>764</v>
      </c>
      <c r="D913" s="54" t="s">
        <v>66</v>
      </c>
      <c r="E913" s="4">
        <v>2.1978021978021978E-3</v>
      </c>
      <c r="F913" s="4">
        <v>1.9047619047619048E-3</v>
      </c>
      <c r="G913" s="3"/>
      <c r="H913" s="3">
        <v>0</v>
      </c>
      <c r="I913" s="7">
        <v>0</v>
      </c>
      <c r="J913" s="56">
        <v>0</v>
      </c>
      <c r="K913" s="65">
        <v>52</v>
      </c>
      <c r="L913" s="11"/>
    </row>
    <row r="914" spans="1:12" ht="15.6" hidden="1">
      <c r="A914" s="75">
        <v>45857</v>
      </c>
      <c r="B914" s="6" t="s">
        <v>830</v>
      </c>
      <c r="C914" s="6" t="s">
        <v>764</v>
      </c>
      <c r="D914" s="54" t="s">
        <v>381</v>
      </c>
      <c r="E914" s="4">
        <v>2.1978021978021978E-3</v>
      </c>
      <c r="F914" s="4">
        <v>1.9047619047619048E-3</v>
      </c>
      <c r="G914" s="3"/>
      <c r="H914" s="3">
        <v>0</v>
      </c>
      <c r="I914" s="7">
        <v>0</v>
      </c>
      <c r="J914" s="56">
        <v>0</v>
      </c>
      <c r="K914" s="65">
        <v>25.5</v>
      </c>
      <c r="L914" s="11"/>
    </row>
    <row r="915" spans="1:12" ht="15.6" hidden="1">
      <c r="A915" s="75">
        <v>45857</v>
      </c>
      <c r="B915" s="6" t="s">
        <v>830</v>
      </c>
      <c r="C915" s="6" t="s">
        <v>764</v>
      </c>
      <c r="D915" s="54" t="s">
        <v>68</v>
      </c>
      <c r="E915" s="4">
        <v>2.1978021978021978E-3</v>
      </c>
      <c r="F915" s="4">
        <v>1.9047619047619048E-3</v>
      </c>
      <c r="G915" s="3"/>
      <c r="H915" s="3">
        <v>0</v>
      </c>
      <c r="I915" s="7">
        <v>0</v>
      </c>
      <c r="J915" s="56">
        <v>0</v>
      </c>
      <c r="K915" s="65">
        <v>10.9</v>
      </c>
      <c r="L915" s="11"/>
    </row>
    <row r="916" spans="1:12" ht="15.6" hidden="1">
      <c r="A916" s="75">
        <v>45857</v>
      </c>
      <c r="B916" s="6" t="s">
        <v>830</v>
      </c>
      <c r="C916" s="6" t="s">
        <v>764</v>
      </c>
      <c r="D916" s="54" t="s">
        <v>69</v>
      </c>
      <c r="E916" s="4">
        <v>1.032967032967033E-2</v>
      </c>
      <c r="F916" s="4">
        <v>9.5238095238095247E-3</v>
      </c>
      <c r="G916" s="3">
        <v>0.06</v>
      </c>
      <c r="H916" s="3">
        <v>6.5934065934065934E-4</v>
      </c>
      <c r="I916" s="7">
        <v>0</v>
      </c>
      <c r="J916" s="56">
        <v>1.71</v>
      </c>
      <c r="K916" s="65">
        <v>28.5</v>
      </c>
      <c r="L916" s="11"/>
    </row>
    <row r="917" spans="1:12" ht="15.6" hidden="1">
      <c r="A917" s="75">
        <v>45857</v>
      </c>
      <c r="B917" s="6" t="s">
        <v>830</v>
      </c>
      <c r="C917" s="6" t="s">
        <v>764</v>
      </c>
      <c r="D917" s="54" t="s">
        <v>75</v>
      </c>
      <c r="E917" s="4">
        <v>1.098901098901099E-2</v>
      </c>
      <c r="F917" s="4">
        <v>9.5238095238095247E-3</v>
      </c>
      <c r="G917" s="3"/>
      <c r="H917" s="3">
        <v>0</v>
      </c>
      <c r="I917" s="7">
        <v>0</v>
      </c>
      <c r="J917" s="56">
        <v>0</v>
      </c>
      <c r="K917" s="65">
        <v>26.9</v>
      </c>
      <c r="L917" s="11"/>
    </row>
    <row r="918" spans="1:12" ht="15.6" hidden="1">
      <c r="A918" s="75">
        <v>45857</v>
      </c>
      <c r="B918" s="6" t="s">
        <v>830</v>
      </c>
      <c r="C918" s="6" t="s">
        <v>764</v>
      </c>
      <c r="D918" s="54" t="s">
        <v>76</v>
      </c>
      <c r="E918" s="4">
        <v>1.098901098901099E-2</v>
      </c>
      <c r="F918" s="4">
        <v>9.5238095238095247E-3</v>
      </c>
      <c r="G918" s="3"/>
      <c r="H918" s="3">
        <v>0</v>
      </c>
      <c r="I918" s="7">
        <v>0</v>
      </c>
      <c r="J918" s="56">
        <v>0</v>
      </c>
      <c r="K918" s="65">
        <v>30.5</v>
      </c>
      <c r="L918" s="11"/>
    </row>
    <row r="919" spans="1:12" ht="15.6" hidden="1">
      <c r="A919" s="75">
        <v>45857</v>
      </c>
      <c r="B919" s="6" t="s">
        <v>830</v>
      </c>
      <c r="C919" s="6" t="s">
        <v>764</v>
      </c>
      <c r="D919" s="54" t="s">
        <v>191</v>
      </c>
      <c r="E919" s="4">
        <v>5.4945054945054949E-3</v>
      </c>
      <c r="F919" s="4">
        <v>4.7619047619047623E-3</v>
      </c>
      <c r="G919" s="3"/>
      <c r="H919" s="3">
        <v>0</v>
      </c>
      <c r="I919" s="7">
        <v>0</v>
      </c>
      <c r="J919" s="56">
        <v>0</v>
      </c>
      <c r="K919" s="65">
        <v>32</v>
      </c>
      <c r="L919" s="11"/>
    </row>
    <row r="920" spans="1:12" hidden="1">
      <c r="A920" s="75">
        <v>45857</v>
      </c>
      <c r="B920" s="6" t="s">
        <v>830</v>
      </c>
      <c r="C920" s="6" t="s">
        <v>764</v>
      </c>
      <c r="D920" s="21" t="s">
        <v>834</v>
      </c>
      <c r="E920" s="4">
        <v>2.065934065934066E-2</v>
      </c>
      <c r="F920" s="4">
        <v>1.9047619047619049E-2</v>
      </c>
      <c r="G920" s="3">
        <v>0.12</v>
      </c>
      <c r="H920" s="3">
        <v>1.3186813186813187E-3</v>
      </c>
      <c r="I920" s="7">
        <v>0</v>
      </c>
      <c r="J920" s="56">
        <v>4.3763999999999994</v>
      </c>
      <c r="K920" s="57">
        <v>36.47</v>
      </c>
      <c r="L920" s="11"/>
    </row>
    <row r="921" spans="1:12" hidden="1">
      <c r="A921" s="75">
        <v>45857</v>
      </c>
      <c r="B921" s="6" t="s">
        <v>830</v>
      </c>
      <c r="C921" s="6" t="s">
        <v>764</v>
      </c>
      <c r="D921" s="21" t="s">
        <v>399</v>
      </c>
      <c r="E921" s="4">
        <v>1.3021978021978022E-2</v>
      </c>
      <c r="F921" s="4">
        <v>2.8571428571428571E-2</v>
      </c>
      <c r="G921" s="3">
        <v>0.24</v>
      </c>
      <c r="H921" s="3">
        <v>2.6373626373626374E-3</v>
      </c>
      <c r="I921" s="7">
        <v>1.575</v>
      </c>
      <c r="J921" s="56">
        <v>2.52</v>
      </c>
      <c r="K921" s="57">
        <v>10.5</v>
      </c>
      <c r="L921" s="11"/>
    </row>
    <row r="922" spans="1:12" hidden="1">
      <c r="A922" s="75">
        <v>45857</v>
      </c>
      <c r="B922" s="6" t="s">
        <v>830</v>
      </c>
      <c r="C922" s="6" t="s">
        <v>764</v>
      </c>
      <c r="D922" s="21" t="s">
        <v>179</v>
      </c>
      <c r="E922" s="4">
        <v>5.164835164835165E-3</v>
      </c>
      <c r="F922" s="4">
        <v>4.7619047619047623E-3</v>
      </c>
      <c r="G922" s="3">
        <v>0.03</v>
      </c>
      <c r="H922" s="3">
        <v>3.2967032967032967E-4</v>
      </c>
      <c r="I922" s="7">
        <v>0</v>
      </c>
      <c r="J922" s="56">
        <v>1.5702</v>
      </c>
      <c r="K922" s="57">
        <v>52.34</v>
      </c>
      <c r="L922" s="11"/>
    </row>
    <row r="923" spans="1:12" hidden="1">
      <c r="A923" s="75">
        <v>45857</v>
      </c>
      <c r="B923" s="6" t="s">
        <v>830</v>
      </c>
      <c r="C923" s="6" t="s">
        <v>764</v>
      </c>
      <c r="D923" s="21" t="s">
        <v>195</v>
      </c>
      <c r="E923" s="4">
        <v>4.5054945054945061E-3</v>
      </c>
      <c r="F923" s="4">
        <v>4.7619047619047623E-3</v>
      </c>
      <c r="G923" s="3">
        <v>0.09</v>
      </c>
      <c r="H923" s="3">
        <v>9.8901098901098901E-4</v>
      </c>
      <c r="I923" s="7">
        <v>0</v>
      </c>
      <c r="J923" s="56">
        <v>6.7824</v>
      </c>
      <c r="K923" s="57">
        <v>75.36</v>
      </c>
      <c r="L923" s="11"/>
    </row>
    <row r="924" spans="1:12" hidden="1">
      <c r="A924" s="75">
        <v>45857</v>
      </c>
      <c r="B924" s="6" t="s">
        <v>830</v>
      </c>
      <c r="C924" s="6" t="s">
        <v>764</v>
      </c>
      <c r="D924" s="21" t="s">
        <v>357</v>
      </c>
      <c r="E924" s="4">
        <v>2.065934065934066E-2</v>
      </c>
      <c r="F924" s="4">
        <v>1.9047619047619049E-2</v>
      </c>
      <c r="G924" s="3">
        <v>0.12</v>
      </c>
      <c r="H924" s="3">
        <v>1.3186813186813187E-3</v>
      </c>
      <c r="I924" s="7">
        <v>0</v>
      </c>
      <c r="J924" s="56">
        <v>12.902399999999998</v>
      </c>
      <c r="K924" s="57">
        <v>107.52</v>
      </c>
      <c r="L924" s="11"/>
    </row>
    <row r="925" spans="1:12" hidden="1">
      <c r="A925" s="75">
        <v>45857</v>
      </c>
      <c r="B925" s="6" t="s">
        <v>830</v>
      </c>
      <c r="C925" s="6" t="s">
        <v>764</v>
      </c>
      <c r="D925" s="21" t="s">
        <v>446</v>
      </c>
      <c r="E925" s="4">
        <v>1.232967032967033E-2</v>
      </c>
      <c r="F925" s="4">
        <v>1.1428571428571429E-2</v>
      </c>
      <c r="G925" s="3">
        <v>7.8E-2</v>
      </c>
      <c r="H925" s="3">
        <v>8.571428571428571E-4</v>
      </c>
      <c r="I925" s="7">
        <v>0</v>
      </c>
      <c r="J925" s="56">
        <v>0.62165999999999999</v>
      </c>
      <c r="K925" s="57">
        <v>7.97</v>
      </c>
      <c r="L925" s="11"/>
    </row>
    <row r="926" spans="1:12" hidden="1">
      <c r="A926" s="75">
        <v>45857</v>
      </c>
      <c r="B926" s="6" t="s">
        <v>830</v>
      </c>
      <c r="C926" s="6" t="s">
        <v>764</v>
      </c>
      <c r="D926" s="21" t="s">
        <v>769</v>
      </c>
      <c r="E926" s="4">
        <v>4.0659340659340657E-3</v>
      </c>
      <c r="F926" s="4">
        <v>1.4285714285714285E-2</v>
      </c>
      <c r="G926" s="3">
        <v>0.32999999999999996</v>
      </c>
      <c r="H926" s="3">
        <v>3.6263736263736257E-3</v>
      </c>
      <c r="I926" s="7">
        <v>0.8</v>
      </c>
      <c r="J926" s="56">
        <v>7.3523999999999994</v>
      </c>
      <c r="K926" s="57">
        <v>22.28</v>
      </c>
      <c r="L926" s="11"/>
    </row>
    <row r="927" spans="1:12" hidden="1">
      <c r="A927" s="75">
        <v>45857</v>
      </c>
      <c r="B927" s="6" t="s">
        <v>830</v>
      </c>
      <c r="C927" s="6" t="s">
        <v>764</v>
      </c>
      <c r="D927" s="21" t="s">
        <v>496</v>
      </c>
      <c r="E927" s="4">
        <v>1.098901098901099E-2</v>
      </c>
      <c r="F927" s="4">
        <v>9.5238095238095247E-3</v>
      </c>
      <c r="G927" s="3"/>
      <c r="H927" s="3">
        <v>0</v>
      </c>
      <c r="I927" s="7">
        <v>0</v>
      </c>
      <c r="J927" s="56">
        <v>0</v>
      </c>
      <c r="K927" s="57">
        <v>65</v>
      </c>
      <c r="L927" s="11"/>
    </row>
    <row r="928" spans="1:12" hidden="1">
      <c r="A928" s="75">
        <v>45857</v>
      </c>
      <c r="B928" s="6" t="s">
        <v>830</v>
      </c>
      <c r="C928" s="6" t="s">
        <v>764</v>
      </c>
      <c r="D928" s="21" t="s">
        <v>835</v>
      </c>
      <c r="E928" s="4">
        <v>1.098901098901099E-2</v>
      </c>
      <c r="F928" s="4">
        <v>9.5238095238095247E-3</v>
      </c>
      <c r="G928" s="3"/>
      <c r="H928" s="3">
        <v>0</v>
      </c>
      <c r="I928" s="7">
        <v>0</v>
      </c>
      <c r="J928" s="56">
        <v>0</v>
      </c>
      <c r="K928" s="57">
        <v>7</v>
      </c>
      <c r="L928" s="11"/>
    </row>
    <row r="929" spans="1:12" hidden="1">
      <c r="A929" s="75">
        <v>45857</v>
      </c>
      <c r="B929" s="6" t="s">
        <v>830</v>
      </c>
      <c r="C929" s="6" t="s">
        <v>764</v>
      </c>
      <c r="D929" s="21" t="s">
        <v>356</v>
      </c>
      <c r="E929" s="4">
        <v>2.8076923076923079E-2</v>
      </c>
      <c r="F929" s="4">
        <v>4.7619047619047616E-2</v>
      </c>
      <c r="G929" s="3">
        <v>2.4449999999999998</v>
      </c>
      <c r="H929" s="3">
        <v>2.6868131868131865E-2</v>
      </c>
      <c r="I929" s="7">
        <v>0</v>
      </c>
      <c r="J929" s="56">
        <v>73.936799999999991</v>
      </c>
      <c r="K929" s="57">
        <v>30.24</v>
      </c>
      <c r="L929" s="11"/>
    </row>
    <row r="930" spans="1:12" hidden="1">
      <c r="A930" s="75">
        <v>45857</v>
      </c>
      <c r="B930" s="6" t="s">
        <v>830</v>
      </c>
      <c r="C930" s="6" t="s">
        <v>764</v>
      </c>
      <c r="D930" s="21" t="s">
        <v>200</v>
      </c>
      <c r="E930" s="4">
        <v>3.3516483516483515E-3</v>
      </c>
      <c r="F930" s="4">
        <v>2.8571428571428571E-2</v>
      </c>
      <c r="G930" s="3">
        <v>0.45</v>
      </c>
      <c r="H930" s="3">
        <v>4.9450549450549448E-3</v>
      </c>
      <c r="I930" s="7">
        <v>2.2450000000000001</v>
      </c>
      <c r="J930" s="56">
        <v>18.009</v>
      </c>
      <c r="K930" s="57">
        <v>40.020000000000003</v>
      </c>
      <c r="L930" s="11"/>
    </row>
    <row r="931" spans="1:12" hidden="1">
      <c r="A931" s="75">
        <v>45857</v>
      </c>
      <c r="B931" s="6" t="s">
        <v>830</v>
      </c>
      <c r="C931" s="6" t="s">
        <v>764</v>
      </c>
      <c r="D931" s="21" t="s">
        <v>543</v>
      </c>
      <c r="E931" s="4">
        <v>3.3571428571428572E-2</v>
      </c>
      <c r="F931" s="4">
        <v>3.8095238095238099E-2</v>
      </c>
      <c r="G931" s="3">
        <v>0.94499999999999995</v>
      </c>
      <c r="H931" s="3">
        <v>1.0384615384615384E-2</v>
      </c>
      <c r="I931" s="7">
        <v>0</v>
      </c>
      <c r="J931" s="56">
        <v>16.43355</v>
      </c>
      <c r="K931" s="57">
        <v>17.39</v>
      </c>
      <c r="L931" s="11"/>
    </row>
    <row r="932" spans="1:12" hidden="1">
      <c r="A932" s="75">
        <v>45857</v>
      </c>
      <c r="B932" s="6" t="s">
        <v>830</v>
      </c>
      <c r="C932" s="6" t="s">
        <v>764</v>
      </c>
      <c r="D932" s="21" t="s">
        <v>836</v>
      </c>
      <c r="E932" s="4">
        <v>4.549450549450549E-2</v>
      </c>
      <c r="F932" s="4">
        <v>4.2857142857142858E-2</v>
      </c>
      <c r="G932" s="3">
        <v>0.36</v>
      </c>
      <c r="H932" s="3">
        <v>3.956043956043956E-3</v>
      </c>
      <c r="I932" s="7">
        <v>0</v>
      </c>
      <c r="J932" s="56">
        <v>23.544</v>
      </c>
      <c r="K932" s="57">
        <v>65.400000000000006</v>
      </c>
      <c r="L932" s="11"/>
    </row>
    <row r="933" spans="1:12" hidden="1">
      <c r="A933" s="75">
        <v>45857</v>
      </c>
      <c r="B933" s="6" t="s">
        <v>830</v>
      </c>
      <c r="C933" s="6" t="s">
        <v>764</v>
      </c>
      <c r="D933" s="21" t="s">
        <v>188</v>
      </c>
      <c r="E933" s="4">
        <v>9.0109890109890088E-3</v>
      </c>
      <c r="F933" s="4">
        <v>2.8571428571428571E-2</v>
      </c>
      <c r="G933" s="3">
        <v>2.1800000000000002</v>
      </c>
      <c r="H933" s="3">
        <v>2.3956043956043959E-2</v>
      </c>
      <c r="I933" s="7">
        <v>0</v>
      </c>
      <c r="J933" s="56">
        <v>80.529200000000003</v>
      </c>
      <c r="K933" s="57">
        <v>36.94</v>
      </c>
      <c r="L933" s="11"/>
    </row>
    <row r="934" spans="1:12" hidden="1">
      <c r="A934" s="75">
        <v>45857</v>
      </c>
      <c r="B934" s="6" t="s">
        <v>830</v>
      </c>
      <c r="C934" s="6" t="s">
        <v>764</v>
      </c>
      <c r="D934" s="21" t="s">
        <v>837</v>
      </c>
      <c r="E934" s="4">
        <v>0.12835164835164833</v>
      </c>
      <c r="F934" s="4">
        <v>0.12380952380952381</v>
      </c>
      <c r="G934" s="3">
        <v>1.32</v>
      </c>
      <c r="H934" s="3">
        <v>1.4505494505494506E-2</v>
      </c>
      <c r="I934" s="7">
        <v>0</v>
      </c>
      <c r="J934" s="56">
        <v>27.984000000000002</v>
      </c>
      <c r="K934" s="57">
        <v>21.2</v>
      </c>
      <c r="L934" s="11"/>
    </row>
    <row r="935" spans="1:12" hidden="1">
      <c r="A935" s="75">
        <v>45857</v>
      </c>
      <c r="B935" s="6" t="s">
        <v>830</v>
      </c>
      <c r="C935" s="6" t="s">
        <v>764</v>
      </c>
      <c r="D935" s="21" t="s">
        <v>838</v>
      </c>
      <c r="E935" s="4">
        <v>5.3406593406593414E-2</v>
      </c>
      <c r="F935" s="4">
        <v>7.6190476190476197E-2</v>
      </c>
      <c r="G935" s="3">
        <v>3.14</v>
      </c>
      <c r="H935" s="3">
        <v>3.4505494505494505E-2</v>
      </c>
      <c r="I935" s="7">
        <v>0</v>
      </c>
      <c r="J935" s="56">
        <v>62.517400000000002</v>
      </c>
      <c r="K935" s="57">
        <v>19.91</v>
      </c>
      <c r="L935" s="11"/>
    </row>
    <row r="936" spans="1:12" hidden="1">
      <c r="A936" s="75">
        <v>45857</v>
      </c>
      <c r="B936" s="6" t="s">
        <v>830</v>
      </c>
      <c r="C936" s="6" t="s">
        <v>764</v>
      </c>
      <c r="D936" s="21" t="s">
        <v>213</v>
      </c>
      <c r="E936" s="4">
        <v>9.4725274725274727E-2</v>
      </c>
      <c r="F936" s="4">
        <v>0.12380952380952381</v>
      </c>
      <c r="G936" s="3">
        <v>4.38</v>
      </c>
      <c r="H936" s="3">
        <v>4.8131868131868129E-2</v>
      </c>
      <c r="I936" s="7">
        <v>0</v>
      </c>
      <c r="J936" s="56">
        <v>164.95079999999999</v>
      </c>
      <c r="K936" s="57">
        <v>37.659999999999997</v>
      </c>
      <c r="L936" s="11"/>
    </row>
    <row r="937" spans="1:12" hidden="1">
      <c r="A937" s="75">
        <v>45857</v>
      </c>
      <c r="B937" s="6" t="s">
        <v>830</v>
      </c>
      <c r="C937" s="6" t="s">
        <v>764</v>
      </c>
      <c r="D937" s="21" t="s">
        <v>220</v>
      </c>
      <c r="E937" s="4">
        <v>6.9450549450549445E-2</v>
      </c>
      <c r="F937" s="4">
        <v>9.5238095238095233E-2</v>
      </c>
      <c r="G937" s="3">
        <v>3.68</v>
      </c>
      <c r="H937" s="3">
        <v>4.0439560439560443E-2</v>
      </c>
      <c r="I937" s="7">
        <v>0</v>
      </c>
      <c r="J937" s="56">
        <v>28.851200000000002</v>
      </c>
      <c r="K937" s="57">
        <v>7.84</v>
      </c>
      <c r="L937" s="11"/>
    </row>
    <row r="938" spans="1:12" hidden="1">
      <c r="A938" s="75">
        <v>45857</v>
      </c>
      <c r="B938" s="6" t="s">
        <v>830</v>
      </c>
      <c r="C938" s="6" t="s">
        <v>764</v>
      </c>
      <c r="D938" s="21" t="s">
        <v>775</v>
      </c>
      <c r="E938" s="4">
        <v>0.53846153846153855</v>
      </c>
      <c r="F938" s="4">
        <v>0.95238095238095233</v>
      </c>
      <c r="G938" s="3">
        <v>51</v>
      </c>
      <c r="H938" s="3">
        <v>0.56043956043956045</v>
      </c>
      <c r="I938" s="7">
        <v>0</v>
      </c>
      <c r="J938" s="56">
        <v>119.85000000000001</v>
      </c>
      <c r="K938" s="57">
        <v>2.35</v>
      </c>
      <c r="L938" s="11"/>
    </row>
    <row r="939" spans="1:12" hidden="1">
      <c r="A939" s="75">
        <v>45857</v>
      </c>
      <c r="B939" s="6" t="s">
        <v>830</v>
      </c>
      <c r="C939" s="6" t="s">
        <v>764</v>
      </c>
      <c r="D939" s="21" t="s">
        <v>839</v>
      </c>
      <c r="E939" s="4">
        <v>4.6648351648351655E-2</v>
      </c>
      <c r="F939" s="4">
        <v>5.7142857142857141E-2</v>
      </c>
      <c r="G939" s="3">
        <v>1.7549999999999999</v>
      </c>
      <c r="H939" s="3">
        <v>1.9285714285714285E-2</v>
      </c>
      <c r="I939" s="7">
        <v>0</v>
      </c>
      <c r="J939" s="56">
        <v>40.171949999999995</v>
      </c>
      <c r="K939" s="57">
        <v>22.89</v>
      </c>
      <c r="L939" s="11"/>
    </row>
    <row r="940" spans="1:12" hidden="1">
      <c r="A940" s="75">
        <v>45857</v>
      </c>
      <c r="B940" s="6" t="s">
        <v>830</v>
      </c>
      <c r="C940" s="6" t="s">
        <v>764</v>
      </c>
      <c r="D940" s="21" t="s">
        <v>840</v>
      </c>
      <c r="E940" s="4">
        <v>1.3186813186813187</v>
      </c>
      <c r="F940" s="4">
        <v>1.1428571428571428</v>
      </c>
      <c r="G940" s="3"/>
      <c r="H940" s="3">
        <v>0</v>
      </c>
      <c r="I940" s="7">
        <v>0</v>
      </c>
      <c r="J940" s="56">
        <v>0</v>
      </c>
      <c r="K940" s="57">
        <v>0.35</v>
      </c>
      <c r="L940" s="11"/>
    </row>
    <row r="941" spans="1:12" hidden="1">
      <c r="A941" s="75">
        <v>45857</v>
      </c>
      <c r="B941" s="6" t="s">
        <v>830</v>
      </c>
      <c r="C941" s="6" t="s">
        <v>764</v>
      </c>
      <c r="D941" s="21" t="s">
        <v>841</v>
      </c>
      <c r="E941" s="4">
        <v>0.16483516483516483</v>
      </c>
      <c r="F941" s="4">
        <v>0.14285714285714285</v>
      </c>
      <c r="G941" s="3"/>
      <c r="H941" s="3">
        <v>0</v>
      </c>
      <c r="I941" s="7">
        <v>0</v>
      </c>
      <c r="J941" s="56">
        <v>0</v>
      </c>
      <c r="K941" s="57">
        <v>3.7</v>
      </c>
      <c r="L941" s="11"/>
    </row>
    <row r="942" spans="1:12" hidden="1">
      <c r="A942" s="75">
        <v>45857</v>
      </c>
      <c r="B942" s="6" t="s">
        <v>830</v>
      </c>
      <c r="C942" s="6" t="s">
        <v>764</v>
      </c>
      <c r="D942" s="21" t="s">
        <v>138</v>
      </c>
      <c r="E942" s="4">
        <v>0.13186813186813187</v>
      </c>
      <c r="F942" s="4">
        <v>0.11428571428571428</v>
      </c>
      <c r="G942" s="3"/>
      <c r="H942" s="3">
        <v>0</v>
      </c>
      <c r="I942" s="7">
        <v>0</v>
      </c>
      <c r="J942" s="56">
        <v>0</v>
      </c>
      <c r="K942" s="57">
        <v>1.98</v>
      </c>
      <c r="L942" s="11"/>
    </row>
    <row r="943" spans="1:12" hidden="1">
      <c r="A943" s="75">
        <v>45857</v>
      </c>
      <c r="B943" s="6" t="s">
        <v>830</v>
      </c>
      <c r="C943" s="6" t="s">
        <v>764</v>
      </c>
      <c r="D943" s="21" t="s">
        <v>811</v>
      </c>
      <c r="E943" s="4">
        <v>2.1978021978021978E-3</v>
      </c>
      <c r="F943" s="4">
        <v>1.9047619047619048E-3</v>
      </c>
      <c r="G943" s="3"/>
      <c r="H943" s="3">
        <v>0</v>
      </c>
      <c r="I943" s="7">
        <v>0</v>
      </c>
      <c r="J943" s="56">
        <v>0</v>
      </c>
      <c r="K943" s="57">
        <v>54.03</v>
      </c>
      <c r="L943" s="11"/>
    </row>
    <row r="944" spans="1:12" hidden="1">
      <c r="A944" s="75">
        <v>45857</v>
      </c>
      <c r="B944" s="6" t="s">
        <v>830</v>
      </c>
      <c r="C944" s="6" t="s">
        <v>764</v>
      </c>
      <c r="D944" s="21" t="s">
        <v>224</v>
      </c>
      <c r="E944" s="4">
        <v>0.16483516483516483</v>
      </c>
      <c r="F944" s="4">
        <v>0.14285714285714285</v>
      </c>
      <c r="G944" s="3"/>
      <c r="H944" s="3">
        <v>0</v>
      </c>
      <c r="I944" s="7">
        <v>0</v>
      </c>
      <c r="J944" s="56">
        <v>0</v>
      </c>
      <c r="K944" s="57">
        <v>1.49</v>
      </c>
      <c r="L944" s="11"/>
    </row>
    <row r="945" spans="1:12" hidden="1">
      <c r="A945" s="75">
        <v>45857</v>
      </c>
      <c r="B945" s="6" t="s">
        <v>830</v>
      </c>
      <c r="C945" s="6" t="s">
        <v>764</v>
      </c>
      <c r="D945" s="21" t="s">
        <v>142</v>
      </c>
      <c r="E945" s="4">
        <v>6.5934065934065936E-2</v>
      </c>
      <c r="F945" s="4">
        <v>5.7142857142857141E-2</v>
      </c>
      <c r="G945" s="3"/>
      <c r="H945" s="3">
        <v>0</v>
      </c>
      <c r="I945" s="7">
        <v>0</v>
      </c>
      <c r="J945" s="56">
        <v>0</v>
      </c>
      <c r="K945" s="57">
        <v>17.5</v>
      </c>
      <c r="L945" s="11"/>
    </row>
    <row r="946" spans="1:12" hidden="1">
      <c r="A946" s="75">
        <v>45857</v>
      </c>
      <c r="B946" s="6" t="s">
        <v>830</v>
      </c>
      <c r="C946" s="6" t="s">
        <v>764</v>
      </c>
      <c r="D946" s="21" t="s">
        <v>140</v>
      </c>
      <c r="E946" s="4">
        <v>0.17582417582417584</v>
      </c>
      <c r="F946" s="82">
        <v>0.15238095238095239</v>
      </c>
      <c r="G946" s="3"/>
      <c r="H946" s="3">
        <v>0</v>
      </c>
      <c r="I946" s="7">
        <v>0</v>
      </c>
      <c r="J946" s="56">
        <v>0</v>
      </c>
      <c r="K946" s="57">
        <v>6.58</v>
      </c>
      <c r="L946" s="11"/>
    </row>
    <row r="947" spans="1:12" hidden="1">
      <c r="A947" s="75">
        <v>45857</v>
      </c>
      <c r="B947" s="6" t="s">
        <v>830</v>
      </c>
      <c r="C947" s="6" t="s">
        <v>764</v>
      </c>
      <c r="D947" s="21" t="s">
        <v>842</v>
      </c>
      <c r="E947" s="4">
        <v>8.7912087912087919E-2</v>
      </c>
      <c r="F947" s="4">
        <v>7.6190476190476197E-2</v>
      </c>
      <c r="G947" s="3"/>
      <c r="H947" s="3">
        <v>0</v>
      </c>
      <c r="I947" s="7">
        <v>0</v>
      </c>
      <c r="J947" s="56">
        <v>0</v>
      </c>
      <c r="K947" s="57">
        <v>7.4</v>
      </c>
      <c r="L947" s="11"/>
    </row>
    <row r="948" spans="1:12" hidden="1">
      <c r="A948" s="75">
        <v>45857</v>
      </c>
      <c r="B948" s="6" t="s">
        <v>830</v>
      </c>
      <c r="C948" s="6" t="s">
        <v>764</v>
      </c>
      <c r="D948" s="21" t="s">
        <v>142</v>
      </c>
      <c r="E948" s="4">
        <v>6.5934065934065936E-2</v>
      </c>
      <c r="F948" s="4">
        <v>5.7142857142857141E-2</v>
      </c>
      <c r="G948" s="3"/>
      <c r="H948" s="3">
        <v>0</v>
      </c>
      <c r="I948" s="7">
        <v>0</v>
      </c>
      <c r="J948" s="56">
        <v>0</v>
      </c>
      <c r="K948" s="57">
        <v>17</v>
      </c>
      <c r="L948" s="11"/>
    </row>
    <row r="949" spans="1:12" hidden="1">
      <c r="A949" s="75">
        <v>45857</v>
      </c>
      <c r="B949" s="6" t="s">
        <v>830</v>
      </c>
      <c r="C949" s="6" t="s">
        <v>764</v>
      </c>
      <c r="D949" s="21" t="s">
        <v>618</v>
      </c>
      <c r="E949" s="4">
        <v>4.3956043956043959E-2</v>
      </c>
      <c r="F949" s="4">
        <v>3.8095238095238099E-2</v>
      </c>
      <c r="G949" s="3"/>
      <c r="H949" s="3">
        <v>0</v>
      </c>
      <c r="I949" s="7">
        <v>0</v>
      </c>
      <c r="J949" s="56">
        <v>0</v>
      </c>
      <c r="K949" s="57">
        <v>19.87</v>
      </c>
      <c r="L949" s="11"/>
    </row>
    <row r="950" spans="1:12" hidden="1">
      <c r="A950" s="75">
        <v>45863</v>
      </c>
      <c r="B950" s="6" t="s">
        <v>830</v>
      </c>
      <c r="C950" s="6" t="s">
        <v>764</v>
      </c>
      <c r="D950" s="21" t="s">
        <v>619</v>
      </c>
      <c r="E950" s="4">
        <v>1.6483516483516484E-2</v>
      </c>
      <c r="F950" s="4">
        <v>1.4285714285714285E-2</v>
      </c>
      <c r="G950" s="3"/>
      <c r="H950" s="3">
        <v>0</v>
      </c>
      <c r="I950" s="7">
        <v>0</v>
      </c>
      <c r="J950" s="56">
        <v>0</v>
      </c>
      <c r="K950" s="57">
        <v>37.53</v>
      </c>
      <c r="L950" s="11"/>
    </row>
    <row r="951" spans="1:12" hidden="1">
      <c r="A951" s="75">
        <v>45863</v>
      </c>
      <c r="B951" s="6" t="s">
        <v>830</v>
      </c>
      <c r="C951" s="6" t="s">
        <v>764</v>
      </c>
      <c r="D951" s="21" t="s">
        <v>136</v>
      </c>
      <c r="E951" s="4">
        <v>4.3956043956043956E-3</v>
      </c>
      <c r="F951" s="4">
        <v>3.8095238095238095E-3</v>
      </c>
      <c r="G951" s="3"/>
      <c r="H951" s="3">
        <v>0</v>
      </c>
      <c r="I951" s="7">
        <v>0</v>
      </c>
      <c r="J951" s="56">
        <v>0</v>
      </c>
      <c r="K951" s="57">
        <v>22.27</v>
      </c>
      <c r="L951" s="11"/>
    </row>
    <row r="952" spans="1:12" hidden="1">
      <c r="A952" s="75">
        <v>45863</v>
      </c>
      <c r="B952" s="6" t="s">
        <v>897</v>
      </c>
      <c r="C952" s="6" t="s">
        <v>896</v>
      </c>
      <c r="D952" s="6" t="s">
        <v>898</v>
      </c>
      <c r="E952" s="6">
        <v>1.2500000000000001E-2</v>
      </c>
      <c r="F952" s="6">
        <v>1.5822784810126583E-2</v>
      </c>
      <c r="G952" s="6">
        <v>0</v>
      </c>
      <c r="H952" s="6">
        <v>0</v>
      </c>
      <c r="I952" s="6">
        <v>0</v>
      </c>
      <c r="J952" s="22">
        <v>0</v>
      </c>
      <c r="K952" s="22">
        <v>58.49</v>
      </c>
      <c r="L952" s="11"/>
    </row>
    <row r="953" spans="1:12" hidden="1">
      <c r="A953" s="75">
        <v>45863</v>
      </c>
      <c r="B953" s="6" t="s">
        <v>897</v>
      </c>
      <c r="C953" s="6" t="s">
        <v>896</v>
      </c>
      <c r="D953" s="6" t="s">
        <v>899</v>
      </c>
      <c r="E953" s="6">
        <v>1</v>
      </c>
      <c r="F953" s="6">
        <v>1.2658227848101267</v>
      </c>
      <c r="G953" s="6">
        <v>0</v>
      </c>
      <c r="H953" s="6">
        <v>0</v>
      </c>
      <c r="I953" s="6">
        <v>0</v>
      </c>
      <c r="J953" s="22">
        <v>0</v>
      </c>
      <c r="K953" s="22">
        <v>0.36</v>
      </c>
      <c r="L953" s="11"/>
    </row>
    <row r="954" spans="1:12" hidden="1">
      <c r="A954" s="75">
        <v>45863</v>
      </c>
      <c r="B954" s="6" t="s">
        <v>897</v>
      </c>
      <c r="C954" s="6" t="s">
        <v>896</v>
      </c>
      <c r="D954" s="6" t="s">
        <v>900</v>
      </c>
      <c r="E954" s="6">
        <v>1.2</v>
      </c>
      <c r="F954" s="6">
        <v>1.518987341772152</v>
      </c>
      <c r="G954" s="6">
        <v>0</v>
      </c>
      <c r="H954" s="6">
        <v>0</v>
      </c>
      <c r="I954" s="6">
        <v>0</v>
      </c>
      <c r="J954" s="22">
        <v>0</v>
      </c>
      <c r="K954" s="22">
        <v>0.28999999999999998</v>
      </c>
      <c r="L954" s="11"/>
    </row>
    <row r="955" spans="1:12" hidden="1">
      <c r="A955" s="75">
        <v>45863</v>
      </c>
      <c r="B955" s="6" t="s">
        <v>897</v>
      </c>
      <c r="C955" s="6" t="s">
        <v>896</v>
      </c>
      <c r="D955" s="6" t="s">
        <v>901</v>
      </c>
      <c r="E955" s="6">
        <v>0.01</v>
      </c>
      <c r="F955" s="6">
        <v>1.2658227848101266E-2</v>
      </c>
      <c r="G955" s="6">
        <v>0.3</v>
      </c>
      <c r="H955" s="6">
        <v>3.0000000000000001E-3</v>
      </c>
      <c r="I955" s="6">
        <v>0</v>
      </c>
      <c r="J955" s="22">
        <v>16.100999999999999</v>
      </c>
      <c r="K955" s="22">
        <v>53.67</v>
      </c>
      <c r="L955" s="11"/>
    </row>
    <row r="956" spans="1:12" hidden="1">
      <c r="A956" s="75">
        <v>45863</v>
      </c>
      <c r="B956" s="6" t="s">
        <v>897</v>
      </c>
      <c r="C956" s="6" t="s">
        <v>896</v>
      </c>
      <c r="D956" s="6" t="s">
        <v>902</v>
      </c>
      <c r="E956" s="6">
        <v>0.997</v>
      </c>
      <c r="F956" s="6">
        <v>1.2658227848101267</v>
      </c>
      <c r="G956" s="6">
        <v>0.2</v>
      </c>
      <c r="H956" s="6">
        <v>2E-3</v>
      </c>
      <c r="I956" s="6">
        <v>0</v>
      </c>
      <c r="J956" s="22">
        <v>0.42800000000000005</v>
      </c>
      <c r="K956" s="22">
        <v>2.14</v>
      </c>
      <c r="L956" s="11"/>
    </row>
    <row r="957" spans="1:12" hidden="1">
      <c r="A957" s="75">
        <v>45863</v>
      </c>
      <c r="B957" s="6" t="s">
        <v>897</v>
      </c>
      <c r="C957" s="6" t="s">
        <v>896</v>
      </c>
      <c r="D957" s="6" t="s">
        <v>903</v>
      </c>
      <c r="E957" s="6">
        <v>1E-3</v>
      </c>
      <c r="F957" s="6">
        <v>3.7974683544303796E-3</v>
      </c>
      <c r="G957" s="6">
        <v>0</v>
      </c>
      <c r="H957" s="6">
        <v>0</v>
      </c>
      <c r="I957" s="6">
        <v>0</v>
      </c>
      <c r="J957" s="22">
        <v>0</v>
      </c>
      <c r="K957" s="22">
        <v>15.48</v>
      </c>
      <c r="L957" s="11"/>
    </row>
    <row r="958" spans="1:12" hidden="1">
      <c r="A958" s="75">
        <v>45863</v>
      </c>
      <c r="B958" s="6" t="s">
        <v>897</v>
      </c>
      <c r="C958" s="6" t="s">
        <v>896</v>
      </c>
      <c r="D958" s="6" t="s">
        <v>904</v>
      </c>
      <c r="E958" s="6">
        <v>0.02</v>
      </c>
      <c r="F958" s="6">
        <v>2.5316455696202531E-2</v>
      </c>
      <c r="G958" s="6">
        <v>0</v>
      </c>
      <c r="H958" s="6">
        <v>0</v>
      </c>
      <c r="I958" s="6">
        <v>0</v>
      </c>
      <c r="J958" s="22">
        <v>0</v>
      </c>
      <c r="K958" s="22">
        <v>23.29</v>
      </c>
      <c r="L958" s="11"/>
    </row>
    <row r="959" spans="1:12" hidden="1">
      <c r="A959" s="75">
        <v>45863</v>
      </c>
      <c r="B959" s="6" t="s">
        <v>897</v>
      </c>
      <c r="C959" s="6" t="s">
        <v>896</v>
      </c>
      <c r="D959" s="6" t="s">
        <v>905</v>
      </c>
      <c r="E959" s="6">
        <v>1.3000000000000001E-2</v>
      </c>
      <c r="F959" s="6">
        <v>1.8987341772151899E-2</v>
      </c>
      <c r="G959" s="6">
        <v>0</v>
      </c>
      <c r="H959" s="6">
        <v>0</v>
      </c>
      <c r="I959" s="6">
        <v>0.2</v>
      </c>
      <c r="J959" s="22">
        <v>0</v>
      </c>
      <c r="K959" s="22">
        <v>65</v>
      </c>
      <c r="L959" s="11"/>
    </row>
    <row r="960" spans="1:12" hidden="1">
      <c r="A960" s="75">
        <v>45863</v>
      </c>
      <c r="B960" s="6" t="s">
        <v>897</v>
      </c>
      <c r="C960" s="6" t="s">
        <v>896</v>
      </c>
      <c r="D960" s="6" t="s">
        <v>906</v>
      </c>
      <c r="E960" s="6">
        <v>0.03</v>
      </c>
      <c r="F960" s="6">
        <v>3.7974683544303799E-2</v>
      </c>
      <c r="G960" s="6">
        <v>1.32</v>
      </c>
      <c r="H960" s="6">
        <v>1.32E-2</v>
      </c>
      <c r="I960" s="6">
        <v>0</v>
      </c>
      <c r="J960" s="22">
        <v>81.536400000000015</v>
      </c>
      <c r="K960" s="22">
        <v>61.77</v>
      </c>
      <c r="L960" s="11"/>
    </row>
    <row r="961" spans="1:12" hidden="1">
      <c r="A961" s="75">
        <v>45863</v>
      </c>
      <c r="B961" s="6" t="s">
        <v>897</v>
      </c>
      <c r="C961" s="6" t="s">
        <v>896</v>
      </c>
      <c r="D961" s="6" t="s">
        <v>907</v>
      </c>
      <c r="E961" s="6">
        <v>1.6799999999999999E-2</v>
      </c>
      <c r="F961" s="6">
        <v>3.7974683544303799E-2</v>
      </c>
      <c r="G961" s="6">
        <v>1.0049999999999999</v>
      </c>
      <c r="H961" s="6">
        <v>1.0049999999999998E-2</v>
      </c>
      <c r="I961" s="6">
        <v>0</v>
      </c>
      <c r="J961" s="22">
        <v>15.255899999999999</v>
      </c>
      <c r="K961" s="22">
        <v>15.18</v>
      </c>
      <c r="L961" s="11"/>
    </row>
    <row r="962" spans="1:12" hidden="1">
      <c r="A962" s="75">
        <v>45863</v>
      </c>
      <c r="B962" s="6" t="s">
        <v>897</v>
      </c>
      <c r="C962" s="6" t="s">
        <v>896</v>
      </c>
      <c r="D962" s="6" t="s">
        <v>697</v>
      </c>
      <c r="E962" s="6">
        <v>9.9500000000000022E-3</v>
      </c>
      <c r="F962" s="6">
        <v>2.5316455696202531E-2</v>
      </c>
      <c r="G962" s="6">
        <v>0.61499999999999999</v>
      </c>
      <c r="H962" s="6">
        <v>6.1500000000000001E-3</v>
      </c>
      <c r="I962" s="6">
        <v>0</v>
      </c>
      <c r="J962" s="22">
        <v>22.7181</v>
      </c>
      <c r="K962" s="22">
        <v>36.94</v>
      </c>
      <c r="L962" s="11"/>
    </row>
    <row r="963" spans="1:12" hidden="1">
      <c r="A963" s="75">
        <v>45863</v>
      </c>
      <c r="B963" s="6" t="s">
        <v>897</v>
      </c>
      <c r="C963" s="6" t="s">
        <v>896</v>
      </c>
      <c r="D963" s="6" t="s">
        <v>908</v>
      </c>
      <c r="E963" s="6">
        <v>1.4938499999999999</v>
      </c>
      <c r="F963" s="6">
        <v>1.8987341772151898</v>
      </c>
      <c r="G963" s="6">
        <v>0.3</v>
      </c>
      <c r="H963" s="6">
        <v>3.0000000000000001E-3</v>
      </c>
      <c r="I963" s="6">
        <v>0</v>
      </c>
      <c r="J963" s="22">
        <v>0.89400000000000002</v>
      </c>
      <c r="K963" s="22">
        <v>2.98</v>
      </c>
      <c r="L963" s="11"/>
    </row>
    <row r="964" spans="1:12" hidden="1">
      <c r="A964" s="75">
        <v>45863</v>
      </c>
      <c r="B964" s="6" t="s">
        <v>897</v>
      </c>
      <c r="C964" s="6" t="s">
        <v>896</v>
      </c>
      <c r="D964" s="6" t="s">
        <v>909</v>
      </c>
      <c r="E964" s="6">
        <v>7.0000000000000001E-3</v>
      </c>
      <c r="F964" s="6">
        <v>1.2658227848101266E-2</v>
      </c>
      <c r="G964" s="6">
        <v>0</v>
      </c>
      <c r="H964" s="6">
        <v>0</v>
      </c>
      <c r="I964" s="6">
        <v>0</v>
      </c>
      <c r="J964" s="22">
        <v>0</v>
      </c>
      <c r="K964" s="22">
        <v>17.12</v>
      </c>
      <c r="L964" s="11"/>
    </row>
    <row r="965" spans="1:12" hidden="1">
      <c r="A965" s="75">
        <v>45863</v>
      </c>
      <c r="B965" s="6" t="s">
        <v>897</v>
      </c>
      <c r="C965" s="6" t="s">
        <v>896</v>
      </c>
      <c r="D965" s="6" t="s">
        <v>910</v>
      </c>
      <c r="E965" s="6">
        <v>0.03</v>
      </c>
      <c r="F965" s="6">
        <v>3.7974683544303799E-2</v>
      </c>
      <c r="G965" s="6">
        <v>0.36</v>
      </c>
      <c r="H965" s="6">
        <v>3.5999999999999999E-3</v>
      </c>
      <c r="I965" s="6">
        <v>0</v>
      </c>
      <c r="J965" s="22">
        <v>11.660399999999999</v>
      </c>
      <c r="K965" s="22">
        <v>32.39</v>
      </c>
      <c r="L965" s="11"/>
    </row>
    <row r="966" spans="1:12" hidden="1">
      <c r="A966" s="75">
        <v>45863</v>
      </c>
      <c r="B966" s="6" t="s">
        <v>897</v>
      </c>
      <c r="C966" s="6" t="s">
        <v>896</v>
      </c>
      <c r="D966" s="6" t="s">
        <v>911</v>
      </c>
      <c r="E966" s="6">
        <v>3.1400000000000004E-2</v>
      </c>
      <c r="F966" s="6">
        <v>4.4303797468354431E-2</v>
      </c>
      <c r="G966" s="6">
        <v>0</v>
      </c>
      <c r="H966" s="6">
        <v>0</v>
      </c>
      <c r="I966" s="6">
        <v>0</v>
      </c>
      <c r="J966" s="22">
        <v>0</v>
      </c>
      <c r="K966" s="22">
        <v>80</v>
      </c>
      <c r="L966" s="11"/>
    </row>
    <row r="967" spans="1:12" hidden="1">
      <c r="A967" s="75">
        <v>45863</v>
      </c>
      <c r="B967" s="6" t="s">
        <v>897</v>
      </c>
      <c r="C967" s="6" t="s">
        <v>896</v>
      </c>
      <c r="D967" s="6" t="s">
        <v>838</v>
      </c>
      <c r="E967" s="6">
        <v>0.05</v>
      </c>
      <c r="F967" s="6">
        <v>6.3291139240506333E-2</v>
      </c>
      <c r="G967" s="6">
        <v>1.55</v>
      </c>
      <c r="H967" s="6">
        <v>1.55E-2</v>
      </c>
      <c r="I967" s="6">
        <v>0</v>
      </c>
      <c r="J967" s="22">
        <v>30.860500000000002</v>
      </c>
      <c r="K967" s="22">
        <v>19.91</v>
      </c>
      <c r="L967" s="11"/>
    </row>
    <row r="968" spans="1:12" hidden="1">
      <c r="A968" s="75">
        <v>45863</v>
      </c>
      <c r="B968" s="6" t="s">
        <v>897</v>
      </c>
      <c r="C968" s="6" t="s">
        <v>896</v>
      </c>
      <c r="D968" s="6" t="s">
        <v>186</v>
      </c>
      <c r="E968" s="6">
        <v>4.5000000000000005E-3</v>
      </c>
      <c r="F968" s="6">
        <v>2.5316455696202531E-2</v>
      </c>
      <c r="G968" s="6">
        <v>0</v>
      </c>
      <c r="H968" s="6">
        <v>0</v>
      </c>
      <c r="I968" s="6">
        <v>0</v>
      </c>
      <c r="J968" s="22">
        <v>0</v>
      </c>
      <c r="K968" s="22">
        <v>36.47</v>
      </c>
      <c r="L968" s="11"/>
    </row>
    <row r="969" spans="1:12" hidden="1">
      <c r="A969" s="75">
        <v>45863</v>
      </c>
      <c r="B969" s="6" t="s">
        <v>897</v>
      </c>
      <c r="C969" s="6" t="s">
        <v>896</v>
      </c>
      <c r="D969" s="6" t="s">
        <v>912</v>
      </c>
      <c r="E969" s="6">
        <v>0.12</v>
      </c>
      <c r="F969" s="6">
        <v>0.15189873417721519</v>
      </c>
      <c r="G969" s="6">
        <v>0</v>
      </c>
      <c r="H969" s="6">
        <v>0</v>
      </c>
      <c r="I969" s="6">
        <v>0</v>
      </c>
      <c r="J969" s="22">
        <v>0</v>
      </c>
      <c r="K969" s="22">
        <v>58</v>
      </c>
      <c r="L969" s="11"/>
    </row>
    <row r="970" spans="1:12" hidden="1">
      <c r="A970" s="75">
        <v>45863</v>
      </c>
      <c r="B970" s="6" t="s">
        <v>897</v>
      </c>
      <c r="C970" s="6" t="s">
        <v>896</v>
      </c>
      <c r="D970" s="6" t="s">
        <v>913</v>
      </c>
      <c r="E970" s="6">
        <v>0.1</v>
      </c>
      <c r="F970" s="6">
        <v>0.12658227848101267</v>
      </c>
      <c r="G970" s="6">
        <v>0</v>
      </c>
      <c r="H970" s="6">
        <v>0</v>
      </c>
      <c r="I970" s="6">
        <v>0</v>
      </c>
      <c r="J970" s="22">
        <v>0</v>
      </c>
      <c r="K970" s="22">
        <v>24.85</v>
      </c>
      <c r="L970" s="11"/>
    </row>
    <row r="971" spans="1:12" hidden="1">
      <c r="A971" s="75">
        <v>45863</v>
      </c>
      <c r="B971" s="6" t="s">
        <v>897</v>
      </c>
      <c r="C971" s="6" t="s">
        <v>896</v>
      </c>
      <c r="D971" s="6" t="s">
        <v>914</v>
      </c>
      <c r="E971" s="6">
        <v>1.5000000000000002E-3</v>
      </c>
      <c r="F971" s="6">
        <v>6.3291139240506328E-3</v>
      </c>
      <c r="G971" s="6">
        <v>0</v>
      </c>
      <c r="H971" s="6">
        <v>0</v>
      </c>
      <c r="I971" s="6">
        <v>0.35</v>
      </c>
      <c r="J971" s="22">
        <v>0</v>
      </c>
      <c r="K971" s="22">
        <v>107.51</v>
      </c>
      <c r="L971" s="11"/>
    </row>
    <row r="972" spans="1:12" hidden="1">
      <c r="A972" s="75">
        <v>45863</v>
      </c>
      <c r="B972" s="6" t="s">
        <v>897</v>
      </c>
      <c r="C972" s="6" t="s">
        <v>896</v>
      </c>
      <c r="D972" s="6" t="s">
        <v>775</v>
      </c>
      <c r="E972" s="6">
        <v>0.8</v>
      </c>
      <c r="F972" s="6">
        <v>1.0126582278481013</v>
      </c>
      <c r="G972" s="6">
        <v>8</v>
      </c>
      <c r="H972" s="6">
        <v>0.08</v>
      </c>
      <c r="I972" s="6">
        <v>0</v>
      </c>
      <c r="J972" s="22">
        <v>18.8</v>
      </c>
      <c r="K972" s="22">
        <v>2.35</v>
      </c>
      <c r="L972" s="11"/>
    </row>
    <row r="973" spans="1:12" hidden="1">
      <c r="A973" s="75">
        <v>45863</v>
      </c>
      <c r="B973" s="6" t="s">
        <v>897</v>
      </c>
      <c r="C973" s="6" t="s">
        <v>896</v>
      </c>
      <c r="D973" s="6" t="s">
        <v>915</v>
      </c>
      <c r="E973" s="6">
        <v>0.92</v>
      </c>
      <c r="F973" s="6">
        <v>1.2658227848101267</v>
      </c>
      <c r="G973" s="6">
        <v>16</v>
      </c>
      <c r="H973" s="6">
        <v>0.16</v>
      </c>
      <c r="I973" s="6">
        <v>0</v>
      </c>
      <c r="J973" s="22">
        <v>44.48</v>
      </c>
      <c r="K973" s="22">
        <v>2.78</v>
      </c>
      <c r="L973" s="11"/>
    </row>
    <row r="974" spans="1:12" hidden="1">
      <c r="A974" s="75">
        <v>45863</v>
      </c>
      <c r="B974" s="6" t="s">
        <v>897</v>
      </c>
      <c r="C974" s="6" t="s">
        <v>896</v>
      </c>
      <c r="D974" s="6" t="s">
        <v>611</v>
      </c>
      <c r="E974" s="6">
        <v>-0.15</v>
      </c>
      <c r="F974" s="6">
        <v>1.2658227848101266E-2</v>
      </c>
      <c r="G974" s="6">
        <v>0</v>
      </c>
      <c r="H974" s="6">
        <v>0</v>
      </c>
      <c r="I974" s="6">
        <v>0</v>
      </c>
      <c r="J974" s="22">
        <v>0</v>
      </c>
      <c r="K974" s="22">
        <v>39.51</v>
      </c>
      <c r="L974" s="11"/>
    </row>
    <row r="975" spans="1:12" hidden="1">
      <c r="A975" s="75">
        <v>45863</v>
      </c>
      <c r="B975" s="6" t="s">
        <v>897</v>
      </c>
      <c r="C975" s="6" t="s">
        <v>896</v>
      </c>
      <c r="D975" s="6" t="s">
        <v>916</v>
      </c>
      <c r="E975" s="6">
        <v>0.01</v>
      </c>
      <c r="F975" s="6">
        <v>1.2658227848101266E-2</v>
      </c>
      <c r="G975" s="6">
        <v>0</v>
      </c>
      <c r="H975" s="6">
        <v>0</v>
      </c>
      <c r="I975" s="6">
        <v>0</v>
      </c>
      <c r="J975" s="22">
        <v>0</v>
      </c>
      <c r="K975" s="22">
        <v>44.58</v>
      </c>
      <c r="L975" s="11"/>
    </row>
    <row r="976" spans="1:12" hidden="1">
      <c r="A976" s="75">
        <v>45863</v>
      </c>
      <c r="B976" s="6" t="s">
        <v>897</v>
      </c>
      <c r="C976" s="6" t="s">
        <v>896</v>
      </c>
      <c r="D976" s="6" t="s">
        <v>779</v>
      </c>
      <c r="E976" s="6">
        <v>0.15</v>
      </c>
      <c r="F976" s="6">
        <v>0.189873417721519</v>
      </c>
      <c r="G976" s="6">
        <v>0</v>
      </c>
      <c r="H976" s="6">
        <v>0</v>
      </c>
      <c r="I976" s="6">
        <v>0</v>
      </c>
      <c r="J976" s="22">
        <v>0</v>
      </c>
      <c r="K976" s="22">
        <v>3.7</v>
      </c>
      <c r="L976" s="11"/>
    </row>
    <row r="977" spans="1:12" hidden="1">
      <c r="A977" s="75">
        <v>45863</v>
      </c>
      <c r="B977" s="6" t="s">
        <v>897</v>
      </c>
      <c r="C977" s="6" t="s">
        <v>896</v>
      </c>
      <c r="D977" s="6" t="s">
        <v>138</v>
      </c>
      <c r="E977" s="6">
        <v>0.12</v>
      </c>
      <c r="F977" s="6">
        <v>0.15189873417721519</v>
      </c>
      <c r="G977" s="6">
        <v>0</v>
      </c>
      <c r="H977" s="6">
        <v>0</v>
      </c>
      <c r="I977" s="6">
        <v>0</v>
      </c>
      <c r="J977" s="22">
        <v>0</v>
      </c>
      <c r="K977" s="22">
        <v>1.98</v>
      </c>
      <c r="L977" s="11"/>
    </row>
    <row r="978" spans="1:12" hidden="1">
      <c r="A978" s="75">
        <v>45863</v>
      </c>
      <c r="B978" s="6" t="s">
        <v>897</v>
      </c>
      <c r="C978" s="6" t="s">
        <v>896</v>
      </c>
      <c r="D978" s="6" t="s">
        <v>811</v>
      </c>
      <c r="E978" s="6">
        <v>2E-3</v>
      </c>
      <c r="F978" s="6">
        <v>2.5316455696202532E-3</v>
      </c>
      <c r="G978" s="6">
        <v>0</v>
      </c>
      <c r="H978" s="6">
        <v>0</v>
      </c>
      <c r="I978" s="6">
        <v>0</v>
      </c>
      <c r="J978" s="22">
        <v>0</v>
      </c>
      <c r="K978" s="22">
        <v>54.03</v>
      </c>
      <c r="L978" s="11"/>
    </row>
    <row r="979" spans="1:12" hidden="1">
      <c r="A979" s="75">
        <v>45863</v>
      </c>
      <c r="B979" s="6" t="s">
        <v>897</v>
      </c>
      <c r="C979" s="6" t="s">
        <v>896</v>
      </c>
      <c r="D979" s="6" t="s">
        <v>123</v>
      </c>
      <c r="E979" s="6">
        <v>0.3</v>
      </c>
      <c r="F979" s="6">
        <v>0.379746835443038</v>
      </c>
      <c r="G979" s="6">
        <v>0</v>
      </c>
      <c r="H979" s="6">
        <v>0</v>
      </c>
      <c r="I979" s="6">
        <v>0</v>
      </c>
      <c r="J979" s="22">
        <v>0</v>
      </c>
      <c r="K979" s="22">
        <v>1.49</v>
      </c>
      <c r="L979" s="11"/>
    </row>
    <row r="980" spans="1:12" hidden="1">
      <c r="A980" s="75">
        <v>45863</v>
      </c>
      <c r="B980" s="6" t="s">
        <v>897</v>
      </c>
      <c r="C980" s="6" t="s">
        <v>896</v>
      </c>
      <c r="D980" s="6" t="s">
        <v>142</v>
      </c>
      <c r="E980" s="6">
        <v>0.08</v>
      </c>
      <c r="F980" s="6">
        <v>0.10126582278481013</v>
      </c>
      <c r="G980" s="6">
        <v>0</v>
      </c>
      <c r="H980" s="6">
        <v>0</v>
      </c>
      <c r="I980" s="6">
        <v>0</v>
      </c>
      <c r="J980" s="22">
        <v>0</v>
      </c>
      <c r="K980" s="22">
        <v>17</v>
      </c>
      <c r="L980" s="11"/>
    </row>
    <row r="981" spans="1:12" hidden="1">
      <c r="A981" s="75">
        <v>45863</v>
      </c>
      <c r="B981" s="6" t="s">
        <v>897</v>
      </c>
      <c r="C981" s="6" t="s">
        <v>896</v>
      </c>
      <c r="D981" s="6" t="s">
        <v>143</v>
      </c>
      <c r="E981" s="6">
        <v>0.12</v>
      </c>
      <c r="F981" s="49">
        <v>0.15189873417721519</v>
      </c>
      <c r="G981" s="6">
        <v>0</v>
      </c>
      <c r="H981" s="6">
        <v>0</v>
      </c>
      <c r="I981" s="6">
        <v>0</v>
      </c>
      <c r="J981" s="22">
        <v>0</v>
      </c>
      <c r="K981" s="22">
        <v>6.4</v>
      </c>
      <c r="L981" s="11"/>
    </row>
    <row r="982" spans="1:12" hidden="1">
      <c r="A982" s="75">
        <v>45863</v>
      </c>
      <c r="B982" s="6" t="s">
        <v>897</v>
      </c>
      <c r="C982" s="6" t="s">
        <v>896</v>
      </c>
      <c r="D982" s="6" t="s">
        <v>780</v>
      </c>
      <c r="E982" s="6">
        <v>0.1</v>
      </c>
      <c r="F982" s="6">
        <v>0.12658227848101267</v>
      </c>
      <c r="G982" s="6">
        <v>0</v>
      </c>
      <c r="H982" s="6">
        <v>0</v>
      </c>
      <c r="I982" s="6">
        <v>0</v>
      </c>
      <c r="J982" s="22">
        <v>0</v>
      </c>
      <c r="K982" s="22">
        <v>7.4</v>
      </c>
      <c r="L982" s="11"/>
    </row>
    <row r="983" spans="1:12" hidden="1">
      <c r="A983" s="75">
        <v>45863</v>
      </c>
      <c r="B983" s="6" t="s">
        <v>897</v>
      </c>
      <c r="C983" s="6" t="s">
        <v>896</v>
      </c>
      <c r="D983" s="6" t="s">
        <v>130</v>
      </c>
      <c r="E983" s="6">
        <v>0.01</v>
      </c>
      <c r="F983" s="6">
        <v>1.2658227848101266E-2</v>
      </c>
      <c r="G983" s="6">
        <v>0</v>
      </c>
      <c r="H983" s="6">
        <v>0</v>
      </c>
      <c r="I983" s="6">
        <v>0</v>
      </c>
      <c r="J983" s="22">
        <v>0</v>
      </c>
      <c r="K983" s="22">
        <v>19.98</v>
      </c>
      <c r="L983" s="11"/>
    </row>
    <row r="984" spans="1:12" hidden="1">
      <c r="A984" s="75">
        <v>45863</v>
      </c>
      <c r="B984" s="6" t="s">
        <v>897</v>
      </c>
      <c r="C984" s="6" t="s">
        <v>896</v>
      </c>
      <c r="D984" s="6" t="s">
        <v>917</v>
      </c>
      <c r="E984" s="6">
        <v>5.0000000000000001E-3</v>
      </c>
      <c r="F984" s="6">
        <v>1.2658227848101266E-2</v>
      </c>
      <c r="G984" s="6">
        <v>0</v>
      </c>
      <c r="H984" s="6">
        <v>0</v>
      </c>
      <c r="I984" s="6">
        <v>-0.5</v>
      </c>
      <c r="J984" s="22">
        <v>0</v>
      </c>
      <c r="K984" s="22">
        <v>25.785</v>
      </c>
      <c r="L984" s="11"/>
    </row>
    <row r="985" spans="1:12" hidden="1">
      <c r="A985" s="75">
        <v>45863</v>
      </c>
      <c r="B985" s="6" t="s">
        <v>897</v>
      </c>
      <c r="C985" s="6" t="s">
        <v>896</v>
      </c>
      <c r="D985" s="6" t="s">
        <v>7</v>
      </c>
      <c r="E985" s="6">
        <v>0.02</v>
      </c>
      <c r="F985" s="6">
        <v>2.5316455696202531E-2</v>
      </c>
      <c r="G985" s="6">
        <v>0</v>
      </c>
      <c r="H985" s="6">
        <v>0</v>
      </c>
      <c r="I985" s="6">
        <v>0</v>
      </c>
      <c r="J985" s="22">
        <v>0</v>
      </c>
      <c r="K985" s="22">
        <v>20.7</v>
      </c>
      <c r="L985" s="11"/>
    </row>
    <row r="986" spans="1:12" hidden="1">
      <c r="A986" s="75">
        <v>45863</v>
      </c>
      <c r="B986" s="6" t="s">
        <v>897</v>
      </c>
      <c r="C986" s="6" t="s">
        <v>896</v>
      </c>
      <c r="D986" s="6" t="s">
        <v>235</v>
      </c>
      <c r="E986" s="6">
        <v>0.01</v>
      </c>
      <c r="F986" s="6">
        <v>1.2658227848101266E-2</v>
      </c>
      <c r="G986" s="6">
        <v>0</v>
      </c>
      <c r="H986" s="6">
        <v>0</v>
      </c>
      <c r="I986" s="6">
        <v>0</v>
      </c>
      <c r="J986" s="22">
        <v>0</v>
      </c>
      <c r="K986" s="22">
        <v>31.35</v>
      </c>
      <c r="L986" s="11"/>
    </row>
    <row r="987" spans="1:12" hidden="1">
      <c r="A987" s="75">
        <v>45863</v>
      </c>
      <c r="B987" s="6" t="s">
        <v>897</v>
      </c>
      <c r="C987" s="6" t="s">
        <v>896</v>
      </c>
      <c r="D987" s="6" t="s">
        <v>782</v>
      </c>
      <c r="E987" s="6">
        <v>5.0000000000000001E-3</v>
      </c>
      <c r="F987" s="6">
        <v>6.3291139240506328E-3</v>
      </c>
      <c r="G987" s="6">
        <v>0</v>
      </c>
      <c r="H987" s="6">
        <v>0</v>
      </c>
      <c r="I987" s="6">
        <v>0</v>
      </c>
      <c r="J987" s="22">
        <v>0</v>
      </c>
      <c r="K987" s="22">
        <v>5.2720000000000002</v>
      </c>
      <c r="L987" s="11"/>
    </row>
    <row r="988" spans="1:12" hidden="1">
      <c r="A988" s="75">
        <v>45863</v>
      </c>
      <c r="B988" s="6" t="s">
        <v>897</v>
      </c>
      <c r="C988" s="6" t="s">
        <v>896</v>
      </c>
      <c r="D988" s="6" t="s">
        <v>15</v>
      </c>
      <c r="E988" s="6">
        <v>0.02</v>
      </c>
      <c r="F988" s="6">
        <v>1.2658227848101266E-2</v>
      </c>
      <c r="G988" s="6">
        <v>0</v>
      </c>
      <c r="H988" s="6">
        <v>0</v>
      </c>
      <c r="I988" s="6">
        <v>1</v>
      </c>
      <c r="J988" s="22">
        <v>0</v>
      </c>
      <c r="K988" s="22">
        <v>4.99</v>
      </c>
      <c r="L988" s="11"/>
    </row>
    <row r="989" spans="1:12" hidden="1">
      <c r="A989" s="75">
        <v>45863</v>
      </c>
      <c r="B989" s="6" t="s">
        <v>897</v>
      </c>
      <c r="C989" s="6" t="s">
        <v>896</v>
      </c>
      <c r="D989" s="6" t="s">
        <v>16</v>
      </c>
      <c r="E989" s="6">
        <v>0.35</v>
      </c>
      <c r="F989" s="6">
        <v>0.63291139240506333</v>
      </c>
      <c r="G989" s="6">
        <v>0</v>
      </c>
      <c r="H989" s="6">
        <v>0</v>
      </c>
      <c r="I989" s="6">
        <v>-15</v>
      </c>
      <c r="J989" s="22">
        <v>0</v>
      </c>
      <c r="K989" s="22">
        <v>0.06</v>
      </c>
      <c r="L989" s="11"/>
    </row>
    <row r="990" spans="1:12" hidden="1">
      <c r="A990" s="75">
        <v>45863</v>
      </c>
      <c r="B990" s="6" t="s">
        <v>897</v>
      </c>
      <c r="C990" s="6" t="s">
        <v>896</v>
      </c>
      <c r="D990" s="6" t="s">
        <v>17</v>
      </c>
      <c r="E990" s="6">
        <v>0.15</v>
      </c>
      <c r="F990" s="6">
        <v>0.63291139240506333</v>
      </c>
      <c r="G990" s="6">
        <v>0</v>
      </c>
      <c r="H990" s="6">
        <v>0</v>
      </c>
      <c r="I990" s="6">
        <v>-35</v>
      </c>
      <c r="J990" s="22">
        <v>0</v>
      </c>
      <c r="K990" s="22">
        <v>7.0000000000000007E-2</v>
      </c>
      <c r="L990" s="11"/>
    </row>
    <row r="991" spans="1:12" hidden="1">
      <c r="A991" s="75">
        <v>45863</v>
      </c>
      <c r="B991" s="6" t="s">
        <v>897</v>
      </c>
      <c r="C991" s="6" t="s">
        <v>896</v>
      </c>
      <c r="D991" s="6" t="s">
        <v>518</v>
      </c>
      <c r="E991" s="6">
        <v>0.04</v>
      </c>
      <c r="F991" s="6">
        <v>6.3291139240506333E-2</v>
      </c>
      <c r="G991" s="6">
        <v>0</v>
      </c>
      <c r="H991" s="6">
        <v>0</v>
      </c>
      <c r="I991" s="6">
        <v>-1</v>
      </c>
      <c r="J991" s="22">
        <v>0</v>
      </c>
      <c r="K991" s="22">
        <v>18</v>
      </c>
      <c r="L991" s="11"/>
    </row>
    <row r="992" spans="1:12" hidden="1">
      <c r="A992" s="75">
        <v>45863</v>
      </c>
      <c r="B992" s="6" t="s">
        <v>897</v>
      </c>
      <c r="C992" s="6" t="s">
        <v>896</v>
      </c>
      <c r="D992" s="6" t="s">
        <v>19</v>
      </c>
      <c r="E992" s="6">
        <v>0.01</v>
      </c>
      <c r="F992" s="6">
        <v>1.2658227848101266E-2</v>
      </c>
      <c r="G992" s="6">
        <v>0</v>
      </c>
      <c r="H992" s="6">
        <v>0</v>
      </c>
      <c r="I992" s="6">
        <v>0</v>
      </c>
      <c r="J992" s="22">
        <v>0</v>
      </c>
      <c r="K992" s="22">
        <v>65</v>
      </c>
      <c r="L992" s="11"/>
    </row>
    <row r="993" spans="1:12" hidden="1">
      <c r="A993" s="75">
        <v>45863</v>
      </c>
      <c r="B993" s="6" t="s">
        <v>897</v>
      </c>
      <c r="C993" s="6" t="s">
        <v>896</v>
      </c>
      <c r="D993" s="6" t="s">
        <v>623</v>
      </c>
      <c r="E993" s="6">
        <v>2.5000000000000001E-3</v>
      </c>
      <c r="F993" s="6">
        <v>2.5316455696202532E-3</v>
      </c>
      <c r="G993" s="6">
        <v>0</v>
      </c>
      <c r="H993" s="6">
        <v>0</v>
      </c>
      <c r="I993" s="6">
        <v>4.9999999999999989E-2</v>
      </c>
      <c r="J993" s="22">
        <v>0</v>
      </c>
      <c r="K993" s="22">
        <v>259.60000000000002</v>
      </c>
      <c r="L993" s="11"/>
    </row>
    <row r="994" spans="1:12" hidden="1">
      <c r="A994" s="75">
        <v>45863</v>
      </c>
      <c r="B994" s="6" t="s">
        <v>897</v>
      </c>
      <c r="C994" s="6" t="s">
        <v>896</v>
      </c>
      <c r="D994" s="6" t="s">
        <v>21</v>
      </c>
      <c r="E994" s="6">
        <v>0.02</v>
      </c>
      <c r="F994" s="6">
        <v>2.5316455696202531E-2</v>
      </c>
      <c r="G994" s="6">
        <v>0</v>
      </c>
      <c r="H994" s="6">
        <v>0</v>
      </c>
      <c r="I994" s="6">
        <v>0</v>
      </c>
      <c r="J994" s="22">
        <v>0</v>
      </c>
      <c r="K994" s="22">
        <v>156.30000000000001</v>
      </c>
      <c r="L994" s="11"/>
    </row>
    <row r="995" spans="1:12" hidden="1">
      <c r="A995" s="75">
        <v>45863</v>
      </c>
      <c r="B995" s="6" t="s">
        <v>897</v>
      </c>
      <c r="C995" s="6" t="s">
        <v>896</v>
      </c>
      <c r="D995" s="6" t="s">
        <v>22</v>
      </c>
      <c r="E995" s="6">
        <v>0.8</v>
      </c>
      <c r="F995" s="6">
        <v>2.0253164556962027</v>
      </c>
      <c r="G995" s="6">
        <v>34</v>
      </c>
      <c r="H995" s="6">
        <v>0.34</v>
      </c>
      <c r="I995" s="6">
        <v>-80</v>
      </c>
      <c r="J995" s="22">
        <v>61.2</v>
      </c>
      <c r="K995" s="22">
        <v>1.8</v>
      </c>
      <c r="L995" s="11"/>
    </row>
    <row r="996" spans="1:12" hidden="1">
      <c r="A996" s="75">
        <v>45863</v>
      </c>
      <c r="B996" s="6" t="s">
        <v>897</v>
      </c>
      <c r="C996" s="6" t="s">
        <v>896</v>
      </c>
      <c r="D996" s="6" t="s">
        <v>24</v>
      </c>
      <c r="E996" s="6">
        <v>-0.32</v>
      </c>
      <c r="F996" s="6">
        <v>1.2658227848101266E-2</v>
      </c>
      <c r="G996" s="6">
        <v>0</v>
      </c>
      <c r="H996" s="6">
        <v>0</v>
      </c>
      <c r="I996" s="6">
        <v>1</v>
      </c>
      <c r="J996" s="22">
        <v>0</v>
      </c>
      <c r="K996" s="22">
        <v>65.98</v>
      </c>
      <c r="L996" s="11"/>
    </row>
    <row r="997" spans="1:12" hidden="1">
      <c r="A997" s="75">
        <v>45863</v>
      </c>
      <c r="B997" s="6" t="s">
        <v>897</v>
      </c>
      <c r="C997" s="6" t="s">
        <v>896</v>
      </c>
      <c r="D997" s="6" t="s">
        <v>25</v>
      </c>
      <c r="E997" s="6">
        <v>0.5</v>
      </c>
      <c r="F997" s="6">
        <v>0.63291139240506333</v>
      </c>
      <c r="G997" s="6">
        <v>0</v>
      </c>
      <c r="H997" s="6">
        <v>0</v>
      </c>
      <c r="I997" s="6">
        <v>0</v>
      </c>
      <c r="J997" s="22">
        <v>0</v>
      </c>
      <c r="K997" s="22">
        <v>2.5099999999999998</v>
      </c>
      <c r="L997" s="11"/>
    </row>
    <row r="998" spans="1:12" hidden="1">
      <c r="A998" s="75">
        <v>45863</v>
      </c>
      <c r="B998" s="6" t="s">
        <v>897</v>
      </c>
      <c r="C998" s="6" t="s">
        <v>896</v>
      </c>
      <c r="D998" s="6" t="s">
        <v>27</v>
      </c>
      <c r="E998" s="6">
        <v>0.03</v>
      </c>
      <c r="F998" s="6">
        <v>3.7974683544303799E-2</v>
      </c>
      <c r="G998" s="6">
        <v>0</v>
      </c>
      <c r="H998" s="6">
        <v>0</v>
      </c>
      <c r="I998" s="6">
        <v>0</v>
      </c>
      <c r="J998" s="22">
        <v>0</v>
      </c>
      <c r="K998" s="22">
        <v>16.64</v>
      </c>
      <c r="L998" s="11"/>
    </row>
    <row r="999" spans="1:12" hidden="1">
      <c r="A999" s="75">
        <v>45863</v>
      </c>
      <c r="B999" s="6" t="s">
        <v>897</v>
      </c>
      <c r="C999" s="6" t="s">
        <v>896</v>
      </c>
      <c r="D999" s="6" t="s">
        <v>918</v>
      </c>
      <c r="E999" s="6">
        <v>5.0000000000000001E-4</v>
      </c>
      <c r="F999" s="6">
        <v>1.2658227848101266E-3</v>
      </c>
      <c r="G999" s="6">
        <v>0</v>
      </c>
      <c r="H999" s="6">
        <v>0</v>
      </c>
      <c r="I999" s="6">
        <v>-0.05</v>
      </c>
      <c r="J999" s="22">
        <v>0</v>
      </c>
      <c r="K999" s="22">
        <v>20.32</v>
      </c>
      <c r="L999" s="11"/>
    </row>
    <row r="1000" spans="1:12" hidden="1">
      <c r="A1000" s="75">
        <v>45863</v>
      </c>
      <c r="B1000" s="6" t="s">
        <v>897</v>
      </c>
      <c r="C1000" s="6" t="s">
        <v>896</v>
      </c>
      <c r="D1000" s="6" t="s">
        <v>30</v>
      </c>
      <c r="E1000" s="6">
        <v>0.02</v>
      </c>
      <c r="F1000" s="6">
        <v>3.7974683544303799E-2</v>
      </c>
      <c r="G1000" s="6">
        <v>0</v>
      </c>
      <c r="H1000" s="6">
        <v>0</v>
      </c>
      <c r="I1000" s="6">
        <v>-1</v>
      </c>
      <c r="J1000" s="22">
        <v>0</v>
      </c>
      <c r="K1000" s="22">
        <v>14.9</v>
      </c>
      <c r="L1000" s="11"/>
    </row>
    <row r="1001" spans="1:12" hidden="1">
      <c r="A1001" s="75">
        <v>45863</v>
      </c>
      <c r="B1001" s="6" t="s">
        <v>897</v>
      </c>
      <c r="C1001" s="6" t="s">
        <v>896</v>
      </c>
      <c r="D1001" s="6" t="s">
        <v>33</v>
      </c>
      <c r="E1001" s="6">
        <v>0.01</v>
      </c>
      <c r="F1001" s="6">
        <v>1.2658227848101266E-2</v>
      </c>
      <c r="G1001" s="6">
        <v>0</v>
      </c>
      <c r="H1001" s="6">
        <v>0</v>
      </c>
      <c r="I1001" s="6">
        <v>0</v>
      </c>
      <c r="J1001" s="22">
        <v>0</v>
      </c>
      <c r="K1001" s="22">
        <v>13.99</v>
      </c>
      <c r="L1001" s="11"/>
    </row>
    <row r="1002" spans="1:12" hidden="1">
      <c r="A1002" s="75">
        <v>45863</v>
      </c>
      <c r="B1002" s="6" t="s">
        <v>897</v>
      </c>
      <c r="C1002" s="6" t="s">
        <v>896</v>
      </c>
      <c r="D1002" s="6" t="s">
        <v>919</v>
      </c>
      <c r="E1002" s="6">
        <v>2E-3</v>
      </c>
      <c r="F1002" s="6">
        <v>6.3291139240506328E-3</v>
      </c>
      <c r="G1002" s="6">
        <v>0</v>
      </c>
      <c r="H1002" s="6">
        <v>0</v>
      </c>
      <c r="I1002" s="6">
        <v>-0.3</v>
      </c>
      <c r="J1002" s="22">
        <v>0</v>
      </c>
      <c r="K1002" s="22">
        <v>20.9</v>
      </c>
      <c r="L1002" s="11"/>
    </row>
    <row r="1003" spans="1:12" hidden="1">
      <c r="A1003" s="75">
        <v>45863</v>
      </c>
      <c r="B1003" s="6" t="s">
        <v>897</v>
      </c>
      <c r="C1003" s="6" t="s">
        <v>896</v>
      </c>
      <c r="D1003" s="6" t="s">
        <v>36</v>
      </c>
      <c r="E1003" s="6">
        <v>2.15E-3</v>
      </c>
      <c r="F1003" s="6">
        <v>2.5316455696202532E-3</v>
      </c>
      <c r="G1003" s="6">
        <v>0</v>
      </c>
      <c r="H1003" s="6">
        <v>0</v>
      </c>
      <c r="I1003" s="6">
        <v>1.4999999999999986E-2</v>
      </c>
      <c r="J1003" s="22">
        <v>0</v>
      </c>
      <c r="K1003" s="22">
        <v>132.09</v>
      </c>
      <c r="L1003" s="11"/>
    </row>
    <row r="1004" spans="1:12" hidden="1">
      <c r="A1004" s="75">
        <v>45863</v>
      </c>
      <c r="B1004" s="6" t="s">
        <v>897</v>
      </c>
      <c r="C1004" s="6" t="s">
        <v>896</v>
      </c>
      <c r="D1004" s="6" t="s">
        <v>37</v>
      </c>
      <c r="E1004" s="6">
        <v>0.01</v>
      </c>
      <c r="F1004" s="6">
        <v>3.7974683544303796E-3</v>
      </c>
      <c r="G1004" s="6">
        <v>0</v>
      </c>
      <c r="H1004" s="6">
        <v>0</v>
      </c>
      <c r="I1004" s="6">
        <v>0.7</v>
      </c>
      <c r="J1004" s="22">
        <v>0</v>
      </c>
      <c r="K1004" s="22">
        <v>64.42</v>
      </c>
      <c r="L1004" s="11"/>
    </row>
    <row r="1005" spans="1:12" hidden="1">
      <c r="A1005" s="75">
        <v>45863</v>
      </c>
      <c r="B1005" s="6" t="s">
        <v>897</v>
      </c>
      <c r="C1005" s="6" t="s">
        <v>896</v>
      </c>
      <c r="D1005" s="6" t="s">
        <v>40</v>
      </c>
      <c r="E1005" s="6">
        <v>0.01</v>
      </c>
      <c r="F1005" s="6">
        <v>3.1645569620253167E-2</v>
      </c>
      <c r="G1005" s="6">
        <v>0</v>
      </c>
      <c r="H1005" s="6">
        <v>0</v>
      </c>
      <c r="I1005" s="6">
        <v>-1.5</v>
      </c>
      <c r="J1005" s="22">
        <v>0</v>
      </c>
      <c r="K1005" s="22">
        <v>10.18</v>
      </c>
      <c r="L1005" s="11"/>
    </row>
    <row r="1006" spans="1:12" hidden="1">
      <c r="A1006" s="75">
        <v>45863</v>
      </c>
      <c r="B1006" s="6" t="s">
        <v>897</v>
      </c>
      <c r="C1006" s="6" t="s">
        <v>896</v>
      </c>
      <c r="D1006" s="6" t="s">
        <v>41</v>
      </c>
      <c r="E1006" s="6">
        <v>0.01</v>
      </c>
      <c r="F1006" s="6">
        <v>6.3291139240506328E-3</v>
      </c>
      <c r="G1006" s="6">
        <v>0</v>
      </c>
      <c r="H1006" s="6">
        <v>0</v>
      </c>
      <c r="I1006" s="6">
        <v>0.5</v>
      </c>
      <c r="J1006" s="22">
        <v>0</v>
      </c>
      <c r="K1006" s="22">
        <v>3.96</v>
      </c>
      <c r="L1006" s="11"/>
    </row>
    <row r="1007" spans="1:12" hidden="1">
      <c r="A1007" s="75">
        <v>45863</v>
      </c>
      <c r="B1007" s="6" t="s">
        <v>897</v>
      </c>
      <c r="C1007" s="6" t="s">
        <v>896</v>
      </c>
      <c r="D1007" s="6" t="s">
        <v>525</v>
      </c>
      <c r="E1007" s="6">
        <v>0.02</v>
      </c>
      <c r="F1007" s="6">
        <v>2.5316455696202531E-2</v>
      </c>
      <c r="G1007" s="6">
        <v>0</v>
      </c>
      <c r="H1007" s="6">
        <v>0</v>
      </c>
      <c r="I1007" s="6">
        <v>0</v>
      </c>
      <c r="J1007" s="22">
        <v>0</v>
      </c>
      <c r="K1007" s="22">
        <v>13.33</v>
      </c>
      <c r="L1007" s="11"/>
    </row>
    <row r="1008" spans="1:12" hidden="1">
      <c r="A1008" s="75">
        <v>45863</v>
      </c>
      <c r="B1008" s="6" t="s">
        <v>897</v>
      </c>
      <c r="C1008" s="6" t="s">
        <v>896</v>
      </c>
      <c r="D1008" s="6" t="s">
        <v>628</v>
      </c>
      <c r="E1008" s="6">
        <v>0</v>
      </c>
      <c r="F1008" s="6">
        <v>3.7974683544303799E-2</v>
      </c>
      <c r="G1008" s="6">
        <v>0</v>
      </c>
      <c r="H1008" s="6">
        <v>0</v>
      </c>
      <c r="I1008" s="6">
        <v>-3</v>
      </c>
      <c r="J1008" s="22">
        <v>0</v>
      </c>
      <c r="K1008" s="22">
        <v>14.9</v>
      </c>
      <c r="L1008" s="11"/>
    </row>
    <row r="1009" spans="1:12" hidden="1">
      <c r="A1009" s="75">
        <v>45863</v>
      </c>
      <c r="B1009" s="6" t="s">
        <v>897</v>
      </c>
      <c r="C1009" s="6" t="s">
        <v>896</v>
      </c>
      <c r="D1009" s="6" t="s">
        <v>44</v>
      </c>
      <c r="E1009" s="6">
        <v>0.03</v>
      </c>
      <c r="F1009" s="6">
        <v>5.0632911392405063E-2</v>
      </c>
      <c r="G1009" s="6">
        <v>0.1</v>
      </c>
      <c r="H1009" s="6">
        <v>1E-3</v>
      </c>
      <c r="I1009" s="6">
        <v>-1</v>
      </c>
      <c r="J1009" s="22">
        <v>0.79</v>
      </c>
      <c r="K1009" s="22">
        <v>7.9</v>
      </c>
      <c r="L1009" s="11"/>
    </row>
    <row r="1010" spans="1:12" hidden="1">
      <c r="A1010" s="75">
        <v>45863</v>
      </c>
      <c r="B1010" s="6" t="s">
        <v>897</v>
      </c>
      <c r="C1010" s="6" t="s">
        <v>896</v>
      </c>
      <c r="D1010" s="6" t="s">
        <v>175</v>
      </c>
      <c r="E1010" s="6">
        <v>1E-3</v>
      </c>
      <c r="F1010" s="6">
        <v>2.5316455696202532E-3</v>
      </c>
      <c r="G1010" s="6">
        <v>0</v>
      </c>
      <c r="H1010" s="6">
        <v>0</v>
      </c>
      <c r="I1010" s="6">
        <v>0</v>
      </c>
      <c r="J1010" s="22">
        <v>0</v>
      </c>
      <c r="K1010" s="22">
        <v>150</v>
      </c>
      <c r="L1010" s="11"/>
    </row>
    <row r="1011" spans="1:12" hidden="1">
      <c r="A1011" s="75">
        <v>45863</v>
      </c>
      <c r="B1011" s="6" t="s">
        <v>897</v>
      </c>
      <c r="C1011" s="6" t="s">
        <v>896</v>
      </c>
      <c r="D1011" s="6" t="s">
        <v>47</v>
      </c>
      <c r="E1011" s="6">
        <v>5.0000000000000001E-3</v>
      </c>
      <c r="F1011" s="6">
        <v>6.3291139240506328E-3</v>
      </c>
      <c r="G1011" s="6">
        <v>0</v>
      </c>
      <c r="H1011" s="6">
        <v>0</v>
      </c>
      <c r="I1011" s="6">
        <v>0</v>
      </c>
      <c r="J1011" s="22">
        <v>0</v>
      </c>
      <c r="K1011" s="22">
        <v>37.5</v>
      </c>
      <c r="L1011" s="11"/>
    </row>
    <row r="1012" spans="1:12" hidden="1">
      <c r="A1012" s="75">
        <v>45863</v>
      </c>
      <c r="B1012" s="6" t="s">
        <v>897</v>
      </c>
      <c r="C1012" s="6" t="s">
        <v>896</v>
      </c>
      <c r="D1012" s="6" t="s">
        <v>46</v>
      </c>
      <c r="E1012" s="6">
        <v>2E-3</v>
      </c>
      <c r="F1012" s="6">
        <v>2.5316455696202532E-3</v>
      </c>
      <c r="G1012" s="6">
        <v>0</v>
      </c>
      <c r="H1012" s="6">
        <v>0</v>
      </c>
      <c r="I1012" s="6">
        <v>0</v>
      </c>
      <c r="J1012" s="22">
        <v>0</v>
      </c>
      <c r="K1012" s="22">
        <v>25.9</v>
      </c>
      <c r="L1012" s="11"/>
    </row>
    <row r="1013" spans="1:12" hidden="1">
      <c r="A1013" s="75">
        <v>45863</v>
      </c>
      <c r="B1013" s="6" t="s">
        <v>897</v>
      </c>
      <c r="C1013" s="6" t="s">
        <v>896</v>
      </c>
      <c r="D1013" s="6" t="s">
        <v>49</v>
      </c>
      <c r="E1013" s="6">
        <v>0.01</v>
      </c>
      <c r="F1013" s="6">
        <v>1.2658227848101266E-2</v>
      </c>
      <c r="G1013" s="6">
        <v>0</v>
      </c>
      <c r="H1013" s="6">
        <v>0</v>
      </c>
      <c r="I1013" s="6">
        <v>0</v>
      </c>
      <c r="J1013" s="22">
        <v>0</v>
      </c>
      <c r="K1013" s="22">
        <v>4.2</v>
      </c>
      <c r="L1013" s="11"/>
    </row>
    <row r="1014" spans="1:12" hidden="1">
      <c r="A1014" s="75">
        <v>45863</v>
      </c>
      <c r="B1014" s="6" t="s">
        <v>897</v>
      </c>
      <c r="C1014" s="6" t="s">
        <v>896</v>
      </c>
      <c r="D1014" s="6" t="s">
        <v>50</v>
      </c>
      <c r="E1014" s="6">
        <v>0.02</v>
      </c>
      <c r="F1014" s="6">
        <v>2.5316455696202531E-2</v>
      </c>
      <c r="G1014" s="6">
        <v>0</v>
      </c>
      <c r="H1014" s="6">
        <v>0</v>
      </c>
      <c r="I1014" s="6">
        <v>0</v>
      </c>
      <c r="J1014" s="22">
        <v>0</v>
      </c>
      <c r="K1014" s="22">
        <v>7.5</v>
      </c>
      <c r="L1014" s="11"/>
    </row>
    <row r="1015" spans="1:12" hidden="1">
      <c r="A1015" s="75">
        <v>45863</v>
      </c>
      <c r="B1015" s="6" t="s">
        <v>897</v>
      </c>
      <c r="C1015" s="6" t="s">
        <v>896</v>
      </c>
      <c r="D1015" s="6" t="s">
        <v>52</v>
      </c>
      <c r="E1015" s="6">
        <v>3.0000000000000001E-3</v>
      </c>
      <c r="F1015" s="6">
        <v>3.7974683544303796E-3</v>
      </c>
      <c r="G1015" s="6">
        <v>0</v>
      </c>
      <c r="H1015" s="6">
        <v>0</v>
      </c>
      <c r="I1015" s="6">
        <v>0</v>
      </c>
      <c r="J1015" s="22">
        <v>0</v>
      </c>
      <c r="K1015" s="22">
        <v>6.1</v>
      </c>
      <c r="L1015" s="11"/>
    </row>
    <row r="1016" spans="1:12" hidden="1">
      <c r="A1016" s="75">
        <v>45863</v>
      </c>
      <c r="B1016" s="6" t="s">
        <v>897</v>
      </c>
      <c r="C1016" s="6" t="s">
        <v>896</v>
      </c>
      <c r="D1016" s="6" t="s">
        <v>56</v>
      </c>
      <c r="E1016" s="6">
        <v>8.0000000000000002E-3</v>
      </c>
      <c r="F1016" s="6">
        <v>1.8987341772151899E-2</v>
      </c>
      <c r="G1016" s="6">
        <v>0.1</v>
      </c>
      <c r="H1016" s="6">
        <v>1E-3</v>
      </c>
      <c r="I1016" s="6">
        <v>-0.7</v>
      </c>
      <c r="J1016" s="22">
        <v>3.3000000000000003</v>
      </c>
      <c r="K1016" s="22">
        <v>33</v>
      </c>
      <c r="L1016" s="11"/>
    </row>
    <row r="1017" spans="1:12" hidden="1">
      <c r="A1017" s="75">
        <v>45863</v>
      </c>
      <c r="B1017" s="6" t="s">
        <v>897</v>
      </c>
      <c r="C1017" s="6" t="s">
        <v>896</v>
      </c>
      <c r="D1017" s="6" t="s">
        <v>59</v>
      </c>
      <c r="E1017" s="6">
        <v>9.0000000000000011E-3</v>
      </c>
      <c r="F1017" s="6">
        <v>1.2658227848101266E-2</v>
      </c>
      <c r="G1017" s="6">
        <v>0</v>
      </c>
      <c r="H1017" s="6">
        <v>0</v>
      </c>
      <c r="I1017" s="6">
        <v>0</v>
      </c>
      <c r="J1017" s="22">
        <v>0</v>
      </c>
      <c r="K1017" s="22">
        <v>6.9</v>
      </c>
      <c r="L1017" s="11"/>
    </row>
    <row r="1018" spans="1:12" hidden="1">
      <c r="A1018" s="75">
        <v>45863</v>
      </c>
      <c r="B1018" s="6" t="s">
        <v>897</v>
      </c>
      <c r="C1018" s="6" t="s">
        <v>896</v>
      </c>
      <c r="D1018" s="6" t="s">
        <v>60</v>
      </c>
      <c r="E1018" s="6">
        <v>0.04</v>
      </c>
      <c r="F1018" s="6">
        <v>3.7974683544303799E-2</v>
      </c>
      <c r="G1018" s="6">
        <v>0.1</v>
      </c>
      <c r="H1018" s="6">
        <v>1E-3</v>
      </c>
      <c r="I1018" s="6">
        <v>1</v>
      </c>
      <c r="J1018" s="22">
        <v>1.425</v>
      </c>
      <c r="K1018" s="22">
        <v>14.25</v>
      </c>
      <c r="L1018" s="11"/>
    </row>
    <row r="1019" spans="1:12" hidden="1">
      <c r="A1019" s="75">
        <v>45863</v>
      </c>
      <c r="B1019" s="6" t="s">
        <v>897</v>
      </c>
      <c r="C1019" s="6" t="s">
        <v>896</v>
      </c>
      <c r="D1019" s="6" t="s">
        <v>62</v>
      </c>
      <c r="E1019" s="6">
        <v>3.9E-2</v>
      </c>
      <c r="F1019" s="6">
        <v>4.4303797468354431E-2</v>
      </c>
      <c r="G1019" s="6">
        <v>0.1</v>
      </c>
      <c r="H1019" s="6">
        <v>1E-3</v>
      </c>
      <c r="I1019" s="6">
        <v>0.5</v>
      </c>
      <c r="J1019" s="22">
        <v>1.5</v>
      </c>
      <c r="K1019" s="22">
        <v>15</v>
      </c>
      <c r="L1019" s="11"/>
    </row>
    <row r="1020" spans="1:12" hidden="1">
      <c r="A1020" s="75">
        <v>45863</v>
      </c>
      <c r="B1020" s="6" t="s">
        <v>897</v>
      </c>
      <c r="C1020" s="6" t="s">
        <v>896</v>
      </c>
      <c r="D1020" s="6" t="s">
        <v>63</v>
      </c>
      <c r="E1020" s="6">
        <v>1.2E-2</v>
      </c>
      <c r="F1020" s="6">
        <v>1.2658227848101266E-2</v>
      </c>
      <c r="G1020" s="6">
        <v>0</v>
      </c>
      <c r="H1020" s="6">
        <v>0</v>
      </c>
      <c r="I1020" s="6">
        <v>0.30000000000000004</v>
      </c>
      <c r="J1020" s="22">
        <v>0</v>
      </c>
      <c r="K1020" s="22">
        <v>31.23</v>
      </c>
      <c r="L1020" s="11"/>
    </row>
    <row r="1021" spans="1:12" hidden="1">
      <c r="A1021" s="75">
        <v>45863</v>
      </c>
      <c r="B1021" s="6" t="s">
        <v>897</v>
      </c>
      <c r="C1021" s="6" t="s">
        <v>896</v>
      </c>
      <c r="D1021" s="6" t="s">
        <v>64</v>
      </c>
      <c r="E1021" s="6">
        <v>2.5000000000000001E-2</v>
      </c>
      <c r="F1021" s="6">
        <v>1.8987341772151899E-2</v>
      </c>
      <c r="G1021" s="6">
        <v>0.1</v>
      </c>
      <c r="H1021" s="6">
        <v>1E-3</v>
      </c>
      <c r="I1021" s="6">
        <v>1</v>
      </c>
      <c r="J1021" s="22">
        <v>3.29</v>
      </c>
      <c r="K1021" s="22">
        <v>32.9</v>
      </c>
      <c r="L1021" s="11"/>
    </row>
    <row r="1022" spans="1:12" hidden="1">
      <c r="A1022" s="75">
        <v>45863</v>
      </c>
      <c r="B1022" s="6" t="s">
        <v>897</v>
      </c>
      <c r="C1022" s="6" t="s">
        <v>896</v>
      </c>
      <c r="D1022" s="6" t="s">
        <v>65</v>
      </c>
      <c r="E1022" s="6">
        <v>1E-3</v>
      </c>
      <c r="F1022" s="6">
        <v>5.0632911392405064E-3</v>
      </c>
      <c r="G1022" s="6">
        <v>0</v>
      </c>
      <c r="H1022" s="6">
        <v>0</v>
      </c>
      <c r="I1022" s="6">
        <v>-0.2</v>
      </c>
      <c r="J1022" s="22">
        <v>0</v>
      </c>
      <c r="K1022" s="22">
        <v>105</v>
      </c>
      <c r="L1022" s="11"/>
    </row>
    <row r="1023" spans="1:12" hidden="1">
      <c r="A1023" s="75">
        <v>45863</v>
      </c>
      <c r="B1023" s="6" t="s">
        <v>897</v>
      </c>
      <c r="C1023" s="6" t="s">
        <v>896</v>
      </c>
      <c r="D1023" s="6" t="s">
        <v>68</v>
      </c>
      <c r="E1023" s="6">
        <v>3.0000000000000001E-3</v>
      </c>
      <c r="F1023" s="6">
        <v>3.7974683544303796E-3</v>
      </c>
      <c r="G1023" s="6">
        <v>0</v>
      </c>
      <c r="H1023" s="6">
        <v>0</v>
      </c>
      <c r="I1023" s="6">
        <v>0</v>
      </c>
      <c r="J1023" s="22">
        <v>0</v>
      </c>
      <c r="K1023" s="22">
        <v>10.9</v>
      </c>
      <c r="L1023" s="11"/>
    </row>
    <row r="1024" spans="1:12" hidden="1">
      <c r="A1024" s="75">
        <v>45863</v>
      </c>
      <c r="B1024" s="6" t="s">
        <v>897</v>
      </c>
      <c r="C1024" s="6" t="s">
        <v>896</v>
      </c>
      <c r="D1024" s="6" t="s">
        <v>825</v>
      </c>
      <c r="E1024" s="6">
        <v>0.02</v>
      </c>
      <c r="F1024" s="6">
        <v>2.5316455696202531E-2</v>
      </c>
      <c r="G1024" s="6">
        <v>0</v>
      </c>
      <c r="H1024" s="6">
        <v>0</v>
      </c>
      <c r="I1024" s="6">
        <v>0</v>
      </c>
      <c r="J1024" s="22">
        <v>0</v>
      </c>
      <c r="K1024" s="22">
        <v>23.5</v>
      </c>
      <c r="L1024" s="11"/>
    </row>
    <row r="1025" spans="1:13" hidden="1">
      <c r="A1025" s="75">
        <v>45863</v>
      </c>
      <c r="B1025" s="6" t="s">
        <v>897</v>
      </c>
      <c r="C1025" s="6" t="s">
        <v>896</v>
      </c>
      <c r="D1025" s="6" t="s">
        <v>475</v>
      </c>
      <c r="E1025" s="6">
        <v>1E-3</v>
      </c>
      <c r="F1025" s="6">
        <v>1.2658227848101266E-3</v>
      </c>
      <c r="G1025" s="6">
        <v>0</v>
      </c>
      <c r="H1025" s="6">
        <v>0</v>
      </c>
      <c r="I1025" s="6">
        <v>0</v>
      </c>
      <c r="J1025" s="22">
        <v>0</v>
      </c>
      <c r="K1025" s="22">
        <v>109.95</v>
      </c>
      <c r="L1025" s="11"/>
    </row>
    <row r="1026" spans="1:13" hidden="1">
      <c r="A1026" s="75">
        <v>45863</v>
      </c>
      <c r="B1026" s="6" t="s">
        <v>897</v>
      </c>
      <c r="C1026" s="6" t="s">
        <v>896</v>
      </c>
      <c r="D1026" s="6" t="s">
        <v>75</v>
      </c>
      <c r="E1026" s="6">
        <v>5.0000000000000001E-3</v>
      </c>
      <c r="F1026" s="6">
        <v>1.8987341772151899E-2</v>
      </c>
      <c r="G1026" s="6">
        <v>0.1</v>
      </c>
      <c r="H1026" s="6">
        <v>1E-3</v>
      </c>
      <c r="I1026" s="6">
        <v>-1</v>
      </c>
      <c r="J1026" s="22">
        <v>2.69</v>
      </c>
      <c r="K1026" s="22">
        <v>26.9</v>
      </c>
      <c r="L1026" s="11"/>
    </row>
    <row r="1027" spans="1:13" hidden="1">
      <c r="A1027" s="75">
        <v>45863</v>
      </c>
      <c r="B1027" s="32" t="s">
        <v>897</v>
      </c>
      <c r="C1027" s="32" t="s">
        <v>896</v>
      </c>
      <c r="D1027" s="32" t="s">
        <v>76</v>
      </c>
      <c r="E1027" s="32">
        <v>4.0000000000000001E-3</v>
      </c>
      <c r="F1027" s="32">
        <v>1.8987341772151899E-2</v>
      </c>
      <c r="G1027" s="32">
        <v>0.1</v>
      </c>
      <c r="H1027" s="32">
        <v>1E-3</v>
      </c>
      <c r="I1027" s="32">
        <v>-1</v>
      </c>
      <c r="J1027" s="38">
        <v>3.0500000000000003</v>
      </c>
      <c r="K1027" s="38">
        <v>30.5</v>
      </c>
      <c r="L1027" s="11"/>
    </row>
    <row r="1028" spans="1:13" s="6" customFormat="1" hidden="1">
      <c r="A1028" s="75">
        <v>45864</v>
      </c>
      <c r="B1028" s="6" t="s">
        <v>897</v>
      </c>
      <c r="C1028" s="6" t="s">
        <v>896</v>
      </c>
      <c r="D1028" s="6" t="s">
        <v>920</v>
      </c>
      <c r="E1028" s="6">
        <v>4.0000000000000001E-3</v>
      </c>
      <c r="F1028" s="6">
        <v>6.3291139240506328E-3</v>
      </c>
      <c r="G1028" s="6">
        <v>0</v>
      </c>
      <c r="H1028" s="6">
        <v>0</v>
      </c>
      <c r="I1028" s="6">
        <v>0</v>
      </c>
      <c r="J1028" s="22">
        <v>0</v>
      </c>
      <c r="K1028" s="22">
        <v>27.5</v>
      </c>
      <c r="M1028" s="71"/>
    </row>
    <row r="1029" spans="1:13" s="6" customFormat="1" hidden="1">
      <c r="A1029" s="75">
        <v>45864</v>
      </c>
      <c r="B1029" s="6" t="s">
        <v>897</v>
      </c>
      <c r="C1029" s="6" t="s">
        <v>896</v>
      </c>
      <c r="D1029" s="6" t="s">
        <v>335</v>
      </c>
      <c r="E1029" s="6">
        <v>0.03</v>
      </c>
      <c r="F1029" s="6">
        <v>1.2658227848101266E-2</v>
      </c>
      <c r="G1029" s="6">
        <v>0</v>
      </c>
      <c r="H1029" s="6">
        <v>0</v>
      </c>
      <c r="I1029" s="6">
        <v>2</v>
      </c>
      <c r="J1029" s="22">
        <v>0</v>
      </c>
      <c r="K1029" s="22">
        <v>31</v>
      </c>
      <c r="M1029" s="71"/>
    </row>
    <row r="1030" spans="1:13" s="6" customFormat="1" hidden="1">
      <c r="A1030" s="75">
        <v>45864</v>
      </c>
      <c r="B1030" s="6" t="s">
        <v>897</v>
      </c>
      <c r="C1030" s="6" t="s">
        <v>896</v>
      </c>
      <c r="D1030" s="6" t="s">
        <v>78</v>
      </c>
      <c r="E1030" s="6">
        <v>5.0000000000000001E-3</v>
      </c>
      <c r="F1030" s="6">
        <v>2.5316455696202531E-2</v>
      </c>
      <c r="G1030" s="6">
        <v>0</v>
      </c>
      <c r="H1030" s="6">
        <v>0</v>
      </c>
      <c r="I1030" s="6">
        <v>-1.5</v>
      </c>
      <c r="J1030" s="22">
        <v>0</v>
      </c>
      <c r="K1030" s="22">
        <v>4.8499999999999996</v>
      </c>
      <c r="M1030" s="71"/>
    </row>
    <row r="1031" spans="1:13" s="6" customFormat="1" hidden="1">
      <c r="A1031" s="75">
        <v>45864</v>
      </c>
      <c r="B1031" s="6" t="s">
        <v>897</v>
      </c>
      <c r="C1031" s="6" t="s">
        <v>896</v>
      </c>
      <c r="D1031" s="6" t="s">
        <v>191</v>
      </c>
      <c r="E1031" s="6">
        <v>5.0000000000000001E-3</v>
      </c>
      <c r="F1031" s="6">
        <v>6.3291139240506328E-3</v>
      </c>
      <c r="G1031" s="6">
        <v>0</v>
      </c>
      <c r="H1031" s="6">
        <v>0</v>
      </c>
      <c r="I1031" s="6">
        <v>0</v>
      </c>
      <c r="J1031" s="22">
        <v>0</v>
      </c>
      <c r="K1031" s="22">
        <v>32</v>
      </c>
      <c r="M1031" s="71"/>
    </row>
    <row r="1032" spans="1:13" s="6" customFormat="1" hidden="1">
      <c r="A1032" s="75">
        <v>45864</v>
      </c>
      <c r="B1032" s="6" t="s">
        <v>897</v>
      </c>
      <c r="C1032" s="6" t="s">
        <v>896</v>
      </c>
      <c r="D1032" s="6" t="s">
        <v>80</v>
      </c>
      <c r="E1032" s="6">
        <v>0.03</v>
      </c>
      <c r="F1032" s="6">
        <v>6.3291139240506328E-3</v>
      </c>
      <c r="G1032" s="6">
        <v>0</v>
      </c>
      <c r="H1032" s="6">
        <v>0</v>
      </c>
      <c r="I1032" s="6">
        <v>2.5</v>
      </c>
      <c r="J1032" s="22">
        <v>0</v>
      </c>
      <c r="K1032" s="22">
        <v>13.73</v>
      </c>
      <c r="M1032" s="71"/>
    </row>
    <row r="1033" spans="1:13" s="6" customFormat="1" hidden="1">
      <c r="A1033" s="75">
        <v>45864</v>
      </c>
      <c r="B1033" s="6" t="s">
        <v>897</v>
      </c>
      <c r="C1033" s="6" t="s">
        <v>896</v>
      </c>
      <c r="D1033" s="6" t="s">
        <v>91</v>
      </c>
      <c r="E1033" s="6">
        <v>0.03</v>
      </c>
      <c r="F1033" s="6">
        <v>3.7974683544303799E-2</v>
      </c>
      <c r="G1033" s="6">
        <v>0</v>
      </c>
      <c r="H1033" s="6">
        <v>0</v>
      </c>
      <c r="I1033" s="6">
        <v>0</v>
      </c>
      <c r="J1033" s="22">
        <v>0</v>
      </c>
      <c r="K1033" s="22">
        <v>7.8</v>
      </c>
      <c r="M1033" s="71"/>
    </row>
    <row r="1034" spans="1:13" s="6" customFormat="1">
      <c r="A1034" s="75">
        <v>45864</v>
      </c>
      <c r="B1034" s="6" t="s">
        <v>210</v>
      </c>
      <c r="C1034" s="6" t="s">
        <v>248</v>
      </c>
      <c r="D1034" s="49" t="s">
        <v>211</v>
      </c>
      <c r="E1034" s="7">
        <v>5.3720930232558145E-3</v>
      </c>
      <c r="F1034" s="7">
        <v>6.8181818181818196E-3</v>
      </c>
      <c r="G1034" s="6">
        <v>0.14499999999999999</v>
      </c>
      <c r="H1034" s="19">
        <v>6.7441860465116278E-4</v>
      </c>
      <c r="I1034" s="6">
        <v>2.46</v>
      </c>
      <c r="J1034" s="14">
        <v>5.4896999999999991</v>
      </c>
      <c r="K1034" s="14">
        <v>49.218000000000004</v>
      </c>
      <c r="M1034" s="71"/>
    </row>
    <row r="1035" spans="1:13" s="6" customFormat="1">
      <c r="A1035" s="75">
        <v>45864</v>
      </c>
      <c r="B1035" s="6" t="s">
        <v>210</v>
      </c>
      <c r="C1035" s="6" t="s">
        <v>248</v>
      </c>
      <c r="D1035" s="49" t="s">
        <v>212</v>
      </c>
      <c r="E1035" s="7">
        <v>2.5093023255813956E-2</v>
      </c>
      <c r="F1035" s="7">
        <v>3.6363636363636362E-2</v>
      </c>
      <c r="G1035" s="6">
        <v>0.25</v>
      </c>
      <c r="H1035" s="19">
        <v>1.1627906976744186E-3</v>
      </c>
      <c r="I1035" s="6">
        <v>5.45</v>
      </c>
      <c r="J1035" s="14">
        <v>16.350000000000001</v>
      </c>
      <c r="K1035" s="14">
        <v>362.31600000000003</v>
      </c>
      <c r="M1035" s="71"/>
    </row>
    <row r="1036" spans="1:13" s="6" customFormat="1">
      <c r="A1036" s="75">
        <v>45864</v>
      </c>
      <c r="B1036" s="6" t="s">
        <v>210</v>
      </c>
      <c r="C1036" s="6" t="s">
        <v>248</v>
      </c>
      <c r="D1036" s="49" t="s">
        <v>213</v>
      </c>
      <c r="E1036" s="7">
        <v>8.9767441860465119E-2</v>
      </c>
      <c r="F1036" s="7">
        <v>0.11363636363636363</v>
      </c>
      <c r="G1036" s="6">
        <v>1.24</v>
      </c>
      <c r="H1036" s="19">
        <v>5.7674418604651166E-3</v>
      </c>
      <c r="I1036" s="6">
        <v>0.5</v>
      </c>
      <c r="J1036" s="14">
        <v>46.698399999999992</v>
      </c>
      <c r="K1036" s="14">
        <v>736.25299999999993</v>
      </c>
      <c r="M1036" s="71"/>
    </row>
    <row r="1037" spans="1:13" s="6" customFormat="1">
      <c r="A1037" s="75">
        <v>45864</v>
      </c>
      <c r="B1037" s="6" t="s">
        <v>210</v>
      </c>
      <c r="C1037" s="6" t="s">
        <v>248</v>
      </c>
      <c r="D1037" s="49" t="s">
        <v>214</v>
      </c>
      <c r="E1037" s="7">
        <v>-1.1162790697674401E-3</v>
      </c>
      <c r="F1037" s="7">
        <v>6.8181818181818179E-3</v>
      </c>
      <c r="G1037" s="6">
        <v>8.5000000000000006E-2</v>
      </c>
      <c r="H1037" s="19">
        <v>3.9534883720930233E-4</v>
      </c>
      <c r="I1037" s="6">
        <v>0.38</v>
      </c>
      <c r="J1037" s="14">
        <v>6.4481000000000002</v>
      </c>
      <c r="K1037" s="14">
        <v>75.86</v>
      </c>
      <c r="M1037" s="71"/>
    </row>
    <row r="1038" spans="1:13" s="6" customFormat="1">
      <c r="A1038" s="75">
        <v>45864</v>
      </c>
      <c r="B1038" s="6" t="s">
        <v>210</v>
      </c>
      <c r="C1038" s="6" t="s">
        <v>248</v>
      </c>
      <c r="D1038" s="49" t="s">
        <v>179</v>
      </c>
      <c r="E1038" s="7">
        <v>2.4883720930232557E-3</v>
      </c>
      <c r="F1038" s="7">
        <v>4.5454545454545452E-3</v>
      </c>
      <c r="G1038" s="6">
        <v>9.8000000000000004E-2</v>
      </c>
      <c r="H1038" s="19">
        <v>4.5581395348837209E-4</v>
      </c>
      <c r="I1038" s="6">
        <v>3.11</v>
      </c>
      <c r="J1038" s="14">
        <v>5.1293200000000008</v>
      </c>
      <c r="K1038" s="14">
        <v>32.450800000000001</v>
      </c>
      <c r="M1038" s="71"/>
    </row>
    <row r="1039" spans="1:13" s="6" customFormat="1">
      <c r="A1039" s="75">
        <v>45864</v>
      </c>
      <c r="B1039" s="6" t="s">
        <v>210</v>
      </c>
      <c r="C1039" s="6" t="s">
        <v>248</v>
      </c>
      <c r="D1039" s="49" t="s">
        <v>198</v>
      </c>
      <c r="E1039" s="7">
        <v>2.228837209302326E-2</v>
      </c>
      <c r="F1039" s="7">
        <v>3.6363636363636362E-2</v>
      </c>
      <c r="G1039" s="6">
        <v>0.224</v>
      </c>
      <c r="H1039" s="19">
        <v>1.0418604651162792E-3</v>
      </c>
      <c r="I1039" s="6">
        <v>1.1000000000000001</v>
      </c>
      <c r="J1039" s="14">
        <v>6.7737600000000002</v>
      </c>
      <c r="K1039" s="14">
        <v>147.87360000000001</v>
      </c>
      <c r="M1039" s="71"/>
    </row>
    <row r="1040" spans="1:13" s="6" customFormat="1">
      <c r="A1040" s="75">
        <v>45864</v>
      </c>
      <c r="B1040" s="6" t="s">
        <v>210</v>
      </c>
      <c r="C1040" s="6" t="s">
        <v>248</v>
      </c>
      <c r="D1040" s="49" t="s">
        <v>188</v>
      </c>
      <c r="E1040" s="7">
        <v>1.7097674418604651E-2</v>
      </c>
      <c r="F1040" s="7">
        <v>2.2727272727272728E-2</v>
      </c>
      <c r="G1040" s="6">
        <v>0.12</v>
      </c>
      <c r="H1040" s="19">
        <v>5.581395348837209E-4</v>
      </c>
      <c r="I1040" s="6">
        <v>6.15</v>
      </c>
      <c r="J1040" s="14">
        <v>4.4327999999999994</v>
      </c>
      <c r="K1040" s="14">
        <v>144.06599999999997</v>
      </c>
      <c r="M1040" s="71"/>
    </row>
    <row r="1041" spans="1:13" s="6" customFormat="1">
      <c r="A1041" s="75">
        <v>45864</v>
      </c>
      <c r="B1041" s="6" t="s">
        <v>210</v>
      </c>
      <c r="C1041" s="6" t="s">
        <v>248</v>
      </c>
      <c r="D1041" s="49" t="s">
        <v>215</v>
      </c>
      <c r="E1041" s="7">
        <v>5.4558139534883719E-2</v>
      </c>
      <c r="F1041" s="7">
        <v>8.1818181818181818E-2</v>
      </c>
      <c r="G1041" s="6">
        <v>0.56000000000000005</v>
      </c>
      <c r="H1041" s="19">
        <v>2.604651162790698E-3</v>
      </c>
      <c r="I1041" s="6">
        <v>2.93</v>
      </c>
      <c r="J1041" s="14">
        <v>11.149600000000001</v>
      </c>
      <c r="K1041" s="14">
        <v>235.93349999999998</v>
      </c>
      <c r="M1041" s="71"/>
    </row>
    <row r="1042" spans="1:13" s="6" customFormat="1">
      <c r="A1042" s="75">
        <v>45864</v>
      </c>
      <c r="B1042" s="6" t="s">
        <v>210</v>
      </c>
      <c r="C1042" s="6" t="s">
        <v>248</v>
      </c>
      <c r="D1042" s="49" t="s">
        <v>216</v>
      </c>
      <c r="E1042" s="7">
        <v>-6.930232558139536E-3</v>
      </c>
      <c r="F1042" s="7">
        <v>9.0909090909090905E-3</v>
      </c>
      <c r="G1042" s="6">
        <v>0.21</v>
      </c>
      <c r="H1042" s="19">
        <v>9.7674418604651162E-4</v>
      </c>
      <c r="I1042" s="6">
        <v>0</v>
      </c>
      <c r="J1042" s="14">
        <v>4.5149999999999997</v>
      </c>
      <c r="K1042" s="14">
        <v>-19.995000000000005</v>
      </c>
      <c r="M1042" s="71"/>
    </row>
    <row r="1043" spans="1:13" s="6" customFormat="1">
      <c r="A1043" s="75">
        <v>45864</v>
      </c>
      <c r="B1043" s="6" t="s">
        <v>210</v>
      </c>
      <c r="C1043" s="6" t="s">
        <v>248</v>
      </c>
      <c r="D1043" s="49" t="s">
        <v>217</v>
      </c>
      <c r="E1043" s="7">
        <v>2.6930232558139533E-2</v>
      </c>
      <c r="F1043" s="7">
        <v>2.7272727272727271E-2</v>
      </c>
      <c r="G1043" s="6">
        <v>0.23400000000000001</v>
      </c>
      <c r="H1043" s="19">
        <v>1.088372093023256E-3</v>
      </c>
      <c r="I1043" s="6">
        <v>3.4</v>
      </c>
      <c r="J1043" s="14">
        <v>5.2111800000000006</v>
      </c>
      <c r="K1043" s="14">
        <v>133.62</v>
      </c>
      <c r="M1043" s="71"/>
    </row>
    <row r="1044" spans="1:13" s="6" customFormat="1">
      <c r="A1044" s="75">
        <v>45864</v>
      </c>
      <c r="B1044" s="6" t="s">
        <v>210</v>
      </c>
      <c r="C1044" s="6" t="s">
        <v>248</v>
      </c>
      <c r="D1044" s="49" t="s">
        <v>218</v>
      </c>
      <c r="E1044" s="7">
        <v>1.1004651162790698E-2</v>
      </c>
      <c r="F1044" s="7">
        <v>2.7272727272727271E-2</v>
      </c>
      <c r="G1044" s="6">
        <v>0.184</v>
      </c>
      <c r="H1044" s="19">
        <v>8.5581395348837211E-4</v>
      </c>
      <c r="I1044" s="6">
        <v>0</v>
      </c>
      <c r="J1044" s="14">
        <v>5.9597600000000002</v>
      </c>
      <c r="K1044" s="14">
        <v>84.213999999999999</v>
      </c>
      <c r="M1044" s="71"/>
    </row>
    <row r="1045" spans="1:13" s="6" customFormat="1">
      <c r="A1045" s="75">
        <v>45864</v>
      </c>
      <c r="B1045" s="6" t="s">
        <v>210</v>
      </c>
      <c r="C1045" s="6" t="s">
        <v>248</v>
      </c>
      <c r="D1045" s="49" t="s">
        <v>219</v>
      </c>
      <c r="E1045" s="7">
        <v>1.3097674418604651E-2</v>
      </c>
      <c r="F1045" s="7">
        <v>1.3636363636363636E-2</v>
      </c>
      <c r="G1045" s="6">
        <v>0.04</v>
      </c>
      <c r="H1045" s="19">
        <v>1.8604651162790699E-4</v>
      </c>
      <c r="I1045" s="6">
        <v>6.25</v>
      </c>
      <c r="J1045" s="14">
        <v>1.6008000000000002</v>
      </c>
      <c r="K1045" s="14">
        <v>120.06</v>
      </c>
      <c r="M1045" s="71"/>
    </row>
    <row r="1046" spans="1:13" s="6" customFormat="1">
      <c r="A1046" s="75">
        <v>45864</v>
      </c>
      <c r="B1046" s="6" t="s">
        <v>210</v>
      </c>
      <c r="C1046" s="6" t="s">
        <v>248</v>
      </c>
      <c r="D1046" s="49" t="s">
        <v>220</v>
      </c>
      <c r="E1046" s="7">
        <v>6.3767441860465124E-2</v>
      </c>
      <c r="F1046" s="7">
        <v>9.0909090909090912E-2</v>
      </c>
      <c r="G1046" s="6">
        <v>1.24</v>
      </c>
      <c r="H1046" s="19">
        <v>5.7674418604651166E-3</v>
      </c>
      <c r="I1046" s="6">
        <v>2.74</v>
      </c>
      <c r="J1046" s="14">
        <v>8.9776000000000007</v>
      </c>
      <c r="K1046" s="14">
        <v>99.55</v>
      </c>
      <c r="M1046" s="71"/>
    </row>
    <row r="1047" spans="1:13" s="6" customFormat="1">
      <c r="A1047" s="75">
        <v>45864</v>
      </c>
      <c r="B1047" s="6" t="s">
        <v>210</v>
      </c>
      <c r="C1047" s="6" t="s">
        <v>248</v>
      </c>
      <c r="D1047" s="49" t="s">
        <v>221</v>
      </c>
      <c r="E1047" s="7">
        <v>0.10241860465116279</v>
      </c>
      <c r="F1047" s="7">
        <v>0.11818181818181818</v>
      </c>
      <c r="G1047" s="6">
        <v>1.0329999999999999</v>
      </c>
      <c r="H1047" s="19">
        <v>4.8046511627906976E-3</v>
      </c>
      <c r="I1047" s="6">
        <v>30</v>
      </c>
      <c r="J1047" s="14">
        <v>21.899599999999996</v>
      </c>
      <c r="K1047" s="14">
        <v>493.11199999999997</v>
      </c>
      <c r="M1047" s="71"/>
    </row>
    <row r="1048" spans="1:13" s="6" customFormat="1">
      <c r="A1048" s="75">
        <v>45864</v>
      </c>
      <c r="B1048" s="6" t="s">
        <v>210</v>
      </c>
      <c r="C1048" s="6" t="s">
        <v>248</v>
      </c>
      <c r="D1048" s="49" t="s">
        <v>222</v>
      </c>
      <c r="E1048" s="7">
        <v>0.78589302325581389</v>
      </c>
      <c r="F1048" s="7">
        <v>0.90909090909090906</v>
      </c>
      <c r="G1048" s="6">
        <v>12</v>
      </c>
      <c r="H1048" s="19">
        <v>5.5813953488372092E-2</v>
      </c>
      <c r="I1048" s="6">
        <v>0</v>
      </c>
      <c r="J1048" s="14">
        <v>4.32</v>
      </c>
      <c r="K1048" s="14">
        <v>61.199999999999996</v>
      </c>
      <c r="M1048" s="71"/>
    </row>
    <row r="1049" spans="1:13" s="6" customFormat="1">
      <c r="A1049" s="75">
        <v>45864</v>
      </c>
      <c r="B1049" s="6" t="s">
        <v>210</v>
      </c>
      <c r="C1049" s="6" t="s">
        <v>248</v>
      </c>
      <c r="D1049" s="49" t="s">
        <v>196</v>
      </c>
      <c r="E1049" s="7">
        <v>-5.3488372093023255E-2</v>
      </c>
      <c r="F1049" s="7">
        <v>2.2727272727272726E-3</v>
      </c>
      <c r="G1049" s="6">
        <v>5.2999999999999999E-2</v>
      </c>
      <c r="H1049" s="19">
        <v>2.4651162790697672E-4</v>
      </c>
      <c r="I1049" s="6">
        <v>2.3149999999999999</v>
      </c>
      <c r="J1049" s="14">
        <v>3.4873999999999996</v>
      </c>
      <c r="K1049" s="14">
        <v>32.9</v>
      </c>
      <c r="M1049" s="71"/>
    </row>
    <row r="1050" spans="1:13" s="6" customFormat="1">
      <c r="A1050" s="75">
        <v>45864</v>
      </c>
      <c r="B1050" s="6" t="s">
        <v>210</v>
      </c>
      <c r="C1050" s="6" t="s">
        <v>248</v>
      </c>
      <c r="D1050" s="49" t="s">
        <v>197</v>
      </c>
      <c r="E1050" s="7">
        <v>2.6195348837209302E-2</v>
      </c>
      <c r="F1050" s="7">
        <v>3.6363636363636362E-2</v>
      </c>
      <c r="G1050" s="6">
        <v>0.28000000000000003</v>
      </c>
      <c r="H1050" s="19">
        <v>1.302325581395349E-3</v>
      </c>
      <c r="I1050" s="6">
        <v>0</v>
      </c>
      <c r="J1050" s="14">
        <v>2.9400000000000004</v>
      </c>
      <c r="K1050" s="14">
        <v>59.692500000000003</v>
      </c>
      <c r="M1050" s="71"/>
    </row>
    <row r="1051" spans="1:13" s="6" customFormat="1">
      <c r="A1051" s="75">
        <v>45864</v>
      </c>
      <c r="B1051" s="6" t="s">
        <v>210</v>
      </c>
      <c r="C1051" s="6" t="s">
        <v>248</v>
      </c>
      <c r="D1051" s="49" t="s">
        <v>186</v>
      </c>
      <c r="E1051" s="7">
        <v>1.2651162790697675E-2</v>
      </c>
      <c r="F1051" s="7">
        <v>1.3636363636363636E-2</v>
      </c>
      <c r="G1051" s="6">
        <v>0.16</v>
      </c>
      <c r="H1051" s="19">
        <v>7.4418604651162797E-4</v>
      </c>
      <c r="I1051" s="6">
        <v>0.24</v>
      </c>
      <c r="J1051" s="14">
        <v>5.8351999999999995</v>
      </c>
      <c r="K1051" s="14">
        <v>109.41</v>
      </c>
      <c r="M1051" s="71"/>
    </row>
    <row r="1052" spans="1:13" s="6" customFormat="1">
      <c r="A1052" s="75">
        <v>45864</v>
      </c>
      <c r="B1052" s="6" t="s">
        <v>210</v>
      </c>
      <c r="C1052" s="6" t="s">
        <v>248</v>
      </c>
      <c r="D1052" s="49" t="s">
        <v>223</v>
      </c>
      <c r="E1052" s="7">
        <v>2.7906976744186047E-3</v>
      </c>
      <c r="F1052" s="7">
        <v>4.5454545454545452E-3</v>
      </c>
      <c r="G1052" s="6">
        <v>6.8000000000000005E-2</v>
      </c>
      <c r="H1052" s="19">
        <v>3.1627906976744186E-4</v>
      </c>
      <c r="I1052" s="6">
        <v>0</v>
      </c>
      <c r="J1052" s="14">
        <v>0.53312000000000004</v>
      </c>
      <c r="K1052" s="14">
        <v>5.9584000000000001</v>
      </c>
      <c r="M1052" s="71"/>
    </row>
    <row r="1053" spans="1:13" s="6" customFormat="1">
      <c r="A1053" s="75">
        <v>45864</v>
      </c>
      <c r="B1053" s="6" t="s">
        <v>210</v>
      </c>
      <c r="C1053" s="6" t="s">
        <v>248</v>
      </c>
      <c r="D1053" s="49" t="s">
        <v>122</v>
      </c>
      <c r="E1053" s="7">
        <v>6.9451162790697671E-2</v>
      </c>
      <c r="F1053" s="7">
        <v>6.8181818181818177E-2</v>
      </c>
      <c r="G1053" s="6">
        <v>0</v>
      </c>
      <c r="H1053" s="19">
        <v>0</v>
      </c>
      <c r="I1053" s="6">
        <v>0</v>
      </c>
      <c r="J1053" s="14">
        <v>0</v>
      </c>
      <c r="K1053" s="14">
        <v>55.5</v>
      </c>
      <c r="M1053" s="71"/>
    </row>
    <row r="1054" spans="1:13" s="6" customFormat="1">
      <c r="A1054" s="75">
        <v>45864</v>
      </c>
      <c r="B1054" s="6" t="s">
        <v>210</v>
      </c>
      <c r="C1054" s="6" t="s">
        <v>248</v>
      </c>
      <c r="D1054" s="49" t="s">
        <v>224</v>
      </c>
      <c r="E1054" s="7">
        <v>6.9767441860465115E-2</v>
      </c>
      <c r="F1054" s="7">
        <v>6.8181818181818177E-2</v>
      </c>
      <c r="G1054" s="6">
        <v>0</v>
      </c>
      <c r="H1054" s="19">
        <v>0</v>
      </c>
      <c r="I1054" s="6">
        <v>0</v>
      </c>
      <c r="J1054" s="14">
        <v>0</v>
      </c>
      <c r="K1054" s="14">
        <v>22.35</v>
      </c>
      <c r="M1054" s="71"/>
    </row>
    <row r="1055" spans="1:13" s="6" customFormat="1">
      <c r="A1055" s="75">
        <v>45864</v>
      </c>
      <c r="B1055" s="6" t="s">
        <v>210</v>
      </c>
      <c r="C1055" s="6" t="s">
        <v>248</v>
      </c>
      <c r="D1055" s="49" t="s">
        <v>124</v>
      </c>
      <c r="E1055" s="7">
        <v>4.6511627906976747E-4</v>
      </c>
      <c r="F1055" s="7">
        <v>4.5454545454545455E-4</v>
      </c>
      <c r="G1055" s="6">
        <v>1.4999999999999999E-2</v>
      </c>
      <c r="H1055" s="19">
        <v>6.9767441860465112E-5</v>
      </c>
      <c r="I1055" s="6">
        <v>0</v>
      </c>
      <c r="J1055" s="14">
        <v>0.81045</v>
      </c>
      <c r="K1055" s="14">
        <v>5.4030000000000005</v>
      </c>
      <c r="M1055" s="71"/>
    </row>
    <row r="1056" spans="1:13" s="6" customFormat="1">
      <c r="A1056" s="75">
        <v>45864</v>
      </c>
      <c r="B1056" s="6" t="s">
        <v>210</v>
      </c>
      <c r="C1056" s="6" t="s">
        <v>248</v>
      </c>
      <c r="D1056" s="49" t="s">
        <v>225</v>
      </c>
      <c r="E1056" s="7">
        <v>1.9534186046511628</v>
      </c>
      <c r="F1056" s="7">
        <v>1.9090909090909092</v>
      </c>
      <c r="G1056" s="6">
        <v>82</v>
      </c>
      <c r="H1056" s="19">
        <v>0.38139534883720932</v>
      </c>
      <c r="I1056" s="6">
        <v>5</v>
      </c>
      <c r="J1056" s="14">
        <v>160.72</v>
      </c>
      <c r="K1056" s="14">
        <v>823.19999999999993</v>
      </c>
      <c r="M1056" s="71"/>
    </row>
    <row r="1057" spans="1:13" s="6" customFormat="1">
      <c r="A1057" s="75">
        <v>45864</v>
      </c>
      <c r="B1057" s="6" t="s">
        <v>210</v>
      </c>
      <c r="C1057" s="6" t="s">
        <v>248</v>
      </c>
      <c r="D1057" s="49" t="s">
        <v>143</v>
      </c>
      <c r="E1057" s="7">
        <v>-0.3116279069767442</v>
      </c>
      <c r="F1057" s="80">
        <v>9.0909090909090912E-2</v>
      </c>
      <c r="G1057" s="6">
        <v>0.34200000000000003</v>
      </c>
      <c r="H1057" s="19">
        <v>1.5906976744186048E-3</v>
      </c>
      <c r="I1057" s="6">
        <v>2.8</v>
      </c>
      <c r="J1057" s="14">
        <v>2.2503600000000001</v>
      </c>
      <c r="K1057" s="14">
        <v>98.7</v>
      </c>
      <c r="M1057" s="71"/>
    </row>
    <row r="1058" spans="1:13" s="6" customFormat="1">
      <c r="A1058" s="75">
        <v>45864</v>
      </c>
      <c r="B1058" s="6" t="s">
        <v>210</v>
      </c>
      <c r="C1058" s="6" t="s">
        <v>248</v>
      </c>
      <c r="D1058" s="49" t="s">
        <v>141</v>
      </c>
      <c r="E1058" s="7">
        <v>5.5153488372093017E-2</v>
      </c>
      <c r="F1058" s="7">
        <v>6.8181818181818177E-2</v>
      </c>
      <c r="G1058" s="6">
        <v>0.51</v>
      </c>
      <c r="H1058" s="19">
        <v>2.372093023255814E-3</v>
      </c>
      <c r="I1058" s="6">
        <v>0</v>
      </c>
      <c r="J1058" s="14">
        <v>3.7740000000000005</v>
      </c>
      <c r="K1058" s="14">
        <v>90.28</v>
      </c>
      <c r="M1058" s="71"/>
    </row>
    <row r="1059" spans="1:13" s="6" customFormat="1">
      <c r="A1059" s="75">
        <v>45864</v>
      </c>
      <c r="B1059" s="6" t="s">
        <v>210</v>
      </c>
      <c r="C1059" s="6" t="s">
        <v>248</v>
      </c>
      <c r="D1059" s="49" t="s">
        <v>226</v>
      </c>
      <c r="E1059" s="7">
        <v>4.4139534883720931E-2</v>
      </c>
      <c r="F1059" s="7">
        <v>4.5454545454545456E-2</v>
      </c>
      <c r="G1059" s="6">
        <v>0</v>
      </c>
      <c r="H1059" s="19">
        <v>0</v>
      </c>
      <c r="I1059" s="6">
        <v>2</v>
      </c>
      <c r="J1059" s="14">
        <v>0</v>
      </c>
      <c r="K1059" s="14">
        <v>170</v>
      </c>
      <c r="M1059" s="71"/>
    </row>
    <row r="1060" spans="1:13" s="6" customFormat="1">
      <c r="A1060" s="75">
        <v>45864</v>
      </c>
      <c r="B1060" s="6" t="s">
        <v>210</v>
      </c>
      <c r="C1060" s="6" t="s">
        <v>248</v>
      </c>
      <c r="D1060" s="49" t="s">
        <v>226</v>
      </c>
      <c r="E1060" s="7">
        <v>3.7209302325581395E-2</v>
      </c>
      <c r="F1060" s="7">
        <v>4.5454545454545456E-2</v>
      </c>
      <c r="G1060" s="6">
        <v>0.45</v>
      </c>
      <c r="H1060" s="19">
        <v>2.0930232558139536E-3</v>
      </c>
      <c r="I1060" s="6">
        <v>74</v>
      </c>
      <c r="J1060" s="14">
        <v>7.65</v>
      </c>
      <c r="K1060" s="14">
        <v>136</v>
      </c>
      <c r="M1060" s="71"/>
    </row>
    <row r="1061" spans="1:13" s="6" customFormat="1">
      <c r="A1061" s="75">
        <v>45864</v>
      </c>
      <c r="B1061" s="6" t="s">
        <v>210</v>
      </c>
      <c r="C1061" s="6" t="s">
        <v>248</v>
      </c>
      <c r="D1061" s="49" t="s">
        <v>227</v>
      </c>
      <c r="E1061" s="7">
        <v>0.58395348837209304</v>
      </c>
      <c r="F1061" s="7">
        <v>0.90909090909090906</v>
      </c>
      <c r="G1061" s="6">
        <v>28</v>
      </c>
      <c r="H1061" s="19">
        <v>0.13023255813953488</v>
      </c>
      <c r="I1061" s="6">
        <v>80</v>
      </c>
      <c r="J1061" s="14">
        <v>16.8</v>
      </c>
      <c r="K1061" s="14">
        <v>75.599999999999994</v>
      </c>
      <c r="M1061" s="71"/>
    </row>
    <row r="1062" spans="1:13" s="6" customFormat="1">
      <c r="A1062" s="75">
        <v>45864</v>
      </c>
      <c r="B1062" s="6" t="s">
        <v>210</v>
      </c>
      <c r="C1062" s="6" t="s">
        <v>248</v>
      </c>
      <c r="D1062" s="49" t="s">
        <v>228</v>
      </c>
      <c r="E1062" s="7">
        <v>0.33488372093023255</v>
      </c>
      <c r="F1062" s="7">
        <v>0.81818181818181823</v>
      </c>
      <c r="G1062" s="6">
        <v>49</v>
      </c>
      <c r="H1062" s="19">
        <v>0.22790697674418606</v>
      </c>
      <c r="I1062" s="6">
        <v>2.1</v>
      </c>
      <c r="J1062" s="14">
        <v>115.15</v>
      </c>
      <c r="K1062" s="14">
        <v>235</v>
      </c>
      <c r="M1062" s="71"/>
    </row>
    <row r="1063" spans="1:13" s="6" customFormat="1">
      <c r="A1063" s="75">
        <v>45864</v>
      </c>
      <c r="B1063" s="6" t="s">
        <v>210</v>
      </c>
      <c r="C1063" s="6" t="s">
        <v>248</v>
      </c>
      <c r="D1063" s="49" t="s">
        <v>134</v>
      </c>
      <c r="E1063" s="7">
        <v>-0.19581395348837211</v>
      </c>
      <c r="F1063" s="7">
        <v>4.0909090909090909E-2</v>
      </c>
      <c r="G1063" s="6">
        <v>1.0469999999999999</v>
      </c>
      <c r="H1063" s="19">
        <v>4.8697674418604646E-3</v>
      </c>
      <c r="I1063" s="6">
        <v>1.5349999999999999</v>
      </c>
      <c r="J1063" s="14">
        <v>36.236669999999997</v>
      </c>
      <c r="K1063" s="14">
        <v>238.809</v>
      </c>
      <c r="M1063" s="71"/>
    </row>
    <row r="1064" spans="1:13" s="6" customFormat="1">
      <c r="A1064" s="75">
        <v>45864</v>
      </c>
      <c r="B1064" s="6" t="s">
        <v>210</v>
      </c>
      <c r="C1064" s="6" t="s">
        <v>248</v>
      </c>
      <c r="D1064" s="49" t="s">
        <v>136</v>
      </c>
      <c r="E1064" s="7">
        <v>-2.7069767441860455E-3</v>
      </c>
      <c r="F1064" s="7">
        <v>9.0909090909090905E-3</v>
      </c>
      <c r="G1064" s="6">
        <v>0.21</v>
      </c>
      <c r="H1064" s="19">
        <v>9.7674418604651162E-4</v>
      </c>
      <c r="I1064" s="6">
        <v>1.5</v>
      </c>
      <c r="J1064" s="14">
        <v>4.6766999999999994</v>
      </c>
      <c r="K1064" s="14">
        <v>10.355550000000001</v>
      </c>
      <c r="M1064" s="71"/>
    </row>
    <row r="1065" spans="1:13" s="6" customFormat="1">
      <c r="A1065" s="75">
        <v>45864</v>
      </c>
      <c r="B1065" s="6" t="s">
        <v>210</v>
      </c>
      <c r="C1065" s="6" t="s">
        <v>248</v>
      </c>
      <c r="D1065" s="49" t="s">
        <v>229</v>
      </c>
      <c r="E1065" s="7">
        <v>1.3488372093023256E-3</v>
      </c>
      <c r="F1065" s="7">
        <v>9.0909090909090905E-3</v>
      </c>
      <c r="G1065" s="6">
        <v>3.5000000000000003E-2</v>
      </c>
      <c r="H1065" s="19">
        <v>1.6279069767441862E-4</v>
      </c>
      <c r="I1065" s="6">
        <v>0</v>
      </c>
      <c r="J1065" s="14">
        <v>1.6754500000000001</v>
      </c>
      <c r="K1065" s="14">
        <v>23.934999999999999</v>
      </c>
      <c r="M1065" s="71"/>
    </row>
    <row r="1066" spans="1:13" s="6" customFormat="1">
      <c r="A1066" s="75">
        <v>45864</v>
      </c>
      <c r="B1066" s="6" t="s">
        <v>210</v>
      </c>
      <c r="C1066" s="6" t="s">
        <v>248</v>
      </c>
      <c r="D1066" s="49" t="s">
        <v>130</v>
      </c>
      <c r="E1066" s="7">
        <v>4.4883720930232558E-3</v>
      </c>
      <c r="F1066" s="7">
        <v>4.5454545454545452E-3</v>
      </c>
      <c r="G1066" s="6">
        <v>0.185</v>
      </c>
      <c r="H1066" s="19">
        <v>8.6046511627906974E-4</v>
      </c>
      <c r="I1066" s="6">
        <v>0</v>
      </c>
      <c r="J1066" s="14">
        <v>3.3447999999999998</v>
      </c>
      <c r="K1066" s="14">
        <v>18.079999999999998</v>
      </c>
      <c r="M1066" s="71"/>
    </row>
    <row r="1067" spans="1:13" s="6" customFormat="1">
      <c r="A1067" s="75">
        <v>45864</v>
      </c>
      <c r="B1067" s="6" t="s">
        <v>210</v>
      </c>
      <c r="C1067" s="6" t="s">
        <v>248</v>
      </c>
      <c r="D1067" s="49" t="s">
        <v>230</v>
      </c>
      <c r="E1067" s="7">
        <v>5.4953488372093025E-2</v>
      </c>
      <c r="F1067" s="7">
        <v>5.4545454545454543E-2</v>
      </c>
      <c r="G1067" s="6">
        <v>0</v>
      </c>
      <c r="H1067" s="19">
        <v>0</v>
      </c>
      <c r="I1067" s="6">
        <v>0</v>
      </c>
      <c r="J1067" s="14">
        <v>0</v>
      </c>
      <c r="K1067" s="14">
        <v>23.04</v>
      </c>
      <c r="M1067" s="71"/>
    </row>
    <row r="1068" spans="1:13" s="6" customFormat="1">
      <c r="A1068" s="75">
        <v>45864</v>
      </c>
      <c r="B1068" s="6" t="s">
        <v>210</v>
      </c>
      <c r="C1068" s="6" t="s">
        <v>248</v>
      </c>
      <c r="D1068" s="49" t="s">
        <v>231</v>
      </c>
      <c r="E1068" s="7">
        <v>1.3953488372093023E-2</v>
      </c>
      <c r="F1068" s="7">
        <v>1.3636363636363636E-2</v>
      </c>
      <c r="G1068" s="6">
        <v>0.5</v>
      </c>
      <c r="H1068" s="19">
        <v>2.3255813953488372E-3</v>
      </c>
      <c r="I1068" s="6">
        <v>40</v>
      </c>
      <c r="J1068" s="14">
        <v>0</v>
      </c>
      <c r="K1068" s="14">
        <v>0</v>
      </c>
      <c r="M1068" s="71"/>
    </row>
    <row r="1069" spans="1:13" s="6" customFormat="1">
      <c r="A1069" s="75">
        <v>45864</v>
      </c>
      <c r="B1069" s="6" t="s">
        <v>210</v>
      </c>
      <c r="C1069" s="6" t="s">
        <v>248</v>
      </c>
      <c r="D1069" s="49" t="s">
        <v>232</v>
      </c>
      <c r="E1069" s="7">
        <v>0.64883720930232558</v>
      </c>
      <c r="F1069" s="7">
        <v>0.81818181818181823</v>
      </c>
      <c r="G1069" s="6">
        <v>12</v>
      </c>
      <c r="H1069" s="19">
        <v>5.5813953488372092E-2</v>
      </c>
      <c r="I1069" s="6">
        <v>133</v>
      </c>
      <c r="J1069" s="14">
        <v>10.8</v>
      </c>
      <c r="K1069" s="14">
        <v>126</v>
      </c>
      <c r="M1069" s="71"/>
    </row>
    <row r="1070" spans="1:13" s="6" customFormat="1">
      <c r="A1070" s="75">
        <v>45864</v>
      </c>
      <c r="B1070" s="6" t="s">
        <v>210</v>
      </c>
      <c r="C1070" s="6" t="s">
        <v>248</v>
      </c>
      <c r="D1070" s="49" t="s">
        <v>233</v>
      </c>
      <c r="E1070" s="7">
        <v>0.2558139534883721</v>
      </c>
      <c r="F1070" s="7">
        <v>0.90909090909090906</v>
      </c>
      <c r="G1070" s="6">
        <v>7</v>
      </c>
      <c r="H1070" s="19">
        <v>3.255813953488372E-2</v>
      </c>
      <c r="J1070" s="14">
        <v>3.71</v>
      </c>
      <c r="K1070" s="14">
        <v>35.510000000000005</v>
      </c>
      <c r="M1070" s="71"/>
    </row>
    <row r="1071" spans="1:13" s="6" customFormat="1">
      <c r="A1071" s="75">
        <v>45864</v>
      </c>
      <c r="B1071" s="6" t="s">
        <v>210</v>
      </c>
      <c r="C1071" s="6" t="s">
        <v>248</v>
      </c>
      <c r="D1071" s="49" t="s">
        <v>234</v>
      </c>
      <c r="E1071" s="7">
        <v>-3.255813953488372E-2</v>
      </c>
      <c r="F1071" s="7">
        <v>0</v>
      </c>
      <c r="G1071" s="6">
        <v>0</v>
      </c>
      <c r="H1071" s="19">
        <v>0</v>
      </c>
      <c r="I1071" s="6">
        <v>2.105</v>
      </c>
      <c r="J1071" s="14">
        <v>0</v>
      </c>
      <c r="K1071" s="14">
        <v>0</v>
      </c>
      <c r="M1071" s="71"/>
    </row>
    <row r="1072" spans="1:13" s="6" customFormat="1">
      <c r="A1072" s="75">
        <v>45864</v>
      </c>
      <c r="B1072" s="6" t="s">
        <v>210</v>
      </c>
      <c r="C1072" s="6" t="s">
        <v>248</v>
      </c>
      <c r="D1072" s="49" t="s">
        <v>5</v>
      </c>
      <c r="E1072" s="7">
        <v>7.3930232558139533E-2</v>
      </c>
      <c r="F1072" s="7">
        <v>8.1818181818181818E-2</v>
      </c>
      <c r="G1072" s="6">
        <v>0.33500000000000002</v>
      </c>
      <c r="H1072" s="19">
        <v>1.5581395348837209E-3</v>
      </c>
      <c r="I1072" s="6">
        <v>0.13700000000000001</v>
      </c>
      <c r="J1072" s="14">
        <v>8.9355666666666664</v>
      </c>
      <c r="K1072" s="14">
        <v>423.97263333333331</v>
      </c>
      <c r="M1072" s="71"/>
    </row>
    <row r="1073" spans="1:13" s="6" customFormat="1">
      <c r="A1073" s="75">
        <v>45864</v>
      </c>
      <c r="B1073" s="6" t="s">
        <v>210</v>
      </c>
      <c r="C1073" s="6" t="s">
        <v>248</v>
      </c>
      <c r="D1073" s="49" t="s">
        <v>7</v>
      </c>
      <c r="E1073" s="7">
        <v>7.1069767441860471E-3</v>
      </c>
      <c r="F1073" s="7">
        <v>9.0909090909090905E-3</v>
      </c>
      <c r="G1073" s="6">
        <v>3.5000000000000003E-2</v>
      </c>
      <c r="H1073" s="19">
        <v>1.6279069767441862E-4</v>
      </c>
      <c r="I1073" s="6">
        <v>0.38900000000000001</v>
      </c>
      <c r="J1073" s="14">
        <v>0.72450000000000003</v>
      </c>
      <c r="K1073" s="14">
        <v>38.564099999999996</v>
      </c>
      <c r="M1073" s="71"/>
    </row>
    <row r="1074" spans="1:13" s="6" customFormat="1">
      <c r="A1074" s="75">
        <v>45864</v>
      </c>
      <c r="B1074" s="6" t="s">
        <v>210</v>
      </c>
      <c r="C1074" s="6" t="s">
        <v>248</v>
      </c>
      <c r="D1074" s="49" t="s">
        <v>235</v>
      </c>
      <c r="E1074" s="7">
        <v>2.6790697674418606E-3</v>
      </c>
      <c r="F1074" s="7">
        <v>4.5454545454545452E-3</v>
      </c>
      <c r="G1074" s="6">
        <v>0.13800000000000001</v>
      </c>
      <c r="H1074" s="19">
        <v>6.4186046511627911E-4</v>
      </c>
      <c r="I1074" s="6">
        <v>0.63800000000000001</v>
      </c>
      <c r="J1074" s="14">
        <v>4.3263000000000007</v>
      </c>
      <c r="K1074" s="14">
        <v>19.15485</v>
      </c>
      <c r="M1074" s="71"/>
    </row>
    <row r="1075" spans="1:13" s="6" customFormat="1">
      <c r="A1075" s="75">
        <v>45864</v>
      </c>
      <c r="B1075" s="6" t="s">
        <v>210</v>
      </c>
      <c r="C1075" s="6" t="s">
        <v>248</v>
      </c>
      <c r="D1075" s="49" t="s">
        <v>236</v>
      </c>
      <c r="E1075" s="7">
        <v>1.0418604651162792E-3</v>
      </c>
      <c r="F1075" s="7">
        <v>4.5454545454545452E-3</v>
      </c>
      <c r="G1075" s="6">
        <v>0</v>
      </c>
      <c r="H1075" s="19">
        <v>0</v>
      </c>
      <c r="I1075" s="6">
        <v>0.8</v>
      </c>
      <c r="J1075" s="14">
        <v>0</v>
      </c>
      <c r="K1075" s="14">
        <v>7.4390999999999998</v>
      </c>
      <c r="M1075" s="71"/>
    </row>
    <row r="1076" spans="1:13" s="6" customFormat="1">
      <c r="A1076" s="75">
        <v>45864</v>
      </c>
      <c r="B1076" s="6" t="s">
        <v>210</v>
      </c>
      <c r="C1076" s="6" t="s">
        <v>248</v>
      </c>
      <c r="D1076" s="49" t="s">
        <v>237</v>
      </c>
      <c r="E1076" s="7">
        <v>9.3023255813953472E-4</v>
      </c>
      <c r="F1076" s="7">
        <v>4.5454545454545452E-3</v>
      </c>
      <c r="G1076" s="6">
        <v>0.14699999999999999</v>
      </c>
      <c r="H1076" s="19">
        <v>6.8372093023255805E-4</v>
      </c>
      <c r="I1076" s="6">
        <v>0.5</v>
      </c>
      <c r="J1076" s="14">
        <v>0.79041900000000009</v>
      </c>
      <c r="K1076" s="14">
        <v>1.0753999999999999</v>
      </c>
      <c r="M1076" s="71"/>
    </row>
    <row r="1077" spans="1:13" s="6" customFormat="1">
      <c r="A1077" s="75">
        <v>45864</v>
      </c>
      <c r="B1077" s="6" t="s">
        <v>210</v>
      </c>
      <c r="C1077" s="6" t="s">
        <v>248</v>
      </c>
      <c r="D1077" s="49" t="s">
        <v>238</v>
      </c>
      <c r="E1077" s="7">
        <v>1.641860465116279E-3</v>
      </c>
      <c r="F1077" s="7">
        <v>4.5454545454545452E-3</v>
      </c>
      <c r="G1077" s="6">
        <v>0</v>
      </c>
      <c r="H1077" s="19">
        <v>0</v>
      </c>
      <c r="I1077" s="6">
        <v>135</v>
      </c>
      <c r="J1077" s="14">
        <v>0</v>
      </c>
      <c r="K1077" s="14">
        <v>2.7549999999999999</v>
      </c>
      <c r="M1077" s="71"/>
    </row>
    <row r="1078" spans="1:13" s="6" customFormat="1">
      <c r="A1078" s="75">
        <v>45864</v>
      </c>
      <c r="B1078" s="6" t="s">
        <v>210</v>
      </c>
      <c r="C1078" s="6" t="s">
        <v>248</v>
      </c>
      <c r="D1078" s="49" t="s">
        <v>16</v>
      </c>
      <c r="E1078" s="7">
        <v>0.30232558139534882</v>
      </c>
      <c r="F1078" s="7">
        <v>0.90909090909090906</v>
      </c>
      <c r="G1078" s="6">
        <v>0</v>
      </c>
      <c r="H1078" s="19">
        <v>0</v>
      </c>
      <c r="I1078" s="6">
        <v>184</v>
      </c>
      <c r="J1078" s="14">
        <v>0</v>
      </c>
      <c r="K1078" s="14">
        <v>3.9</v>
      </c>
      <c r="M1078" s="71"/>
    </row>
    <row r="1079" spans="1:13" s="6" customFormat="1">
      <c r="A1079" s="75">
        <v>45864</v>
      </c>
      <c r="B1079" s="6" t="s">
        <v>210</v>
      </c>
      <c r="C1079" s="6" t="s">
        <v>248</v>
      </c>
      <c r="D1079" s="49" t="s">
        <v>17</v>
      </c>
      <c r="E1079" s="7">
        <v>7.441860465116279E-2</v>
      </c>
      <c r="F1079" s="7">
        <v>0.90909090909090906</v>
      </c>
      <c r="G1079" s="6">
        <v>0</v>
      </c>
      <c r="H1079" s="19">
        <v>0</v>
      </c>
      <c r="I1079" s="6">
        <v>0.27600000000000002</v>
      </c>
      <c r="J1079" s="14">
        <v>0</v>
      </c>
      <c r="K1079" s="14">
        <v>1.1200000000000001</v>
      </c>
      <c r="M1079" s="71"/>
    </row>
    <row r="1080" spans="1:13" s="6" customFormat="1">
      <c r="A1080" s="75">
        <v>45864</v>
      </c>
      <c r="B1080" s="6" t="s">
        <v>210</v>
      </c>
      <c r="C1080" s="6" t="s">
        <v>248</v>
      </c>
      <c r="D1080" s="49" t="s">
        <v>239</v>
      </c>
      <c r="E1080" s="7">
        <v>1.1162790697674403E-4</v>
      </c>
      <c r="F1080" s="7">
        <v>1.3636363636363635E-3</v>
      </c>
      <c r="G1080" s="6">
        <v>7.8E-2</v>
      </c>
      <c r="H1080" s="19">
        <v>3.627906976744186E-4</v>
      </c>
      <c r="I1080" s="6">
        <v>2</v>
      </c>
      <c r="J1080" s="14">
        <v>3.8235600000000001</v>
      </c>
      <c r="K1080" s="14">
        <v>1.1764799999999984</v>
      </c>
      <c r="M1080" s="71"/>
    </row>
    <row r="1081" spans="1:13" s="6" customFormat="1">
      <c r="A1081" s="75">
        <v>45864</v>
      </c>
      <c r="B1081" s="6" t="s">
        <v>210</v>
      </c>
      <c r="C1081" s="6" t="s">
        <v>248</v>
      </c>
      <c r="D1081" s="49" t="s">
        <v>19</v>
      </c>
      <c r="E1081" s="7">
        <v>4.2883720930232561E-3</v>
      </c>
      <c r="F1081" s="7">
        <v>1.3636363636363636E-2</v>
      </c>
      <c r="G1081" s="6">
        <v>0.189</v>
      </c>
      <c r="H1081" s="19">
        <v>8.790697674418605E-4</v>
      </c>
      <c r="I1081" s="6">
        <v>1</v>
      </c>
      <c r="J1081" s="14">
        <v>12.285</v>
      </c>
      <c r="K1081" s="14">
        <v>65</v>
      </c>
      <c r="M1081" s="71"/>
    </row>
    <row r="1082" spans="1:13" s="6" customFormat="1">
      <c r="A1082" s="75">
        <v>45864</v>
      </c>
      <c r="B1082" s="6" t="s">
        <v>210</v>
      </c>
      <c r="C1082" s="6" t="s">
        <v>248</v>
      </c>
      <c r="D1082" s="49" t="s">
        <v>21</v>
      </c>
      <c r="E1082" s="7">
        <v>3.7720930232558137E-3</v>
      </c>
      <c r="F1082" s="7">
        <v>9.0909090909090905E-3</v>
      </c>
      <c r="G1082" s="6">
        <v>0.8</v>
      </c>
      <c r="H1082" s="19">
        <v>3.7209302325581397E-3</v>
      </c>
      <c r="I1082" s="6">
        <v>100</v>
      </c>
      <c r="J1082" s="14">
        <v>118.56</v>
      </c>
      <c r="K1082" s="14">
        <v>148.19999999999999</v>
      </c>
      <c r="M1082" s="71"/>
    </row>
    <row r="1083" spans="1:13" s="6" customFormat="1">
      <c r="A1083" s="75">
        <v>45864</v>
      </c>
      <c r="B1083" s="6" t="s">
        <v>210</v>
      </c>
      <c r="C1083" s="6" t="s">
        <v>248</v>
      </c>
      <c r="D1083" s="49" t="s">
        <v>180</v>
      </c>
      <c r="E1083" s="7">
        <v>0.92651162790697672</v>
      </c>
      <c r="F1083" s="7">
        <v>1.3636363636363635</v>
      </c>
      <c r="G1083" s="6">
        <v>8</v>
      </c>
      <c r="H1083" s="19">
        <v>3.7209302325581395E-2</v>
      </c>
      <c r="I1083" s="6">
        <v>1.81</v>
      </c>
      <c r="J1083" s="14">
        <v>5.68</v>
      </c>
      <c r="K1083" s="14">
        <v>142</v>
      </c>
      <c r="M1083" s="71"/>
    </row>
    <row r="1084" spans="1:13" s="6" customFormat="1">
      <c r="A1084" s="75">
        <v>45864</v>
      </c>
      <c r="B1084" s="6" t="s">
        <v>210</v>
      </c>
      <c r="C1084" s="6" t="s">
        <v>248</v>
      </c>
      <c r="D1084" s="49" t="s">
        <v>24</v>
      </c>
      <c r="E1084" s="7">
        <v>-2.7023255813953487E-2</v>
      </c>
      <c r="F1084" s="7">
        <v>1.8181818181818181E-2</v>
      </c>
      <c r="G1084" s="6">
        <v>0.16</v>
      </c>
      <c r="H1084" s="19">
        <v>7.4418604651162797E-4</v>
      </c>
      <c r="I1084" s="6">
        <v>69</v>
      </c>
      <c r="J1084" s="14">
        <v>12.798399999999999</v>
      </c>
      <c r="K1084" s="14">
        <v>175.17809999999997</v>
      </c>
      <c r="M1084" s="71"/>
    </row>
    <row r="1085" spans="1:13" s="6" customFormat="1">
      <c r="A1085" s="75">
        <v>45864</v>
      </c>
      <c r="B1085" s="6" t="s">
        <v>210</v>
      </c>
      <c r="C1085" s="6" t="s">
        <v>248</v>
      </c>
      <c r="D1085" s="49" t="s">
        <v>25</v>
      </c>
      <c r="E1085" s="7">
        <v>0.14344186046511628</v>
      </c>
      <c r="F1085" s="7">
        <v>0.45454545454545453</v>
      </c>
      <c r="G1085" s="6">
        <v>0</v>
      </c>
      <c r="H1085" s="19">
        <v>0</v>
      </c>
      <c r="I1085" s="6">
        <v>0.6</v>
      </c>
      <c r="J1085" s="14">
        <v>0</v>
      </c>
      <c r="K1085" s="14">
        <v>77.809999999999988</v>
      </c>
      <c r="M1085" s="71"/>
    </row>
    <row r="1086" spans="1:13" s="6" customFormat="1">
      <c r="A1086" s="75">
        <v>45864</v>
      </c>
      <c r="B1086" s="6" t="s">
        <v>210</v>
      </c>
      <c r="C1086" s="6" t="s">
        <v>248</v>
      </c>
      <c r="D1086" s="49" t="s">
        <v>240</v>
      </c>
      <c r="E1086" s="7">
        <v>0</v>
      </c>
      <c r="F1086" s="7">
        <v>2.7272727272727271E-3</v>
      </c>
      <c r="G1086" s="6">
        <v>0.13200000000000001</v>
      </c>
      <c r="H1086" s="19">
        <v>6.1395348837209307E-4</v>
      </c>
      <c r="I1086" s="6">
        <v>3</v>
      </c>
      <c r="J1086" s="14">
        <v>1.388084210526316</v>
      </c>
      <c r="K1086" s="14">
        <v>0</v>
      </c>
      <c r="M1086" s="71"/>
    </row>
    <row r="1087" spans="1:13" s="6" customFormat="1">
      <c r="A1087" s="75">
        <v>45864</v>
      </c>
      <c r="B1087" s="6" t="s">
        <v>210</v>
      </c>
      <c r="C1087" s="6" t="s">
        <v>248</v>
      </c>
      <c r="D1087" s="49" t="s">
        <v>27</v>
      </c>
      <c r="E1087" s="7">
        <v>-6.1395348837209307E-4</v>
      </c>
      <c r="F1087" s="7">
        <v>1.3636363636363636E-2</v>
      </c>
      <c r="G1087" s="6">
        <v>0</v>
      </c>
      <c r="H1087" s="19">
        <v>0</v>
      </c>
      <c r="I1087" s="6">
        <v>1.7150000000000001</v>
      </c>
      <c r="J1087" s="14">
        <v>0</v>
      </c>
      <c r="K1087" s="14">
        <v>0</v>
      </c>
      <c r="M1087" s="71"/>
    </row>
    <row r="1088" spans="1:13" s="6" customFormat="1">
      <c r="A1088" s="75">
        <v>45864</v>
      </c>
      <c r="B1088" s="6" t="s">
        <v>210</v>
      </c>
      <c r="C1088" s="6" t="s">
        <v>248</v>
      </c>
      <c r="D1088" s="49" t="s">
        <v>30</v>
      </c>
      <c r="E1088" s="7">
        <v>1.5279069767441861E-2</v>
      </c>
      <c r="F1088" s="7">
        <v>2.2727272727272728E-2</v>
      </c>
      <c r="G1088" s="6">
        <v>0.8</v>
      </c>
      <c r="H1088" s="19">
        <v>3.7209302325581397E-3</v>
      </c>
      <c r="I1088" s="6">
        <v>0</v>
      </c>
      <c r="J1088" s="14">
        <v>13.52</v>
      </c>
      <c r="K1088" s="14">
        <v>55.516500000000001</v>
      </c>
      <c r="M1088" s="71"/>
    </row>
    <row r="1089" spans="1:13" s="6" customFormat="1">
      <c r="A1089" s="75">
        <v>45864</v>
      </c>
      <c r="B1089" s="6" t="s">
        <v>210</v>
      </c>
      <c r="C1089" s="6" t="s">
        <v>248</v>
      </c>
      <c r="D1089" s="49" t="s">
        <v>241</v>
      </c>
      <c r="E1089" s="7">
        <v>-9.3023255813953504E-4</v>
      </c>
      <c r="F1089" s="7">
        <v>2.7272727272727271E-3</v>
      </c>
      <c r="G1089" s="6">
        <v>0.29799999999999999</v>
      </c>
      <c r="H1089" s="19">
        <v>1.3860465116279069E-3</v>
      </c>
      <c r="I1089" s="6">
        <v>0.43</v>
      </c>
      <c r="J1089" s="14">
        <v>15.7101875</v>
      </c>
      <c r="K1089" s="14">
        <v>31.631249999999998</v>
      </c>
      <c r="M1089" s="71"/>
    </row>
    <row r="1090" spans="1:13" s="6" customFormat="1">
      <c r="A1090" s="75">
        <v>45864</v>
      </c>
      <c r="B1090" s="6" t="s">
        <v>210</v>
      </c>
      <c r="C1090" s="6" t="s">
        <v>248</v>
      </c>
      <c r="D1090" s="49" t="s">
        <v>242</v>
      </c>
      <c r="E1090" s="7">
        <v>1.2651162790697679E-3</v>
      </c>
      <c r="F1090" s="7">
        <v>4.5454545454545452E-3</v>
      </c>
      <c r="G1090" s="6">
        <v>0.183</v>
      </c>
      <c r="H1090" s="19">
        <v>8.5116279069767436E-4</v>
      </c>
      <c r="I1090" s="6">
        <v>2</v>
      </c>
      <c r="J1090" s="14">
        <v>2.6571599999999997</v>
      </c>
      <c r="K1090" s="14">
        <v>8.2764000000000006</v>
      </c>
      <c r="M1090" s="71"/>
    </row>
    <row r="1091" spans="1:13" s="6" customFormat="1">
      <c r="A1091" s="75">
        <v>45864</v>
      </c>
      <c r="B1091" s="6" t="s">
        <v>210</v>
      </c>
      <c r="C1091" s="6" t="s">
        <v>248</v>
      </c>
      <c r="D1091" s="49" t="s">
        <v>32</v>
      </c>
      <c r="E1091" s="7">
        <v>3.8E-3</v>
      </c>
      <c r="F1091" s="7">
        <v>1.3636363636363636E-2</v>
      </c>
      <c r="G1091" s="6">
        <v>0.438</v>
      </c>
      <c r="H1091" s="19">
        <v>2.0372093023255816E-3</v>
      </c>
      <c r="I1091" s="6">
        <v>0.4</v>
      </c>
      <c r="J1091" s="14">
        <v>13.0962</v>
      </c>
      <c r="K1091" s="14">
        <v>29.9</v>
      </c>
      <c r="M1091" s="71"/>
    </row>
    <row r="1092" spans="1:13" s="6" customFormat="1">
      <c r="A1092" s="75">
        <v>45864</v>
      </c>
      <c r="B1092" s="6" t="s">
        <v>210</v>
      </c>
      <c r="C1092" s="6" t="s">
        <v>248</v>
      </c>
      <c r="D1092" s="49" t="s">
        <v>33</v>
      </c>
      <c r="E1092" s="7">
        <v>7.5348837209302313E-4</v>
      </c>
      <c r="F1092" s="7">
        <v>4.5454545454545452E-3</v>
      </c>
      <c r="G1092" s="6">
        <v>0.28000000000000003</v>
      </c>
      <c r="H1092" s="19">
        <v>1.302325581395349E-3</v>
      </c>
      <c r="I1092" s="6">
        <v>0.13100000000000001</v>
      </c>
      <c r="J1092" s="14">
        <v>4.0124000000000004</v>
      </c>
      <c r="K1092" s="14">
        <v>8.597999999999999</v>
      </c>
      <c r="M1092" s="71"/>
    </row>
    <row r="1093" spans="1:13" s="6" customFormat="1">
      <c r="A1093" s="75">
        <v>45864</v>
      </c>
      <c r="B1093" s="6" t="s">
        <v>210</v>
      </c>
      <c r="C1093" s="6" t="s">
        <v>248</v>
      </c>
      <c r="D1093" s="49" t="s">
        <v>36</v>
      </c>
      <c r="E1093" s="7">
        <v>-9.8139534883720948E-4</v>
      </c>
      <c r="F1093" s="7">
        <v>9.0909090909090909E-4</v>
      </c>
      <c r="G1093" s="6">
        <v>4.8000000000000001E-2</v>
      </c>
      <c r="H1093" s="19">
        <v>2.2325581395348838E-4</v>
      </c>
      <c r="I1093" s="6">
        <v>0</v>
      </c>
      <c r="J1093" s="14">
        <v>6.6955200000000001</v>
      </c>
      <c r="K1093" s="14">
        <v>9.6248100000000019</v>
      </c>
      <c r="M1093" s="71"/>
    </row>
    <row r="1094" spans="1:13" s="6" customFormat="1">
      <c r="A1094" s="75">
        <v>45864</v>
      </c>
      <c r="B1094" s="6" t="s">
        <v>210</v>
      </c>
      <c r="C1094" s="6" t="s">
        <v>248</v>
      </c>
      <c r="D1094" s="49" t="s">
        <v>243</v>
      </c>
      <c r="E1094" s="7">
        <v>7.0697674418604656E-4</v>
      </c>
      <c r="F1094" s="7">
        <v>9.0909090909090909E-4</v>
      </c>
      <c r="G1094" s="6">
        <v>6.5000000000000002E-2</v>
      </c>
      <c r="H1094" s="19">
        <v>3.0232558139534885E-4</v>
      </c>
      <c r="I1094" s="6">
        <v>0</v>
      </c>
      <c r="J1094" s="14">
        <v>1.4638</v>
      </c>
      <c r="K1094" s="14">
        <v>4.5040000000000004</v>
      </c>
      <c r="M1094" s="71"/>
    </row>
    <row r="1095" spans="1:13" s="6" customFormat="1">
      <c r="A1095" s="75">
        <v>45864</v>
      </c>
      <c r="B1095" s="6" t="s">
        <v>210</v>
      </c>
      <c r="C1095" s="6" t="s">
        <v>248</v>
      </c>
      <c r="D1095" s="49" t="s">
        <v>38</v>
      </c>
      <c r="E1095" s="7">
        <v>6.2790697674418609E-4</v>
      </c>
      <c r="F1095" s="7">
        <v>9.0909090909090909E-4</v>
      </c>
      <c r="G1095" s="6">
        <v>8.8999999999999996E-2</v>
      </c>
      <c r="H1095" s="19">
        <v>4.1395348837209298E-4</v>
      </c>
      <c r="I1095" s="6">
        <v>1</v>
      </c>
      <c r="J1095" s="14">
        <v>3.8145399999999996</v>
      </c>
      <c r="K1095" s="14">
        <v>8.572000000000001</v>
      </c>
      <c r="M1095" s="71"/>
    </row>
    <row r="1096" spans="1:13" s="6" customFormat="1">
      <c r="A1096" s="75">
        <v>45864</v>
      </c>
      <c r="B1096" s="6" t="s">
        <v>210</v>
      </c>
      <c r="C1096" s="6" t="s">
        <v>248</v>
      </c>
      <c r="D1096" s="49" t="s">
        <v>40</v>
      </c>
      <c r="E1096" s="7">
        <v>1.1213953488372093E-2</v>
      </c>
      <c r="F1096" s="7">
        <v>1.5909090909090907E-2</v>
      </c>
      <c r="G1096" s="6">
        <v>1.0349999999999999</v>
      </c>
      <c r="H1096" s="19">
        <v>4.8139534883720929E-3</v>
      </c>
      <c r="I1096" s="6">
        <v>0.25</v>
      </c>
      <c r="J1096" s="14">
        <v>12.854699999999999</v>
      </c>
      <c r="K1096" s="14">
        <v>31.05</v>
      </c>
      <c r="M1096" s="71"/>
    </row>
    <row r="1097" spans="1:13" s="6" customFormat="1">
      <c r="A1097" s="75">
        <v>45864</v>
      </c>
      <c r="B1097" s="6" t="s">
        <v>210</v>
      </c>
      <c r="C1097" s="6" t="s">
        <v>248</v>
      </c>
      <c r="D1097" s="49" t="s">
        <v>244</v>
      </c>
      <c r="E1097" s="7">
        <v>-1.3255813953488372E-3</v>
      </c>
      <c r="F1097" s="7">
        <v>4.5454545454545452E-3</v>
      </c>
      <c r="G1097" s="6">
        <v>0.10100000000000001</v>
      </c>
      <c r="H1097" s="19">
        <v>4.6976744186046516E-4</v>
      </c>
      <c r="I1097" s="6">
        <v>1</v>
      </c>
      <c r="J1097" s="14">
        <v>2.7653799999999999</v>
      </c>
      <c r="K1097" s="14">
        <v>20.535</v>
      </c>
      <c r="M1097" s="71"/>
    </row>
    <row r="1098" spans="1:13" s="6" customFormat="1">
      <c r="A1098" s="75">
        <v>45864</v>
      </c>
      <c r="B1098" s="6" t="s">
        <v>210</v>
      </c>
      <c r="C1098" s="6" t="s">
        <v>248</v>
      </c>
      <c r="D1098" s="49" t="s">
        <v>41</v>
      </c>
      <c r="E1098" s="7">
        <v>-4.6976744186046516E-4</v>
      </c>
      <c r="F1098" s="7">
        <v>4.5454545454545452E-3</v>
      </c>
      <c r="G1098" s="6">
        <v>0</v>
      </c>
      <c r="H1098" s="19">
        <v>0</v>
      </c>
      <c r="I1098" s="6">
        <v>0</v>
      </c>
      <c r="J1098" s="14">
        <v>0</v>
      </c>
      <c r="K1098" s="14">
        <v>0</v>
      </c>
      <c r="M1098" s="71"/>
    </row>
    <row r="1099" spans="1:13" s="6" customFormat="1">
      <c r="A1099" s="75">
        <v>45864</v>
      </c>
      <c r="B1099" s="6" t="s">
        <v>210</v>
      </c>
      <c r="C1099" s="6" t="s">
        <v>248</v>
      </c>
      <c r="D1099" s="49" t="s">
        <v>44</v>
      </c>
      <c r="E1099" s="7">
        <v>2.3255813953488372E-2</v>
      </c>
      <c r="F1099" s="7">
        <v>2.2727272727272728E-2</v>
      </c>
      <c r="G1099" s="6">
        <v>0.35</v>
      </c>
      <c r="H1099" s="19">
        <v>1.6279069767441859E-3</v>
      </c>
      <c r="I1099" s="6">
        <v>8.8999999999999996E-2</v>
      </c>
      <c r="J1099" s="14">
        <v>2.7650000000000001</v>
      </c>
      <c r="K1099" s="14">
        <v>39.5</v>
      </c>
      <c r="M1099" s="71"/>
    </row>
    <row r="1100" spans="1:13" s="6" customFormat="1">
      <c r="A1100" s="75">
        <v>45864</v>
      </c>
      <c r="B1100" s="6" t="s">
        <v>210</v>
      </c>
      <c r="C1100" s="6" t="s">
        <v>248</v>
      </c>
      <c r="D1100" s="49" t="s">
        <v>175</v>
      </c>
      <c r="E1100" s="7">
        <v>-1.3441860465116277E-3</v>
      </c>
      <c r="F1100" s="7">
        <v>6.8181818181818176E-4</v>
      </c>
      <c r="G1100" s="6">
        <v>6.0999999999999999E-2</v>
      </c>
      <c r="H1100" s="19">
        <v>2.8372093023255814E-4</v>
      </c>
      <c r="I1100" s="6">
        <v>0</v>
      </c>
      <c r="J1100" s="14">
        <v>2.7450000000000001</v>
      </c>
      <c r="K1100" s="14">
        <v>2.7450000000000001</v>
      </c>
      <c r="M1100" s="71"/>
    </row>
    <row r="1101" spans="1:13" s="6" customFormat="1">
      <c r="A1101" s="75">
        <v>45864</v>
      </c>
      <c r="B1101" s="6" t="s">
        <v>210</v>
      </c>
      <c r="C1101" s="6" t="s">
        <v>248</v>
      </c>
      <c r="D1101" s="49" t="s">
        <v>47</v>
      </c>
      <c r="E1101" s="7">
        <v>6.4651162790697685E-4</v>
      </c>
      <c r="F1101" s="7">
        <v>9.0909090909090909E-4</v>
      </c>
      <c r="G1101" s="6">
        <v>0</v>
      </c>
      <c r="H1101" s="19">
        <v>0</v>
      </c>
      <c r="I1101" s="6">
        <v>0</v>
      </c>
      <c r="J1101" s="14">
        <v>0</v>
      </c>
      <c r="K1101" s="14">
        <v>6.9</v>
      </c>
      <c r="M1101" s="71"/>
    </row>
    <row r="1102" spans="1:13" s="6" customFormat="1">
      <c r="A1102" s="75">
        <v>45864</v>
      </c>
      <c r="B1102" s="6" t="s">
        <v>210</v>
      </c>
      <c r="C1102" s="6" t="s">
        <v>248</v>
      </c>
      <c r="D1102" s="49" t="s">
        <v>46</v>
      </c>
      <c r="E1102" s="7">
        <v>2.3255813953488372E-3</v>
      </c>
      <c r="F1102" s="7">
        <v>2.2727272727272726E-3</v>
      </c>
      <c r="G1102" s="6">
        <v>0.13</v>
      </c>
      <c r="H1102" s="19">
        <v>6.0465116279069769E-4</v>
      </c>
      <c r="I1102" s="6">
        <v>0.8</v>
      </c>
      <c r="J1102" s="14">
        <v>3.367</v>
      </c>
      <c r="K1102" s="14">
        <v>12.95</v>
      </c>
      <c r="M1102" s="71"/>
    </row>
    <row r="1103" spans="1:13" s="6" customFormat="1">
      <c r="A1103" s="75">
        <v>45864</v>
      </c>
      <c r="B1103" s="6" t="s">
        <v>210</v>
      </c>
      <c r="C1103" s="6" t="s">
        <v>248</v>
      </c>
      <c r="D1103" s="49" t="s">
        <v>48</v>
      </c>
      <c r="E1103" s="7">
        <v>9.6279069767441876E-3</v>
      </c>
      <c r="F1103" s="7">
        <v>1.3636363636363636E-2</v>
      </c>
      <c r="G1103" s="6">
        <v>0.23799999999999999</v>
      </c>
      <c r="H1103" s="19">
        <v>1.1069767441860465E-3</v>
      </c>
      <c r="I1103" s="6">
        <v>0.38</v>
      </c>
      <c r="J1103" s="14">
        <v>2.6655999999999995</v>
      </c>
      <c r="K1103" s="14">
        <v>24.64</v>
      </c>
      <c r="M1103" s="71"/>
    </row>
    <row r="1104" spans="1:13" s="6" customFormat="1">
      <c r="A1104" s="75">
        <v>45864</v>
      </c>
      <c r="B1104" s="6" t="s">
        <v>210</v>
      </c>
      <c r="C1104" s="6" t="s">
        <v>248</v>
      </c>
      <c r="D1104" s="49" t="s">
        <v>49</v>
      </c>
      <c r="E1104" s="7">
        <v>-5.4883720930232562E-4</v>
      </c>
      <c r="F1104" s="7">
        <v>2.2727272727272726E-3</v>
      </c>
      <c r="G1104" s="6">
        <v>0.11799999999999999</v>
      </c>
      <c r="H1104" s="19">
        <v>5.4883720930232552E-4</v>
      </c>
      <c r="I1104" s="6">
        <v>0.97799999999999998</v>
      </c>
      <c r="J1104" s="14">
        <v>0.49559999999999998</v>
      </c>
      <c r="K1104" s="14">
        <v>0.504</v>
      </c>
      <c r="M1104" s="71"/>
    </row>
    <row r="1105" spans="1:13" s="6" customFormat="1">
      <c r="A1105" s="75">
        <v>45864</v>
      </c>
      <c r="B1105" s="6" t="s">
        <v>210</v>
      </c>
      <c r="C1105" s="6" t="s">
        <v>248</v>
      </c>
      <c r="D1105" s="49" t="s">
        <v>50</v>
      </c>
      <c r="E1105" s="7">
        <v>4.2046511627906978E-3</v>
      </c>
      <c r="F1105" s="7">
        <v>9.0909090909090905E-3</v>
      </c>
      <c r="G1105" s="6">
        <v>0.23100000000000001</v>
      </c>
      <c r="H1105" s="19">
        <v>1.0744186046511629E-3</v>
      </c>
      <c r="I1105" s="6">
        <v>0</v>
      </c>
      <c r="J1105" s="14">
        <v>1.7325000000000002</v>
      </c>
      <c r="K1105" s="14">
        <v>7.665</v>
      </c>
      <c r="M1105" s="71"/>
    </row>
    <row r="1106" spans="1:13" s="6" customFormat="1">
      <c r="A1106" s="75">
        <v>45864</v>
      </c>
      <c r="B1106" s="6" t="s">
        <v>210</v>
      </c>
      <c r="C1106" s="6" t="s">
        <v>248</v>
      </c>
      <c r="D1106" s="49" t="s">
        <v>51</v>
      </c>
      <c r="E1106" s="7">
        <v>-6.0930232558139533E-4</v>
      </c>
      <c r="F1106" s="7">
        <v>4.5454545454545455E-4</v>
      </c>
      <c r="G1106" s="6">
        <v>0</v>
      </c>
      <c r="H1106" s="19">
        <v>0</v>
      </c>
      <c r="I1106" s="6">
        <v>0</v>
      </c>
      <c r="J1106" s="14">
        <v>0</v>
      </c>
      <c r="K1106" s="14">
        <v>24</v>
      </c>
      <c r="M1106" s="71"/>
    </row>
    <row r="1107" spans="1:13" s="6" customFormat="1">
      <c r="A1107" s="75">
        <v>45864</v>
      </c>
      <c r="B1107" s="6" t="s">
        <v>210</v>
      </c>
      <c r="C1107" s="6" t="s">
        <v>248</v>
      </c>
      <c r="D1107" s="49" t="s">
        <v>52</v>
      </c>
      <c r="E1107" s="7">
        <v>2.3255813953488372E-3</v>
      </c>
      <c r="F1107" s="7">
        <v>2.2727272727272726E-3</v>
      </c>
      <c r="G1107" s="6">
        <v>0.5</v>
      </c>
      <c r="H1107" s="19">
        <v>2.3255813953488372E-3</v>
      </c>
      <c r="I1107" s="6">
        <v>0</v>
      </c>
      <c r="J1107" s="14">
        <v>3.05</v>
      </c>
      <c r="K1107" s="14">
        <v>3.05</v>
      </c>
      <c r="M1107" s="71"/>
    </row>
    <row r="1108" spans="1:13" s="6" customFormat="1">
      <c r="A1108" s="75">
        <v>45864</v>
      </c>
      <c r="B1108" s="6" t="s">
        <v>210</v>
      </c>
      <c r="C1108" s="6" t="s">
        <v>248</v>
      </c>
      <c r="D1108" s="49" t="s">
        <v>53</v>
      </c>
      <c r="E1108" s="7">
        <v>-1.3953488372093021E-3</v>
      </c>
      <c r="F1108" s="7">
        <v>9.0909090909090909E-4</v>
      </c>
      <c r="G1108" s="6">
        <v>0.10100000000000001</v>
      </c>
      <c r="H1108" s="19">
        <v>4.6976744186046516E-4</v>
      </c>
      <c r="I1108" s="6">
        <v>0.25</v>
      </c>
      <c r="J1108" s="14">
        <v>6.3498700000000001</v>
      </c>
      <c r="K1108" s="14">
        <v>12.574</v>
      </c>
      <c r="M1108" s="71"/>
    </row>
    <row r="1109" spans="1:13" s="6" customFormat="1">
      <c r="A1109" s="75">
        <v>45864</v>
      </c>
      <c r="B1109" s="6" t="s">
        <v>210</v>
      </c>
      <c r="C1109" s="6" t="s">
        <v>248</v>
      </c>
      <c r="D1109" s="49" t="s">
        <v>245</v>
      </c>
      <c r="E1109" s="7">
        <v>1.9297674418604652E-2</v>
      </c>
      <c r="F1109" s="7">
        <v>2.0454545454545454E-2</v>
      </c>
      <c r="G1109" s="6">
        <v>0.3</v>
      </c>
      <c r="H1109" s="19">
        <v>1.3953488372093023E-3</v>
      </c>
      <c r="I1109" s="6">
        <v>0.08</v>
      </c>
      <c r="J1109" s="14">
        <v>5.1420000000000003</v>
      </c>
      <c r="K1109" s="14">
        <v>72.844999999999999</v>
      </c>
      <c r="M1109" s="71"/>
    </row>
    <row r="1110" spans="1:13" s="6" customFormat="1">
      <c r="A1110" s="75">
        <v>45864</v>
      </c>
      <c r="B1110" s="6" t="s">
        <v>210</v>
      </c>
      <c r="C1110" s="6" t="s">
        <v>248</v>
      </c>
      <c r="D1110" s="49" t="s">
        <v>246</v>
      </c>
      <c r="E1110" s="7">
        <v>-8.3720930232558134E-4</v>
      </c>
      <c r="F1110" s="7">
        <v>9.0909090909090909E-4</v>
      </c>
      <c r="G1110" s="6">
        <v>0.12</v>
      </c>
      <c r="H1110" s="19">
        <v>5.581395348837209E-4</v>
      </c>
      <c r="I1110" s="6">
        <v>0</v>
      </c>
      <c r="J1110" s="14">
        <v>3.3479999999999999</v>
      </c>
      <c r="K1110" s="14">
        <v>3.3480000000000003</v>
      </c>
      <c r="M1110" s="71"/>
    </row>
    <row r="1111" spans="1:13">
      <c r="A1111" s="75">
        <v>45872</v>
      </c>
      <c r="B1111" s="6" t="s">
        <v>210</v>
      </c>
      <c r="C1111" s="6" t="s">
        <v>248</v>
      </c>
      <c r="D1111" s="49" t="s">
        <v>56</v>
      </c>
      <c r="E1111" s="7">
        <v>8.3720930232558145E-4</v>
      </c>
      <c r="F1111" s="7">
        <v>1.3636363636363635E-3</v>
      </c>
      <c r="G1111" s="6">
        <v>0.10299999999999999</v>
      </c>
      <c r="H1111" s="19">
        <v>4.7906976744186043E-4</v>
      </c>
      <c r="I1111" s="6">
        <v>0</v>
      </c>
      <c r="J1111" s="14">
        <v>3.399</v>
      </c>
      <c r="K1111" s="14">
        <v>9.9</v>
      </c>
      <c r="L1111" s="11"/>
    </row>
    <row r="1112" spans="1:13">
      <c r="A1112" s="75">
        <v>45872</v>
      </c>
      <c r="B1112" s="6" t="s">
        <v>210</v>
      </c>
      <c r="C1112" s="6" t="s">
        <v>248</v>
      </c>
      <c r="D1112" s="49" t="s">
        <v>57</v>
      </c>
      <c r="E1112" s="7">
        <v>9.1627906976744192E-4</v>
      </c>
      <c r="F1112" s="7">
        <v>1.3636363636363635E-3</v>
      </c>
      <c r="G1112" s="6">
        <v>0.85</v>
      </c>
      <c r="H1112" s="19">
        <v>3.9534883720930229E-3</v>
      </c>
      <c r="I1112" s="6">
        <v>0</v>
      </c>
      <c r="J1112" s="14">
        <v>13.515000000000001</v>
      </c>
      <c r="K1112" s="14">
        <v>4.7699999999999996</v>
      </c>
      <c r="L1112" s="11"/>
    </row>
    <row r="1113" spans="1:13">
      <c r="A1113" s="75">
        <v>45872</v>
      </c>
      <c r="B1113" s="6" t="s">
        <v>210</v>
      </c>
      <c r="C1113" s="6" t="s">
        <v>248</v>
      </c>
      <c r="D1113" s="49" t="s">
        <v>247</v>
      </c>
      <c r="E1113" s="7">
        <v>-2.5581395348837207E-3</v>
      </c>
      <c r="F1113" s="7">
        <v>1.3636363636363635E-3</v>
      </c>
      <c r="G1113" s="6">
        <v>0.75</v>
      </c>
      <c r="H1113" s="19">
        <v>3.4883720930232558E-3</v>
      </c>
      <c r="I1113" s="6">
        <v>0.5</v>
      </c>
      <c r="J1113" s="14">
        <v>9.6750000000000007</v>
      </c>
      <c r="K1113" s="14">
        <v>3.87</v>
      </c>
      <c r="L1113" s="11"/>
    </row>
    <row r="1114" spans="1:13">
      <c r="A1114" s="75">
        <v>45872</v>
      </c>
      <c r="B1114" s="6" t="s">
        <v>210</v>
      </c>
      <c r="C1114" s="6" t="s">
        <v>248</v>
      </c>
      <c r="D1114" s="49" t="s">
        <v>59</v>
      </c>
      <c r="E1114" s="7">
        <v>3.4883720930232558E-3</v>
      </c>
      <c r="F1114" s="7">
        <v>9.0909090909090905E-3</v>
      </c>
      <c r="G1114" s="6">
        <v>0.20599999999999999</v>
      </c>
      <c r="H1114" s="19">
        <v>9.5813953488372086E-4</v>
      </c>
      <c r="I1114" s="6">
        <v>0</v>
      </c>
      <c r="J1114" s="14">
        <v>1.0506</v>
      </c>
      <c r="K1114" s="14">
        <v>7.6499999999999995</v>
      </c>
      <c r="L1114" s="11"/>
    </row>
    <row r="1115" spans="1:13">
      <c r="A1115" s="75">
        <v>45872</v>
      </c>
      <c r="B1115" s="6" t="s">
        <v>210</v>
      </c>
      <c r="C1115" s="6" t="s">
        <v>248</v>
      </c>
      <c r="D1115" s="49" t="s">
        <v>60</v>
      </c>
      <c r="E1115" s="7">
        <v>1.7646511627906977E-2</v>
      </c>
      <c r="F1115" s="7">
        <v>1.8181818181818181E-2</v>
      </c>
      <c r="G1115" s="6">
        <v>0.35</v>
      </c>
      <c r="H1115" s="19">
        <v>1.6279069767441859E-3</v>
      </c>
      <c r="I1115" s="6">
        <v>0.12</v>
      </c>
      <c r="J1115" s="14">
        <v>4.9874999999999998</v>
      </c>
      <c r="K1115" s="14">
        <v>57</v>
      </c>
      <c r="L1115" s="11"/>
    </row>
    <row r="1116" spans="1:13">
      <c r="A1116" s="75">
        <v>45872</v>
      </c>
      <c r="B1116" s="6" t="s">
        <v>210</v>
      </c>
      <c r="C1116" s="6" t="s">
        <v>248</v>
      </c>
      <c r="D1116" s="49" t="s">
        <v>61</v>
      </c>
      <c r="E1116" s="7">
        <v>-1.2558139534883717E-3</v>
      </c>
      <c r="F1116" s="7">
        <v>9.0909090909090909E-4</v>
      </c>
      <c r="G1116" s="6">
        <v>1.6E-2</v>
      </c>
      <c r="H1116" s="19">
        <v>7.4418604651162789E-5</v>
      </c>
      <c r="I1116" s="6">
        <v>0</v>
      </c>
      <c r="J1116" s="14">
        <v>1.0545599999999999</v>
      </c>
      <c r="K1116" s="14">
        <v>5.272800000000001</v>
      </c>
      <c r="L1116" s="11"/>
    </row>
    <row r="1117" spans="1:13">
      <c r="A1117" s="75">
        <v>45872</v>
      </c>
      <c r="B1117" s="6" t="s">
        <v>210</v>
      </c>
      <c r="C1117" s="6" t="s">
        <v>248</v>
      </c>
      <c r="D1117" s="49" t="s">
        <v>62</v>
      </c>
      <c r="E1117" s="7">
        <v>1.8530232558139535E-2</v>
      </c>
      <c r="F1117" s="7">
        <v>1.8181818181818181E-2</v>
      </c>
      <c r="G1117" s="6">
        <v>0.35</v>
      </c>
      <c r="H1117" s="19">
        <v>1.6279069767441859E-3</v>
      </c>
      <c r="I1117" s="6">
        <v>0</v>
      </c>
      <c r="J1117" s="14">
        <v>5.25</v>
      </c>
      <c r="K1117" s="14">
        <v>60</v>
      </c>
      <c r="L1117" s="11"/>
    </row>
    <row r="1118" spans="1:13">
      <c r="A1118" s="75">
        <v>45872</v>
      </c>
      <c r="B1118" s="6" t="s">
        <v>210</v>
      </c>
      <c r="C1118" s="6" t="s">
        <v>248</v>
      </c>
      <c r="D1118" s="49" t="s">
        <v>63</v>
      </c>
      <c r="E1118" s="7">
        <v>3.0232558139534887E-3</v>
      </c>
      <c r="F1118" s="7">
        <v>4.5454545454545452E-3</v>
      </c>
      <c r="G1118" s="6">
        <v>0</v>
      </c>
      <c r="H1118" s="19">
        <v>0</v>
      </c>
      <c r="I1118" s="6">
        <v>0</v>
      </c>
      <c r="J1118" s="14">
        <v>0</v>
      </c>
      <c r="K1118" s="14">
        <v>31.23</v>
      </c>
      <c r="L1118" s="11"/>
    </row>
    <row r="1119" spans="1:13">
      <c r="A1119" s="75">
        <v>45872</v>
      </c>
      <c r="B1119" s="6" t="s">
        <v>210</v>
      </c>
      <c r="C1119" s="6" t="s">
        <v>248</v>
      </c>
      <c r="D1119" s="49" t="s">
        <v>64</v>
      </c>
      <c r="E1119" s="7">
        <v>6.5116279069767436E-3</v>
      </c>
      <c r="F1119" s="7">
        <v>6.363636363636363E-3</v>
      </c>
      <c r="G1119" s="6">
        <v>0.35</v>
      </c>
      <c r="H1119" s="19">
        <v>1.6279069767441859E-3</v>
      </c>
      <c r="I1119" s="6">
        <v>0.21</v>
      </c>
      <c r="J1119" s="14">
        <v>12.914999999999999</v>
      </c>
      <c r="K1119" s="14">
        <v>51.66</v>
      </c>
      <c r="L1119" s="11"/>
    </row>
    <row r="1120" spans="1:13">
      <c r="A1120" s="75">
        <v>45872</v>
      </c>
      <c r="B1120" s="6" t="s">
        <v>210</v>
      </c>
      <c r="C1120" s="6" t="s">
        <v>248</v>
      </c>
      <c r="D1120" s="49" t="s">
        <v>65</v>
      </c>
      <c r="E1120" s="7">
        <v>-2.7906976744186012E-4</v>
      </c>
      <c r="F1120" s="7">
        <v>2.2727272727272726E-3</v>
      </c>
      <c r="G1120" s="6">
        <v>0</v>
      </c>
      <c r="H1120" s="19">
        <v>0</v>
      </c>
      <c r="I1120" s="6">
        <v>8.5000000000000006E-2</v>
      </c>
      <c r="J1120" s="14">
        <v>0</v>
      </c>
      <c r="K1120" s="14">
        <v>30.450000000000003</v>
      </c>
      <c r="L1120" s="11"/>
    </row>
    <row r="1121" spans="1:12">
      <c r="A1121" s="75">
        <v>45872</v>
      </c>
      <c r="B1121" s="6" t="s">
        <v>210</v>
      </c>
      <c r="C1121" s="6" t="s">
        <v>248</v>
      </c>
      <c r="D1121" s="49" t="s">
        <v>66</v>
      </c>
      <c r="E1121" s="7">
        <v>5.3488372093023261E-4</v>
      </c>
      <c r="F1121" s="7">
        <v>9.0909090909090909E-4</v>
      </c>
      <c r="G1121" s="6">
        <v>3.7999999999999999E-2</v>
      </c>
      <c r="H1121" s="19">
        <v>1.7674418604651161E-4</v>
      </c>
      <c r="I1121" s="6">
        <v>0.28899999999999998</v>
      </c>
      <c r="J1121" s="14">
        <v>1.976</v>
      </c>
      <c r="K1121" s="14">
        <v>5.98</v>
      </c>
      <c r="L1121" s="11"/>
    </row>
    <row r="1122" spans="1:12">
      <c r="A1122" s="75">
        <v>45872</v>
      </c>
      <c r="B1122" s="6" t="s">
        <v>210</v>
      </c>
      <c r="C1122" s="6" t="s">
        <v>248</v>
      </c>
      <c r="D1122" s="49" t="s">
        <v>68</v>
      </c>
      <c r="E1122" s="7">
        <v>8.0465116279069789E-4</v>
      </c>
      <c r="F1122" s="7">
        <v>2.2727272727272726E-3</v>
      </c>
      <c r="G1122" s="6">
        <v>0.111</v>
      </c>
      <c r="H1122" s="19">
        <v>5.1627906976744185E-4</v>
      </c>
      <c r="I1122" s="6">
        <v>0.45800000000000002</v>
      </c>
      <c r="J1122" s="14">
        <v>2.4308999999999998</v>
      </c>
      <c r="K1122" s="14">
        <v>4.6208999999999998</v>
      </c>
      <c r="L1122" s="11"/>
    </row>
    <row r="1123" spans="1:12">
      <c r="A1123" s="75">
        <v>45872</v>
      </c>
      <c r="B1123" s="6" t="s">
        <v>210</v>
      </c>
      <c r="C1123" s="6" t="s">
        <v>248</v>
      </c>
      <c r="D1123" s="49" t="s">
        <v>69</v>
      </c>
      <c r="E1123" s="7">
        <v>4.3302325581395353E-3</v>
      </c>
      <c r="F1123" s="7">
        <v>6.8181818181818179E-3</v>
      </c>
      <c r="G1123" s="6">
        <v>6.3E-2</v>
      </c>
      <c r="H1123" s="19">
        <v>2.9302325581395347E-4</v>
      </c>
      <c r="I1123" s="6">
        <v>0</v>
      </c>
      <c r="J1123" s="14">
        <v>1.7955000000000001</v>
      </c>
      <c r="K1123" s="14">
        <v>29.697000000000003</v>
      </c>
      <c r="L1123" s="11"/>
    </row>
    <row r="1124" spans="1:12">
      <c r="A1124" s="75">
        <v>45872</v>
      </c>
      <c r="B1124" s="6" t="s">
        <v>210</v>
      </c>
      <c r="C1124" s="6" t="s">
        <v>248</v>
      </c>
      <c r="D1124" s="49" t="s">
        <v>75</v>
      </c>
      <c r="E1124" s="7">
        <v>4.3581395348837211E-3</v>
      </c>
      <c r="F1124" s="7">
        <v>4.5454545454545452E-3</v>
      </c>
      <c r="G1124" s="6">
        <v>0.152</v>
      </c>
      <c r="H1124" s="19">
        <v>7.0697674418604645E-4</v>
      </c>
      <c r="I1124" s="6">
        <v>0</v>
      </c>
      <c r="J1124" s="14">
        <v>4.0888</v>
      </c>
      <c r="K1124" s="14">
        <v>26.9</v>
      </c>
      <c r="L1124" s="11"/>
    </row>
    <row r="1125" spans="1:12">
      <c r="A1125" s="75">
        <v>45872</v>
      </c>
      <c r="B1125" s="6" t="s">
        <v>210</v>
      </c>
      <c r="C1125" s="6" t="s">
        <v>248</v>
      </c>
      <c r="D1125" s="49" t="s">
        <v>76</v>
      </c>
      <c r="E1125" s="7">
        <v>5.8046511627906968E-3</v>
      </c>
      <c r="F1125" s="7">
        <v>6.363636363636363E-3</v>
      </c>
      <c r="G1125" s="6">
        <v>0.15</v>
      </c>
      <c r="H1125" s="19">
        <v>6.9767441860465117E-4</v>
      </c>
      <c r="I1125" s="6">
        <v>1</v>
      </c>
      <c r="J1125" s="14">
        <v>4.5750000000000002</v>
      </c>
      <c r="K1125" s="14">
        <v>42.699999999999996</v>
      </c>
      <c r="L1125" s="11"/>
    </row>
    <row r="1126" spans="1:12">
      <c r="A1126" s="75">
        <v>45872</v>
      </c>
      <c r="B1126" s="6" t="s">
        <v>210</v>
      </c>
      <c r="C1126" s="6" t="s">
        <v>248</v>
      </c>
      <c r="D1126" s="49" t="s">
        <v>78</v>
      </c>
      <c r="E1126" s="7">
        <v>5.9767441860465113E-2</v>
      </c>
      <c r="F1126" s="7">
        <v>6.363636363636363E-2</v>
      </c>
      <c r="G1126" s="6">
        <v>0.38</v>
      </c>
      <c r="H1126" s="19">
        <v>1.7674418604651163E-3</v>
      </c>
      <c r="I1126" s="6">
        <v>0.43</v>
      </c>
      <c r="J1126" s="14">
        <v>1.8049999999999999</v>
      </c>
      <c r="K1126" s="14">
        <v>61.75</v>
      </c>
      <c r="L1126" s="11"/>
    </row>
    <row r="1127" spans="1:12">
      <c r="A1127" s="75">
        <v>45872</v>
      </c>
      <c r="B1127" s="6" t="s">
        <v>210</v>
      </c>
      <c r="C1127" s="6" t="s">
        <v>248</v>
      </c>
      <c r="D1127" s="49" t="s">
        <v>191</v>
      </c>
      <c r="E1127" s="7">
        <v>8.8372093023255847E-4</v>
      </c>
      <c r="F1127" s="7">
        <v>4.5454545454545452E-3</v>
      </c>
      <c r="G1127" s="6">
        <v>6.8000000000000005E-2</v>
      </c>
      <c r="H1127" s="19">
        <v>3.1627906976744186E-4</v>
      </c>
      <c r="I1127" s="6">
        <v>0.19500000000000001</v>
      </c>
      <c r="J1127" s="14">
        <v>2.1760000000000002</v>
      </c>
      <c r="K1127" s="14">
        <v>18.240000000000002</v>
      </c>
      <c r="L1127" s="11"/>
    </row>
    <row r="1128" spans="1:12">
      <c r="A1128" s="75">
        <v>45872</v>
      </c>
      <c r="B1128" s="6" t="s">
        <v>210</v>
      </c>
      <c r="C1128" s="6" t="s">
        <v>248</v>
      </c>
      <c r="D1128" s="49" t="s">
        <v>80</v>
      </c>
      <c r="E1128" s="7">
        <v>1.1023255813953489E-3</v>
      </c>
      <c r="F1128" s="7">
        <v>2.2727272727272726E-3</v>
      </c>
      <c r="G1128" s="6">
        <v>0</v>
      </c>
      <c r="H1128" s="19">
        <v>0</v>
      </c>
      <c r="I1128" s="6">
        <v>0</v>
      </c>
      <c r="J1128" s="14">
        <v>0</v>
      </c>
      <c r="K1128" s="14">
        <v>4.2730499999999996</v>
      </c>
      <c r="L1128" s="11"/>
    </row>
    <row r="1129" spans="1:12">
      <c r="A1129" s="75">
        <v>45872</v>
      </c>
      <c r="B1129" s="6" t="s">
        <v>210</v>
      </c>
      <c r="C1129" s="6" t="s">
        <v>248</v>
      </c>
      <c r="D1129" s="49" t="s">
        <v>91</v>
      </c>
      <c r="E1129" s="7">
        <v>1.8604651162790697E-2</v>
      </c>
      <c r="F1129" s="7">
        <v>1.8181818181818181E-2</v>
      </c>
      <c r="G1129" s="6">
        <v>0</v>
      </c>
      <c r="H1129" s="19">
        <v>0</v>
      </c>
      <c r="I1129" s="6"/>
      <c r="J1129" s="14">
        <v>0</v>
      </c>
      <c r="K1129" s="14">
        <v>31.2</v>
      </c>
      <c r="L1129" s="11"/>
    </row>
    <row r="1130" spans="1:12" ht="15" hidden="1">
      <c r="A1130" s="75">
        <v>45872</v>
      </c>
      <c r="B1130" s="6" t="s">
        <v>533</v>
      </c>
      <c r="C1130" s="6" t="s">
        <v>534</v>
      </c>
      <c r="D1130" s="26" t="s">
        <v>7</v>
      </c>
      <c r="E1130" s="7">
        <v>8.0851063829787233E-3</v>
      </c>
      <c r="F1130" s="7">
        <v>6.6666666666666671E-3</v>
      </c>
      <c r="G1130" s="6">
        <v>0.1</v>
      </c>
      <c r="H1130" s="6">
        <v>4.2553191489361707E-4</v>
      </c>
      <c r="I1130" s="6">
        <v>0</v>
      </c>
      <c r="J1130" s="22">
        <v>2.0699999999999998</v>
      </c>
      <c r="K1130" s="22">
        <v>41.4</v>
      </c>
      <c r="L1130" s="11"/>
    </row>
    <row r="1131" spans="1:12" ht="15" hidden="1">
      <c r="A1131" s="75">
        <v>45872</v>
      </c>
      <c r="B1131" s="6" t="s">
        <v>533</v>
      </c>
      <c r="C1131" s="6" t="s">
        <v>534</v>
      </c>
      <c r="D1131" s="26" t="s">
        <v>8</v>
      </c>
      <c r="E1131" s="7">
        <v>3.829787234042553E-3</v>
      </c>
      <c r="F1131" s="7">
        <v>3.3333333333333335E-3</v>
      </c>
      <c r="G1131" s="6">
        <v>0.111</v>
      </c>
      <c r="H1131" s="6">
        <v>4.723404255319149E-4</v>
      </c>
      <c r="I1131" s="6">
        <v>0</v>
      </c>
      <c r="J1131" s="22">
        <v>7.8865499999999997</v>
      </c>
      <c r="K1131" s="22">
        <v>71.05</v>
      </c>
      <c r="L1131" s="11"/>
    </row>
    <row r="1132" spans="1:12" ht="15" hidden="1">
      <c r="A1132" s="75">
        <v>45872</v>
      </c>
      <c r="B1132" s="6" t="s">
        <v>533</v>
      </c>
      <c r="C1132" s="6" t="s">
        <v>534</v>
      </c>
      <c r="D1132" s="27" t="s">
        <v>535</v>
      </c>
      <c r="E1132" s="7">
        <v>3.7829787234042555E-3</v>
      </c>
      <c r="F1132" s="7">
        <v>5.0000000000000001E-3</v>
      </c>
      <c r="G1132" s="6">
        <v>0</v>
      </c>
      <c r="H1132" s="6">
        <v>0</v>
      </c>
      <c r="I1132" s="6">
        <v>0.5</v>
      </c>
      <c r="J1132" s="22">
        <v>0</v>
      </c>
      <c r="K1132" s="22">
        <v>38.56</v>
      </c>
      <c r="L1132" s="11"/>
    </row>
    <row r="1133" spans="1:12" ht="15" hidden="1">
      <c r="A1133" s="75">
        <v>45872</v>
      </c>
      <c r="B1133" s="6" t="s">
        <v>533</v>
      </c>
      <c r="C1133" s="6" t="s">
        <v>534</v>
      </c>
      <c r="D1133" s="26" t="s">
        <v>15</v>
      </c>
      <c r="E1133" s="7">
        <v>0</v>
      </c>
      <c r="F1133" s="7">
        <v>3.3333333333333335E-3</v>
      </c>
      <c r="G1133" s="6">
        <v>0</v>
      </c>
      <c r="H1133" s="6">
        <v>0</v>
      </c>
      <c r="I1133" s="6">
        <v>1</v>
      </c>
      <c r="J1133" s="22">
        <v>0</v>
      </c>
      <c r="K1133" s="22">
        <v>0</v>
      </c>
      <c r="L1133" s="11"/>
    </row>
    <row r="1134" spans="1:12" ht="15" hidden="1">
      <c r="A1134" s="75">
        <v>45872</v>
      </c>
      <c r="B1134" s="6" t="s">
        <v>533</v>
      </c>
      <c r="C1134" s="6" t="s">
        <v>534</v>
      </c>
      <c r="D1134" s="26" t="s">
        <v>16</v>
      </c>
      <c r="E1134" s="7">
        <v>0.85106382978723405</v>
      </c>
      <c r="F1134" s="7">
        <v>0.66666666666666663</v>
      </c>
      <c r="G1134" s="6">
        <v>0</v>
      </c>
      <c r="H1134" s="6">
        <v>0</v>
      </c>
      <c r="I1134" s="6">
        <v>0</v>
      </c>
      <c r="J1134" s="22">
        <v>0</v>
      </c>
      <c r="K1134" s="22">
        <v>12</v>
      </c>
      <c r="L1134" s="11"/>
    </row>
    <row r="1135" spans="1:12" ht="15" hidden="1">
      <c r="A1135" s="75">
        <v>45872</v>
      </c>
      <c r="B1135" s="6" t="s">
        <v>533</v>
      </c>
      <c r="C1135" s="6" t="s">
        <v>534</v>
      </c>
      <c r="D1135" s="26" t="s">
        <v>17</v>
      </c>
      <c r="E1135" s="7">
        <v>0.42553191489361702</v>
      </c>
      <c r="F1135" s="7">
        <v>0.33333333333333331</v>
      </c>
      <c r="G1135" s="6">
        <v>0</v>
      </c>
      <c r="H1135" s="6">
        <v>0</v>
      </c>
      <c r="I1135" s="6">
        <v>0</v>
      </c>
      <c r="J1135" s="22">
        <v>0</v>
      </c>
      <c r="K1135" s="22">
        <v>7.0000000000000009</v>
      </c>
      <c r="L1135" s="11"/>
    </row>
    <row r="1136" spans="1:12" ht="15" hidden="1">
      <c r="A1136" s="75">
        <v>45872</v>
      </c>
      <c r="B1136" s="6" t="s">
        <v>533</v>
      </c>
      <c r="C1136" s="6" t="s">
        <v>534</v>
      </c>
      <c r="D1136" s="27" t="s">
        <v>239</v>
      </c>
      <c r="E1136" s="7">
        <v>8.5106382978723414E-4</v>
      </c>
      <c r="F1136" s="7">
        <v>6.6666666666666675E-4</v>
      </c>
      <c r="G1136" s="6">
        <v>0.16500000000000001</v>
      </c>
      <c r="H1136" s="6">
        <v>7.0212765957446816E-4</v>
      </c>
      <c r="I1136" s="6">
        <v>0</v>
      </c>
      <c r="J1136" s="22">
        <v>7.9299000000000008</v>
      </c>
      <c r="K1136" s="22">
        <v>9.6120000000000019</v>
      </c>
      <c r="L1136" s="11"/>
    </row>
    <row r="1137" spans="1:12" ht="15" hidden="1">
      <c r="A1137" s="75">
        <v>45872</v>
      </c>
      <c r="B1137" s="6" t="s">
        <v>533</v>
      </c>
      <c r="C1137" s="6" t="s">
        <v>534</v>
      </c>
      <c r="D1137" s="26" t="s">
        <v>19</v>
      </c>
      <c r="E1137" s="7">
        <v>3.553191489361702E-3</v>
      </c>
      <c r="F1137" s="7">
        <v>6.6666666666666671E-3</v>
      </c>
      <c r="G1137" s="6">
        <v>0</v>
      </c>
      <c r="H1137" s="6">
        <v>0</v>
      </c>
      <c r="I1137" s="6">
        <v>1</v>
      </c>
      <c r="J1137" s="22">
        <v>0</v>
      </c>
      <c r="K1137" s="22">
        <v>65</v>
      </c>
      <c r="L1137" s="11"/>
    </row>
    <row r="1138" spans="1:12" ht="15" hidden="1">
      <c r="A1138" s="75">
        <v>45872</v>
      </c>
      <c r="B1138" s="6" t="s">
        <v>533</v>
      </c>
      <c r="C1138" s="6" t="s">
        <v>534</v>
      </c>
      <c r="D1138" s="27" t="s">
        <v>178</v>
      </c>
      <c r="E1138" s="7">
        <v>4.2553191489361707E-4</v>
      </c>
      <c r="F1138" s="7">
        <v>3.3333333333333338E-4</v>
      </c>
      <c r="G1138" s="6">
        <v>0</v>
      </c>
      <c r="H1138" s="6">
        <v>0</v>
      </c>
      <c r="I1138" s="6">
        <v>0</v>
      </c>
      <c r="J1138" s="22">
        <v>0</v>
      </c>
      <c r="K1138" s="22">
        <v>3.3311111111111114</v>
      </c>
      <c r="L1138" s="11"/>
    </row>
    <row r="1139" spans="1:12" ht="15" hidden="1">
      <c r="A1139" s="75">
        <v>45872</v>
      </c>
      <c r="B1139" s="6" t="s">
        <v>533</v>
      </c>
      <c r="C1139" s="6" t="s">
        <v>534</v>
      </c>
      <c r="D1139" s="27" t="s">
        <v>21</v>
      </c>
      <c r="E1139" s="7">
        <v>8.5106382978723406E-3</v>
      </c>
      <c r="F1139" s="7">
        <v>6.6666666666666671E-3</v>
      </c>
      <c r="G1139" s="6">
        <v>0</v>
      </c>
      <c r="H1139" s="6">
        <v>0</v>
      </c>
      <c r="I1139" s="6">
        <v>0</v>
      </c>
      <c r="J1139" s="22">
        <v>0</v>
      </c>
      <c r="K1139" s="22">
        <v>296.39999999999998</v>
      </c>
      <c r="L1139" s="11"/>
    </row>
    <row r="1140" spans="1:12" ht="15" hidden="1">
      <c r="A1140" s="75">
        <v>45872</v>
      </c>
      <c r="B1140" s="6" t="s">
        <v>533</v>
      </c>
      <c r="C1140" s="6" t="s">
        <v>534</v>
      </c>
      <c r="D1140" s="26" t="s">
        <v>24</v>
      </c>
      <c r="E1140" s="7">
        <v>2.1276595744680851E-3</v>
      </c>
      <c r="F1140" s="7">
        <v>1.6666666666666668E-3</v>
      </c>
      <c r="G1140" s="6">
        <v>0</v>
      </c>
      <c r="H1140" s="6">
        <v>0</v>
      </c>
      <c r="I1140" s="6">
        <v>0</v>
      </c>
      <c r="J1140" s="22">
        <v>0</v>
      </c>
      <c r="K1140" s="22">
        <v>32.989999999999995</v>
      </c>
      <c r="L1140" s="11"/>
    </row>
    <row r="1141" spans="1:12" ht="15" hidden="1">
      <c r="A1141" s="75">
        <v>45872</v>
      </c>
      <c r="B1141" s="6" t="s">
        <v>533</v>
      </c>
      <c r="C1141" s="6" t="s">
        <v>534</v>
      </c>
      <c r="D1141" s="27" t="s">
        <v>25</v>
      </c>
      <c r="E1141" s="7">
        <v>0.42553191489361702</v>
      </c>
      <c r="F1141" s="7">
        <v>0.5</v>
      </c>
      <c r="G1141" s="6">
        <v>0</v>
      </c>
      <c r="H1141" s="6">
        <v>0</v>
      </c>
      <c r="I1141" s="6">
        <v>50</v>
      </c>
      <c r="J1141" s="22">
        <v>0</v>
      </c>
      <c r="K1141" s="22">
        <v>250.99999999999997</v>
      </c>
      <c r="L1141" s="11"/>
    </row>
    <row r="1142" spans="1:12" ht="15" hidden="1">
      <c r="A1142" s="75">
        <v>45872</v>
      </c>
      <c r="B1142" s="6" t="s">
        <v>533</v>
      </c>
      <c r="C1142" s="6" t="s">
        <v>534</v>
      </c>
      <c r="D1142" s="27" t="s">
        <v>465</v>
      </c>
      <c r="E1142" s="7">
        <v>4.2553191489361703E-3</v>
      </c>
      <c r="F1142" s="7">
        <v>3.3333333333333335E-3</v>
      </c>
      <c r="G1142" s="6">
        <v>0.15</v>
      </c>
      <c r="H1142" s="6">
        <v>6.382978723404255E-4</v>
      </c>
      <c r="I1142" s="6">
        <v>0</v>
      </c>
      <c r="J1142" s="22">
        <v>11.85</v>
      </c>
      <c r="K1142" s="22">
        <v>79</v>
      </c>
      <c r="L1142" s="11"/>
    </row>
    <row r="1143" spans="1:12" ht="15" hidden="1">
      <c r="A1143" s="75">
        <v>45872</v>
      </c>
      <c r="B1143" s="6" t="s">
        <v>533</v>
      </c>
      <c r="C1143" s="6" t="s">
        <v>534</v>
      </c>
      <c r="D1143" s="26" t="s">
        <v>27</v>
      </c>
      <c r="E1143" s="7">
        <v>-6.382978723404255E-4</v>
      </c>
      <c r="F1143" s="7">
        <v>0.01</v>
      </c>
      <c r="G1143" s="6">
        <v>0</v>
      </c>
      <c r="H1143" s="6">
        <v>0</v>
      </c>
      <c r="I1143" s="6">
        <v>3</v>
      </c>
      <c r="J1143" s="22">
        <v>0</v>
      </c>
      <c r="K1143" s="22">
        <v>0</v>
      </c>
      <c r="L1143" s="11"/>
    </row>
    <row r="1144" spans="1:12" ht="15" hidden="1">
      <c r="A1144" s="75">
        <v>45872</v>
      </c>
      <c r="B1144" s="6" t="s">
        <v>533</v>
      </c>
      <c r="C1144" s="6" t="s">
        <v>534</v>
      </c>
      <c r="D1144" s="27" t="s">
        <v>536</v>
      </c>
      <c r="E1144" s="7">
        <v>3.1914893617021275E-3</v>
      </c>
      <c r="F1144" s="7">
        <v>2.5000000000000001E-3</v>
      </c>
      <c r="G1144" s="6">
        <v>0.126</v>
      </c>
      <c r="H1144" s="6">
        <v>5.361702127659574E-4</v>
      </c>
      <c r="I1144" s="6">
        <v>0</v>
      </c>
      <c r="J1144" s="22">
        <v>6.512624999999999</v>
      </c>
      <c r="K1144" s="22">
        <v>38.765624999999993</v>
      </c>
      <c r="L1144" s="11"/>
    </row>
    <row r="1145" spans="1:12" ht="15" hidden="1">
      <c r="A1145" s="75">
        <v>45872</v>
      </c>
      <c r="B1145" s="6" t="s">
        <v>533</v>
      </c>
      <c r="C1145" s="6" t="s">
        <v>534</v>
      </c>
      <c r="D1145" s="26" t="s">
        <v>32</v>
      </c>
      <c r="E1145" s="7">
        <v>1.2229787234042553E-2</v>
      </c>
      <c r="F1145" s="7">
        <v>0.01</v>
      </c>
      <c r="G1145" s="6">
        <v>0.32500000000000001</v>
      </c>
      <c r="H1145" s="6">
        <v>1.3829787234042553E-3</v>
      </c>
      <c r="I1145" s="6">
        <v>0</v>
      </c>
      <c r="J1145" s="22">
        <v>9.1065000000000005</v>
      </c>
      <c r="K1145" s="22">
        <v>84.06</v>
      </c>
      <c r="L1145" s="11"/>
    </row>
    <row r="1146" spans="1:12" ht="15" hidden="1">
      <c r="A1146" s="75">
        <v>45872</v>
      </c>
      <c r="B1146" s="6" t="s">
        <v>533</v>
      </c>
      <c r="C1146" s="6" t="s">
        <v>534</v>
      </c>
      <c r="D1146" s="26" t="s">
        <v>33</v>
      </c>
      <c r="E1146" s="7">
        <v>2.872340425531915E-3</v>
      </c>
      <c r="F1146" s="7">
        <v>3.3333333333333335E-3</v>
      </c>
      <c r="G1146" s="6">
        <v>0</v>
      </c>
      <c r="H1146" s="6">
        <v>0</v>
      </c>
      <c r="I1146" s="6">
        <v>0</v>
      </c>
      <c r="J1146" s="22">
        <v>0</v>
      </c>
      <c r="K1146" s="22">
        <v>13.985714285714286</v>
      </c>
      <c r="L1146" s="11"/>
    </row>
    <row r="1147" spans="1:12" ht="15" hidden="1">
      <c r="A1147" s="75">
        <v>45872</v>
      </c>
      <c r="B1147" s="6" t="s">
        <v>533</v>
      </c>
      <c r="C1147" s="6" t="s">
        <v>534</v>
      </c>
      <c r="D1147" s="27" t="s">
        <v>308</v>
      </c>
      <c r="E1147" s="7">
        <v>2.1276595744680851E-3</v>
      </c>
      <c r="F1147" s="7">
        <v>1.6666666666666668E-3</v>
      </c>
      <c r="G1147" s="6">
        <v>0</v>
      </c>
      <c r="H1147" s="6">
        <v>0</v>
      </c>
      <c r="I1147" s="6">
        <v>0</v>
      </c>
      <c r="J1147" s="22">
        <v>0</v>
      </c>
      <c r="K1147" s="22">
        <v>26.26</v>
      </c>
      <c r="L1147" s="11"/>
    </row>
    <row r="1148" spans="1:12" ht="15" hidden="1">
      <c r="A1148" s="75">
        <v>45872</v>
      </c>
      <c r="B1148" s="6" t="s">
        <v>533</v>
      </c>
      <c r="C1148" s="6" t="s">
        <v>534</v>
      </c>
      <c r="D1148" s="26" t="s">
        <v>36</v>
      </c>
      <c r="E1148" s="7">
        <v>8.5106382978723414E-4</v>
      </c>
      <c r="F1148" s="7">
        <v>6.6666666666666675E-4</v>
      </c>
      <c r="G1148" s="6">
        <v>0</v>
      </c>
      <c r="H1148" s="6">
        <v>0</v>
      </c>
      <c r="I1148" s="6">
        <v>0</v>
      </c>
      <c r="J1148" s="22">
        <v>0</v>
      </c>
      <c r="K1148" s="22">
        <v>26.418604651162795</v>
      </c>
      <c r="L1148" s="11"/>
    </row>
    <row r="1149" spans="1:12" ht="15" hidden="1">
      <c r="A1149" s="75">
        <v>45872</v>
      </c>
      <c r="B1149" s="6" t="s">
        <v>533</v>
      </c>
      <c r="C1149" s="6" t="s">
        <v>534</v>
      </c>
      <c r="D1149" s="27" t="s">
        <v>468</v>
      </c>
      <c r="E1149" s="7">
        <v>0</v>
      </c>
      <c r="F1149" s="7">
        <v>1.6666666666666668E-3</v>
      </c>
      <c r="G1149" s="6">
        <v>0</v>
      </c>
      <c r="H1149" s="6">
        <v>0</v>
      </c>
      <c r="I1149" s="6">
        <v>0.5</v>
      </c>
      <c r="J1149" s="22">
        <v>0</v>
      </c>
      <c r="K1149" s="22">
        <v>0</v>
      </c>
      <c r="L1149" s="11"/>
    </row>
    <row r="1150" spans="1:12" ht="15" hidden="1">
      <c r="A1150" s="75">
        <v>45872</v>
      </c>
      <c r="B1150" s="6" t="s">
        <v>533</v>
      </c>
      <c r="C1150" s="6" t="s">
        <v>534</v>
      </c>
      <c r="D1150" s="26" t="s">
        <v>244</v>
      </c>
      <c r="E1150" s="7">
        <v>4.2553191489361703E-3</v>
      </c>
      <c r="F1150" s="7">
        <v>3.3333333333333335E-3</v>
      </c>
      <c r="G1150" s="6">
        <v>0.5</v>
      </c>
      <c r="H1150" s="6">
        <v>2.1276595744680851E-3</v>
      </c>
      <c r="I1150" s="6">
        <v>0</v>
      </c>
      <c r="J1150" s="22">
        <v>13.42</v>
      </c>
      <c r="K1150" s="22">
        <v>26.84</v>
      </c>
      <c r="L1150" s="11"/>
    </row>
    <row r="1151" spans="1:12" ht="15" hidden="1">
      <c r="A1151" s="75">
        <v>45872</v>
      </c>
      <c r="B1151" s="6" t="s">
        <v>533</v>
      </c>
      <c r="C1151" s="6" t="s">
        <v>534</v>
      </c>
      <c r="D1151" s="26" t="s">
        <v>41</v>
      </c>
      <c r="E1151" s="7">
        <v>-2.1276595744680851E-3</v>
      </c>
      <c r="F1151" s="7">
        <v>3.3333333333333335E-3</v>
      </c>
      <c r="G1151" s="6">
        <v>0</v>
      </c>
      <c r="H1151" s="6">
        <v>0</v>
      </c>
      <c r="I1151" s="6">
        <v>1</v>
      </c>
      <c r="J1151" s="22">
        <v>0</v>
      </c>
      <c r="K1151" s="22">
        <v>0</v>
      </c>
      <c r="L1151" s="11"/>
    </row>
    <row r="1152" spans="1:12" ht="15" hidden="1">
      <c r="A1152" s="75">
        <v>45872</v>
      </c>
      <c r="B1152" s="6" t="s">
        <v>533</v>
      </c>
      <c r="C1152" s="6" t="s">
        <v>534</v>
      </c>
      <c r="D1152" s="27" t="s">
        <v>537</v>
      </c>
      <c r="E1152" s="7">
        <v>2.1276595744680851E-3</v>
      </c>
      <c r="F1152" s="7">
        <v>1.6666666666666668E-3</v>
      </c>
      <c r="G1152" s="6">
        <v>0.12</v>
      </c>
      <c r="H1152" s="6">
        <v>5.106382978723404E-4</v>
      </c>
      <c r="I1152" s="6">
        <v>0</v>
      </c>
      <c r="J1152" s="22">
        <v>10.788</v>
      </c>
      <c r="K1152" s="22">
        <v>44.95</v>
      </c>
      <c r="L1152" s="11"/>
    </row>
    <row r="1153" spans="1:12" ht="15" hidden="1">
      <c r="A1153" s="75">
        <v>45872</v>
      </c>
      <c r="B1153" s="6" t="s">
        <v>533</v>
      </c>
      <c r="C1153" s="6" t="s">
        <v>534</v>
      </c>
      <c r="D1153" s="27" t="s">
        <v>538</v>
      </c>
      <c r="E1153" s="7">
        <v>-2.553191489361702E-4</v>
      </c>
      <c r="F1153" s="7">
        <v>1.9999999999999998E-4</v>
      </c>
      <c r="G1153" s="6">
        <v>0</v>
      </c>
      <c r="H1153" s="6">
        <v>0</v>
      </c>
      <c r="I1153" s="6">
        <v>0</v>
      </c>
      <c r="J1153" s="22">
        <v>0</v>
      </c>
      <c r="K1153" s="22">
        <v>1.2030000000000001</v>
      </c>
      <c r="L1153" s="11"/>
    </row>
    <row r="1154" spans="1:12" ht="15" hidden="1">
      <c r="A1154" s="75">
        <v>45872</v>
      </c>
      <c r="B1154" s="6" t="s">
        <v>533</v>
      </c>
      <c r="C1154" s="6" t="s">
        <v>534</v>
      </c>
      <c r="D1154" s="27" t="s">
        <v>44</v>
      </c>
      <c r="E1154" s="7">
        <v>8.5106382978723406E-3</v>
      </c>
      <c r="F1154" s="7">
        <v>6.6666666666666671E-3</v>
      </c>
      <c r="G1154" s="6">
        <v>0.32600000000000001</v>
      </c>
      <c r="H1154" s="6">
        <v>1.3872340425531914E-3</v>
      </c>
      <c r="I1154" s="6">
        <v>0</v>
      </c>
      <c r="J1154" s="22">
        <v>2.5754000000000001</v>
      </c>
      <c r="K1154" s="22">
        <v>15.8</v>
      </c>
      <c r="L1154" s="11"/>
    </row>
    <row r="1155" spans="1:12" ht="15" hidden="1">
      <c r="A1155" s="75">
        <v>45872</v>
      </c>
      <c r="B1155" s="6" t="s">
        <v>533</v>
      </c>
      <c r="C1155" s="6" t="s">
        <v>534</v>
      </c>
      <c r="D1155" s="26" t="s">
        <v>539</v>
      </c>
      <c r="E1155" s="7">
        <v>1.1378723404255319E-2</v>
      </c>
      <c r="F1155" s="7">
        <v>0.01</v>
      </c>
      <c r="G1155" s="6">
        <v>0.98499999999999999</v>
      </c>
      <c r="H1155" s="6">
        <v>4.1914893617021279E-3</v>
      </c>
      <c r="I1155" s="6">
        <v>0</v>
      </c>
      <c r="J1155" s="22">
        <v>35.066000000000003</v>
      </c>
      <c r="K1155" s="22">
        <v>106.80000000000001</v>
      </c>
      <c r="L1155" s="11"/>
    </row>
    <row r="1156" spans="1:12" ht="15" hidden="1">
      <c r="A1156" s="75">
        <v>45872</v>
      </c>
      <c r="B1156" s="6" t="s">
        <v>533</v>
      </c>
      <c r="C1156" s="6" t="s">
        <v>534</v>
      </c>
      <c r="D1156" s="27" t="s">
        <v>48</v>
      </c>
      <c r="E1156" s="7">
        <v>4.3191489361702126E-3</v>
      </c>
      <c r="F1156" s="7">
        <v>6.6666666666666671E-3</v>
      </c>
      <c r="G1156" s="6">
        <v>0.32500000000000001</v>
      </c>
      <c r="H1156" s="6">
        <v>1.3829787234042553E-3</v>
      </c>
      <c r="I1156" s="6">
        <v>0</v>
      </c>
      <c r="J1156" s="22">
        <v>3.6399999999999997</v>
      </c>
      <c r="K1156" s="22">
        <v>22.4</v>
      </c>
      <c r="L1156" s="11"/>
    </row>
    <row r="1157" spans="1:12" ht="15" hidden="1">
      <c r="A1157" s="75">
        <v>45872</v>
      </c>
      <c r="B1157" s="6" t="s">
        <v>533</v>
      </c>
      <c r="C1157" s="6" t="s">
        <v>534</v>
      </c>
      <c r="D1157" s="27" t="s">
        <v>50</v>
      </c>
      <c r="E1157" s="7">
        <v>7.1276595744680857E-3</v>
      </c>
      <c r="F1157" s="7">
        <v>6.6666666666666671E-3</v>
      </c>
      <c r="G1157" s="6">
        <v>0.65900000000000003</v>
      </c>
      <c r="H1157" s="6">
        <v>2.8042553191489363E-3</v>
      </c>
      <c r="I1157" s="6">
        <v>0</v>
      </c>
      <c r="J1157" s="22">
        <v>4.9424999999999999</v>
      </c>
      <c r="K1157" s="22">
        <v>15</v>
      </c>
      <c r="L1157" s="11"/>
    </row>
    <row r="1158" spans="1:12" ht="15" hidden="1">
      <c r="A1158" s="75">
        <v>45872</v>
      </c>
      <c r="B1158" s="6" t="s">
        <v>533</v>
      </c>
      <c r="C1158" s="6" t="s">
        <v>534</v>
      </c>
      <c r="D1158" s="27" t="s">
        <v>53</v>
      </c>
      <c r="E1158" s="7">
        <v>-2.3787234042553194E-3</v>
      </c>
      <c r="F1158" s="7">
        <v>3.3333333333333338E-4</v>
      </c>
      <c r="G1158" s="6">
        <v>0</v>
      </c>
      <c r="H1158" s="6">
        <v>0</v>
      </c>
      <c r="I1158" s="6">
        <v>0</v>
      </c>
      <c r="J1158" s="22">
        <v>0</v>
      </c>
      <c r="K1158" s="22">
        <v>6.2850000000000001</v>
      </c>
      <c r="L1158" s="11"/>
    </row>
    <row r="1159" spans="1:12" ht="15" hidden="1">
      <c r="A1159" s="75">
        <v>45872</v>
      </c>
      <c r="B1159" s="6" t="s">
        <v>533</v>
      </c>
      <c r="C1159" s="6" t="s">
        <v>534</v>
      </c>
      <c r="D1159" s="26" t="s">
        <v>59</v>
      </c>
      <c r="E1159" s="7">
        <v>1.0638297872340425E-2</v>
      </c>
      <c r="F1159" s="7">
        <v>8.3333333333333332E-3</v>
      </c>
      <c r="G1159" s="6">
        <v>0</v>
      </c>
      <c r="H1159" s="6">
        <v>0</v>
      </c>
      <c r="I1159" s="6">
        <v>0</v>
      </c>
      <c r="J1159" s="22">
        <v>0</v>
      </c>
      <c r="K1159" s="22">
        <v>12.75</v>
      </c>
      <c r="L1159" s="11"/>
    </row>
    <row r="1160" spans="1:12" ht="15" hidden="1">
      <c r="A1160" s="75">
        <v>45872</v>
      </c>
      <c r="B1160" s="6" t="s">
        <v>533</v>
      </c>
      <c r="C1160" s="6" t="s">
        <v>534</v>
      </c>
      <c r="D1160" s="26" t="s">
        <v>60</v>
      </c>
      <c r="E1160" s="7">
        <v>4.2553191489361703E-3</v>
      </c>
      <c r="F1160" s="7">
        <v>3.3333333333333335E-3</v>
      </c>
      <c r="G1160" s="6">
        <v>0.25900000000000001</v>
      </c>
      <c r="H1160" s="6">
        <v>1.102127659574468E-3</v>
      </c>
      <c r="I1160" s="6">
        <v>0</v>
      </c>
      <c r="J1160" s="22">
        <v>3.69075</v>
      </c>
      <c r="K1160" s="22">
        <v>14.25</v>
      </c>
      <c r="L1160" s="11"/>
    </row>
    <row r="1161" spans="1:12" ht="15" hidden="1">
      <c r="A1161" s="75">
        <v>45872</v>
      </c>
      <c r="B1161" s="6" t="s">
        <v>533</v>
      </c>
      <c r="C1161" s="6" t="s">
        <v>534</v>
      </c>
      <c r="D1161" s="27" t="s">
        <v>61</v>
      </c>
      <c r="E1161" s="7">
        <v>-6.7659574468085094E-4</v>
      </c>
      <c r="F1161" s="7">
        <v>3.3333333333333338E-4</v>
      </c>
      <c r="G1161" s="6">
        <v>0</v>
      </c>
      <c r="H1161" s="6">
        <v>0</v>
      </c>
      <c r="I1161" s="6">
        <v>0</v>
      </c>
      <c r="J1161" s="22">
        <v>0</v>
      </c>
      <c r="K1161" s="22">
        <v>18</v>
      </c>
      <c r="L1161" s="11"/>
    </row>
    <row r="1162" spans="1:12" ht="15" hidden="1">
      <c r="A1162" s="75">
        <v>45872</v>
      </c>
      <c r="B1162" s="6" t="s">
        <v>533</v>
      </c>
      <c r="C1162" s="6" t="s">
        <v>534</v>
      </c>
      <c r="D1162" s="27" t="s">
        <v>62</v>
      </c>
      <c r="E1162" s="7">
        <v>8.5106382978723406E-3</v>
      </c>
      <c r="F1162" s="7">
        <v>6.6666666666666671E-3</v>
      </c>
      <c r="G1162" s="6">
        <v>0.152</v>
      </c>
      <c r="H1162" s="6">
        <v>6.4680851063829783E-4</v>
      </c>
      <c r="I1162" s="6">
        <v>0</v>
      </c>
      <c r="J1162" s="22">
        <v>2.2799999999999998</v>
      </c>
      <c r="K1162" s="22">
        <v>30</v>
      </c>
      <c r="L1162" s="11"/>
    </row>
    <row r="1163" spans="1:12" ht="15" hidden="1">
      <c r="A1163" s="75">
        <v>45872</v>
      </c>
      <c r="B1163" s="6" t="s">
        <v>533</v>
      </c>
      <c r="C1163" s="6" t="s">
        <v>534</v>
      </c>
      <c r="D1163" s="27" t="s">
        <v>63</v>
      </c>
      <c r="E1163" s="7">
        <v>3.6085106382978726E-3</v>
      </c>
      <c r="F1163" s="7">
        <v>3.3333333333333335E-3</v>
      </c>
      <c r="G1163" s="6">
        <v>0</v>
      </c>
      <c r="H1163" s="6">
        <v>0</v>
      </c>
      <c r="I1163" s="6">
        <v>0</v>
      </c>
      <c r="J1163" s="22">
        <v>0</v>
      </c>
      <c r="K1163" s="22">
        <v>31.23</v>
      </c>
      <c r="L1163" s="11"/>
    </row>
    <row r="1164" spans="1:12" ht="15" hidden="1">
      <c r="A1164" s="75">
        <v>45872</v>
      </c>
      <c r="B1164" s="6" t="s">
        <v>533</v>
      </c>
      <c r="C1164" s="6" t="s">
        <v>534</v>
      </c>
      <c r="D1164" s="26" t="s">
        <v>64</v>
      </c>
      <c r="E1164" s="7">
        <v>2.1276595744680851E-3</v>
      </c>
      <c r="F1164" s="7">
        <v>1.6666666666666668E-3</v>
      </c>
      <c r="G1164" s="6">
        <v>0</v>
      </c>
      <c r="H1164" s="6">
        <v>0</v>
      </c>
      <c r="I1164" s="6">
        <v>0</v>
      </c>
      <c r="J1164" s="22">
        <v>0</v>
      </c>
      <c r="K1164" s="22">
        <v>16.45</v>
      </c>
      <c r="L1164" s="11"/>
    </row>
    <row r="1165" spans="1:12" ht="15" hidden="1">
      <c r="A1165" s="75">
        <v>45872</v>
      </c>
      <c r="B1165" s="6" t="s">
        <v>533</v>
      </c>
      <c r="C1165" s="6" t="s">
        <v>534</v>
      </c>
      <c r="D1165" s="27" t="s">
        <v>540</v>
      </c>
      <c r="E1165" s="7">
        <v>1.276595744680851E-3</v>
      </c>
      <c r="F1165" s="7">
        <v>1E-3</v>
      </c>
      <c r="G1165" s="6">
        <v>0</v>
      </c>
      <c r="H1165" s="6">
        <v>0</v>
      </c>
      <c r="I1165" s="6">
        <v>0</v>
      </c>
      <c r="J1165" s="22">
        <v>0</v>
      </c>
      <c r="K1165" s="22">
        <v>6.75</v>
      </c>
      <c r="L1165" s="11"/>
    </row>
    <row r="1166" spans="1:12" ht="15" hidden="1">
      <c r="A1166" s="75">
        <v>45872</v>
      </c>
      <c r="B1166" s="6" t="s">
        <v>533</v>
      </c>
      <c r="C1166" s="6" t="s">
        <v>534</v>
      </c>
      <c r="D1166" s="26" t="s">
        <v>66</v>
      </c>
      <c r="E1166" s="7">
        <v>6.382978723404255E-4</v>
      </c>
      <c r="F1166" s="7">
        <v>5.0000000000000001E-4</v>
      </c>
      <c r="G1166" s="6">
        <v>0</v>
      </c>
      <c r="H1166" s="6">
        <v>0</v>
      </c>
      <c r="I1166" s="6">
        <v>0</v>
      </c>
      <c r="J1166" s="22">
        <v>0</v>
      </c>
      <c r="K1166" s="22">
        <v>7.8</v>
      </c>
      <c r="L1166" s="11"/>
    </row>
    <row r="1167" spans="1:12" ht="15" hidden="1">
      <c r="A1167" s="75">
        <v>45872</v>
      </c>
      <c r="B1167" s="6" t="s">
        <v>533</v>
      </c>
      <c r="C1167" s="6" t="s">
        <v>534</v>
      </c>
      <c r="D1167" s="26" t="s">
        <v>69</v>
      </c>
      <c r="E1167" s="7">
        <v>2.553191489361702E-2</v>
      </c>
      <c r="F1167" s="7">
        <v>0.02</v>
      </c>
      <c r="G1167" s="6">
        <v>1.01</v>
      </c>
      <c r="H1167" s="6">
        <v>4.2978723404255318E-3</v>
      </c>
      <c r="I1167" s="6">
        <v>0</v>
      </c>
      <c r="J1167" s="22">
        <v>28.785</v>
      </c>
      <c r="K1167" s="22">
        <v>171</v>
      </c>
      <c r="L1167" s="11"/>
    </row>
    <row r="1168" spans="1:12" ht="15" hidden="1">
      <c r="A1168" s="75">
        <v>45872</v>
      </c>
      <c r="B1168" s="6" t="s">
        <v>533</v>
      </c>
      <c r="C1168" s="6" t="s">
        <v>534</v>
      </c>
      <c r="D1168" s="27" t="s">
        <v>475</v>
      </c>
      <c r="E1168" s="7">
        <v>-4.0851063829787232E-3</v>
      </c>
      <c r="F1168" s="7">
        <v>1.6666666666666669E-4</v>
      </c>
      <c r="G1168" s="6">
        <v>0</v>
      </c>
      <c r="H1168" s="6">
        <v>0</v>
      </c>
      <c r="I1168" s="6">
        <v>0</v>
      </c>
      <c r="J1168" s="22">
        <v>0</v>
      </c>
      <c r="K1168" s="22">
        <v>5.5</v>
      </c>
      <c r="L1168" s="11"/>
    </row>
    <row r="1169" spans="1:12" ht="15" hidden="1">
      <c r="A1169" s="75">
        <v>45872</v>
      </c>
      <c r="B1169" s="6" t="s">
        <v>533</v>
      </c>
      <c r="C1169" s="6" t="s">
        <v>534</v>
      </c>
      <c r="D1169" s="27" t="s">
        <v>76</v>
      </c>
      <c r="E1169" s="7">
        <v>4.2553191489361703E-3</v>
      </c>
      <c r="F1169" s="7">
        <v>3.3333333333333335E-3</v>
      </c>
      <c r="G1169" s="6">
        <v>0.23599999999999999</v>
      </c>
      <c r="H1169" s="6">
        <v>1.0042553191489361E-3</v>
      </c>
      <c r="I1169" s="6">
        <v>0</v>
      </c>
      <c r="J1169" s="22">
        <v>7.1979999999999995</v>
      </c>
      <c r="K1169" s="22">
        <v>30.5</v>
      </c>
      <c r="L1169" s="11"/>
    </row>
    <row r="1170" spans="1:12" ht="15" hidden="1">
      <c r="A1170" s="75">
        <v>45872</v>
      </c>
      <c r="B1170" s="6" t="s">
        <v>533</v>
      </c>
      <c r="C1170" s="6" t="s">
        <v>534</v>
      </c>
      <c r="D1170" s="27" t="s">
        <v>335</v>
      </c>
      <c r="E1170" s="7">
        <v>7.5063829787234042E-3</v>
      </c>
      <c r="F1170" s="7">
        <v>6.6666666666666671E-3</v>
      </c>
      <c r="G1170" s="6">
        <v>0</v>
      </c>
      <c r="H1170" s="6">
        <v>0</v>
      </c>
      <c r="I1170" s="6">
        <v>0</v>
      </c>
      <c r="J1170" s="22">
        <v>0</v>
      </c>
      <c r="K1170" s="22">
        <v>71.106666666666669</v>
      </c>
      <c r="L1170" s="11"/>
    </row>
    <row r="1171" spans="1:12" ht="15" hidden="1">
      <c r="A1171" s="75">
        <v>45872</v>
      </c>
      <c r="B1171" s="6" t="s">
        <v>533</v>
      </c>
      <c r="C1171" s="6" t="s">
        <v>534</v>
      </c>
      <c r="D1171" s="27" t="s">
        <v>78</v>
      </c>
      <c r="E1171" s="7">
        <v>8.5106382978723406E-3</v>
      </c>
      <c r="F1171" s="7">
        <v>6.6666666666666671E-3</v>
      </c>
      <c r="G1171" s="6">
        <v>0</v>
      </c>
      <c r="H1171" s="6">
        <v>0</v>
      </c>
      <c r="I1171" s="6">
        <v>0</v>
      </c>
      <c r="J1171" s="22">
        <v>0</v>
      </c>
      <c r="K1171" s="22">
        <v>9.6999999999999993</v>
      </c>
      <c r="L1171" s="11"/>
    </row>
    <row r="1172" spans="1:12" ht="15" hidden="1">
      <c r="A1172" s="75">
        <v>45881</v>
      </c>
      <c r="B1172" s="6" t="s">
        <v>533</v>
      </c>
      <c r="C1172" s="6" t="s">
        <v>534</v>
      </c>
      <c r="D1172" s="26" t="s">
        <v>80</v>
      </c>
      <c r="E1172" s="7">
        <v>2.1276595744680851E-3</v>
      </c>
      <c r="F1172" s="7">
        <v>1.6666666666666668E-3</v>
      </c>
      <c r="G1172" s="6">
        <v>0</v>
      </c>
      <c r="H1172" s="6">
        <v>0</v>
      </c>
      <c r="I1172" s="6">
        <v>0</v>
      </c>
      <c r="J1172" s="22">
        <v>0</v>
      </c>
      <c r="K1172" s="22">
        <v>6.8650000000000002</v>
      </c>
      <c r="L1172" s="11"/>
    </row>
    <row r="1173" spans="1:12" ht="15" hidden="1">
      <c r="A1173" s="75">
        <v>45881</v>
      </c>
      <c r="B1173" s="6" t="s">
        <v>533</v>
      </c>
      <c r="C1173" s="6" t="s">
        <v>534</v>
      </c>
      <c r="D1173" s="27" t="s">
        <v>541</v>
      </c>
      <c r="E1173" s="7">
        <v>1.4893617021276596E-2</v>
      </c>
      <c r="F1173" s="7">
        <v>1.1666666666666667E-2</v>
      </c>
      <c r="G1173" s="6">
        <v>0.48499999999999999</v>
      </c>
      <c r="H1173" s="6">
        <v>2.0638297872340424E-3</v>
      </c>
      <c r="I1173" s="6">
        <v>0</v>
      </c>
      <c r="J1173" s="22">
        <v>42.922499999999999</v>
      </c>
      <c r="K1173" s="22">
        <v>309.75</v>
      </c>
      <c r="L1173" s="11"/>
    </row>
    <row r="1174" spans="1:12" ht="15" hidden="1">
      <c r="A1174" s="75">
        <v>45881</v>
      </c>
      <c r="B1174" s="6" t="s">
        <v>533</v>
      </c>
      <c r="C1174" s="6" t="s">
        <v>534</v>
      </c>
      <c r="D1174" s="27" t="s">
        <v>91</v>
      </c>
      <c r="E1174" s="7">
        <v>6.4468085106382982E-3</v>
      </c>
      <c r="F1174" s="7">
        <v>0.01</v>
      </c>
      <c r="G1174" s="6">
        <v>0</v>
      </c>
      <c r="H1174" s="6">
        <v>0</v>
      </c>
      <c r="I1174" s="6">
        <v>1</v>
      </c>
      <c r="J1174" s="22">
        <v>0</v>
      </c>
      <c r="K1174" s="22">
        <v>15.6</v>
      </c>
      <c r="L1174" s="11"/>
    </row>
    <row r="1175" spans="1:12" hidden="1">
      <c r="A1175" s="75">
        <v>45881</v>
      </c>
      <c r="B1175" s="6" t="s">
        <v>533</v>
      </c>
      <c r="C1175" s="6" t="s">
        <v>534</v>
      </c>
      <c r="D1175" s="36" t="s">
        <v>542</v>
      </c>
      <c r="E1175" s="7">
        <v>2.553191489361702E-2</v>
      </c>
      <c r="F1175" s="7">
        <v>0.02</v>
      </c>
      <c r="G1175" s="6">
        <v>0.56499999999999995</v>
      </c>
      <c r="H1175" s="6">
        <v>2.4042553191489361E-3</v>
      </c>
      <c r="I1175" s="6">
        <v>0</v>
      </c>
      <c r="J1175" s="22">
        <v>12.853749999999998</v>
      </c>
      <c r="K1175" s="22">
        <v>136.5</v>
      </c>
      <c r="L1175" s="11"/>
    </row>
    <row r="1176" spans="1:12" hidden="1">
      <c r="A1176" s="75">
        <v>45881</v>
      </c>
      <c r="B1176" s="6" t="s">
        <v>533</v>
      </c>
      <c r="C1176" s="6" t="s">
        <v>534</v>
      </c>
      <c r="D1176" s="36" t="s">
        <v>543</v>
      </c>
      <c r="E1176" s="7">
        <v>2.7382978723404255E-2</v>
      </c>
      <c r="F1176" s="7">
        <v>2.3333333333333334E-2</v>
      </c>
      <c r="G1176" s="6">
        <v>0.32500000000000001</v>
      </c>
      <c r="H1176" s="6">
        <v>1.3829787234042553E-3</v>
      </c>
      <c r="I1176" s="6">
        <v>0</v>
      </c>
      <c r="J1176" s="22">
        <v>5.6517500000000007</v>
      </c>
      <c r="K1176" s="22">
        <v>121.73</v>
      </c>
      <c r="L1176" s="11"/>
    </row>
    <row r="1177" spans="1:12" hidden="1">
      <c r="A1177" s="75">
        <v>45881</v>
      </c>
      <c r="B1177" s="6" t="s">
        <v>533</v>
      </c>
      <c r="C1177" s="6" t="s">
        <v>534</v>
      </c>
      <c r="D1177" s="36" t="s">
        <v>346</v>
      </c>
      <c r="E1177" s="7">
        <v>3.2659574468085109E-2</v>
      </c>
      <c r="F1177" s="7">
        <v>2.6666666666666668E-2</v>
      </c>
      <c r="G1177" s="6">
        <v>0.46500000000000002</v>
      </c>
      <c r="H1177" s="6">
        <v>1.9787234042553193E-3</v>
      </c>
      <c r="I1177" s="6">
        <v>0</v>
      </c>
      <c r="J1177" s="22">
        <v>22.75245</v>
      </c>
      <c r="K1177" s="22">
        <v>391.44</v>
      </c>
      <c r="L1177" s="11"/>
    </row>
    <row r="1178" spans="1:12" hidden="1">
      <c r="A1178" s="75">
        <v>45881</v>
      </c>
      <c r="B1178" s="6" t="s">
        <v>533</v>
      </c>
      <c r="C1178" s="6" t="s">
        <v>534</v>
      </c>
      <c r="D1178" s="36" t="s">
        <v>544</v>
      </c>
      <c r="E1178" s="7">
        <v>0.47461702127659577</v>
      </c>
      <c r="F1178" s="7">
        <v>0.5</v>
      </c>
      <c r="G1178" s="6">
        <v>38</v>
      </c>
      <c r="H1178" s="6">
        <v>0.16170212765957448</v>
      </c>
      <c r="I1178" s="6">
        <v>38</v>
      </c>
      <c r="J1178" s="22">
        <v>6.08</v>
      </c>
      <c r="K1178" s="22">
        <v>17.920000000000002</v>
      </c>
      <c r="L1178" s="11"/>
    </row>
    <row r="1179" spans="1:12" hidden="1">
      <c r="A1179" s="75">
        <v>45881</v>
      </c>
      <c r="B1179" s="6" t="s">
        <v>533</v>
      </c>
      <c r="C1179" s="6" t="s">
        <v>534</v>
      </c>
      <c r="D1179" s="36" t="s">
        <v>348</v>
      </c>
      <c r="E1179" s="7">
        <v>0.42127659574468079</v>
      </c>
      <c r="F1179" s="7">
        <v>0.83333333333333337</v>
      </c>
      <c r="G1179" s="6">
        <v>14</v>
      </c>
      <c r="H1179" s="6">
        <v>5.9574468085106386E-2</v>
      </c>
      <c r="I1179" s="6">
        <v>113</v>
      </c>
      <c r="J1179" s="22">
        <v>52.080000000000005</v>
      </c>
      <c r="K1179" s="22">
        <v>509.64000000000004</v>
      </c>
      <c r="L1179" s="11"/>
    </row>
    <row r="1180" spans="1:12" hidden="1">
      <c r="A1180" s="75">
        <v>45881</v>
      </c>
      <c r="B1180" s="6" t="s">
        <v>533</v>
      </c>
      <c r="C1180" s="6" t="s">
        <v>534</v>
      </c>
      <c r="D1180" s="36" t="s">
        <v>545</v>
      </c>
      <c r="E1180" s="7">
        <v>1.3446808510638297</v>
      </c>
      <c r="F1180" s="7">
        <v>1.1000000000000001</v>
      </c>
      <c r="G1180" s="6">
        <v>59</v>
      </c>
      <c r="H1180" s="6">
        <v>0.25106382978723402</v>
      </c>
      <c r="I1180" s="6">
        <v>0</v>
      </c>
      <c r="J1180" s="22">
        <v>21.24</v>
      </c>
      <c r="K1180" s="22">
        <v>118.8</v>
      </c>
      <c r="L1180" s="11"/>
    </row>
    <row r="1181" spans="1:12" hidden="1">
      <c r="A1181" s="75">
        <v>45881</v>
      </c>
      <c r="B1181" s="6" t="s">
        <v>533</v>
      </c>
      <c r="C1181" s="6" t="s">
        <v>534</v>
      </c>
      <c r="D1181" s="36" t="s">
        <v>546</v>
      </c>
      <c r="E1181" s="7">
        <v>0.90638297872340412</v>
      </c>
      <c r="F1181" s="7">
        <v>1.1000000000000001</v>
      </c>
      <c r="G1181" s="6">
        <v>58</v>
      </c>
      <c r="H1181" s="6">
        <v>0.24680851063829787</v>
      </c>
      <c r="I1181" s="6">
        <v>58</v>
      </c>
      <c r="J1181" s="22">
        <v>23.779999999999998</v>
      </c>
      <c r="K1181" s="22">
        <v>111.52</v>
      </c>
      <c r="L1181" s="11"/>
    </row>
    <row r="1182" spans="1:12" hidden="1">
      <c r="A1182" s="75">
        <v>45881</v>
      </c>
      <c r="B1182" s="6" t="s">
        <v>533</v>
      </c>
      <c r="C1182" s="6" t="s">
        <v>534</v>
      </c>
      <c r="D1182" s="36" t="s">
        <v>547</v>
      </c>
      <c r="E1182" s="7">
        <v>1.1574468085106384</v>
      </c>
      <c r="F1182" s="7">
        <v>1.1000000000000001</v>
      </c>
      <c r="G1182" s="6">
        <v>62</v>
      </c>
      <c r="H1182" s="6">
        <v>0.26382978723404255</v>
      </c>
      <c r="I1182" s="6">
        <v>0</v>
      </c>
      <c r="J1182" s="22">
        <v>17.98</v>
      </c>
      <c r="K1182" s="22">
        <v>95.699999999999989</v>
      </c>
      <c r="L1182" s="11"/>
    </row>
    <row r="1183" spans="1:12" hidden="1">
      <c r="A1183" s="75">
        <v>45881</v>
      </c>
      <c r="B1183" s="6" t="s">
        <v>533</v>
      </c>
      <c r="C1183" s="6" t="s">
        <v>534</v>
      </c>
      <c r="D1183" s="36" t="s">
        <v>548</v>
      </c>
      <c r="E1183" s="7">
        <v>0.87659574468085122</v>
      </c>
      <c r="F1183" s="7">
        <v>1.1000000000000001</v>
      </c>
      <c r="G1183" s="6">
        <v>32</v>
      </c>
      <c r="H1183" s="6">
        <v>0.13617021276595745</v>
      </c>
      <c r="I1183" s="6">
        <v>62</v>
      </c>
      <c r="J1183" s="22">
        <v>56</v>
      </c>
      <c r="K1183" s="22">
        <v>469</v>
      </c>
      <c r="L1183" s="11"/>
    </row>
    <row r="1184" spans="1:12" hidden="1">
      <c r="A1184" s="75">
        <v>45881</v>
      </c>
      <c r="B1184" s="6" t="s">
        <v>533</v>
      </c>
      <c r="C1184" s="6" t="s">
        <v>534</v>
      </c>
      <c r="D1184" s="36" t="s">
        <v>182</v>
      </c>
      <c r="E1184" s="7">
        <v>-0.12978723404255318</v>
      </c>
      <c r="F1184" s="7">
        <v>5.0000000000000001E-3</v>
      </c>
      <c r="G1184" s="6">
        <v>0.125</v>
      </c>
      <c r="H1184" s="6">
        <v>5.3191489361702129E-4</v>
      </c>
      <c r="I1184" s="6">
        <v>0</v>
      </c>
      <c r="J1184" s="22">
        <v>4.7324999999999999</v>
      </c>
      <c r="K1184" s="22">
        <v>56.79</v>
      </c>
      <c r="L1184" s="11"/>
    </row>
    <row r="1185" spans="1:12" hidden="1">
      <c r="A1185" s="75">
        <v>45881</v>
      </c>
      <c r="B1185" s="6" t="s">
        <v>533</v>
      </c>
      <c r="C1185" s="6" t="s">
        <v>534</v>
      </c>
      <c r="D1185" s="36" t="s">
        <v>549</v>
      </c>
      <c r="E1185" s="7">
        <v>5.8510638297872338E-3</v>
      </c>
      <c r="F1185" s="7">
        <v>5.0000000000000001E-3</v>
      </c>
      <c r="G1185" s="6">
        <v>0.23599999999999999</v>
      </c>
      <c r="H1185" s="6">
        <v>1.0042553191489361E-3</v>
      </c>
      <c r="I1185" s="6">
        <v>0</v>
      </c>
      <c r="J1185" s="22">
        <v>8.2835999999999999</v>
      </c>
      <c r="K1185" s="22">
        <v>52.650000000000006</v>
      </c>
      <c r="L1185" s="11"/>
    </row>
    <row r="1186" spans="1:12" hidden="1">
      <c r="A1186" s="75">
        <v>45881</v>
      </c>
      <c r="B1186" s="6" t="s">
        <v>533</v>
      </c>
      <c r="C1186" s="6" t="s">
        <v>534</v>
      </c>
      <c r="D1186" s="36" t="s">
        <v>550</v>
      </c>
      <c r="E1186" s="7">
        <v>3.3038297872340423E-2</v>
      </c>
      <c r="F1186" s="7">
        <v>2.6666666666666668E-2</v>
      </c>
      <c r="G1186" s="6">
        <v>0.43099999999999999</v>
      </c>
      <c r="H1186" s="6">
        <v>1.8340425531914893E-3</v>
      </c>
      <c r="I1186" s="6">
        <v>0</v>
      </c>
      <c r="J1186" s="22">
        <v>28.187400000000004</v>
      </c>
      <c r="K1186" s="22">
        <v>523.20000000000005</v>
      </c>
      <c r="L1186" s="11"/>
    </row>
    <row r="1187" spans="1:12" hidden="1">
      <c r="A1187" s="75">
        <v>45881</v>
      </c>
      <c r="B1187" s="6" t="s">
        <v>533</v>
      </c>
      <c r="C1187" s="6" t="s">
        <v>534</v>
      </c>
      <c r="D1187" s="36" t="s">
        <v>551</v>
      </c>
      <c r="E1187" s="7">
        <v>1.1556127659574467</v>
      </c>
      <c r="F1187" s="7">
        <v>1.1000000000000001</v>
      </c>
      <c r="G1187" s="6">
        <v>12</v>
      </c>
      <c r="H1187" s="6">
        <v>5.106382978723404E-2</v>
      </c>
      <c r="I1187" s="6">
        <v>58</v>
      </c>
      <c r="J1187" s="22">
        <v>71.64</v>
      </c>
      <c r="K1187" s="22">
        <v>1623.84</v>
      </c>
      <c r="L1187" s="11"/>
    </row>
    <row r="1188" spans="1:12" hidden="1">
      <c r="A1188" s="75">
        <v>45881</v>
      </c>
      <c r="B1188" s="6" t="s">
        <v>533</v>
      </c>
      <c r="C1188" s="6" t="s">
        <v>534</v>
      </c>
      <c r="D1188" s="36" t="s">
        <v>552</v>
      </c>
      <c r="E1188" s="7">
        <v>-4.6808510638297871E-2</v>
      </c>
      <c r="F1188" s="7">
        <v>3.3333333333333335E-3</v>
      </c>
      <c r="G1188" s="6">
        <v>0.3</v>
      </c>
      <c r="H1188" s="6">
        <v>1.276595744680851E-3</v>
      </c>
      <c r="I1188" s="6">
        <v>0</v>
      </c>
      <c r="J1188" s="22">
        <v>5.4239999999999995</v>
      </c>
      <c r="K1188" s="22">
        <v>18.079999999999998</v>
      </c>
      <c r="L1188" s="11"/>
    </row>
    <row r="1189" spans="1:12" hidden="1">
      <c r="A1189" s="75">
        <v>45881</v>
      </c>
      <c r="B1189" s="6" t="s">
        <v>533</v>
      </c>
      <c r="C1189" s="6" t="s">
        <v>534</v>
      </c>
      <c r="D1189" s="36" t="s">
        <v>553</v>
      </c>
      <c r="E1189" s="7">
        <v>7.2340425531914896E-3</v>
      </c>
      <c r="F1189" s="7">
        <v>6.6666666666666671E-3</v>
      </c>
      <c r="G1189" s="6">
        <v>0</v>
      </c>
      <c r="H1189" s="6">
        <v>0</v>
      </c>
      <c r="I1189" s="6">
        <v>0</v>
      </c>
      <c r="J1189" s="22">
        <v>0</v>
      </c>
      <c r="K1189" s="22">
        <v>57.12</v>
      </c>
      <c r="L1189" s="11"/>
    </row>
    <row r="1190" spans="1:12" hidden="1">
      <c r="A1190" s="75">
        <v>45881</v>
      </c>
      <c r="B1190" s="6" t="s">
        <v>533</v>
      </c>
      <c r="C1190" s="6" t="s">
        <v>534</v>
      </c>
      <c r="D1190" s="36" t="s">
        <v>554</v>
      </c>
      <c r="E1190" s="7">
        <v>1.2851063829787235</v>
      </c>
      <c r="F1190" s="7">
        <v>1.1000000000000001</v>
      </c>
      <c r="G1190" s="6">
        <v>19</v>
      </c>
      <c r="H1190" s="6">
        <v>8.085106382978724E-2</v>
      </c>
      <c r="I1190" s="6">
        <v>28</v>
      </c>
      <c r="J1190" s="22">
        <v>42.180000000000007</v>
      </c>
      <c r="K1190" s="22">
        <v>670.44</v>
      </c>
      <c r="L1190" s="11"/>
    </row>
    <row r="1191" spans="1:12" hidden="1">
      <c r="A1191" s="75">
        <v>45881</v>
      </c>
      <c r="B1191" s="6" t="s">
        <v>533</v>
      </c>
      <c r="C1191" s="6" t="s">
        <v>534</v>
      </c>
      <c r="D1191" s="36" t="s">
        <v>124</v>
      </c>
      <c r="E1191" s="7">
        <v>-8.0425531914893628E-2</v>
      </c>
      <c r="F1191" s="7">
        <v>3.3333333333333338E-4</v>
      </c>
      <c r="G1191" s="6">
        <v>0</v>
      </c>
      <c r="H1191" s="6">
        <v>0</v>
      </c>
      <c r="I1191" s="6">
        <v>0</v>
      </c>
      <c r="J1191" s="22">
        <v>0</v>
      </c>
      <c r="K1191" s="22">
        <v>5.4050000000000002</v>
      </c>
      <c r="L1191" s="11"/>
    </row>
    <row r="1192" spans="1:12" hidden="1">
      <c r="A1192" s="75">
        <v>45881</v>
      </c>
      <c r="B1192" s="6" t="s">
        <v>533</v>
      </c>
      <c r="C1192" s="6" t="s">
        <v>534</v>
      </c>
      <c r="D1192" s="36" t="s">
        <v>196</v>
      </c>
      <c r="E1192" s="7">
        <v>2.1276595744680851E-3</v>
      </c>
      <c r="F1192" s="7">
        <v>1.6666666666666668E-3</v>
      </c>
      <c r="G1192" s="6">
        <v>0</v>
      </c>
      <c r="H1192" s="6">
        <v>0</v>
      </c>
      <c r="I1192" s="6">
        <v>0</v>
      </c>
      <c r="J1192" s="22">
        <v>0</v>
      </c>
      <c r="K1192" s="22">
        <v>32.5</v>
      </c>
      <c r="L1192" s="11"/>
    </row>
    <row r="1193" spans="1:12" hidden="1">
      <c r="A1193" s="75">
        <v>45881</v>
      </c>
      <c r="B1193" s="6" t="s">
        <v>533</v>
      </c>
      <c r="C1193" s="6" t="s">
        <v>534</v>
      </c>
      <c r="D1193" s="36" t="s">
        <v>497</v>
      </c>
      <c r="E1193" s="7">
        <v>3.1914893617021275E-3</v>
      </c>
      <c r="F1193" s="7">
        <v>2.5000000000000001E-3</v>
      </c>
      <c r="G1193" s="6">
        <v>0</v>
      </c>
      <c r="H1193" s="6">
        <v>0</v>
      </c>
      <c r="I1193" s="6">
        <v>0</v>
      </c>
      <c r="J1193" s="22">
        <v>0</v>
      </c>
      <c r="K1193" s="22">
        <v>14.4375</v>
      </c>
      <c r="L1193" s="11"/>
    </row>
    <row r="1194" spans="1:12" hidden="1">
      <c r="A1194" s="75">
        <v>45881</v>
      </c>
      <c r="B1194" s="6" t="s">
        <v>533</v>
      </c>
      <c r="C1194" s="6" t="s">
        <v>534</v>
      </c>
      <c r="D1194" s="36" t="s">
        <v>555</v>
      </c>
      <c r="E1194" s="7">
        <v>5.9999999999999993E-3</v>
      </c>
      <c r="F1194" s="7">
        <v>8.3333333333333332E-3</v>
      </c>
      <c r="G1194" s="6">
        <v>0.32500000000000001</v>
      </c>
      <c r="H1194" s="6">
        <v>1.3829787234042553E-3</v>
      </c>
      <c r="I1194" s="6">
        <v>1.0900000000000001</v>
      </c>
      <c r="J1194" s="22">
        <v>11.85275</v>
      </c>
      <c r="K1194" s="22">
        <v>51.422699999999999</v>
      </c>
      <c r="L1194" s="11"/>
    </row>
    <row r="1195" spans="1:12" hidden="1">
      <c r="A1195" s="75">
        <v>45881</v>
      </c>
      <c r="B1195" s="6" t="s">
        <v>533</v>
      </c>
      <c r="C1195" s="6" t="s">
        <v>534</v>
      </c>
      <c r="D1195" s="36" t="s">
        <v>197</v>
      </c>
      <c r="E1195" s="7">
        <v>1.0531914893617021E-2</v>
      </c>
      <c r="F1195" s="7">
        <v>1.3333333333333334E-2</v>
      </c>
      <c r="G1195" s="6">
        <v>0.45600000000000002</v>
      </c>
      <c r="H1195" s="6">
        <v>1.9404255319148936E-3</v>
      </c>
      <c r="I1195" s="6">
        <v>1.2</v>
      </c>
      <c r="J1195" s="22">
        <v>4.7880000000000003</v>
      </c>
      <c r="K1195" s="22">
        <v>29.4</v>
      </c>
      <c r="L1195" s="11"/>
    </row>
    <row r="1196" spans="1:12" hidden="1">
      <c r="A1196" s="75">
        <v>45881</v>
      </c>
      <c r="B1196" s="6" t="s">
        <v>533</v>
      </c>
      <c r="C1196" s="6" t="s">
        <v>534</v>
      </c>
      <c r="D1196" s="36" t="s">
        <v>122</v>
      </c>
      <c r="E1196" s="7">
        <v>6.1889361702127652E-2</v>
      </c>
      <c r="F1196" s="7">
        <v>0.05</v>
      </c>
      <c r="G1196" s="6">
        <v>0</v>
      </c>
      <c r="H1196" s="6">
        <v>0</v>
      </c>
      <c r="I1196" s="6">
        <v>0</v>
      </c>
      <c r="J1196" s="22">
        <v>0</v>
      </c>
      <c r="K1196" s="22">
        <v>55.5</v>
      </c>
      <c r="L1196" s="11"/>
    </row>
    <row r="1197" spans="1:12" hidden="1">
      <c r="A1197" s="75">
        <v>45881</v>
      </c>
      <c r="B1197" s="6" t="s">
        <v>533</v>
      </c>
      <c r="C1197" s="6" t="s">
        <v>534</v>
      </c>
      <c r="D1197" s="36" t="s">
        <v>224</v>
      </c>
      <c r="E1197" s="7">
        <v>6.3829787234042548E-2</v>
      </c>
      <c r="F1197" s="7">
        <v>0.05</v>
      </c>
      <c r="G1197" s="6">
        <v>0</v>
      </c>
      <c r="H1197" s="6">
        <v>0</v>
      </c>
      <c r="I1197" s="6">
        <v>0</v>
      </c>
      <c r="J1197" s="22">
        <v>0</v>
      </c>
      <c r="K1197" s="22">
        <v>22.35</v>
      </c>
      <c r="L1197" s="11"/>
    </row>
    <row r="1198" spans="1:12" hidden="1">
      <c r="A1198" s="75">
        <v>45881</v>
      </c>
      <c r="B1198" s="6" t="s">
        <v>533</v>
      </c>
      <c r="C1198" s="6" t="s">
        <v>534</v>
      </c>
      <c r="D1198" s="36" t="s">
        <v>222</v>
      </c>
      <c r="E1198" s="7">
        <v>1.7021276595744681</v>
      </c>
      <c r="F1198" s="7">
        <v>1.6666666666666667</v>
      </c>
      <c r="G1198" s="6">
        <v>19</v>
      </c>
      <c r="H1198" s="6">
        <v>8.085106382978724E-2</v>
      </c>
      <c r="I1198" s="6">
        <v>100</v>
      </c>
      <c r="J1198" s="22">
        <v>6.84</v>
      </c>
      <c r="K1198" s="22">
        <v>144</v>
      </c>
      <c r="L1198" s="11"/>
    </row>
    <row r="1199" spans="1:12" hidden="1">
      <c r="A1199" s="75">
        <v>45881</v>
      </c>
      <c r="B1199" s="6" t="s">
        <v>533</v>
      </c>
      <c r="C1199" s="6" t="s">
        <v>534</v>
      </c>
      <c r="D1199" s="36" t="s">
        <v>556</v>
      </c>
      <c r="E1199" s="7">
        <v>4.2553191489361625E-3</v>
      </c>
      <c r="F1199" s="7">
        <v>0.1</v>
      </c>
      <c r="G1199" s="6">
        <v>0</v>
      </c>
      <c r="H1199" s="6">
        <v>0</v>
      </c>
      <c r="I1199" s="6">
        <v>10</v>
      </c>
      <c r="J1199" s="22">
        <v>0</v>
      </c>
      <c r="K1199" s="22">
        <v>81.199999999999989</v>
      </c>
      <c r="L1199" s="11"/>
    </row>
    <row r="1200" spans="1:12" hidden="1">
      <c r="A1200" s="75">
        <v>45881</v>
      </c>
      <c r="B1200" s="6" t="s">
        <v>533</v>
      </c>
      <c r="C1200" s="6" t="s">
        <v>534</v>
      </c>
      <c r="D1200" s="36" t="s">
        <v>258</v>
      </c>
      <c r="E1200" s="7">
        <v>1.8808510638297869E-3</v>
      </c>
      <c r="F1200" s="7">
        <v>3.3333333333333335E-3</v>
      </c>
      <c r="G1200" s="6">
        <v>0</v>
      </c>
      <c r="H1200" s="6">
        <v>0</v>
      </c>
      <c r="I1200" s="6">
        <v>0.55800000000000005</v>
      </c>
      <c r="J1200" s="22">
        <v>0</v>
      </c>
      <c r="K1200" s="22">
        <v>23.13428</v>
      </c>
      <c r="L1200" s="11"/>
    </row>
    <row r="1201" spans="1:12" hidden="1">
      <c r="A1201" s="75">
        <v>45881</v>
      </c>
      <c r="B1201" s="6" t="s">
        <v>533</v>
      </c>
      <c r="C1201" s="6" t="s">
        <v>534</v>
      </c>
      <c r="D1201" s="36" t="s">
        <v>214</v>
      </c>
      <c r="E1201" s="7">
        <v>1.0638297872340426E-3</v>
      </c>
      <c r="F1201" s="7">
        <v>4.1666666666666666E-3</v>
      </c>
      <c r="G1201" s="6">
        <v>0</v>
      </c>
      <c r="H1201" s="6">
        <v>0</v>
      </c>
      <c r="I1201" s="6">
        <v>1</v>
      </c>
      <c r="J1201" s="22">
        <v>0</v>
      </c>
      <c r="K1201" s="22">
        <v>18.84</v>
      </c>
      <c r="L1201" s="11"/>
    </row>
    <row r="1202" spans="1:12" hidden="1">
      <c r="A1202" s="75">
        <v>45881</v>
      </c>
      <c r="B1202" s="6" t="s">
        <v>533</v>
      </c>
      <c r="C1202" s="6" t="s">
        <v>534</v>
      </c>
      <c r="D1202" s="36" t="s">
        <v>493</v>
      </c>
      <c r="E1202" s="7">
        <v>1.7021276595744676E-3</v>
      </c>
      <c r="F1202" s="7">
        <v>8.3333333333333332E-3</v>
      </c>
      <c r="G1202" s="6">
        <v>0.56200000000000006</v>
      </c>
      <c r="H1202" s="6">
        <v>2.391489361702128E-3</v>
      </c>
      <c r="I1202" s="6">
        <v>2.1</v>
      </c>
      <c r="J1202" s="22">
        <v>11.8863</v>
      </c>
      <c r="K1202" s="22">
        <v>8.4599999999999973</v>
      </c>
      <c r="L1202" s="11"/>
    </row>
    <row r="1203" spans="1:12" hidden="1">
      <c r="A1203" s="75">
        <v>45881</v>
      </c>
      <c r="B1203" s="6" t="s">
        <v>533</v>
      </c>
      <c r="C1203" s="6" t="s">
        <v>534</v>
      </c>
      <c r="D1203" s="36" t="s">
        <v>557</v>
      </c>
      <c r="E1203" s="7">
        <v>8.2714893617021279E-2</v>
      </c>
      <c r="F1203" s="7">
        <v>8.3333333333333329E-2</v>
      </c>
      <c r="G1203" s="6">
        <v>0.35599999999999998</v>
      </c>
      <c r="H1203" s="6">
        <v>1.5148936170212765E-3</v>
      </c>
      <c r="I1203" s="6">
        <v>5</v>
      </c>
      <c r="J1203" s="22">
        <v>6.511239999999999</v>
      </c>
      <c r="K1203" s="22">
        <v>365.79999999999995</v>
      </c>
      <c r="L1203" s="11"/>
    </row>
    <row r="1204" spans="1:12" hidden="1">
      <c r="A1204" s="75">
        <v>45881</v>
      </c>
      <c r="B1204" s="6" t="s">
        <v>533</v>
      </c>
      <c r="C1204" s="6" t="s">
        <v>534</v>
      </c>
      <c r="D1204" s="36" t="s">
        <v>502</v>
      </c>
      <c r="E1204" s="7">
        <v>1.9761702127659573E-2</v>
      </c>
      <c r="F1204" s="7">
        <v>1.6666666666666666E-2</v>
      </c>
      <c r="G1204" s="6">
        <v>0</v>
      </c>
      <c r="H1204" s="6">
        <v>0</v>
      </c>
      <c r="I1204" s="6">
        <v>0</v>
      </c>
      <c r="J1204" s="22">
        <v>0</v>
      </c>
      <c r="K1204" s="22">
        <v>202.5</v>
      </c>
      <c r="L1204" s="11"/>
    </row>
    <row r="1205" spans="1:12" hidden="1">
      <c r="A1205" s="75">
        <v>45881</v>
      </c>
      <c r="B1205" s="6" t="s">
        <v>533</v>
      </c>
      <c r="C1205" s="6" t="s">
        <v>534</v>
      </c>
      <c r="D1205" s="36" t="s">
        <v>460</v>
      </c>
      <c r="E1205" s="7">
        <v>4.2553191489361701E-2</v>
      </c>
      <c r="F1205" s="7">
        <v>3.3333333333333333E-2</v>
      </c>
      <c r="G1205" s="6">
        <v>0</v>
      </c>
      <c r="H1205" s="6">
        <v>0</v>
      </c>
      <c r="I1205" s="6">
        <v>0</v>
      </c>
      <c r="J1205" s="22">
        <v>0</v>
      </c>
      <c r="K1205" s="22">
        <v>74</v>
      </c>
      <c r="L1205" s="11"/>
    </row>
    <row r="1206" spans="1:12" hidden="1">
      <c r="A1206" s="75">
        <v>45881</v>
      </c>
      <c r="B1206" s="6" t="s">
        <v>533</v>
      </c>
      <c r="C1206" s="6" t="s">
        <v>534</v>
      </c>
      <c r="D1206" s="36" t="s">
        <v>501</v>
      </c>
      <c r="E1206" s="7">
        <v>4.2553191489361701E-2</v>
      </c>
      <c r="F1206" s="7">
        <v>3.3333333333333333E-2</v>
      </c>
      <c r="G1206" s="6">
        <v>0</v>
      </c>
      <c r="H1206" s="6">
        <v>0</v>
      </c>
      <c r="I1206" s="6">
        <v>0</v>
      </c>
      <c r="J1206" s="22">
        <v>0</v>
      </c>
      <c r="K1206" s="22">
        <v>145</v>
      </c>
      <c r="L1206" s="11"/>
    </row>
    <row r="1207" spans="1:12" hidden="1">
      <c r="A1207" s="75">
        <v>45881</v>
      </c>
      <c r="B1207" s="6" t="s">
        <v>533</v>
      </c>
      <c r="C1207" s="6" t="s">
        <v>534</v>
      </c>
      <c r="D1207" s="36" t="s">
        <v>140</v>
      </c>
      <c r="E1207" s="7">
        <v>6.3829787234042548E-2</v>
      </c>
      <c r="F1207" s="80">
        <v>0.05</v>
      </c>
      <c r="G1207" s="6">
        <v>0</v>
      </c>
      <c r="H1207" s="6">
        <v>0</v>
      </c>
      <c r="I1207" s="6">
        <v>0</v>
      </c>
      <c r="J1207" s="6"/>
      <c r="K1207" s="22">
        <v>97.2</v>
      </c>
      <c r="L1207" s="11"/>
    </row>
    <row r="1208" spans="1:12">
      <c r="A1208" s="75">
        <v>45881</v>
      </c>
      <c r="B1208" s="6" t="s">
        <v>250</v>
      </c>
      <c r="C1208" s="6" t="s">
        <v>340</v>
      </c>
      <c r="D1208" s="49" t="s">
        <v>201</v>
      </c>
      <c r="E1208" s="7">
        <v>2.9846153846153849E-2</v>
      </c>
      <c r="F1208" s="7">
        <v>3.8461538461538464E-2</v>
      </c>
      <c r="G1208" s="6">
        <v>0.12</v>
      </c>
      <c r="H1208" s="19">
        <v>9.2307692307692305E-4</v>
      </c>
      <c r="I1208" s="6">
        <v>1</v>
      </c>
      <c r="J1208" s="22">
        <v>12.902399999999998</v>
      </c>
      <c r="K1208" s="14">
        <v>430.08</v>
      </c>
      <c r="L1208" s="11"/>
    </row>
    <row r="1209" spans="1:12">
      <c r="A1209" s="75">
        <v>45881</v>
      </c>
      <c r="B1209" s="6" t="s">
        <v>250</v>
      </c>
      <c r="C1209" s="6" t="s">
        <v>340</v>
      </c>
      <c r="D1209" s="49" t="s">
        <v>212</v>
      </c>
      <c r="E1209" s="7">
        <v>4.5230769230769234E-2</v>
      </c>
      <c r="F1209" s="7">
        <v>4.6153846153846156E-2</v>
      </c>
      <c r="G1209" s="6">
        <v>0.94899999999999995</v>
      </c>
      <c r="H1209" s="19">
        <v>7.3000000000000001E-3</v>
      </c>
      <c r="I1209" s="6">
        <v>0</v>
      </c>
      <c r="J1209" s="22">
        <v>62.064600000000006</v>
      </c>
      <c r="K1209" s="14">
        <v>392.40000000000003</v>
      </c>
      <c r="L1209" s="11"/>
    </row>
    <row r="1210" spans="1:12">
      <c r="A1210" s="75">
        <v>45881</v>
      </c>
      <c r="B1210" s="6" t="s">
        <v>250</v>
      </c>
      <c r="C1210" s="6" t="s">
        <v>340</v>
      </c>
      <c r="D1210" s="49" t="s">
        <v>251</v>
      </c>
      <c r="E1210" s="7">
        <v>8.4392307692307697E-2</v>
      </c>
      <c r="F1210" s="7">
        <v>0.11538461538461539</v>
      </c>
      <c r="G1210" s="6">
        <v>0.51</v>
      </c>
      <c r="H1210" s="19">
        <v>3.9230769230769232E-3</v>
      </c>
      <c r="I1210" s="6">
        <v>3.08</v>
      </c>
      <c r="J1210" s="22">
        <v>25.4847</v>
      </c>
      <c r="K1210" s="14">
        <v>595.64239999999995</v>
      </c>
      <c r="L1210" s="11"/>
    </row>
    <row r="1211" spans="1:12">
      <c r="A1211" s="75">
        <v>45881</v>
      </c>
      <c r="B1211" s="6" t="s">
        <v>250</v>
      </c>
      <c r="C1211" s="6" t="s">
        <v>340</v>
      </c>
      <c r="D1211" s="49" t="s">
        <v>252</v>
      </c>
      <c r="E1211" s="7">
        <v>1.9153846153846153E-2</v>
      </c>
      <c r="F1211" s="7">
        <v>2.3076923076923078E-2</v>
      </c>
      <c r="G1211" s="6">
        <v>0.216</v>
      </c>
      <c r="H1211" s="19">
        <v>1.6615384615384615E-3</v>
      </c>
      <c r="I1211" s="6">
        <v>0</v>
      </c>
      <c r="J1211" s="22">
        <v>13.342320000000001</v>
      </c>
      <c r="K1211" s="14">
        <v>185.31</v>
      </c>
      <c r="L1211" s="11"/>
    </row>
    <row r="1212" spans="1:12">
      <c r="A1212" s="75">
        <v>45881</v>
      </c>
      <c r="B1212" s="6" t="s">
        <v>250</v>
      </c>
      <c r="C1212" s="6" t="s">
        <v>340</v>
      </c>
      <c r="D1212" s="49" t="s">
        <v>253</v>
      </c>
      <c r="E1212" s="7">
        <v>2.1415384615384617E-2</v>
      </c>
      <c r="F1212" s="7">
        <v>2.3076923076923078E-2</v>
      </c>
      <c r="G1212" s="6">
        <v>0.75</v>
      </c>
      <c r="H1212" s="19">
        <v>5.7692307692307696E-3</v>
      </c>
      <c r="I1212" s="6">
        <v>0</v>
      </c>
      <c r="J1212" s="22">
        <v>24.2925</v>
      </c>
      <c r="K1212" s="14">
        <v>97.17</v>
      </c>
      <c r="L1212" s="11"/>
    </row>
    <row r="1213" spans="1:12">
      <c r="A1213" s="75">
        <v>45881</v>
      </c>
      <c r="B1213" s="6" t="s">
        <v>250</v>
      </c>
      <c r="C1213" s="6" t="s">
        <v>340</v>
      </c>
      <c r="D1213" s="49" t="s">
        <v>254</v>
      </c>
      <c r="E1213" s="7">
        <v>1.7307692307692309E-2</v>
      </c>
      <c r="F1213" s="7">
        <v>3.0769230769230771E-2</v>
      </c>
      <c r="G1213" s="6">
        <v>0.38500000000000001</v>
      </c>
      <c r="H1213" s="19">
        <v>2.9615384615384616E-3</v>
      </c>
      <c r="I1213" s="6">
        <v>1</v>
      </c>
      <c r="J1213" s="22">
        <v>17.652250000000002</v>
      </c>
      <c r="K1213" s="14">
        <v>137.55000000000001</v>
      </c>
      <c r="L1213" s="11"/>
    </row>
    <row r="1214" spans="1:12">
      <c r="A1214" s="75">
        <v>45881</v>
      </c>
      <c r="B1214" s="6" t="s">
        <v>250</v>
      </c>
      <c r="C1214" s="6" t="s">
        <v>340</v>
      </c>
      <c r="D1214" s="49" t="s">
        <v>255</v>
      </c>
      <c r="E1214" s="7">
        <v>9.7038461538461546E-2</v>
      </c>
      <c r="F1214" s="7">
        <v>0.1</v>
      </c>
      <c r="G1214" s="6">
        <v>5.0999999999999996</v>
      </c>
      <c r="H1214" s="19">
        <v>3.9230769230769229E-2</v>
      </c>
      <c r="I1214" s="6">
        <v>0</v>
      </c>
      <c r="J1214" s="22">
        <v>39.983999999999995</v>
      </c>
      <c r="K1214" s="14">
        <v>101.92</v>
      </c>
      <c r="L1214" s="11"/>
    </row>
    <row r="1215" spans="1:12">
      <c r="A1215" s="75">
        <v>45881</v>
      </c>
      <c r="B1215" s="6" t="s">
        <v>250</v>
      </c>
      <c r="C1215" s="6" t="s">
        <v>340</v>
      </c>
      <c r="D1215" s="49" t="s">
        <v>256</v>
      </c>
      <c r="E1215" s="7">
        <v>-3.1538461538461536E-2</v>
      </c>
      <c r="F1215" s="7">
        <v>7.6923076923076927E-3</v>
      </c>
      <c r="G1215" s="6">
        <v>0.13600000000000001</v>
      </c>
      <c r="H1215" s="19">
        <v>1.0461538461538462E-3</v>
      </c>
      <c r="I1215" s="6">
        <v>0</v>
      </c>
      <c r="J1215" s="22">
        <v>0.81872</v>
      </c>
      <c r="K1215" s="14">
        <v>6.02</v>
      </c>
      <c r="L1215" s="11"/>
    </row>
    <row r="1216" spans="1:12">
      <c r="A1216" s="75">
        <v>45881</v>
      </c>
      <c r="B1216" s="6" t="s">
        <v>250</v>
      </c>
      <c r="C1216" s="6" t="s">
        <v>340</v>
      </c>
      <c r="D1216" s="49" t="s">
        <v>257</v>
      </c>
      <c r="E1216" s="7">
        <v>6.6461538461538468E-3</v>
      </c>
      <c r="F1216" s="7">
        <v>7.6923076923076927E-3</v>
      </c>
      <c r="G1216" s="6">
        <v>0.26100000000000001</v>
      </c>
      <c r="H1216" s="19">
        <v>2.0076923076923076E-3</v>
      </c>
      <c r="I1216" s="6">
        <v>0</v>
      </c>
      <c r="J1216" s="22">
        <v>6.3031499999999996</v>
      </c>
      <c r="K1216" s="14">
        <v>24.15</v>
      </c>
      <c r="L1216" s="11"/>
    </row>
    <row r="1217" spans="1:12">
      <c r="A1217" s="75">
        <v>45881</v>
      </c>
      <c r="B1217" s="6" t="s">
        <v>250</v>
      </c>
      <c r="C1217" s="6" t="s">
        <v>340</v>
      </c>
      <c r="D1217" s="49" t="s">
        <v>199</v>
      </c>
      <c r="E1217" s="7">
        <v>3.223076923076924E-3</v>
      </c>
      <c r="F1217" s="7">
        <v>1.1538461538461539E-2</v>
      </c>
      <c r="G1217" s="6">
        <v>0.24099999999999999</v>
      </c>
      <c r="H1217" s="19">
        <v>1.8538461538461538E-3</v>
      </c>
      <c r="I1217" s="6">
        <v>0.82</v>
      </c>
      <c r="J1217" s="22">
        <v>5.6128899999999993</v>
      </c>
      <c r="K1217" s="14">
        <v>15.837200000000001</v>
      </c>
      <c r="L1217" s="11"/>
    </row>
    <row r="1218" spans="1:12">
      <c r="A1218" s="75">
        <v>45881</v>
      </c>
      <c r="B1218" s="6" t="s">
        <v>250</v>
      </c>
      <c r="C1218" s="6" t="s">
        <v>340</v>
      </c>
      <c r="D1218" s="49" t="s">
        <v>258</v>
      </c>
      <c r="E1218" s="7">
        <v>2.0076923076923076E-3</v>
      </c>
      <c r="F1218" s="7">
        <v>7.6923076923076927E-3</v>
      </c>
      <c r="G1218" s="6">
        <v>0.34499999999999997</v>
      </c>
      <c r="H1218" s="19">
        <v>2.6538461538461538E-3</v>
      </c>
      <c r="I1218" s="6">
        <v>0.498</v>
      </c>
      <c r="J1218" s="22">
        <v>18.0504</v>
      </c>
      <c r="K1218" s="14">
        <v>26.26464</v>
      </c>
      <c r="L1218" s="11"/>
    </row>
    <row r="1219" spans="1:12">
      <c r="A1219" s="75">
        <v>45881</v>
      </c>
      <c r="B1219" s="6" t="s">
        <v>250</v>
      </c>
      <c r="C1219" s="6" t="s">
        <v>340</v>
      </c>
      <c r="D1219" s="49" t="s">
        <v>214</v>
      </c>
      <c r="E1219" s="7">
        <v>1.9615384615384612E-3</v>
      </c>
      <c r="F1219" s="7">
        <v>7.6923076923076927E-3</v>
      </c>
      <c r="G1219" s="6">
        <v>0.29799999999999999</v>
      </c>
      <c r="H1219" s="19">
        <v>2.292307692307692E-3</v>
      </c>
      <c r="I1219" s="6">
        <v>0.4</v>
      </c>
      <c r="J1219" s="22">
        <v>22.457279999999997</v>
      </c>
      <c r="K1219" s="14">
        <v>45.216000000000001</v>
      </c>
      <c r="L1219" s="11"/>
    </row>
    <row r="1220" spans="1:12">
      <c r="A1220" s="75">
        <v>45881</v>
      </c>
      <c r="B1220" s="6" t="s">
        <v>250</v>
      </c>
      <c r="C1220" s="6" t="s">
        <v>340</v>
      </c>
      <c r="D1220" s="49" t="s">
        <v>259</v>
      </c>
      <c r="E1220" s="7">
        <v>5.5515384615384612E-2</v>
      </c>
      <c r="F1220" s="7">
        <v>6.9230769230769235E-2</v>
      </c>
      <c r="G1220" s="6">
        <v>9.5000000000000001E-2</v>
      </c>
      <c r="H1220" s="19">
        <v>7.307692307692308E-4</v>
      </c>
      <c r="I1220" s="6">
        <v>1.4850000000000001</v>
      </c>
      <c r="J1220" s="22">
        <v>7.0689500000000001</v>
      </c>
      <c r="K1220" s="14">
        <v>559.19114999999999</v>
      </c>
      <c r="L1220" s="11"/>
    </row>
    <row r="1221" spans="1:12">
      <c r="A1221" s="75">
        <v>45881</v>
      </c>
      <c r="B1221" s="6" t="s">
        <v>250</v>
      </c>
      <c r="C1221" s="6" t="s">
        <v>340</v>
      </c>
      <c r="D1221" s="49" t="s">
        <v>260</v>
      </c>
      <c r="E1221" s="7">
        <v>6.0153846153846155E-2</v>
      </c>
      <c r="F1221" s="7">
        <v>7.6923076923076927E-2</v>
      </c>
      <c r="G1221" s="6">
        <v>0.21</v>
      </c>
      <c r="H1221" s="19">
        <v>1.6153846153846153E-3</v>
      </c>
      <c r="I1221" s="6">
        <v>2.085</v>
      </c>
      <c r="J1221" s="22">
        <v>1.7324999999999999</v>
      </c>
      <c r="K1221" s="14">
        <v>65.298749999999998</v>
      </c>
      <c r="L1221" s="11"/>
    </row>
    <row r="1222" spans="1:12">
      <c r="A1222" s="75">
        <v>45881</v>
      </c>
      <c r="B1222" s="6" t="s">
        <v>250</v>
      </c>
      <c r="C1222" s="6" t="s">
        <v>340</v>
      </c>
      <c r="D1222" s="49" t="s">
        <v>261</v>
      </c>
      <c r="E1222" s="7">
        <v>1.1522307692307692</v>
      </c>
      <c r="F1222" s="7">
        <v>1.1538461538461537</v>
      </c>
      <c r="G1222" s="6">
        <v>15</v>
      </c>
      <c r="H1222" s="19">
        <v>0.11538461538461539</v>
      </c>
      <c r="I1222" s="6">
        <v>0</v>
      </c>
      <c r="J1222" s="22">
        <v>10.050000000000001</v>
      </c>
      <c r="K1222" s="14">
        <v>100.5</v>
      </c>
      <c r="L1222" s="11"/>
    </row>
    <row r="1223" spans="1:12">
      <c r="A1223" s="75">
        <v>45881</v>
      </c>
      <c r="B1223" s="6" t="s">
        <v>250</v>
      </c>
      <c r="C1223" s="6" t="s">
        <v>340</v>
      </c>
      <c r="D1223" s="49" t="s">
        <v>262</v>
      </c>
      <c r="E1223" s="7">
        <v>9.6692307692307689E-2</v>
      </c>
      <c r="F1223" s="7">
        <v>0.12307692307692308</v>
      </c>
      <c r="G1223" s="6">
        <v>0.82499999999999996</v>
      </c>
      <c r="H1223" s="19">
        <v>6.346153846153846E-3</v>
      </c>
      <c r="I1223" s="6">
        <v>2.605</v>
      </c>
      <c r="J1223" s="22">
        <v>10.58475</v>
      </c>
      <c r="K1223" s="14">
        <v>171.85784999999998</v>
      </c>
      <c r="L1223" s="11"/>
    </row>
    <row r="1224" spans="1:12">
      <c r="A1224" s="75">
        <v>45881</v>
      </c>
      <c r="B1224" s="6" t="s">
        <v>250</v>
      </c>
      <c r="C1224" s="6" t="s">
        <v>340</v>
      </c>
      <c r="D1224" s="49" t="s">
        <v>263</v>
      </c>
      <c r="E1224" s="7">
        <v>0.99365384615384611</v>
      </c>
      <c r="F1224" s="7">
        <v>1</v>
      </c>
      <c r="G1224" s="6">
        <v>0.15</v>
      </c>
      <c r="H1224" s="19">
        <v>1.1538461538461537E-3</v>
      </c>
      <c r="I1224" s="6">
        <v>0</v>
      </c>
      <c r="J1224" s="22">
        <v>0.51300000000000001</v>
      </c>
      <c r="K1224" s="14">
        <v>444.59999999999997</v>
      </c>
      <c r="L1224" s="11"/>
    </row>
    <row r="1225" spans="1:12">
      <c r="A1225" s="75">
        <v>45881</v>
      </c>
      <c r="B1225" s="6" t="s">
        <v>250</v>
      </c>
      <c r="C1225" s="6" t="s">
        <v>340</v>
      </c>
      <c r="D1225" s="49" t="s">
        <v>264</v>
      </c>
      <c r="E1225" s="7">
        <v>0.99884615384615383</v>
      </c>
      <c r="F1225" s="7">
        <v>1</v>
      </c>
      <c r="G1225" s="6">
        <v>0.16</v>
      </c>
      <c r="H1225" s="19">
        <v>1.2307692307692308E-3</v>
      </c>
      <c r="I1225" s="6">
        <v>0</v>
      </c>
      <c r="J1225" s="22">
        <v>0.34240000000000004</v>
      </c>
      <c r="K1225" s="14">
        <v>278.2</v>
      </c>
      <c r="L1225" s="11"/>
    </row>
    <row r="1226" spans="1:12">
      <c r="A1226" s="75">
        <v>45881</v>
      </c>
      <c r="B1226" s="6" t="s">
        <v>250</v>
      </c>
      <c r="C1226" s="6" t="s">
        <v>340</v>
      </c>
      <c r="D1226" s="49" t="s">
        <v>265</v>
      </c>
      <c r="E1226" s="7">
        <v>1.0769230769230767E-3</v>
      </c>
      <c r="F1226" s="7">
        <v>2.3076923076923075E-3</v>
      </c>
      <c r="G1226" s="6">
        <v>0.251</v>
      </c>
      <c r="H1226" s="19">
        <v>1.9307692307692307E-3</v>
      </c>
      <c r="I1226" s="6">
        <v>0</v>
      </c>
      <c r="J1226" s="22">
        <v>1.1520900000000001</v>
      </c>
      <c r="K1226" s="14">
        <v>1.377</v>
      </c>
      <c r="L1226" s="11"/>
    </row>
    <row r="1227" spans="1:12">
      <c r="A1227" s="75">
        <v>45881</v>
      </c>
      <c r="B1227" s="6" t="s">
        <v>250</v>
      </c>
      <c r="C1227" s="6" t="s">
        <v>340</v>
      </c>
      <c r="D1227" s="49" t="s">
        <v>197</v>
      </c>
      <c r="E1227" s="7">
        <v>9.6076923076923084E-3</v>
      </c>
      <c r="F1227" s="7">
        <v>1.1538461538461539E-2</v>
      </c>
      <c r="G1227" s="6">
        <v>0.91700000000000004</v>
      </c>
      <c r="H1227" s="19">
        <v>7.0538461538461545E-3</v>
      </c>
      <c r="I1227" s="6">
        <v>0</v>
      </c>
      <c r="J1227" s="22">
        <v>9.6285000000000007</v>
      </c>
      <c r="K1227" s="14">
        <v>15.75</v>
      </c>
      <c r="L1227" s="11"/>
    </row>
    <row r="1228" spans="1:12">
      <c r="A1228" s="75">
        <v>45881</v>
      </c>
      <c r="B1228" s="6" t="s">
        <v>250</v>
      </c>
      <c r="C1228" s="6" t="s">
        <v>340</v>
      </c>
      <c r="D1228" s="49" t="s">
        <v>266</v>
      </c>
      <c r="E1228" s="7">
        <v>2.8846153846153848E-3</v>
      </c>
      <c r="F1228" s="7">
        <v>3.8461538461538464E-3</v>
      </c>
      <c r="G1228" s="6">
        <v>0.125</v>
      </c>
      <c r="H1228" s="19">
        <v>9.6153846153846159E-4</v>
      </c>
      <c r="I1228" s="6">
        <v>0</v>
      </c>
      <c r="J1228" s="22">
        <v>0.98</v>
      </c>
      <c r="K1228" s="14">
        <v>3.92</v>
      </c>
      <c r="L1228" s="11"/>
    </row>
    <row r="1229" spans="1:12">
      <c r="A1229" s="75">
        <v>45881</v>
      </c>
      <c r="B1229" s="6" t="s">
        <v>250</v>
      </c>
      <c r="C1229" s="6" t="s">
        <v>340</v>
      </c>
      <c r="D1229" s="49" t="s">
        <v>267</v>
      </c>
      <c r="E1229" s="7">
        <v>2.9807692307692309E-2</v>
      </c>
      <c r="F1229" s="7">
        <v>3.0769230769230771E-2</v>
      </c>
      <c r="G1229" s="6">
        <v>0.68</v>
      </c>
      <c r="H1229" s="19">
        <v>5.2307692307692315E-3</v>
      </c>
      <c r="I1229" s="6">
        <v>0</v>
      </c>
      <c r="J1229" s="22">
        <v>10.812000000000001</v>
      </c>
      <c r="K1229" s="14">
        <v>63.6</v>
      </c>
      <c r="L1229" s="11"/>
    </row>
    <row r="1230" spans="1:12">
      <c r="A1230" s="75">
        <v>45881</v>
      </c>
      <c r="B1230" s="6" t="s">
        <v>250</v>
      </c>
      <c r="C1230" s="6" t="s">
        <v>340</v>
      </c>
      <c r="D1230" s="49" t="s">
        <v>268</v>
      </c>
      <c r="E1230" s="7">
        <v>7.4153846153846136E-3</v>
      </c>
      <c r="F1230" s="7">
        <v>2.3076923076923078E-2</v>
      </c>
      <c r="G1230" s="6">
        <v>0.42499999999999999</v>
      </c>
      <c r="H1230" s="19">
        <v>3.2692307692307691E-3</v>
      </c>
      <c r="I1230" s="6">
        <v>1.3560000000000001</v>
      </c>
      <c r="J1230" s="22">
        <v>6.2474999999999996</v>
      </c>
      <c r="K1230" s="14">
        <v>24.166799999999999</v>
      </c>
      <c r="L1230" s="11"/>
    </row>
    <row r="1231" spans="1:12">
      <c r="A1231" s="75">
        <v>45881</v>
      </c>
      <c r="B1231" s="6" t="s">
        <v>250</v>
      </c>
      <c r="C1231" s="6" t="s">
        <v>340</v>
      </c>
      <c r="D1231" s="49" t="s">
        <v>269</v>
      </c>
      <c r="E1231" s="7">
        <v>5.769230769230773E-4</v>
      </c>
      <c r="F1231" s="7">
        <v>2.3076923076923078E-2</v>
      </c>
      <c r="G1231" s="6">
        <v>0.11600000000000001</v>
      </c>
      <c r="H1231" s="19">
        <v>8.9230769230769235E-4</v>
      </c>
      <c r="I1231" s="6">
        <v>2.5</v>
      </c>
      <c r="J1231" s="22">
        <v>3.5728000000000004</v>
      </c>
      <c r="K1231" s="14">
        <v>15.4</v>
      </c>
      <c r="L1231" s="11"/>
    </row>
    <row r="1232" spans="1:12">
      <c r="A1232" s="75">
        <v>45881</v>
      </c>
      <c r="B1232" s="6" t="s">
        <v>250</v>
      </c>
      <c r="C1232" s="6" t="s">
        <v>340</v>
      </c>
      <c r="D1232" s="49" t="s">
        <v>270</v>
      </c>
      <c r="E1232" s="7">
        <v>1.4492307692307693E-2</v>
      </c>
      <c r="F1232" s="7">
        <v>1.5384615384615385E-2</v>
      </c>
      <c r="G1232" s="6">
        <v>0.38</v>
      </c>
      <c r="H1232" s="19">
        <v>2.9230769230769232E-3</v>
      </c>
      <c r="I1232" s="6">
        <v>0</v>
      </c>
      <c r="J1232" s="22">
        <v>16.803599999999999</v>
      </c>
      <c r="K1232" s="14">
        <v>88.44</v>
      </c>
      <c r="L1232" s="11"/>
    </row>
    <row r="1233" spans="1:12">
      <c r="A1233" s="75">
        <v>45881</v>
      </c>
      <c r="B1233" s="6" t="s">
        <v>250</v>
      </c>
      <c r="C1233" s="6" t="s">
        <v>340</v>
      </c>
      <c r="D1233" s="49" t="s">
        <v>271</v>
      </c>
      <c r="E1233" s="7">
        <v>4.4615384615384612E-3</v>
      </c>
      <c r="F1233" s="7">
        <v>1.1538461538461539E-2</v>
      </c>
      <c r="G1233" s="6">
        <v>0.121</v>
      </c>
      <c r="H1233" s="19">
        <v>9.3076923076923078E-4</v>
      </c>
      <c r="I1233" s="6">
        <v>0.54</v>
      </c>
      <c r="J1233" s="22">
        <v>7.9617999999999993</v>
      </c>
      <c r="K1233" s="14">
        <v>63.167999999999992</v>
      </c>
      <c r="L1233" s="11"/>
    </row>
    <row r="1234" spans="1:12">
      <c r="A1234" s="75">
        <v>45881</v>
      </c>
      <c r="B1234" s="6" t="s">
        <v>250</v>
      </c>
      <c r="C1234" s="6" t="s">
        <v>340</v>
      </c>
      <c r="D1234" s="49" t="s">
        <v>122</v>
      </c>
      <c r="E1234" s="7">
        <v>0.11445384615384616</v>
      </c>
      <c r="F1234" s="7">
        <v>0.11538461538461539</v>
      </c>
      <c r="G1234" s="6">
        <v>0</v>
      </c>
      <c r="H1234" s="19">
        <v>0</v>
      </c>
      <c r="I1234" s="6">
        <v>0</v>
      </c>
      <c r="J1234" s="22">
        <v>0</v>
      </c>
      <c r="K1234" s="14">
        <v>55.5</v>
      </c>
      <c r="L1234" s="11"/>
    </row>
    <row r="1235" spans="1:12">
      <c r="A1235" s="75">
        <v>45881</v>
      </c>
      <c r="B1235" s="6" t="s">
        <v>250</v>
      </c>
      <c r="C1235" s="6" t="s">
        <v>340</v>
      </c>
      <c r="D1235" s="49" t="s">
        <v>123</v>
      </c>
      <c r="E1235" s="7">
        <v>0.11538461538461539</v>
      </c>
      <c r="F1235" s="7">
        <v>0.11538461538461539</v>
      </c>
      <c r="G1235" s="6">
        <v>0</v>
      </c>
      <c r="H1235" s="19">
        <v>0</v>
      </c>
      <c r="I1235" s="6">
        <v>0</v>
      </c>
      <c r="J1235" s="22">
        <v>0</v>
      </c>
      <c r="K1235" s="14">
        <v>22.35</v>
      </c>
      <c r="L1235" s="11"/>
    </row>
    <row r="1236" spans="1:12">
      <c r="A1236" s="75">
        <v>45881</v>
      </c>
      <c r="B1236" s="6" t="s">
        <v>250</v>
      </c>
      <c r="C1236" s="6" t="s">
        <v>340</v>
      </c>
      <c r="D1236" s="49" t="s">
        <v>124</v>
      </c>
      <c r="E1236" s="7">
        <v>0</v>
      </c>
      <c r="F1236" s="7">
        <v>7.6923076923076923E-4</v>
      </c>
      <c r="G1236" s="6">
        <v>0.1</v>
      </c>
      <c r="H1236" s="19">
        <v>7.6923076923076923E-4</v>
      </c>
      <c r="I1236" s="6">
        <v>0.1</v>
      </c>
      <c r="J1236" s="22">
        <v>5.3040000000000003</v>
      </c>
      <c r="K1236" s="14">
        <v>0</v>
      </c>
      <c r="L1236" s="11"/>
    </row>
    <row r="1237" spans="1:12">
      <c r="A1237" s="75">
        <v>45881</v>
      </c>
      <c r="B1237" s="6" t="s">
        <v>250</v>
      </c>
      <c r="C1237" s="6" t="s">
        <v>340</v>
      </c>
      <c r="D1237" s="49" t="s">
        <v>272</v>
      </c>
      <c r="E1237" s="7">
        <v>1.4615384615384617E-2</v>
      </c>
      <c r="F1237" s="7">
        <v>1.5384615384615385E-2</v>
      </c>
      <c r="G1237" s="6">
        <v>1.2</v>
      </c>
      <c r="H1237" s="19">
        <v>9.2307692307692299E-3</v>
      </c>
      <c r="I1237" s="6">
        <v>0</v>
      </c>
      <c r="J1237" s="22">
        <v>5.8199999999999994</v>
      </c>
      <c r="K1237" s="14">
        <v>9.6999999999999993</v>
      </c>
      <c r="L1237" s="11"/>
    </row>
    <row r="1238" spans="1:12">
      <c r="A1238" s="75">
        <v>45881</v>
      </c>
      <c r="B1238" s="6" t="s">
        <v>250</v>
      </c>
      <c r="C1238" s="6" t="s">
        <v>340</v>
      </c>
      <c r="D1238" s="49" t="s">
        <v>273</v>
      </c>
      <c r="E1238" s="7">
        <v>6.1538461538461556E-3</v>
      </c>
      <c r="F1238" s="7">
        <v>1.5384615384615385E-2</v>
      </c>
      <c r="G1238" s="6">
        <v>1</v>
      </c>
      <c r="H1238" s="19">
        <v>7.6923076923076927E-3</v>
      </c>
      <c r="I1238" s="6">
        <v>0</v>
      </c>
      <c r="J1238" s="22">
        <v>14.45</v>
      </c>
      <c r="K1238" s="14">
        <v>28.9</v>
      </c>
      <c r="L1238" s="11"/>
    </row>
    <row r="1239" spans="1:12">
      <c r="A1239" s="75">
        <v>45881</v>
      </c>
      <c r="B1239" s="6" t="s">
        <v>250</v>
      </c>
      <c r="C1239" s="6" t="s">
        <v>340</v>
      </c>
      <c r="D1239" s="49" t="s">
        <v>274</v>
      </c>
      <c r="E1239" s="7">
        <v>1.5384615384615385E-2</v>
      </c>
      <c r="F1239" s="7">
        <v>2.3076923076923078E-2</v>
      </c>
      <c r="G1239" s="6">
        <v>1.5</v>
      </c>
      <c r="H1239" s="19">
        <v>1.1538461538461539E-2</v>
      </c>
      <c r="I1239" s="6">
        <v>0</v>
      </c>
      <c r="J1239" s="22">
        <v>8.6999999999999993</v>
      </c>
      <c r="K1239" s="14">
        <v>17.399999999999999</v>
      </c>
      <c r="L1239" s="11"/>
    </row>
    <row r="1240" spans="1:12">
      <c r="A1240" s="75">
        <v>45881</v>
      </c>
      <c r="B1240" s="6" t="s">
        <v>250</v>
      </c>
      <c r="C1240" s="6" t="s">
        <v>340</v>
      </c>
      <c r="D1240" s="49" t="s">
        <v>143</v>
      </c>
      <c r="E1240" s="7">
        <v>0.12061538461538461</v>
      </c>
      <c r="F1240" s="80">
        <v>0.15384615384615385</v>
      </c>
      <c r="G1240" s="6">
        <v>2.5</v>
      </c>
      <c r="H1240" s="19">
        <v>1.9230769230769232E-2</v>
      </c>
      <c r="I1240" s="6">
        <v>2.82</v>
      </c>
      <c r="J1240" s="22">
        <v>16.45</v>
      </c>
      <c r="K1240" s="14">
        <v>113.0444</v>
      </c>
      <c r="L1240" s="11"/>
    </row>
    <row r="1241" spans="1:12">
      <c r="A1241" s="75">
        <v>45881</v>
      </c>
      <c r="B1241" s="6" t="s">
        <v>250</v>
      </c>
      <c r="C1241" s="6" t="s">
        <v>340</v>
      </c>
      <c r="D1241" s="49" t="s">
        <v>141</v>
      </c>
      <c r="E1241" s="7">
        <v>8.0769230769230774E-2</v>
      </c>
      <c r="F1241" s="7">
        <v>0.11538461538461539</v>
      </c>
      <c r="G1241" s="6">
        <v>2.5</v>
      </c>
      <c r="H1241" s="19">
        <v>1.9230769230769232E-2</v>
      </c>
      <c r="I1241" s="6">
        <v>2</v>
      </c>
      <c r="J1241" s="22">
        <v>18.5</v>
      </c>
      <c r="K1241" s="14">
        <v>96.2</v>
      </c>
      <c r="L1241" s="11"/>
    </row>
    <row r="1242" spans="1:12">
      <c r="A1242" s="75">
        <v>45881</v>
      </c>
      <c r="B1242" s="6" t="s">
        <v>250</v>
      </c>
      <c r="C1242" s="6" t="s">
        <v>340</v>
      </c>
      <c r="D1242" s="49" t="s">
        <v>142</v>
      </c>
      <c r="E1242" s="7">
        <v>1.846153846153846E-2</v>
      </c>
      <c r="F1242" s="7">
        <v>6.1538461538461542E-2</v>
      </c>
      <c r="G1242" s="6">
        <v>0</v>
      </c>
      <c r="H1242" s="19">
        <v>0</v>
      </c>
      <c r="I1242" s="6">
        <v>3.1</v>
      </c>
      <c r="J1242" s="22">
        <v>0</v>
      </c>
      <c r="K1242" s="14">
        <v>83.300000000000011</v>
      </c>
      <c r="L1242" s="11"/>
    </row>
    <row r="1243" spans="1:12">
      <c r="A1243" s="75">
        <v>45881</v>
      </c>
      <c r="B1243" s="6" t="s">
        <v>250</v>
      </c>
      <c r="C1243" s="6" t="s">
        <v>340</v>
      </c>
      <c r="D1243" s="49" t="s">
        <v>142</v>
      </c>
      <c r="E1243" s="7">
        <v>6.1538461538461542E-2</v>
      </c>
      <c r="F1243" s="7">
        <v>6.1538461538461542E-2</v>
      </c>
      <c r="G1243" s="6">
        <v>2.34</v>
      </c>
      <c r="H1243" s="19">
        <v>1.7999999999999999E-2</v>
      </c>
      <c r="I1243" s="6">
        <v>0</v>
      </c>
      <c r="J1243" s="22">
        <v>39.78</v>
      </c>
      <c r="K1243" s="14">
        <v>136</v>
      </c>
      <c r="L1243" s="11"/>
    </row>
    <row r="1244" spans="1:12">
      <c r="A1244" s="75">
        <v>45881</v>
      </c>
      <c r="B1244" s="6" t="s">
        <v>250</v>
      </c>
      <c r="C1244" s="6" t="s">
        <v>340</v>
      </c>
      <c r="D1244" s="49" t="s">
        <v>192</v>
      </c>
      <c r="E1244" s="7">
        <v>3.5846153846153847E-2</v>
      </c>
      <c r="F1244" s="7">
        <v>5.3846153846153849E-2</v>
      </c>
      <c r="G1244" s="6">
        <v>0</v>
      </c>
      <c r="H1244" s="19">
        <v>0</v>
      </c>
      <c r="I1244" s="6">
        <v>0</v>
      </c>
      <c r="J1244" s="22">
        <v>0</v>
      </c>
      <c r="K1244" s="14">
        <v>20.3</v>
      </c>
      <c r="L1244" s="11"/>
    </row>
    <row r="1245" spans="1:12">
      <c r="A1245" s="75">
        <v>45881</v>
      </c>
      <c r="B1245" s="6" t="s">
        <v>250</v>
      </c>
      <c r="C1245" s="6" t="s">
        <v>340</v>
      </c>
      <c r="D1245" s="49" t="s">
        <v>275</v>
      </c>
      <c r="E1245" s="7">
        <v>3.4461538461538458E-3</v>
      </c>
      <c r="F1245" s="7">
        <v>4.6153846153846149E-3</v>
      </c>
      <c r="G1245" s="6">
        <v>0.13100000000000001</v>
      </c>
      <c r="H1245" s="19">
        <v>1.0076923076923077E-3</v>
      </c>
      <c r="I1245" s="6">
        <v>0.152</v>
      </c>
      <c r="J1245" s="22">
        <v>5.5701200000000011</v>
      </c>
      <c r="K1245" s="14">
        <v>19.048960000000001</v>
      </c>
      <c r="L1245" s="11"/>
    </row>
    <row r="1246" spans="1:12">
      <c r="A1246" s="75">
        <v>45881</v>
      </c>
      <c r="B1246" s="6" t="s">
        <v>250</v>
      </c>
      <c r="C1246" s="6" t="s">
        <v>340</v>
      </c>
      <c r="D1246" s="49" t="s">
        <v>276</v>
      </c>
      <c r="E1246" s="7">
        <v>6.6846153846153852E-3</v>
      </c>
      <c r="F1246" s="7">
        <v>7.6923076923076927E-3</v>
      </c>
      <c r="G1246" s="6">
        <v>0.32100000000000001</v>
      </c>
      <c r="H1246" s="19">
        <v>2.4692307692307691E-3</v>
      </c>
      <c r="I1246" s="6">
        <v>0</v>
      </c>
      <c r="J1246" s="22">
        <v>1.284</v>
      </c>
      <c r="K1246" s="14">
        <v>4</v>
      </c>
      <c r="L1246" s="11"/>
    </row>
    <row r="1247" spans="1:12">
      <c r="A1247" s="75">
        <v>45881</v>
      </c>
      <c r="B1247" s="6" t="s">
        <v>250</v>
      </c>
      <c r="C1247" s="6" t="s">
        <v>340</v>
      </c>
      <c r="D1247" s="49" t="s">
        <v>277</v>
      </c>
      <c r="E1247" s="7">
        <v>5.906923076923077E-2</v>
      </c>
      <c r="F1247" s="7">
        <v>6.1538461538461542E-2</v>
      </c>
      <c r="G1247" s="6">
        <v>0</v>
      </c>
      <c r="H1247" s="19">
        <v>0</v>
      </c>
      <c r="I1247" s="6">
        <v>0</v>
      </c>
      <c r="J1247" s="22">
        <v>0</v>
      </c>
      <c r="K1247" s="14">
        <v>32</v>
      </c>
      <c r="L1247" s="11"/>
    </row>
    <row r="1248" spans="1:12">
      <c r="A1248" s="75">
        <v>45881</v>
      </c>
      <c r="B1248" s="6" t="s">
        <v>250</v>
      </c>
      <c r="C1248" s="6" t="s">
        <v>340</v>
      </c>
      <c r="D1248" s="49" t="s">
        <v>278</v>
      </c>
      <c r="E1248" s="7">
        <v>3.8461538461538464E-3</v>
      </c>
      <c r="F1248" s="7">
        <v>7.6923076923076927E-3</v>
      </c>
      <c r="G1248" s="6">
        <v>0.122</v>
      </c>
      <c r="H1248" s="19">
        <v>9.384615384615384E-4</v>
      </c>
      <c r="I1248" s="6">
        <v>0.5</v>
      </c>
      <c r="J1248" s="22">
        <v>4.8202199999999999</v>
      </c>
      <c r="K1248" s="14">
        <v>19.754999999999999</v>
      </c>
      <c r="L1248" s="11"/>
    </row>
    <row r="1249" spans="1:12">
      <c r="A1249" s="75">
        <v>45881</v>
      </c>
      <c r="B1249" s="6" t="s">
        <v>250</v>
      </c>
      <c r="C1249" s="6" t="s">
        <v>340</v>
      </c>
      <c r="D1249" s="49" t="s">
        <v>279</v>
      </c>
      <c r="E1249" s="7">
        <v>5.2907692307692308E-2</v>
      </c>
      <c r="F1249" s="7">
        <v>6.1538461538461542E-2</v>
      </c>
      <c r="G1249" s="6">
        <v>2.1110000000000002</v>
      </c>
      <c r="H1249" s="19">
        <v>1.6238461538461538E-2</v>
      </c>
      <c r="I1249" s="6">
        <v>1</v>
      </c>
      <c r="J1249" s="22">
        <v>60.015730000000005</v>
      </c>
      <c r="K1249" s="14">
        <v>199.01</v>
      </c>
      <c r="L1249" s="11"/>
    </row>
    <row r="1250" spans="1:12">
      <c r="A1250" s="75">
        <v>45881</v>
      </c>
      <c r="B1250" s="6" t="s">
        <v>250</v>
      </c>
      <c r="C1250" s="6" t="s">
        <v>340</v>
      </c>
      <c r="D1250" s="49" t="s">
        <v>280</v>
      </c>
      <c r="E1250" s="7">
        <v>6.8384615384615398E-3</v>
      </c>
      <c r="F1250" s="7">
        <v>2.3076923076923078E-2</v>
      </c>
      <c r="G1250" s="6">
        <v>1</v>
      </c>
      <c r="H1250" s="19">
        <v>7.6923076923076927E-3</v>
      </c>
      <c r="I1250" s="6">
        <v>0</v>
      </c>
      <c r="J1250" s="22">
        <v>2.35</v>
      </c>
      <c r="K1250" s="14">
        <v>7.0500000000000007</v>
      </c>
      <c r="L1250" s="11"/>
    </row>
    <row r="1251" spans="1:12">
      <c r="A1251" s="75">
        <v>45881</v>
      </c>
      <c r="B1251" s="6" t="s">
        <v>250</v>
      </c>
      <c r="C1251" s="6" t="s">
        <v>340</v>
      </c>
      <c r="D1251" s="49" t="s">
        <v>281</v>
      </c>
      <c r="E1251" s="7">
        <v>5.3846153846153849E-2</v>
      </c>
      <c r="F1251" s="7">
        <v>6.1538461538461542E-2</v>
      </c>
      <c r="G1251" s="6">
        <v>2.1150000000000002</v>
      </c>
      <c r="H1251" s="19">
        <v>1.6269230769230772E-2</v>
      </c>
      <c r="I1251" s="6">
        <v>0</v>
      </c>
      <c r="J1251" s="22">
        <v>137.03085000000002</v>
      </c>
      <c r="K1251" s="14">
        <v>518.32000000000005</v>
      </c>
      <c r="L1251" s="11"/>
    </row>
    <row r="1252" spans="1:12">
      <c r="A1252" s="75">
        <v>45881</v>
      </c>
      <c r="B1252" s="6" t="s">
        <v>250</v>
      </c>
      <c r="C1252" s="6" t="s">
        <v>340</v>
      </c>
      <c r="D1252" s="49" t="s">
        <v>282</v>
      </c>
      <c r="E1252" s="7">
        <v>0</v>
      </c>
      <c r="F1252" s="7">
        <v>1.5384615384615385E-2</v>
      </c>
      <c r="G1252" s="6">
        <v>1</v>
      </c>
      <c r="H1252" s="19">
        <v>7.6923076923076927E-3</v>
      </c>
      <c r="I1252" s="6">
        <v>1</v>
      </c>
      <c r="J1252" s="22">
        <v>28.89</v>
      </c>
      <c r="K1252" s="14">
        <v>28.89</v>
      </c>
      <c r="L1252" s="11"/>
    </row>
    <row r="1253" spans="1:12">
      <c r="A1253" s="75">
        <v>45881</v>
      </c>
      <c r="B1253" s="6" t="s">
        <v>250</v>
      </c>
      <c r="C1253" s="6" t="s">
        <v>340</v>
      </c>
      <c r="D1253" s="49" t="s">
        <v>283</v>
      </c>
      <c r="E1253" s="7">
        <v>3.8461538461538464E-3</v>
      </c>
      <c r="F1253" s="7">
        <v>1.1538461538461539E-2</v>
      </c>
      <c r="G1253" s="6">
        <v>0.48</v>
      </c>
      <c r="H1253" s="19">
        <v>3.6923076923076922E-3</v>
      </c>
      <c r="I1253" s="6">
        <v>0</v>
      </c>
      <c r="J1253" s="22">
        <v>9.1104000000000003</v>
      </c>
      <c r="K1253" s="14">
        <v>28.47</v>
      </c>
      <c r="L1253" s="11"/>
    </row>
    <row r="1254" spans="1:12">
      <c r="A1254" s="75">
        <v>45881</v>
      </c>
      <c r="B1254" s="6" t="s">
        <v>250</v>
      </c>
      <c r="C1254" s="6" t="s">
        <v>340</v>
      </c>
      <c r="D1254" s="49" t="s">
        <v>284</v>
      </c>
      <c r="E1254" s="7">
        <v>7.1923076923076923E-3</v>
      </c>
      <c r="F1254" s="7">
        <v>1.5384615384615385E-2</v>
      </c>
      <c r="G1254" s="6">
        <v>0.34499999999999997</v>
      </c>
      <c r="H1254" s="19">
        <v>2.6538461538461538E-3</v>
      </c>
      <c r="I1254" s="6">
        <v>0.58499999999999996</v>
      </c>
      <c r="J1254" s="22">
        <v>8.5559999999999992</v>
      </c>
      <c r="K1254" s="14">
        <v>35.091999999999999</v>
      </c>
      <c r="L1254" s="11"/>
    </row>
    <row r="1255" spans="1:12">
      <c r="A1255" s="75">
        <v>45881</v>
      </c>
      <c r="B1255" s="6" t="s">
        <v>250</v>
      </c>
      <c r="C1255" s="6" t="s">
        <v>340</v>
      </c>
      <c r="D1255" s="49" t="s">
        <v>285</v>
      </c>
      <c r="E1255" s="7">
        <v>1.9615384615384612E-3</v>
      </c>
      <c r="F1255" s="7">
        <v>4.6153846153846149E-3</v>
      </c>
      <c r="G1255" s="6">
        <v>0.32600000000000001</v>
      </c>
      <c r="H1255" s="19">
        <v>2.507692307692308E-3</v>
      </c>
      <c r="I1255" s="6">
        <v>0</v>
      </c>
      <c r="J1255" s="22">
        <v>11.084</v>
      </c>
      <c r="K1255" s="14">
        <v>20.399999999999999</v>
      </c>
      <c r="L1255" s="11"/>
    </row>
    <row r="1256" spans="1:12">
      <c r="A1256" s="75">
        <v>45881</v>
      </c>
      <c r="B1256" s="6" t="s">
        <v>250</v>
      </c>
      <c r="C1256" s="6" t="s">
        <v>340</v>
      </c>
      <c r="D1256" s="49" t="s">
        <v>286</v>
      </c>
      <c r="E1256" s="7">
        <v>0.18980000000000002</v>
      </c>
      <c r="F1256" s="7">
        <v>0.19230769230769232</v>
      </c>
      <c r="G1256" s="6">
        <v>0</v>
      </c>
      <c r="H1256" s="19">
        <v>0</v>
      </c>
      <c r="I1256" s="6">
        <v>0</v>
      </c>
      <c r="J1256" s="22">
        <v>0</v>
      </c>
      <c r="K1256" s="14">
        <v>22.5</v>
      </c>
      <c r="L1256" s="11"/>
    </row>
    <row r="1257" spans="1:12">
      <c r="A1257" s="75">
        <v>45881</v>
      </c>
      <c r="B1257" s="6" t="s">
        <v>250</v>
      </c>
      <c r="C1257" s="6" t="s">
        <v>340</v>
      </c>
      <c r="D1257" s="49" t="s">
        <v>287</v>
      </c>
      <c r="E1257" s="7">
        <v>2.3076923076923078E-2</v>
      </c>
      <c r="F1257" s="7">
        <v>3.8461538461538464E-2</v>
      </c>
      <c r="G1257" s="6">
        <v>1</v>
      </c>
      <c r="H1257" s="19">
        <v>7.6923076923076927E-3</v>
      </c>
      <c r="I1257" s="6">
        <v>2</v>
      </c>
      <c r="J1257" s="22">
        <v>76.5</v>
      </c>
      <c r="K1257" s="14">
        <v>229.5</v>
      </c>
      <c r="L1257" s="11"/>
    </row>
    <row r="1258" spans="1:12">
      <c r="A1258" s="75">
        <v>45881</v>
      </c>
      <c r="B1258" s="6" t="s">
        <v>250</v>
      </c>
      <c r="C1258" s="6" t="s">
        <v>340</v>
      </c>
      <c r="D1258" s="49" t="s">
        <v>288</v>
      </c>
      <c r="E1258" s="7">
        <v>4.0000000000000001E-3</v>
      </c>
      <c r="F1258" s="7">
        <v>1.5384615384615385E-2</v>
      </c>
      <c r="G1258" s="6">
        <v>0.39800000000000002</v>
      </c>
      <c r="H1258" s="19">
        <v>3.0615384615384619E-3</v>
      </c>
      <c r="I1258" s="6">
        <v>0.48</v>
      </c>
      <c r="J1258" s="22">
        <v>4.4576000000000002</v>
      </c>
      <c r="K1258" s="14">
        <v>17.023999999999997</v>
      </c>
      <c r="L1258" s="11"/>
    </row>
    <row r="1259" spans="1:12">
      <c r="A1259" s="75">
        <v>45881</v>
      </c>
      <c r="B1259" s="6" t="s">
        <v>250</v>
      </c>
      <c r="C1259" s="6" t="s">
        <v>340</v>
      </c>
      <c r="D1259" s="49" t="s">
        <v>130</v>
      </c>
      <c r="E1259" s="7">
        <v>4.6307692307692308E-3</v>
      </c>
      <c r="F1259" s="7">
        <v>7.6923076923076927E-3</v>
      </c>
      <c r="G1259" s="6">
        <v>0.29599999999999999</v>
      </c>
      <c r="H1259" s="19">
        <v>2.276923076923077E-3</v>
      </c>
      <c r="I1259" s="6">
        <v>0</v>
      </c>
      <c r="J1259" s="22">
        <v>5.3516799999999991</v>
      </c>
      <c r="K1259" s="14">
        <v>18.079999999999998</v>
      </c>
      <c r="L1259" s="11"/>
    </row>
    <row r="1260" spans="1:12">
      <c r="A1260" s="75">
        <v>45881</v>
      </c>
      <c r="B1260" s="6" t="s">
        <v>250</v>
      </c>
      <c r="C1260" s="6" t="s">
        <v>340</v>
      </c>
      <c r="D1260" s="49" t="s">
        <v>289</v>
      </c>
      <c r="E1260" s="7">
        <v>9.0030769230769234E-2</v>
      </c>
      <c r="F1260" s="7">
        <v>9.2307692307692313E-2</v>
      </c>
      <c r="G1260" s="6">
        <v>0</v>
      </c>
      <c r="H1260" s="19">
        <v>0</v>
      </c>
      <c r="I1260" s="6">
        <v>0</v>
      </c>
      <c r="J1260" s="22">
        <v>0</v>
      </c>
      <c r="K1260" s="14">
        <v>23.04</v>
      </c>
      <c r="L1260" s="11"/>
    </row>
    <row r="1261" spans="1:12">
      <c r="A1261" s="75">
        <v>45881</v>
      </c>
      <c r="B1261" s="6" t="s">
        <v>250</v>
      </c>
      <c r="C1261" s="6" t="s">
        <v>340</v>
      </c>
      <c r="D1261" s="49" t="s">
        <v>290</v>
      </c>
      <c r="E1261" s="7">
        <v>0.76923076923076927</v>
      </c>
      <c r="F1261" s="7">
        <v>1.5384615384615385</v>
      </c>
      <c r="G1261" s="6">
        <v>21</v>
      </c>
      <c r="H1261" s="19">
        <v>0.16153846153846155</v>
      </c>
      <c r="I1261" s="6">
        <v>100</v>
      </c>
      <c r="J1261" s="22">
        <v>12.981818181818181</v>
      </c>
      <c r="K1261" s="14">
        <v>61.818181818181813</v>
      </c>
      <c r="L1261" s="11"/>
    </row>
    <row r="1262" spans="1:12">
      <c r="A1262" s="75">
        <v>45881</v>
      </c>
      <c r="B1262" s="6" t="s">
        <v>250</v>
      </c>
      <c r="C1262" s="6" t="s">
        <v>340</v>
      </c>
      <c r="D1262" s="49" t="s">
        <v>291</v>
      </c>
      <c r="E1262" s="7">
        <v>1.1538461538461546E-3</v>
      </c>
      <c r="F1262" s="7">
        <v>7.6923076923076927E-3</v>
      </c>
      <c r="G1262" s="6">
        <v>0.85</v>
      </c>
      <c r="H1262" s="19">
        <v>6.5384615384615381E-3</v>
      </c>
      <c r="I1262" s="6">
        <v>0</v>
      </c>
      <c r="J1262" s="22">
        <v>33.15</v>
      </c>
      <c r="K1262" s="14">
        <v>39</v>
      </c>
      <c r="L1262" s="11"/>
    </row>
    <row r="1263" spans="1:12">
      <c r="A1263" s="75">
        <v>45881</v>
      </c>
      <c r="B1263" s="6" t="s">
        <v>250</v>
      </c>
      <c r="C1263" s="6" t="s">
        <v>340</v>
      </c>
      <c r="D1263" s="49" t="s">
        <v>292</v>
      </c>
      <c r="E1263" s="7">
        <v>2.6923076923076933E-4</v>
      </c>
      <c r="F1263" s="7">
        <v>1.5384615384615385E-3</v>
      </c>
      <c r="G1263" s="6">
        <v>1.4999999999999999E-2</v>
      </c>
      <c r="H1263" s="19">
        <v>1.1538461538461538E-4</v>
      </c>
      <c r="I1263" s="6">
        <v>0.15</v>
      </c>
      <c r="J1263" s="22">
        <v>0.25379999999999997</v>
      </c>
      <c r="K1263" s="14">
        <v>0.8460000000000002</v>
      </c>
      <c r="L1263" s="11"/>
    </row>
    <row r="1264" spans="1:12">
      <c r="A1264" s="75">
        <v>45881</v>
      </c>
      <c r="B1264" s="6" t="s">
        <v>250</v>
      </c>
      <c r="C1264" s="6" t="s">
        <v>340</v>
      </c>
      <c r="D1264" s="49" t="s">
        <v>293</v>
      </c>
      <c r="E1264" s="7">
        <v>8.3461538461538469E-3</v>
      </c>
      <c r="F1264" s="7">
        <v>1.9230769230769232E-2</v>
      </c>
      <c r="G1264" s="6">
        <v>0.32500000000000001</v>
      </c>
      <c r="H1264" s="19">
        <v>2.5000000000000001E-3</v>
      </c>
      <c r="I1264" s="6">
        <v>1.4</v>
      </c>
      <c r="J1264" s="22">
        <v>12.436666666666667</v>
      </c>
      <c r="K1264" s="14">
        <v>42.093333333333334</v>
      </c>
      <c r="L1264" s="11"/>
    </row>
    <row r="1265" spans="1:12">
      <c r="A1265" s="75">
        <v>45881</v>
      </c>
      <c r="B1265" s="6" t="s">
        <v>250</v>
      </c>
      <c r="C1265" s="6" t="s">
        <v>340</v>
      </c>
      <c r="D1265" s="49" t="s">
        <v>294</v>
      </c>
      <c r="E1265" s="7">
        <v>2.1307692307692308E-3</v>
      </c>
      <c r="F1265" s="7">
        <v>1.1538461538461539E-2</v>
      </c>
      <c r="G1265" s="6">
        <v>0.33500000000000002</v>
      </c>
      <c r="H1265" s="19">
        <v>2.5769230769230769E-3</v>
      </c>
      <c r="I1265" s="6">
        <v>0.89800000000000002</v>
      </c>
      <c r="J1265" s="22">
        <v>36.85</v>
      </c>
      <c r="K1265" s="14">
        <v>66.22</v>
      </c>
      <c r="L1265" s="11"/>
    </row>
    <row r="1266" spans="1:12">
      <c r="A1266" s="75">
        <v>45881</v>
      </c>
      <c r="B1266" s="6" t="s">
        <v>250</v>
      </c>
      <c r="C1266" s="6" t="s">
        <v>340</v>
      </c>
      <c r="D1266" s="49" t="s">
        <v>295</v>
      </c>
      <c r="E1266" s="7">
        <v>3.2038461538461543E-2</v>
      </c>
      <c r="F1266" s="7">
        <v>3.4615384615384617E-2</v>
      </c>
      <c r="G1266" s="6">
        <v>0.65500000000000003</v>
      </c>
      <c r="H1266" s="19">
        <v>5.0384615384615385E-3</v>
      </c>
      <c r="I1266" s="6">
        <v>0</v>
      </c>
      <c r="J1266" s="22">
        <v>144.755</v>
      </c>
      <c r="K1266" s="14">
        <v>994.5</v>
      </c>
      <c r="L1266" s="11"/>
    </row>
    <row r="1267" spans="1:12">
      <c r="A1267" s="75">
        <v>45881</v>
      </c>
      <c r="B1267" s="6" t="s">
        <v>250</v>
      </c>
      <c r="C1267" s="6" t="s">
        <v>340</v>
      </c>
      <c r="D1267" s="49" t="s">
        <v>6</v>
      </c>
      <c r="E1267" s="7">
        <v>2.6538461538461542E-3</v>
      </c>
      <c r="F1267" s="7">
        <v>7.6923076923076927E-3</v>
      </c>
      <c r="G1267" s="6">
        <v>0.31</v>
      </c>
      <c r="H1267" s="19">
        <v>2.3846153846153848E-3</v>
      </c>
      <c r="I1267" s="6">
        <v>0</v>
      </c>
      <c r="J1267" s="22">
        <v>15.965</v>
      </c>
      <c r="K1267" s="14">
        <v>51.5</v>
      </c>
      <c r="L1267" s="11"/>
    </row>
    <row r="1268" spans="1:12">
      <c r="A1268" s="75">
        <v>45881</v>
      </c>
      <c r="B1268" s="6" t="s">
        <v>250</v>
      </c>
      <c r="C1268" s="6" t="s">
        <v>340</v>
      </c>
      <c r="D1268" s="49" t="s">
        <v>296</v>
      </c>
      <c r="E1268" s="7">
        <v>4.3846153846153844E-3</v>
      </c>
      <c r="F1268" s="7">
        <v>7.6923076923076927E-3</v>
      </c>
      <c r="G1268" s="6">
        <v>0.158</v>
      </c>
      <c r="H1268" s="19">
        <v>1.2153846153846154E-3</v>
      </c>
      <c r="I1268" s="6">
        <v>0.12</v>
      </c>
      <c r="J1268" s="22">
        <v>9.8828999999999994</v>
      </c>
      <c r="K1268" s="14">
        <v>55.043999999999997</v>
      </c>
      <c r="L1268" s="11"/>
    </row>
    <row r="1269" spans="1:12">
      <c r="A1269" s="75">
        <v>45881</v>
      </c>
      <c r="B1269" s="6" t="s">
        <v>250</v>
      </c>
      <c r="C1269" s="6" t="s">
        <v>340</v>
      </c>
      <c r="D1269" s="49" t="s">
        <v>7</v>
      </c>
      <c r="E1269" s="7">
        <v>1.4169230769230771E-2</v>
      </c>
      <c r="F1269" s="7">
        <v>1.5384615384615385E-2</v>
      </c>
      <c r="G1269" s="6">
        <v>0.51</v>
      </c>
      <c r="H1269" s="19">
        <v>3.9230769230769232E-3</v>
      </c>
      <c r="I1269" s="6">
        <v>0</v>
      </c>
      <c r="J1269" s="22">
        <v>10.557</v>
      </c>
      <c r="K1269" s="14">
        <v>41.4</v>
      </c>
      <c r="L1269" s="11"/>
    </row>
    <row r="1270" spans="1:12">
      <c r="A1270" s="75">
        <v>45881</v>
      </c>
      <c r="B1270" s="6" t="s">
        <v>250</v>
      </c>
      <c r="C1270" s="6" t="s">
        <v>340</v>
      </c>
      <c r="D1270" s="49" t="s">
        <v>8</v>
      </c>
      <c r="E1270" s="7">
        <v>3.7692307692307695E-3</v>
      </c>
      <c r="F1270" s="7">
        <v>7.6923076923076927E-3</v>
      </c>
      <c r="G1270" s="6">
        <v>0.126</v>
      </c>
      <c r="H1270" s="19">
        <v>9.6923076923076921E-4</v>
      </c>
      <c r="I1270" s="6">
        <v>0</v>
      </c>
      <c r="J1270" s="22">
        <v>8.9522999999999993</v>
      </c>
      <c r="K1270" s="14">
        <v>71.05</v>
      </c>
      <c r="L1270" s="11"/>
    </row>
    <row r="1271" spans="1:12">
      <c r="A1271" s="75">
        <v>45881</v>
      </c>
      <c r="B1271" s="6" t="s">
        <v>250</v>
      </c>
      <c r="C1271" s="6" t="s">
        <v>340</v>
      </c>
      <c r="D1271" s="49" t="s">
        <v>9</v>
      </c>
      <c r="E1271" s="7">
        <v>9.3538461538461553E-3</v>
      </c>
      <c r="F1271" s="7">
        <v>1.5384615384615385E-2</v>
      </c>
      <c r="G1271" s="6">
        <v>0.312</v>
      </c>
      <c r="H1271" s="19">
        <v>2.3999999999999998E-3</v>
      </c>
      <c r="I1271" s="6">
        <v>0.65800000000000003</v>
      </c>
      <c r="J1271" s="22">
        <v>17.643599999999999</v>
      </c>
      <c r="K1271" s="14">
        <v>75.890100000000004</v>
      </c>
      <c r="L1271" s="11"/>
    </row>
    <row r="1272" spans="1:12">
      <c r="A1272" s="75">
        <v>45881</v>
      </c>
      <c r="B1272" s="6" t="s">
        <v>250</v>
      </c>
      <c r="C1272" s="6" t="s">
        <v>340</v>
      </c>
      <c r="D1272" s="49" t="s">
        <v>10</v>
      </c>
      <c r="E1272" s="7">
        <v>-9.2307692307692316E-5</v>
      </c>
      <c r="F1272" s="7">
        <v>3.8461538461538464E-3</v>
      </c>
      <c r="G1272" s="6">
        <v>0.3</v>
      </c>
      <c r="H1272" s="19">
        <v>2.3076923076923075E-3</v>
      </c>
      <c r="I1272" s="6">
        <v>0.2</v>
      </c>
      <c r="J1272" s="22">
        <v>20.445</v>
      </c>
      <c r="K1272" s="14">
        <v>20.445</v>
      </c>
      <c r="L1272" s="11"/>
    </row>
    <row r="1273" spans="1:12">
      <c r="A1273" s="75">
        <v>45881</v>
      </c>
      <c r="B1273" s="6" t="s">
        <v>250</v>
      </c>
      <c r="C1273" s="6" t="s">
        <v>340</v>
      </c>
      <c r="D1273" s="49" t="s">
        <v>11</v>
      </c>
      <c r="E1273" s="7">
        <v>0</v>
      </c>
      <c r="F1273" s="7">
        <v>3.8461538461538464E-3</v>
      </c>
      <c r="G1273" s="6">
        <v>0.3</v>
      </c>
      <c r="H1273" s="19">
        <v>2.3076923076923075E-3</v>
      </c>
      <c r="I1273" s="6">
        <v>0.2</v>
      </c>
      <c r="J1273" s="22">
        <v>16.5</v>
      </c>
      <c r="K1273" s="14">
        <v>16.5</v>
      </c>
      <c r="L1273" s="11"/>
    </row>
    <row r="1274" spans="1:12">
      <c r="A1274" s="75">
        <v>45881</v>
      </c>
      <c r="B1274" s="6" t="s">
        <v>250</v>
      </c>
      <c r="C1274" s="6" t="s">
        <v>340</v>
      </c>
      <c r="D1274" s="49" t="s">
        <v>12</v>
      </c>
      <c r="E1274" s="7">
        <v>9.2307692307692316E-3</v>
      </c>
      <c r="F1274" s="7">
        <v>1.1538461538461539E-2</v>
      </c>
      <c r="G1274" s="6">
        <v>0.41</v>
      </c>
      <c r="H1274" s="19">
        <v>3.1538461538461538E-3</v>
      </c>
      <c r="I1274" s="6">
        <v>0</v>
      </c>
      <c r="J1274" s="22">
        <v>32.881999999999998</v>
      </c>
      <c r="K1274" s="14">
        <v>120.30000000000001</v>
      </c>
      <c r="L1274" s="11"/>
    </row>
    <row r="1275" spans="1:12">
      <c r="A1275" s="75">
        <v>45881</v>
      </c>
      <c r="B1275" s="6" t="s">
        <v>250</v>
      </c>
      <c r="C1275" s="6" t="s">
        <v>340</v>
      </c>
      <c r="D1275" s="49" t="s">
        <v>297</v>
      </c>
      <c r="E1275" s="7">
        <v>0</v>
      </c>
      <c r="F1275" s="7">
        <v>7.6923076923076927E-3</v>
      </c>
      <c r="G1275" s="6">
        <v>0</v>
      </c>
      <c r="H1275" s="19">
        <v>0</v>
      </c>
      <c r="I1275" s="6">
        <v>1</v>
      </c>
      <c r="J1275" s="22">
        <v>0</v>
      </c>
      <c r="K1275" s="14">
        <v>0</v>
      </c>
      <c r="L1275" s="11"/>
    </row>
    <row r="1276" spans="1:12">
      <c r="A1276" s="75">
        <v>45881</v>
      </c>
      <c r="B1276" s="6" t="s">
        <v>250</v>
      </c>
      <c r="C1276" s="6" t="s">
        <v>340</v>
      </c>
      <c r="D1276" s="49" t="s">
        <v>15</v>
      </c>
      <c r="E1276" s="7">
        <v>0</v>
      </c>
      <c r="F1276" s="7">
        <v>7.6923076923076927E-3</v>
      </c>
      <c r="G1276" s="6">
        <v>0</v>
      </c>
      <c r="H1276" s="19">
        <v>0</v>
      </c>
      <c r="I1276" s="6">
        <v>1</v>
      </c>
      <c r="J1276" s="22">
        <v>0</v>
      </c>
      <c r="K1276" s="14">
        <v>0</v>
      </c>
      <c r="L1276" s="11"/>
    </row>
    <row r="1277" spans="1:12">
      <c r="A1277" s="75">
        <v>45881</v>
      </c>
      <c r="B1277" s="6" t="s">
        <v>250</v>
      </c>
      <c r="C1277" s="6" t="s">
        <v>340</v>
      </c>
      <c r="D1277" s="49" t="s">
        <v>16</v>
      </c>
      <c r="E1277" s="7">
        <v>0</v>
      </c>
      <c r="F1277" s="7">
        <v>0.5</v>
      </c>
      <c r="G1277" s="6">
        <v>0</v>
      </c>
      <c r="H1277" s="19">
        <v>0</v>
      </c>
      <c r="I1277" s="6">
        <v>65</v>
      </c>
      <c r="J1277" s="22">
        <v>0</v>
      </c>
      <c r="K1277" s="14">
        <v>0</v>
      </c>
      <c r="L1277" s="11"/>
    </row>
    <row r="1278" spans="1:12">
      <c r="A1278" s="75">
        <v>45881</v>
      </c>
      <c r="B1278" s="6" t="s">
        <v>250</v>
      </c>
      <c r="C1278" s="6" t="s">
        <v>340</v>
      </c>
      <c r="D1278" s="49" t="s">
        <v>17</v>
      </c>
      <c r="E1278" s="7">
        <v>0</v>
      </c>
      <c r="F1278" s="7">
        <v>0.5</v>
      </c>
      <c r="G1278" s="6">
        <v>0</v>
      </c>
      <c r="H1278" s="19">
        <v>0</v>
      </c>
      <c r="I1278" s="6">
        <v>65</v>
      </c>
      <c r="J1278" s="22">
        <v>0</v>
      </c>
      <c r="K1278" s="14">
        <v>0</v>
      </c>
      <c r="L1278" s="11"/>
    </row>
    <row r="1279" spans="1:12">
      <c r="A1279" s="75">
        <v>45881</v>
      </c>
      <c r="B1279" s="6" t="s">
        <v>250</v>
      </c>
      <c r="C1279" s="6" t="s">
        <v>340</v>
      </c>
      <c r="D1279" s="49" t="s">
        <v>174</v>
      </c>
      <c r="E1279" s="7">
        <v>0</v>
      </c>
      <c r="F1279" s="7">
        <v>1.5384615384615385E-3</v>
      </c>
      <c r="G1279" s="6">
        <v>0</v>
      </c>
      <c r="H1279" s="19">
        <v>0</v>
      </c>
      <c r="I1279" s="6">
        <v>0.2</v>
      </c>
      <c r="J1279" s="22">
        <v>0</v>
      </c>
      <c r="K1279" s="14">
        <v>0</v>
      </c>
      <c r="L1279" s="11"/>
    </row>
    <row r="1280" spans="1:12">
      <c r="A1280" s="75">
        <v>45881</v>
      </c>
      <c r="B1280" s="6" t="s">
        <v>250</v>
      </c>
      <c r="C1280" s="6" t="s">
        <v>340</v>
      </c>
      <c r="D1280" s="49" t="s">
        <v>298</v>
      </c>
      <c r="E1280" s="7">
        <v>0</v>
      </c>
      <c r="F1280" s="7">
        <v>1.1538461538461539E-2</v>
      </c>
      <c r="G1280" s="6">
        <v>0</v>
      </c>
      <c r="H1280" s="19">
        <v>0</v>
      </c>
      <c r="I1280" s="6">
        <v>1.5</v>
      </c>
      <c r="J1280" s="22">
        <v>0</v>
      </c>
      <c r="K1280" s="14">
        <v>0</v>
      </c>
      <c r="L1280" s="11"/>
    </row>
    <row r="1281" spans="1:12">
      <c r="A1281" s="75">
        <v>45881</v>
      </c>
      <c r="B1281" s="6" t="s">
        <v>250</v>
      </c>
      <c r="C1281" s="6" t="s">
        <v>340</v>
      </c>
      <c r="D1281" s="49" t="s">
        <v>299</v>
      </c>
      <c r="E1281" s="7">
        <v>0</v>
      </c>
      <c r="F1281" s="7">
        <v>7.6923076923076927E-3</v>
      </c>
      <c r="G1281" s="6">
        <v>0</v>
      </c>
      <c r="H1281" s="19">
        <v>0</v>
      </c>
      <c r="I1281" s="6">
        <v>1</v>
      </c>
      <c r="J1281" s="22">
        <v>0</v>
      </c>
      <c r="K1281" s="14">
        <v>0</v>
      </c>
      <c r="L1281" s="11"/>
    </row>
    <row r="1282" spans="1:12">
      <c r="A1282" s="75">
        <v>45881</v>
      </c>
      <c r="B1282" s="6" t="s">
        <v>250</v>
      </c>
      <c r="C1282" s="6" t="s">
        <v>340</v>
      </c>
      <c r="D1282" s="49" t="s">
        <v>19</v>
      </c>
      <c r="E1282" s="7">
        <v>1.1553846153846154E-2</v>
      </c>
      <c r="F1282" s="7">
        <v>1.5384615384615385E-2</v>
      </c>
      <c r="G1282" s="6">
        <v>0.21</v>
      </c>
      <c r="H1282" s="19">
        <v>1.6153846153846153E-3</v>
      </c>
      <c r="I1282" s="6">
        <v>0.498</v>
      </c>
      <c r="J1282" s="22">
        <v>13.65</v>
      </c>
      <c r="K1282" s="14">
        <v>97.63</v>
      </c>
      <c r="L1282" s="11"/>
    </row>
    <row r="1283" spans="1:12">
      <c r="A1283" s="75">
        <v>45881</v>
      </c>
      <c r="B1283" s="6" t="s">
        <v>250</v>
      </c>
      <c r="C1283" s="6" t="s">
        <v>340</v>
      </c>
      <c r="D1283" s="49" t="s">
        <v>21</v>
      </c>
      <c r="E1283" s="7">
        <v>6.076923076923077E-3</v>
      </c>
      <c r="F1283" s="7">
        <v>7.6923076923076927E-3</v>
      </c>
      <c r="G1283" s="6">
        <v>0</v>
      </c>
      <c r="H1283" s="19">
        <v>0</v>
      </c>
      <c r="I1283" s="6">
        <v>0</v>
      </c>
      <c r="J1283" s="22">
        <v>0</v>
      </c>
      <c r="K1283" s="14">
        <v>148.19999999999999</v>
      </c>
      <c r="L1283" s="11"/>
    </row>
    <row r="1284" spans="1:12">
      <c r="A1284" s="75">
        <v>45881</v>
      </c>
      <c r="B1284" s="6" t="s">
        <v>250</v>
      </c>
      <c r="C1284" s="6" t="s">
        <v>340</v>
      </c>
      <c r="D1284" s="49" t="s">
        <v>22</v>
      </c>
      <c r="E1284" s="7">
        <v>1</v>
      </c>
      <c r="F1284" s="7">
        <v>1</v>
      </c>
      <c r="G1284" s="6">
        <v>10</v>
      </c>
      <c r="H1284" s="19">
        <v>7.6923076923076927E-2</v>
      </c>
      <c r="I1284" s="6">
        <v>0</v>
      </c>
      <c r="J1284" s="22">
        <v>18</v>
      </c>
      <c r="K1284" s="14">
        <v>234</v>
      </c>
      <c r="L1284" s="11"/>
    </row>
    <row r="1285" spans="1:12">
      <c r="A1285" s="75">
        <v>45881</v>
      </c>
      <c r="B1285" s="6" t="s">
        <v>250</v>
      </c>
      <c r="C1285" s="6" t="s">
        <v>340</v>
      </c>
      <c r="D1285" s="49" t="s">
        <v>24</v>
      </c>
      <c r="E1285" s="7">
        <v>0</v>
      </c>
      <c r="F1285" s="7">
        <v>3.8461538461538464E-3</v>
      </c>
      <c r="G1285" s="6">
        <v>0</v>
      </c>
      <c r="H1285" s="19">
        <v>0</v>
      </c>
      <c r="I1285" s="6">
        <v>0.5</v>
      </c>
      <c r="J1285" s="22">
        <v>0</v>
      </c>
      <c r="K1285" s="14">
        <v>0</v>
      </c>
      <c r="L1285" s="11"/>
    </row>
    <row r="1286" spans="1:12">
      <c r="A1286" s="75">
        <v>45881</v>
      </c>
      <c r="B1286" s="6" t="s">
        <v>250</v>
      </c>
      <c r="C1286" s="6" t="s">
        <v>340</v>
      </c>
      <c r="D1286" s="49" t="s">
        <v>25</v>
      </c>
      <c r="E1286" s="7">
        <v>0.2076923076923077</v>
      </c>
      <c r="F1286" s="7">
        <v>0.5</v>
      </c>
      <c r="G1286" s="6">
        <v>0</v>
      </c>
      <c r="H1286" s="19">
        <v>0</v>
      </c>
      <c r="I1286" s="6">
        <v>38</v>
      </c>
      <c r="J1286" s="22">
        <v>0</v>
      </c>
      <c r="K1286" s="14">
        <v>67.77</v>
      </c>
      <c r="L1286" s="11"/>
    </row>
    <row r="1287" spans="1:12">
      <c r="A1287" s="75">
        <v>45881</v>
      </c>
      <c r="B1287" s="6" t="s">
        <v>250</v>
      </c>
      <c r="C1287" s="6" t="s">
        <v>340</v>
      </c>
      <c r="D1287" s="49" t="s">
        <v>26</v>
      </c>
      <c r="E1287" s="7">
        <v>0</v>
      </c>
      <c r="F1287" s="7">
        <v>7.6923076923076927E-3</v>
      </c>
      <c r="G1287" s="6">
        <v>0</v>
      </c>
      <c r="H1287" s="19">
        <v>0</v>
      </c>
      <c r="I1287" s="6">
        <v>1</v>
      </c>
      <c r="J1287" s="22">
        <v>0</v>
      </c>
      <c r="K1287" s="14">
        <v>0</v>
      </c>
      <c r="L1287" s="11"/>
    </row>
    <row r="1288" spans="1:12">
      <c r="A1288" s="75">
        <v>45881</v>
      </c>
      <c r="B1288" s="6" t="s">
        <v>250</v>
      </c>
      <c r="C1288" s="6" t="s">
        <v>340</v>
      </c>
      <c r="D1288" s="49" t="s">
        <v>240</v>
      </c>
      <c r="E1288" s="7">
        <v>4.6153846153846149E-3</v>
      </c>
      <c r="F1288" s="7">
        <v>4.6153846153846149E-3</v>
      </c>
      <c r="G1288" s="6">
        <v>0</v>
      </c>
      <c r="H1288" s="19">
        <v>0</v>
      </c>
      <c r="I1288" s="6">
        <v>0</v>
      </c>
      <c r="J1288" s="22">
        <v>0</v>
      </c>
      <c r="K1288" s="14">
        <v>6.309473684210527</v>
      </c>
      <c r="L1288" s="11"/>
    </row>
    <row r="1289" spans="1:12">
      <c r="A1289" s="75">
        <v>45881</v>
      </c>
      <c r="B1289" s="6" t="s">
        <v>250</v>
      </c>
      <c r="C1289" s="6" t="s">
        <v>340</v>
      </c>
      <c r="D1289" s="49" t="s">
        <v>300</v>
      </c>
      <c r="E1289" s="7">
        <v>1.5384615384615385E-2</v>
      </c>
      <c r="F1289" s="7">
        <v>2.3076923076923078E-2</v>
      </c>
      <c r="G1289" s="6">
        <v>0.86499999999999999</v>
      </c>
      <c r="H1289" s="19">
        <v>6.6538461538461534E-3</v>
      </c>
      <c r="I1289" s="6">
        <v>1</v>
      </c>
      <c r="J1289" s="22">
        <v>32.0396</v>
      </c>
      <c r="K1289" s="14">
        <v>74.08</v>
      </c>
      <c r="L1289" s="11"/>
    </row>
    <row r="1290" spans="1:12">
      <c r="A1290" s="75">
        <v>45881</v>
      </c>
      <c r="B1290" s="6" t="s">
        <v>250</v>
      </c>
      <c r="C1290" s="6" t="s">
        <v>340</v>
      </c>
      <c r="D1290" s="49" t="s">
        <v>27</v>
      </c>
      <c r="E1290" s="7">
        <v>0</v>
      </c>
      <c r="F1290" s="7">
        <v>2.3076923076923078E-2</v>
      </c>
      <c r="G1290" s="6">
        <v>0</v>
      </c>
      <c r="H1290" s="19">
        <v>0</v>
      </c>
      <c r="I1290" s="6">
        <v>3</v>
      </c>
      <c r="J1290" s="22">
        <v>0</v>
      </c>
      <c r="K1290" s="14">
        <v>0</v>
      </c>
      <c r="L1290" s="11"/>
    </row>
    <row r="1291" spans="1:12">
      <c r="A1291" s="75">
        <v>45881</v>
      </c>
      <c r="B1291" s="6" t="s">
        <v>250</v>
      </c>
      <c r="C1291" s="6" t="s">
        <v>340</v>
      </c>
      <c r="D1291" s="49" t="s">
        <v>301</v>
      </c>
      <c r="E1291" s="7">
        <v>3.8307692307692309E-3</v>
      </c>
      <c r="F1291" s="7">
        <v>1.1538461538461539E-2</v>
      </c>
      <c r="G1291" s="6">
        <v>0.15</v>
      </c>
      <c r="H1291" s="19">
        <v>1.1538461538461537E-3</v>
      </c>
      <c r="I1291" s="6">
        <v>1.002</v>
      </c>
      <c r="J1291" s="22">
        <v>9.6114285714285703</v>
      </c>
      <c r="K1291" s="14">
        <v>31.909942857142855</v>
      </c>
      <c r="L1291" s="11"/>
    </row>
    <row r="1292" spans="1:12">
      <c r="A1292" s="75">
        <v>45881</v>
      </c>
      <c r="B1292" s="6" t="s">
        <v>250</v>
      </c>
      <c r="C1292" s="6" t="s">
        <v>340</v>
      </c>
      <c r="D1292" s="49" t="s">
        <v>302</v>
      </c>
      <c r="E1292" s="7">
        <v>2.6769230769230772E-3</v>
      </c>
      <c r="F1292" s="7">
        <v>1.1538461538461539E-2</v>
      </c>
      <c r="G1292" s="6">
        <v>0.15</v>
      </c>
      <c r="H1292" s="19">
        <v>1.1538461538461537E-3</v>
      </c>
      <c r="I1292" s="6">
        <v>1.002</v>
      </c>
      <c r="J1292" s="22">
        <v>16.535714285714285</v>
      </c>
      <c r="K1292" s="14">
        <v>54.898571428571422</v>
      </c>
      <c r="L1292" s="11"/>
    </row>
    <row r="1293" spans="1:12">
      <c r="A1293" s="75">
        <v>45881</v>
      </c>
      <c r="B1293" s="6" t="s">
        <v>250</v>
      </c>
      <c r="C1293" s="6" t="s">
        <v>340</v>
      </c>
      <c r="D1293" s="49" t="s">
        <v>303</v>
      </c>
      <c r="E1293" s="7">
        <v>1.1538461538461537E-3</v>
      </c>
      <c r="F1293" s="7">
        <v>2.3076923076923075E-3</v>
      </c>
      <c r="G1293" s="6">
        <v>0.05</v>
      </c>
      <c r="H1293" s="19">
        <v>3.8461538461538462E-4</v>
      </c>
      <c r="I1293" s="6">
        <v>0</v>
      </c>
      <c r="J1293" s="22">
        <v>4.4185000000000008</v>
      </c>
      <c r="K1293" s="14">
        <v>26.510999999999999</v>
      </c>
      <c r="L1293" s="11"/>
    </row>
    <row r="1294" spans="1:12">
      <c r="A1294" s="75">
        <v>45881</v>
      </c>
      <c r="B1294" s="6" t="s">
        <v>250</v>
      </c>
      <c r="C1294" s="6" t="s">
        <v>340</v>
      </c>
      <c r="D1294" s="49" t="s">
        <v>304</v>
      </c>
      <c r="E1294" s="7">
        <v>-3.8461538461538462E-4</v>
      </c>
      <c r="F1294" s="7">
        <v>1.9230769230769232E-2</v>
      </c>
      <c r="G1294" s="6">
        <v>0</v>
      </c>
      <c r="H1294" s="19">
        <v>0</v>
      </c>
      <c r="I1294" s="6">
        <v>2.5</v>
      </c>
      <c r="J1294" s="22">
        <v>0</v>
      </c>
      <c r="K1294" s="14">
        <v>0</v>
      </c>
      <c r="L1294" s="11"/>
    </row>
    <row r="1295" spans="1:12">
      <c r="A1295" s="75">
        <v>45881</v>
      </c>
      <c r="B1295" s="6" t="s">
        <v>250</v>
      </c>
      <c r="C1295" s="6" t="s">
        <v>340</v>
      </c>
      <c r="D1295" s="49" t="s">
        <v>305</v>
      </c>
      <c r="E1295" s="7">
        <v>7.6923076923076927E-3</v>
      </c>
      <c r="F1295" s="7">
        <v>1.5384615384615385E-2</v>
      </c>
      <c r="G1295" s="6">
        <v>0.32</v>
      </c>
      <c r="H1295" s="19">
        <v>2.4615384615384616E-3</v>
      </c>
      <c r="I1295" s="6">
        <v>1</v>
      </c>
      <c r="J1295" s="22">
        <v>9.894400000000001</v>
      </c>
      <c r="K1295" s="14">
        <v>30.92</v>
      </c>
      <c r="L1295" s="11"/>
    </row>
    <row r="1296" spans="1:12">
      <c r="A1296" s="75">
        <v>45881</v>
      </c>
      <c r="B1296" s="6" t="s">
        <v>250</v>
      </c>
      <c r="C1296" s="6" t="s">
        <v>340</v>
      </c>
      <c r="D1296" s="49" t="s">
        <v>306</v>
      </c>
      <c r="E1296" s="7">
        <v>-1.7000000000000001E-3</v>
      </c>
      <c r="F1296" s="7">
        <v>1.5384615384615385E-3</v>
      </c>
      <c r="G1296" s="6">
        <v>0.221</v>
      </c>
      <c r="H1296" s="19">
        <v>1.7000000000000001E-3</v>
      </c>
      <c r="I1296" s="6">
        <v>0.2</v>
      </c>
      <c r="J1296" s="22">
        <v>22.064640000000001</v>
      </c>
      <c r="K1296" s="14">
        <v>0</v>
      </c>
      <c r="L1296" s="11"/>
    </row>
    <row r="1297" spans="1:13">
      <c r="A1297" s="75">
        <v>45881</v>
      </c>
      <c r="B1297" s="6" t="s">
        <v>250</v>
      </c>
      <c r="C1297" s="6" t="s">
        <v>340</v>
      </c>
      <c r="D1297" s="49" t="s">
        <v>32</v>
      </c>
      <c r="E1297" s="7">
        <v>1.3684615384615385E-2</v>
      </c>
      <c r="F1297" s="7">
        <v>1.5384615384615385E-2</v>
      </c>
      <c r="G1297" s="6">
        <v>0.498</v>
      </c>
      <c r="H1297" s="19">
        <v>3.8307692307692309E-3</v>
      </c>
      <c r="I1297" s="6">
        <v>0</v>
      </c>
      <c r="J1297" s="22">
        <v>14.8902</v>
      </c>
      <c r="K1297" s="14">
        <v>59.8</v>
      </c>
      <c r="L1297" s="11"/>
    </row>
    <row r="1298" spans="1:13">
      <c r="A1298" s="75">
        <v>45881</v>
      </c>
      <c r="B1298" s="6" t="s">
        <v>250</v>
      </c>
      <c r="C1298" s="6" t="s">
        <v>340</v>
      </c>
      <c r="D1298" s="49" t="s">
        <v>307</v>
      </c>
      <c r="E1298" s="7">
        <v>1.5384615384615385E-3</v>
      </c>
      <c r="F1298" s="7">
        <v>1.5384615384615385E-3</v>
      </c>
      <c r="G1298" s="6">
        <v>0</v>
      </c>
      <c r="H1298" s="19">
        <v>0</v>
      </c>
      <c r="I1298" s="6">
        <v>0</v>
      </c>
      <c r="J1298" s="22">
        <v>0</v>
      </c>
      <c r="K1298" s="14">
        <v>10.96</v>
      </c>
      <c r="L1298" s="11"/>
    </row>
    <row r="1299" spans="1:13">
      <c r="A1299" s="75">
        <v>45881</v>
      </c>
      <c r="B1299" s="6" t="s">
        <v>250</v>
      </c>
      <c r="C1299" s="6" t="s">
        <v>340</v>
      </c>
      <c r="D1299" s="49" t="s">
        <v>33</v>
      </c>
      <c r="E1299" s="7">
        <v>0</v>
      </c>
      <c r="F1299" s="7">
        <v>7.6923076923076927E-3</v>
      </c>
      <c r="G1299" s="6">
        <v>0</v>
      </c>
      <c r="H1299" s="19">
        <v>0</v>
      </c>
      <c r="I1299" s="6">
        <v>1</v>
      </c>
      <c r="J1299" s="22">
        <v>0</v>
      </c>
      <c r="K1299" s="14">
        <v>0</v>
      </c>
      <c r="L1299" s="11"/>
    </row>
    <row r="1300" spans="1:13">
      <c r="A1300" s="75">
        <v>45881</v>
      </c>
      <c r="B1300" s="6" t="s">
        <v>250</v>
      </c>
      <c r="C1300" s="6" t="s">
        <v>340</v>
      </c>
      <c r="D1300" s="49" t="s">
        <v>308</v>
      </c>
      <c r="E1300" s="7">
        <v>3.8615384615384614E-3</v>
      </c>
      <c r="F1300" s="7">
        <v>7.6923076923076927E-3</v>
      </c>
      <c r="G1300" s="6">
        <v>0.11</v>
      </c>
      <c r="H1300" s="19">
        <v>8.461538461538462E-4</v>
      </c>
      <c r="I1300" s="6">
        <v>0.498</v>
      </c>
      <c r="J1300" s="22">
        <v>5.5802999999999994</v>
      </c>
      <c r="K1300" s="14">
        <v>25.466459999999998</v>
      </c>
      <c r="L1300" s="11"/>
    </row>
    <row r="1301" spans="1:13">
      <c r="A1301" s="75">
        <v>45881</v>
      </c>
      <c r="B1301" s="6" t="s">
        <v>250</v>
      </c>
      <c r="C1301" s="6" t="s">
        <v>340</v>
      </c>
      <c r="D1301" s="49" t="s">
        <v>36</v>
      </c>
      <c r="E1301" s="7">
        <v>-1.0615384615384616E-3</v>
      </c>
      <c r="F1301" s="7">
        <v>1.5384615384615385E-3</v>
      </c>
      <c r="G1301" s="6">
        <v>0.13800000000000001</v>
      </c>
      <c r="H1301" s="19">
        <v>1.0615384615384616E-3</v>
      </c>
      <c r="I1301" s="6">
        <v>0.2</v>
      </c>
      <c r="J1301" s="22">
        <v>19.249395348837211</v>
      </c>
      <c r="K1301" s="14">
        <v>0</v>
      </c>
      <c r="L1301" s="11"/>
    </row>
    <row r="1302" spans="1:13">
      <c r="A1302" s="75">
        <v>45881</v>
      </c>
      <c r="B1302" s="6" t="s">
        <v>250</v>
      </c>
      <c r="C1302" s="6" t="s">
        <v>340</v>
      </c>
      <c r="D1302" s="49" t="s">
        <v>309</v>
      </c>
      <c r="E1302" s="7">
        <v>0</v>
      </c>
      <c r="F1302" s="7">
        <v>1.5384615384615385E-3</v>
      </c>
      <c r="G1302" s="6">
        <v>0</v>
      </c>
      <c r="H1302" s="19">
        <v>0</v>
      </c>
      <c r="I1302" s="6">
        <v>0.2</v>
      </c>
      <c r="J1302" s="22">
        <v>0</v>
      </c>
      <c r="K1302" s="14">
        <v>0</v>
      </c>
      <c r="L1302" s="11"/>
    </row>
    <row r="1303" spans="1:13">
      <c r="A1303" s="75">
        <v>45881</v>
      </c>
      <c r="B1303" s="32" t="s">
        <v>250</v>
      </c>
      <c r="C1303" s="32" t="s">
        <v>340</v>
      </c>
      <c r="D1303" s="84" t="s">
        <v>38</v>
      </c>
      <c r="E1303" s="37">
        <v>1.4846153846153846E-3</v>
      </c>
      <c r="F1303" s="37">
        <v>2.3076923076923075E-3</v>
      </c>
      <c r="G1303" s="32">
        <v>0.1</v>
      </c>
      <c r="H1303" s="88">
        <v>7.6923076923076923E-4</v>
      </c>
      <c r="I1303" s="32">
        <v>0.107</v>
      </c>
      <c r="J1303" s="38">
        <v>4.2860000000000005</v>
      </c>
      <c r="K1303" s="52">
        <v>8.2719799999999992</v>
      </c>
      <c r="L1303" s="11"/>
    </row>
    <row r="1304" spans="1:13" s="11" customFormat="1">
      <c r="A1304" s="75">
        <v>45884</v>
      </c>
      <c r="B1304" s="6" t="s">
        <v>250</v>
      </c>
      <c r="C1304" s="6" t="s">
        <v>340</v>
      </c>
      <c r="D1304" s="49" t="s">
        <v>310</v>
      </c>
      <c r="E1304" s="7">
        <v>0</v>
      </c>
      <c r="F1304" s="7">
        <v>7.6923076923076927E-3</v>
      </c>
      <c r="G1304" s="6">
        <v>0</v>
      </c>
      <c r="H1304" s="19">
        <v>0</v>
      </c>
      <c r="I1304" s="6">
        <v>1</v>
      </c>
      <c r="J1304" s="22">
        <v>0</v>
      </c>
      <c r="K1304" s="14">
        <v>0</v>
      </c>
      <c r="M1304" s="72"/>
    </row>
    <row r="1305" spans="1:13" s="11" customFormat="1">
      <c r="A1305" s="75">
        <v>45884</v>
      </c>
      <c r="B1305" s="6" t="s">
        <v>250</v>
      </c>
      <c r="C1305" s="6" t="s">
        <v>340</v>
      </c>
      <c r="D1305" s="49" t="s">
        <v>311</v>
      </c>
      <c r="E1305" s="7">
        <v>0</v>
      </c>
      <c r="F1305" s="7">
        <v>3.8461538461538464E-3</v>
      </c>
      <c r="G1305" s="6">
        <v>0</v>
      </c>
      <c r="H1305" s="19">
        <v>0</v>
      </c>
      <c r="I1305" s="6">
        <v>0.5</v>
      </c>
      <c r="J1305" s="22">
        <v>0</v>
      </c>
      <c r="K1305" s="14">
        <v>0</v>
      </c>
      <c r="M1305" s="72"/>
    </row>
    <row r="1306" spans="1:13" s="11" customFormat="1">
      <c r="A1306" s="75">
        <v>45884</v>
      </c>
      <c r="B1306" s="6" t="s">
        <v>250</v>
      </c>
      <c r="C1306" s="6" t="s">
        <v>340</v>
      </c>
      <c r="D1306" s="49" t="s">
        <v>312</v>
      </c>
      <c r="E1306" s="7">
        <v>0</v>
      </c>
      <c r="F1306" s="7">
        <v>3.8461538461538464E-3</v>
      </c>
      <c r="G1306" s="6">
        <v>0</v>
      </c>
      <c r="H1306" s="19">
        <v>0</v>
      </c>
      <c r="I1306" s="6">
        <v>0.5</v>
      </c>
      <c r="J1306" s="22">
        <v>0</v>
      </c>
      <c r="K1306" s="14">
        <v>0</v>
      </c>
      <c r="M1306" s="72"/>
    </row>
    <row r="1307" spans="1:13" s="11" customFormat="1">
      <c r="A1307" s="75">
        <v>45884</v>
      </c>
      <c r="B1307" s="6" t="s">
        <v>250</v>
      </c>
      <c r="C1307" s="6" t="s">
        <v>340</v>
      </c>
      <c r="D1307" s="49" t="s">
        <v>244</v>
      </c>
      <c r="E1307" s="7">
        <v>7.6923076923076927E-3</v>
      </c>
      <c r="F1307" s="7">
        <v>7.6923076923076927E-3</v>
      </c>
      <c r="G1307" s="6">
        <v>0.68500000000000005</v>
      </c>
      <c r="H1307" s="19">
        <v>5.26923076923077E-3</v>
      </c>
      <c r="I1307" s="6">
        <v>0</v>
      </c>
      <c r="J1307" s="22">
        <v>18.755300000000002</v>
      </c>
      <c r="K1307" s="14">
        <v>27.38</v>
      </c>
      <c r="M1307" s="72"/>
    </row>
    <row r="1308" spans="1:13" s="11" customFormat="1">
      <c r="A1308" s="75">
        <v>45884</v>
      </c>
      <c r="B1308" s="6" t="s">
        <v>250</v>
      </c>
      <c r="C1308" s="6" t="s">
        <v>340</v>
      </c>
      <c r="D1308" s="49" t="s">
        <v>41</v>
      </c>
      <c r="E1308" s="7">
        <v>0</v>
      </c>
      <c r="F1308" s="7">
        <v>7.6923076923076927E-3</v>
      </c>
      <c r="G1308" s="6">
        <v>0</v>
      </c>
      <c r="H1308" s="19">
        <v>0</v>
      </c>
      <c r="I1308" s="6">
        <v>1</v>
      </c>
      <c r="J1308" s="22">
        <v>0</v>
      </c>
      <c r="K1308" s="14">
        <v>0</v>
      </c>
      <c r="M1308" s="72"/>
    </row>
    <row r="1309" spans="1:13" s="11" customFormat="1">
      <c r="A1309" s="75">
        <v>45884</v>
      </c>
      <c r="B1309" s="6" t="s">
        <v>250</v>
      </c>
      <c r="C1309" s="6" t="s">
        <v>340</v>
      </c>
      <c r="D1309" s="49" t="s">
        <v>313</v>
      </c>
      <c r="E1309" s="7">
        <v>0</v>
      </c>
      <c r="F1309" s="7">
        <v>1.5384615384615385E-3</v>
      </c>
      <c r="G1309" s="6">
        <v>0</v>
      </c>
      <c r="H1309" s="19">
        <v>0</v>
      </c>
      <c r="I1309" s="6">
        <v>0.2</v>
      </c>
      <c r="J1309" s="22">
        <v>0</v>
      </c>
      <c r="K1309" s="14">
        <v>0</v>
      </c>
      <c r="M1309" s="72"/>
    </row>
    <row r="1310" spans="1:13" s="11" customFormat="1">
      <c r="A1310" s="75">
        <v>45884</v>
      </c>
      <c r="B1310" s="6" t="s">
        <v>250</v>
      </c>
      <c r="C1310" s="6" t="s">
        <v>340</v>
      </c>
      <c r="D1310" s="49" t="s">
        <v>314</v>
      </c>
      <c r="E1310" s="7">
        <v>0</v>
      </c>
      <c r="F1310" s="7">
        <v>7.6923076923076923E-4</v>
      </c>
      <c r="G1310" s="6">
        <v>0</v>
      </c>
      <c r="H1310" s="19">
        <v>0</v>
      </c>
      <c r="I1310" s="6">
        <v>0.1</v>
      </c>
      <c r="J1310" s="22">
        <v>0</v>
      </c>
      <c r="K1310" s="14">
        <v>0</v>
      </c>
      <c r="M1310" s="72"/>
    </row>
    <row r="1311" spans="1:13" s="11" customFormat="1">
      <c r="A1311" s="75">
        <v>45884</v>
      </c>
      <c r="B1311" s="6" t="s">
        <v>250</v>
      </c>
      <c r="C1311" s="6" t="s">
        <v>340</v>
      </c>
      <c r="D1311" s="49" t="s">
        <v>315</v>
      </c>
      <c r="E1311" s="7">
        <v>0</v>
      </c>
      <c r="F1311" s="7">
        <v>2.3076923076923075E-3</v>
      </c>
      <c r="G1311" s="6">
        <v>0</v>
      </c>
      <c r="H1311" s="19">
        <v>0</v>
      </c>
      <c r="I1311" s="6">
        <v>0.3</v>
      </c>
      <c r="J1311" s="22">
        <v>0</v>
      </c>
      <c r="K1311" s="14">
        <v>0</v>
      </c>
      <c r="M1311" s="72"/>
    </row>
    <row r="1312" spans="1:13" s="11" customFormat="1">
      <c r="A1312" s="75">
        <v>45884</v>
      </c>
      <c r="B1312" s="6" t="s">
        <v>250</v>
      </c>
      <c r="C1312" s="6" t="s">
        <v>340</v>
      </c>
      <c r="D1312" s="49" t="s">
        <v>316</v>
      </c>
      <c r="E1312" s="7">
        <v>2.0238461538461539E-2</v>
      </c>
      <c r="F1312" s="7">
        <v>2.6923076923076925E-2</v>
      </c>
      <c r="G1312" s="6">
        <v>0.19600000000000001</v>
      </c>
      <c r="H1312" s="19">
        <v>1.5076923076923078E-3</v>
      </c>
      <c r="I1312" s="6">
        <v>0.86899999999999999</v>
      </c>
      <c r="J1312" s="22">
        <v>8.33</v>
      </c>
      <c r="K1312" s="14">
        <v>111.81750000000001</v>
      </c>
      <c r="M1312" s="72"/>
    </row>
    <row r="1313" spans="1:13" s="11" customFormat="1">
      <c r="A1313" s="75">
        <v>45884</v>
      </c>
      <c r="B1313" s="6" t="s">
        <v>250</v>
      </c>
      <c r="C1313" s="6" t="s">
        <v>340</v>
      </c>
      <c r="D1313" s="49" t="s">
        <v>44</v>
      </c>
      <c r="E1313" s="7">
        <v>6.1846153846153848E-3</v>
      </c>
      <c r="F1313" s="7">
        <v>3.8461538461538464E-2</v>
      </c>
      <c r="G1313" s="6">
        <v>0.151</v>
      </c>
      <c r="H1313" s="19">
        <v>1.1615384615384615E-3</v>
      </c>
      <c r="I1313" s="6">
        <v>4</v>
      </c>
      <c r="J1313" s="22">
        <v>1.1929000000000001</v>
      </c>
      <c r="K1313" s="14">
        <v>7.9</v>
      </c>
      <c r="M1313" s="72"/>
    </row>
    <row r="1314" spans="1:13" s="11" customFormat="1">
      <c r="A1314" s="75">
        <v>45884</v>
      </c>
      <c r="B1314" s="6" t="s">
        <v>250</v>
      </c>
      <c r="C1314" s="6" t="s">
        <v>340</v>
      </c>
      <c r="D1314" s="49" t="s">
        <v>317</v>
      </c>
      <c r="E1314" s="7">
        <v>3.7692307692307699E-4</v>
      </c>
      <c r="F1314" s="7">
        <v>1.5384615384615385E-3</v>
      </c>
      <c r="G1314" s="6">
        <v>0.2</v>
      </c>
      <c r="H1314" s="19">
        <v>1.5384615384615385E-3</v>
      </c>
      <c r="I1314" s="6">
        <v>0</v>
      </c>
      <c r="J1314" s="22">
        <v>9</v>
      </c>
      <c r="K1314" s="14">
        <v>9</v>
      </c>
      <c r="M1314" s="72"/>
    </row>
    <row r="1315" spans="1:13" s="11" customFormat="1">
      <c r="A1315" s="75">
        <v>45884</v>
      </c>
      <c r="B1315" s="6" t="s">
        <v>250</v>
      </c>
      <c r="C1315" s="6" t="s">
        <v>340</v>
      </c>
      <c r="D1315" s="49" t="s">
        <v>48</v>
      </c>
      <c r="E1315" s="7">
        <v>6.1538461538461538E-3</v>
      </c>
      <c r="F1315" s="7">
        <v>7.6923076923076927E-3</v>
      </c>
      <c r="G1315" s="6">
        <v>0.38</v>
      </c>
      <c r="H1315" s="19">
        <v>2.9230769230769232E-3</v>
      </c>
      <c r="I1315" s="6">
        <v>0</v>
      </c>
      <c r="J1315" s="22">
        <v>4.2559999999999993</v>
      </c>
      <c r="K1315" s="14">
        <v>11.2</v>
      </c>
      <c r="M1315" s="72"/>
    </row>
    <row r="1316" spans="1:13" s="11" customFormat="1">
      <c r="A1316" s="75">
        <v>45884</v>
      </c>
      <c r="B1316" s="6" t="s">
        <v>250</v>
      </c>
      <c r="C1316" s="6" t="s">
        <v>340</v>
      </c>
      <c r="D1316" s="49" t="s">
        <v>318</v>
      </c>
      <c r="E1316" s="7">
        <v>7.400000000000001E-2</v>
      </c>
      <c r="F1316" s="7">
        <v>7.6923076923076927E-2</v>
      </c>
      <c r="G1316" s="6">
        <v>0.89600000000000002</v>
      </c>
      <c r="H1316" s="19">
        <v>6.8923076923076924E-3</v>
      </c>
      <c r="I1316" s="6">
        <v>0</v>
      </c>
      <c r="J1316" s="22">
        <v>6.1824000000000003</v>
      </c>
      <c r="K1316" s="14">
        <v>69</v>
      </c>
      <c r="M1316" s="72"/>
    </row>
    <row r="1317" spans="1:13" s="11" customFormat="1">
      <c r="A1317" s="75">
        <v>45884</v>
      </c>
      <c r="B1317" s="6" t="s">
        <v>250</v>
      </c>
      <c r="C1317" s="6" t="s">
        <v>340</v>
      </c>
      <c r="D1317" s="49" t="s">
        <v>319</v>
      </c>
      <c r="E1317" s="7">
        <v>1.1384615384615383E-3</v>
      </c>
      <c r="F1317" s="7">
        <v>2.3076923076923075E-3</v>
      </c>
      <c r="G1317" s="6">
        <v>0.152</v>
      </c>
      <c r="H1317" s="19">
        <v>1.1692307692307692E-3</v>
      </c>
      <c r="I1317" s="6">
        <v>0</v>
      </c>
      <c r="J1317" s="22">
        <v>7.2275999999999998</v>
      </c>
      <c r="K1317" s="14">
        <v>14.264999999999999</v>
      </c>
      <c r="M1317" s="72"/>
    </row>
    <row r="1318" spans="1:13" s="11" customFormat="1">
      <c r="A1318" s="75">
        <v>45884</v>
      </c>
      <c r="B1318" s="6" t="s">
        <v>250</v>
      </c>
      <c r="C1318" s="6" t="s">
        <v>340</v>
      </c>
      <c r="D1318" s="49" t="s">
        <v>50</v>
      </c>
      <c r="E1318" s="7">
        <v>1.3446153846153846E-2</v>
      </c>
      <c r="F1318" s="7">
        <v>1.9230769230769232E-2</v>
      </c>
      <c r="G1318" s="6">
        <v>0.215</v>
      </c>
      <c r="H1318" s="19">
        <v>1.6538461538461537E-3</v>
      </c>
      <c r="I1318" s="6">
        <v>0.6</v>
      </c>
      <c r="J1318" s="22">
        <v>1.6125</v>
      </c>
      <c r="K1318" s="14">
        <v>14.25</v>
      </c>
      <c r="M1318" s="72"/>
    </row>
    <row r="1319" spans="1:13" s="11" customFormat="1">
      <c r="A1319" s="75">
        <v>45884</v>
      </c>
      <c r="B1319" s="6" t="s">
        <v>250</v>
      </c>
      <c r="C1319" s="6" t="s">
        <v>340</v>
      </c>
      <c r="D1319" s="49" t="s">
        <v>51</v>
      </c>
      <c r="E1319" s="7">
        <v>7.6923076923076923E-4</v>
      </c>
      <c r="F1319" s="7">
        <v>7.6923076923076923E-4</v>
      </c>
      <c r="G1319" s="6">
        <v>0</v>
      </c>
      <c r="H1319" s="19">
        <v>0</v>
      </c>
      <c r="I1319" s="6">
        <v>0</v>
      </c>
      <c r="J1319" s="22">
        <v>0</v>
      </c>
      <c r="K1319" s="14">
        <v>24</v>
      </c>
      <c r="M1319" s="72"/>
    </row>
    <row r="1320" spans="1:13" s="11" customFormat="1">
      <c r="A1320" s="75">
        <v>45884</v>
      </c>
      <c r="B1320" s="6" t="s">
        <v>250</v>
      </c>
      <c r="C1320" s="6" t="s">
        <v>340</v>
      </c>
      <c r="D1320" s="49" t="s">
        <v>53</v>
      </c>
      <c r="E1320" s="7">
        <v>1.1538461538461537E-3</v>
      </c>
      <c r="F1320" s="7">
        <v>1.1538461538461537E-3</v>
      </c>
      <c r="G1320" s="6">
        <v>0</v>
      </c>
      <c r="H1320" s="19">
        <v>0</v>
      </c>
      <c r="I1320" s="6">
        <v>0</v>
      </c>
      <c r="J1320" s="22">
        <v>0</v>
      </c>
      <c r="K1320" s="14">
        <v>9.4304999999999986</v>
      </c>
      <c r="M1320" s="72"/>
    </row>
    <row r="1321" spans="1:13" s="11" customFormat="1">
      <c r="A1321" s="75">
        <v>45884</v>
      </c>
      <c r="B1321" s="6" t="s">
        <v>250</v>
      </c>
      <c r="C1321" s="6" t="s">
        <v>340</v>
      </c>
      <c r="D1321" s="49" t="s">
        <v>320</v>
      </c>
      <c r="E1321" s="7">
        <v>7.6923076923076927E-3</v>
      </c>
      <c r="F1321" s="7">
        <v>7.6923076923076927E-3</v>
      </c>
      <c r="G1321" s="6">
        <v>0.215</v>
      </c>
      <c r="H1321" s="19">
        <v>1.6538461538461537E-3</v>
      </c>
      <c r="I1321" s="6">
        <v>0</v>
      </c>
      <c r="J1321" s="22">
        <v>16.125</v>
      </c>
      <c r="K1321" s="14">
        <v>75</v>
      </c>
      <c r="M1321" s="72"/>
    </row>
    <row r="1322" spans="1:13" s="11" customFormat="1">
      <c r="A1322" s="75">
        <v>45884</v>
      </c>
      <c r="B1322" s="6" t="s">
        <v>250</v>
      </c>
      <c r="C1322" s="6" t="s">
        <v>340</v>
      </c>
      <c r="D1322" s="49" t="s">
        <v>321</v>
      </c>
      <c r="E1322" s="7">
        <v>1.3730769230769232E-2</v>
      </c>
      <c r="F1322" s="7">
        <v>1.5384615384615385E-2</v>
      </c>
      <c r="G1322" s="6">
        <v>0.32900000000000001</v>
      </c>
      <c r="H1322" s="19">
        <v>2.530769230769231E-3</v>
      </c>
      <c r="I1322" s="6">
        <v>0</v>
      </c>
      <c r="J1322" s="22">
        <v>19.740000000000002</v>
      </c>
      <c r="K1322" s="14">
        <v>120</v>
      </c>
      <c r="M1322" s="72"/>
    </row>
    <row r="1323" spans="1:13" s="11" customFormat="1">
      <c r="A1323" s="75">
        <v>45884</v>
      </c>
      <c r="B1323" s="6" t="s">
        <v>250</v>
      </c>
      <c r="C1323" s="6" t="s">
        <v>340</v>
      </c>
      <c r="D1323" s="49" t="s">
        <v>322</v>
      </c>
      <c r="E1323" s="7">
        <v>3.8461538461538462E-4</v>
      </c>
      <c r="F1323" s="7">
        <v>3.8461538461538462E-4</v>
      </c>
      <c r="G1323" s="6">
        <v>0</v>
      </c>
      <c r="H1323" s="19">
        <v>0</v>
      </c>
      <c r="I1323" s="6">
        <v>0</v>
      </c>
      <c r="J1323" s="22">
        <v>0</v>
      </c>
      <c r="K1323" s="14">
        <v>12</v>
      </c>
      <c r="M1323" s="72"/>
    </row>
    <row r="1324" spans="1:13" s="11" customFormat="1">
      <c r="A1324" s="75">
        <v>45884</v>
      </c>
      <c r="B1324" s="6" t="s">
        <v>250</v>
      </c>
      <c r="C1324" s="6" t="s">
        <v>340</v>
      </c>
      <c r="D1324" s="49" t="s">
        <v>323</v>
      </c>
      <c r="E1324" s="7">
        <v>3.8461538461538464E-3</v>
      </c>
      <c r="F1324" s="7">
        <v>3.8461538461538464E-3</v>
      </c>
      <c r="G1324" s="6">
        <v>0.69499999999999995</v>
      </c>
      <c r="H1324" s="19">
        <v>5.346153846153846E-3</v>
      </c>
      <c r="I1324" s="6">
        <v>0</v>
      </c>
      <c r="J1324" s="22">
        <v>22.24</v>
      </c>
      <c r="K1324" s="14">
        <v>16</v>
      </c>
      <c r="M1324" s="72"/>
    </row>
    <row r="1325" spans="1:13" s="11" customFormat="1">
      <c r="A1325" s="75">
        <v>45884</v>
      </c>
      <c r="B1325" s="6" t="s">
        <v>250</v>
      </c>
      <c r="C1325" s="6" t="s">
        <v>340</v>
      </c>
      <c r="D1325" s="49" t="s">
        <v>324</v>
      </c>
      <c r="E1325" s="7">
        <v>8.5384615384615382E-4</v>
      </c>
      <c r="F1325" s="7">
        <v>3.0769230769230769E-3</v>
      </c>
      <c r="G1325" s="6">
        <v>0.28899999999999998</v>
      </c>
      <c r="H1325" s="19">
        <v>2.2230769230769231E-3</v>
      </c>
      <c r="I1325" s="6">
        <v>0</v>
      </c>
      <c r="J1325" s="22">
        <v>151.72499999999999</v>
      </c>
      <c r="K1325" s="14">
        <v>210</v>
      </c>
      <c r="M1325" s="72"/>
    </row>
    <row r="1326" spans="1:13" s="11" customFormat="1">
      <c r="A1326" s="75">
        <v>45884</v>
      </c>
      <c r="B1326" s="6" t="s">
        <v>250</v>
      </c>
      <c r="C1326" s="6" t="s">
        <v>340</v>
      </c>
      <c r="D1326" s="49" t="s">
        <v>325</v>
      </c>
      <c r="E1326" s="7">
        <v>1.5384615384615385E-3</v>
      </c>
      <c r="F1326" s="7">
        <v>1.5384615384615385E-3</v>
      </c>
      <c r="G1326" s="6">
        <v>0</v>
      </c>
      <c r="H1326" s="19">
        <v>0</v>
      </c>
      <c r="I1326" s="6">
        <v>0</v>
      </c>
      <c r="J1326" s="22">
        <v>0</v>
      </c>
      <c r="K1326" s="14">
        <v>4.7600000000000007</v>
      </c>
      <c r="M1326" s="72"/>
    </row>
    <row r="1327" spans="1:13" s="11" customFormat="1">
      <c r="A1327" s="75">
        <v>45884</v>
      </c>
      <c r="B1327" s="6" t="s">
        <v>250</v>
      </c>
      <c r="C1327" s="6" t="s">
        <v>340</v>
      </c>
      <c r="D1327" s="49" t="s">
        <v>246</v>
      </c>
      <c r="E1327" s="7">
        <v>1.5384615384615385E-3</v>
      </c>
      <c r="F1327" s="7">
        <v>1.5384615384615385E-3</v>
      </c>
      <c r="G1327" s="6">
        <v>0.2</v>
      </c>
      <c r="H1327" s="19">
        <v>1.5384615384615385E-3</v>
      </c>
      <c r="I1327" s="6">
        <v>0</v>
      </c>
      <c r="J1327" s="22">
        <v>5.58</v>
      </c>
      <c r="K1327" s="14">
        <v>5.58</v>
      </c>
      <c r="M1327" s="72"/>
    </row>
    <row r="1328" spans="1:13" s="11" customFormat="1">
      <c r="A1328" s="75">
        <v>45884</v>
      </c>
      <c r="B1328" s="6" t="s">
        <v>250</v>
      </c>
      <c r="C1328" s="6" t="s">
        <v>340</v>
      </c>
      <c r="D1328" s="49" t="s">
        <v>56</v>
      </c>
      <c r="E1328" s="7">
        <v>2.3076923076923079E-3</v>
      </c>
      <c r="F1328" s="7">
        <v>3.8461538461538464E-3</v>
      </c>
      <c r="G1328" s="6">
        <v>0.12</v>
      </c>
      <c r="H1328" s="19">
        <v>9.2307692307692305E-4</v>
      </c>
      <c r="I1328" s="6">
        <v>0</v>
      </c>
      <c r="J1328" s="22">
        <v>3.96</v>
      </c>
      <c r="K1328" s="14">
        <v>16.5</v>
      </c>
      <c r="M1328" s="72"/>
    </row>
    <row r="1329" spans="1:13" s="11" customFormat="1">
      <c r="A1329" s="75">
        <v>45884</v>
      </c>
      <c r="B1329" s="6" t="s">
        <v>250</v>
      </c>
      <c r="C1329" s="6" t="s">
        <v>340</v>
      </c>
      <c r="D1329" s="49" t="s">
        <v>57</v>
      </c>
      <c r="E1329" s="7">
        <v>1.3846153846153843E-3</v>
      </c>
      <c r="F1329" s="7">
        <v>2.3076923076923075E-3</v>
      </c>
      <c r="G1329" s="6">
        <v>0.3</v>
      </c>
      <c r="H1329" s="19">
        <v>2.3076923076923075E-3</v>
      </c>
      <c r="I1329" s="6">
        <v>0</v>
      </c>
      <c r="J1329" s="22">
        <v>4.7699999999999996</v>
      </c>
      <c r="K1329" s="14">
        <v>4.7699999999999996</v>
      </c>
      <c r="M1329" s="72"/>
    </row>
    <row r="1330" spans="1:13" s="11" customFormat="1">
      <c r="A1330" s="75">
        <v>45884</v>
      </c>
      <c r="B1330" s="6" t="s">
        <v>250</v>
      </c>
      <c r="C1330" s="6" t="s">
        <v>340</v>
      </c>
      <c r="D1330" s="49" t="s">
        <v>326</v>
      </c>
      <c r="E1330" s="7">
        <v>7.6923076923076927E-3</v>
      </c>
      <c r="F1330" s="7">
        <v>0.01</v>
      </c>
      <c r="G1330" s="6">
        <v>0.3</v>
      </c>
      <c r="H1330" s="19">
        <v>2.3076923076923075E-3</v>
      </c>
      <c r="I1330" s="6">
        <v>0</v>
      </c>
      <c r="J1330" s="22">
        <v>3.87</v>
      </c>
      <c r="K1330" s="14">
        <v>16.77</v>
      </c>
      <c r="M1330" s="72"/>
    </row>
    <row r="1331" spans="1:13" s="11" customFormat="1">
      <c r="A1331" s="75">
        <v>45884</v>
      </c>
      <c r="B1331" s="6" t="s">
        <v>250</v>
      </c>
      <c r="C1331" s="6" t="s">
        <v>340</v>
      </c>
      <c r="D1331" s="49" t="s">
        <v>59</v>
      </c>
      <c r="E1331" s="7">
        <v>1.5499999999999998E-2</v>
      </c>
      <c r="F1331" s="7">
        <v>2.3076923076923078E-2</v>
      </c>
      <c r="G1331" s="6">
        <v>0.375</v>
      </c>
      <c r="H1331" s="19">
        <v>2.8846153846153848E-3</v>
      </c>
      <c r="I1331" s="6">
        <v>0.68500000000000005</v>
      </c>
      <c r="J1331" s="22">
        <v>1.9124999999999999</v>
      </c>
      <c r="K1331" s="14">
        <v>11.8065</v>
      </c>
      <c r="M1331" s="72"/>
    </row>
    <row r="1332" spans="1:13" s="11" customFormat="1">
      <c r="A1332" s="75">
        <v>45884</v>
      </c>
      <c r="B1332" s="6" t="s">
        <v>250</v>
      </c>
      <c r="C1332" s="6" t="s">
        <v>340</v>
      </c>
      <c r="D1332" s="49" t="s">
        <v>327</v>
      </c>
      <c r="E1332" s="7">
        <v>1.2500000000000001E-2</v>
      </c>
      <c r="F1332" s="7">
        <v>1.5384615384615385E-2</v>
      </c>
      <c r="G1332" s="6">
        <v>0.5</v>
      </c>
      <c r="H1332" s="19">
        <v>3.8461538461538464E-3</v>
      </c>
      <c r="I1332" s="6">
        <v>0</v>
      </c>
      <c r="J1332" s="22">
        <v>10.95</v>
      </c>
      <c r="K1332" s="14">
        <v>43.8</v>
      </c>
      <c r="M1332" s="72"/>
    </row>
    <row r="1333" spans="1:13" s="11" customFormat="1">
      <c r="A1333" s="75">
        <v>45884</v>
      </c>
      <c r="B1333" s="6" t="s">
        <v>250</v>
      </c>
      <c r="C1333" s="6" t="s">
        <v>340</v>
      </c>
      <c r="D1333" s="49" t="s">
        <v>60</v>
      </c>
      <c r="E1333" s="7">
        <v>2.6923076923076925E-2</v>
      </c>
      <c r="F1333" s="7">
        <v>3.0769230769230771E-2</v>
      </c>
      <c r="G1333" s="6">
        <v>0.31</v>
      </c>
      <c r="H1333" s="19">
        <v>2.3846153846153848E-3</v>
      </c>
      <c r="I1333" s="6">
        <v>0</v>
      </c>
      <c r="J1333" s="22">
        <v>4.4174999999999995</v>
      </c>
      <c r="K1333" s="14">
        <v>57</v>
      </c>
      <c r="M1333" s="72"/>
    </row>
    <row r="1334" spans="1:13" s="11" customFormat="1">
      <c r="A1334" s="75">
        <v>45884</v>
      </c>
      <c r="B1334" s="6" t="s">
        <v>250</v>
      </c>
      <c r="C1334" s="6" t="s">
        <v>340</v>
      </c>
      <c r="D1334" s="49" t="s">
        <v>328</v>
      </c>
      <c r="E1334" s="7">
        <v>-7.6923076923077292E-5</v>
      </c>
      <c r="F1334" s="7">
        <v>0</v>
      </c>
      <c r="G1334" s="6">
        <v>0.3</v>
      </c>
      <c r="H1334" s="19">
        <v>2.3076923076923075E-3</v>
      </c>
      <c r="I1334" s="6">
        <v>0</v>
      </c>
      <c r="J1334" s="22">
        <v>4.05</v>
      </c>
      <c r="K1334" s="14">
        <v>4.05</v>
      </c>
      <c r="M1334" s="72"/>
    </row>
    <row r="1335" spans="1:13" s="11" customFormat="1">
      <c r="A1335" s="75">
        <v>45884</v>
      </c>
      <c r="B1335" s="6" t="s">
        <v>250</v>
      </c>
      <c r="C1335" s="6" t="s">
        <v>340</v>
      </c>
      <c r="D1335" s="49" t="s">
        <v>62</v>
      </c>
      <c r="E1335" s="7">
        <v>1.6923076923076923E-2</v>
      </c>
      <c r="F1335" s="7">
        <v>3.0769230769230771E-2</v>
      </c>
      <c r="G1335" s="6">
        <v>0.21</v>
      </c>
      <c r="H1335" s="19">
        <v>1.6153846153846153E-3</v>
      </c>
      <c r="I1335" s="6">
        <v>1.5</v>
      </c>
      <c r="J1335" s="22">
        <v>3.15</v>
      </c>
      <c r="K1335" s="14">
        <v>37.5</v>
      </c>
      <c r="M1335" s="72"/>
    </row>
    <row r="1336" spans="1:13" s="11" customFormat="1">
      <c r="A1336" s="75">
        <v>45884</v>
      </c>
      <c r="B1336" s="6" t="s">
        <v>250</v>
      </c>
      <c r="C1336" s="6" t="s">
        <v>340</v>
      </c>
      <c r="D1336" s="49" t="s">
        <v>329</v>
      </c>
      <c r="E1336" s="7">
        <v>1.4615384615384616E-3</v>
      </c>
      <c r="F1336" s="7">
        <v>3.0769230769230769E-3</v>
      </c>
      <c r="G1336" s="6">
        <v>0.128</v>
      </c>
      <c r="H1336" s="19">
        <v>9.8461538461538456E-4</v>
      </c>
      <c r="I1336" s="6">
        <v>0</v>
      </c>
      <c r="J1336" s="22">
        <v>20.48</v>
      </c>
      <c r="K1336" s="14">
        <v>64</v>
      </c>
      <c r="M1336" s="72"/>
    </row>
    <row r="1337" spans="1:13" s="11" customFormat="1">
      <c r="A1337" s="75">
        <v>45884</v>
      </c>
      <c r="B1337" s="6" t="s">
        <v>250</v>
      </c>
      <c r="C1337" s="6" t="s">
        <v>340</v>
      </c>
      <c r="D1337" s="49" t="s">
        <v>63</v>
      </c>
      <c r="E1337" s="7">
        <v>6.7076923076923086E-3</v>
      </c>
      <c r="F1337" s="7">
        <v>7.6923076923076927E-3</v>
      </c>
      <c r="G1337" s="6">
        <v>0</v>
      </c>
      <c r="H1337" s="19">
        <v>0</v>
      </c>
      <c r="I1337" s="6">
        <v>0</v>
      </c>
      <c r="J1337" s="22">
        <v>0</v>
      </c>
      <c r="K1337" s="14">
        <v>31.23</v>
      </c>
      <c r="M1337" s="72"/>
    </row>
    <row r="1338" spans="1:13" s="11" customFormat="1">
      <c r="A1338" s="75">
        <v>45884</v>
      </c>
      <c r="B1338" s="6" t="s">
        <v>250</v>
      </c>
      <c r="C1338" s="6" t="s">
        <v>340</v>
      </c>
      <c r="D1338" s="49" t="s">
        <v>64</v>
      </c>
      <c r="E1338" s="7">
        <v>1.7692307692307691E-2</v>
      </c>
      <c r="F1338" s="7">
        <v>1.7692307692307691E-2</v>
      </c>
      <c r="G1338" s="6">
        <v>0</v>
      </c>
      <c r="H1338" s="19">
        <v>0</v>
      </c>
      <c r="I1338" s="6">
        <v>0</v>
      </c>
      <c r="J1338" s="22">
        <v>0</v>
      </c>
      <c r="K1338" s="14">
        <v>84.86999999999999</v>
      </c>
      <c r="M1338" s="72"/>
    </row>
    <row r="1339" spans="1:13" s="11" customFormat="1">
      <c r="A1339" s="75">
        <v>45884</v>
      </c>
      <c r="B1339" s="6" t="s">
        <v>250</v>
      </c>
      <c r="C1339" s="6" t="s">
        <v>340</v>
      </c>
      <c r="D1339" s="49" t="s">
        <v>330</v>
      </c>
      <c r="E1339" s="7">
        <v>3.8461538461538464E-3</v>
      </c>
      <c r="F1339" s="7">
        <v>3.8461538461538464E-3</v>
      </c>
      <c r="G1339" s="6">
        <v>0.21</v>
      </c>
      <c r="H1339" s="19">
        <v>1.6153846153846153E-3</v>
      </c>
      <c r="I1339" s="6">
        <v>0</v>
      </c>
      <c r="J1339" s="22">
        <v>2.625</v>
      </c>
      <c r="K1339" s="14">
        <v>6.25</v>
      </c>
      <c r="M1339" s="72"/>
    </row>
    <row r="1340" spans="1:13" s="11" customFormat="1">
      <c r="A1340" s="75">
        <v>45884</v>
      </c>
      <c r="B1340" s="6" t="s">
        <v>250</v>
      </c>
      <c r="C1340" s="6" t="s">
        <v>340</v>
      </c>
      <c r="D1340" s="49" t="s">
        <v>65</v>
      </c>
      <c r="E1340" s="7">
        <v>2.6923076923076922E-4</v>
      </c>
      <c r="F1340" s="7">
        <v>7.6923076923076923E-4</v>
      </c>
      <c r="G1340" s="6">
        <v>6.5000000000000002E-2</v>
      </c>
      <c r="H1340" s="19">
        <v>5.0000000000000001E-4</v>
      </c>
      <c r="I1340" s="6">
        <v>0</v>
      </c>
      <c r="J1340" s="22">
        <v>6.8250000000000002</v>
      </c>
      <c r="K1340" s="14">
        <v>10.5</v>
      </c>
      <c r="M1340" s="72"/>
    </row>
    <row r="1341" spans="1:13" s="11" customFormat="1">
      <c r="A1341" s="75">
        <v>45884</v>
      </c>
      <c r="B1341" s="6" t="s">
        <v>250</v>
      </c>
      <c r="C1341" s="6" t="s">
        <v>340</v>
      </c>
      <c r="D1341" s="49" t="s">
        <v>66</v>
      </c>
      <c r="E1341" s="7">
        <v>1.0384615384615384E-3</v>
      </c>
      <c r="F1341" s="7">
        <v>1.5384615384615385E-3</v>
      </c>
      <c r="G1341" s="6">
        <v>0.08</v>
      </c>
      <c r="H1341" s="19">
        <v>6.1538461538461541E-4</v>
      </c>
      <c r="I1341" s="6">
        <v>0</v>
      </c>
      <c r="J1341" s="22">
        <v>4.16</v>
      </c>
      <c r="K1341" s="14">
        <v>10.4</v>
      </c>
      <c r="M1341" s="72"/>
    </row>
    <row r="1342" spans="1:13" s="11" customFormat="1">
      <c r="A1342" s="75">
        <v>45884</v>
      </c>
      <c r="B1342" s="6" t="s">
        <v>250</v>
      </c>
      <c r="C1342" s="6" t="s">
        <v>340</v>
      </c>
      <c r="D1342" s="49" t="s">
        <v>331</v>
      </c>
      <c r="E1342" s="7">
        <v>7.076923076923077E-3</v>
      </c>
      <c r="F1342" s="7">
        <v>7.6923076923076927E-3</v>
      </c>
      <c r="G1342" s="6">
        <v>0.16500000000000001</v>
      </c>
      <c r="H1342" s="19">
        <v>1.2692307692307692E-3</v>
      </c>
      <c r="I1342" s="6">
        <v>0</v>
      </c>
      <c r="J1342" s="22">
        <v>5.5274999999999999</v>
      </c>
      <c r="K1342" s="14">
        <v>33.5</v>
      </c>
      <c r="M1342" s="72"/>
    </row>
    <row r="1343" spans="1:13" s="11" customFormat="1">
      <c r="A1343" s="75">
        <v>45884</v>
      </c>
      <c r="B1343" s="6" t="s">
        <v>250</v>
      </c>
      <c r="C1343" s="6" t="s">
        <v>340</v>
      </c>
      <c r="D1343" s="49" t="s">
        <v>332</v>
      </c>
      <c r="E1343" s="7">
        <v>6.4230769230769237E-3</v>
      </c>
      <c r="F1343" s="7">
        <v>7.6923076923076927E-3</v>
      </c>
      <c r="G1343" s="6">
        <v>0.22500000000000001</v>
      </c>
      <c r="H1343" s="19">
        <v>1.7307692307692308E-3</v>
      </c>
      <c r="I1343" s="6">
        <v>0</v>
      </c>
      <c r="J1343" s="22">
        <v>11.025</v>
      </c>
      <c r="K1343" s="14">
        <v>49</v>
      </c>
      <c r="M1343" s="72"/>
    </row>
    <row r="1344" spans="1:13" s="11" customFormat="1">
      <c r="A1344" s="75">
        <v>45884</v>
      </c>
      <c r="B1344" s="6" t="s">
        <v>250</v>
      </c>
      <c r="C1344" s="6" t="s">
        <v>340</v>
      </c>
      <c r="D1344" s="49" t="s">
        <v>333</v>
      </c>
      <c r="E1344" s="7">
        <v>1.1538461538461537E-3</v>
      </c>
      <c r="F1344" s="7">
        <v>1.1538461538461537E-3</v>
      </c>
      <c r="G1344" s="6">
        <v>0</v>
      </c>
      <c r="H1344" s="19">
        <v>0</v>
      </c>
      <c r="I1344" s="6">
        <v>0</v>
      </c>
      <c r="J1344" s="22">
        <v>0</v>
      </c>
      <c r="K1344" s="14">
        <v>17.25</v>
      </c>
      <c r="M1344" s="72"/>
    </row>
    <row r="1345" spans="1:13" s="11" customFormat="1">
      <c r="A1345" s="75">
        <v>45884</v>
      </c>
      <c r="B1345" s="6" t="s">
        <v>250</v>
      </c>
      <c r="C1345" s="6" t="s">
        <v>340</v>
      </c>
      <c r="D1345" s="49" t="s">
        <v>69</v>
      </c>
      <c r="E1345" s="7">
        <v>7.6923076923076927E-3</v>
      </c>
      <c r="F1345" s="7">
        <v>7.6923076923076927E-3</v>
      </c>
      <c r="G1345" s="6">
        <v>0.42299999999999999</v>
      </c>
      <c r="H1345" s="19">
        <v>3.2538461538461536E-3</v>
      </c>
      <c r="I1345" s="6">
        <v>0</v>
      </c>
      <c r="J1345" s="22">
        <v>12.0555</v>
      </c>
      <c r="K1345" s="14">
        <v>28.5</v>
      </c>
      <c r="M1345" s="72"/>
    </row>
    <row r="1346" spans="1:13" s="11" customFormat="1">
      <c r="A1346" s="75">
        <v>45884</v>
      </c>
      <c r="B1346" s="6" t="s">
        <v>250</v>
      </c>
      <c r="C1346" s="6" t="s">
        <v>340</v>
      </c>
      <c r="D1346" s="49" t="s">
        <v>70</v>
      </c>
      <c r="E1346" s="7">
        <v>8.2846153846153851E-3</v>
      </c>
      <c r="F1346" s="7">
        <v>1.1538461538461539E-2</v>
      </c>
      <c r="G1346" s="6">
        <v>0.5</v>
      </c>
      <c r="H1346" s="19">
        <v>3.8461538461538464E-3</v>
      </c>
      <c r="I1346" s="6">
        <v>0</v>
      </c>
      <c r="J1346" s="22">
        <v>14.25</v>
      </c>
      <c r="K1346" s="14">
        <v>42.75</v>
      </c>
      <c r="M1346" s="72"/>
    </row>
    <row r="1347" spans="1:13" s="11" customFormat="1">
      <c r="A1347" s="75">
        <v>45884</v>
      </c>
      <c r="B1347" s="6" t="s">
        <v>250</v>
      </c>
      <c r="C1347" s="6" t="s">
        <v>340</v>
      </c>
      <c r="D1347" s="49" t="s">
        <v>72</v>
      </c>
      <c r="E1347" s="7">
        <v>1.3846153846153843E-3</v>
      </c>
      <c r="F1347" s="7">
        <v>2.3076923076923075E-3</v>
      </c>
      <c r="G1347" s="6">
        <v>0.12</v>
      </c>
      <c r="H1347" s="19">
        <v>9.2307692307692305E-4</v>
      </c>
      <c r="I1347" s="6">
        <v>0</v>
      </c>
      <c r="J1347" s="22">
        <v>1.8719999999999999</v>
      </c>
      <c r="K1347" s="14">
        <v>4.68</v>
      </c>
      <c r="M1347" s="72"/>
    </row>
    <row r="1348" spans="1:13" s="11" customFormat="1">
      <c r="A1348" s="75">
        <v>45884</v>
      </c>
      <c r="B1348" s="6" t="s">
        <v>250</v>
      </c>
      <c r="C1348" s="6" t="s">
        <v>340</v>
      </c>
      <c r="D1348" s="49" t="s">
        <v>73</v>
      </c>
      <c r="E1348" s="7">
        <v>6.7692307692307696E-3</v>
      </c>
      <c r="F1348" s="7">
        <v>7.6923076923076927E-3</v>
      </c>
      <c r="G1348" s="6">
        <v>0.23</v>
      </c>
      <c r="H1348" s="19">
        <v>1.7692307692307693E-3</v>
      </c>
      <c r="I1348" s="6">
        <v>0</v>
      </c>
      <c r="J1348" s="22">
        <v>13.8</v>
      </c>
      <c r="K1348" s="14">
        <v>60</v>
      </c>
      <c r="M1348" s="72"/>
    </row>
    <row r="1349" spans="1:13" s="11" customFormat="1">
      <c r="A1349" s="75">
        <v>45884</v>
      </c>
      <c r="B1349" s="6" t="s">
        <v>250</v>
      </c>
      <c r="C1349" s="6" t="s">
        <v>340</v>
      </c>
      <c r="D1349" s="49" t="s">
        <v>74</v>
      </c>
      <c r="E1349" s="7">
        <v>9.7692307692307696E-3</v>
      </c>
      <c r="F1349" s="7">
        <v>1.1538461538461539E-2</v>
      </c>
      <c r="G1349" s="6">
        <v>0.42799999999999999</v>
      </c>
      <c r="H1349" s="19">
        <v>3.292307692307692E-3</v>
      </c>
      <c r="I1349" s="6">
        <v>0</v>
      </c>
      <c r="J1349" s="22">
        <v>9.629999999999999</v>
      </c>
      <c r="K1349" s="14">
        <v>33.75</v>
      </c>
      <c r="M1349" s="72"/>
    </row>
    <row r="1350" spans="1:13" s="11" customFormat="1">
      <c r="A1350" s="75">
        <v>45884</v>
      </c>
      <c r="B1350" s="6" t="s">
        <v>250</v>
      </c>
      <c r="C1350" s="6" t="s">
        <v>340</v>
      </c>
      <c r="D1350" s="49" t="s">
        <v>75</v>
      </c>
      <c r="E1350" s="7">
        <v>8.2461538461538475E-3</v>
      </c>
      <c r="F1350" s="7">
        <v>1.1538461538461539E-2</v>
      </c>
      <c r="G1350" s="6">
        <v>0.315</v>
      </c>
      <c r="H1350" s="19">
        <v>2.4230769230769232E-3</v>
      </c>
      <c r="I1350" s="6">
        <v>0</v>
      </c>
      <c r="J1350" s="22">
        <v>8.4734999999999996</v>
      </c>
      <c r="K1350" s="14">
        <v>40.349999999999994</v>
      </c>
      <c r="M1350" s="72"/>
    </row>
    <row r="1351" spans="1:13" s="11" customFormat="1">
      <c r="A1351" s="75">
        <v>45884</v>
      </c>
      <c r="B1351" s="6" t="s">
        <v>250</v>
      </c>
      <c r="C1351" s="6" t="s">
        <v>340</v>
      </c>
      <c r="D1351" s="49" t="s">
        <v>76</v>
      </c>
      <c r="E1351" s="7">
        <v>7.5769230769230766E-3</v>
      </c>
      <c r="F1351" s="7">
        <v>0.01</v>
      </c>
      <c r="G1351" s="6">
        <v>0.3</v>
      </c>
      <c r="H1351" s="19">
        <v>2.3076923076923075E-3</v>
      </c>
      <c r="I1351" s="6">
        <v>0</v>
      </c>
      <c r="J1351" s="22">
        <v>9.15</v>
      </c>
      <c r="K1351" s="14">
        <v>39.65</v>
      </c>
      <c r="M1351" s="72"/>
    </row>
    <row r="1352" spans="1:13" s="11" customFormat="1">
      <c r="A1352" s="75">
        <v>45884</v>
      </c>
      <c r="B1352" s="6" t="s">
        <v>250</v>
      </c>
      <c r="C1352" s="6" t="s">
        <v>340</v>
      </c>
      <c r="D1352" s="49" t="s">
        <v>334</v>
      </c>
      <c r="E1352" s="7">
        <v>-1.6538461538461537E-3</v>
      </c>
      <c r="F1352" s="7">
        <v>3.8461538461538464E-3</v>
      </c>
      <c r="G1352" s="6">
        <v>0.215</v>
      </c>
      <c r="H1352" s="19">
        <v>1.6538461538461537E-3</v>
      </c>
      <c r="I1352" s="6">
        <v>0.5</v>
      </c>
      <c r="J1352" s="22">
        <v>6.1704999999999997</v>
      </c>
      <c r="K1352" s="14">
        <v>0</v>
      </c>
      <c r="M1352" s="72"/>
    </row>
    <row r="1353" spans="1:13" s="11" customFormat="1">
      <c r="A1353" s="75">
        <v>45884</v>
      </c>
      <c r="B1353" s="6" t="s">
        <v>250</v>
      </c>
      <c r="C1353" s="6" t="s">
        <v>340</v>
      </c>
      <c r="D1353" s="49" t="s">
        <v>335</v>
      </c>
      <c r="E1353" s="7">
        <v>1.3730769230769232E-2</v>
      </c>
      <c r="F1353" s="7">
        <v>1.5384615384615385E-2</v>
      </c>
      <c r="G1353" s="6">
        <v>0.375</v>
      </c>
      <c r="H1353" s="19">
        <v>2.8846153846153848E-3</v>
      </c>
      <c r="I1353" s="6">
        <v>0</v>
      </c>
      <c r="J1353" s="22">
        <v>12.862499999999999</v>
      </c>
      <c r="K1353" s="14">
        <v>68.599999999999994</v>
      </c>
      <c r="M1353" s="72"/>
    </row>
    <row r="1354" spans="1:13" s="11" customFormat="1">
      <c r="A1354" s="75">
        <v>45884</v>
      </c>
      <c r="B1354" s="6" t="s">
        <v>250</v>
      </c>
      <c r="C1354" s="6" t="s">
        <v>340</v>
      </c>
      <c r="D1354" s="49" t="s">
        <v>336</v>
      </c>
      <c r="E1354" s="7">
        <v>0</v>
      </c>
      <c r="F1354" s="7">
        <v>7.6923076923076923E-4</v>
      </c>
      <c r="G1354" s="6">
        <v>0</v>
      </c>
      <c r="H1354" s="19">
        <v>0</v>
      </c>
      <c r="I1354" s="6">
        <v>0.1</v>
      </c>
      <c r="J1354" s="22">
        <v>0</v>
      </c>
      <c r="K1354" s="14">
        <v>0</v>
      </c>
      <c r="M1354" s="72"/>
    </row>
    <row r="1355" spans="1:13" s="11" customFormat="1">
      <c r="A1355" s="75">
        <v>45884</v>
      </c>
      <c r="B1355" s="6" t="s">
        <v>250</v>
      </c>
      <c r="C1355" s="6" t="s">
        <v>340</v>
      </c>
      <c r="D1355" s="49" t="s">
        <v>78</v>
      </c>
      <c r="E1355" s="7">
        <v>1.5384615384615385E-2</v>
      </c>
      <c r="F1355" s="7">
        <v>2.3076923076923078E-2</v>
      </c>
      <c r="G1355" s="6">
        <v>0</v>
      </c>
      <c r="H1355" s="19">
        <v>0</v>
      </c>
      <c r="I1355" s="6">
        <v>1</v>
      </c>
      <c r="J1355" s="22">
        <v>0</v>
      </c>
      <c r="K1355" s="14">
        <v>9.5</v>
      </c>
      <c r="M1355" s="72"/>
    </row>
    <row r="1356" spans="1:13" s="11" customFormat="1">
      <c r="A1356" s="75">
        <v>45884</v>
      </c>
      <c r="B1356" s="6" t="s">
        <v>250</v>
      </c>
      <c r="C1356" s="6" t="s">
        <v>340</v>
      </c>
      <c r="D1356" s="49" t="s">
        <v>80</v>
      </c>
      <c r="E1356" s="7">
        <v>0</v>
      </c>
      <c r="F1356" s="7">
        <v>3.8461538461538464E-3</v>
      </c>
      <c r="G1356" s="6">
        <v>0</v>
      </c>
      <c r="H1356" s="19">
        <v>0</v>
      </c>
      <c r="I1356" s="6">
        <v>0.5</v>
      </c>
      <c r="J1356" s="22">
        <v>0</v>
      </c>
      <c r="K1356" s="14">
        <v>0</v>
      </c>
      <c r="M1356" s="72"/>
    </row>
    <row r="1357" spans="1:13" s="11" customFormat="1">
      <c r="A1357" s="75">
        <v>45884</v>
      </c>
      <c r="B1357" s="6" t="s">
        <v>250</v>
      </c>
      <c r="C1357" s="6" t="s">
        <v>340</v>
      </c>
      <c r="D1357" s="49" t="s">
        <v>337</v>
      </c>
      <c r="E1357" s="7">
        <v>4.6153846153846156E-2</v>
      </c>
      <c r="F1357" s="7">
        <v>4.6153846153846156E-2</v>
      </c>
      <c r="G1357" s="6">
        <v>0.435</v>
      </c>
      <c r="H1357" s="19">
        <v>3.3461538461538459E-3</v>
      </c>
      <c r="I1357" s="6">
        <v>0</v>
      </c>
      <c r="J1357" s="22">
        <v>31.115549999999999</v>
      </c>
      <c r="K1357" s="14">
        <v>429.18</v>
      </c>
      <c r="M1357" s="72"/>
    </row>
    <row r="1358" spans="1:13" s="11" customFormat="1">
      <c r="A1358" s="75">
        <v>45884</v>
      </c>
      <c r="B1358" s="6" t="s">
        <v>250</v>
      </c>
      <c r="C1358" s="6" t="s">
        <v>340</v>
      </c>
      <c r="D1358" s="49" t="s">
        <v>338</v>
      </c>
      <c r="E1358" s="7">
        <v>3.5884615384615383E-2</v>
      </c>
      <c r="F1358" s="7">
        <v>4.230769230769231E-2</v>
      </c>
      <c r="G1358" s="6">
        <v>1.2</v>
      </c>
      <c r="H1358" s="19">
        <v>9.2307692307692299E-3</v>
      </c>
      <c r="I1358" s="6">
        <v>0.4</v>
      </c>
      <c r="J1358" s="22">
        <v>75.230999999999995</v>
      </c>
      <c r="K1358" s="14">
        <v>319.73174999999998</v>
      </c>
      <c r="M1358" s="72"/>
    </row>
    <row r="1359" spans="1:13" s="11" customFormat="1">
      <c r="A1359" s="75">
        <v>45884</v>
      </c>
      <c r="B1359" s="6" t="s">
        <v>250</v>
      </c>
      <c r="C1359" s="6" t="s">
        <v>340</v>
      </c>
      <c r="D1359" s="49" t="s">
        <v>339</v>
      </c>
      <c r="E1359" s="7">
        <v>6.9230769230769183E-4</v>
      </c>
      <c r="F1359" s="7">
        <v>7.6923076923076927E-3</v>
      </c>
      <c r="G1359" s="6">
        <v>0.11</v>
      </c>
      <c r="H1359" s="19">
        <v>8.461538461538462E-4</v>
      </c>
      <c r="I1359" s="6">
        <v>0.8</v>
      </c>
      <c r="J1359" s="22">
        <v>41.090499999999999</v>
      </c>
      <c r="K1359" s="14">
        <v>74.70999999999998</v>
      </c>
      <c r="M1359" s="72"/>
    </row>
    <row r="1360" spans="1:13" s="11" customFormat="1">
      <c r="A1360" s="75">
        <v>45884</v>
      </c>
      <c r="B1360" s="6" t="s">
        <v>250</v>
      </c>
      <c r="C1360" s="6" t="s">
        <v>340</v>
      </c>
      <c r="D1360" s="49" t="s">
        <v>85</v>
      </c>
      <c r="E1360" s="7">
        <v>6.8461538461538464E-3</v>
      </c>
      <c r="F1360" s="7">
        <v>7.6923076923076927E-3</v>
      </c>
      <c r="G1360" s="6">
        <v>0.35599999999999998</v>
      </c>
      <c r="H1360" s="19">
        <v>2.7384615384615381E-3</v>
      </c>
      <c r="I1360" s="6">
        <v>0</v>
      </c>
      <c r="J1360" s="22">
        <v>2.67</v>
      </c>
      <c r="K1360" s="14">
        <v>7.5</v>
      </c>
      <c r="M1360" s="72"/>
    </row>
    <row r="1361" spans="1:13" s="11" customFormat="1">
      <c r="A1361" s="75">
        <v>45884</v>
      </c>
      <c r="B1361" s="6" t="s">
        <v>250</v>
      </c>
      <c r="C1361" s="6" t="s">
        <v>340</v>
      </c>
      <c r="D1361" s="49" t="s">
        <v>86</v>
      </c>
      <c r="E1361" s="7">
        <v>4.9538461538461542E-3</v>
      </c>
      <c r="F1361" s="7">
        <v>7.6923076923076927E-3</v>
      </c>
      <c r="G1361" s="6">
        <v>0.215</v>
      </c>
      <c r="H1361" s="19">
        <v>1.6538461538461537E-3</v>
      </c>
      <c r="I1361" s="6">
        <v>0</v>
      </c>
      <c r="J1361" s="22">
        <v>2.7734999999999999</v>
      </c>
      <c r="K1361" s="14">
        <v>12.9</v>
      </c>
      <c r="M1361" s="72"/>
    </row>
    <row r="1362" spans="1:13" s="11" customFormat="1">
      <c r="A1362" s="75">
        <v>45884</v>
      </c>
      <c r="B1362" s="6" t="s">
        <v>250</v>
      </c>
      <c r="C1362" s="6" t="s">
        <v>340</v>
      </c>
      <c r="D1362" s="49" t="s">
        <v>87</v>
      </c>
      <c r="E1362" s="7">
        <v>-4.6923076923076918E-3</v>
      </c>
      <c r="F1362" s="7">
        <v>7.6923076923076927E-3</v>
      </c>
      <c r="G1362" s="6">
        <v>0.61</v>
      </c>
      <c r="H1362" s="19">
        <v>4.6923076923076918E-3</v>
      </c>
      <c r="I1362" s="6">
        <v>1</v>
      </c>
      <c r="J1362" s="22">
        <v>60.39</v>
      </c>
      <c r="K1362" s="14">
        <v>0</v>
      </c>
      <c r="M1362" s="72"/>
    </row>
    <row r="1363" spans="1:13" s="11" customFormat="1">
      <c r="A1363" s="75">
        <v>45884</v>
      </c>
      <c r="B1363" s="6" t="s">
        <v>250</v>
      </c>
      <c r="C1363" s="6" t="s">
        <v>340</v>
      </c>
      <c r="D1363" s="49" t="s">
        <v>88</v>
      </c>
      <c r="E1363" s="7">
        <v>0.14915384615384616</v>
      </c>
      <c r="F1363" s="7">
        <v>0.15384615384615385</v>
      </c>
      <c r="G1363" s="6">
        <v>12</v>
      </c>
      <c r="H1363" s="19">
        <v>9.2307692307692313E-2</v>
      </c>
      <c r="I1363" s="6">
        <v>0</v>
      </c>
      <c r="J1363" s="22">
        <v>18</v>
      </c>
      <c r="K1363" s="14">
        <v>30</v>
      </c>
      <c r="M1363" s="72"/>
    </row>
    <row r="1364" spans="1:13" s="11" customFormat="1">
      <c r="A1364" s="75">
        <v>45884</v>
      </c>
      <c r="B1364" s="6" t="s">
        <v>250</v>
      </c>
      <c r="C1364" s="6" t="s">
        <v>340</v>
      </c>
      <c r="D1364" s="49" t="s">
        <v>89</v>
      </c>
      <c r="E1364" s="7">
        <v>2.3076923076923078E-2</v>
      </c>
      <c r="F1364" s="7">
        <v>0.11538461538461539</v>
      </c>
      <c r="G1364" s="6">
        <v>8</v>
      </c>
      <c r="H1364" s="19">
        <v>6.1538461538461542E-2</v>
      </c>
      <c r="I1364" s="6">
        <v>0</v>
      </c>
      <c r="J1364" s="22">
        <v>17.600000000000001</v>
      </c>
      <c r="K1364" s="14">
        <v>33</v>
      </c>
      <c r="M1364" s="72"/>
    </row>
    <row r="1365" spans="1:13" s="11" customFormat="1">
      <c r="A1365" s="75">
        <v>45884</v>
      </c>
      <c r="B1365" s="6" t="s">
        <v>250</v>
      </c>
      <c r="C1365" s="6" t="s">
        <v>340</v>
      </c>
      <c r="D1365" s="49" t="s">
        <v>90</v>
      </c>
      <c r="E1365" s="7">
        <v>0.63076923076923075</v>
      </c>
      <c r="F1365" s="7">
        <v>0.69230769230769229</v>
      </c>
      <c r="G1365" s="6">
        <v>8</v>
      </c>
      <c r="H1365" s="19">
        <v>6.1538461538461542E-2</v>
      </c>
      <c r="I1365" s="6">
        <v>0</v>
      </c>
      <c r="J1365" s="22">
        <v>9.6</v>
      </c>
      <c r="K1365" s="14">
        <v>108</v>
      </c>
      <c r="M1365" s="72"/>
    </row>
    <row r="1366" spans="1:13" s="11" customFormat="1">
      <c r="A1366" s="75">
        <v>45884</v>
      </c>
      <c r="B1366" s="6" t="s">
        <v>250</v>
      </c>
      <c r="C1366" s="6" t="s">
        <v>340</v>
      </c>
      <c r="D1366" s="49" t="s">
        <v>91</v>
      </c>
      <c r="E1366" s="7">
        <v>0</v>
      </c>
      <c r="F1366" s="7">
        <v>3.0769230769230771E-2</v>
      </c>
      <c r="G1366" s="6">
        <v>0</v>
      </c>
      <c r="H1366" s="19">
        <v>0</v>
      </c>
      <c r="I1366" s="6">
        <v>4</v>
      </c>
      <c r="J1366" s="22">
        <v>0</v>
      </c>
      <c r="K1366" s="14">
        <v>0</v>
      </c>
      <c r="M1366" s="72"/>
    </row>
    <row r="1367" spans="1:13" s="11" customFormat="1">
      <c r="A1367" s="75">
        <v>45884</v>
      </c>
      <c r="B1367" s="6" t="s">
        <v>342</v>
      </c>
      <c r="C1367" s="6" t="s">
        <v>343</v>
      </c>
      <c r="D1367" s="49" t="s">
        <v>143</v>
      </c>
      <c r="E1367" s="7">
        <v>0.22727272727272727</v>
      </c>
      <c r="F1367" s="80">
        <v>0.30303030303030304</v>
      </c>
      <c r="G1367" s="6">
        <v>2.6</v>
      </c>
      <c r="H1367" s="19">
        <v>3.9393939393939398E-2</v>
      </c>
      <c r="I1367" s="6">
        <v>15</v>
      </c>
      <c r="J1367" s="22">
        <v>17.108000000000001</v>
      </c>
      <c r="K1367" s="14">
        <v>98.7</v>
      </c>
      <c r="M1367" s="72"/>
    </row>
    <row r="1368" spans="1:13" s="11" customFormat="1">
      <c r="A1368" s="75">
        <v>45884</v>
      </c>
      <c r="B1368" s="6" t="s">
        <v>342</v>
      </c>
      <c r="C1368" s="6" t="s">
        <v>343</v>
      </c>
      <c r="D1368" s="49" t="s">
        <v>177</v>
      </c>
      <c r="E1368" s="7">
        <v>3.0303030303030304E-2</v>
      </c>
      <c r="F1368" s="7">
        <v>3.0303030303030304E-2</v>
      </c>
      <c r="G1368" s="6">
        <v>0.9</v>
      </c>
      <c r="H1368" s="19">
        <v>1.3636363636363637E-2</v>
      </c>
      <c r="I1368" s="6">
        <v>2</v>
      </c>
      <c r="J1368" s="22">
        <v>17.496000000000002</v>
      </c>
      <c r="K1368" s="14">
        <v>38.880000000000003</v>
      </c>
      <c r="M1368" s="72"/>
    </row>
    <row r="1369" spans="1:13" s="11" customFormat="1">
      <c r="A1369" s="75">
        <v>45884</v>
      </c>
      <c r="B1369" s="6" t="s">
        <v>342</v>
      </c>
      <c r="C1369" s="6" t="s">
        <v>343</v>
      </c>
      <c r="D1369" s="49" t="s">
        <v>179</v>
      </c>
      <c r="E1369" s="7">
        <v>3.0303030303030304E-2</v>
      </c>
      <c r="F1369" s="7">
        <v>3.0303030303030304E-2</v>
      </c>
      <c r="G1369" s="6">
        <v>0</v>
      </c>
      <c r="H1369" s="19">
        <v>0</v>
      </c>
      <c r="I1369" s="6">
        <v>1</v>
      </c>
      <c r="J1369" s="22">
        <v>0</v>
      </c>
      <c r="K1369" s="14">
        <v>44.87</v>
      </c>
      <c r="M1369" s="72"/>
    </row>
    <row r="1370" spans="1:13" s="11" customFormat="1">
      <c r="A1370" s="75">
        <v>45884</v>
      </c>
      <c r="B1370" s="6" t="s">
        <v>342</v>
      </c>
      <c r="C1370" s="6" t="s">
        <v>343</v>
      </c>
      <c r="D1370" s="49" t="s">
        <v>181</v>
      </c>
      <c r="E1370" s="7">
        <v>1.0606060606060605E-2</v>
      </c>
      <c r="F1370" s="7">
        <v>1.0606060606060605E-2</v>
      </c>
      <c r="G1370" s="6">
        <v>0</v>
      </c>
      <c r="H1370" s="19">
        <v>0</v>
      </c>
      <c r="I1370" s="6">
        <v>0.49999999999999994</v>
      </c>
      <c r="J1370" s="22">
        <v>0</v>
      </c>
      <c r="K1370" s="14">
        <v>16.999999999999996</v>
      </c>
      <c r="M1370" s="72"/>
    </row>
    <row r="1371" spans="1:13" s="11" customFormat="1">
      <c r="A1371" s="75">
        <v>45884</v>
      </c>
      <c r="B1371" s="6" t="s">
        <v>342</v>
      </c>
      <c r="C1371" s="6" t="s">
        <v>343</v>
      </c>
      <c r="D1371" s="49" t="s">
        <v>182</v>
      </c>
      <c r="E1371" s="7">
        <v>1.5151515151515152E-2</v>
      </c>
      <c r="F1371" s="7">
        <v>1.5151515151515152E-2</v>
      </c>
      <c r="G1371" s="6">
        <v>0.06</v>
      </c>
      <c r="H1371" s="19">
        <v>9.0909090909090909E-4</v>
      </c>
      <c r="I1371" s="6">
        <v>0.85</v>
      </c>
      <c r="J1371" s="22">
        <v>2.2715999999999998</v>
      </c>
      <c r="K1371" s="14">
        <v>32.180999999999997</v>
      </c>
      <c r="M1371" s="72"/>
    </row>
    <row r="1372" spans="1:13" s="11" customFormat="1">
      <c r="A1372" s="75">
        <v>45884</v>
      </c>
      <c r="B1372" s="6" t="s">
        <v>342</v>
      </c>
      <c r="C1372" s="6" t="s">
        <v>343</v>
      </c>
      <c r="D1372" s="49" t="s">
        <v>344</v>
      </c>
      <c r="E1372" s="7">
        <v>1.5151515151515151</v>
      </c>
      <c r="F1372" s="7">
        <v>1.5151515151515151</v>
      </c>
      <c r="G1372" s="6">
        <v>22</v>
      </c>
      <c r="H1372" s="19">
        <v>0.33333333333333331</v>
      </c>
      <c r="I1372" s="6">
        <v>50</v>
      </c>
      <c r="J1372" s="22">
        <v>31.02</v>
      </c>
      <c r="K1372" s="14">
        <v>70.5</v>
      </c>
      <c r="M1372" s="72"/>
    </row>
    <row r="1373" spans="1:13" s="11" customFormat="1">
      <c r="A1373" s="75">
        <v>45884</v>
      </c>
      <c r="B1373" s="6" t="s">
        <v>342</v>
      </c>
      <c r="C1373" s="6" t="s">
        <v>343</v>
      </c>
      <c r="D1373" s="49" t="s">
        <v>345</v>
      </c>
      <c r="E1373" s="7">
        <v>3.787878787878788E-2</v>
      </c>
      <c r="F1373" s="7">
        <v>3.787878787878788E-2</v>
      </c>
      <c r="G1373" s="6">
        <v>0.1</v>
      </c>
      <c r="H1373" s="19">
        <v>1.5151515151515152E-3</v>
      </c>
      <c r="I1373" s="6">
        <v>2.5</v>
      </c>
      <c r="J1373" s="22">
        <v>3.6470000000000002</v>
      </c>
      <c r="K1373" s="14">
        <v>91.174999999999997</v>
      </c>
      <c r="M1373" s="72"/>
    </row>
    <row r="1374" spans="1:13" s="11" customFormat="1">
      <c r="A1374" s="75">
        <v>45884</v>
      </c>
      <c r="B1374" s="6" t="s">
        <v>342</v>
      </c>
      <c r="C1374" s="6" t="s">
        <v>343</v>
      </c>
      <c r="D1374" s="49" t="s">
        <v>346</v>
      </c>
      <c r="E1374" s="7">
        <v>6.0606060606060608E-2</v>
      </c>
      <c r="F1374" s="7">
        <v>6.0606060606060608E-2</v>
      </c>
      <c r="G1374" s="6">
        <v>1.3</v>
      </c>
      <c r="H1374" s="19">
        <v>1.9696969696969699E-2</v>
      </c>
      <c r="I1374" s="6">
        <v>2.85</v>
      </c>
      <c r="J1374" s="22">
        <v>64.778999999999996</v>
      </c>
      <c r="K1374" s="14">
        <v>142.0155</v>
      </c>
      <c r="M1374" s="72"/>
    </row>
    <row r="1375" spans="1:13" s="11" customFormat="1">
      <c r="A1375" s="75">
        <v>45884</v>
      </c>
      <c r="B1375" s="6" t="s">
        <v>342</v>
      </c>
      <c r="C1375" s="6" t="s">
        <v>343</v>
      </c>
      <c r="D1375" s="49" t="s">
        <v>347</v>
      </c>
      <c r="E1375" s="7">
        <v>1.5151515151515151</v>
      </c>
      <c r="F1375" s="7">
        <v>1.5151515151515151</v>
      </c>
      <c r="G1375" s="6">
        <v>21</v>
      </c>
      <c r="H1375" s="19">
        <v>0.31818181818181818</v>
      </c>
      <c r="I1375" s="6">
        <v>55</v>
      </c>
      <c r="J1375" s="22">
        <v>12.81</v>
      </c>
      <c r="K1375" s="14">
        <v>33.549999999999997</v>
      </c>
      <c r="M1375" s="72"/>
    </row>
    <row r="1376" spans="1:13" s="11" customFormat="1">
      <c r="A1376" s="75">
        <v>45884</v>
      </c>
      <c r="B1376" s="6" t="s">
        <v>342</v>
      </c>
      <c r="C1376" s="6" t="s">
        <v>343</v>
      </c>
      <c r="D1376" s="49" t="s">
        <v>348</v>
      </c>
      <c r="E1376" s="7">
        <v>1.8181818181818181</v>
      </c>
      <c r="F1376" s="7">
        <v>1.8181818181818181</v>
      </c>
      <c r="G1376" s="6">
        <v>9</v>
      </c>
      <c r="H1376" s="19">
        <v>0.13636363636363635</v>
      </c>
      <c r="I1376" s="6">
        <v>73</v>
      </c>
      <c r="J1376" s="22">
        <v>33.480000000000004</v>
      </c>
      <c r="K1376" s="14">
        <v>271.56</v>
      </c>
      <c r="M1376" s="72"/>
    </row>
    <row r="1377" spans="1:13" s="11" customFormat="1">
      <c r="A1377" s="75">
        <v>45884</v>
      </c>
      <c r="B1377" s="6" t="s">
        <v>342</v>
      </c>
      <c r="C1377" s="6" t="s">
        <v>343</v>
      </c>
      <c r="D1377" s="49" t="s">
        <v>141</v>
      </c>
      <c r="E1377" s="7">
        <v>0.22727272727272727</v>
      </c>
      <c r="F1377" s="7">
        <v>0.22727272727272727</v>
      </c>
      <c r="G1377" s="6">
        <v>3</v>
      </c>
      <c r="H1377" s="19">
        <v>4.5454545454545456E-2</v>
      </c>
      <c r="I1377" s="6">
        <v>10</v>
      </c>
      <c r="J1377" s="22">
        <v>22.200000000000003</v>
      </c>
      <c r="K1377" s="14">
        <v>74</v>
      </c>
      <c r="M1377" s="72"/>
    </row>
    <row r="1378" spans="1:13" s="11" customFormat="1">
      <c r="A1378" s="75">
        <v>45884</v>
      </c>
      <c r="B1378" s="6" t="s">
        <v>342</v>
      </c>
      <c r="C1378" s="6" t="s">
        <v>343</v>
      </c>
      <c r="D1378" s="49" t="s">
        <v>122</v>
      </c>
      <c r="E1378" s="7">
        <v>0.22727272727272727</v>
      </c>
      <c r="F1378" s="7">
        <v>0.22727272727272727</v>
      </c>
      <c r="G1378" s="6">
        <v>0</v>
      </c>
      <c r="H1378" s="19">
        <v>0</v>
      </c>
      <c r="I1378" s="6">
        <v>15</v>
      </c>
      <c r="J1378" s="22">
        <v>0</v>
      </c>
      <c r="K1378" s="14">
        <v>55.5</v>
      </c>
      <c r="M1378" s="72"/>
    </row>
    <row r="1379" spans="1:13" s="11" customFormat="1">
      <c r="A1379" s="75">
        <v>45884</v>
      </c>
      <c r="B1379" s="6" t="s">
        <v>342</v>
      </c>
      <c r="C1379" s="6" t="s">
        <v>343</v>
      </c>
      <c r="D1379" s="49" t="s">
        <v>188</v>
      </c>
      <c r="E1379" s="7">
        <v>6.0606060606060608E-2</v>
      </c>
      <c r="F1379" s="7">
        <v>6.0606060606060608E-2</v>
      </c>
      <c r="G1379" s="6">
        <v>1.2</v>
      </c>
      <c r="H1379" s="19">
        <v>1.8181818181818181E-2</v>
      </c>
      <c r="I1379" s="6">
        <v>4</v>
      </c>
      <c r="J1379" s="22">
        <v>65.94</v>
      </c>
      <c r="K1379" s="14">
        <v>219.8</v>
      </c>
      <c r="M1379" s="72"/>
    </row>
    <row r="1380" spans="1:13" s="11" customFormat="1">
      <c r="A1380" s="75">
        <v>45884</v>
      </c>
      <c r="B1380" s="6" t="s">
        <v>342</v>
      </c>
      <c r="C1380" s="6" t="s">
        <v>343</v>
      </c>
      <c r="D1380" s="49" t="s">
        <v>349</v>
      </c>
      <c r="E1380" s="7">
        <v>1.3636363636363635</v>
      </c>
      <c r="F1380" s="7">
        <v>1.3636363636363635</v>
      </c>
      <c r="G1380" s="6">
        <v>21</v>
      </c>
      <c r="H1380" s="19">
        <v>0.31818181818181818</v>
      </c>
      <c r="I1380" s="6">
        <v>42</v>
      </c>
      <c r="J1380" s="22">
        <v>14.07</v>
      </c>
      <c r="K1380" s="14">
        <v>28.14</v>
      </c>
      <c r="M1380" s="72"/>
    </row>
    <row r="1381" spans="1:13" s="11" customFormat="1">
      <c r="A1381" s="75">
        <v>45884</v>
      </c>
      <c r="B1381" s="6" t="s">
        <v>342</v>
      </c>
      <c r="C1381" s="6" t="s">
        <v>343</v>
      </c>
      <c r="D1381" s="49" t="s">
        <v>289</v>
      </c>
      <c r="E1381" s="7">
        <v>0.18181818181818182</v>
      </c>
      <c r="F1381" s="7">
        <v>0.18181818181818182</v>
      </c>
      <c r="G1381" s="6">
        <v>0</v>
      </c>
      <c r="H1381" s="19">
        <v>0</v>
      </c>
      <c r="I1381" s="6">
        <v>12</v>
      </c>
      <c r="J1381" s="22">
        <v>0</v>
      </c>
      <c r="K1381" s="14">
        <v>23.04</v>
      </c>
      <c r="M1381" s="72"/>
    </row>
    <row r="1382" spans="1:13" s="11" customFormat="1">
      <c r="A1382" s="75">
        <v>45884</v>
      </c>
      <c r="B1382" s="6" t="s">
        <v>342</v>
      </c>
      <c r="C1382" s="6" t="s">
        <v>343</v>
      </c>
      <c r="D1382" s="49" t="s">
        <v>350</v>
      </c>
      <c r="E1382" s="7">
        <v>7.575757575757576E-2</v>
      </c>
      <c r="F1382" s="7">
        <v>7.575757575757576E-2</v>
      </c>
      <c r="G1382" s="6">
        <v>1.3</v>
      </c>
      <c r="H1382" s="19">
        <v>1.9696969696969699E-2</v>
      </c>
      <c r="I1382" s="6">
        <v>3</v>
      </c>
      <c r="J1382" s="22">
        <v>270.40000000000003</v>
      </c>
      <c r="K1382" s="14">
        <v>624</v>
      </c>
      <c r="M1382" s="72"/>
    </row>
    <row r="1383" spans="1:13" s="11" customFormat="1">
      <c r="A1383" s="75">
        <v>45884</v>
      </c>
      <c r="B1383" s="6" t="s">
        <v>342</v>
      </c>
      <c r="C1383" s="6" t="s">
        <v>343</v>
      </c>
      <c r="D1383" s="49" t="s">
        <v>351</v>
      </c>
      <c r="E1383" s="7">
        <v>0.21212121212121213</v>
      </c>
      <c r="F1383" s="7">
        <v>0.21212121212121213</v>
      </c>
      <c r="G1383" s="6">
        <v>1.1000000000000001</v>
      </c>
      <c r="H1383" s="19">
        <v>1.6666666666666666E-2</v>
      </c>
      <c r="I1383" s="6">
        <v>1.9000000000000004</v>
      </c>
      <c r="J1383" s="22">
        <v>43.483000000000004</v>
      </c>
      <c r="K1383" s="14">
        <v>75.107000000000014</v>
      </c>
      <c r="M1383" s="72"/>
    </row>
    <row r="1384" spans="1:13" s="11" customFormat="1">
      <c r="A1384" s="75">
        <v>45884</v>
      </c>
      <c r="B1384" s="6" t="s">
        <v>342</v>
      </c>
      <c r="C1384" s="6" t="s">
        <v>343</v>
      </c>
      <c r="D1384" s="49" t="s">
        <v>224</v>
      </c>
      <c r="E1384" s="7">
        <v>0.22727272727272727</v>
      </c>
      <c r="F1384" s="7">
        <v>0.22727272727272727</v>
      </c>
      <c r="G1384" s="6">
        <v>0</v>
      </c>
      <c r="H1384" s="19">
        <v>0</v>
      </c>
      <c r="I1384" s="6">
        <v>15</v>
      </c>
      <c r="J1384" s="22">
        <v>0</v>
      </c>
      <c r="K1384" s="14">
        <v>837.447</v>
      </c>
      <c r="M1384" s="72"/>
    </row>
    <row r="1385" spans="1:13" s="11" customFormat="1">
      <c r="A1385" s="75">
        <v>45884</v>
      </c>
      <c r="B1385" s="6" t="s">
        <v>342</v>
      </c>
      <c r="C1385" s="6" t="s">
        <v>343</v>
      </c>
      <c r="D1385" s="49" t="s">
        <v>124</v>
      </c>
      <c r="E1385" s="7">
        <v>1.5151515151515152E-3</v>
      </c>
      <c r="F1385" s="7">
        <v>1.5151515151515152E-3</v>
      </c>
      <c r="G1385" s="6">
        <v>0</v>
      </c>
      <c r="H1385" s="19">
        <v>0</v>
      </c>
      <c r="I1385" s="6">
        <v>0.1</v>
      </c>
      <c r="J1385" s="22">
        <v>0</v>
      </c>
      <c r="K1385" s="14">
        <v>5.4030000000000005</v>
      </c>
      <c r="M1385" s="72"/>
    </row>
    <row r="1386" spans="1:13" s="11" customFormat="1">
      <c r="A1386" s="75">
        <v>45884</v>
      </c>
      <c r="B1386" s="6" t="s">
        <v>342</v>
      </c>
      <c r="C1386" s="6" t="s">
        <v>343</v>
      </c>
      <c r="D1386" s="49" t="s">
        <v>195</v>
      </c>
      <c r="E1386" s="7">
        <v>3.787878787878788E-2</v>
      </c>
      <c r="F1386" s="7">
        <v>3.787878787878788E-2</v>
      </c>
      <c r="G1386" s="6">
        <v>0.05</v>
      </c>
      <c r="H1386" s="19">
        <v>7.5757575757575758E-4</v>
      </c>
      <c r="I1386" s="6">
        <v>1.5</v>
      </c>
      <c r="J1386" s="22">
        <v>3.8555000000000001</v>
      </c>
      <c r="K1386" s="14">
        <v>115.66499999999999</v>
      </c>
      <c r="M1386" s="72"/>
    </row>
    <row r="1387" spans="1:13" s="11" customFormat="1">
      <c r="A1387" s="75">
        <v>45884</v>
      </c>
      <c r="B1387" s="6" t="s">
        <v>342</v>
      </c>
      <c r="C1387" s="6" t="s">
        <v>343</v>
      </c>
      <c r="D1387" s="49" t="s">
        <v>216</v>
      </c>
      <c r="E1387" s="7">
        <v>0.15151515151515152</v>
      </c>
      <c r="F1387" s="7">
        <v>0.15151515151515152</v>
      </c>
      <c r="G1387" s="6">
        <v>0.4</v>
      </c>
      <c r="H1387" s="19">
        <v>6.0606060606060606E-3</v>
      </c>
      <c r="I1387" s="6">
        <v>1.4399999999999995</v>
      </c>
      <c r="J1387" s="22">
        <v>8.42</v>
      </c>
      <c r="K1387" s="14">
        <v>30.311999999999991</v>
      </c>
      <c r="M1387" s="72"/>
    </row>
    <row r="1388" spans="1:13" s="11" customFormat="1">
      <c r="A1388" s="75">
        <v>45884</v>
      </c>
      <c r="B1388" s="6" t="s">
        <v>342</v>
      </c>
      <c r="C1388" s="6" t="s">
        <v>343</v>
      </c>
      <c r="D1388" s="49" t="s">
        <v>134</v>
      </c>
      <c r="E1388" s="7">
        <v>9.0909090909090912E-2</v>
      </c>
      <c r="F1388" s="7">
        <v>9.0909090909090912E-2</v>
      </c>
      <c r="G1388" s="6">
        <v>0</v>
      </c>
      <c r="H1388" s="19">
        <v>0</v>
      </c>
      <c r="I1388" s="6">
        <v>0.74000000000000021</v>
      </c>
      <c r="J1388" s="22">
        <v>0</v>
      </c>
      <c r="K1388" s="14">
        <v>27.772200000000009</v>
      </c>
      <c r="M1388" s="72"/>
    </row>
    <row r="1389" spans="1:13" s="11" customFormat="1">
      <c r="A1389" s="75">
        <v>45884</v>
      </c>
      <c r="B1389" s="6" t="s">
        <v>342</v>
      </c>
      <c r="C1389" s="6" t="s">
        <v>343</v>
      </c>
      <c r="D1389" s="49" t="s">
        <v>352</v>
      </c>
      <c r="E1389" s="7">
        <v>0.10606060606060606</v>
      </c>
      <c r="F1389" s="7">
        <v>0.10606060606060606</v>
      </c>
      <c r="G1389" s="6">
        <v>1.8</v>
      </c>
      <c r="H1389" s="19">
        <v>2.7272727272727275E-2</v>
      </c>
      <c r="I1389" s="6">
        <v>4</v>
      </c>
      <c r="J1389" s="22">
        <v>38.754000000000005</v>
      </c>
      <c r="K1389" s="14">
        <v>86.12</v>
      </c>
      <c r="M1389" s="72"/>
    </row>
    <row r="1390" spans="1:13" s="11" customFormat="1">
      <c r="A1390" s="75">
        <v>45884</v>
      </c>
      <c r="B1390" s="6" t="s">
        <v>342</v>
      </c>
      <c r="C1390" s="6" t="s">
        <v>343</v>
      </c>
      <c r="D1390" s="49" t="s">
        <v>196</v>
      </c>
      <c r="E1390" s="7">
        <v>2.2727272727272728E-2</v>
      </c>
      <c r="F1390" s="7">
        <v>2.2727272727272728E-2</v>
      </c>
      <c r="G1390" s="6">
        <v>0</v>
      </c>
      <c r="H1390" s="19">
        <v>0</v>
      </c>
      <c r="I1390" s="6">
        <v>1.5</v>
      </c>
      <c r="J1390" s="22">
        <v>0</v>
      </c>
      <c r="K1390" s="14">
        <v>101.28</v>
      </c>
      <c r="M1390" s="72"/>
    </row>
    <row r="1391" spans="1:13" s="11" customFormat="1">
      <c r="A1391" s="75">
        <v>45884</v>
      </c>
      <c r="B1391" s="6" t="s">
        <v>342</v>
      </c>
      <c r="C1391" s="6" t="s">
        <v>343</v>
      </c>
      <c r="D1391" s="49" t="s">
        <v>197</v>
      </c>
      <c r="E1391" s="7">
        <v>6.0606060606060608E-2</v>
      </c>
      <c r="F1391" s="7">
        <v>6.0606060606060608E-2</v>
      </c>
      <c r="G1391" s="6">
        <v>0</v>
      </c>
      <c r="H1391" s="19">
        <v>0</v>
      </c>
      <c r="I1391" s="6">
        <v>4</v>
      </c>
      <c r="J1391" s="22">
        <v>0</v>
      </c>
      <c r="K1391" s="14">
        <v>42</v>
      </c>
      <c r="M1391" s="72"/>
    </row>
    <row r="1392" spans="1:13" s="11" customFormat="1">
      <c r="A1392" s="75">
        <v>45884</v>
      </c>
      <c r="B1392" s="6" t="s">
        <v>342</v>
      </c>
      <c r="C1392" s="6" t="s">
        <v>343</v>
      </c>
      <c r="D1392" s="49" t="s">
        <v>353</v>
      </c>
      <c r="E1392" s="7">
        <v>1.5151515151515152E-2</v>
      </c>
      <c r="F1392" s="7">
        <v>1.5151515151515152E-2</v>
      </c>
      <c r="G1392" s="6">
        <v>0.1</v>
      </c>
      <c r="H1392" s="19">
        <v>1.5151515151515152E-3</v>
      </c>
      <c r="I1392" s="6">
        <v>0.5</v>
      </c>
      <c r="J1392" s="22">
        <v>1.8079999999999998</v>
      </c>
      <c r="K1392" s="14">
        <v>9.0399999999999991</v>
      </c>
      <c r="M1392" s="72"/>
    </row>
    <row r="1393" spans="1:13" s="11" customFormat="1">
      <c r="A1393" s="75">
        <v>45884</v>
      </c>
      <c r="B1393" s="6" t="s">
        <v>342</v>
      </c>
      <c r="C1393" s="6" t="s">
        <v>343</v>
      </c>
      <c r="D1393" s="49" t="s">
        <v>213</v>
      </c>
      <c r="E1393" s="7">
        <v>0.21212121212121213</v>
      </c>
      <c r="F1393" s="7">
        <v>0.21212121212121213</v>
      </c>
      <c r="G1393" s="6">
        <v>3.7</v>
      </c>
      <c r="H1393" s="19">
        <v>5.6060606060606061E-2</v>
      </c>
      <c r="I1393" s="6">
        <v>8.6649999999999991</v>
      </c>
      <c r="J1393" s="22">
        <v>156.10300000000001</v>
      </c>
      <c r="K1393" s="14">
        <v>365.57634999999993</v>
      </c>
      <c r="M1393" s="72"/>
    </row>
    <row r="1394" spans="1:13" s="11" customFormat="1">
      <c r="A1394" s="75">
        <v>45884</v>
      </c>
      <c r="B1394" s="6" t="s">
        <v>342</v>
      </c>
      <c r="C1394" s="6" t="s">
        <v>343</v>
      </c>
      <c r="D1394" s="49" t="s">
        <v>354</v>
      </c>
      <c r="E1394" s="7">
        <v>1.5151515151515152E-2</v>
      </c>
      <c r="F1394" s="7">
        <v>1.5151515151515152E-2</v>
      </c>
      <c r="G1394" s="6">
        <v>0</v>
      </c>
      <c r="H1394" s="19">
        <v>0</v>
      </c>
      <c r="I1394" s="6">
        <v>1</v>
      </c>
      <c r="J1394" s="22">
        <v>0</v>
      </c>
      <c r="K1394" s="14">
        <v>57.84</v>
      </c>
      <c r="M1394" s="72"/>
    </row>
    <row r="1395" spans="1:13" s="11" customFormat="1">
      <c r="A1395" s="75">
        <v>45884</v>
      </c>
      <c r="B1395" s="6" t="s">
        <v>342</v>
      </c>
      <c r="C1395" s="6" t="s">
        <v>343</v>
      </c>
      <c r="D1395" s="49" t="s">
        <v>226</v>
      </c>
      <c r="E1395" s="7">
        <v>0.12121212121212122</v>
      </c>
      <c r="F1395" s="7">
        <v>0.12121212121212122</v>
      </c>
      <c r="G1395" s="6">
        <v>0</v>
      </c>
      <c r="H1395" s="19">
        <v>0</v>
      </c>
      <c r="I1395" s="6">
        <v>2</v>
      </c>
      <c r="J1395" s="22">
        <v>0</v>
      </c>
      <c r="K1395" s="14">
        <v>35</v>
      </c>
      <c r="M1395" s="72"/>
    </row>
    <row r="1396" spans="1:13" s="11" customFormat="1">
      <c r="A1396" s="75">
        <v>45884</v>
      </c>
      <c r="B1396" s="6" t="s">
        <v>342</v>
      </c>
      <c r="C1396" s="6" t="s">
        <v>343</v>
      </c>
      <c r="D1396" s="49" t="s">
        <v>226</v>
      </c>
      <c r="E1396" s="7">
        <v>0.12121212121212122</v>
      </c>
      <c r="F1396" s="7">
        <v>0.12121212121212122</v>
      </c>
      <c r="G1396" s="6">
        <v>0</v>
      </c>
      <c r="H1396" s="19">
        <v>0</v>
      </c>
      <c r="I1396" s="6">
        <v>8</v>
      </c>
      <c r="J1396" s="22">
        <v>0</v>
      </c>
      <c r="K1396" s="14">
        <v>140</v>
      </c>
      <c r="M1396" s="72"/>
    </row>
    <row r="1397" spans="1:13" s="11" customFormat="1">
      <c r="A1397" s="75">
        <v>45884</v>
      </c>
      <c r="B1397" s="6" t="s">
        <v>342</v>
      </c>
      <c r="C1397" s="6" t="s">
        <v>343</v>
      </c>
      <c r="D1397" s="49" t="s">
        <v>355</v>
      </c>
      <c r="E1397" s="7">
        <v>0.19696969696969696</v>
      </c>
      <c r="F1397" s="7">
        <v>0.19696969696969696</v>
      </c>
      <c r="G1397" s="6">
        <v>4.7</v>
      </c>
      <c r="H1397" s="19">
        <v>7.1212121212121213E-2</v>
      </c>
      <c r="I1397" s="6">
        <v>4.4499999999999993</v>
      </c>
      <c r="J1397" s="22">
        <v>34.028000000000006</v>
      </c>
      <c r="K1397" s="14">
        <v>32.217999999999996</v>
      </c>
      <c r="M1397" s="72"/>
    </row>
    <row r="1398" spans="1:13" s="11" customFormat="1">
      <c r="A1398" s="75">
        <v>45884</v>
      </c>
      <c r="B1398" s="6" t="s">
        <v>342</v>
      </c>
      <c r="C1398" s="6" t="s">
        <v>343</v>
      </c>
      <c r="D1398" s="49" t="s">
        <v>356</v>
      </c>
      <c r="E1398" s="7">
        <v>7.575757575757576E-2</v>
      </c>
      <c r="F1398" s="7">
        <v>7.575757575757576E-2</v>
      </c>
      <c r="G1398" s="6">
        <v>0.85</v>
      </c>
      <c r="H1398" s="19">
        <v>1.2878787878787878E-2</v>
      </c>
      <c r="I1398" s="6">
        <v>3.23</v>
      </c>
      <c r="J1398" s="22">
        <v>25.703999999999997</v>
      </c>
      <c r="K1398" s="14">
        <v>97.67519999999999</v>
      </c>
      <c r="M1398" s="72"/>
    </row>
    <row r="1399" spans="1:13" s="11" customFormat="1">
      <c r="A1399" s="75">
        <v>45884</v>
      </c>
      <c r="B1399" s="6" t="s">
        <v>342</v>
      </c>
      <c r="C1399" s="6" t="s">
        <v>343</v>
      </c>
      <c r="D1399" s="49" t="s">
        <v>199</v>
      </c>
      <c r="E1399" s="7">
        <v>4.5454545454545456E-2</v>
      </c>
      <c r="F1399" s="7">
        <v>4.5454545454545456E-2</v>
      </c>
      <c r="G1399" s="6">
        <v>0.2</v>
      </c>
      <c r="H1399" s="19">
        <v>3.0303030303030303E-3</v>
      </c>
      <c r="I1399" s="6">
        <v>1.25</v>
      </c>
      <c r="J1399" s="22">
        <v>4.6580000000000004</v>
      </c>
      <c r="K1399" s="14">
        <v>29.112499999999997</v>
      </c>
      <c r="M1399" s="72"/>
    </row>
    <row r="1400" spans="1:13" s="11" customFormat="1">
      <c r="A1400" s="75">
        <v>45884</v>
      </c>
      <c r="B1400" s="6" t="s">
        <v>342</v>
      </c>
      <c r="C1400" s="6" t="s">
        <v>343</v>
      </c>
      <c r="D1400" s="49" t="s">
        <v>357</v>
      </c>
      <c r="E1400" s="7">
        <v>3.787878787878788E-2</v>
      </c>
      <c r="F1400" s="7">
        <v>3.787878787878788E-2</v>
      </c>
      <c r="G1400" s="6">
        <v>1.8</v>
      </c>
      <c r="H1400" s="19">
        <v>2.7272727272727275E-2</v>
      </c>
      <c r="I1400" s="6">
        <v>2.5</v>
      </c>
      <c r="J1400" s="22">
        <v>188.154</v>
      </c>
      <c r="K1400" s="14">
        <v>261.32499999999999</v>
      </c>
      <c r="M1400" s="72"/>
    </row>
    <row r="1401" spans="1:13" s="11" customFormat="1">
      <c r="A1401" s="75">
        <v>45884</v>
      </c>
      <c r="B1401" s="6" t="s">
        <v>342</v>
      </c>
      <c r="C1401" s="6" t="s">
        <v>343</v>
      </c>
      <c r="D1401" s="49" t="s">
        <v>358</v>
      </c>
      <c r="E1401" s="7">
        <v>3.0303030303030304E-2</v>
      </c>
      <c r="F1401" s="7">
        <v>3.0303030303030304E-2</v>
      </c>
      <c r="G1401" s="6">
        <v>0.4</v>
      </c>
      <c r="H1401" s="19">
        <v>6.0606060606060606E-3</v>
      </c>
      <c r="I1401" s="6">
        <v>1</v>
      </c>
      <c r="J1401" s="22">
        <v>8.9079999999999995</v>
      </c>
      <c r="K1401" s="14">
        <v>22.27</v>
      </c>
      <c r="M1401" s="72"/>
    </row>
    <row r="1402" spans="1:13" s="11" customFormat="1">
      <c r="A1402" s="75">
        <v>45884</v>
      </c>
      <c r="B1402" s="6" t="s">
        <v>342</v>
      </c>
      <c r="C1402" s="6" t="s">
        <v>343</v>
      </c>
      <c r="D1402" s="49" t="s">
        <v>222</v>
      </c>
      <c r="E1402" s="7">
        <v>1.9696969696969697</v>
      </c>
      <c r="F1402" s="7">
        <v>1.9696969696969697</v>
      </c>
      <c r="G1402" s="6">
        <v>20</v>
      </c>
      <c r="H1402" s="19">
        <v>0.30303030303030304</v>
      </c>
      <c r="I1402" s="6">
        <v>80</v>
      </c>
      <c r="J1402" s="22">
        <v>7.1999999999999993</v>
      </c>
      <c r="K1402" s="14">
        <v>28.799999999999997</v>
      </c>
      <c r="M1402" s="72"/>
    </row>
    <row r="1403" spans="1:13" s="11" customFormat="1">
      <c r="A1403" s="75">
        <v>45884</v>
      </c>
      <c r="B1403" s="6" t="s">
        <v>342</v>
      </c>
      <c r="C1403" s="6" t="s">
        <v>343</v>
      </c>
      <c r="D1403" s="6"/>
      <c r="E1403" s="7">
        <v>0</v>
      </c>
      <c r="F1403" s="7">
        <v>0</v>
      </c>
      <c r="G1403" s="6"/>
      <c r="H1403" s="19">
        <v>0</v>
      </c>
      <c r="I1403" s="6">
        <v>0</v>
      </c>
      <c r="J1403" s="22">
        <v>0</v>
      </c>
      <c r="K1403" s="14">
        <v>0</v>
      </c>
      <c r="M1403" s="72"/>
    </row>
    <row r="1404" spans="1:13" s="11" customFormat="1">
      <c r="A1404" s="75">
        <v>45884</v>
      </c>
      <c r="B1404" s="6" t="s">
        <v>342</v>
      </c>
      <c r="C1404" s="6" t="s">
        <v>343</v>
      </c>
      <c r="D1404" s="6" t="s">
        <v>7</v>
      </c>
      <c r="E1404" s="7">
        <v>4.5454545454545456E-2</v>
      </c>
      <c r="F1404" s="7">
        <v>4.5454545454545456E-2</v>
      </c>
      <c r="G1404" s="6">
        <v>0.3</v>
      </c>
      <c r="H1404" s="19">
        <v>4.5454545454545452E-3</v>
      </c>
      <c r="I1404" s="6">
        <v>2</v>
      </c>
      <c r="J1404" s="22">
        <v>5.88</v>
      </c>
      <c r="K1404" s="14">
        <v>39.200000000000003</v>
      </c>
      <c r="M1404" s="72"/>
    </row>
    <row r="1405" spans="1:13" s="11" customFormat="1">
      <c r="A1405" s="75">
        <v>45884</v>
      </c>
      <c r="B1405" s="6" t="s">
        <v>342</v>
      </c>
      <c r="C1405" s="6" t="s">
        <v>343</v>
      </c>
      <c r="D1405" s="6" t="s">
        <v>5</v>
      </c>
      <c r="E1405" s="7">
        <v>0.10606060606060606</v>
      </c>
      <c r="F1405" s="7">
        <v>0.10606060606060606</v>
      </c>
      <c r="G1405" s="6">
        <v>1.8</v>
      </c>
      <c r="H1405" s="19">
        <v>2.7272727272727275E-2</v>
      </c>
      <c r="I1405" s="6">
        <v>4</v>
      </c>
      <c r="J1405" s="22">
        <v>48.006000000000007</v>
      </c>
      <c r="K1405" s="14">
        <v>106.68</v>
      </c>
      <c r="M1405" s="72"/>
    </row>
    <row r="1406" spans="1:13" s="11" customFormat="1">
      <c r="A1406" s="75">
        <v>45884</v>
      </c>
      <c r="B1406" s="6" t="s">
        <v>342</v>
      </c>
      <c r="C1406" s="6" t="s">
        <v>343</v>
      </c>
      <c r="D1406" s="6" t="s">
        <v>15</v>
      </c>
      <c r="E1406" s="7">
        <v>3.0303030303030304E-2</v>
      </c>
      <c r="F1406" s="7">
        <v>3.0303030303030304E-2</v>
      </c>
      <c r="G1406" s="6">
        <v>0</v>
      </c>
      <c r="H1406" s="19">
        <v>0</v>
      </c>
      <c r="I1406" s="6">
        <v>1</v>
      </c>
      <c r="J1406" s="22">
        <v>0</v>
      </c>
      <c r="K1406" s="14">
        <v>5.09</v>
      </c>
      <c r="M1406" s="72"/>
    </row>
    <row r="1407" spans="1:13" s="11" customFormat="1">
      <c r="A1407" s="75">
        <v>45884</v>
      </c>
      <c r="B1407" s="6" t="s">
        <v>342</v>
      </c>
      <c r="C1407" s="6" t="s">
        <v>343</v>
      </c>
      <c r="D1407" s="6" t="s">
        <v>16</v>
      </c>
      <c r="E1407" s="7">
        <v>1.2121212121212122</v>
      </c>
      <c r="F1407" s="7">
        <v>1.2121212121212122</v>
      </c>
      <c r="G1407" s="6">
        <v>0</v>
      </c>
      <c r="H1407" s="19">
        <v>0</v>
      </c>
      <c r="I1407" s="6">
        <v>18</v>
      </c>
      <c r="J1407" s="22">
        <v>0</v>
      </c>
      <c r="K1407" s="14">
        <v>1.08</v>
      </c>
      <c r="M1407" s="72"/>
    </row>
    <row r="1408" spans="1:13" s="11" customFormat="1">
      <c r="A1408" s="75">
        <v>45884</v>
      </c>
      <c r="B1408" s="6" t="s">
        <v>342</v>
      </c>
      <c r="C1408" s="6" t="s">
        <v>343</v>
      </c>
      <c r="D1408" s="6" t="s">
        <v>17</v>
      </c>
      <c r="E1408" s="7">
        <v>1.2121212121212122</v>
      </c>
      <c r="F1408" s="7">
        <v>1.2121212121212122</v>
      </c>
      <c r="G1408" s="6">
        <v>0</v>
      </c>
      <c r="H1408" s="19">
        <v>0</v>
      </c>
      <c r="I1408" s="6">
        <v>25</v>
      </c>
      <c r="J1408" s="22">
        <v>0</v>
      </c>
      <c r="K1408" s="14">
        <v>1.7500000000000002</v>
      </c>
      <c r="M1408" s="72"/>
    </row>
    <row r="1409" spans="1:13" s="11" customFormat="1">
      <c r="A1409" s="75">
        <v>45884</v>
      </c>
      <c r="B1409" s="6" t="s">
        <v>342</v>
      </c>
      <c r="C1409" s="6" t="s">
        <v>343</v>
      </c>
      <c r="D1409" s="6" t="s">
        <v>19</v>
      </c>
      <c r="E1409" s="7">
        <v>4.5454545454545456E-2</v>
      </c>
      <c r="F1409" s="7">
        <v>4.5454545454545456E-2</v>
      </c>
      <c r="G1409" s="6">
        <v>0</v>
      </c>
      <c r="H1409" s="19">
        <v>0</v>
      </c>
      <c r="I1409" s="6">
        <v>1.8</v>
      </c>
      <c r="J1409" s="22">
        <v>0</v>
      </c>
      <c r="K1409" s="14">
        <v>117</v>
      </c>
      <c r="M1409" s="72"/>
    </row>
    <row r="1410" spans="1:13" s="11" customFormat="1">
      <c r="A1410" s="75">
        <v>45884</v>
      </c>
      <c r="B1410" s="6" t="s">
        <v>342</v>
      </c>
      <c r="C1410" s="6" t="s">
        <v>343</v>
      </c>
      <c r="D1410" s="6" t="s">
        <v>21</v>
      </c>
      <c r="E1410" s="7">
        <v>3.0303030303030304E-2</v>
      </c>
      <c r="F1410" s="7">
        <v>3.0303030303030304E-2</v>
      </c>
      <c r="G1410" s="6">
        <v>0</v>
      </c>
      <c r="H1410" s="19">
        <v>0</v>
      </c>
      <c r="I1410" s="6">
        <v>2</v>
      </c>
      <c r="J1410" s="22">
        <v>0</v>
      </c>
      <c r="K1410" s="14">
        <v>286.10000000000002</v>
      </c>
      <c r="M1410" s="72"/>
    </row>
    <row r="1411" spans="1:13" s="11" customFormat="1">
      <c r="A1411" s="75">
        <v>45884</v>
      </c>
      <c r="B1411" s="6" t="s">
        <v>342</v>
      </c>
      <c r="C1411" s="6" t="s">
        <v>343</v>
      </c>
      <c r="D1411" s="6" t="s">
        <v>22</v>
      </c>
      <c r="E1411" s="7">
        <v>3.0303030303030303</v>
      </c>
      <c r="F1411" s="7">
        <v>3.0303030303030303</v>
      </c>
      <c r="G1411" s="6">
        <v>0</v>
      </c>
      <c r="H1411" s="19">
        <v>0</v>
      </c>
      <c r="I1411" s="6">
        <v>100</v>
      </c>
      <c r="J1411" s="22">
        <v>0</v>
      </c>
      <c r="K1411" s="14">
        <v>186</v>
      </c>
      <c r="M1411" s="72"/>
    </row>
    <row r="1412" spans="1:13" s="11" customFormat="1">
      <c r="A1412" s="75">
        <v>45884</v>
      </c>
      <c r="B1412" s="6" t="s">
        <v>342</v>
      </c>
      <c r="C1412" s="6" t="s">
        <v>343</v>
      </c>
      <c r="D1412" s="6" t="s">
        <v>24</v>
      </c>
      <c r="E1412" s="7">
        <v>4.5454545454545456E-2</v>
      </c>
      <c r="F1412" s="7">
        <v>4.5454545454545456E-2</v>
      </c>
      <c r="G1412" s="6">
        <v>0.4</v>
      </c>
      <c r="H1412" s="19">
        <v>6.0606060606060606E-3</v>
      </c>
      <c r="I1412" s="6">
        <v>1.5</v>
      </c>
      <c r="J1412" s="22">
        <v>29.592000000000002</v>
      </c>
      <c r="K1412" s="14">
        <v>110.97</v>
      </c>
      <c r="M1412" s="72"/>
    </row>
    <row r="1413" spans="1:13" s="11" customFormat="1">
      <c r="A1413" s="75">
        <v>45884</v>
      </c>
      <c r="B1413" s="6" t="s">
        <v>342</v>
      </c>
      <c r="C1413" s="6" t="s">
        <v>343</v>
      </c>
      <c r="D1413" s="6" t="s">
        <v>25</v>
      </c>
      <c r="E1413" s="7">
        <v>0.83333333333333337</v>
      </c>
      <c r="F1413" s="7">
        <v>0.83333333333333337</v>
      </c>
      <c r="G1413" s="6">
        <v>0</v>
      </c>
      <c r="H1413" s="19">
        <v>0</v>
      </c>
      <c r="I1413" s="6">
        <v>18</v>
      </c>
      <c r="J1413" s="22">
        <v>0</v>
      </c>
      <c r="K1413" s="14">
        <v>41.58</v>
      </c>
      <c r="M1413" s="72"/>
    </row>
    <row r="1414" spans="1:13" s="11" customFormat="1">
      <c r="A1414" s="75">
        <v>45884</v>
      </c>
      <c r="B1414" s="6" t="s">
        <v>342</v>
      </c>
      <c r="C1414" s="6" t="s">
        <v>343</v>
      </c>
      <c r="D1414" s="6" t="s">
        <v>27</v>
      </c>
      <c r="E1414" s="7">
        <v>4.5454545454545456E-2</v>
      </c>
      <c r="F1414" s="7">
        <v>4.5454545454545456E-2</v>
      </c>
      <c r="G1414" s="6">
        <v>0</v>
      </c>
      <c r="H1414" s="19">
        <v>0</v>
      </c>
      <c r="I1414" s="6">
        <v>1</v>
      </c>
      <c r="J1414" s="22">
        <v>0</v>
      </c>
      <c r="K1414" s="14">
        <v>19.66</v>
      </c>
      <c r="M1414" s="72"/>
    </row>
    <row r="1415" spans="1:13" s="11" customFormat="1">
      <c r="A1415" s="75">
        <v>45884</v>
      </c>
      <c r="B1415" s="6" t="s">
        <v>342</v>
      </c>
      <c r="C1415" s="6" t="s">
        <v>343</v>
      </c>
      <c r="D1415" s="6" t="s">
        <v>30</v>
      </c>
      <c r="E1415" s="7">
        <v>4.5454545454545456E-2</v>
      </c>
      <c r="F1415" s="7">
        <v>4.5454545454545456E-2</v>
      </c>
      <c r="G1415" s="6">
        <v>0</v>
      </c>
      <c r="H1415" s="19">
        <v>0</v>
      </c>
      <c r="I1415" s="6">
        <v>2</v>
      </c>
      <c r="J1415" s="22">
        <v>0</v>
      </c>
      <c r="K1415" s="14">
        <v>33.799999999999997</v>
      </c>
      <c r="M1415" s="72"/>
    </row>
    <row r="1416" spans="1:13" s="11" customFormat="1">
      <c r="A1416" s="75">
        <v>45884</v>
      </c>
      <c r="B1416" s="6" t="s">
        <v>342</v>
      </c>
      <c r="C1416" s="6" t="s">
        <v>343</v>
      </c>
      <c r="D1416" s="6" t="s">
        <v>33</v>
      </c>
      <c r="E1416" s="7">
        <v>2.2727272727272728E-2</v>
      </c>
      <c r="F1416" s="7">
        <v>2.2727272727272728E-2</v>
      </c>
      <c r="G1416" s="6">
        <v>0</v>
      </c>
      <c r="H1416" s="19">
        <v>0</v>
      </c>
      <c r="I1416" s="6">
        <v>1.1000000000000001</v>
      </c>
      <c r="J1416" s="22">
        <v>0</v>
      </c>
      <c r="K1416" s="14">
        <v>13.706000000000001</v>
      </c>
      <c r="M1416" s="72"/>
    </row>
    <row r="1417" spans="1:13" s="11" customFormat="1">
      <c r="A1417" s="75">
        <v>45884</v>
      </c>
      <c r="B1417" s="6" t="s">
        <v>342</v>
      </c>
      <c r="C1417" s="6" t="s">
        <v>343</v>
      </c>
      <c r="D1417" s="6" t="s">
        <v>36</v>
      </c>
      <c r="E1417" s="7">
        <v>3.0303030303030303E-3</v>
      </c>
      <c r="F1417" s="7">
        <v>3.0303030303030303E-3</v>
      </c>
      <c r="G1417" s="6">
        <v>0</v>
      </c>
      <c r="H1417" s="19">
        <v>0</v>
      </c>
      <c r="I1417" s="6">
        <v>0.2</v>
      </c>
      <c r="J1417" s="22">
        <v>0</v>
      </c>
      <c r="K1417" s="14">
        <v>22.231999999999999</v>
      </c>
      <c r="M1417" s="72"/>
    </row>
    <row r="1418" spans="1:13" s="11" customFormat="1">
      <c r="A1418" s="75">
        <v>45884</v>
      </c>
      <c r="B1418" s="6" t="s">
        <v>342</v>
      </c>
      <c r="C1418" s="6" t="s">
        <v>343</v>
      </c>
      <c r="D1418" s="6" t="s">
        <v>38</v>
      </c>
      <c r="E1418" s="7">
        <v>1.5151515151515152E-2</v>
      </c>
      <c r="F1418" s="7">
        <v>1.5151515151515152E-2</v>
      </c>
      <c r="G1418" s="6">
        <v>0</v>
      </c>
      <c r="H1418" s="19">
        <v>0</v>
      </c>
      <c r="I1418" s="6">
        <v>1</v>
      </c>
      <c r="J1418" s="22">
        <v>0</v>
      </c>
      <c r="K1418" s="14">
        <v>43.93</v>
      </c>
      <c r="M1418" s="72"/>
    </row>
    <row r="1419" spans="1:13" s="11" customFormat="1">
      <c r="A1419" s="75">
        <v>45884</v>
      </c>
      <c r="B1419" s="6" t="s">
        <v>342</v>
      </c>
      <c r="C1419" s="6" t="s">
        <v>343</v>
      </c>
      <c r="D1419" s="6" t="s">
        <v>40</v>
      </c>
      <c r="E1419" s="7">
        <v>3.787878787878788E-2</v>
      </c>
      <c r="F1419" s="7">
        <v>3.787878787878788E-2</v>
      </c>
      <c r="G1419" s="6">
        <v>1.5</v>
      </c>
      <c r="H1419" s="19">
        <v>2.2727272727272728E-2</v>
      </c>
      <c r="I1419" s="6">
        <v>2</v>
      </c>
      <c r="J1419" s="22">
        <v>19.919999999999998</v>
      </c>
      <c r="K1419" s="14">
        <v>26.56</v>
      </c>
      <c r="M1419" s="72"/>
    </row>
    <row r="1420" spans="1:13" s="11" customFormat="1">
      <c r="A1420" s="75">
        <v>45884</v>
      </c>
      <c r="B1420" s="6" t="s">
        <v>342</v>
      </c>
      <c r="C1420" s="6" t="s">
        <v>343</v>
      </c>
      <c r="D1420" s="6" t="s">
        <v>41</v>
      </c>
      <c r="E1420" s="7">
        <v>1.5151515151515152E-2</v>
      </c>
      <c r="F1420" s="7">
        <v>1.5151515151515152E-2</v>
      </c>
      <c r="G1420" s="6">
        <v>0</v>
      </c>
      <c r="H1420" s="19">
        <v>0</v>
      </c>
      <c r="I1420" s="6">
        <v>0.5</v>
      </c>
      <c r="J1420" s="22">
        <v>0</v>
      </c>
      <c r="K1420" s="14">
        <v>1.98</v>
      </c>
      <c r="M1420" s="72"/>
    </row>
    <row r="1421" spans="1:13" s="11" customFormat="1">
      <c r="A1421" s="75">
        <v>45884</v>
      </c>
      <c r="B1421" s="6" t="s">
        <v>342</v>
      </c>
      <c r="C1421" s="6" t="s">
        <v>343</v>
      </c>
      <c r="D1421" s="6" t="s">
        <v>174</v>
      </c>
      <c r="E1421" s="7">
        <v>4.5454545454545452E-3</v>
      </c>
      <c r="F1421" s="7">
        <v>4.5454545454545452E-3</v>
      </c>
      <c r="G1421" s="6">
        <v>0</v>
      </c>
      <c r="H1421" s="19">
        <v>0</v>
      </c>
      <c r="I1421" s="6">
        <v>0.3</v>
      </c>
      <c r="J1421" s="22">
        <v>0</v>
      </c>
      <c r="K1421" s="14">
        <v>29.411999999999999</v>
      </c>
      <c r="M1421" s="72"/>
    </row>
    <row r="1422" spans="1:13" s="11" customFormat="1">
      <c r="A1422" s="75">
        <v>45884</v>
      </c>
      <c r="B1422" s="6" t="s">
        <v>342</v>
      </c>
      <c r="C1422" s="6" t="s">
        <v>343</v>
      </c>
      <c r="D1422" s="6" t="s">
        <v>178</v>
      </c>
      <c r="E1422" s="7">
        <v>3.0303030303030303E-3</v>
      </c>
      <c r="F1422" s="7">
        <v>3.0303030303030303E-3</v>
      </c>
      <c r="G1422" s="6">
        <v>0</v>
      </c>
      <c r="H1422" s="19">
        <v>0</v>
      </c>
      <c r="I1422" s="6">
        <v>0.15000000000000002</v>
      </c>
      <c r="J1422" s="22">
        <v>0</v>
      </c>
      <c r="K1422" s="14">
        <v>1.8495000000000004</v>
      </c>
      <c r="M1422" s="72"/>
    </row>
    <row r="1423" spans="1:13" s="11" customFormat="1">
      <c r="A1423" s="75">
        <v>45884</v>
      </c>
      <c r="B1423" s="6" t="s">
        <v>342</v>
      </c>
      <c r="C1423" s="6" t="s">
        <v>343</v>
      </c>
      <c r="D1423" s="6" t="s">
        <v>237</v>
      </c>
      <c r="E1423" s="7">
        <v>1.5151515151515152E-2</v>
      </c>
      <c r="F1423" s="7">
        <v>1.5151515151515152E-2</v>
      </c>
      <c r="G1423" s="6">
        <v>0</v>
      </c>
      <c r="H1423" s="19">
        <v>0</v>
      </c>
      <c r="I1423" s="6">
        <v>0.5</v>
      </c>
      <c r="J1423" s="22">
        <v>0</v>
      </c>
      <c r="K1423" s="14">
        <v>2.9</v>
      </c>
      <c r="M1423" s="72"/>
    </row>
    <row r="1424" spans="1:13" s="11" customFormat="1">
      <c r="A1424" s="75">
        <v>45884</v>
      </c>
      <c r="B1424" s="6" t="s">
        <v>342</v>
      </c>
      <c r="C1424" s="6" t="s">
        <v>343</v>
      </c>
      <c r="D1424" s="6" t="s">
        <v>44</v>
      </c>
      <c r="E1424" s="7">
        <v>7.575757575757576E-2</v>
      </c>
      <c r="F1424" s="7">
        <v>7.575757575757576E-2</v>
      </c>
      <c r="G1424" s="6">
        <v>2.1</v>
      </c>
      <c r="H1424" s="19">
        <v>3.1818181818181822E-2</v>
      </c>
      <c r="I1424" s="6">
        <v>3</v>
      </c>
      <c r="J1424" s="22">
        <v>17.64</v>
      </c>
      <c r="K1424" s="14">
        <v>25.200000000000003</v>
      </c>
      <c r="M1424" s="72"/>
    </row>
    <row r="1425" spans="1:13" s="11" customFormat="1">
      <c r="A1425" s="75">
        <v>45884</v>
      </c>
      <c r="B1425" s="6" t="s">
        <v>342</v>
      </c>
      <c r="C1425" s="6" t="s">
        <v>343</v>
      </c>
      <c r="D1425" s="6" t="s">
        <v>359</v>
      </c>
      <c r="E1425" s="7">
        <v>1.5151515151515152E-3</v>
      </c>
      <c r="F1425" s="7">
        <v>1.5151515151515152E-3</v>
      </c>
      <c r="G1425" s="6">
        <v>0.5</v>
      </c>
      <c r="H1425" s="19">
        <v>7.575757575757576E-3</v>
      </c>
      <c r="I1425" s="6">
        <v>0.1</v>
      </c>
      <c r="J1425" s="22">
        <v>31.45</v>
      </c>
      <c r="K1425" s="14">
        <v>6.29</v>
      </c>
      <c r="M1425" s="72"/>
    </row>
    <row r="1426" spans="1:13" s="11" customFormat="1">
      <c r="A1426" s="75">
        <v>45884</v>
      </c>
      <c r="B1426" s="6" t="s">
        <v>342</v>
      </c>
      <c r="C1426" s="6" t="s">
        <v>343</v>
      </c>
      <c r="D1426" s="6" t="s">
        <v>56</v>
      </c>
      <c r="E1426" s="7">
        <v>4.5454545454545452E-3</v>
      </c>
      <c r="F1426" s="7">
        <v>4.5454545454545452E-3</v>
      </c>
      <c r="G1426" s="6">
        <v>0.1</v>
      </c>
      <c r="H1426" s="19">
        <v>1.5151515151515152E-3</v>
      </c>
      <c r="I1426" s="6">
        <v>0.3</v>
      </c>
      <c r="J1426" s="22">
        <v>3.3000000000000003</v>
      </c>
      <c r="K1426" s="14">
        <v>9.9</v>
      </c>
      <c r="M1426" s="72"/>
    </row>
    <row r="1427" spans="1:13" s="11" customFormat="1">
      <c r="A1427" s="75">
        <v>45884</v>
      </c>
      <c r="B1427" s="6" t="s">
        <v>342</v>
      </c>
      <c r="C1427" s="6" t="s">
        <v>343</v>
      </c>
      <c r="D1427" s="6" t="s">
        <v>60</v>
      </c>
      <c r="E1427" s="7">
        <v>9.0909090909090912E-2</v>
      </c>
      <c r="F1427" s="7">
        <v>9.0909090909090912E-2</v>
      </c>
      <c r="G1427" s="6">
        <v>1.8</v>
      </c>
      <c r="H1427" s="19">
        <v>2.7272727272727275E-2</v>
      </c>
      <c r="I1427" s="6">
        <v>4.5999999999999996</v>
      </c>
      <c r="J1427" s="22">
        <v>18.900000000000002</v>
      </c>
      <c r="K1427" s="14">
        <v>48.3</v>
      </c>
      <c r="M1427" s="72"/>
    </row>
    <row r="1428" spans="1:13" s="11" customFormat="1">
      <c r="A1428" s="75">
        <v>45884</v>
      </c>
      <c r="B1428" s="6" t="s">
        <v>342</v>
      </c>
      <c r="C1428" s="6" t="s">
        <v>343</v>
      </c>
      <c r="D1428" s="6" t="s">
        <v>62</v>
      </c>
      <c r="E1428" s="7">
        <v>6.0606060606060608E-2</v>
      </c>
      <c r="F1428" s="7">
        <v>6.0606060606060608E-2</v>
      </c>
      <c r="G1428" s="6">
        <v>1.2</v>
      </c>
      <c r="H1428" s="19">
        <v>1.8181818181818181E-2</v>
      </c>
      <c r="I1428" s="6">
        <v>2.6</v>
      </c>
      <c r="J1428" s="22">
        <v>18</v>
      </c>
      <c r="K1428" s="14">
        <v>39</v>
      </c>
      <c r="M1428" s="72"/>
    </row>
    <row r="1429" spans="1:13" s="11" customFormat="1">
      <c r="A1429" s="75">
        <v>45884</v>
      </c>
      <c r="B1429" s="6" t="s">
        <v>342</v>
      </c>
      <c r="C1429" s="6" t="s">
        <v>343</v>
      </c>
      <c r="D1429" s="6" t="s">
        <v>64</v>
      </c>
      <c r="E1429" s="7">
        <v>1.5151515151515152E-2</v>
      </c>
      <c r="F1429" s="7">
        <v>1.5151515151515152E-2</v>
      </c>
      <c r="G1429" s="6">
        <v>0.1</v>
      </c>
      <c r="H1429" s="19">
        <v>1.5151515151515152E-3</v>
      </c>
      <c r="I1429" s="6">
        <v>1</v>
      </c>
      <c r="J1429" s="22">
        <v>4.3500000000000005</v>
      </c>
      <c r="K1429" s="14">
        <v>43.5</v>
      </c>
      <c r="M1429" s="72"/>
    </row>
    <row r="1430" spans="1:13" s="11" customFormat="1">
      <c r="A1430" s="75">
        <v>45884</v>
      </c>
      <c r="B1430" s="6" t="s">
        <v>342</v>
      </c>
      <c r="C1430" s="6" t="s">
        <v>343</v>
      </c>
      <c r="D1430" s="6" t="s">
        <v>65</v>
      </c>
      <c r="E1430" s="7">
        <v>4.5454545454545452E-3</v>
      </c>
      <c r="F1430" s="7">
        <v>4.5454545454545452E-3</v>
      </c>
      <c r="G1430" s="6">
        <v>0</v>
      </c>
      <c r="H1430" s="19">
        <v>0</v>
      </c>
      <c r="I1430" s="6">
        <v>0.19999999999999998</v>
      </c>
      <c r="J1430" s="22">
        <v>0</v>
      </c>
      <c r="K1430" s="14">
        <v>21</v>
      </c>
      <c r="M1430" s="72"/>
    </row>
    <row r="1431" spans="1:13" s="11" customFormat="1">
      <c r="A1431" s="75">
        <v>45884</v>
      </c>
      <c r="B1431" s="6" t="s">
        <v>342</v>
      </c>
      <c r="C1431" s="6" t="s">
        <v>343</v>
      </c>
      <c r="D1431" s="6" t="s">
        <v>66</v>
      </c>
      <c r="E1431" s="7">
        <v>3.0303030303030303E-3</v>
      </c>
      <c r="F1431" s="7">
        <v>3.0303030303030303E-3</v>
      </c>
      <c r="G1431" s="6">
        <v>0</v>
      </c>
      <c r="H1431" s="19">
        <v>0</v>
      </c>
      <c r="I1431" s="6">
        <v>0.2</v>
      </c>
      <c r="J1431" s="22">
        <v>0</v>
      </c>
      <c r="K1431" s="14">
        <v>10.4</v>
      </c>
      <c r="M1431" s="72"/>
    </row>
    <row r="1432" spans="1:13" s="11" customFormat="1">
      <c r="A1432" s="75">
        <v>45884</v>
      </c>
      <c r="B1432" s="6" t="s">
        <v>342</v>
      </c>
      <c r="C1432" s="6" t="s">
        <v>343</v>
      </c>
      <c r="D1432" s="6" t="s">
        <v>69</v>
      </c>
      <c r="E1432" s="7">
        <v>1.5151515151515152E-2</v>
      </c>
      <c r="F1432" s="7">
        <v>1.5151515151515152E-2</v>
      </c>
      <c r="G1432" s="6">
        <v>0</v>
      </c>
      <c r="H1432" s="19">
        <v>0</v>
      </c>
      <c r="I1432" s="6">
        <v>1</v>
      </c>
      <c r="J1432" s="22">
        <v>0</v>
      </c>
      <c r="K1432" s="14">
        <v>35.9</v>
      </c>
      <c r="M1432" s="72"/>
    </row>
    <row r="1433" spans="1:13" s="11" customFormat="1">
      <c r="A1433" s="75">
        <v>45884</v>
      </c>
      <c r="B1433" s="6" t="s">
        <v>342</v>
      </c>
      <c r="C1433" s="6" t="s">
        <v>343</v>
      </c>
      <c r="D1433" s="6" t="s">
        <v>75</v>
      </c>
      <c r="E1433" s="7">
        <v>7.575757575757576E-3</v>
      </c>
      <c r="F1433" s="7">
        <v>7.575757575757576E-3</v>
      </c>
      <c r="G1433" s="6">
        <v>0.25</v>
      </c>
      <c r="H1433" s="19">
        <v>3.787878787878788E-3</v>
      </c>
      <c r="I1433" s="6">
        <v>0.5</v>
      </c>
      <c r="J1433" s="22">
        <v>6.7249999999999996</v>
      </c>
      <c r="K1433" s="14">
        <v>13.45</v>
      </c>
      <c r="M1433" s="72"/>
    </row>
    <row r="1434" spans="1:13" s="11" customFormat="1">
      <c r="A1434" s="75">
        <v>45884</v>
      </c>
      <c r="B1434" s="6" t="s">
        <v>342</v>
      </c>
      <c r="C1434" s="6" t="s">
        <v>343</v>
      </c>
      <c r="D1434" s="6" t="s">
        <v>76</v>
      </c>
      <c r="E1434" s="7">
        <v>7.575757575757576E-3</v>
      </c>
      <c r="F1434" s="7">
        <v>7.575757575757576E-3</v>
      </c>
      <c r="G1434" s="6">
        <v>0.25</v>
      </c>
      <c r="H1434" s="19">
        <v>3.787878787878788E-3</v>
      </c>
      <c r="I1434" s="6">
        <v>0.5</v>
      </c>
      <c r="J1434" s="22">
        <v>7.625</v>
      </c>
      <c r="K1434" s="14">
        <v>15.25</v>
      </c>
      <c r="M1434" s="72"/>
    </row>
    <row r="1435" spans="1:13" s="11" customFormat="1">
      <c r="A1435" s="75">
        <v>45884</v>
      </c>
      <c r="B1435" s="6" t="s">
        <v>342</v>
      </c>
      <c r="C1435" s="6" t="s">
        <v>343</v>
      </c>
      <c r="D1435" s="6" t="s">
        <v>360</v>
      </c>
      <c r="E1435" s="7">
        <v>3.0303030303030303E-3</v>
      </c>
      <c r="F1435" s="7">
        <v>3.0303030303030303E-3</v>
      </c>
      <c r="G1435" s="6">
        <v>0</v>
      </c>
      <c r="H1435" s="19">
        <v>0</v>
      </c>
      <c r="I1435" s="6">
        <v>0.2</v>
      </c>
      <c r="J1435" s="22">
        <v>0</v>
      </c>
      <c r="K1435" s="14">
        <v>13.180000000000001</v>
      </c>
      <c r="M1435" s="72"/>
    </row>
    <row r="1436" spans="1:13" s="11" customFormat="1">
      <c r="A1436" s="75">
        <v>45884</v>
      </c>
      <c r="B1436" s="6" t="s">
        <v>342</v>
      </c>
      <c r="C1436" s="6" t="s">
        <v>343</v>
      </c>
      <c r="D1436" s="6" t="s">
        <v>361</v>
      </c>
      <c r="E1436" s="7">
        <v>4.5454545454545452E-3</v>
      </c>
      <c r="F1436" s="7">
        <v>4.5454545454545452E-3</v>
      </c>
      <c r="G1436" s="6">
        <v>0</v>
      </c>
      <c r="H1436" s="19">
        <v>0</v>
      </c>
      <c r="I1436" s="6">
        <v>0.3</v>
      </c>
      <c r="J1436" s="22">
        <v>0</v>
      </c>
      <c r="K1436" s="14">
        <v>2.25</v>
      </c>
      <c r="M1436" s="72"/>
    </row>
    <row r="1437" spans="1:13" s="11" customFormat="1">
      <c r="A1437" s="75">
        <v>45884</v>
      </c>
      <c r="B1437" s="6" t="s">
        <v>342</v>
      </c>
      <c r="C1437" s="6" t="s">
        <v>343</v>
      </c>
      <c r="D1437" s="6" t="s">
        <v>51</v>
      </c>
      <c r="E1437" s="7">
        <v>2.2727272727272726E-3</v>
      </c>
      <c r="F1437" s="7">
        <v>2.2727272727272726E-3</v>
      </c>
      <c r="G1437" s="6">
        <v>0</v>
      </c>
      <c r="H1437" s="19">
        <v>0</v>
      </c>
      <c r="I1437" s="6">
        <v>0.15</v>
      </c>
      <c r="J1437" s="22">
        <v>0</v>
      </c>
      <c r="K1437" s="14">
        <v>36</v>
      </c>
      <c r="M1437" s="72"/>
    </row>
    <row r="1438" spans="1:13" s="11" customFormat="1">
      <c r="A1438" s="75">
        <v>45884</v>
      </c>
      <c r="B1438" s="6" t="s">
        <v>342</v>
      </c>
      <c r="C1438" s="6" t="s">
        <v>343</v>
      </c>
      <c r="D1438" s="6" t="s">
        <v>49</v>
      </c>
      <c r="E1438" s="7">
        <v>3.0303030303030304E-2</v>
      </c>
      <c r="F1438" s="7">
        <v>3.0303030303030304E-2</v>
      </c>
      <c r="G1438" s="6">
        <v>0</v>
      </c>
      <c r="H1438" s="19">
        <v>0</v>
      </c>
      <c r="I1438" s="6">
        <v>1.5</v>
      </c>
      <c r="J1438" s="22">
        <v>0</v>
      </c>
      <c r="K1438" s="14">
        <v>6.3000000000000007</v>
      </c>
      <c r="M1438" s="72"/>
    </row>
    <row r="1439" spans="1:13" s="11" customFormat="1">
      <c r="A1439" s="75">
        <v>45884</v>
      </c>
      <c r="B1439" s="6" t="s">
        <v>342</v>
      </c>
      <c r="C1439" s="6" t="s">
        <v>343</v>
      </c>
      <c r="D1439" s="6" t="s">
        <v>362</v>
      </c>
      <c r="E1439" s="7">
        <v>7.575757575757576E-3</v>
      </c>
      <c r="F1439" s="7">
        <v>7.575757575757576E-3</v>
      </c>
      <c r="G1439" s="6">
        <v>0</v>
      </c>
      <c r="H1439" s="19">
        <v>0</v>
      </c>
      <c r="I1439" s="6">
        <v>0.5</v>
      </c>
      <c r="J1439" s="22">
        <v>0</v>
      </c>
      <c r="K1439" s="14">
        <v>17.25</v>
      </c>
      <c r="M1439" s="72"/>
    </row>
    <row r="1440" spans="1:13" s="11" customFormat="1">
      <c r="A1440" s="75">
        <v>45884</v>
      </c>
      <c r="B1440" s="6" t="s">
        <v>342</v>
      </c>
      <c r="C1440" s="6" t="s">
        <v>343</v>
      </c>
      <c r="D1440" s="6" t="s">
        <v>363</v>
      </c>
      <c r="E1440" s="7">
        <v>1.5151515151515152E-2</v>
      </c>
      <c r="F1440" s="7">
        <v>1.5151515151515152E-2</v>
      </c>
      <c r="G1440" s="6">
        <v>0</v>
      </c>
      <c r="H1440" s="19">
        <v>0</v>
      </c>
      <c r="I1440" s="6">
        <v>1</v>
      </c>
      <c r="J1440" s="22">
        <v>0</v>
      </c>
      <c r="K1440" s="14">
        <v>6.1</v>
      </c>
      <c r="M1440" s="72"/>
    </row>
    <row r="1441" spans="1:13" s="11" customFormat="1">
      <c r="A1441" s="75">
        <v>45884</v>
      </c>
      <c r="B1441" s="6" t="s">
        <v>342</v>
      </c>
      <c r="C1441" s="6" t="s">
        <v>343</v>
      </c>
      <c r="D1441" s="6" t="s">
        <v>68</v>
      </c>
      <c r="E1441" s="7">
        <v>7.575757575757576E-3</v>
      </c>
      <c r="F1441" s="7">
        <v>7.575757575757576E-3</v>
      </c>
      <c r="G1441" s="6">
        <v>0</v>
      </c>
      <c r="H1441" s="19">
        <v>0</v>
      </c>
      <c r="I1441" s="6">
        <v>0.5</v>
      </c>
      <c r="J1441" s="22">
        <v>0</v>
      </c>
      <c r="K1441" s="14">
        <v>10.95</v>
      </c>
      <c r="M1441" s="72"/>
    </row>
    <row r="1442" spans="1:13" s="11" customFormat="1">
      <c r="A1442" s="75">
        <v>45884</v>
      </c>
      <c r="B1442" s="6" t="s">
        <v>342</v>
      </c>
      <c r="C1442" s="6" t="s">
        <v>343</v>
      </c>
      <c r="D1442" s="6" t="s">
        <v>46</v>
      </c>
      <c r="E1442" s="7">
        <v>7.575757575757576E-3</v>
      </c>
      <c r="F1442" s="7">
        <v>7.575757575757576E-3</v>
      </c>
      <c r="G1442" s="6">
        <v>0</v>
      </c>
      <c r="H1442" s="19">
        <v>0</v>
      </c>
      <c r="I1442" s="6">
        <v>0.5</v>
      </c>
      <c r="J1442" s="22">
        <v>0</v>
      </c>
      <c r="K1442" s="14">
        <v>12.95</v>
      </c>
      <c r="M1442" s="72"/>
    </row>
    <row r="1443" spans="1:13" s="11" customFormat="1">
      <c r="A1443" s="75">
        <v>45884</v>
      </c>
      <c r="B1443" s="6" t="s">
        <v>342</v>
      </c>
      <c r="C1443" s="6" t="s">
        <v>343</v>
      </c>
      <c r="D1443" s="6" t="s">
        <v>48</v>
      </c>
      <c r="E1443" s="7">
        <v>3.0303030303030304E-2</v>
      </c>
      <c r="F1443" s="7">
        <v>3.0303030303030304E-2</v>
      </c>
      <c r="G1443" s="6">
        <v>0</v>
      </c>
      <c r="H1443" s="19">
        <v>0</v>
      </c>
      <c r="I1443" s="6">
        <v>2</v>
      </c>
      <c r="J1443" s="22">
        <v>0</v>
      </c>
      <c r="K1443" s="14">
        <v>22.4</v>
      </c>
      <c r="M1443" s="72"/>
    </row>
    <row r="1444" spans="1:13" s="11" customFormat="1">
      <c r="A1444" s="75">
        <v>45884</v>
      </c>
      <c r="B1444" s="6" t="s">
        <v>342</v>
      </c>
      <c r="C1444" s="6" t="s">
        <v>343</v>
      </c>
      <c r="D1444" s="6" t="s">
        <v>245</v>
      </c>
      <c r="E1444" s="7">
        <v>4.5454545454545456E-2</v>
      </c>
      <c r="F1444" s="7">
        <v>4.5454545454545456E-2</v>
      </c>
      <c r="G1444" s="6">
        <v>0.2</v>
      </c>
      <c r="H1444" s="19">
        <v>3.0303030303030303E-3</v>
      </c>
      <c r="I1444" s="6">
        <v>2.5</v>
      </c>
      <c r="J1444" s="22">
        <v>3.4260000000000002</v>
      </c>
      <c r="K1444" s="14">
        <v>42.824999999999996</v>
      </c>
      <c r="M1444" s="72"/>
    </row>
    <row r="1445" spans="1:13" s="11" customFormat="1">
      <c r="A1445" s="75">
        <v>45884</v>
      </c>
      <c r="B1445" s="6" t="s">
        <v>342</v>
      </c>
      <c r="C1445" s="6" t="s">
        <v>343</v>
      </c>
      <c r="D1445" s="6" t="s">
        <v>364</v>
      </c>
      <c r="E1445" s="7">
        <v>1.5151515151515152E-2</v>
      </c>
      <c r="F1445" s="7">
        <v>1.5151515151515152E-2</v>
      </c>
      <c r="G1445" s="6">
        <v>0</v>
      </c>
      <c r="H1445" s="19">
        <v>0</v>
      </c>
      <c r="I1445" s="6">
        <v>1</v>
      </c>
      <c r="J1445" s="22">
        <v>0</v>
      </c>
      <c r="K1445" s="14">
        <v>31.23</v>
      </c>
      <c r="M1445" s="72"/>
    </row>
    <row r="1446" spans="1:13" s="11" customFormat="1">
      <c r="A1446" s="75">
        <v>45884</v>
      </c>
      <c r="B1446" s="6" t="s">
        <v>342</v>
      </c>
      <c r="C1446" s="6" t="s">
        <v>343</v>
      </c>
      <c r="D1446" s="6" t="s">
        <v>78</v>
      </c>
      <c r="E1446" s="7">
        <v>0.13636363636363635</v>
      </c>
      <c r="F1446" s="7">
        <v>0.13636363636363635</v>
      </c>
      <c r="G1446" s="6">
        <v>0</v>
      </c>
      <c r="H1446" s="19">
        <v>0</v>
      </c>
      <c r="I1446" s="6">
        <v>5</v>
      </c>
      <c r="J1446" s="22">
        <v>0</v>
      </c>
      <c r="K1446" s="14">
        <v>23.75</v>
      </c>
      <c r="M1446" s="72"/>
    </row>
    <row r="1447" spans="1:13" s="11" customFormat="1">
      <c r="A1447" s="75">
        <v>45884</v>
      </c>
      <c r="B1447" s="6" t="s">
        <v>342</v>
      </c>
      <c r="C1447" s="6" t="s">
        <v>343</v>
      </c>
      <c r="D1447" s="6" t="s">
        <v>80</v>
      </c>
      <c r="E1447" s="7">
        <v>7.575757575757576E-3</v>
      </c>
      <c r="F1447" s="7">
        <v>7.575757575757576E-3</v>
      </c>
      <c r="G1447" s="6">
        <v>0</v>
      </c>
      <c r="H1447" s="19">
        <v>0</v>
      </c>
      <c r="I1447" s="6">
        <v>0.5</v>
      </c>
      <c r="J1447" s="22">
        <v>0</v>
      </c>
      <c r="K1447" s="14">
        <v>6.87</v>
      </c>
      <c r="M1447" s="72"/>
    </row>
    <row r="1448" spans="1:13" s="11" customFormat="1">
      <c r="A1448" s="75">
        <v>45885</v>
      </c>
      <c r="B1448" s="6" t="s">
        <v>342</v>
      </c>
      <c r="C1448" s="6" t="s">
        <v>343</v>
      </c>
      <c r="D1448" s="6" t="s">
        <v>79</v>
      </c>
      <c r="E1448" s="7">
        <v>1.5151515151515152E-2</v>
      </c>
      <c r="F1448" s="7">
        <v>1.5151515151515152E-2</v>
      </c>
      <c r="G1448" s="6">
        <v>0</v>
      </c>
      <c r="H1448" s="19">
        <v>0</v>
      </c>
      <c r="I1448" s="6">
        <v>1</v>
      </c>
      <c r="J1448" s="22">
        <v>0</v>
      </c>
      <c r="K1448" s="14">
        <v>33.299999999999997</v>
      </c>
      <c r="M1448" s="72"/>
    </row>
    <row r="1449" spans="1:13" s="11" customFormat="1">
      <c r="A1449" s="75">
        <v>45885</v>
      </c>
      <c r="B1449" s="6" t="s">
        <v>342</v>
      </c>
      <c r="C1449" s="6" t="s">
        <v>343</v>
      </c>
      <c r="D1449" s="6" t="s">
        <v>91</v>
      </c>
      <c r="E1449" s="7">
        <v>6.0606060606060608E-2</v>
      </c>
      <c r="F1449" s="7">
        <v>6.0606060606060608E-2</v>
      </c>
      <c r="G1449" s="6">
        <v>0</v>
      </c>
      <c r="H1449" s="19">
        <v>0</v>
      </c>
      <c r="I1449" s="6">
        <v>4</v>
      </c>
      <c r="J1449" s="14">
        <v>0</v>
      </c>
      <c r="K1449" s="14">
        <v>31.2</v>
      </c>
      <c r="M1449" s="72"/>
    </row>
    <row r="1450" spans="1:13" s="11" customFormat="1" hidden="1">
      <c r="A1450" s="75">
        <v>45885</v>
      </c>
      <c r="B1450" s="6" t="s">
        <v>787</v>
      </c>
      <c r="C1450" s="6" t="s">
        <v>764</v>
      </c>
      <c r="D1450" s="6" t="s">
        <v>689</v>
      </c>
      <c r="E1450" s="6">
        <v>1.0833333333333333E-3</v>
      </c>
      <c r="F1450" s="6">
        <v>8.3333333333333332E-3</v>
      </c>
      <c r="G1450" s="6"/>
      <c r="H1450" s="6">
        <v>0</v>
      </c>
      <c r="I1450" s="6">
        <v>0.435</v>
      </c>
      <c r="J1450" s="22">
        <v>0</v>
      </c>
      <c r="K1450" s="22">
        <v>17.5</v>
      </c>
      <c r="M1450" s="72"/>
    </row>
    <row r="1451" spans="1:13" s="11" customFormat="1" hidden="1">
      <c r="A1451" s="75">
        <v>45885</v>
      </c>
      <c r="B1451" s="6" t="s">
        <v>787</v>
      </c>
      <c r="C1451" s="6" t="s">
        <v>764</v>
      </c>
      <c r="D1451" s="6" t="s">
        <v>214</v>
      </c>
      <c r="E1451" s="6">
        <v>1.6666666666666666E-2</v>
      </c>
      <c r="F1451" s="6">
        <v>1.6666666666666666E-2</v>
      </c>
      <c r="G1451" s="6">
        <v>0.12</v>
      </c>
      <c r="H1451" s="6">
        <v>2E-3</v>
      </c>
      <c r="I1451" s="6">
        <v>0</v>
      </c>
      <c r="J1451" s="22">
        <v>9.0431999999999988</v>
      </c>
      <c r="K1451" s="22">
        <v>75.36</v>
      </c>
      <c r="M1451" s="72"/>
    </row>
    <row r="1452" spans="1:13" s="11" customFormat="1" hidden="1">
      <c r="A1452" s="75">
        <v>45885</v>
      </c>
      <c r="B1452" s="6" t="s">
        <v>787</v>
      </c>
      <c r="C1452" s="6" t="s">
        <v>764</v>
      </c>
      <c r="D1452" s="6" t="s">
        <v>186</v>
      </c>
      <c r="E1452" s="6">
        <v>1.4666666666666666E-2</v>
      </c>
      <c r="F1452" s="6">
        <v>1.6666666666666666E-2</v>
      </c>
      <c r="G1452" s="6">
        <v>0.21</v>
      </c>
      <c r="H1452" s="6">
        <v>3.5000000000000001E-3</v>
      </c>
      <c r="I1452" s="6">
        <v>0</v>
      </c>
      <c r="J1452" s="22">
        <v>7.6586999999999996</v>
      </c>
      <c r="K1452" s="22">
        <v>36.47</v>
      </c>
      <c r="M1452" s="72"/>
    </row>
    <row r="1453" spans="1:13" s="11" customFormat="1" hidden="1">
      <c r="A1453" s="75">
        <v>45885</v>
      </c>
      <c r="B1453" s="6" t="s">
        <v>787</v>
      </c>
      <c r="C1453" s="6" t="s">
        <v>764</v>
      </c>
      <c r="D1453" s="6" t="s">
        <v>179</v>
      </c>
      <c r="E1453" s="6">
        <v>6.6666666666666654E-4</v>
      </c>
      <c r="F1453" s="6">
        <v>4.1666666666666666E-3</v>
      </c>
      <c r="G1453" s="6">
        <v>0.05</v>
      </c>
      <c r="H1453" s="6">
        <v>8.3333333333333339E-4</v>
      </c>
      <c r="I1453" s="6">
        <v>0</v>
      </c>
      <c r="J1453" s="22">
        <v>2.6170000000000004</v>
      </c>
      <c r="K1453" s="22">
        <v>52.34</v>
      </c>
      <c r="M1453" s="72"/>
    </row>
    <row r="1454" spans="1:13" s="11" customFormat="1" hidden="1">
      <c r="A1454" s="75">
        <v>45885</v>
      </c>
      <c r="B1454" s="6" t="s">
        <v>787</v>
      </c>
      <c r="C1454" s="6" t="s">
        <v>764</v>
      </c>
      <c r="D1454" s="6" t="s">
        <v>399</v>
      </c>
      <c r="E1454" s="6">
        <v>6.5833333333333327E-2</v>
      </c>
      <c r="F1454" s="6">
        <v>6.6666666666666666E-2</v>
      </c>
      <c r="G1454" s="6">
        <v>3.2000000000000001E-2</v>
      </c>
      <c r="H1454" s="6">
        <v>5.3333333333333336E-4</v>
      </c>
      <c r="I1454" s="6">
        <v>0</v>
      </c>
      <c r="J1454" s="22">
        <v>0.33600000000000002</v>
      </c>
      <c r="K1454" s="22">
        <v>10.5</v>
      </c>
      <c r="M1454" s="72"/>
    </row>
    <row r="1455" spans="1:13" s="11" customFormat="1" hidden="1">
      <c r="A1455" s="75">
        <v>45885</v>
      </c>
      <c r="B1455" s="6" t="s">
        <v>787</v>
      </c>
      <c r="C1455" s="6" t="s">
        <v>764</v>
      </c>
      <c r="D1455" s="6" t="s">
        <v>788</v>
      </c>
      <c r="E1455" s="6">
        <v>1.6133333333333333E-2</v>
      </c>
      <c r="F1455" s="6">
        <v>1.6666666666666666E-2</v>
      </c>
      <c r="G1455" s="6">
        <v>0.35599999999999998</v>
      </c>
      <c r="H1455" s="6">
        <v>5.933333333333333E-3</v>
      </c>
      <c r="I1455" s="6">
        <v>0</v>
      </c>
      <c r="J1455" s="22">
        <v>23.282400000000003</v>
      </c>
      <c r="K1455" s="22">
        <v>65.400000000000006</v>
      </c>
      <c r="M1455" s="72"/>
    </row>
    <row r="1456" spans="1:13" s="11" customFormat="1" hidden="1">
      <c r="A1456" s="75">
        <v>45885</v>
      </c>
      <c r="B1456" s="6" t="s">
        <v>787</v>
      </c>
      <c r="C1456" s="6" t="s">
        <v>764</v>
      </c>
      <c r="D1456" s="6" t="s">
        <v>789</v>
      </c>
      <c r="E1456" s="6">
        <v>4.9833333333333335E-3</v>
      </c>
      <c r="F1456" s="6">
        <v>1.6666666666666666E-2</v>
      </c>
      <c r="G1456" s="6">
        <v>0.21</v>
      </c>
      <c r="H1456" s="6">
        <v>3.5000000000000001E-3</v>
      </c>
      <c r="I1456" s="6">
        <v>0.34499999999999997</v>
      </c>
      <c r="J1456" s="22">
        <v>14.49</v>
      </c>
      <c r="K1456" s="22">
        <v>69</v>
      </c>
      <c r="M1456" s="72"/>
    </row>
    <row r="1457" spans="1:13" s="11" customFormat="1" hidden="1">
      <c r="A1457" s="75">
        <v>45885</v>
      </c>
      <c r="B1457" s="6" t="s">
        <v>787</v>
      </c>
      <c r="C1457" s="6" t="s">
        <v>764</v>
      </c>
      <c r="D1457" s="6" t="s">
        <v>790</v>
      </c>
      <c r="E1457" s="6">
        <v>1.9964999999999999</v>
      </c>
      <c r="F1457" s="6">
        <v>2</v>
      </c>
      <c r="G1457" s="6">
        <v>20</v>
      </c>
      <c r="H1457" s="6">
        <v>0.33333333333333331</v>
      </c>
      <c r="I1457" s="6">
        <v>0</v>
      </c>
      <c r="J1457" s="22">
        <v>23.799999999999997</v>
      </c>
      <c r="K1457" s="22">
        <v>1.19</v>
      </c>
      <c r="M1457" s="72"/>
    </row>
    <row r="1458" spans="1:13" s="11" customFormat="1" hidden="1">
      <c r="A1458" s="75">
        <v>45885</v>
      </c>
      <c r="B1458" s="6" t="s">
        <v>787</v>
      </c>
      <c r="C1458" s="6" t="s">
        <v>764</v>
      </c>
      <c r="D1458" s="6" t="s">
        <v>791</v>
      </c>
      <c r="E1458" s="6">
        <v>-0.3</v>
      </c>
      <c r="F1458" s="6">
        <v>3.3333333333333333E-2</v>
      </c>
      <c r="G1458" s="6">
        <v>1.1100000000000001</v>
      </c>
      <c r="H1458" s="6">
        <v>1.8500000000000003E-2</v>
      </c>
      <c r="I1458" s="6">
        <v>0</v>
      </c>
      <c r="J1458" s="22">
        <v>35.952900000000007</v>
      </c>
      <c r="K1458" s="22">
        <v>32.39</v>
      </c>
      <c r="M1458" s="72"/>
    </row>
    <row r="1459" spans="1:13" s="11" customFormat="1" hidden="1">
      <c r="A1459" s="75">
        <v>45885</v>
      </c>
      <c r="B1459" s="6" t="s">
        <v>787</v>
      </c>
      <c r="C1459" s="6" t="s">
        <v>764</v>
      </c>
      <c r="D1459" s="6" t="s">
        <v>792</v>
      </c>
      <c r="E1459" s="6">
        <v>3.15E-2</v>
      </c>
      <c r="F1459" s="6">
        <v>0.05</v>
      </c>
      <c r="G1459" s="6">
        <v>6.1</v>
      </c>
      <c r="H1459" s="6">
        <v>0.10166666666666666</v>
      </c>
      <c r="I1459" s="6">
        <v>0</v>
      </c>
      <c r="J1459" s="22">
        <v>52.765000000000001</v>
      </c>
      <c r="K1459" s="22">
        <v>8.65</v>
      </c>
      <c r="M1459" s="72"/>
    </row>
    <row r="1460" spans="1:13" s="11" customFormat="1" hidden="1">
      <c r="A1460" s="75">
        <v>45885</v>
      </c>
      <c r="B1460" s="6" t="s">
        <v>787</v>
      </c>
      <c r="C1460" s="6" t="s">
        <v>764</v>
      </c>
      <c r="D1460" s="6" t="s">
        <v>793</v>
      </c>
      <c r="E1460" s="6">
        <v>-9.3333333333333324E-2</v>
      </c>
      <c r="F1460" s="6">
        <v>8.3333333333333332E-3</v>
      </c>
      <c r="G1460" s="6"/>
      <c r="H1460" s="6">
        <v>0</v>
      </c>
      <c r="I1460" s="6">
        <v>0</v>
      </c>
      <c r="J1460" s="22">
        <v>0</v>
      </c>
      <c r="K1460" s="22">
        <v>24.15</v>
      </c>
      <c r="M1460" s="72"/>
    </row>
    <row r="1461" spans="1:13" s="11" customFormat="1" hidden="1">
      <c r="A1461" s="75">
        <v>45885</v>
      </c>
      <c r="B1461" s="6" t="s">
        <v>787</v>
      </c>
      <c r="C1461" s="6" t="s">
        <v>764</v>
      </c>
      <c r="D1461" s="6" t="s">
        <v>94</v>
      </c>
      <c r="E1461" s="6">
        <v>4.1666666666666664E-2</v>
      </c>
      <c r="F1461" s="6">
        <v>4.1666666666666664E-2</v>
      </c>
      <c r="G1461" s="6">
        <v>5.4349999999999996</v>
      </c>
      <c r="H1461" s="6">
        <v>9.0583333333333321E-2</v>
      </c>
      <c r="I1461" s="6">
        <v>0</v>
      </c>
      <c r="J1461" s="22">
        <v>355.44900000000001</v>
      </c>
      <c r="K1461" s="22">
        <v>65.400000000000006</v>
      </c>
      <c r="M1461" s="72"/>
    </row>
    <row r="1462" spans="1:13" s="11" customFormat="1" hidden="1">
      <c r="A1462" s="75">
        <v>45885</v>
      </c>
      <c r="B1462" s="6" t="s">
        <v>787</v>
      </c>
      <c r="C1462" s="6" t="s">
        <v>764</v>
      </c>
      <c r="D1462" s="6" t="s">
        <v>794</v>
      </c>
      <c r="E1462" s="6">
        <v>-4.8916666666666657E-2</v>
      </c>
      <c r="F1462" s="6">
        <v>4.1666666666666664E-2</v>
      </c>
      <c r="G1462" s="6">
        <v>0.85</v>
      </c>
      <c r="H1462" s="6">
        <v>1.4166666666666666E-2</v>
      </c>
      <c r="I1462" s="6">
        <v>0</v>
      </c>
      <c r="J1462" s="22">
        <v>66.546500000000009</v>
      </c>
      <c r="K1462" s="22">
        <v>78.290000000000006</v>
      </c>
      <c r="M1462" s="72"/>
    </row>
    <row r="1463" spans="1:13" s="11" customFormat="1" hidden="1">
      <c r="A1463" s="75">
        <v>45885</v>
      </c>
      <c r="B1463" s="6" t="s">
        <v>787</v>
      </c>
      <c r="C1463" s="6" t="s">
        <v>764</v>
      </c>
      <c r="D1463" s="6" t="s">
        <v>795</v>
      </c>
      <c r="E1463" s="6">
        <v>1.9166666666666665E-2</v>
      </c>
      <c r="F1463" s="6">
        <v>3.3333333333333333E-2</v>
      </c>
      <c r="G1463" s="6">
        <v>0.95</v>
      </c>
      <c r="H1463" s="6">
        <v>1.5833333333333331E-2</v>
      </c>
      <c r="I1463" s="6">
        <v>0</v>
      </c>
      <c r="J1463" s="22">
        <v>65.454999999999998</v>
      </c>
      <c r="K1463" s="22">
        <v>68.900000000000006</v>
      </c>
      <c r="M1463" s="72"/>
    </row>
    <row r="1464" spans="1:13" s="11" customFormat="1" hidden="1">
      <c r="A1464" s="75">
        <v>45885</v>
      </c>
      <c r="B1464" s="6" t="s">
        <v>787</v>
      </c>
      <c r="C1464" s="6" t="s">
        <v>764</v>
      </c>
      <c r="D1464" s="6" t="s">
        <v>796</v>
      </c>
      <c r="E1464" s="6">
        <v>9.1666666666666702E-3</v>
      </c>
      <c r="F1464" s="6">
        <v>2.5000000000000001E-2</v>
      </c>
      <c r="G1464" s="6">
        <v>0.98599999999999999</v>
      </c>
      <c r="H1464" s="6">
        <v>1.6433333333333335E-2</v>
      </c>
      <c r="I1464" s="6">
        <v>0</v>
      </c>
      <c r="J1464" s="22">
        <v>43.502319999999997</v>
      </c>
      <c r="K1464" s="22">
        <v>44.12</v>
      </c>
      <c r="M1464" s="72"/>
    </row>
    <row r="1465" spans="1:13" s="11" customFormat="1" hidden="1">
      <c r="A1465" s="75">
        <v>45885</v>
      </c>
      <c r="B1465" s="6" t="s">
        <v>787</v>
      </c>
      <c r="C1465" s="6" t="s">
        <v>764</v>
      </c>
      <c r="D1465" s="6" t="s">
        <v>797</v>
      </c>
      <c r="E1465" s="6">
        <v>5.0233333333333331E-2</v>
      </c>
      <c r="F1465" s="6">
        <v>6.6666666666666666E-2</v>
      </c>
      <c r="G1465" s="6">
        <v>1.1200000000000001</v>
      </c>
      <c r="H1465" s="6">
        <v>1.8666666666666668E-2</v>
      </c>
      <c r="I1465" s="6">
        <v>0</v>
      </c>
      <c r="J1465" s="22">
        <v>39.312000000000005</v>
      </c>
      <c r="K1465" s="22">
        <v>35.1</v>
      </c>
      <c r="M1465" s="72"/>
    </row>
    <row r="1466" spans="1:13" s="11" customFormat="1" hidden="1">
      <c r="A1466" s="75">
        <v>45885</v>
      </c>
      <c r="B1466" s="6" t="s">
        <v>787</v>
      </c>
      <c r="C1466" s="6" t="s">
        <v>764</v>
      </c>
      <c r="D1466" s="6" t="s">
        <v>798</v>
      </c>
      <c r="E1466" s="6">
        <v>1.4666666666666665E-2</v>
      </c>
      <c r="F1466" s="6">
        <v>3.3333333333333333E-2</v>
      </c>
      <c r="G1466" s="6">
        <v>1</v>
      </c>
      <c r="H1466" s="6">
        <v>1.6666666666666666E-2</v>
      </c>
      <c r="I1466" s="6">
        <v>0</v>
      </c>
      <c r="J1466" s="22">
        <v>45.85</v>
      </c>
      <c r="K1466" s="22">
        <v>45.85</v>
      </c>
      <c r="M1466" s="72"/>
    </row>
    <row r="1467" spans="1:13" s="11" customFormat="1" hidden="1">
      <c r="A1467" s="75">
        <v>45885</v>
      </c>
      <c r="B1467" s="6" t="s">
        <v>787</v>
      </c>
      <c r="C1467" s="6" t="s">
        <v>764</v>
      </c>
      <c r="D1467" s="6" t="s">
        <v>799</v>
      </c>
      <c r="E1467" s="6">
        <v>1.8333333333333337E-2</v>
      </c>
      <c r="F1467" s="6">
        <v>3.5000000000000003E-2</v>
      </c>
      <c r="G1467" s="6">
        <v>0.78500000000000003</v>
      </c>
      <c r="H1467" s="6">
        <v>1.3083333333333334E-2</v>
      </c>
      <c r="I1467" s="6">
        <v>0</v>
      </c>
      <c r="J1467" s="22">
        <v>12.4815</v>
      </c>
      <c r="K1467" s="22">
        <v>15.9</v>
      </c>
      <c r="M1467" s="72"/>
    </row>
    <row r="1468" spans="1:13" s="11" customFormat="1" hidden="1">
      <c r="A1468" s="75">
        <v>45885</v>
      </c>
      <c r="B1468" s="6" t="s">
        <v>787</v>
      </c>
      <c r="C1468" s="6" t="s">
        <v>764</v>
      </c>
      <c r="D1468" s="6" t="s">
        <v>800</v>
      </c>
      <c r="E1468" s="6">
        <v>2.1916666666666668E-2</v>
      </c>
      <c r="F1468" s="6">
        <v>3.5000000000000003E-2</v>
      </c>
      <c r="G1468" s="6">
        <v>0.65200000000000002</v>
      </c>
      <c r="H1468" s="6">
        <v>1.0866666666666667E-2</v>
      </c>
      <c r="I1468" s="6">
        <v>0</v>
      </c>
      <c r="J1468" s="22">
        <v>9.5844000000000005</v>
      </c>
      <c r="K1468" s="22">
        <v>14.7</v>
      </c>
      <c r="M1468" s="72"/>
    </row>
    <row r="1469" spans="1:13" s="11" customFormat="1" hidden="1">
      <c r="A1469" s="75">
        <v>45885</v>
      </c>
      <c r="B1469" s="6" t="s">
        <v>787</v>
      </c>
      <c r="C1469" s="6" t="s">
        <v>764</v>
      </c>
      <c r="D1469" s="6" t="s">
        <v>269</v>
      </c>
      <c r="E1469" s="6">
        <v>1.4133333333333335E-2</v>
      </c>
      <c r="F1469" s="6">
        <v>2.5000000000000001E-2</v>
      </c>
      <c r="G1469" s="6">
        <v>0.46</v>
      </c>
      <c r="H1469" s="6">
        <v>7.6666666666666671E-3</v>
      </c>
      <c r="I1469" s="6">
        <v>0</v>
      </c>
      <c r="J1469" s="22">
        <v>14.030000000000001</v>
      </c>
      <c r="K1469" s="22">
        <v>30.5</v>
      </c>
      <c r="M1469" s="72"/>
    </row>
    <row r="1470" spans="1:13" s="11" customFormat="1" hidden="1">
      <c r="A1470" s="75">
        <v>45885</v>
      </c>
      <c r="B1470" s="6" t="s">
        <v>787</v>
      </c>
      <c r="C1470" s="6" t="s">
        <v>764</v>
      </c>
      <c r="D1470" s="6" t="s">
        <v>801</v>
      </c>
      <c r="E1470" s="6">
        <v>6.666666666666661E-4</v>
      </c>
      <c r="F1470" s="6">
        <v>8.3333333333333332E-3</v>
      </c>
      <c r="G1470" s="6"/>
      <c r="H1470" s="6">
        <v>0</v>
      </c>
      <c r="I1470" s="6">
        <v>0</v>
      </c>
      <c r="J1470" s="22">
        <v>0</v>
      </c>
      <c r="K1470" s="22">
        <v>18.98</v>
      </c>
      <c r="M1470" s="72"/>
    </row>
    <row r="1471" spans="1:13" s="11" customFormat="1" hidden="1">
      <c r="A1471" s="75">
        <v>45885</v>
      </c>
      <c r="B1471" s="6" t="s">
        <v>787</v>
      </c>
      <c r="C1471" s="6" t="s">
        <v>764</v>
      </c>
      <c r="D1471" s="6" t="s">
        <v>702</v>
      </c>
      <c r="E1471" s="6">
        <v>3.3333333333333333E-2</v>
      </c>
      <c r="F1471" s="6">
        <v>3.3333333333333333E-2</v>
      </c>
      <c r="G1471" s="6">
        <v>0.56000000000000005</v>
      </c>
      <c r="H1471" s="6">
        <v>9.3333333333333341E-3</v>
      </c>
      <c r="I1471" s="6">
        <v>0</v>
      </c>
      <c r="J1471" s="22">
        <v>6.1768000000000001</v>
      </c>
      <c r="K1471" s="22">
        <v>11.03</v>
      </c>
      <c r="M1471" s="72"/>
    </row>
    <row r="1472" spans="1:13" s="11" customFormat="1" hidden="1">
      <c r="A1472" s="75">
        <v>45885</v>
      </c>
      <c r="B1472" s="6" t="s">
        <v>787</v>
      </c>
      <c r="C1472" s="6" t="s">
        <v>764</v>
      </c>
      <c r="D1472" s="6" t="s">
        <v>802</v>
      </c>
      <c r="E1472" s="6">
        <v>2.4E-2</v>
      </c>
      <c r="F1472" s="6">
        <v>3.3333333333333333E-2</v>
      </c>
      <c r="G1472" s="6">
        <v>0.56000000000000005</v>
      </c>
      <c r="H1472" s="6">
        <v>9.3333333333333341E-3</v>
      </c>
      <c r="I1472" s="6">
        <v>0</v>
      </c>
      <c r="J1472" s="22">
        <v>4.3959999999999999</v>
      </c>
      <c r="K1472" s="22">
        <v>7.85</v>
      </c>
      <c r="M1472" s="72"/>
    </row>
    <row r="1473" spans="1:13" s="11" customFormat="1" hidden="1">
      <c r="A1473" s="75">
        <v>45885</v>
      </c>
      <c r="B1473" s="6" t="s">
        <v>787</v>
      </c>
      <c r="C1473" s="6" t="s">
        <v>764</v>
      </c>
      <c r="D1473" s="6" t="s">
        <v>803</v>
      </c>
      <c r="E1473" s="6">
        <v>2.4E-2</v>
      </c>
      <c r="F1473" s="6">
        <v>3.3333333333333333E-2</v>
      </c>
      <c r="G1473" s="6">
        <v>0.23599999999999999</v>
      </c>
      <c r="H1473" s="6">
        <v>3.933333333333333E-3</v>
      </c>
      <c r="I1473" s="6">
        <v>0</v>
      </c>
      <c r="J1473" s="22">
        <v>2.02488</v>
      </c>
      <c r="K1473" s="22">
        <v>8.58</v>
      </c>
      <c r="M1473" s="72"/>
    </row>
    <row r="1474" spans="1:13" s="11" customFormat="1" hidden="1">
      <c r="A1474" s="75">
        <v>45885</v>
      </c>
      <c r="B1474" s="6" t="s">
        <v>787</v>
      </c>
      <c r="C1474" s="6" t="s">
        <v>764</v>
      </c>
      <c r="D1474" s="6" t="s">
        <v>804</v>
      </c>
      <c r="E1474" s="6">
        <v>2.9399999999999999E-2</v>
      </c>
      <c r="F1474" s="6">
        <v>3.3333333333333333E-2</v>
      </c>
      <c r="G1474" s="6">
        <v>0.52600000000000002</v>
      </c>
      <c r="H1474" s="6">
        <v>8.7666666666666674E-3</v>
      </c>
      <c r="I1474" s="6">
        <v>0</v>
      </c>
      <c r="J1474" s="22">
        <v>4.1291000000000002</v>
      </c>
      <c r="K1474" s="22">
        <v>7.85</v>
      </c>
      <c r="M1474" s="72"/>
    </row>
    <row r="1475" spans="1:13" s="11" customFormat="1" hidden="1">
      <c r="A1475" s="75">
        <v>45885</v>
      </c>
      <c r="B1475" s="6" t="s">
        <v>787</v>
      </c>
      <c r="C1475" s="6" t="s">
        <v>764</v>
      </c>
      <c r="D1475" s="6" t="s">
        <v>805</v>
      </c>
      <c r="E1475" s="6">
        <v>5.3733333333333334E-2</v>
      </c>
      <c r="F1475" s="6">
        <v>0.1</v>
      </c>
      <c r="G1475" s="6">
        <v>0</v>
      </c>
      <c r="H1475" s="6">
        <v>0</v>
      </c>
      <c r="I1475" s="6">
        <v>2.25</v>
      </c>
      <c r="J1475" s="22">
        <v>0</v>
      </c>
      <c r="K1475" s="22">
        <v>12.83</v>
      </c>
      <c r="M1475" s="72"/>
    </row>
    <row r="1476" spans="1:13" s="11" customFormat="1" hidden="1">
      <c r="A1476" s="75">
        <v>45885</v>
      </c>
      <c r="B1476" s="6" t="s">
        <v>787</v>
      </c>
      <c r="C1476" s="6" t="s">
        <v>764</v>
      </c>
      <c r="D1476" s="6" t="s">
        <v>260</v>
      </c>
      <c r="E1476" s="6">
        <v>6.6666666666666666E-2</v>
      </c>
      <c r="F1476" s="6">
        <v>6.6666666666666666E-2</v>
      </c>
      <c r="G1476" s="6">
        <v>0.34</v>
      </c>
      <c r="H1476" s="6">
        <v>5.6666666666666671E-3</v>
      </c>
      <c r="I1476" s="6">
        <v>0</v>
      </c>
      <c r="J1476" s="22">
        <v>2.8050000000000002</v>
      </c>
      <c r="K1476" s="22">
        <v>8.25</v>
      </c>
      <c r="M1476" s="72"/>
    </row>
    <row r="1477" spans="1:13" s="11" customFormat="1" hidden="1">
      <c r="A1477" s="75">
        <v>45885</v>
      </c>
      <c r="B1477" s="6" t="s">
        <v>787</v>
      </c>
      <c r="C1477" s="6" t="s">
        <v>764</v>
      </c>
      <c r="D1477" s="6" t="s">
        <v>806</v>
      </c>
      <c r="E1477" s="6">
        <v>4.0250000000000001E-2</v>
      </c>
      <c r="F1477" s="6">
        <v>0.1</v>
      </c>
      <c r="G1477" s="6">
        <v>0</v>
      </c>
      <c r="H1477" s="6">
        <v>0</v>
      </c>
      <c r="I1477" s="6">
        <v>3.2450000000000001</v>
      </c>
      <c r="J1477" s="22">
        <v>0</v>
      </c>
      <c r="K1477" s="22">
        <v>35.9</v>
      </c>
      <c r="M1477" s="72"/>
    </row>
    <row r="1478" spans="1:13" s="11" customFormat="1" hidden="1">
      <c r="A1478" s="75">
        <v>45885</v>
      </c>
      <c r="B1478" s="6" t="s">
        <v>787</v>
      </c>
      <c r="C1478" s="6" t="s">
        <v>764</v>
      </c>
      <c r="D1478" s="6" t="s">
        <v>807</v>
      </c>
      <c r="E1478" s="6">
        <v>1.1666666666666669E-2</v>
      </c>
      <c r="F1478" s="6">
        <v>6.6666666666666666E-2</v>
      </c>
      <c r="G1478" s="6">
        <v>0</v>
      </c>
      <c r="H1478" s="6">
        <v>0</v>
      </c>
      <c r="I1478" s="6">
        <v>3.3</v>
      </c>
      <c r="J1478" s="22">
        <v>0</v>
      </c>
      <c r="K1478" s="22">
        <v>17.29</v>
      </c>
      <c r="M1478" s="72"/>
    </row>
    <row r="1479" spans="1:13" s="11" customFormat="1" hidden="1">
      <c r="A1479" s="75">
        <v>45885</v>
      </c>
      <c r="B1479" s="6" t="s">
        <v>787</v>
      </c>
      <c r="C1479" s="6" t="s">
        <v>764</v>
      </c>
      <c r="D1479" s="6" t="s">
        <v>808</v>
      </c>
      <c r="E1479" s="6">
        <v>0.1</v>
      </c>
      <c r="F1479" s="6">
        <v>0.1</v>
      </c>
      <c r="G1479" s="6">
        <v>0.32</v>
      </c>
      <c r="H1479" s="6">
        <v>5.3333333333333332E-3</v>
      </c>
      <c r="I1479" s="6">
        <v>0</v>
      </c>
      <c r="J1479" s="22">
        <v>5.7279999999999998</v>
      </c>
      <c r="K1479" s="22">
        <v>17.899999999999999</v>
      </c>
      <c r="M1479" s="72"/>
    </row>
    <row r="1480" spans="1:13" s="11" customFormat="1" hidden="1">
      <c r="A1480" s="75">
        <v>45885</v>
      </c>
      <c r="B1480" s="6" t="s">
        <v>787</v>
      </c>
      <c r="C1480" s="6" t="s">
        <v>764</v>
      </c>
      <c r="D1480" s="6" t="s">
        <v>711</v>
      </c>
      <c r="E1480" s="6">
        <v>7.8E-2</v>
      </c>
      <c r="F1480" s="6">
        <v>8.3333333333333329E-2</v>
      </c>
      <c r="G1480" s="6">
        <v>0.58499999999999996</v>
      </c>
      <c r="H1480" s="6">
        <v>9.75E-3</v>
      </c>
      <c r="I1480" s="6">
        <v>0</v>
      </c>
      <c r="J1480" s="22">
        <v>13.390649999999999</v>
      </c>
      <c r="K1480" s="22">
        <v>22.89</v>
      </c>
      <c r="M1480" s="72"/>
    </row>
    <row r="1481" spans="1:13" s="11" customFormat="1" hidden="1">
      <c r="A1481" s="75">
        <v>45885</v>
      </c>
      <c r="B1481" s="6" t="s">
        <v>787</v>
      </c>
      <c r="C1481" s="6" t="s">
        <v>764</v>
      </c>
      <c r="D1481" s="6" t="s">
        <v>809</v>
      </c>
      <c r="E1481" s="6">
        <v>0.4069166666666667</v>
      </c>
      <c r="F1481" s="6">
        <v>1</v>
      </c>
      <c r="G1481" s="6">
        <v>8</v>
      </c>
      <c r="H1481" s="6">
        <v>0.13333333333333333</v>
      </c>
      <c r="I1481" s="6">
        <v>35</v>
      </c>
      <c r="J1481" s="22">
        <v>17.760000000000002</v>
      </c>
      <c r="K1481" s="22">
        <v>2.2200000000000002</v>
      </c>
      <c r="M1481" s="72"/>
    </row>
    <row r="1482" spans="1:13" s="11" customFormat="1" hidden="1">
      <c r="A1482" s="75">
        <v>45885</v>
      </c>
      <c r="B1482" s="6" t="s">
        <v>787</v>
      </c>
      <c r="C1482" s="6" t="s">
        <v>764</v>
      </c>
      <c r="D1482" s="6" t="s">
        <v>666</v>
      </c>
      <c r="E1482" s="6">
        <v>-0.11666666666666667</v>
      </c>
      <c r="F1482" s="6">
        <v>1.6666666666666666E-2</v>
      </c>
      <c r="G1482" s="6">
        <v>0</v>
      </c>
      <c r="H1482" s="6">
        <v>0</v>
      </c>
      <c r="I1482" s="6">
        <v>0</v>
      </c>
      <c r="J1482" s="22">
        <v>0</v>
      </c>
      <c r="K1482" s="22">
        <v>34.61</v>
      </c>
      <c r="M1482" s="72"/>
    </row>
    <row r="1483" spans="1:13" s="11" customFormat="1" hidden="1">
      <c r="A1483" s="75">
        <v>45885</v>
      </c>
      <c r="B1483" s="6" t="s">
        <v>787</v>
      </c>
      <c r="C1483" s="6" t="s">
        <v>764</v>
      </c>
      <c r="D1483" s="6" t="s">
        <v>353</v>
      </c>
      <c r="E1483" s="6">
        <v>1.6666666666666666E-2</v>
      </c>
      <c r="F1483" s="6">
        <v>1.6666666666666666E-2</v>
      </c>
      <c r="G1483" s="6">
        <v>0</v>
      </c>
      <c r="H1483" s="6">
        <v>0</v>
      </c>
      <c r="I1483" s="6">
        <v>0</v>
      </c>
      <c r="J1483" s="22">
        <v>0</v>
      </c>
      <c r="K1483" s="22">
        <v>18.079999999999998</v>
      </c>
      <c r="M1483" s="72"/>
    </row>
    <row r="1484" spans="1:13" s="11" customFormat="1" hidden="1">
      <c r="A1484" s="75">
        <v>45885</v>
      </c>
      <c r="B1484" s="6" t="s">
        <v>787</v>
      </c>
      <c r="C1484" s="6" t="s">
        <v>764</v>
      </c>
      <c r="D1484" s="6" t="s">
        <v>727</v>
      </c>
      <c r="E1484" s="6">
        <v>0.01</v>
      </c>
      <c r="F1484" s="6">
        <v>0.01</v>
      </c>
      <c r="G1484" s="6">
        <v>0</v>
      </c>
      <c r="H1484" s="6">
        <v>0</v>
      </c>
      <c r="I1484" s="6">
        <v>0</v>
      </c>
      <c r="J1484" s="22">
        <v>0</v>
      </c>
      <c r="K1484" s="22">
        <v>28.45</v>
      </c>
      <c r="M1484" s="72"/>
    </row>
    <row r="1485" spans="1:13" s="11" customFormat="1" hidden="1">
      <c r="A1485" s="75">
        <v>45885</v>
      </c>
      <c r="B1485" s="6" t="s">
        <v>787</v>
      </c>
      <c r="C1485" s="6" t="s">
        <v>764</v>
      </c>
      <c r="D1485" s="6" t="s">
        <v>810</v>
      </c>
      <c r="E1485" s="6">
        <v>0.01</v>
      </c>
      <c r="F1485" s="6">
        <v>0.01</v>
      </c>
      <c r="G1485" s="6">
        <v>0</v>
      </c>
      <c r="H1485" s="6">
        <v>0</v>
      </c>
      <c r="I1485" s="6">
        <v>0</v>
      </c>
      <c r="J1485" s="22">
        <v>0</v>
      </c>
      <c r="K1485" s="22">
        <v>31.96</v>
      </c>
      <c r="M1485" s="72"/>
    </row>
    <row r="1486" spans="1:13" s="11" customFormat="1" hidden="1">
      <c r="A1486" s="75">
        <v>45885</v>
      </c>
      <c r="B1486" s="6" t="s">
        <v>787</v>
      </c>
      <c r="C1486" s="6" t="s">
        <v>764</v>
      </c>
      <c r="D1486" s="6" t="s">
        <v>779</v>
      </c>
      <c r="E1486" s="6">
        <v>0.25</v>
      </c>
      <c r="F1486" s="6">
        <v>0.25</v>
      </c>
      <c r="G1486" s="6">
        <v>0</v>
      </c>
      <c r="H1486" s="6">
        <v>0</v>
      </c>
      <c r="I1486" s="6">
        <v>0</v>
      </c>
      <c r="J1486" s="22">
        <v>0</v>
      </c>
      <c r="K1486" s="22">
        <v>3.7</v>
      </c>
      <c r="M1486" s="72"/>
    </row>
    <row r="1487" spans="1:13" s="11" customFormat="1" hidden="1">
      <c r="A1487" s="75">
        <v>45885</v>
      </c>
      <c r="B1487" s="6" t="s">
        <v>787</v>
      </c>
      <c r="C1487" s="6" t="s">
        <v>764</v>
      </c>
      <c r="D1487" s="6" t="s">
        <v>138</v>
      </c>
      <c r="E1487" s="6">
        <v>0.2</v>
      </c>
      <c r="F1487" s="6">
        <v>0.2</v>
      </c>
      <c r="G1487" s="6">
        <v>0</v>
      </c>
      <c r="H1487" s="6">
        <v>0</v>
      </c>
      <c r="I1487" s="6">
        <v>0</v>
      </c>
      <c r="J1487" s="22">
        <v>0</v>
      </c>
      <c r="K1487" s="22">
        <v>1.98</v>
      </c>
      <c r="M1487" s="72"/>
    </row>
    <row r="1488" spans="1:13" s="11" customFormat="1" hidden="1">
      <c r="A1488" s="75">
        <v>45885</v>
      </c>
      <c r="B1488" s="6" t="s">
        <v>787</v>
      </c>
      <c r="C1488" s="6" t="s">
        <v>764</v>
      </c>
      <c r="D1488" s="6" t="s">
        <v>224</v>
      </c>
      <c r="E1488" s="6">
        <v>0.25</v>
      </c>
      <c r="F1488" s="6">
        <v>0.25</v>
      </c>
      <c r="G1488" s="6">
        <v>0</v>
      </c>
      <c r="H1488" s="6">
        <v>0</v>
      </c>
      <c r="I1488" s="6">
        <v>0</v>
      </c>
      <c r="J1488" s="22">
        <v>0</v>
      </c>
      <c r="K1488" s="22">
        <v>1.49</v>
      </c>
      <c r="M1488" s="72"/>
    </row>
    <row r="1489" spans="1:13" s="11" customFormat="1" hidden="1">
      <c r="A1489" s="75">
        <v>45885</v>
      </c>
      <c r="B1489" s="6" t="s">
        <v>787</v>
      </c>
      <c r="C1489" s="6" t="s">
        <v>764</v>
      </c>
      <c r="D1489" s="6" t="s">
        <v>811</v>
      </c>
      <c r="E1489" s="6">
        <v>3.3333333333333335E-3</v>
      </c>
      <c r="F1489" s="6">
        <v>3.3333333333333335E-3</v>
      </c>
      <c r="G1489" s="6">
        <v>0</v>
      </c>
      <c r="H1489" s="6">
        <v>0</v>
      </c>
      <c r="I1489" s="6">
        <v>0</v>
      </c>
      <c r="J1489" s="22">
        <v>0</v>
      </c>
      <c r="K1489" s="22">
        <v>54.03</v>
      </c>
      <c r="M1489" s="72"/>
    </row>
    <row r="1490" spans="1:13" s="11" customFormat="1" hidden="1">
      <c r="A1490" s="75">
        <v>45885</v>
      </c>
      <c r="B1490" s="6" t="s">
        <v>787</v>
      </c>
      <c r="C1490" s="6" t="s">
        <v>764</v>
      </c>
      <c r="D1490" s="6" t="s">
        <v>140</v>
      </c>
      <c r="E1490" s="6">
        <v>0.25</v>
      </c>
      <c r="F1490" s="49">
        <v>0.25</v>
      </c>
      <c r="G1490" s="6">
        <v>0</v>
      </c>
      <c r="H1490" s="6">
        <v>0</v>
      </c>
      <c r="I1490" s="6">
        <v>0</v>
      </c>
      <c r="J1490" s="22">
        <v>0</v>
      </c>
      <c r="K1490" s="22">
        <v>6.48</v>
      </c>
      <c r="M1490" s="72"/>
    </row>
    <row r="1491" spans="1:13" s="11" customFormat="1" hidden="1">
      <c r="A1491" s="75">
        <v>45885</v>
      </c>
      <c r="B1491" s="6" t="s">
        <v>787</v>
      </c>
      <c r="C1491" s="6" t="s">
        <v>764</v>
      </c>
      <c r="D1491" s="6" t="s">
        <v>460</v>
      </c>
      <c r="E1491" s="6">
        <v>0.16666666666666666</v>
      </c>
      <c r="F1491" s="6">
        <v>0.16666666666666666</v>
      </c>
      <c r="G1491" s="6">
        <v>0</v>
      </c>
      <c r="H1491" s="6">
        <v>0</v>
      </c>
      <c r="I1491" s="6">
        <v>0</v>
      </c>
      <c r="J1491" s="22">
        <v>0</v>
      </c>
      <c r="K1491" s="22">
        <v>7.4</v>
      </c>
      <c r="M1491" s="72"/>
    </row>
    <row r="1492" spans="1:13" s="11" customFormat="1" hidden="1">
      <c r="A1492" s="75">
        <v>45885</v>
      </c>
      <c r="B1492" s="6" t="s">
        <v>787</v>
      </c>
      <c r="C1492" s="6" t="s">
        <v>764</v>
      </c>
      <c r="D1492" s="6" t="s">
        <v>142</v>
      </c>
      <c r="E1492" s="6">
        <v>0.16666666666666666</v>
      </c>
      <c r="F1492" s="6">
        <v>0.16666666666666666</v>
      </c>
      <c r="G1492" s="6">
        <v>0</v>
      </c>
      <c r="H1492" s="6">
        <v>0</v>
      </c>
      <c r="I1492" s="6">
        <v>0</v>
      </c>
      <c r="J1492" s="22">
        <v>0</v>
      </c>
      <c r="K1492" s="22">
        <v>17</v>
      </c>
      <c r="M1492" s="72"/>
    </row>
    <row r="1493" spans="1:13" s="11" customFormat="1" hidden="1">
      <c r="A1493" s="75">
        <v>45885</v>
      </c>
      <c r="B1493" s="6" t="s">
        <v>787</v>
      </c>
      <c r="C1493" s="6" t="s">
        <v>764</v>
      </c>
      <c r="D1493" s="6" t="s">
        <v>812</v>
      </c>
      <c r="E1493" s="6">
        <v>0.11666666666666667</v>
      </c>
      <c r="F1493" s="6">
        <v>0.11666666666666667</v>
      </c>
      <c r="G1493" s="6">
        <v>0</v>
      </c>
      <c r="H1493" s="6">
        <v>0</v>
      </c>
      <c r="I1493" s="6">
        <v>0</v>
      </c>
      <c r="J1493" s="22">
        <v>0</v>
      </c>
      <c r="K1493" s="22">
        <v>17.5</v>
      </c>
      <c r="M1493" s="72"/>
    </row>
    <row r="1494" spans="1:13" s="11" customFormat="1" hidden="1">
      <c r="A1494" s="75">
        <v>45885</v>
      </c>
      <c r="B1494" s="6" t="s">
        <v>787</v>
      </c>
      <c r="C1494" s="6" t="s">
        <v>764</v>
      </c>
      <c r="D1494" s="6" t="s">
        <v>450</v>
      </c>
      <c r="E1494" s="6">
        <v>1.6666666666666666E-2</v>
      </c>
      <c r="F1494" s="6">
        <v>1.6666666666666666E-2</v>
      </c>
      <c r="G1494" s="6">
        <v>0</v>
      </c>
      <c r="H1494" s="6">
        <v>0</v>
      </c>
      <c r="I1494" s="6">
        <v>0</v>
      </c>
      <c r="J1494" s="22">
        <v>0</v>
      </c>
      <c r="K1494" s="22">
        <v>4</v>
      </c>
      <c r="M1494" s="72"/>
    </row>
    <row r="1495" spans="1:13" s="11" customFormat="1" hidden="1">
      <c r="A1495" s="75">
        <v>45885</v>
      </c>
      <c r="B1495" s="6" t="s">
        <v>787</v>
      </c>
      <c r="C1495" s="6" t="s">
        <v>764</v>
      </c>
      <c r="D1495" s="6" t="s">
        <v>196</v>
      </c>
      <c r="E1495" s="6">
        <v>1.6666666666666666E-2</v>
      </c>
      <c r="F1495" s="6">
        <v>1.6666666666666666E-2</v>
      </c>
      <c r="G1495" s="6">
        <v>0</v>
      </c>
      <c r="H1495" s="6">
        <v>0</v>
      </c>
      <c r="I1495" s="6">
        <v>0</v>
      </c>
      <c r="J1495" s="22">
        <v>0</v>
      </c>
      <c r="K1495" s="22">
        <v>65</v>
      </c>
      <c r="M1495" s="72"/>
    </row>
    <row r="1496" spans="1:13" s="11" customFormat="1" hidden="1">
      <c r="A1496" s="75">
        <v>45885</v>
      </c>
      <c r="B1496" s="6" t="s">
        <v>787</v>
      </c>
      <c r="C1496" s="6" t="s">
        <v>764</v>
      </c>
      <c r="D1496" s="6" t="s">
        <v>813</v>
      </c>
      <c r="E1496" s="6">
        <v>0.5</v>
      </c>
      <c r="F1496" s="6">
        <v>0.5</v>
      </c>
      <c r="G1496" s="6">
        <v>0</v>
      </c>
      <c r="H1496" s="6">
        <v>0</v>
      </c>
      <c r="I1496" s="6">
        <v>0</v>
      </c>
      <c r="J1496" s="22">
        <v>0</v>
      </c>
      <c r="K1496" s="22">
        <v>2.15</v>
      </c>
      <c r="M1496" s="72"/>
    </row>
    <row r="1497" spans="1:13" s="11" customFormat="1" hidden="1">
      <c r="A1497" s="75">
        <v>45885</v>
      </c>
      <c r="B1497" s="6" t="s">
        <v>787</v>
      </c>
      <c r="C1497" s="6" t="s">
        <v>764</v>
      </c>
      <c r="D1497" s="6" t="s">
        <v>814</v>
      </c>
      <c r="E1497" s="6">
        <v>0.5</v>
      </c>
      <c r="F1497" s="6">
        <v>0.5</v>
      </c>
      <c r="G1497" s="6">
        <v>0</v>
      </c>
      <c r="H1497" s="6">
        <v>0</v>
      </c>
      <c r="I1497" s="6">
        <v>0</v>
      </c>
      <c r="J1497" s="22">
        <v>0</v>
      </c>
      <c r="K1497" s="22">
        <v>1.79</v>
      </c>
      <c r="M1497" s="72"/>
    </row>
    <row r="1498" spans="1:13" s="11" customFormat="1" hidden="1">
      <c r="A1498" s="75">
        <v>45885</v>
      </c>
      <c r="B1498" s="6" t="s">
        <v>787</v>
      </c>
      <c r="C1498" s="6" t="s">
        <v>764</v>
      </c>
      <c r="D1498" s="6" t="s">
        <v>736</v>
      </c>
      <c r="E1498" s="6">
        <v>5.0000000000000001E-3</v>
      </c>
      <c r="F1498" s="6">
        <v>5.0000000000000001E-3</v>
      </c>
      <c r="G1498" s="6">
        <v>0</v>
      </c>
      <c r="H1498" s="6">
        <v>0</v>
      </c>
      <c r="I1498" s="6">
        <v>0</v>
      </c>
      <c r="J1498" s="22">
        <v>0</v>
      </c>
      <c r="K1498" s="22">
        <v>16.187999999999999</v>
      </c>
      <c r="M1498" s="72"/>
    </row>
    <row r="1499" spans="1:13" s="11" customFormat="1" hidden="1">
      <c r="A1499" s="75">
        <v>45885</v>
      </c>
      <c r="B1499" s="6" t="s">
        <v>787</v>
      </c>
      <c r="C1499" s="6" t="s">
        <v>764</v>
      </c>
      <c r="D1499" s="6" t="s">
        <v>737</v>
      </c>
      <c r="E1499" s="6">
        <v>1.6666666666666666E-2</v>
      </c>
      <c r="F1499" s="6">
        <v>1.6666666666666666E-2</v>
      </c>
      <c r="G1499" s="6">
        <v>0</v>
      </c>
      <c r="H1499" s="6">
        <v>0</v>
      </c>
      <c r="I1499" s="6">
        <v>0</v>
      </c>
      <c r="J1499" s="22">
        <v>0</v>
      </c>
      <c r="K1499" s="22">
        <v>42</v>
      </c>
      <c r="M1499" s="72"/>
    </row>
    <row r="1500" spans="1:13" s="11" customFormat="1" hidden="1">
      <c r="A1500" s="75">
        <v>45885</v>
      </c>
      <c r="B1500" s="6" t="s">
        <v>787</v>
      </c>
      <c r="C1500" s="6" t="s">
        <v>764</v>
      </c>
      <c r="D1500" s="6" t="s">
        <v>815</v>
      </c>
      <c r="E1500" s="6">
        <v>1.6666666666666666E-2</v>
      </c>
      <c r="F1500" s="6">
        <v>2.5000000000000001E-2</v>
      </c>
      <c r="G1500" s="6">
        <v>0</v>
      </c>
      <c r="H1500" s="6">
        <v>0</v>
      </c>
      <c r="I1500" s="6">
        <v>0.5</v>
      </c>
      <c r="J1500" s="22">
        <v>0</v>
      </c>
      <c r="K1500" s="22">
        <v>69</v>
      </c>
      <c r="M1500" s="72"/>
    </row>
    <row r="1501" spans="1:13" s="11" customFormat="1" hidden="1">
      <c r="A1501" s="75">
        <v>45885</v>
      </c>
      <c r="B1501" s="6" t="s">
        <v>787</v>
      </c>
      <c r="C1501" s="6" t="s">
        <v>764</v>
      </c>
      <c r="D1501" s="6" t="s">
        <v>394</v>
      </c>
      <c r="E1501" s="6">
        <v>1.6666666666666666E-2</v>
      </c>
      <c r="F1501" s="6">
        <v>2.5000000000000001E-2</v>
      </c>
      <c r="G1501" s="6">
        <v>0</v>
      </c>
      <c r="H1501" s="6">
        <v>0</v>
      </c>
      <c r="I1501" s="6">
        <v>0.5</v>
      </c>
      <c r="J1501" s="22">
        <v>0</v>
      </c>
      <c r="K1501" s="22">
        <v>20.96</v>
      </c>
      <c r="M1501" s="72"/>
    </row>
    <row r="1502" spans="1:13" s="11" customFormat="1" hidden="1">
      <c r="A1502" s="75">
        <v>45885</v>
      </c>
      <c r="B1502" s="6" t="s">
        <v>787</v>
      </c>
      <c r="C1502" s="6" t="s">
        <v>764</v>
      </c>
      <c r="D1502" s="6" t="s">
        <v>6</v>
      </c>
      <c r="E1502" s="6">
        <v>1.6666666666666666E-2</v>
      </c>
      <c r="F1502" s="6">
        <v>1.6666666666666666E-2</v>
      </c>
      <c r="G1502" s="6">
        <v>0</v>
      </c>
      <c r="H1502" s="6">
        <v>0</v>
      </c>
      <c r="I1502" s="6">
        <v>0</v>
      </c>
      <c r="J1502" s="22">
        <v>0</v>
      </c>
      <c r="K1502" s="22">
        <v>51.5</v>
      </c>
      <c r="M1502" s="72"/>
    </row>
    <row r="1503" spans="1:13" s="11" customFormat="1" hidden="1">
      <c r="A1503" s="75">
        <v>45885</v>
      </c>
      <c r="B1503" s="6" t="s">
        <v>787</v>
      </c>
      <c r="C1503" s="6" t="s">
        <v>764</v>
      </c>
      <c r="D1503" s="6" t="s">
        <v>7</v>
      </c>
      <c r="E1503" s="6">
        <v>1.6666666666666666E-2</v>
      </c>
      <c r="F1503" s="6">
        <v>1.6666666666666666E-2</v>
      </c>
      <c r="G1503" s="6">
        <v>0</v>
      </c>
      <c r="H1503" s="6">
        <v>0</v>
      </c>
      <c r="I1503" s="6">
        <v>0</v>
      </c>
      <c r="J1503" s="22">
        <v>0</v>
      </c>
      <c r="K1503" s="22">
        <v>20.7</v>
      </c>
      <c r="M1503" s="72"/>
    </row>
    <row r="1504" spans="1:13" s="11" customFormat="1" hidden="1">
      <c r="A1504" s="75">
        <v>45885</v>
      </c>
      <c r="B1504" s="6" t="s">
        <v>787</v>
      </c>
      <c r="C1504" s="6" t="s">
        <v>764</v>
      </c>
      <c r="D1504" s="6" t="s">
        <v>9</v>
      </c>
      <c r="E1504" s="6">
        <v>1.6666666666666666E-2</v>
      </c>
      <c r="F1504" s="6">
        <v>1.6666666666666666E-2</v>
      </c>
      <c r="G1504" s="6">
        <v>0</v>
      </c>
      <c r="H1504" s="6">
        <v>0</v>
      </c>
      <c r="I1504" s="6">
        <v>0</v>
      </c>
      <c r="J1504" s="22">
        <v>0</v>
      </c>
      <c r="K1504" s="22">
        <v>56.55</v>
      </c>
      <c r="M1504" s="72"/>
    </row>
    <row r="1505" spans="1:13" s="11" customFormat="1" hidden="1">
      <c r="A1505" s="75">
        <v>45885</v>
      </c>
      <c r="B1505" s="6" t="s">
        <v>787</v>
      </c>
      <c r="C1505" s="6" t="s">
        <v>764</v>
      </c>
      <c r="D1505" s="6" t="s">
        <v>371</v>
      </c>
      <c r="E1505" s="6">
        <v>1.6666666666666666E-2</v>
      </c>
      <c r="F1505" s="6">
        <v>1.6666666666666666E-2</v>
      </c>
      <c r="G1505" s="6">
        <v>0</v>
      </c>
      <c r="H1505" s="6">
        <v>0</v>
      </c>
      <c r="I1505" s="6">
        <v>0</v>
      </c>
      <c r="J1505" s="22">
        <v>0</v>
      </c>
      <c r="K1505" s="22">
        <v>40.450000000000003</v>
      </c>
      <c r="M1505" s="72"/>
    </row>
    <row r="1506" spans="1:13" s="11" customFormat="1" hidden="1">
      <c r="A1506" s="75">
        <v>45885</v>
      </c>
      <c r="B1506" s="6" t="s">
        <v>787</v>
      </c>
      <c r="C1506" s="6" t="s">
        <v>764</v>
      </c>
      <c r="D1506" s="6" t="s">
        <v>11</v>
      </c>
      <c r="E1506" s="6">
        <v>5.0000000000000001E-3</v>
      </c>
      <c r="F1506" s="6">
        <v>5.0000000000000001E-3</v>
      </c>
      <c r="G1506" s="6">
        <v>0</v>
      </c>
      <c r="H1506" s="6">
        <v>0</v>
      </c>
      <c r="I1506" s="6">
        <v>0</v>
      </c>
      <c r="J1506" s="22">
        <v>0</v>
      </c>
      <c r="K1506" s="22">
        <v>55</v>
      </c>
      <c r="M1506" s="72"/>
    </row>
    <row r="1507" spans="1:13" s="11" customFormat="1" hidden="1">
      <c r="A1507" s="75">
        <v>45885</v>
      </c>
      <c r="B1507" s="6" t="s">
        <v>787</v>
      </c>
      <c r="C1507" s="6" t="s">
        <v>764</v>
      </c>
      <c r="D1507" s="6" t="s">
        <v>15</v>
      </c>
      <c r="E1507" s="6">
        <v>1.6666666666666666E-2</v>
      </c>
      <c r="F1507" s="6">
        <v>1.6666666666666666E-2</v>
      </c>
      <c r="G1507" s="6">
        <v>0</v>
      </c>
      <c r="H1507" s="6">
        <v>0</v>
      </c>
      <c r="I1507" s="6">
        <v>0</v>
      </c>
      <c r="J1507" s="55">
        <v>0</v>
      </c>
      <c r="K1507" s="55">
        <v>4.99</v>
      </c>
      <c r="M1507" s="72"/>
    </row>
    <row r="1508" spans="1:13" s="11" customFormat="1" hidden="1">
      <c r="A1508" s="75">
        <v>45885</v>
      </c>
      <c r="B1508" s="6" t="s">
        <v>787</v>
      </c>
      <c r="C1508" s="6" t="s">
        <v>764</v>
      </c>
      <c r="D1508" s="6" t="s">
        <v>16</v>
      </c>
      <c r="E1508" s="6">
        <v>0.33333333333333331</v>
      </c>
      <c r="F1508" s="6">
        <v>0.66666666666666663</v>
      </c>
      <c r="G1508" s="6">
        <v>0</v>
      </c>
      <c r="H1508" s="6">
        <v>0</v>
      </c>
      <c r="I1508" s="6">
        <v>20</v>
      </c>
      <c r="J1508" s="55">
        <v>0</v>
      </c>
      <c r="K1508" s="55">
        <v>0.06</v>
      </c>
      <c r="M1508" s="72"/>
    </row>
    <row r="1509" spans="1:13" s="11" customFormat="1" hidden="1">
      <c r="A1509" s="75">
        <v>45885</v>
      </c>
      <c r="B1509" s="6" t="s">
        <v>787</v>
      </c>
      <c r="C1509" s="6" t="s">
        <v>764</v>
      </c>
      <c r="D1509" s="6" t="s">
        <v>17</v>
      </c>
      <c r="E1509" s="6">
        <v>0.16666666666666666</v>
      </c>
      <c r="F1509" s="6">
        <v>0.66666666666666663</v>
      </c>
      <c r="G1509" s="6">
        <v>0</v>
      </c>
      <c r="H1509" s="6">
        <v>0</v>
      </c>
      <c r="I1509" s="6">
        <v>30</v>
      </c>
      <c r="J1509" s="55">
        <v>0</v>
      </c>
      <c r="K1509" s="55">
        <v>7.0000000000000007E-2</v>
      </c>
      <c r="M1509" s="72"/>
    </row>
    <row r="1510" spans="1:13" s="11" customFormat="1" hidden="1">
      <c r="A1510" s="75">
        <v>45885</v>
      </c>
      <c r="B1510" s="6" t="s">
        <v>787</v>
      </c>
      <c r="C1510" s="6" t="s">
        <v>764</v>
      </c>
      <c r="D1510" s="6" t="s">
        <v>239</v>
      </c>
      <c r="E1510" s="6">
        <v>3.3333333333333335E-3</v>
      </c>
      <c r="F1510" s="6">
        <v>4.1666666666666666E-3</v>
      </c>
      <c r="G1510" s="6">
        <v>0</v>
      </c>
      <c r="H1510" s="6">
        <v>0</v>
      </c>
      <c r="I1510" s="6">
        <v>4.9999999999999989E-2</v>
      </c>
      <c r="J1510" s="55">
        <v>0</v>
      </c>
      <c r="K1510" s="55">
        <v>48.06</v>
      </c>
      <c r="M1510" s="72"/>
    </row>
    <row r="1511" spans="1:13" s="11" customFormat="1" hidden="1">
      <c r="A1511" s="75">
        <v>45885</v>
      </c>
      <c r="B1511" s="6" t="s">
        <v>787</v>
      </c>
      <c r="C1511" s="6" t="s">
        <v>764</v>
      </c>
      <c r="D1511" s="6" t="s">
        <v>299</v>
      </c>
      <c r="E1511" s="6">
        <v>0.05</v>
      </c>
      <c r="F1511" s="6">
        <v>6.6666666666666666E-2</v>
      </c>
      <c r="G1511" s="6">
        <v>0</v>
      </c>
      <c r="H1511" s="6">
        <v>0</v>
      </c>
      <c r="I1511" s="6">
        <v>1</v>
      </c>
      <c r="J1511" s="55">
        <v>0</v>
      </c>
      <c r="K1511" s="55">
        <v>5.1800000000000006</v>
      </c>
      <c r="M1511" s="72"/>
    </row>
    <row r="1512" spans="1:13" s="11" customFormat="1" hidden="1">
      <c r="A1512" s="75">
        <v>45885</v>
      </c>
      <c r="B1512" s="6" t="s">
        <v>787</v>
      </c>
      <c r="C1512" s="6" t="s">
        <v>764</v>
      </c>
      <c r="D1512" s="6" t="s">
        <v>19</v>
      </c>
      <c r="E1512" s="6">
        <v>1.6666666666666666E-2</v>
      </c>
      <c r="F1512" s="6">
        <v>3.3333333333333333E-2</v>
      </c>
      <c r="G1512" s="6">
        <v>0</v>
      </c>
      <c r="H1512" s="6">
        <v>0</v>
      </c>
      <c r="I1512" s="6">
        <v>1</v>
      </c>
      <c r="J1512" s="55">
        <v>0</v>
      </c>
      <c r="K1512" s="55">
        <v>65</v>
      </c>
      <c r="M1512" s="72"/>
    </row>
    <row r="1513" spans="1:13" s="11" customFormat="1" hidden="1">
      <c r="A1513" s="75">
        <v>45885</v>
      </c>
      <c r="B1513" s="6" t="s">
        <v>787</v>
      </c>
      <c r="C1513" s="6" t="s">
        <v>764</v>
      </c>
      <c r="D1513" s="6" t="s">
        <v>21</v>
      </c>
      <c r="E1513" s="6">
        <v>1.6666666666666666E-2</v>
      </c>
      <c r="F1513" s="6">
        <v>1.6666666666666666E-2</v>
      </c>
      <c r="G1513" s="6">
        <v>0</v>
      </c>
      <c r="H1513" s="6">
        <v>0</v>
      </c>
      <c r="I1513" s="6">
        <v>0</v>
      </c>
      <c r="J1513" s="55">
        <v>0</v>
      </c>
      <c r="K1513" s="55">
        <v>156.30000000000001</v>
      </c>
      <c r="M1513" s="72"/>
    </row>
    <row r="1514" spans="1:13" s="11" customFormat="1" hidden="1">
      <c r="A1514" s="75">
        <v>45885</v>
      </c>
      <c r="B1514" s="6" t="s">
        <v>787</v>
      </c>
      <c r="C1514" s="6" t="s">
        <v>764</v>
      </c>
      <c r="D1514" s="6" t="s">
        <v>24</v>
      </c>
      <c r="E1514" s="6">
        <v>2.5000000000000001E-2</v>
      </c>
      <c r="F1514" s="6">
        <v>8.3333333333333332E-3</v>
      </c>
      <c r="G1514" s="6">
        <v>0</v>
      </c>
      <c r="H1514" s="6">
        <v>0</v>
      </c>
      <c r="I1514" s="6">
        <v>-1</v>
      </c>
      <c r="J1514" s="55">
        <v>0</v>
      </c>
      <c r="K1514" s="55">
        <v>65.98</v>
      </c>
      <c r="M1514" s="72"/>
    </row>
    <row r="1515" spans="1:13" s="11" customFormat="1" hidden="1">
      <c r="A1515" s="75">
        <v>45885</v>
      </c>
      <c r="B1515" s="6" t="s">
        <v>787</v>
      </c>
      <c r="C1515" s="6" t="s">
        <v>764</v>
      </c>
      <c r="D1515" s="6" t="s">
        <v>25</v>
      </c>
      <c r="E1515" s="6">
        <v>0.33333333333333331</v>
      </c>
      <c r="F1515" s="6">
        <v>0.5</v>
      </c>
      <c r="G1515" s="6">
        <v>0</v>
      </c>
      <c r="H1515" s="6">
        <v>0</v>
      </c>
      <c r="I1515" s="6">
        <v>10</v>
      </c>
      <c r="J1515" s="55">
        <v>0</v>
      </c>
      <c r="K1515" s="55">
        <v>2.5099999999999998</v>
      </c>
      <c r="M1515" s="72"/>
    </row>
    <row r="1516" spans="1:13" s="11" customFormat="1" hidden="1">
      <c r="A1516" s="75">
        <v>45885</v>
      </c>
      <c r="B1516" s="6" t="s">
        <v>787</v>
      </c>
      <c r="C1516" s="6" t="s">
        <v>764</v>
      </c>
      <c r="D1516" s="6" t="s">
        <v>26</v>
      </c>
      <c r="E1516" s="6">
        <v>3.3333333333333335E-3</v>
      </c>
      <c r="F1516" s="6">
        <v>3.3333333333333335E-3</v>
      </c>
      <c r="G1516" s="6">
        <v>0</v>
      </c>
      <c r="H1516" s="6">
        <v>0</v>
      </c>
      <c r="I1516" s="6">
        <v>0</v>
      </c>
      <c r="J1516" s="55">
        <v>0</v>
      </c>
      <c r="K1516" s="55">
        <v>168.29</v>
      </c>
      <c r="M1516" s="72"/>
    </row>
    <row r="1517" spans="1:13" s="11" customFormat="1" hidden="1">
      <c r="A1517" s="75">
        <v>45885</v>
      </c>
      <c r="B1517" s="6" t="s">
        <v>787</v>
      </c>
      <c r="C1517" s="6" t="s">
        <v>764</v>
      </c>
      <c r="D1517" s="6" t="s">
        <v>816</v>
      </c>
      <c r="E1517" s="6">
        <v>1.1666666666666667</v>
      </c>
      <c r="F1517" s="6">
        <v>1.1666666666666667</v>
      </c>
      <c r="G1517" s="6">
        <v>12</v>
      </c>
      <c r="H1517" s="6">
        <v>0.2</v>
      </c>
      <c r="I1517" s="6">
        <v>0</v>
      </c>
      <c r="J1517" s="55">
        <v>21.6</v>
      </c>
      <c r="K1517" s="55">
        <v>1.8</v>
      </c>
      <c r="M1517" s="72"/>
    </row>
    <row r="1518" spans="1:13" s="11" customFormat="1" hidden="1">
      <c r="A1518" s="75">
        <v>45885</v>
      </c>
      <c r="B1518" s="6" t="s">
        <v>787</v>
      </c>
      <c r="C1518" s="6" t="s">
        <v>764</v>
      </c>
      <c r="D1518" s="6" t="s">
        <v>27</v>
      </c>
      <c r="E1518" s="6">
        <v>-0.18333333333333335</v>
      </c>
      <c r="F1518" s="6">
        <v>3.3333333333333333E-2</v>
      </c>
      <c r="G1518" s="6">
        <v>0</v>
      </c>
      <c r="H1518" s="6">
        <v>0</v>
      </c>
      <c r="I1518" s="6">
        <v>1</v>
      </c>
      <c r="J1518" s="55">
        <v>0</v>
      </c>
      <c r="K1518" s="55">
        <v>16.64</v>
      </c>
      <c r="M1518" s="72"/>
    </row>
    <row r="1519" spans="1:13" s="11" customFormat="1" hidden="1">
      <c r="A1519" s="75">
        <v>45885</v>
      </c>
      <c r="B1519" s="6" t="s">
        <v>787</v>
      </c>
      <c r="C1519" s="6" t="s">
        <v>764</v>
      </c>
      <c r="D1519" s="6" t="s">
        <v>817</v>
      </c>
      <c r="E1519" s="6">
        <v>8.3333333333333339E-4</v>
      </c>
      <c r="F1519" s="6">
        <v>1.6666666666666668E-3</v>
      </c>
      <c r="G1519" s="6">
        <v>0</v>
      </c>
      <c r="H1519" s="6">
        <v>0</v>
      </c>
      <c r="I1519" s="6">
        <v>0.05</v>
      </c>
      <c r="J1519" s="55">
        <v>0</v>
      </c>
      <c r="K1519" s="55">
        <v>12.4</v>
      </c>
      <c r="M1519" s="72"/>
    </row>
    <row r="1520" spans="1:13" s="11" customFormat="1" hidden="1">
      <c r="A1520" s="75">
        <v>45885</v>
      </c>
      <c r="B1520" s="6" t="s">
        <v>787</v>
      </c>
      <c r="C1520" s="6" t="s">
        <v>764</v>
      </c>
      <c r="D1520" s="6" t="s">
        <v>303</v>
      </c>
      <c r="E1520" s="6">
        <v>5.0000000000000001E-3</v>
      </c>
      <c r="F1520" s="6">
        <v>6.6666666666666671E-3</v>
      </c>
      <c r="G1520" s="6">
        <v>0</v>
      </c>
      <c r="H1520" s="6">
        <v>0</v>
      </c>
      <c r="I1520" s="6">
        <v>0.10000000000000003</v>
      </c>
      <c r="J1520" s="55">
        <v>0</v>
      </c>
      <c r="K1520" s="55">
        <v>65.989999999999995</v>
      </c>
      <c r="M1520" s="72"/>
    </row>
    <row r="1521" spans="1:13" s="11" customFormat="1" hidden="1">
      <c r="A1521" s="75">
        <v>45885</v>
      </c>
      <c r="B1521" s="6" t="s">
        <v>787</v>
      </c>
      <c r="C1521" s="6" t="s">
        <v>764</v>
      </c>
      <c r="D1521" s="6" t="s">
        <v>30</v>
      </c>
      <c r="E1521" s="6">
        <v>3.3333333333333333E-2</v>
      </c>
      <c r="F1521" s="6">
        <v>3.3333333333333333E-2</v>
      </c>
      <c r="G1521" s="6">
        <v>0</v>
      </c>
      <c r="H1521" s="6">
        <v>0</v>
      </c>
      <c r="I1521" s="6">
        <v>0</v>
      </c>
      <c r="J1521" s="55">
        <v>0</v>
      </c>
      <c r="K1521" s="55">
        <v>14.9</v>
      </c>
      <c r="M1521" s="72"/>
    </row>
    <row r="1522" spans="1:13" s="11" customFormat="1" hidden="1">
      <c r="A1522" s="75">
        <v>45885</v>
      </c>
      <c r="B1522" s="6" t="s">
        <v>787</v>
      </c>
      <c r="C1522" s="6" t="s">
        <v>764</v>
      </c>
      <c r="D1522" s="6" t="s">
        <v>818</v>
      </c>
      <c r="E1522" s="6">
        <v>1.6666666666666666E-2</v>
      </c>
      <c r="F1522" s="6">
        <v>3.3333333333333333E-2</v>
      </c>
      <c r="G1522" s="6">
        <v>0</v>
      </c>
      <c r="H1522" s="6">
        <v>0</v>
      </c>
      <c r="I1522" s="6">
        <v>1</v>
      </c>
      <c r="J1522" s="55">
        <v>0</v>
      </c>
      <c r="K1522" s="55">
        <v>10.45</v>
      </c>
      <c r="M1522" s="72"/>
    </row>
    <row r="1523" spans="1:13" s="11" customFormat="1" hidden="1">
      <c r="A1523" s="75">
        <v>45885</v>
      </c>
      <c r="B1523" s="6" t="s">
        <v>787</v>
      </c>
      <c r="C1523" s="6" t="s">
        <v>764</v>
      </c>
      <c r="D1523" s="6" t="s">
        <v>242</v>
      </c>
      <c r="E1523" s="6">
        <v>3.3333333333333335E-3</v>
      </c>
      <c r="F1523" s="6">
        <v>1.1666666666666665E-2</v>
      </c>
      <c r="G1523" s="6">
        <v>0</v>
      </c>
      <c r="H1523" s="6">
        <v>0</v>
      </c>
      <c r="I1523" s="6">
        <v>0.49999999999999994</v>
      </c>
      <c r="J1523" s="55">
        <v>0</v>
      </c>
      <c r="K1523" s="55">
        <v>14.24</v>
      </c>
      <c r="M1523" s="72"/>
    </row>
    <row r="1524" spans="1:13" s="11" customFormat="1" hidden="1">
      <c r="A1524" s="75">
        <v>45885</v>
      </c>
      <c r="B1524" s="6" t="s">
        <v>787</v>
      </c>
      <c r="C1524" s="6" t="s">
        <v>764</v>
      </c>
      <c r="D1524" s="6" t="s">
        <v>32</v>
      </c>
      <c r="E1524" s="6">
        <v>1.6666666666666666E-2</v>
      </c>
      <c r="F1524" s="6">
        <v>1.6666666666666666E-2</v>
      </c>
      <c r="G1524" s="6">
        <v>0.25</v>
      </c>
      <c r="H1524" s="6">
        <v>4.1666666666666666E-3</v>
      </c>
      <c r="I1524" s="6">
        <v>0</v>
      </c>
      <c r="J1524" s="55">
        <v>7.0049999999999999</v>
      </c>
      <c r="K1524" s="55">
        <v>28.02</v>
      </c>
      <c r="M1524" s="72"/>
    </row>
    <row r="1525" spans="1:13" s="11" customFormat="1" hidden="1">
      <c r="A1525" s="75">
        <v>45885</v>
      </c>
      <c r="B1525" s="6" t="s">
        <v>787</v>
      </c>
      <c r="C1525" s="6" t="s">
        <v>764</v>
      </c>
      <c r="D1525" s="6" t="s">
        <v>33</v>
      </c>
      <c r="E1525" s="6">
        <v>1.2500000000000001E-2</v>
      </c>
      <c r="F1525" s="6">
        <v>1.6666666666666666E-2</v>
      </c>
      <c r="G1525" s="6">
        <v>0</v>
      </c>
      <c r="H1525" s="6">
        <v>0</v>
      </c>
      <c r="I1525" s="6">
        <v>0</v>
      </c>
      <c r="J1525" s="55">
        <v>0</v>
      </c>
      <c r="K1525" s="55">
        <v>13.99</v>
      </c>
      <c r="M1525" s="72"/>
    </row>
    <row r="1526" spans="1:13" s="11" customFormat="1" hidden="1">
      <c r="A1526" s="75">
        <v>45885</v>
      </c>
      <c r="B1526" s="6" t="s">
        <v>787</v>
      </c>
      <c r="C1526" s="6" t="s">
        <v>764</v>
      </c>
      <c r="D1526" s="6" t="s">
        <v>308</v>
      </c>
      <c r="E1526" s="6">
        <v>1.6666666666666668E-3</v>
      </c>
      <c r="F1526" s="6">
        <v>5.0000000000000001E-3</v>
      </c>
      <c r="G1526" s="6">
        <v>0</v>
      </c>
      <c r="H1526" s="6">
        <v>0</v>
      </c>
      <c r="I1526" s="6">
        <v>0.19999999999999998</v>
      </c>
      <c r="J1526" s="55">
        <v>0</v>
      </c>
      <c r="K1526" s="55">
        <v>50.735714285714288</v>
      </c>
      <c r="M1526" s="72"/>
    </row>
    <row r="1527" spans="1:13" s="11" customFormat="1" hidden="1">
      <c r="A1527" s="75">
        <v>45885</v>
      </c>
      <c r="B1527" s="6" t="s">
        <v>787</v>
      </c>
      <c r="C1527" s="6" t="s">
        <v>764</v>
      </c>
      <c r="D1527" s="6" t="s">
        <v>35</v>
      </c>
      <c r="E1527" s="6">
        <v>2.5000000000000001E-3</v>
      </c>
      <c r="F1527" s="6">
        <v>5.0000000000000001E-3</v>
      </c>
      <c r="G1527" s="6">
        <v>0</v>
      </c>
      <c r="H1527" s="6">
        <v>0</v>
      </c>
      <c r="I1527" s="6">
        <v>0.15</v>
      </c>
      <c r="J1527" s="55">
        <v>0</v>
      </c>
      <c r="K1527" s="55">
        <v>20.9</v>
      </c>
      <c r="M1527" s="72"/>
    </row>
    <row r="1528" spans="1:13" s="11" customFormat="1" hidden="1">
      <c r="A1528" s="75">
        <v>45885</v>
      </c>
      <c r="B1528" s="6" t="s">
        <v>787</v>
      </c>
      <c r="C1528" s="6" t="s">
        <v>764</v>
      </c>
      <c r="D1528" s="6" t="s">
        <v>36</v>
      </c>
      <c r="E1528" s="6">
        <v>3.5833333333333333E-3</v>
      </c>
      <c r="F1528" s="6">
        <v>3.3333333333333335E-3</v>
      </c>
      <c r="G1528" s="6">
        <v>0</v>
      </c>
      <c r="H1528" s="6">
        <v>0</v>
      </c>
      <c r="I1528" s="6">
        <v>-1.4999999999999986E-2</v>
      </c>
      <c r="J1528" s="55">
        <v>0</v>
      </c>
      <c r="K1528" s="55">
        <v>132.09302325581396</v>
      </c>
      <c r="M1528" s="72"/>
    </row>
    <row r="1529" spans="1:13" s="11" customFormat="1" hidden="1">
      <c r="A1529" s="75">
        <v>45885</v>
      </c>
      <c r="B1529" s="6" t="s">
        <v>787</v>
      </c>
      <c r="C1529" s="6" t="s">
        <v>764</v>
      </c>
      <c r="D1529" s="6" t="s">
        <v>37</v>
      </c>
      <c r="E1529" s="6">
        <v>3.3333333333333335E-3</v>
      </c>
      <c r="F1529" s="6">
        <v>5.0000000000000001E-3</v>
      </c>
      <c r="G1529" s="6">
        <v>0</v>
      </c>
      <c r="H1529" s="6">
        <v>0</v>
      </c>
      <c r="I1529" s="6">
        <v>9.9999999999999978E-2</v>
      </c>
      <c r="J1529" s="55">
        <v>0</v>
      </c>
      <c r="K1529" s="55">
        <v>64.209999999999994</v>
      </c>
      <c r="M1529" s="72"/>
    </row>
    <row r="1530" spans="1:13" s="11" customFormat="1" hidden="1">
      <c r="A1530" s="75">
        <v>45885</v>
      </c>
      <c r="B1530" s="6" t="s">
        <v>787</v>
      </c>
      <c r="C1530" s="6" t="s">
        <v>764</v>
      </c>
      <c r="D1530" s="6" t="s">
        <v>468</v>
      </c>
      <c r="E1530" s="6">
        <v>3.3333333333333335E-3</v>
      </c>
      <c r="F1530" s="6">
        <v>3.3333333333333335E-3</v>
      </c>
      <c r="G1530" s="6">
        <v>0</v>
      </c>
      <c r="H1530" s="6">
        <v>0</v>
      </c>
      <c r="I1530" s="6">
        <v>0</v>
      </c>
      <c r="J1530" s="55">
        <v>0</v>
      </c>
      <c r="K1530" s="55">
        <v>42.02</v>
      </c>
      <c r="M1530" s="72"/>
    </row>
    <row r="1531" spans="1:13" s="11" customFormat="1" hidden="1">
      <c r="A1531" s="75">
        <v>45885</v>
      </c>
      <c r="B1531" s="6" t="s">
        <v>787</v>
      </c>
      <c r="C1531" s="6" t="s">
        <v>764</v>
      </c>
      <c r="D1531" s="6" t="s">
        <v>819</v>
      </c>
      <c r="E1531" s="6">
        <v>8.3333333333333332E-3</v>
      </c>
      <c r="F1531" s="6">
        <v>8.3333333333333332E-3</v>
      </c>
      <c r="G1531" s="6">
        <v>0.5</v>
      </c>
      <c r="H1531" s="6">
        <v>8.3333333333333332E-3</v>
      </c>
      <c r="I1531" s="6">
        <v>0</v>
      </c>
      <c r="J1531" s="55">
        <v>14.48</v>
      </c>
      <c r="K1531" s="55">
        <v>28.96</v>
      </c>
      <c r="M1531" s="72"/>
    </row>
    <row r="1532" spans="1:13" s="11" customFormat="1" hidden="1">
      <c r="A1532" s="75">
        <v>45885</v>
      </c>
      <c r="B1532" s="6" t="s">
        <v>787</v>
      </c>
      <c r="C1532" s="6" t="s">
        <v>764</v>
      </c>
      <c r="D1532" s="6" t="s">
        <v>311</v>
      </c>
      <c r="E1532" s="6">
        <v>0</v>
      </c>
      <c r="F1532" s="6">
        <v>8.3333333333333332E-3</v>
      </c>
      <c r="G1532" s="6">
        <v>0.5</v>
      </c>
      <c r="H1532" s="6">
        <v>8.3333333333333332E-3</v>
      </c>
      <c r="I1532" s="6">
        <v>0</v>
      </c>
      <c r="J1532" s="55">
        <v>20</v>
      </c>
      <c r="K1532" s="55">
        <v>40</v>
      </c>
      <c r="M1532" s="72"/>
    </row>
    <row r="1533" spans="1:13" s="11" customFormat="1" hidden="1">
      <c r="A1533" s="75">
        <v>45885</v>
      </c>
      <c r="B1533" s="6" t="s">
        <v>787</v>
      </c>
      <c r="C1533" s="6" t="s">
        <v>764</v>
      </c>
      <c r="D1533" s="6" t="s">
        <v>312</v>
      </c>
      <c r="E1533" s="6">
        <v>0</v>
      </c>
      <c r="F1533" s="6">
        <v>8.3333333333333332E-3</v>
      </c>
      <c r="G1533" s="6">
        <v>0.5</v>
      </c>
      <c r="H1533" s="6">
        <v>8.3333333333333332E-3</v>
      </c>
      <c r="I1533" s="6">
        <v>0</v>
      </c>
      <c r="J1533" s="55">
        <v>20</v>
      </c>
      <c r="K1533" s="55">
        <v>40</v>
      </c>
      <c r="M1533" s="72"/>
    </row>
    <row r="1534" spans="1:13" s="11" customFormat="1" hidden="1">
      <c r="A1534" s="75">
        <v>45885</v>
      </c>
      <c r="B1534" s="6" t="s">
        <v>787</v>
      </c>
      <c r="C1534" s="6" t="s">
        <v>764</v>
      </c>
      <c r="D1534" s="6" t="s">
        <v>244</v>
      </c>
      <c r="E1534" s="6">
        <v>8.3333333333333332E-3</v>
      </c>
      <c r="F1534" s="6">
        <v>8.3333333333333332E-3</v>
      </c>
      <c r="G1534" s="6">
        <v>0</v>
      </c>
      <c r="H1534" s="6">
        <v>0</v>
      </c>
      <c r="I1534" s="6">
        <v>-0.5</v>
      </c>
      <c r="J1534" s="55">
        <v>0</v>
      </c>
      <c r="K1534" s="55">
        <v>26.84</v>
      </c>
      <c r="M1534" s="72"/>
    </row>
    <row r="1535" spans="1:13" s="11" customFormat="1" hidden="1">
      <c r="A1535" s="75">
        <v>45885</v>
      </c>
      <c r="B1535" s="6" t="s">
        <v>787</v>
      </c>
      <c r="C1535" s="6" t="s">
        <v>764</v>
      </c>
      <c r="D1535" s="6" t="s">
        <v>41</v>
      </c>
      <c r="E1535" s="6">
        <v>1.6666666666666666E-2</v>
      </c>
      <c r="F1535" s="6">
        <v>8.3333333333333332E-3</v>
      </c>
      <c r="G1535" s="6">
        <v>0</v>
      </c>
      <c r="H1535" s="6">
        <v>0</v>
      </c>
      <c r="I1535" s="6">
        <v>-0.5</v>
      </c>
      <c r="J1535" s="55">
        <v>0</v>
      </c>
      <c r="K1535" s="55">
        <v>3.82</v>
      </c>
      <c r="M1535" s="72"/>
    </row>
    <row r="1536" spans="1:13" s="11" customFormat="1" hidden="1">
      <c r="A1536" s="75">
        <v>45885</v>
      </c>
      <c r="B1536" s="6" t="s">
        <v>787</v>
      </c>
      <c r="C1536" s="6" t="s">
        <v>764</v>
      </c>
      <c r="D1536" s="6" t="s">
        <v>42</v>
      </c>
      <c r="E1536" s="6">
        <v>5.0000000000000001E-3</v>
      </c>
      <c r="F1536" s="6">
        <v>5.0000000000000001E-3</v>
      </c>
      <c r="G1536" s="6">
        <v>0</v>
      </c>
      <c r="H1536" s="6">
        <v>0</v>
      </c>
      <c r="I1536" s="6">
        <v>0</v>
      </c>
      <c r="J1536" s="55">
        <v>0</v>
      </c>
      <c r="K1536" s="55">
        <v>17.07</v>
      </c>
      <c r="M1536" s="72"/>
    </row>
    <row r="1537" spans="1:13" s="11" customFormat="1" hidden="1">
      <c r="A1537" s="75">
        <v>45885</v>
      </c>
      <c r="B1537" s="6" t="s">
        <v>787</v>
      </c>
      <c r="C1537" s="6" t="s">
        <v>764</v>
      </c>
      <c r="D1537" s="6" t="s">
        <v>820</v>
      </c>
      <c r="E1537" s="6">
        <v>1.6666666666666668E-3</v>
      </c>
      <c r="F1537" s="6">
        <v>3.3333333333333335E-3</v>
      </c>
      <c r="G1537" s="6">
        <v>0</v>
      </c>
      <c r="H1537" s="6">
        <v>0</v>
      </c>
      <c r="I1537" s="6">
        <v>0.1</v>
      </c>
      <c r="J1537" s="55">
        <v>0</v>
      </c>
      <c r="K1537" s="55">
        <v>20.8</v>
      </c>
      <c r="M1537" s="72"/>
    </row>
    <row r="1538" spans="1:13" s="11" customFormat="1" hidden="1">
      <c r="A1538" s="75">
        <v>45885</v>
      </c>
      <c r="B1538" s="6" t="s">
        <v>787</v>
      </c>
      <c r="C1538" s="6" t="s">
        <v>764</v>
      </c>
      <c r="D1538" s="6" t="s">
        <v>44</v>
      </c>
      <c r="E1538" s="6">
        <v>3.3333333333333333E-2</v>
      </c>
      <c r="F1538" s="6">
        <v>3.3333333333333333E-2</v>
      </c>
      <c r="G1538" s="6">
        <v>0.35</v>
      </c>
      <c r="H1538" s="6">
        <v>5.8333333333333327E-3</v>
      </c>
      <c r="I1538" s="6">
        <v>0</v>
      </c>
      <c r="J1538" s="55">
        <v>2.7650000000000001</v>
      </c>
      <c r="K1538" s="55">
        <v>7.9</v>
      </c>
      <c r="M1538" s="72"/>
    </row>
    <row r="1539" spans="1:13" s="11" customFormat="1" hidden="1">
      <c r="A1539" s="75">
        <v>45885</v>
      </c>
      <c r="B1539" s="6" t="s">
        <v>787</v>
      </c>
      <c r="C1539" s="6" t="s">
        <v>764</v>
      </c>
      <c r="D1539" s="6" t="s">
        <v>317</v>
      </c>
      <c r="E1539" s="6">
        <v>-2.4999999999999992E-3</v>
      </c>
      <c r="F1539" s="6">
        <v>3.3333333333333335E-3</v>
      </c>
      <c r="G1539" s="6">
        <v>0</v>
      </c>
      <c r="H1539" s="6">
        <v>0</v>
      </c>
      <c r="I1539" s="6">
        <v>0</v>
      </c>
      <c r="J1539" s="55">
        <v>0</v>
      </c>
      <c r="K1539" s="55">
        <v>150</v>
      </c>
      <c r="M1539" s="72"/>
    </row>
    <row r="1540" spans="1:13" s="11" customFormat="1" hidden="1">
      <c r="A1540" s="75">
        <v>45885</v>
      </c>
      <c r="B1540" s="6" t="s">
        <v>787</v>
      </c>
      <c r="C1540" s="6" t="s">
        <v>764</v>
      </c>
      <c r="D1540" s="6" t="s">
        <v>47</v>
      </c>
      <c r="E1540" s="6">
        <v>5.0000000000000001E-3</v>
      </c>
      <c r="F1540" s="6">
        <v>5.0000000000000001E-3</v>
      </c>
      <c r="G1540" s="6">
        <v>0</v>
      </c>
      <c r="H1540" s="6">
        <v>0</v>
      </c>
      <c r="I1540" s="6">
        <v>0</v>
      </c>
      <c r="J1540" s="55">
        <v>0</v>
      </c>
      <c r="K1540" s="55">
        <v>37.5</v>
      </c>
      <c r="M1540" s="72"/>
    </row>
    <row r="1541" spans="1:13" s="11" customFormat="1" hidden="1">
      <c r="A1541" s="75">
        <v>45885</v>
      </c>
      <c r="B1541" s="6" t="s">
        <v>787</v>
      </c>
      <c r="C1541" s="6" t="s">
        <v>764</v>
      </c>
      <c r="D1541" s="6" t="s">
        <v>48</v>
      </c>
      <c r="E1541" s="6">
        <v>1.6666666666666666E-2</v>
      </c>
      <c r="F1541" s="6">
        <v>1.6666666666666666E-2</v>
      </c>
      <c r="G1541" s="6">
        <v>0.125</v>
      </c>
      <c r="H1541" s="6">
        <v>2.0833333333333333E-3</v>
      </c>
      <c r="I1541" s="6">
        <v>0</v>
      </c>
      <c r="J1541" s="55">
        <v>1.4</v>
      </c>
      <c r="K1541" s="55">
        <v>11.2</v>
      </c>
      <c r="M1541" s="72"/>
    </row>
    <row r="1542" spans="1:13" s="11" customFormat="1" hidden="1">
      <c r="A1542" s="75">
        <v>45885</v>
      </c>
      <c r="B1542" s="6" t="s">
        <v>787</v>
      </c>
      <c r="C1542" s="6" t="s">
        <v>764</v>
      </c>
      <c r="D1542" s="6" t="s">
        <v>679</v>
      </c>
      <c r="E1542" s="6">
        <v>-4.1666666666666653E-4</v>
      </c>
      <c r="F1542" s="6">
        <v>3.3333333333333335E-3</v>
      </c>
      <c r="G1542" s="6">
        <v>0</v>
      </c>
      <c r="H1542" s="6">
        <v>0</v>
      </c>
      <c r="I1542" s="6">
        <v>0.1</v>
      </c>
      <c r="J1542" s="55">
        <v>0</v>
      </c>
      <c r="K1542" s="55">
        <v>190</v>
      </c>
      <c r="M1542" s="72"/>
    </row>
    <row r="1543" spans="1:13" s="11" customFormat="1" hidden="1">
      <c r="A1543" s="75">
        <v>45885</v>
      </c>
      <c r="B1543" s="6" t="s">
        <v>787</v>
      </c>
      <c r="C1543" s="6" t="s">
        <v>764</v>
      </c>
      <c r="D1543" s="6" t="s">
        <v>49</v>
      </c>
      <c r="E1543" s="6">
        <v>1.6666666666666666E-2</v>
      </c>
      <c r="F1543" s="6">
        <v>2.5000000000000001E-2</v>
      </c>
      <c r="G1543" s="6">
        <v>0</v>
      </c>
      <c r="H1543" s="6">
        <v>0</v>
      </c>
      <c r="I1543" s="6">
        <v>0.5</v>
      </c>
      <c r="J1543" s="55">
        <v>0</v>
      </c>
      <c r="K1543" s="55">
        <v>4.2</v>
      </c>
      <c r="M1543" s="72"/>
    </row>
    <row r="1544" spans="1:13" s="11" customFormat="1" hidden="1">
      <c r="A1544" s="75">
        <v>45885</v>
      </c>
      <c r="B1544" s="6" t="s">
        <v>787</v>
      </c>
      <c r="C1544" s="6" t="s">
        <v>764</v>
      </c>
      <c r="D1544" s="6" t="s">
        <v>50</v>
      </c>
      <c r="E1544" s="6">
        <v>1.6666666666666666E-2</v>
      </c>
      <c r="F1544" s="6">
        <v>3.3333333333333333E-2</v>
      </c>
      <c r="G1544" s="6">
        <v>0</v>
      </c>
      <c r="H1544" s="6">
        <v>0</v>
      </c>
      <c r="I1544" s="6">
        <v>1</v>
      </c>
      <c r="J1544" s="55">
        <v>0</v>
      </c>
      <c r="K1544" s="55">
        <v>7.5</v>
      </c>
      <c r="M1544" s="72"/>
    </row>
    <row r="1545" spans="1:13" s="11" customFormat="1" hidden="1">
      <c r="A1545" s="75">
        <v>45885</v>
      </c>
      <c r="B1545" s="6" t="s">
        <v>787</v>
      </c>
      <c r="C1545" s="6" t="s">
        <v>764</v>
      </c>
      <c r="D1545" s="6" t="s">
        <v>51</v>
      </c>
      <c r="E1545" s="6">
        <v>1.6666666666666668E-3</v>
      </c>
      <c r="F1545" s="6">
        <v>8.3333333333333339E-4</v>
      </c>
      <c r="G1545" s="6">
        <v>0</v>
      </c>
      <c r="H1545" s="6">
        <v>0</v>
      </c>
      <c r="I1545" s="6">
        <v>-0.05</v>
      </c>
      <c r="J1545" s="55">
        <v>0</v>
      </c>
      <c r="K1545" s="55">
        <v>240</v>
      </c>
      <c r="M1545" s="72"/>
    </row>
    <row r="1546" spans="1:13" s="11" customFormat="1" hidden="1">
      <c r="A1546" s="75">
        <v>45885</v>
      </c>
      <c r="B1546" s="6" t="s">
        <v>787</v>
      </c>
      <c r="C1546" s="6" t="s">
        <v>764</v>
      </c>
      <c r="D1546" s="6" t="s">
        <v>377</v>
      </c>
      <c r="E1546" s="6">
        <v>8.3333333333333332E-3</v>
      </c>
      <c r="F1546" s="6">
        <v>8.3333333333333332E-3</v>
      </c>
      <c r="G1546" s="6">
        <v>0</v>
      </c>
      <c r="H1546" s="6">
        <v>0</v>
      </c>
      <c r="I1546" s="6">
        <v>0</v>
      </c>
      <c r="J1546" s="55">
        <v>0</v>
      </c>
      <c r="K1546" s="55">
        <v>12.9</v>
      </c>
      <c r="M1546" s="72"/>
    </row>
    <row r="1547" spans="1:13" s="11" customFormat="1" hidden="1">
      <c r="A1547" s="75">
        <v>45885</v>
      </c>
      <c r="B1547" s="6" t="s">
        <v>787</v>
      </c>
      <c r="C1547" s="6" t="s">
        <v>764</v>
      </c>
      <c r="D1547" s="6" t="s">
        <v>53</v>
      </c>
      <c r="E1547" s="6">
        <v>3.3333333333333335E-3</v>
      </c>
      <c r="F1547" s="6">
        <v>3.3333333333333335E-3</v>
      </c>
      <c r="G1547" s="6">
        <v>0</v>
      </c>
      <c r="H1547" s="6">
        <v>0</v>
      </c>
      <c r="I1547" s="6">
        <v>0</v>
      </c>
      <c r="J1547" s="55">
        <v>0</v>
      </c>
      <c r="K1547" s="55">
        <v>62.9</v>
      </c>
      <c r="M1547" s="72"/>
    </row>
    <row r="1548" spans="1:13" s="11" customFormat="1" hidden="1">
      <c r="A1548" s="75">
        <v>45885</v>
      </c>
      <c r="B1548" s="6" t="s">
        <v>787</v>
      </c>
      <c r="C1548" s="6" t="s">
        <v>764</v>
      </c>
      <c r="D1548" s="6" t="s">
        <v>245</v>
      </c>
      <c r="E1548" s="6">
        <v>3.3333333333333333E-2</v>
      </c>
      <c r="F1548" s="6">
        <v>3.3333333333333333E-2</v>
      </c>
      <c r="G1548" s="6">
        <v>0</v>
      </c>
      <c r="H1548" s="6">
        <v>0</v>
      </c>
      <c r="I1548" s="6">
        <v>0</v>
      </c>
      <c r="J1548" s="55">
        <v>0</v>
      </c>
      <c r="K1548" s="55">
        <v>17.13</v>
      </c>
      <c r="M1548" s="72"/>
    </row>
    <row r="1549" spans="1:13" s="11" customFormat="1" hidden="1">
      <c r="A1549" s="75">
        <v>45885</v>
      </c>
      <c r="B1549" s="6" t="s">
        <v>787</v>
      </c>
      <c r="C1549" s="6" t="s">
        <v>764</v>
      </c>
      <c r="D1549" s="6" t="s">
        <v>821</v>
      </c>
      <c r="E1549" s="6">
        <v>5.0000000000000001E-3</v>
      </c>
      <c r="F1549" s="6">
        <v>5.0000000000000001E-3</v>
      </c>
      <c r="G1549" s="6">
        <v>0</v>
      </c>
      <c r="H1549" s="6">
        <v>0</v>
      </c>
      <c r="I1549" s="6">
        <v>0</v>
      </c>
      <c r="J1549" s="55">
        <v>0</v>
      </c>
      <c r="K1549" s="55">
        <v>35.549999999999997</v>
      </c>
      <c r="M1549" s="72"/>
    </row>
    <row r="1550" spans="1:13" s="11" customFormat="1" hidden="1">
      <c r="A1550" s="75">
        <v>45885</v>
      </c>
      <c r="B1550" s="6" t="s">
        <v>787</v>
      </c>
      <c r="C1550" s="6" t="s">
        <v>764</v>
      </c>
      <c r="D1550" s="6" t="s">
        <v>56</v>
      </c>
      <c r="E1550" s="6">
        <v>8.3333333333333332E-3</v>
      </c>
      <c r="F1550" s="6">
        <v>8.3333333333333332E-3</v>
      </c>
      <c r="G1550" s="6">
        <v>0.32500000000000001</v>
      </c>
      <c r="H1550" s="6">
        <v>5.4166666666666669E-3</v>
      </c>
      <c r="I1550" s="6">
        <v>0</v>
      </c>
      <c r="J1550" s="55">
        <v>10.725</v>
      </c>
      <c r="K1550" s="55">
        <v>33</v>
      </c>
      <c r="M1550" s="72"/>
    </row>
    <row r="1551" spans="1:13" s="11" customFormat="1" hidden="1">
      <c r="A1551" s="75">
        <v>45885</v>
      </c>
      <c r="B1551" s="6" t="s">
        <v>787</v>
      </c>
      <c r="C1551" s="6" t="s">
        <v>764</v>
      </c>
      <c r="D1551" s="6" t="s">
        <v>326</v>
      </c>
      <c r="E1551" s="6">
        <v>1.125E-2</v>
      </c>
      <c r="F1551" s="6">
        <v>1.6666666666666666E-2</v>
      </c>
      <c r="G1551" s="6">
        <v>0</v>
      </c>
      <c r="H1551" s="6">
        <v>0</v>
      </c>
      <c r="I1551" s="6">
        <v>0</v>
      </c>
      <c r="J1551" s="55">
        <v>0</v>
      </c>
      <c r="K1551" s="55">
        <v>12.9</v>
      </c>
      <c r="M1551" s="72"/>
    </row>
    <row r="1552" spans="1:13" s="11" customFormat="1" hidden="1">
      <c r="A1552" s="75">
        <v>45885</v>
      </c>
      <c r="B1552" s="6" t="s">
        <v>787</v>
      </c>
      <c r="C1552" s="6" t="s">
        <v>764</v>
      </c>
      <c r="D1552" s="6" t="s">
        <v>59</v>
      </c>
      <c r="E1552" s="6">
        <v>2.5000000000000001E-2</v>
      </c>
      <c r="F1552" s="6">
        <v>2.5000000000000001E-2</v>
      </c>
      <c r="G1552" s="6">
        <v>0</v>
      </c>
      <c r="H1552" s="6">
        <v>0</v>
      </c>
      <c r="I1552" s="6">
        <v>0</v>
      </c>
      <c r="J1552" s="55">
        <v>0</v>
      </c>
      <c r="K1552" s="55">
        <v>6</v>
      </c>
      <c r="M1552" s="72"/>
    </row>
    <row r="1553" spans="1:13" s="11" customFormat="1" hidden="1">
      <c r="A1553" s="75">
        <v>45885</v>
      </c>
      <c r="B1553" s="6" t="s">
        <v>787</v>
      </c>
      <c r="C1553" s="6" t="s">
        <v>764</v>
      </c>
      <c r="D1553" s="6" t="s">
        <v>60</v>
      </c>
      <c r="E1553" s="6">
        <v>3.3333333333333333E-2</v>
      </c>
      <c r="F1553" s="6">
        <v>3.3333333333333333E-2</v>
      </c>
      <c r="G1553" s="6">
        <v>0.36899999999999999</v>
      </c>
      <c r="H1553" s="6">
        <v>6.1500000000000001E-3</v>
      </c>
      <c r="I1553" s="6">
        <v>0</v>
      </c>
      <c r="J1553" s="55">
        <v>5.2582500000000003</v>
      </c>
      <c r="K1553" s="55">
        <v>14.25</v>
      </c>
      <c r="M1553" s="72"/>
    </row>
    <row r="1554" spans="1:13" s="11" customFormat="1" hidden="1">
      <c r="A1554" s="75">
        <v>45885</v>
      </c>
      <c r="B1554" s="6" t="s">
        <v>787</v>
      </c>
      <c r="C1554" s="6" t="s">
        <v>764</v>
      </c>
      <c r="D1554" s="6" t="s">
        <v>61</v>
      </c>
      <c r="E1554" s="6">
        <v>-4.4833333333333331E-3</v>
      </c>
      <c r="F1554" s="6">
        <v>1.6666666666666668E-3</v>
      </c>
      <c r="G1554" s="6">
        <v>0</v>
      </c>
      <c r="H1554" s="6">
        <v>0</v>
      </c>
      <c r="I1554" s="6">
        <v>0</v>
      </c>
      <c r="J1554" s="55">
        <v>0</v>
      </c>
      <c r="K1554" s="55">
        <v>120</v>
      </c>
      <c r="M1554" s="72"/>
    </row>
    <row r="1555" spans="1:13" s="11" customFormat="1" hidden="1">
      <c r="A1555" s="75">
        <v>45885</v>
      </c>
      <c r="B1555" s="6" t="s">
        <v>787</v>
      </c>
      <c r="C1555" s="6" t="s">
        <v>764</v>
      </c>
      <c r="D1555" s="6" t="s">
        <v>62</v>
      </c>
      <c r="E1555" s="6">
        <v>3.3333333333333333E-2</v>
      </c>
      <c r="F1555" s="6">
        <v>3.3333333333333333E-2</v>
      </c>
      <c r="G1555" s="6">
        <v>0.35899999999999999</v>
      </c>
      <c r="H1555" s="6">
        <v>5.9833333333333327E-3</v>
      </c>
      <c r="I1555" s="6">
        <v>0</v>
      </c>
      <c r="J1555" s="55">
        <v>5.3849999999999998</v>
      </c>
      <c r="K1555" s="55">
        <v>15</v>
      </c>
      <c r="M1555" s="72"/>
    </row>
    <row r="1556" spans="1:13" s="11" customFormat="1" hidden="1">
      <c r="A1556" s="75">
        <v>45885</v>
      </c>
      <c r="B1556" s="6" t="s">
        <v>787</v>
      </c>
      <c r="C1556" s="6" t="s">
        <v>764</v>
      </c>
      <c r="D1556" s="6" t="s">
        <v>64</v>
      </c>
      <c r="E1556" s="6">
        <v>1.0683333333333333E-2</v>
      </c>
      <c r="F1556" s="6">
        <v>1.6666666666666666E-2</v>
      </c>
      <c r="G1556" s="6">
        <v>0.36799999999999999</v>
      </c>
      <c r="H1556" s="6">
        <v>6.1333333333333335E-3</v>
      </c>
      <c r="I1556" s="6">
        <v>0</v>
      </c>
      <c r="J1556" s="55">
        <v>12.107199999999999</v>
      </c>
      <c r="K1556" s="55">
        <v>32.9</v>
      </c>
      <c r="M1556" s="72"/>
    </row>
    <row r="1557" spans="1:13" s="11" customFormat="1" hidden="1">
      <c r="A1557" s="75">
        <v>45885</v>
      </c>
      <c r="B1557" s="6" t="s">
        <v>787</v>
      </c>
      <c r="C1557" s="6" t="s">
        <v>764</v>
      </c>
      <c r="D1557" s="6" t="s">
        <v>65</v>
      </c>
      <c r="E1557" s="6">
        <v>-2.8E-3</v>
      </c>
      <c r="F1557" s="6">
        <v>3.3333333333333335E-3</v>
      </c>
      <c r="G1557" s="6">
        <v>0</v>
      </c>
      <c r="H1557" s="6">
        <v>0</v>
      </c>
      <c r="I1557" s="6">
        <v>0</v>
      </c>
      <c r="J1557" s="55">
        <v>0</v>
      </c>
      <c r="K1557" s="55">
        <v>105</v>
      </c>
      <c r="M1557" s="72"/>
    </row>
    <row r="1558" spans="1:13" s="11" customFormat="1" hidden="1">
      <c r="A1558" s="75">
        <v>45885</v>
      </c>
      <c r="B1558" s="6" t="s">
        <v>787</v>
      </c>
      <c r="C1558" s="6" t="s">
        <v>764</v>
      </c>
      <c r="D1558" s="6" t="s">
        <v>66</v>
      </c>
      <c r="E1558" s="6">
        <v>3.3333333333333335E-3</v>
      </c>
      <c r="F1558" s="6">
        <v>3.3333333333333335E-3</v>
      </c>
      <c r="G1558" s="6">
        <v>0</v>
      </c>
      <c r="H1558" s="6">
        <v>0</v>
      </c>
      <c r="I1558" s="6">
        <v>0</v>
      </c>
      <c r="J1558" s="55">
        <v>0</v>
      </c>
      <c r="K1558" s="55">
        <v>52</v>
      </c>
      <c r="M1558" s="72"/>
    </row>
    <row r="1559" spans="1:13" s="11" customFormat="1" hidden="1">
      <c r="A1559" s="75">
        <v>45885</v>
      </c>
      <c r="B1559" s="6" t="s">
        <v>787</v>
      </c>
      <c r="C1559" s="6" t="s">
        <v>764</v>
      </c>
      <c r="D1559" s="6" t="s">
        <v>332</v>
      </c>
      <c r="E1559" s="6">
        <v>0.01</v>
      </c>
      <c r="F1559" s="6">
        <v>0.01</v>
      </c>
      <c r="G1559" s="6">
        <v>0</v>
      </c>
      <c r="H1559" s="6">
        <v>0</v>
      </c>
      <c r="I1559" s="6">
        <v>0</v>
      </c>
      <c r="J1559" s="55">
        <v>0</v>
      </c>
      <c r="K1559" s="55">
        <v>49</v>
      </c>
      <c r="M1559" s="72"/>
    </row>
    <row r="1560" spans="1:13" s="11" customFormat="1" hidden="1">
      <c r="A1560" s="75">
        <v>45885</v>
      </c>
      <c r="B1560" s="6" t="s">
        <v>787</v>
      </c>
      <c r="C1560" s="6" t="s">
        <v>764</v>
      </c>
      <c r="D1560" s="6" t="s">
        <v>333</v>
      </c>
      <c r="E1560" s="6">
        <v>3.3333333333333335E-3</v>
      </c>
      <c r="F1560" s="6">
        <v>3.3333333333333335E-3</v>
      </c>
      <c r="G1560" s="6">
        <v>0</v>
      </c>
      <c r="H1560" s="6">
        <v>0</v>
      </c>
      <c r="I1560" s="6">
        <v>0</v>
      </c>
      <c r="J1560" s="55">
        <v>0</v>
      </c>
      <c r="K1560" s="55">
        <v>180</v>
      </c>
      <c r="M1560" s="72"/>
    </row>
    <row r="1561" spans="1:13" s="11" customFormat="1" hidden="1">
      <c r="A1561" s="75">
        <v>45885</v>
      </c>
      <c r="B1561" s="6" t="s">
        <v>787</v>
      </c>
      <c r="C1561" s="6" t="s">
        <v>764</v>
      </c>
      <c r="D1561" s="6" t="s">
        <v>822</v>
      </c>
      <c r="E1561" s="6">
        <v>0.01</v>
      </c>
      <c r="F1561" s="6">
        <v>0.01</v>
      </c>
      <c r="G1561" s="6">
        <v>0.56000000000000005</v>
      </c>
      <c r="H1561" s="6">
        <v>9.3333333333333341E-3</v>
      </c>
      <c r="I1561" s="6">
        <v>0</v>
      </c>
      <c r="J1561" s="55">
        <v>13.020000000000001</v>
      </c>
      <c r="K1561" s="55">
        <v>23.25</v>
      </c>
      <c r="M1561" s="72"/>
    </row>
    <row r="1562" spans="1:13" s="11" customFormat="1" hidden="1">
      <c r="A1562" s="75">
        <v>45885</v>
      </c>
      <c r="B1562" s="6" t="s">
        <v>787</v>
      </c>
      <c r="C1562" s="6" t="s">
        <v>764</v>
      </c>
      <c r="D1562" s="6" t="s">
        <v>823</v>
      </c>
      <c r="E1562" s="6">
        <v>7.3333333333333323E-3</v>
      </c>
      <c r="F1562" s="6">
        <v>1.6666666666666666E-2</v>
      </c>
      <c r="G1562" s="6">
        <v>0.65800000000000003</v>
      </c>
      <c r="H1562" s="6">
        <v>1.0966666666666668E-2</v>
      </c>
      <c r="I1562" s="6">
        <v>0</v>
      </c>
      <c r="J1562" s="55">
        <v>18.753</v>
      </c>
      <c r="K1562" s="55">
        <v>28.5</v>
      </c>
      <c r="M1562" s="72"/>
    </row>
    <row r="1563" spans="1:13" s="11" customFormat="1" hidden="1">
      <c r="A1563" s="75">
        <v>45885</v>
      </c>
      <c r="B1563" s="6" t="s">
        <v>787</v>
      </c>
      <c r="C1563" s="6" t="s">
        <v>764</v>
      </c>
      <c r="D1563" s="6" t="s">
        <v>70</v>
      </c>
      <c r="E1563" s="6">
        <v>5.6999999999999985E-3</v>
      </c>
      <c r="F1563" s="6">
        <v>1.6666666666666666E-2</v>
      </c>
      <c r="G1563" s="6">
        <v>0.85899999999999999</v>
      </c>
      <c r="H1563" s="6">
        <v>1.4316666666666667E-2</v>
      </c>
      <c r="I1563" s="6">
        <v>0</v>
      </c>
      <c r="J1563" s="55">
        <v>24.4815</v>
      </c>
      <c r="K1563" s="55">
        <v>28.5</v>
      </c>
      <c r="M1563" s="72"/>
    </row>
    <row r="1564" spans="1:13" s="11" customFormat="1" hidden="1">
      <c r="A1564" s="75">
        <v>45885</v>
      </c>
      <c r="B1564" s="6" t="s">
        <v>787</v>
      </c>
      <c r="C1564" s="6" t="s">
        <v>764</v>
      </c>
      <c r="D1564" s="6" t="s">
        <v>72</v>
      </c>
      <c r="E1564" s="6">
        <v>-1.0983333333333333E-2</v>
      </c>
      <c r="F1564" s="6">
        <v>3.3333333333333335E-3</v>
      </c>
      <c r="G1564" s="6">
        <v>0.56899999999999995</v>
      </c>
      <c r="H1564" s="6">
        <v>9.4833333333333332E-3</v>
      </c>
      <c r="I1564" s="6">
        <v>0</v>
      </c>
      <c r="J1564" s="55">
        <v>7.9090999999999996</v>
      </c>
      <c r="K1564" s="55">
        <v>13.9</v>
      </c>
      <c r="M1564" s="72"/>
    </row>
    <row r="1565" spans="1:13" s="11" customFormat="1" hidden="1">
      <c r="A1565" s="75">
        <v>45885</v>
      </c>
      <c r="B1565" s="6" t="s">
        <v>787</v>
      </c>
      <c r="C1565" s="6" t="s">
        <v>764</v>
      </c>
      <c r="D1565" s="6" t="s">
        <v>824</v>
      </c>
      <c r="E1565" s="6">
        <v>1.5516666666666668E-2</v>
      </c>
      <c r="F1565" s="6">
        <v>2.5000000000000001E-2</v>
      </c>
      <c r="G1565" s="6">
        <v>0.625</v>
      </c>
      <c r="H1565" s="6">
        <v>1.0416666666666666E-2</v>
      </c>
      <c r="I1565" s="6">
        <v>0</v>
      </c>
      <c r="J1565" s="55">
        <v>37.5</v>
      </c>
      <c r="K1565" s="55">
        <v>60</v>
      </c>
      <c r="M1565" s="72"/>
    </row>
    <row r="1566" spans="1:13" s="11" customFormat="1" hidden="1">
      <c r="A1566" s="75">
        <v>45885</v>
      </c>
      <c r="B1566" s="6" t="s">
        <v>787</v>
      </c>
      <c r="C1566" s="6" t="s">
        <v>764</v>
      </c>
      <c r="D1566" s="6" t="s">
        <v>825</v>
      </c>
      <c r="E1566" s="6">
        <v>1.4583333333333335E-2</v>
      </c>
      <c r="F1566" s="6">
        <v>2.5000000000000001E-2</v>
      </c>
      <c r="G1566" s="6">
        <v>0.32100000000000001</v>
      </c>
      <c r="H1566" s="6">
        <v>5.3499999999999997E-3</v>
      </c>
      <c r="I1566" s="6">
        <v>0</v>
      </c>
      <c r="J1566" s="55">
        <v>7.4632500000000004</v>
      </c>
      <c r="K1566" s="55">
        <v>23.25</v>
      </c>
      <c r="M1566" s="72"/>
    </row>
    <row r="1567" spans="1:13" s="11" customFormat="1" hidden="1">
      <c r="A1567" s="75">
        <v>45885</v>
      </c>
      <c r="B1567" s="6" t="s">
        <v>787</v>
      </c>
      <c r="C1567" s="6" t="s">
        <v>764</v>
      </c>
      <c r="D1567" s="6" t="s">
        <v>75</v>
      </c>
      <c r="E1567" s="6">
        <v>2.9833333333333335E-3</v>
      </c>
      <c r="F1567" s="6">
        <v>1.6666666666666666E-2</v>
      </c>
      <c r="G1567" s="6">
        <v>0.21</v>
      </c>
      <c r="H1567" s="6">
        <v>3.5000000000000001E-3</v>
      </c>
      <c r="I1567" s="6">
        <v>0.5</v>
      </c>
      <c r="J1567" s="55">
        <v>5.6489999999999991</v>
      </c>
      <c r="K1567" s="55">
        <v>26.9</v>
      </c>
      <c r="M1567" s="72"/>
    </row>
    <row r="1568" spans="1:13" s="11" customFormat="1" hidden="1">
      <c r="A1568" s="75">
        <v>45885</v>
      </c>
      <c r="B1568" s="6" t="s">
        <v>787</v>
      </c>
      <c r="C1568" s="6" t="s">
        <v>764</v>
      </c>
      <c r="D1568" s="6" t="s">
        <v>76</v>
      </c>
      <c r="E1568" s="6">
        <v>4.8333333333333336E-3</v>
      </c>
      <c r="F1568" s="6">
        <v>1.6666666666666666E-2</v>
      </c>
      <c r="G1568" s="6">
        <v>0.26500000000000001</v>
      </c>
      <c r="H1568" s="6">
        <v>4.4166666666666668E-3</v>
      </c>
      <c r="I1568" s="6">
        <v>0.5</v>
      </c>
      <c r="J1568" s="55">
        <v>8.0824999999999996</v>
      </c>
      <c r="K1568" s="55">
        <v>30.5</v>
      </c>
      <c r="M1568" s="72"/>
    </row>
    <row r="1569" spans="1:13" s="11" customFormat="1" hidden="1">
      <c r="A1569" s="75">
        <v>45885</v>
      </c>
      <c r="B1569" s="6" t="s">
        <v>787</v>
      </c>
      <c r="C1569" s="6" t="s">
        <v>764</v>
      </c>
      <c r="D1569" s="6" t="s">
        <v>335</v>
      </c>
      <c r="E1569" s="6">
        <v>2.0583333333333335E-2</v>
      </c>
      <c r="F1569" s="6">
        <v>0.05</v>
      </c>
      <c r="G1569" s="6">
        <v>0</v>
      </c>
      <c r="H1569" s="6">
        <v>0</v>
      </c>
      <c r="I1569" s="6">
        <v>1.5</v>
      </c>
      <c r="J1569" s="55">
        <v>0</v>
      </c>
      <c r="K1569" s="55">
        <v>31</v>
      </c>
      <c r="M1569" s="72"/>
    </row>
    <row r="1570" spans="1:13" s="11" customFormat="1" hidden="1">
      <c r="A1570" s="75">
        <v>45885</v>
      </c>
      <c r="B1570" s="6" t="s">
        <v>787</v>
      </c>
      <c r="C1570" s="6" t="s">
        <v>764</v>
      </c>
      <c r="D1570" s="6" t="s">
        <v>78</v>
      </c>
      <c r="E1570" s="6">
        <v>0.05</v>
      </c>
      <c r="F1570" s="6">
        <v>3.3333333333333333E-2</v>
      </c>
      <c r="G1570" s="6">
        <v>0</v>
      </c>
      <c r="H1570" s="6">
        <v>0</v>
      </c>
      <c r="I1570" s="6">
        <v>-1</v>
      </c>
      <c r="J1570" s="55">
        <v>0</v>
      </c>
      <c r="K1570" s="55">
        <v>4.6500000000000004</v>
      </c>
      <c r="M1570" s="72"/>
    </row>
    <row r="1571" spans="1:13" s="11" customFormat="1" hidden="1">
      <c r="A1571" s="75">
        <v>45885</v>
      </c>
      <c r="B1571" s="6" t="s">
        <v>787</v>
      </c>
      <c r="C1571" s="6" t="s">
        <v>764</v>
      </c>
      <c r="D1571" s="6" t="s">
        <v>80</v>
      </c>
      <c r="E1571" s="6">
        <v>8.3333333333333332E-3</v>
      </c>
      <c r="F1571" s="6">
        <v>8.3333333333333332E-3</v>
      </c>
      <c r="G1571" s="6">
        <v>0</v>
      </c>
      <c r="H1571" s="6">
        <v>0</v>
      </c>
      <c r="I1571" s="6">
        <v>0</v>
      </c>
      <c r="J1571" s="55">
        <v>0</v>
      </c>
      <c r="K1571" s="55">
        <v>13.73</v>
      </c>
      <c r="M1571" s="72"/>
    </row>
    <row r="1572" spans="1:13" s="11" customFormat="1" hidden="1">
      <c r="A1572" s="75">
        <v>45885</v>
      </c>
      <c r="B1572" s="6" t="s">
        <v>787</v>
      </c>
      <c r="C1572" s="6" t="s">
        <v>764</v>
      </c>
      <c r="D1572" s="6" t="s">
        <v>826</v>
      </c>
      <c r="E1572" s="6">
        <v>0.04</v>
      </c>
      <c r="F1572" s="6">
        <v>5.9999999999999991E-2</v>
      </c>
      <c r="G1572" s="6">
        <v>0.56899999999999995</v>
      </c>
      <c r="H1572" s="6">
        <v>9.4833333333333332E-3</v>
      </c>
      <c r="I1572" s="6">
        <v>1.1999999999999997</v>
      </c>
      <c r="J1572" s="55">
        <v>35.6720325</v>
      </c>
      <c r="K1572" s="55">
        <v>62.692500000000003</v>
      </c>
      <c r="M1572" s="72"/>
    </row>
    <row r="1573" spans="1:13" s="11" customFormat="1" hidden="1">
      <c r="A1573" s="75">
        <v>45885</v>
      </c>
      <c r="B1573" s="6" t="s">
        <v>787</v>
      </c>
      <c r="C1573" s="6" t="s">
        <v>764</v>
      </c>
      <c r="D1573" s="6" t="s">
        <v>827</v>
      </c>
      <c r="E1573" s="6">
        <v>7.1833333333333332E-3</v>
      </c>
      <c r="F1573" s="6">
        <v>1.6666666666666666E-2</v>
      </c>
      <c r="G1573" s="6">
        <v>0.36199999999999999</v>
      </c>
      <c r="H1573" s="6">
        <v>6.0333333333333333E-3</v>
      </c>
      <c r="I1573" s="6">
        <v>0</v>
      </c>
      <c r="J1573" s="55">
        <v>18.1724</v>
      </c>
      <c r="K1573" s="55">
        <v>50.2</v>
      </c>
      <c r="M1573" s="72"/>
    </row>
    <row r="1574" spans="1:13" s="11" customFormat="1" hidden="1">
      <c r="A1574" s="75">
        <v>45885</v>
      </c>
      <c r="B1574" s="6" t="s">
        <v>787</v>
      </c>
      <c r="C1574" s="6" t="s">
        <v>764</v>
      </c>
      <c r="D1574" s="6" t="s">
        <v>541</v>
      </c>
      <c r="E1574" s="6">
        <v>1.0633333333333333E-2</v>
      </c>
      <c r="F1574" s="6">
        <v>1.3333333333333334E-2</v>
      </c>
      <c r="G1574" s="6">
        <v>0</v>
      </c>
      <c r="H1574" s="6">
        <v>0</v>
      </c>
      <c r="I1574" s="6">
        <v>-0.19999999999999996</v>
      </c>
      <c r="J1574" s="55">
        <v>0</v>
      </c>
      <c r="K1574" s="55">
        <v>91</v>
      </c>
      <c r="M1574" s="72"/>
    </row>
    <row r="1575" spans="1:13" s="11" customFormat="1" hidden="1">
      <c r="A1575" s="75">
        <v>45885</v>
      </c>
      <c r="B1575" s="6" t="s">
        <v>787</v>
      </c>
      <c r="C1575" s="6" t="s">
        <v>764</v>
      </c>
      <c r="D1575" s="6" t="s">
        <v>82</v>
      </c>
      <c r="E1575" s="6">
        <v>0.05</v>
      </c>
      <c r="F1575" s="6">
        <v>0.05</v>
      </c>
      <c r="G1575" s="6">
        <v>0</v>
      </c>
      <c r="H1575" s="6">
        <v>0</v>
      </c>
      <c r="I1575" s="6">
        <v>0</v>
      </c>
      <c r="J1575" s="55">
        <v>0</v>
      </c>
      <c r="K1575" s="55">
        <v>58.8</v>
      </c>
      <c r="M1575" s="72"/>
    </row>
    <row r="1576" spans="1:13" s="11" customFormat="1" hidden="1">
      <c r="A1576" s="75">
        <v>45885</v>
      </c>
      <c r="B1576" s="6" t="s">
        <v>787</v>
      </c>
      <c r="C1576" s="6" t="s">
        <v>764</v>
      </c>
      <c r="D1576" s="6" t="s">
        <v>828</v>
      </c>
      <c r="E1576" s="6">
        <v>6.6666666666666666E-2</v>
      </c>
      <c r="F1576" s="6">
        <v>6.6666666666666666E-2</v>
      </c>
      <c r="G1576" s="6">
        <v>0</v>
      </c>
      <c r="H1576" s="6">
        <v>0</v>
      </c>
      <c r="I1576" s="6">
        <v>4.3099999999999996</v>
      </c>
      <c r="J1576" s="55">
        <v>0</v>
      </c>
      <c r="K1576" s="55">
        <v>63.6</v>
      </c>
      <c r="M1576" s="72"/>
    </row>
    <row r="1577" spans="1:13" s="11" customFormat="1" hidden="1">
      <c r="A1577" s="75">
        <v>45885</v>
      </c>
      <c r="B1577" s="6" t="s">
        <v>787</v>
      </c>
      <c r="C1577" s="6" t="s">
        <v>764</v>
      </c>
      <c r="D1577" s="6" t="s">
        <v>829</v>
      </c>
      <c r="E1577" s="6">
        <v>1.6666666666666666E-2</v>
      </c>
      <c r="F1577" s="6">
        <v>1.6666666666666666E-2</v>
      </c>
      <c r="G1577" s="6">
        <v>0.23</v>
      </c>
      <c r="H1577" s="6">
        <v>3.8333333333333336E-3</v>
      </c>
      <c r="I1577" s="6">
        <v>0</v>
      </c>
      <c r="J1577" s="55">
        <v>2.99</v>
      </c>
      <c r="K1577" s="55">
        <v>13</v>
      </c>
      <c r="M1577" s="72"/>
    </row>
    <row r="1578" spans="1:13" s="11" customFormat="1" hidden="1">
      <c r="A1578" s="75">
        <v>45885</v>
      </c>
      <c r="B1578" s="6" t="s">
        <v>787</v>
      </c>
      <c r="C1578" s="6" t="s">
        <v>764</v>
      </c>
      <c r="D1578" s="6" t="s">
        <v>87</v>
      </c>
      <c r="E1578" s="6">
        <v>1.2833333333333332E-2</v>
      </c>
      <c r="F1578" s="6">
        <v>1.6666666666666666E-2</v>
      </c>
      <c r="G1578" s="6">
        <v>1</v>
      </c>
      <c r="H1578" s="6">
        <v>1.6666666666666666E-2</v>
      </c>
      <c r="I1578" s="6">
        <v>0</v>
      </c>
      <c r="J1578" s="55">
        <v>99</v>
      </c>
      <c r="K1578" s="55">
        <v>99</v>
      </c>
      <c r="M1578" s="72"/>
    </row>
    <row r="1579" spans="1:13" s="11" customFormat="1" hidden="1">
      <c r="A1579" s="75">
        <v>45885</v>
      </c>
      <c r="B1579" s="6" t="s">
        <v>787</v>
      </c>
      <c r="C1579" s="6" t="s">
        <v>764</v>
      </c>
      <c r="D1579" s="6" t="s">
        <v>88</v>
      </c>
      <c r="E1579" s="6">
        <v>0.31666666666666665</v>
      </c>
      <c r="F1579" s="6">
        <v>0.33333333333333331</v>
      </c>
      <c r="G1579" s="6">
        <v>12</v>
      </c>
      <c r="H1579" s="6">
        <v>0.2</v>
      </c>
      <c r="I1579" s="6">
        <v>0</v>
      </c>
      <c r="J1579" s="55">
        <v>18</v>
      </c>
      <c r="K1579" s="55">
        <v>1.5</v>
      </c>
      <c r="M1579" s="72"/>
    </row>
    <row r="1580" spans="1:13" s="11" customFormat="1" hidden="1">
      <c r="A1580" s="75">
        <v>45885</v>
      </c>
      <c r="B1580" s="6" t="s">
        <v>787</v>
      </c>
      <c r="C1580" s="6" t="s">
        <v>764</v>
      </c>
      <c r="D1580" s="6" t="s">
        <v>89</v>
      </c>
      <c r="E1580" s="6">
        <v>4.9999999999999989E-2</v>
      </c>
      <c r="F1580" s="6">
        <v>0.25</v>
      </c>
      <c r="G1580" s="6">
        <v>15</v>
      </c>
      <c r="H1580" s="6">
        <v>0.25</v>
      </c>
      <c r="I1580" s="6">
        <v>0</v>
      </c>
      <c r="J1580" s="55">
        <v>33</v>
      </c>
      <c r="K1580" s="55">
        <v>2.2000000000000002</v>
      </c>
      <c r="M1580" s="72"/>
    </row>
    <row r="1581" spans="1:13" s="11" customFormat="1" hidden="1">
      <c r="A1581" s="75">
        <v>45885</v>
      </c>
      <c r="B1581" s="6" t="s">
        <v>787</v>
      </c>
      <c r="C1581" s="6" t="s">
        <v>764</v>
      </c>
      <c r="D1581" s="6" t="s">
        <v>760</v>
      </c>
      <c r="E1581" s="6">
        <v>-0.21666666666666667</v>
      </c>
      <c r="F1581" s="6">
        <v>3.3333333333333333E-2</v>
      </c>
      <c r="G1581" s="6">
        <v>1</v>
      </c>
      <c r="H1581" s="6">
        <v>1.6666666666666666E-2</v>
      </c>
      <c r="I1581" s="6">
        <v>0</v>
      </c>
      <c r="J1581" s="55">
        <v>7.5</v>
      </c>
      <c r="K1581" s="55">
        <v>7.5</v>
      </c>
      <c r="M1581" s="72"/>
    </row>
    <row r="1582" spans="1:13" s="11" customFormat="1" hidden="1">
      <c r="A1582" s="75">
        <v>45885</v>
      </c>
      <c r="B1582" s="6" t="s">
        <v>787</v>
      </c>
      <c r="C1582" s="6" t="s">
        <v>764</v>
      </c>
      <c r="D1582" s="6" t="s">
        <v>90</v>
      </c>
      <c r="E1582" s="6">
        <v>0.48333333333333334</v>
      </c>
      <c r="F1582" s="6">
        <v>0.83333333333333337</v>
      </c>
      <c r="G1582" s="6">
        <v>36</v>
      </c>
      <c r="H1582" s="6">
        <v>0.6</v>
      </c>
      <c r="I1582" s="6">
        <v>20</v>
      </c>
      <c r="J1582" s="55">
        <v>43.199999999999996</v>
      </c>
      <c r="K1582" s="55">
        <v>1.2</v>
      </c>
      <c r="M1582" s="72"/>
    </row>
    <row r="1583" spans="1:13" s="11" customFormat="1" hidden="1">
      <c r="A1583" s="75">
        <v>45885</v>
      </c>
      <c r="B1583" s="6" t="s">
        <v>787</v>
      </c>
      <c r="C1583" s="6" t="s">
        <v>764</v>
      </c>
      <c r="D1583" s="6" t="s">
        <v>91</v>
      </c>
      <c r="E1583" s="6">
        <v>-0.54999999999999993</v>
      </c>
      <c r="F1583" s="6">
        <v>0.05</v>
      </c>
      <c r="G1583" s="6">
        <v>0</v>
      </c>
      <c r="H1583" s="6">
        <v>0</v>
      </c>
      <c r="I1583" s="6">
        <v>0</v>
      </c>
      <c r="J1583" s="55">
        <v>0</v>
      </c>
      <c r="K1583" s="55">
        <v>7.8</v>
      </c>
      <c r="M1583" s="72"/>
    </row>
    <row r="1584" spans="1:13" s="11" customFormat="1" hidden="1">
      <c r="A1584" s="75">
        <v>45885</v>
      </c>
      <c r="B1584" s="6" t="s">
        <v>787</v>
      </c>
      <c r="C1584" s="6" t="s">
        <v>764</v>
      </c>
      <c r="D1584" s="6" t="s">
        <v>761</v>
      </c>
      <c r="E1584" s="6">
        <v>1.6666666666666666E-2</v>
      </c>
      <c r="F1584" s="6">
        <v>1.6666666666666666E-2</v>
      </c>
      <c r="G1584" s="6">
        <v>0</v>
      </c>
      <c r="H1584" s="6">
        <v>0</v>
      </c>
      <c r="I1584" s="6">
        <v>0</v>
      </c>
      <c r="J1584" s="55">
        <v>0</v>
      </c>
      <c r="K1584" s="55">
        <v>12.9</v>
      </c>
      <c r="M1584" s="72"/>
    </row>
    <row r="1585" spans="1:13" s="11" customFormat="1" hidden="1">
      <c r="A1585" s="75">
        <v>45885</v>
      </c>
      <c r="B1585" s="6" t="s">
        <v>576</v>
      </c>
      <c r="C1585" s="6" t="s">
        <v>588</v>
      </c>
      <c r="D1585" s="36" t="s">
        <v>220</v>
      </c>
      <c r="E1585" s="7">
        <v>0.15663716814159293</v>
      </c>
      <c r="F1585" s="7">
        <v>0.1111111111111111</v>
      </c>
      <c r="G1585" s="6">
        <v>2.2999999999999998</v>
      </c>
      <c r="H1585" s="6">
        <v>2.0353982300884955E-2</v>
      </c>
      <c r="I1585" s="6">
        <v>0</v>
      </c>
      <c r="J1585" s="22">
        <v>16.651999999999997</v>
      </c>
      <c r="K1585" s="22">
        <v>7.24</v>
      </c>
      <c r="M1585" s="72"/>
    </row>
    <row r="1586" spans="1:13" s="11" customFormat="1" hidden="1">
      <c r="A1586" s="75">
        <v>45885</v>
      </c>
      <c r="B1586" s="6" t="s">
        <v>576</v>
      </c>
      <c r="C1586" s="6" t="s">
        <v>588</v>
      </c>
      <c r="D1586" s="36" t="s">
        <v>213</v>
      </c>
      <c r="E1586" s="7">
        <v>0.16212389380530973</v>
      </c>
      <c r="F1586" s="7">
        <v>0.1111111111111111</v>
      </c>
      <c r="G1586" s="6">
        <v>1.68</v>
      </c>
      <c r="H1586" s="6">
        <v>1.4867256637168142E-2</v>
      </c>
      <c r="I1586" s="6">
        <v>0</v>
      </c>
      <c r="J1586" s="22">
        <v>63.268799999999992</v>
      </c>
      <c r="K1586" s="22">
        <v>37.659999999999997</v>
      </c>
      <c r="M1586" s="72"/>
    </row>
    <row r="1587" spans="1:13" s="11" customFormat="1" hidden="1">
      <c r="A1587" s="75">
        <v>45885</v>
      </c>
      <c r="B1587" s="6" t="s">
        <v>576</v>
      </c>
      <c r="C1587" s="6" t="s">
        <v>588</v>
      </c>
      <c r="D1587" s="36" t="s">
        <v>577</v>
      </c>
      <c r="E1587" s="7">
        <v>1.753769911504425</v>
      </c>
      <c r="F1587" s="7">
        <v>1.1111111111111112</v>
      </c>
      <c r="G1587" s="6">
        <v>1.8240000000000001</v>
      </c>
      <c r="H1587" s="6">
        <v>1.6141592920353984E-2</v>
      </c>
      <c r="I1587" s="6">
        <v>0</v>
      </c>
      <c r="J1587" s="22">
        <v>3.8304000000000005</v>
      </c>
      <c r="K1587" s="22">
        <v>2.1</v>
      </c>
      <c r="M1587" s="72"/>
    </row>
    <row r="1588" spans="1:13" s="11" customFormat="1" hidden="1">
      <c r="A1588" s="75">
        <v>45885</v>
      </c>
      <c r="B1588" s="6" t="s">
        <v>576</v>
      </c>
      <c r="C1588" s="6" t="s">
        <v>588</v>
      </c>
      <c r="D1588" s="36" t="s">
        <v>578</v>
      </c>
      <c r="E1588" s="7">
        <v>1.5929203539823008E-3</v>
      </c>
      <c r="F1588" s="7">
        <v>2.7777777777777779E-3</v>
      </c>
      <c r="G1588" s="6">
        <v>0</v>
      </c>
      <c r="H1588" s="6">
        <v>0</v>
      </c>
      <c r="I1588" s="6">
        <v>0.32</v>
      </c>
      <c r="J1588" s="22">
        <v>0</v>
      </c>
      <c r="K1588" s="22">
        <v>42.52</v>
      </c>
      <c r="M1588" s="72"/>
    </row>
    <row r="1589" spans="1:13" s="11" customFormat="1" hidden="1">
      <c r="A1589" s="75">
        <v>45885</v>
      </c>
      <c r="B1589" s="6" t="s">
        <v>576</v>
      </c>
      <c r="C1589" s="6" t="s">
        <v>588</v>
      </c>
      <c r="D1589" s="36" t="s">
        <v>579</v>
      </c>
      <c r="E1589" s="7">
        <v>0.32743362831858414</v>
      </c>
      <c r="F1589" s="7">
        <v>0.77777777777777779</v>
      </c>
      <c r="G1589" s="6">
        <v>23</v>
      </c>
      <c r="H1589" s="6">
        <v>0.20353982300884957</v>
      </c>
      <c r="I1589" s="6">
        <v>80</v>
      </c>
      <c r="J1589" s="22">
        <v>13.799999999999999</v>
      </c>
      <c r="K1589" s="22">
        <v>0.6</v>
      </c>
      <c r="M1589" s="72"/>
    </row>
    <row r="1590" spans="1:13" s="11" customFormat="1" hidden="1">
      <c r="A1590" s="75">
        <v>45885</v>
      </c>
      <c r="B1590" s="6" t="s">
        <v>576</v>
      </c>
      <c r="C1590" s="6" t="s">
        <v>588</v>
      </c>
      <c r="D1590" s="36" t="s">
        <v>137</v>
      </c>
      <c r="E1590" s="7">
        <v>8.8495575221238937E-3</v>
      </c>
      <c r="F1590" s="7">
        <v>5.5555555555555558E-3</v>
      </c>
      <c r="G1590" s="6">
        <v>0</v>
      </c>
      <c r="H1590" s="6">
        <v>0</v>
      </c>
      <c r="I1590" s="6">
        <v>0</v>
      </c>
      <c r="J1590" s="22">
        <v>0</v>
      </c>
      <c r="K1590" s="22">
        <v>31.45</v>
      </c>
      <c r="M1590" s="72"/>
    </row>
    <row r="1591" spans="1:13" s="11" customFormat="1" hidden="1">
      <c r="A1591" s="75">
        <v>45885</v>
      </c>
      <c r="B1591" s="6" t="s">
        <v>576</v>
      </c>
      <c r="C1591" s="6" t="s">
        <v>588</v>
      </c>
      <c r="D1591" s="36" t="s">
        <v>580</v>
      </c>
      <c r="E1591" s="7">
        <v>1.136283185840708E-2</v>
      </c>
      <c r="F1591" s="7">
        <v>8.3333333333333332E-3</v>
      </c>
      <c r="G1591" s="6">
        <v>0.216</v>
      </c>
      <c r="H1591" s="6">
        <v>1.9115044247787611E-3</v>
      </c>
      <c r="I1591" s="6">
        <v>0</v>
      </c>
      <c r="J1591" s="22">
        <v>6.17544</v>
      </c>
      <c r="K1591" s="22">
        <v>28.59</v>
      </c>
      <c r="M1591" s="72"/>
    </row>
    <row r="1592" spans="1:13" s="11" customFormat="1" hidden="1">
      <c r="A1592" s="75">
        <v>45885</v>
      </c>
      <c r="B1592" s="6" t="s">
        <v>576</v>
      </c>
      <c r="C1592" s="6" t="s">
        <v>588</v>
      </c>
      <c r="D1592" s="36" t="s">
        <v>581</v>
      </c>
      <c r="E1592" s="7">
        <v>1.136283185840708E-2</v>
      </c>
      <c r="F1592" s="7">
        <v>8.3333333333333332E-3</v>
      </c>
      <c r="G1592" s="6">
        <v>0.216</v>
      </c>
      <c r="H1592" s="6">
        <v>1.9115044247787611E-3</v>
      </c>
      <c r="I1592" s="6">
        <v>0</v>
      </c>
      <c r="J1592" s="22">
        <v>7.4649600000000005</v>
      </c>
      <c r="K1592" s="22">
        <v>34.56</v>
      </c>
      <c r="M1592" s="72"/>
    </row>
    <row r="1593" spans="1:13" s="11" customFormat="1" hidden="1">
      <c r="A1593" s="75">
        <v>45885</v>
      </c>
      <c r="B1593" s="6" t="s">
        <v>576</v>
      </c>
      <c r="C1593" s="6" t="s">
        <v>588</v>
      </c>
      <c r="D1593" s="36" t="s">
        <v>582</v>
      </c>
      <c r="E1593" s="7">
        <v>1.3168141592920353E-2</v>
      </c>
      <c r="F1593" s="7">
        <v>2.7777777777777776E-2</v>
      </c>
      <c r="G1593" s="6">
        <v>3.512</v>
      </c>
      <c r="H1593" s="6">
        <v>3.1079646017699115E-2</v>
      </c>
      <c r="I1593" s="6">
        <v>0</v>
      </c>
      <c r="J1593" s="22">
        <v>138.93472</v>
      </c>
      <c r="K1593" s="22">
        <v>39.56</v>
      </c>
      <c r="M1593" s="72"/>
    </row>
    <row r="1594" spans="1:13" s="11" customFormat="1" hidden="1">
      <c r="A1594" s="75">
        <v>45885</v>
      </c>
      <c r="B1594" s="6" t="s">
        <v>576</v>
      </c>
      <c r="C1594" s="6" t="s">
        <v>588</v>
      </c>
      <c r="D1594" s="36" t="s">
        <v>196</v>
      </c>
      <c r="E1594" s="7">
        <v>1.3274336283185841E-2</v>
      </c>
      <c r="F1594" s="7">
        <v>8.3333333333333332E-3</v>
      </c>
      <c r="G1594" s="6">
        <v>0</v>
      </c>
      <c r="H1594" s="6">
        <v>0</v>
      </c>
      <c r="I1594" s="6">
        <v>0</v>
      </c>
      <c r="J1594" s="22">
        <v>0</v>
      </c>
      <c r="K1594" s="22">
        <v>65</v>
      </c>
      <c r="M1594" s="72"/>
    </row>
    <row r="1595" spans="1:13" s="11" customFormat="1" hidden="1">
      <c r="A1595" s="75">
        <v>45885</v>
      </c>
      <c r="B1595" s="6" t="s">
        <v>576</v>
      </c>
      <c r="C1595" s="6" t="s">
        <v>588</v>
      </c>
      <c r="D1595" s="36" t="s">
        <v>122</v>
      </c>
      <c r="E1595" s="7">
        <v>0.22123893805309736</v>
      </c>
      <c r="F1595" s="7">
        <v>0.1388888888888889</v>
      </c>
      <c r="G1595" s="6">
        <v>0</v>
      </c>
      <c r="H1595" s="6">
        <v>0</v>
      </c>
      <c r="I1595" s="6">
        <v>0</v>
      </c>
      <c r="J1595" s="22">
        <v>0</v>
      </c>
      <c r="K1595" s="22">
        <v>3.7</v>
      </c>
      <c r="M1595" s="72"/>
    </row>
    <row r="1596" spans="1:13" s="11" customFormat="1" hidden="1">
      <c r="A1596" s="75">
        <v>45885</v>
      </c>
      <c r="B1596" s="6" t="s">
        <v>576</v>
      </c>
      <c r="C1596" s="6" t="s">
        <v>588</v>
      </c>
      <c r="D1596" s="36" t="s">
        <v>123</v>
      </c>
      <c r="E1596" s="7">
        <v>0.13274336283185842</v>
      </c>
      <c r="F1596" s="7">
        <v>8.3333333333333329E-2</v>
      </c>
      <c r="G1596" s="6">
        <v>0</v>
      </c>
      <c r="H1596" s="6">
        <v>0</v>
      </c>
      <c r="I1596" s="6">
        <v>0</v>
      </c>
      <c r="J1596" s="22">
        <v>0</v>
      </c>
      <c r="K1596" s="22">
        <v>1.49</v>
      </c>
      <c r="M1596" s="72"/>
    </row>
    <row r="1597" spans="1:13" s="11" customFormat="1" hidden="1">
      <c r="A1597" s="75">
        <v>45885</v>
      </c>
      <c r="B1597" s="6" t="s">
        <v>576</v>
      </c>
      <c r="C1597" s="6" t="s">
        <v>588</v>
      </c>
      <c r="D1597" s="36" t="s">
        <v>124</v>
      </c>
      <c r="E1597" s="7">
        <v>2.2123893805309734E-3</v>
      </c>
      <c r="F1597" s="7">
        <v>1.3888888888888889E-3</v>
      </c>
      <c r="G1597" s="6">
        <v>0</v>
      </c>
      <c r="H1597" s="6">
        <v>0</v>
      </c>
      <c r="I1597" s="6">
        <v>0</v>
      </c>
      <c r="J1597" s="22">
        <v>0</v>
      </c>
      <c r="K1597" s="22">
        <v>54.03</v>
      </c>
      <c r="M1597" s="72"/>
    </row>
    <row r="1598" spans="1:13" s="11" customFormat="1" hidden="1">
      <c r="A1598" s="75">
        <v>45885</v>
      </c>
      <c r="B1598" s="6" t="s">
        <v>576</v>
      </c>
      <c r="C1598" s="6" t="s">
        <v>588</v>
      </c>
      <c r="D1598" s="36" t="s">
        <v>424</v>
      </c>
      <c r="E1598" s="7">
        <v>6.1946902654867256E-2</v>
      </c>
      <c r="F1598" s="7">
        <v>3.888888888888889E-2</v>
      </c>
      <c r="G1598" s="6">
        <v>0</v>
      </c>
      <c r="H1598" s="6">
        <v>0</v>
      </c>
      <c r="I1598" s="6">
        <v>0</v>
      </c>
      <c r="J1598" s="22">
        <v>0</v>
      </c>
      <c r="K1598" s="22">
        <v>2.65</v>
      </c>
      <c r="M1598" s="72"/>
    </row>
    <row r="1599" spans="1:13" s="11" customFormat="1" hidden="1">
      <c r="A1599" s="75">
        <v>45885</v>
      </c>
      <c r="B1599" s="6" t="s">
        <v>576</v>
      </c>
      <c r="C1599" s="6" t="s">
        <v>588</v>
      </c>
      <c r="D1599" s="36" t="s">
        <v>143</v>
      </c>
      <c r="E1599" s="7">
        <v>0.10619469026548672</v>
      </c>
      <c r="F1599" s="80">
        <v>6.6666666666666666E-2</v>
      </c>
      <c r="G1599" s="6">
        <v>0</v>
      </c>
      <c r="H1599" s="6">
        <v>0</v>
      </c>
      <c r="I1599" s="6">
        <v>0</v>
      </c>
      <c r="J1599" s="22">
        <v>0</v>
      </c>
      <c r="K1599" s="22">
        <v>6.48</v>
      </c>
      <c r="M1599" s="72"/>
    </row>
    <row r="1600" spans="1:13" s="11" customFormat="1" hidden="1">
      <c r="A1600" s="75">
        <v>45885</v>
      </c>
      <c r="B1600" s="6" t="s">
        <v>576</v>
      </c>
      <c r="C1600" s="6" t="s">
        <v>588</v>
      </c>
      <c r="D1600" s="36" t="s">
        <v>141</v>
      </c>
      <c r="E1600" s="7">
        <v>6.1946902654867256E-2</v>
      </c>
      <c r="F1600" s="7">
        <v>3.888888888888889E-2</v>
      </c>
      <c r="G1600" s="6">
        <v>0</v>
      </c>
      <c r="H1600" s="6">
        <v>0</v>
      </c>
      <c r="I1600" s="6">
        <v>0</v>
      </c>
      <c r="J1600" s="22">
        <v>0</v>
      </c>
      <c r="K1600" s="22">
        <v>7.4</v>
      </c>
      <c r="M1600" s="72"/>
    </row>
    <row r="1601" spans="1:13" s="11" customFormat="1" hidden="1">
      <c r="A1601" s="75">
        <v>45885</v>
      </c>
      <c r="B1601" s="6" t="s">
        <v>576</v>
      </c>
      <c r="C1601" s="6" t="s">
        <v>588</v>
      </c>
      <c r="D1601" s="36" t="s">
        <v>142</v>
      </c>
      <c r="E1601" s="7">
        <v>0.10619469026548672</v>
      </c>
      <c r="F1601" s="7">
        <v>6.6666666666666666E-2</v>
      </c>
      <c r="G1601" s="6">
        <v>0</v>
      </c>
      <c r="H1601" s="6">
        <v>0</v>
      </c>
      <c r="I1601" s="6">
        <v>0</v>
      </c>
      <c r="J1601" s="22">
        <v>0</v>
      </c>
      <c r="K1601" s="22">
        <v>17</v>
      </c>
      <c r="M1601" s="72"/>
    </row>
    <row r="1602" spans="1:13" s="11" customFormat="1" ht="15.6" hidden="1">
      <c r="A1602" s="75">
        <v>45885</v>
      </c>
      <c r="B1602" s="6" t="s">
        <v>576</v>
      </c>
      <c r="C1602" s="6" t="s">
        <v>588</v>
      </c>
      <c r="D1602" s="39" t="s">
        <v>583</v>
      </c>
      <c r="E1602" s="7">
        <v>0.44247787610619471</v>
      </c>
      <c r="F1602" s="7">
        <v>0.27777777777777779</v>
      </c>
      <c r="G1602" s="6">
        <v>0</v>
      </c>
      <c r="H1602" s="6">
        <v>0</v>
      </c>
      <c r="I1602" s="6">
        <v>0</v>
      </c>
      <c r="J1602" s="22">
        <v>0</v>
      </c>
      <c r="K1602" s="22">
        <v>1.98</v>
      </c>
      <c r="M1602" s="72"/>
    </row>
    <row r="1603" spans="1:13" s="11" customFormat="1" ht="15" hidden="1">
      <c r="A1603" s="75">
        <v>45885</v>
      </c>
      <c r="B1603" s="6" t="s">
        <v>576</v>
      </c>
      <c r="C1603" s="6" t="s">
        <v>588</v>
      </c>
      <c r="D1603" s="27" t="s">
        <v>584</v>
      </c>
      <c r="E1603" s="7">
        <v>2.0796460176991149</v>
      </c>
      <c r="F1603" s="7">
        <v>1.5555555555555556</v>
      </c>
      <c r="G1603" s="6">
        <v>45</v>
      </c>
      <c r="H1603" s="6">
        <v>0.39823008849557523</v>
      </c>
      <c r="I1603" s="6">
        <v>0</v>
      </c>
      <c r="J1603" s="22">
        <v>88.531874999999999</v>
      </c>
      <c r="K1603" s="22">
        <v>1.9673749999999999</v>
      </c>
      <c r="M1603" s="72"/>
    </row>
    <row r="1604" spans="1:13" s="11" customFormat="1" ht="15" hidden="1">
      <c r="A1604" s="75">
        <v>45885</v>
      </c>
      <c r="B1604" s="6" t="s">
        <v>576</v>
      </c>
      <c r="C1604" s="6" t="s">
        <v>588</v>
      </c>
      <c r="D1604" s="26" t="s">
        <v>5</v>
      </c>
      <c r="E1604" s="7">
        <v>6.8681415929203543E-2</v>
      </c>
      <c r="F1604" s="7">
        <v>0.05</v>
      </c>
      <c r="G1604" s="6">
        <v>1.2390000000000001</v>
      </c>
      <c r="H1604" s="6">
        <v>1.0964601769911505E-2</v>
      </c>
      <c r="I1604" s="6">
        <v>0</v>
      </c>
      <c r="J1604" s="22">
        <v>33.048259999999999</v>
      </c>
      <c r="K1604" s="22">
        <v>26.673333333333332</v>
      </c>
      <c r="M1604" s="72"/>
    </row>
    <row r="1605" spans="1:13" s="11" customFormat="1" ht="15" hidden="1">
      <c r="A1605" s="75">
        <v>45885</v>
      </c>
      <c r="B1605" s="6" t="s">
        <v>576</v>
      </c>
      <c r="C1605" s="6" t="s">
        <v>588</v>
      </c>
      <c r="D1605" s="27" t="s">
        <v>585</v>
      </c>
      <c r="E1605" s="7">
        <v>0.61946902654867264</v>
      </c>
      <c r="F1605" s="7">
        <v>0.55555555555555558</v>
      </c>
      <c r="G1605" s="6">
        <v>30</v>
      </c>
      <c r="H1605" s="6">
        <v>0.26548672566371684</v>
      </c>
      <c r="I1605" s="6">
        <v>0</v>
      </c>
      <c r="J1605" s="22">
        <v>35.4</v>
      </c>
      <c r="K1605" s="22">
        <v>1.18</v>
      </c>
      <c r="M1605" s="72"/>
    </row>
    <row r="1606" spans="1:13" s="11" customFormat="1" ht="15" hidden="1">
      <c r="A1606" s="75">
        <v>45885</v>
      </c>
      <c r="B1606" s="6" t="s">
        <v>576</v>
      </c>
      <c r="C1606" s="6" t="s">
        <v>588</v>
      </c>
      <c r="D1606" s="27" t="s">
        <v>7</v>
      </c>
      <c r="E1606" s="7">
        <v>1.7699115044247787E-2</v>
      </c>
      <c r="F1606" s="7">
        <v>1.1111111111111112E-2</v>
      </c>
      <c r="G1606" s="6">
        <v>0</v>
      </c>
      <c r="H1606" s="6">
        <v>0</v>
      </c>
      <c r="I1606" s="6">
        <v>0</v>
      </c>
      <c r="J1606" s="22">
        <v>0</v>
      </c>
      <c r="K1606" s="22">
        <v>20.7</v>
      </c>
      <c r="M1606" s="72"/>
    </row>
    <row r="1607" spans="1:13" s="11" customFormat="1" ht="15" hidden="1">
      <c r="A1607" s="75">
        <v>45885</v>
      </c>
      <c r="B1607" s="6" t="s">
        <v>576</v>
      </c>
      <c r="C1607" s="6" t="s">
        <v>588</v>
      </c>
      <c r="D1607" s="27" t="s">
        <v>13</v>
      </c>
      <c r="E1607" s="7">
        <v>0</v>
      </c>
      <c r="F1607" s="7">
        <v>2.7777777777777779E-3</v>
      </c>
      <c r="G1607" s="6">
        <v>0</v>
      </c>
      <c r="H1607" s="6">
        <v>0</v>
      </c>
      <c r="I1607" s="6">
        <v>0.5</v>
      </c>
      <c r="J1607" s="22">
        <v>0</v>
      </c>
      <c r="K1607" s="22">
        <v>20.350000000000001</v>
      </c>
      <c r="M1607" s="72"/>
    </row>
    <row r="1608" spans="1:13" s="11" customFormat="1" ht="15" hidden="1">
      <c r="A1608" s="75">
        <v>45885</v>
      </c>
      <c r="B1608" s="6" t="s">
        <v>576</v>
      </c>
      <c r="C1608" s="6" t="s">
        <v>588</v>
      </c>
      <c r="D1608" s="27" t="s">
        <v>15</v>
      </c>
      <c r="E1608" s="7">
        <v>0</v>
      </c>
      <c r="F1608" s="7">
        <v>5.5555555555555558E-3</v>
      </c>
      <c r="G1608" s="6">
        <v>0</v>
      </c>
      <c r="H1608" s="6">
        <v>0</v>
      </c>
      <c r="I1608" s="6">
        <v>1</v>
      </c>
      <c r="J1608" s="22">
        <v>0</v>
      </c>
      <c r="K1608" s="22">
        <v>5.09</v>
      </c>
      <c r="M1608" s="72"/>
    </row>
    <row r="1609" spans="1:13" s="11" customFormat="1" ht="15" hidden="1">
      <c r="A1609" s="75">
        <v>45885</v>
      </c>
      <c r="B1609" s="6" t="s">
        <v>576</v>
      </c>
      <c r="C1609" s="6" t="s">
        <v>588</v>
      </c>
      <c r="D1609" s="27" t="s">
        <v>16</v>
      </c>
      <c r="E1609" s="7">
        <v>1.5929203539823009</v>
      </c>
      <c r="F1609" s="7">
        <v>1</v>
      </c>
      <c r="G1609" s="6">
        <v>0</v>
      </c>
      <c r="H1609" s="6">
        <v>0</v>
      </c>
      <c r="I1609" s="6">
        <v>0</v>
      </c>
      <c r="J1609" s="22">
        <v>0</v>
      </c>
      <c r="K1609" s="22">
        <v>0.06</v>
      </c>
      <c r="M1609" s="72"/>
    </row>
    <row r="1610" spans="1:13" s="11" customFormat="1" ht="15" hidden="1">
      <c r="A1610" s="75">
        <v>45885</v>
      </c>
      <c r="B1610" s="6" t="s">
        <v>576</v>
      </c>
      <c r="C1610" s="6" t="s">
        <v>588</v>
      </c>
      <c r="D1610" s="27" t="s">
        <v>17</v>
      </c>
      <c r="E1610" s="7">
        <v>1.5929203539823009</v>
      </c>
      <c r="F1610" s="7">
        <v>1</v>
      </c>
      <c r="G1610" s="6">
        <v>0</v>
      </c>
      <c r="H1610" s="6">
        <v>0</v>
      </c>
      <c r="I1610" s="6">
        <v>0</v>
      </c>
      <c r="J1610" s="22">
        <v>0</v>
      </c>
      <c r="K1610" s="22">
        <v>7.0000000000000007E-2</v>
      </c>
      <c r="M1610" s="72"/>
    </row>
    <row r="1611" spans="1:13" s="11" customFormat="1" ht="15" hidden="1">
      <c r="A1611" s="75">
        <v>45885</v>
      </c>
      <c r="B1611" s="6" t="s">
        <v>576</v>
      </c>
      <c r="C1611" s="6" t="s">
        <v>588</v>
      </c>
      <c r="D1611" s="27" t="s">
        <v>518</v>
      </c>
      <c r="E1611" s="7">
        <v>4.0530973451327432E-2</v>
      </c>
      <c r="F1611" s="7">
        <v>3.888888888888889E-2</v>
      </c>
      <c r="G1611" s="6">
        <v>2.42</v>
      </c>
      <c r="H1611" s="6">
        <v>2.1415929203539824E-2</v>
      </c>
      <c r="I1611" s="6">
        <v>0</v>
      </c>
      <c r="J1611" s="22">
        <v>61.443800000000003</v>
      </c>
      <c r="K1611" s="22">
        <v>25.39</v>
      </c>
      <c r="M1611" s="72"/>
    </row>
    <row r="1612" spans="1:13" s="11" customFormat="1" ht="15" hidden="1">
      <c r="A1612" s="75">
        <v>45885</v>
      </c>
      <c r="B1612" s="6" t="s">
        <v>576</v>
      </c>
      <c r="C1612" s="6" t="s">
        <v>588</v>
      </c>
      <c r="D1612" s="27" t="s">
        <v>19</v>
      </c>
      <c r="E1612" s="7">
        <v>0</v>
      </c>
      <c r="F1612" s="7">
        <v>5.5555555555555558E-3</v>
      </c>
      <c r="G1612" s="6">
        <v>0</v>
      </c>
      <c r="H1612" s="6">
        <v>0</v>
      </c>
      <c r="I1612" s="6">
        <v>1</v>
      </c>
      <c r="J1612" s="22">
        <v>0</v>
      </c>
      <c r="K1612" s="22">
        <v>65</v>
      </c>
      <c r="M1612" s="72"/>
    </row>
    <row r="1613" spans="1:13" s="11" customFormat="1" ht="15" hidden="1">
      <c r="A1613" s="75">
        <v>45885</v>
      </c>
      <c r="B1613" s="6" t="s">
        <v>576</v>
      </c>
      <c r="C1613" s="6" t="s">
        <v>588</v>
      </c>
      <c r="D1613" s="26" t="s">
        <v>24</v>
      </c>
      <c r="E1613" s="7">
        <v>3.9823008849557522E-2</v>
      </c>
      <c r="F1613" s="7">
        <v>2.5000000000000001E-2</v>
      </c>
      <c r="G1613" s="6">
        <v>0</v>
      </c>
      <c r="H1613" s="6">
        <v>0</v>
      </c>
      <c r="I1613" s="6">
        <v>0</v>
      </c>
      <c r="J1613" s="22">
        <v>0</v>
      </c>
      <c r="K1613" s="22">
        <v>65.98</v>
      </c>
      <c r="M1613" s="72"/>
    </row>
    <row r="1614" spans="1:13" s="11" customFormat="1" ht="15" hidden="1">
      <c r="A1614" s="75">
        <v>45885</v>
      </c>
      <c r="B1614" s="6" t="s">
        <v>576</v>
      </c>
      <c r="C1614" s="6" t="s">
        <v>588</v>
      </c>
      <c r="D1614" s="26" t="s">
        <v>26</v>
      </c>
      <c r="E1614" s="7">
        <v>1.6283185840707964E-3</v>
      </c>
      <c r="F1614" s="7">
        <v>2.7777777777777779E-3</v>
      </c>
      <c r="G1614" s="6">
        <v>0</v>
      </c>
      <c r="H1614" s="6">
        <v>0</v>
      </c>
      <c r="I1614" s="6">
        <v>0.316</v>
      </c>
      <c r="J1614" s="22">
        <v>0</v>
      </c>
      <c r="K1614" s="22">
        <v>168.29</v>
      </c>
      <c r="M1614" s="72"/>
    </row>
    <row r="1615" spans="1:13" s="11" customFormat="1" ht="15" hidden="1">
      <c r="A1615" s="75">
        <v>45885</v>
      </c>
      <c r="B1615" s="6" t="s">
        <v>576</v>
      </c>
      <c r="C1615" s="6" t="s">
        <v>588</v>
      </c>
      <c r="D1615" s="26" t="s">
        <v>27</v>
      </c>
      <c r="E1615" s="7">
        <v>0</v>
      </c>
      <c r="F1615" s="7">
        <v>1.6666666666666666E-2</v>
      </c>
      <c r="G1615" s="6">
        <v>0</v>
      </c>
      <c r="H1615" s="6">
        <v>0</v>
      </c>
      <c r="I1615" s="6">
        <v>3</v>
      </c>
      <c r="J1615" s="22">
        <v>0</v>
      </c>
      <c r="K1615" s="22">
        <v>16.64</v>
      </c>
      <c r="M1615" s="72"/>
    </row>
    <row r="1616" spans="1:13" s="11" customFormat="1" ht="15" hidden="1">
      <c r="A1616" s="75">
        <v>45885</v>
      </c>
      <c r="B1616" s="6" t="s">
        <v>576</v>
      </c>
      <c r="C1616" s="6" t="s">
        <v>588</v>
      </c>
      <c r="D1616" s="26" t="s">
        <v>303</v>
      </c>
      <c r="E1616" s="7">
        <v>-1.9026548672566371E-3</v>
      </c>
      <c r="F1616" s="7">
        <v>2.2222222222222222E-3</v>
      </c>
      <c r="G1616" s="6">
        <v>0.215</v>
      </c>
      <c r="H1616" s="6">
        <v>1.9026548672566371E-3</v>
      </c>
      <c r="I1616" s="6">
        <v>0.4</v>
      </c>
      <c r="J1616" s="22">
        <v>17.1785</v>
      </c>
      <c r="K1616" s="22">
        <v>79.900000000000006</v>
      </c>
      <c r="M1616" s="72"/>
    </row>
    <row r="1617" spans="1:13" s="11" customFormat="1" ht="15" hidden="1">
      <c r="A1617" s="75">
        <v>45885</v>
      </c>
      <c r="B1617" s="6" t="s">
        <v>576</v>
      </c>
      <c r="C1617" s="6" t="s">
        <v>588</v>
      </c>
      <c r="D1617" s="26" t="s">
        <v>374</v>
      </c>
      <c r="E1617" s="7">
        <v>0</v>
      </c>
      <c r="F1617" s="7">
        <v>2.7777777777777779E-3</v>
      </c>
      <c r="G1617" s="6">
        <v>0</v>
      </c>
      <c r="H1617" s="6">
        <v>0</v>
      </c>
      <c r="I1617" s="6">
        <v>0.5</v>
      </c>
      <c r="J1617" s="22">
        <v>0</v>
      </c>
      <c r="K1617" s="22">
        <v>4.4000000000000004</v>
      </c>
      <c r="M1617" s="72"/>
    </row>
    <row r="1618" spans="1:13" s="11" customFormat="1" ht="15" hidden="1">
      <c r="A1618" s="75">
        <v>45885</v>
      </c>
      <c r="B1618" s="6" t="s">
        <v>576</v>
      </c>
      <c r="C1618" s="6" t="s">
        <v>588</v>
      </c>
      <c r="D1618" s="27" t="s">
        <v>30</v>
      </c>
      <c r="E1618" s="7">
        <v>1.7699115044247787E-2</v>
      </c>
      <c r="F1618" s="7">
        <v>1.1111111111111112E-2</v>
      </c>
      <c r="G1618" s="6">
        <v>0</v>
      </c>
      <c r="H1618" s="6">
        <v>0</v>
      </c>
      <c r="I1618" s="6">
        <v>0</v>
      </c>
      <c r="J1618" s="22">
        <v>0</v>
      </c>
      <c r="K1618" s="22">
        <v>14.9</v>
      </c>
      <c r="M1618" s="72"/>
    </row>
    <row r="1619" spans="1:13" s="11" customFormat="1" ht="15" hidden="1">
      <c r="A1619" s="75">
        <v>45885</v>
      </c>
      <c r="B1619" s="6" t="s">
        <v>576</v>
      </c>
      <c r="C1619" s="6" t="s">
        <v>588</v>
      </c>
      <c r="D1619" s="27" t="s">
        <v>41</v>
      </c>
      <c r="E1619" s="7">
        <v>0</v>
      </c>
      <c r="F1619" s="7">
        <v>5.5555555555555558E-3</v>
      </c>
      <c r="G1619" s="6">
        <v>0</v>
      </c>
      <c r="H1619" s="6">
        <v>0</v>
      </c>
      <c r="I1619" s="6">
        <v>1</v>
      </c>
      <c r="J1619" s="22">
        <v>0</v>
      </c>
      <c r="K1619" s="22">
        <v>3.96</v>
      </c>
      <c r="M1619" s="72"/>
    </row>
    <row r="1620" spans="1:13" s="11" customFormat="1" ht="15" hidden="1">
      <c r="A1620" s="75">
        <v>45885</v>
      </c>
      <c r="B1620" s="6" t="s">
        <v>576</v>
      </c>
      <c r="C1620" s="6" t="s">
        <v>588</v>
      </c>
      <c r="D1620" s="26" t="s">
        <v>524</v>
      </c>
      <c r="E1620" s="7">
        <v>-1.2035398230088497E-3</v>
      </c>
      <c r="F1620" s="7">
        <v>2.2222222222222222E-3</v>
      </c>
      <c r="G1620" s="6">
        <v>0.13600000000000001</v>
      </c>
      <c r="H1620" s="6">
        <v>1.2035398230088497E-3</v>
      </c>
      <c r="I1620" s="6">
        <v>0.4</v>
      </c>
      <c r="J1620" s="22">
        <v>3.4816000000000003</v>
      </c>
      <c r="K1620" s="22">
        <v>25.6</v>
      </c>
      <c r="M1620" s="72"/>
    </row>
    <row r="1621" spans="1:13" s="6" customFormat="1" ht="15" hidden="1">
      <c r="A1621" s="75">
        <v>45887</v>
      </c>
      <c r="B1621" s="6" t="s">
        <v>576</v>
      </c>
      <c r="C1621" s="6" t="s">
        <v>588</v>
      </c>
      <c r="D1621" s="27" t="s">
        <v>525</v>
      </c>
      <c r="E1621" s="7">
        <v>8.8495575221238937E-3</v>
      </c>
      <c r="F1621" s="7">
        <v>5.5555555555555558E-3</v>
      </c>
      <c r="G1621" s="6">
        <v>0</v>
      </c>
      <c r="H1621" s="6">
        <v>0</v>
      </c>
      <c r="I1621" s="6">
        <v>0</v>
      </c>
      <c r="J1621" s="22">
        <v>0</v>
      </c>
      <c r="K1621" s="22">
        <v>13.6</v>
      </c>
      <c r="M1621" s="71"/>
    </row>
    <row r="1622" spans="1:13" s="6" customFormat="1" ht="15" hidden="1">
      <c r="A1622" s="75">
        <v>45887</v>
      </c>
      <c r="B1622" s="6" t="s">
        <v>576</v>
      </c>
      <c r="C1622" s="6" t="s">
        <v>588</v>
      </c>
      <c r="D1622" s="27" t="s">
        <v>44</v>
      </c>
      <c r="E1622" s="7">
        <v>3.5575221238938054E-2</v>
      </c>
      <c r="F1622" s="7">
        <v>2.7777777777777776E-2</v>
      </c>
      <c r="G1622" s="6">
        <v>0.98</v>
      </c>
      <c r="H1622" s="6">
        <v>8.6725663716814162E-3</v>
      </c>
      <c r="I1622" s="6">
        <v>0</v>
      </c>
      <c r="J1622" s="22">
        <v>7.742</v>
      </c>
      <c r="K1622" s="22">
        <v>7.9</v>
      </c>
      <c r="M1622" s="71"/>
    </row>
    <row r="1623" spans="1:13" s="6" customFormat="1" ht="15" hidden="1">
      <c r="A1623" s="75">
        <v>45887</v>
      </c>
      <c r="B1623" s="6" t="s">
        <v>576</v>
      </c>
      <c r="C1623" s="6" t="s">
        <v>588</v>
      </c>
      <c r="D1623" s="27" t="s">
        <v>47</v>
      </c>
      <c r="E1623" s="7">
        <v>4.4247787610619468E-3</v>
      </c>
      <c r="F1623" s="7">
        <v>2.7777777777777779E-3</v>
      </c>
      <c r="G1623" s="6">
        <v>0</v>
      </c>
      <c r="H1623" s="6">
        <v>0</v>
      </c>
      <c r="I1623" s="6">
        <v>0</v>
      </c>
      <c r="J1623" s="22">
        <v>0</v>
      </c>
      <c r="K1623" s="22">
        <v>37.5</v>
      </c>
      <c r="M1623" s="71"/>
    </row>
    <row r="1624" spans="1:13" s="6" customFormat="1" ht="15" hidden="1">
      <c r="A1624" s="75">
        <v>45887</v>
      </c>
      <c r="B1624" s="6" t="s">
        <v>576</v>
      </c>
      <c r="C1624" s="6" t="s">
        <v>588</v>
      </c>
      <c r="D1624" s="26" t="s">
        <v>46</v>
      </c>
      <c r="E1624" s="7">
        <v>1.7699115044247787E-2</v>
      </c>
      <c r="F1624" s="7">
        <v>1.1111111111111112E-2</v>
      </c>
      <c r="G1624" s="6">
        <v>0</v>
      </c>
      <c r="H1624" s="6">
        <v>0</v>
      </c>
      <c r="I1624" s="6">
        <v>0</v>
      </c>
      <c r="J1624" s="22">
        <v>0</v>
      </c>
      <c r="K1624" s="22">
        <v>25.9</v>
      </c>
      <c r="M1624" s="71"/>
    </row>
    <row r="1625" spans="1:13" s="6" customFormat="1" ht="15" hidden="1">
      <c r="A1625" s="75">
        <v>45887</v>
      </c>
      <c r="B1625" s="6" t="s">
        <v>576</v>
      </c>
      <c r="C1625" s="6" t="s">
        <v>588</v>
      </c>
      <c r="D1625" s="26" t="s">
        <v>48</v>
      </c>
      <c r="E1625" s="7">
        <v>1.3274336283185841E-2</v>
      </c>
      <c r="F1625" s="7">
        <v>8.3333333333333332E-3</v>
      </c>
      <c r="G1625" s="6">
        <v>0</v>
      </c>
      <c r="H1625" s="6">
        <v>0</v>
      </c>
      <c r="I1625" s="6">
        <v>0</v>
      </c>
      <c r="J1625" s="22">
        <v>0</v>
      </c>
      <c r="K1625" s="22">
        <v>11.2</v>
      </c>
      <c r="M1625" s="71"/>
    </row>
    <row r="1626" spans="1:13" s="6" customFormat="1" ht="15" hidden="1">
      <c r="A1626" s="75">
        <v>45887</v>
      </c>
      <c r="B1626" s="6" t="s">
        <v>576</v>
      </c>
      <c r="C1626" s="6" t="s">
        <v>588</v>
      </c>
      <c r="D1626" s="27" t="s">
        <v>49</v>
      </c>
      <c r="E1626" s="7">
        <v>8.8495575221238937E-3</v>
      </c>
      <c r="F1626" s="7">
        <v>5.5555555555555558E-3</v>
      </c>
      <c r="G1626" s="6">
        <v>0</v>
      </c>
      <c r="H1626" s="6">
        <v>0</v>
      </c>
      <c r="I1626" s="6">
        <v>0</v>
      </c>
      <c r="J1626" s="22">
        <v>0</v>
      </c>
      <c r="K1626" s="22">
        <v>4.2</v>
      </c>
      <c r="M1626" s="71"/>
    </row>
    <row r="1627" spans="1:13" s="6" customFormat="1" ht="15" hidden="1">
      <c r="A1627" s="75">
        <v>45887</v>
      </c>
      <c r="B1627" s="6" t="s">
        <v>576</v>
      </c>
      <c r="C1627" s="6" t="s">
        <v>588</v>
      </c>
      <c r="D1627" s="26" t="s">
        <v>52</v>
      </c>
      <c r="E1627" s="7">
        <v>4.4247787610619468E-3</v>
      </c>
      <c r="F1627" s="7">
        <v>2.7777777777777779E-3</v>
      </c>
      <c r="G1627" s="6">
        <v>0</v>
      </c>
      <c r="H1627" s="6">
        <v>0</v>
      </c>
      <c r="I1627" s="6">
        <v>0</v>
      </c>
      <c r="J1627" s="22">
        <v>0</v>
      </c>
      <c r="K1627" s="22">
        <v>6.1</v>
      </c>
      <c r="M1627" s="71"/>
    </row>
    <row r="1628" spans="1:13" s="6" customFormat="1" ht="15" hidden="1">
      <c r="A1628" s="75">
        <v>45887</v>
      </c>
      <c r="B1628" s="6" t="s">
        <v>576</v>
      </c>
      <c r="C1628" s="6" t="s">
        <v>588</v>
      </c>
      <c r="D1628" s="27" t="s">
        <v>245</v>
      </c>
      <c r="E1628" s="7">
        <v>3.1318584070796462E-2</v>
      </c>
      <c r="F1628" s="7">
        <v>2.2222222222222223E-2</v>
      </c>
      <c r="G1628" s="6">
        <v>0.46100000000000002</v>
      </c>
      <c r="H1628" s="6">
        <v>4.0796460176991149E-3</v>
      </c>
      <c r="I1628" s="6">
        <v>0</v>
      </c>
      <c r="J1628" s="22">
        <v>7.9015400000000007</v>
      </c>
      <c r="K1628" s="22">
        <v>17.14</v>
      </c>
      <c r="M1628" s="71"/>
    </row>
    <row r="1629" spans="1:13" s="6" customFormat="1" ht="15" hidden="1">
      <c r="A1629" s="75">
        <v>45887</v>
      </c>
      <c r="B1629" s="6" t="s">
        <v>576</v>
      </c>
      <c r="C1629" s="6" t="s">
        <v>588</v>
      </c>
      <c r="D1629" s="27" t="s">
        <v>246</v>
      </c>
      <c r="E1629" s="7">
        <v>2.6548672566371681E-3</v>
      </c>
      <c r="F1629" s="7">
        <v>1.6666666666666666E-3</v>
      </c>
      <c r="G1629" s="6">
        <v>0</v>
      </c>
      <c r="H1629" s="6">
        <v>0</v>
      </c>
      <c r="I1629" s="6">
        <v>0</v>
      </c>
      <c r="J1629" s="22">
        <v>0</v>
      </c>
      <c r="K1629" s="22">
        <v>27.9</v>
      </c>
      <c r="M1629" s="71"/>
    </row>
    <row r="1630" spans="1:13" s="6" customFormat="1" ht="15" hidden="1">
      <c r="A1630" s="75">
        <v>45887</v>
      </c>
      <c r="B1630" s="6" t="s">
        <v>576</v>
      </c>
      <c r="C1630" s="6" t="s">
        <v>588</v>
      </c>
      <c r="D1630" s="27" t="s">
        <v>56</v>
      </c>
      <c r="E1630" s="7">
        <v>7.9646017699115043E-3</v>
      </c>
      <c r="F1630" s="7">
        <v>6.6666666666666662E-3</v>
      </c>
      <c r="G1630" s="6">
        <v>0.3</v>
      </c>
      <c r="H1630" s="6">
        <v>2.6548672566371681E-3</v>
      </c>
      <c r="I1630" s="6">
        <v>0</v>
      </c>
      <c r="J1630" s="22">
        <v>9.9</v>
      </c>
      <c r="K1630" s="22">
        <v>33</v>
      </c>
      <c r="M1630" s="71"/>
    </row>
    <row r="1631" spans="1:13" s="6" customFormat="1" ht="15" hidden="1">
      <c r="A1631" s="75">
        <v>45887</v>
      </c>
      <c r="B1631" s="6" t="s">
        <v>576</v>
      </c>
      <c r="C1631" s="6" t="s">
        <v>588</v>
      </c>
      <c r="D1631" s="26" t="s">
        <v>326</v>
      </c>
      <c r="E1631" s="7">
        <v>2.6548672566371681E-3</v>
      </c>
      <c r="F1631" s="7">
        <v>1.6666666666666666E-3</v>
      </c>
      <c r="G1631" s="6">
        <v>0</v>
      </c>
      <c r="H1631" s="6">
        <v>0</v>
      </c>
      <c r="I1631" s="6">
        <v>0</v>
      </c>
      <c r="J1631" s="22">
        <v>0</v>
      </c>
      <c r="K1631" s="22">
        <v>12.9</v>
      </c>
      <c r="M1631" s="71"/>
    </row>
    <row r="1632" spans="1:13" s="6" customFormat="1" ht="15" hidden="1">
      <c r="A1632" s="75">
        <v>45887</v>
      </c>
      <c r="B1632" s="6" t="s">
        <v>576</v>
      </c>
      <c r="C1632" s="6" t="s">
        <v>588</v>
      </c>
      <c r="D1632" s="27" t="s">
        <v>472</v>
      </c>
      <c r="E1632" s="7">
        <v>2.6548672566371681E-3</v>
      </c>
      <c r="F1632" s="7">
        <v>1.6666666666666666E-3</v>
      </c>
      <c r="G1632" s="6">
        <v>0</v>
      </c>
      <c r="H1632" s="6">
        <v>0</v>
      </c>
      <c r="I1632" s="6">
        <v>0</v>
      </c>
      <c r="J1632" s="22">
        <v>0</v>
      </c>
      <c r="K1632" s="22">
        <v>18</v>
      </c>
      <c r="M1632" s="71"/>
    </row>
    <row r="1633" spans="1:13" s="6" customFormat="1" hidden="1">
      <c r="A1633" s="75">
        <v>45887</v>
      </c>
      <c r="B1633" s="6" t="s">
        <v>576</v>
      </c>
      <c r="C1633" s="6" t="s">
        <v>588</v>
      </c>
      <c r="D1633" s="36" t="s">
        <v>60</v>
      </c>
      <c r="E1633" s="7">
        <v>2.2123893805309734E-2</v>
      </c>
      <c r="F1633" s="7">
        <v>1.9444444444444445E-2</v>
      </c>
      <c r="G1633" s="6">
        <v>1</v>
      </c>
      <c r="H1633" s="6">
        <v>8.8495575221238937E-3</v>
      </c>
      <c r="I1633" s="6">
        <v>0</v>
      </c>
      <c r="J1633" s="22">
        <v>14.25</v>
      </c>
      <c r="K1633" s="22">
        <v>14.25</v>
      </c>
      <c r="M1633" s="71"/>
    </row>
    <row r="1634" spans="1:13" s="6" customFormat="1" hidden="1">
      <c r="A1634" s="75">
        <v>45887</v>
      </c>
      <c r="B1634" s="6" t="s">
        <v>576</v>
      </c>
      <c r="C1634" s="6" t="s">
        <v>588</v>
      </c>
      <c r="D1634" s="36" t="s">
        <v>62</v>
      </c>
      <c r="E1634" s="7">
        <v>3.2300884955752215E-2</v>
      </c>
      <c r="F1634" s="7">
        <v>2.5000000000000001E-2</v>
      </c>
      <c r="G1634" s="6">
        <v>0.85</v>
      </c>
      <c r="H1634" s="6">
        <v>7.5221238938053096E-3</v>
      </c>
      <c r="I1634" s="6">
        <v>0</v>
      </c>
      <c r="J1634" s="22">
        <v>12.75</v>
      </c>
      <c r="K1634" s="22">
        <v>15</v>
      </c>
      <c r="M1634" s="71"/>
    </row>
    <row r="1635" spans="1:13" s="6" customFormat="1" hidden="1">
      <c r="A1635" s="75">
        <v>45887</v>
      </c>
      <c r="B1635" s="6" t="s">
        <v>576</v>
      </c>
      <c r="C1635" s="6" t="s">
        <v>588</v>
      </c>
      <c r="D1635" s="36" t="s">
        <v>63</v>
      </c>
      <c r="E1635" s="7">
        <v>8.8495575221238937E-3</v>
      </c>
      <c r="F1635" s="7">
        <v>5.5555555555555558E-3</v>
      </c>
      <c r="G1635" s="6">
        <v>0</v>
      </c>
      <c r="H1635" s="6">
        <v>0</v>
      </c>
      <c r="I1635" s="6">
        <v>0</v>
      </c>
      <c r="J1635" s="22">
        <v>0</v>
      </c>
      <c r="K1635" s="22">
        <v>31.23</v>
      </c>
      <c r="M1635" s="71"/>
    </row>
    <row r="1636" spans="1:13" s="6" customFormat="1" hidden="1">
      <c r="A1636" s="75">
        <v>45887</v>
      </c>
      <c r="B1636" s="6" t="s">
        <v>576</v>
      </c>
      <c r="C1636" s="6" t="s">
        <v>588</v>
      </c>
      <c r="D1636" s="36" t="s">
        <v>64</v>
      </c>
      <c r="E1636" s="7">
        <v>1.6814159292035398E-2</v>
      </c>
      <c r="F1636" s="7">
        <v>1.3888888888888888E-2</v>
      </c>
      <c r="G1636" s="6">
        <v>0.6</v>
      </c>
      <c r="H1636" s="6">
        <v>5.3097345132743362E-3</v>
      </c>
      <c r="I1636" s="6">
        <v>0</v>
      </c>
      <c r="J1636" s="22">
        <v>26.099999999999998</v>
      </c>
      <c r="K1636" s="22">
        <v>43.5</v>
      </c>
      <c r="M1636" s="71"/>
    </row>
    <row r="1637" spans="1:13" s="6" customFormat="1" hidden="1">
      <c r="A1637" s="75">
        <v>45887</v>
      </c>
      <c r="B1637" s="6" t="s">
        <v>576</v>
      </c>
      <c r="C1637" s="6" t="s">
        <v>588</v>
      </c>
      <c r="D1637" s="36" t="s">
        <v>586</v>
      </c>
      <c r="E1637" s="7">
        <v>0.88495575221238931</v>
      </c>
      <c r="F1637" s="7">
        <v>0.88888888888888884</v>
      </c>
      <c r="G1637" s="6">
        <v>60</v>
      </c>
      <c r="H1637" s="6">
        <v>0.53097345132743368</v>
      </c>
      <c r="I1637" s="6">
        <v>0</v>
      </c>
      <c r="J1637" s="22">
        <v>30</v>
      </c>
      <c r="K1637" s="22">
        <v>0.5</v>
      </c>
      <c r="M1637" s="71"/>
    </row>
    <row r="1638" spans="1:13" s="6" customFormat="1" hidden="1">
      <c r="A1638" s="75">
        <v>45887</v>
      </c>
      <c r="B1638" s="6" t="s">
        <v>576</v>
      </c>
      <c r="C1638" s="6" t="s">
        <v>588</v>
      </c>
      <c r="D1638" s="36" t="s">
        <v>65</v>
      </c>
      <c r="E1638" s="7">
        <v>4.4247787610619468E-3</v>
      </c>
      <c r="F1638" s="7">
        <v>2.7777777777777779E-3</v>
      </c>
      <c r="G1638" s="6">
        <v>0</v>
      </c>
      <c r="H1638" s="6">
        <v>0</v>
      </c>
      <c r="I1638" s="6">
        <v>0</v>
      </c>
      <c r="J1638" s="22">
        <v>0</v>
      </c>
      <c r="K1638" s="22">
        <v>105</v>
      </c>
      <c r="M1638" s="71"/>
    </row>
    <row r="1639" spans="1:13" s="6" customFormat="1" hidden="1">
      <c r="A1639" s="75">
        <v>45887</v>
      </c>
      <c r="B1639" s="6" t="s">
        <v>576</v>
      </c>
      <c r="C1639" s="6" t="s">
        <v>588</v>
      </c>
      <c r="D1639" s="36" t="s">
        <v>68</v>
      </c>
      <c r="E1639" s="7">
        <v>4.4247787610619468E-3</v>
      </c>
      <c r="F1639" s="7">
        <v>2.7777777777777779E-3</v>
      </c>
      <c r="G1639" s="6">
        <v>0</v>
      </c>
      <c r="H1639" s="6">
        <v>0</v>
      </c>
      <c r="I1639" s="6">
        <v>0</v>
      </c>
      <c r="J1639" s="22">
        <v>0</v>
      </c>
      <c r="K1639" s="22">
        <v>10.9</v>
      </c>
      <c r="M1639" s="71"/>
    </row>
    <row r="1640" spans="1:13" s="6" customFormat="1" hidden="1">
      <c r="A1640" s="75">
        <v>45887</v>
      </c>
      <c r="B1640" s="6" t="s">
        <v>576</v>
      </c>
      <c r="C1640" s="6" t="s">
        <v>588</v>
      </c>
      <c r="D1640" s="36" t="s">
        <v>75</v>
      </c>
      <c r="E1640" s="7">
        <v>1.0088495575221238E-2</v>
      </c>
      <c r="F1640" s="7">
        <v>8.3333333333333332E-3</v>
      </c>
      <c r="G1640" s="6">
        <v>0.36</v>
      </c>
      <c r="H1640" s="6">
        <v>3.1858407079646016E-3</v>
      </c>
      <c r="I1640" s="6">
        <v>0</v>
      </c>
      <c r="J1640" s="22">
        <v>9.6839999999999993</v>
      </c>
      <c r="K1640" s="22">
        <v>26.9</v>
      </c>
      <c r="M1640" s="71"/>
    </row>
    <row r="1641" spans="1:13" s="6" customFormat="1" hidden="1">
      <c r="A1641" s="75">
        <v>45887</v>
      </c>
      <c r="B1641" s="6" t="s">
        <v>576</v>
      </c>
      <c r="C1641" s="6" t="s">
        <v>588</v>
      </c>
      <c r="D1641" s="36" t="s">
        <v>76</v>
      </c>
      <c r="E1641" s="7">
        <v>1.0398230088495575E-2</v>
      </c>
      <c r="F1641" s="7">
        <v>8.3333333333333332E-3</v>
      </c>
      <c r="G1641" s="6">
        <v>0.32500000000000001</v>
      </c>
      <c r="H1641" s="6">
        <v>2.8761061946902654E-3</v>
      </c>
      <c r="I1641" s="6">
        <v>0</v>
      </c>
      <c r="J1641" s="22">
        <v>9.9124999999999996</v>
      </c>
      <c r="K1641" s="22">
        <v>30.5</v>
      </c>
      <c r="M1641" s="71"/>
    </row>
    <row r="1642" spans="1:13" s="6" customFormat="1" hidden="1">
      <c r="A1642" s="75">
        <v>45887</v>
      </c>
      <c r="B1642" s="6" t="s">
        <v>576</v>
      </c>
      <c r="C1642" s="6" t="s">
        <v>588</v>
      </c>
      <c r="D1642" s="36" t="s">
        <v>587</v>
      </c>
      <c r="E1642" s="7">
        <v>5.3097345132743362E-2</v>
      </c>
      <c r="F1642" s="7">
        <v>6.6666666666666666E-2</v>
      </c>
      <c r="G1642" s="6">
        <v>0</v>
      </c>
      <c r="H1642" s="6">
        <v>0</v>
      </c>
      <c r="I1642" s="6">
        <v>6</v>
      </c>
      <c r="J1642" s="22">
        <v>0</v>
      </c>
      <c r="K1642" s="22">
        <v>4.8499999999999996</v>
      </c>
      <c r="M1642" s="71"/>
    </row>
    <row r="1643" spans="1:13" s="6" customFormat="1" hidden="1">
      <c r="A1643" s="75">
        <v>45887</v>
      </c>
      <c r="B1643" s="6" t="s">
        <v>576</v>
      </c>
      <c r="C1643" s="6" t="s">
        <v>588</v>
      </c>
      <c r="D1643" s="36" t="s">
        <v>191</v>
      </c>
      <c r="E1643" s="7">
        <v>0</v>
      </c>
      <c r="F1643" s="7">
        <v>8.3333333333333332E-3</v>
      </c>
      <c r="G1643" s="6">
        <v>0</v>
      </c>
      <c r="H1643" s="6">
        <v>0</v>
      </c>
      <c r="I1643" s="6">
        <v>1.5</v>
      </c>
      <c r="J1643" s="22">
        <v>0</v>
      </c>
      <c r="K1643" s="22">
        <v>33.299999999999997</v>
      </c>
      <c r="M1643" s="71"/>
    </row>
    <row r="1644" spans="1:13" s="6" customFormat="1" hidden="1">
      <c r="A1644" s="75">
        <v>45887</v>
      </c>
      <c r="B1644" s="6" t="s">
        <v>576</v>
      </c>
      <c r="C1644" s="6" t="s">
        <v>588</v>
      </c>
      <c r="D1644" s="36" t="s">
        <v>80</v>
      </c>
      <c r="E1644" s="7">
        <v>4.4247787610619468E-3</v>
      </c>
      <c r="F1644" s="7">
        <v>2.7777777777777779E-3</v>
      </c>
      <c r="G1644" s="6">
        <v>0</v>
      </c>
      <c r="H1644" s="6">
        <v>0</v>
      </c>
      <c r="I1644" s="6">
        <v>0</v>
      </c>
      <c r="J1644" s="22">
        <v>0</v>
      </c>
      <c r="K1644" s="22">
        <v>13.73</v>
      </c>
      <c r="M1644" s="71"/>
    </row>
    <row r="1645" spans="1:13" s="6" customFormat="1" hidden="1">
      <c r="A1645" s="75">
        <v>45887</v>
      </c>
      <c r="B1645" s="6" t="s">
        <v>576</v>
      </c>
      <c r="C1645" s="6" t="s">
        <v>588</v>
      </c>
      <c r="D1645" s="36" t="s">
        <v>91</v>
      </c>
      <c r="E1645" s="7">
        <v>1.7699115044247787E-2</v>
      </c>
      <c r="F1645" s="7">
        <v>3.3333333333333333E-2</v>
      </c>
      <c r="G1645" s="6">
        <v>0</v>
      </c>
      <c r="H1645" s="6">
        <v>0</v>
      </c>
      <c r="I1645" s="6">
        <v>4</v>
      </c>
      <c r="J1645" s="22">
        <v>0</v>
      </c>
      <c r="K1645" s="22">
        <v>7.8</v>
      </c>
      <c r="M1645" s="71"/>
    </row>
    <row r="1646" spans="1:13" s="6" customFormat="1" hidden="1">
      <c r="A1646" s="75">
        <v>45887</v>
      </c>
      <c r="B1646" s="6" t="s">
        <v>763</v>
      </c>
      <c r="C1646" s="6" t="s">
        <v>764</v>
      </c>
      <c r="D1646" s="6" t="s">
        <v>765</v>
      </c>
      <c r="E1646" s="6">
        <v>1.2500000000000001E-2</v>
      </c>
      <c r="F1646" s="6">
        <v>1.2500000000000001E-2</v>
      </c>
      <c r="G1646" s="6">
        <v>0</v>
      </c>
      <c r="H1646" s="6">
        <v>0</v>
      </c>
      <c r="I1646" s="6">
        <v>0</v>
      </c>
      <c r="J1646" s="22">
        <v>0</v>
      </c>
      <c r="K1646" s="22">
        <v>43.56</v>
      </c>
      <c r="M1646" s="71"/>
    </row>
    <row r="1647" spans="1:13" s="6" customFormat="1" hidden="1">
      <c r="A1647" s="75">
        <v>45887</v>
      </c>
      <c r="B1647" s="6" t="s">
        <v>763</v>
      </c>
      <c r="C1647" s="6" t="s">
        <v>764</v>
      </c>
      <c r="D1647" s="6" t="s">
        <v>202</v>
      </c>
      <c r="E1647" s="6">
        <v>1.125</v>
      </c>
      <c r="F1647" s="6">
        <v>1.125</v>
      </c>
      <c r="G1647" s="6">
        <v>0</v>
      </c>
      <c r="H1647" s="6">
        <v>0</v>
      </c>
      <c r="I1647" s="6">
        <v>0</v>
      </c>
      <c r="J1647" s="22">
        <v>0</v>
      </c>
      <c r="K1647" s="22">
        <v>0.36</v>
      </c>
      <c r="M1647" s="71"/>
    </row>
    <row r="1648" spans="1:13" s="6" customFormat="1" hidden="1">
      <c r="A1648" s="75">
        <v>45887</v>
      </c>
      <c r="B1648" s="6" t="s">
        <v>763</v>
      </c>
      <c r="C1648" s="6" t="s">
        <v>764</v>
      </c>
      <c r="D1648" s="6" t="s">
        <v>399</v>
      </c>
      <c r="E1648" s="6">
        <v>0.05</v>
      </c>
      <c r="F1648" s="6">
        <v>0.05</v>
      </c>
      <c r="G1648" s="6">
        <v>0</v>
      </c>
      <c r="H1648" s="6">
        <v>0.68700000000000006</v>
      </c>
      <c r="I1648" s="6">
        <v>0</v>
      </c>
      <c r="J1648" s="22">
        <v>7.2135000000000007</v>
      </c>
      <c r="K1648" s="22">
        <v>10.5</v>
      </c>
      <c r="M1648" s="71"/>
    </row>
    <row r="1649" spans="1:13" s="6" customFormat="1" hidden="1">
      <c r="A1649" s="75">
        <v>45887</v>
      </c>
      <c r="B1649" s="6" t="s">
        <v>763</v>
      </c>
      <c r="C1649" s="6" t="s">
        <v>764</v>
      </c>
      <c r="D1649" s="6" t="s">
        <v>766</v>
      </c>
      <c r="E1649" s="6">
        <v>3.9124999999999993E-3</v>
      </c>
      <c r="F1649" s="6">
        <v>1.2500000000000001E-2</v>
      </c>
      <c r="G1649" s="6">
        <v>0</v>
      </c>
      <c r="H1649" s="6">
        <v>1.2310000000000001</v>
      </c>
      <c r="I1649" s="6">
        <v>0</v>
      </c>
      <c r="J1649" s="22">
        <v>43.208100000000002</v>
      </c>
      <c r="K1649" s="22">
        <v>35.1</v>
      </c>
      <c r="M1649" s="71"/>
    </row>
    <row r="1650" spans="1:13" s="6" customFormat="1" hidden="1">
      <c r="A1650" s="75">
        <v>45887</v>
      </c>
      <c r="B1650" s="6" t="s">
        <v>763</v>
      </c>
      <c r="C1650" s="6" t="s">
        <v>764</v>
      </c>
      <c r="D1650" s="6" t="s">
        <v>767</v>
      </c>
      <c r="E1650" s="6">
        <v>-9.1375000000000015E-3</v>
      </c>
      <c r="F1650" s="6">
        <v>6.2500000000000003E-3</v>
      </c>
      <c r="G1650" s="6">
        <v>0</v>
      </c>
      <c r="H1650" s="6">
        <v>0</v>
      </c>
      <c r="I1650" s="6">
        <v>0</v>
      </c>
      <c r="J1650" s="22">
        <v>0</v>
      </c>
      <c r="K1650" s="22">
        <v>19.25</v>
      </c>
      <c r="M1650" s="71"/>
    </row>
    <row r="1651" spans="1:13" s="6" customFormat="1" hidden="1">
      <c r="A1651" s="75">
        <v>45887</v>
      </c>
      <c r="B1651" s="6" t="s">
        <v>763</v>
      </c>
      <c r="C1651" s="6" t="s">
        <v>764</v>
      </c>
      <c r="D1651" s="6" t="s">
        <v>698</v>
      </c>
      <c r="E1651" s="6">
        <v>7.4999999999999997E-3</v>
      </c>
      <c r="F1651" s="6">
        <v>7.4999999999999997E-3</v>
      </c>
      <c r="G1651" s="6">
        <v>0</v>
      </c>
      <c r="H1651" s="6">
        <v>0</v>
      </c>
      <c r="I1651" s="6">
        <v>0</v>
      </c>
      <c r="J1651" s="22">
        <v>0</v>
      </c>
      <c r="K1651" s="22">
        <v>65</v>
      </c>
      <c r="M1651" s="71"/>
    </row>
    <row r="1652" spans="1:13" s="6" customFormat="1" hidden="1">
      <c r="A1652" s="75">
        <v>45887</v>
      </c>
      <c r="B1652" s="6" t="s">
        <v>763</v>
      </c>
      <c r="C1652" s="6" t="s">
        <v>764</v>
      </c>
      <c r="D1652" s="6" t="s">
        <v>768</v>
      </c>
      <c r="E1652" s="6">
        <v>1.2500000000000001E-2</v>
      </c>
      <c r="F1652" s="6">
        <v>1.2500000000000001E-2</v>
      </c>
      <c r="G1652" s="6">
        <v>0</v>
      </c>
      <c r="H1652" s="6">
        <v>0</v>
      </c>
      <c r="I1652" s="6">
        <v>0</v>
      </c>
      <c r="J1652" s="22">
        <v>0</v>
      </c>
      <c r="K1652" s="22">
        <v>7.85</v>
      </c>
      <c r="M1652" s="71"/>
    </row>
    <row r="1653" spans="1:13" s="6" customFormat="1" hidden="1">
      <c r="A1653" s="75">
        <v>45887</v>
      </c>
      <c r="B1653" s="6" t="s">
        <v>763</v>
      </c>
      <c r="C1653" s="6" t="s">
        <v>764</v>
      </c>
      <c r="D1653" s="6" t="s">
        <v>769</v>
      </c>
      <c r="E1653" s="6">
        <v>2.5000000000000001E-2</v>
      </c>
      <c r="F1653" s="6">
        <v>2.5000000000000001E-2</v>
      </c>
      <c r="G1653" s="6">
        <v>0</v>
      </c>
      <c r="H1653" s="6">
        <v>0.24</v>
      </c>
      <c r="I1653" s="6">
        <v>0</v>
      </c>
      <c r="J1653" s="22">
        <v>5.3472</v>
      </c>
      <c r="K1653" s="22">
        <v>22.28</v>
      </c>
      <c r="M1653" s="71"/>
    </row>
    <row r="1654" spans="1:13" s="6" customFormat="1" hidden="1">
      <c r="A1654" s="75">
        <v>45887</v>
      </c>
      <c r="B1654" s="6" t="s">
        <v>763</v>
      </c>
      <c r="C1654" s="6" t="s">
        <v>764</v>
      </c>
      <c r="D1654" s="6" t="s">
        <v>770</v>
      </c>
      <c r="E1654" s="6">
        <v>3.4499999999999996E-2</v>
      </c>
      <c r="F1654" s="6">
        <v>3.7499999999999999E-2</v>
      </c>
      <c r="G1654" s="6">
        <v>0</v>
      </c>
      <c r="H1654" s="6">
        <v>1.8</v>
      </c>
      <c r="I1654" s="6">
        <v>0</v>
      </c>
      <c r="J1654" s="22">
        <v>40.950000000000003</v>
      </c>
      <c r="K1654" s="22">
        <v>22.75</v>
      </c>
      <c r="M1654" s="71"/>
    </row>
    <row r="1655" spans="1:13" s="6" customFormat="1" hidden="1">
      <c r="A1655" s="75">
        <v>45887</v>
      </c>
      <c r="B1655" s="6" t="s">
        <v>763</v>
      </c>
      <c r="C1655" s="6" t="s">
        <v>764</v>
      </c>
      <c r="D1655" s="6" t="s">
        <v>771</v>
      </c>
      <c r="E1655" s="6">
        <v>1.4999999999999999E-2</v>
      </c>
      <c r="F1655" s="6">
        <v>3.7499999999999999E-2</v>
      </c>
      <c r="G1655" s="6">
        <v>0</v>
      </c>
      <c r="H1655" s="6">
        <v>2.34</v>
      </c>
      <c r="I1655" s="6">
        <v>0</v>
      </c>
      <c r="J1655" s="22">
        <v>40.692599999999999</v>
      </c>
      <c r="K1655" s="22">
        <v>17.39</v>
      </c>
      <c r="M1655" s="71"/>
    </row>
    <row r="1656" spans="1:13" s="6" customFormat="1" hidden="1">
      <c r="A1656" s="75">
        <v>45887</v>
      </c>
      <c r="B1656" s="6" t="s">
        <v>763</v>
      </c>
      <c r="C1656" s="6" t="s">
        <v>764</v>
      </c>
      <c r="D1656" s="6" t="s">
        <v>356</v>
      </c>
      <c r="E1656" s="6">
        <v>1.4499999999999999E-2</v>
      </c>
      <c r="F1656" s="6">
        <v>4.3749999999999997E-2</v>
      </c>
      <c r="G1656" s="6">
        <v>0</v>
      </c>
      <c r="H1656" s="6">
        <v>0</v>
      </c>
      <c r="I1656" s="6">
        <v>0</v>
      </c>
      <c r="J1656" s="22">
        <v>0</v>
      </c>
      <c r="K1656" s="22">
        <v>30.24</v>
      </c>
      <c r="M1656" s="71"/>
    </row>
    <row r="1657" spans="1:13" s="6" customFormat="1" hidden="1">
      <c r="A1657" s="75">
        <v>45887</v>
      </c>
      <c r="B1657" s="6" t="s">
        <v>763</v>
      </c>
      <c r="C1657" s="6" t="s">
        <v>764</v>
      </c>
      <c r="D1657" s="6" t="s">
        <v>188</v>
      </c>
      <c r="E1657" s="6">
        <v>1.2500000000000001E-2</v>
      </c>
      <c r="F1657" s="6">
        <v>1.2500000000000001E-2</v>
      </c>
      <c r="G1657" s="6">
        <v>0</v>
      </c>
      <c r="H1657" s="6">
        <v>0</v>
      </c>
      <c r="I1657" s="6">
        <v>0</v>
      </c>
      <c r="J1657" s="22">
        <v>0</v>
      </c>
      <c r="K1657" s="22">
        <v>36.94</v>
      </c>
      <c r="M1657" s="71"/>
    </row>
    <row r="1658" spans="1:13" s="6" customFormat="1" hidden="1">
      <c r="A1658" s="75">
        <v>45887</v>
      </c>
      <c r="B1658" s="6" t="s">
        <v>763</v>
      </c>
      <c r="C1658" s="6" t="s">
        <v>764</v>
      </c>
      <c r="D1658" s="6" t="s">
        <v>772</v>
      </c>
      <c r="E1658" s="6">
        <v>6.25E-2</v>
      </c>
      <c r="F1658" s="6">
        <v>6.25E-2</v>
      </c>
      <c r="G1658" s="6">
        <v>0</v>
      </c>
      <c r="H1658" s="6">
        <v>0</v>
      </c>
      <c r="I1658" s="6">
        <v>0</v>
      </c>
      <c r="J1658" s="22">
        <v>0</v>
      </c>
      <c r="K1658" s="22">
        <v>24.85</v>
      </c>
      <c r="M1658" s="71"/>
    </row>
    <row r="1659" spans="1:13" s="6" customFormat="1" hidden="1">
      <c r="A1659" s="75">
        <v>45887</v>
      </c>
      <c r="B1659" s="6" t="s">
        <v>763</v>
      </c>
      <c r="C1659" s="6" t="s">
        <v>764</v>
      </c>
      <c r="D1659" s="6" t="s">
        <v>101</v>
      </c>
      <c r="E1659" s="6">
        <v>3.7499999999999999E-2</v>
      </c>
      <c r="F1659" s="6">
        <v>0.125</v>
      </c>
      <c r="G1659" s="6">
        <v>7</v>
      </c>
      <c r="H1659" s="6">
        <v>1</v>
      </c>
      <c r="I1659" s="6">
        <v>7</v>
      </c>
      <c r="J1659" s="22">
        <v>38.5</v>
      </c>
      <c r="K1659" s="22">
        <v>38.5</v>
      </c>
      <c r="M1659" s="71"/>
    </row>
    <row r="1660" spans="1:13" s="6" customFormat="1" hidden="1">
      <c r="A1660" s="75">
        <v>45887</v>
      </c>
      <c r="B1660" s="6" t="s">
        <v>763</v>
      </c>
      <c r="C1660" s="6" t="s">
        <v>764</v>
      </c>
      <c r="D1660" s="6" t="s">
        <v>216</v>
      </c>
      <c r="E1660" s="6">
        <v>0.05</v>
      </c>
      <c r="F1660" s="6">
        <v>6.25E-2</v>
      </c>
      <c r="G1660" s="6">
        <v>0</v>
      </c>
      <c r="H1660" s="6">
        <v>0</v>
      </c>
      <c r="I1660" s="6">
        <v>0</v>
      </c>
      <c r="J1660" s="22">
        <v>0</v>
      </c>
      <c r="K1660" s="22">
        <v>21.5</v>
      </c>
      <c r="M1660" s="71"/>
    </row>
    <row r="1661" spans="1:13" s="6" customFormat="1" hidden="1">
      <c r="A1661" s="75">
        <v>45887</v>
      </c>
      <c r="B1661" s="6" t="s">
        <v>763</v>
      </c>
      <c r="C1661" s="6" t="s">
        <v>764</v>
      </c>
      <c r="D1661" s="6" t="s">
        <v>773</v>
      </c>
      <c r="E1661" s="6">
        <v>3.1250000000000002E-3</v>
      </c>
      <c r="F1661" s="6">
        <v>3.1250000000000002E-3</v>
      </c>
      <c r="G1661" s="6">
        <v>0</v>
      </c>
      <c r="H1661" s="6">
        <v>0</v>
      </c>
      <c r="I1661" s="6">
        <v>0</v>
      </c>
      <c r="J1661" s="22">
        <v>0</v>
      </c>
      <c r="K1661" s="22">
        <v>52.34</v>
      </c>
      <c r="M1661" s="71"/>
    </row>
    <row r="1662" spans="1:13" s="6" customFormat="1" hidden="1">
      <c r="A1662" s="75">
        <v>45887</v>
      </c>
      <c r="B1662" s="6" t="s">
        <v>763</v>
      </c>
      <c r="C1662" s="6" t="s">
        <v>764</v>
      </c>
      <c r="D1662" s="6" t="s">
        <v>774</v>
      </c>
      <c r="E1662" s="6">
        <v>0.1</v>
      </c>
      <c r="F1662" s="6">
        <v>0.1</v>
      </c>
      <c r="G1662" s="6">
        <v>0</v>
      </c>
      <c r="H1662" s="6">
        <v>4.0999999999999996</v>
      </c>
      <c r="I1662" s="6">
        <v>0</v>
      </c>
      <c r="J1662" s="22">
        <v>154.40599999999998</v>
      </c>
      <c r="K1662" s="22">
        <v>37.659999999999997</v>
      </c>
      <c r="M1662" s="71"/>
    </row>
    <row r="1663" spans="1:13" s="6" customFormat="1" hidden="1">
      <c r="A1663" s="75">
        <v>45887</v>
      </c>
      <c r="B1663" s="6" t="s">
        <v>763</v>
      </c>
      <c r="C1663" s="6" t="s">
        <v>764</v>
      </c>
      <c r="D1663" s="6" t="s">
        <v>220</v>
      </c>
      <c r="E1663" s="6">
        <v>3.6499999999999998E-2</v>
      </c>
      <c r="F1663" s="6">
        <v>0.1</v>
      </c>
      <c r="G1663" s="6">
        <v>0.98</v>
      </c>
      <c r="H1663" s="6">
        <v>0</v>
      </c>
      <c r="I1663" s="6">
        <v>0.98</v>
      </c>
      <c r="J1663" s="22">
        <v>0</v>
      </c>
      <c r="K1663" s="22">
        <v>7.85</v>
      </c>
      <c r="M1663" s="71"/>
    </row>
    <row r="1664" spans="1:13" s="6" customFormat="1" hidden="1">
      <c r="A1664" s="75">
        <v>45887</v>
      </c>
      <c r="B1664" s="6" t="s">
        <v>763</v>
      </c>
      <c r="C1664" s="6" t="s">
        <v>764</v>
      </c>
      <c r="D1664" s="6" t="s">
        <v>775</v>
      </c>
      <c r="E1664" s="6">
        <v>0.875</v>
      </c>
      <c r="F1664" s="6">
        <v>0.875</v>
      </c>
      <c r="G1664" s="6">
        <v>0</v>
      </c>
      <c r="H1664" s="6">
        <v>41</v>
      </c>
      <c r="I1664" s="6">
        <v>0</v>
      </c>
      <c r="J1664" s="22">
        <v>96.350000000000009</v>
      </c>
      <c r="K1664" s="22">
        <v>2.35</v>
      </c>
      <c r="M1664" s="71"/>
    </row>
    <row r="1665" spans="1:13" s="6" customFormat="1" hidden="1">
      <c r="A1665" s="75">
        <v>45887</v>
      </c>
      <c r="B1665" s="6" t="s">
        <v>763</v>
      </c>
      <c r="C1665" s="6" t="s">
        <v>764</v>
      </c>
      <c r="D1665" s="6" t="s">
        <v>776</v>
      </c>
      <c r="E1665" s="6">
        <v>-0.46249999999999997</v>
      </c>
      <c r="F1665" s="6">
        <v>0.05</v>
      </c>
      <c r="G1665" s="6">
        <v>0</v>
      </c>
      <c r="H1665" s="6">
        <v>0.32</v>
      </c>
      <c r="I1665" s="6">
        <v>0</v>
      </c>
      <c r="J1665" s="22">
        <v>7.8752000000000004</v>
      </c>
      <c r="K1665" s="22">
        <v>24.61</v>
      </c>
      <c r="M1665" s="71"/>
    </row>
    <row r="1666" spans="1:13" s="6" customFormat="1" hidden="1">
      <c r="A1666" s="75">
        <v>45887</v>
      </c>
      <c r="B1666" s="6" t="s">
        <v>763</v>
      </c>
      <c r="C1666" s="6" t="s">
        <v>764</v>
      </c>
      <c r="D1666" s="6" t="s">
        <v>777</v>
      </c>
      <c r="E1666" s="6">
        <v>8.5000000000000006E-3</v>
      </c>
      <c r="F1666" s="6">
        <v>1.2500000000000001E-2</v>
      </c>
      <c r="G1666" s="6">
        <v>0</v>
      </c>
      <c r="H1666" s="6">
        <v>0</v>
      </c>
      <c r="I1666" s="6">
        <v>0</v>
      </c>
      <c r="J1666" s="22">
        <v>0</v>
      </c>
      <c r="K1666" s="22">
        <v>47.87</v>
      </c>
      <c r="M1666" s="71"/>
    </row>
    <row r="1667" spans="1:13" s="6" customFormat="1" hidden="1">
      <c r="A1667" s="75">
        <v>45887</v>
      </c>
      <c r="B1667" s="6" t="s">
        <v>763</v>
      </c>
      <c r="C1667" s="6" t="s">
        <v>764</v>
      </c>
      <c r="D1667" s="6" t="s">
        <v>778</v>
      </c>
      <c r="E1667" s="6">
        <v>1.2500000000000001E-2</v>
      </c>
      <c r="F1667" s="6">
        <v>1.2500000000000001E-2</v>
      </c>
      <c r="G1667" s="6">
        <v>0</v>
      </c>
      <c r="H1667" s="6">
        <v>0</v>
      </c>
      <c r="I1667" s="6">
        <v>0</v>
      </c>
      <c r="J1667" s="22">
        <v>0</v>
      </c>
      <c r="K1667" s="22">
        <v>18.079999999999998</v>
      </c>
      <c r="M1667" s="71"/>
    </row>
    <row r="1668" spans="1:13" s="6" customFormat="1" hidden="1">
      <c r="A1668" s="75">
        <v>45887</v>
      </c>
      <c r="B1668" s="6" t="s">
        <v>763</v>
      </c>
      <c r="C1668" s="6" t="s">
        <v>764</v>
      </c>
      <c r="D1668" s="6" t="s">
        <v>779</v>
      </c>
      <c r="E1668" s="6">
        <v>0.1875</v>
      </c>
      <c r="F1668" s="6">
        <v>0.1875</v>
      </c>
      <c r="G1668" s="6">
        <v>0</v>
      </c>
      <c r="H1668" s="6">
        <v>0</v>
      </c>
      <c r="I1668" s="6">
        <v>0</v>
      </c>
      <c r="J1668" s="22">
        <v>0</v>
      </c>
      <c r="K1668" s="22">
        <v>3.7</v>
      </c>
      <c r="M1668" s="71"/>
    </row>
    <row r="1669" spans="1:13" s="6" customFormat="1" hidden="1">
      <c r="A1669" s="75">
        <v>45887</v>
      </c>
      <c r="B1669" s="6" t="s">
        <v>763</v>
      </c>
      <c r="C1669" s="6" t="s">
        <v>764</v>
      </c>
      <c r="D1669" s="6" t="s">
        <v>138</v>
      </c>
      <c r="E1669" s="6">
        <v>0.15</v>
      </c>
      <c r="F1669" s="6">
        <v>0.15</v>
      </c>
      <c r="G1669" s="6">
        <v>0</v>
      </c>
      <c r="H1669" s="6">
        <v>0</v>
      </c>
      <c r="I1669" s="6">
        <v>0</v>
      </c>
      <c r="J1669" s="22">
        <v>0</v>
      </c>
      <c r="K1669" s="22">
        <v>1.98</v>
      </c>
      <c r="M1669" s="71"/>
    </row>
    <row r="1670" spans="1:13" s="6" customFormat="1" hidden="1">
      <c r="A1670" s="75">
        <v>45887</v>
      </c>
      <c r="B1670" s="6" t="s">
        <v>763</v>
      </c>
      <c r="C1670" s="6" t="s">
        <v>764</v>
      </c>
      <c r="D1670" s="6" t="s">
        <v>224</v>
      </c>
      <c r="E1670" s="6">
        <v>0.1875</v>
      </c>
      <c r="F1670" s="6">
        <v>0.1875</v>
      </c>
      <c r="G1670" s="6">
        <v>0</v>
      </c>
      <c r="H1670" s="6">
        <v>0</v>
      </c>
      <c r="I1670" s="6">
        <v>0</v>
      </c>
      <c r="J1670" s="22">
        <v>0</v>
      </c>
      <c r="K1670" s="22">
        <v>1.49</v>
      </c>
      <c r="M1670" s="71"/>
    </row>
    <row r="1671" spans="1:13" s="6" customFormat="1" hidden="1">
      <c r="A1671" s="75">
        <v>45887</v>
      </c>
      <c r="B1671" s="6" t="s">
        <v>763</v>
      </c>
      <c r="C1671" s="6" t="s">
        <v>764</v>
      </c>
      <c r="D1671" s="6" t="s">
        <v>730</v>
      </c>
      <c r="E1671" s="6">
        <v>2.5000000000000001E-3</v>
      </c>
      <c r="F1671" s="6">
        <v>2.5000000000000001E-3</v>
      </c>
      <c r="G1671" s="6">
        <v>0</v>
      </c>
      <c r="H1671" s="6">
        <v>0</v>
      </c>
      <c r="I1671" s="6">
        <v>0</v>
      </c>
      <c r="J1671" s="22">
        <v>0</v>
      </c>
      <c r="K1671" s="22">
        <v>54.03</v>
      </c>
      <c r="M1671" s="71"/>
    </row>
    <row r="1672" spans="1:13" s="6" customFormat="1" hidden="1">
      <c r="A1672" s="75">
        <v>45887</v>
      </c>
      <c r="B1672" s="6" t="s">
        <v>763</v>
      </c>
      <c r="C1672" s="6" t="s">
        <v>764</v>
      </c>
      <c r="D1672" s="6" t="s">
        <v>143</v>
      </c>
      <c r="E1672" s="6">
        <v>0.125</v>
      </c>
      <c r="F1672" s="49">
        <v>0.125</v>
      </c>
      <c r="G1672" s="6">
        <v>0</v>
      </c>
      <c r="H1672" s="6">
        <v>0</v>
      </c>
      <c r="I1672" s="6">
        <v>0</v>
      </c>
      <c r="J1672" s="22">
        <v>0</v>
      </c>
      <c r="K1672" s="22">
        <v>6.48</v>
      </c>
      <c r="M1672" s="71"/>
    </row>
    <row r="1673" spans="1:13" s="6" customFormat="1" hidden="1">
      <c r="A1673" s="75">
        <v>45887</v>
      </c>
      <c r="B1673" s="6" t="s">
        <v>763</v>
      </c>
      <c r="C1673" s="6" t="s">
        <v>764</v>
      </c>
      <c r="D1673" s="6" t="s">
        <v>780</v>
      </c>
      <c r="E1673" s="6">
        <v>0.1</v>
      </c>
      <c r="F1673" s="6">
        <v>0.1</v>
      </c>
      <c r="G1673" s="6">
        <v>0</v>
      </c>
      <c r="H1673" s="6">
        <v>0</v>
      </c>
      <c r="I1673" s="6">
        <v>0</v>
      </c>
      <c r="J1673" s="22">
        <v>0</v>
      </c>
      <c r="K1673" s="22">
        <v>7.4</v>
      </c>
      <c r="M1673" s="71"/>
    </row>
    <row r="1674" spans="1:13" s="6" customFormat="1" hidden="1">
      <c r="A1674" s="75">
        <v>45887</v>
      </c>
      <c r="B1674" s="6" t="s">
        <v>763</v>
      </c>
      <c r="C1674" s="6" t="s">
        <v>764</v>
      </c>
      <c r="D1674" s="6" t="s">
        <v>226</v>
      </c>
      <c r="E1674" s="6">
        <v>7.4999999999999997E-2</v>
      </c>
      <c r="F1674" s="6">
        <v>7.4999999999999997E-2</v>
      </c>
      <c r="G1674" s="6">
        <v>0</v>
      </c>
      <c r="H1674" s="6">
        <v>0</v>
      </c>
      <c r="I1674" s="6">
        <v>0</v>
      </c>
      <c r="J1674" s="22">
        <v>0</v>
      </c>
      <c r="K1674" s="22">
        <v>17</v>
      </c>
      <c r="M1674" s="71"/>
    </row>
    <row r="1675" spans="1:13" s="6" customFormat="1" hidden="1">
      <c r="A1675" s="75">
        <v>45887</v>
      </c>
      <c r="B1675" s="6" t="s">
        <v>763</v>
      </c>
      <c r="C1675" s="6" t="s">
        <v>764</v>
      </c>
      <c r="D1675" s="6" t="s">
        <v>781</v>
      </c>
      <c r="E1675" s="6">
        <v>7.4999999999999997E-2</v>
      </c>
      <c r="F1675" s="6">
        <v>7.4999999999999997E-2</v>
      </c>
      <c r="G1675" s="6">
        <v>0</v>
      </c>
      <c r="H1675" s="6">
        <v>0</v>
      </c>
      <c r="I1675" s="6">
        <v>0</v>
      </c>
      <c r="J1675" s="22">
        <v>0</v>
      </c>
      <c r="K1675" s="22">
        <v>17.5</v>
      </c>
      <c r="M1675" s="71"/>
    </row>
    <row r="1676" spans="1:13" s="6" customFormat="1" hidden="1">
      <c r="A1676" s="75">
        <v>45887</v>
      </c>
      <c r="B1676" s="6" t="s">
        <v>763</v>
      </c>
      <c r="C1676" s="6" t="s">
        <v>764</v>
      </c>
      <c r="D1676" s="6" t="s">
        <v>358</v>
      </c>
      <c r="E1676" s="6">
        <v>1.2500000000000001E-2</v>
      </c>
      <c r="F1676" s="6">
        <v>1.2500000000000001E-2</v>
      </c>
      <c r="G1676" s="6">
        <v>0</v>
      </c>
      <c r="H1676" s="6">
        <v>0</v>
      </c>
      <c r="I1676" s="6">
        <v>0</v>
      </c>
      <c r="J1676" s="22">
        <v>0</v>
      </c>
      <c r="K1676" s="22">
        <v>22.2</v>
      </c>
      <c r="M1676" s="71"/>
    </row>
    <row r="1677" spans="1:13" s="6" customFormat="1" hidden="1">
      <c r="A1677" s="75">
        <v>45887</v>
      </c>
      <c r="B1677" s="6" t="s">
        <v>763</v>
      </c>
      <c r="C1677" s="6" t="s">
        <v>764</v>
      </c>
      <c r="D1677" s="6" t="s">
        <v>7</v>
      </c>
      <c r="E1677" s="6">
        <v>1.2500000000000001E-2</v>
      </c>
      <c r="F1677" s="6">
        <v>1.2500000000000001E-2</v>
      </c>
      <c r="G1677" s="6">
        <v>0</v>
      </c>
      <c r="H1677" s="6">
        <v>0</v>
      </c>
      <c r="I1677" s="6">
        <v>0</v>
      </c>
      <c r="J1677" s="22">
        <v>0</v>
      </c>
      <c r="K1677" s="22"/>
      <c r="M1677" s="71"/>
    </row>
    <row r="1678" spans="1:13" s="6" customFormat="1" hidden="1">
      <c r="A1678" s="75">
        <v>45887</v>
      </c>
      <c r="B1678" s="6" t="s">
        <v>763</v>
      </c>
      <c r="C1678" s="6" t="s">
        <v>764</v>
      </c>
      <c r="D1678" s="6" t="s">
        <v>8</v>
      </c>
      <c r="E1678" s="6">
        <v>6.2500000000000003E-3</v>
      </c>
      <c r="F1678" s="6">
        <v>0</v>
      </c>
      <c r="G1678" s="6">
        <v>-0.5</v>
      </c>
      <c r="H1678" s="6">
        <v>0</v>
      </c>
      <c r="I1678" s="6">
        <v>-0.5</v>
      </c>
      <c r="J1678" s="22">
        <v>0</v>
      </c>
      <c r="K1678" s="22"/>
      <c r="M1678" s="71"/>
    </row>
    <row r="1679" spans="1:13" s="6" customFormat="1" hidden="1">
      <c r="A1679" s="75">
        <v>45887</v>
      </c>
      <c r="B1679" s="6" t="s">
        <v>763</v>
      </c>
      <c r="C1679" s="6" t="s">
        <v>764</v>
      </c>
      <c r="D1679" s="6" t="s">
        <v>782</v>
      </c>
      <c r="E1679" s="6">
        <v>1.2500000000000001E-2</v>
      </c>
      <c r="F1679" s="6">
        <v>1.2500000000000001E-2</v>
      </c>
      <c r="G1679" s="6">
        <v>0</v>
      </c>
      <c r="H1679" s="6">
        <v>0</v>
      </c>
      <c r="I1679" s="6">
        <v>0</v>
      </c>
      <c r="J1679" s="22">
        <v>0</v>
      </c>
      <c r="K1679" s="22"/>
      <c r="M1679" s="71"/>
    </row>
    <row r="1680" spans="1:13" s="6" customFormat="1" hidden="1">
      <c r="A1680" s="75">
        <v>45887</v>
      </c>
      <c r="B1680" s="6" t="s">
        <v>763</v>
      </c>
      <c r="C1680" s="6" t="s">
        <v>764</v>
      </c>
      <c r="D1680" s="6" t="s">
        <v>15</v>
      </c>
      <c r="E1680" s="6">
        <v>1.2500000000000001E-2</v>
      </c>
      <c r="F1680" s="6">
        <v>1.2500000000000001E-2</v>
      </c>
      <c r="G1680" s="6">
        <v>0</v>
      </c>
      <c r="H1680" s="6">
        <v>0</v>
      </c>
      <c r="I1680" s="6">
        <v>0</v>
      </c>
      <c r="J1680" s="22">
        <v>0</v>
      </c>
      <c r="K1680" s="22"/>
      <c r="M1680" s="71"/>
    </row>
    <row r="1681" spans="1:13" s="6" customFormat="1" hidden="1">
      <c r="A1681" s="75">
        <v>45887</v>
      </c>
      <c r="B1681" s="6" t="s">
        <v>763</v>
      </c>
      <c r="C1681" s="6" t="s">
        <v>764</v>
      </c>
      <c r="D1681" s="6" t="s">
        <v>16</v>
      </c>
      <c r="E1681" s="6">
        <v>0.375</v>
      </c>
      <c r="F1681" s="6">
        <v>0.625</v>
      </c>
      <c r="G1681" s="6">
        <v>20</v>
      </c>
      <c r="H1681" s="6">
        <v>0</v>
      </c>
      <c r="I1681" s="6">
        <v>20</v>
      </c>
      <c r="J1681" s="22">
        <v>0</v>
      </c>
      <c r="K1681" s="22">
        <v>0.06</v>
      </c>
      <c r="M1681" s="71"/>
    </row>
    <row r="1682" spans="1:13" s="6" customFormat="1" hidden="1">
      <c r="A1682" s="75">
        <v>45887</v>
      </c>
      <c r="B1682" s="6" t="s">
        <v>763</v>
      </c>
      <c r="C1682" s="6" t="s">
        <v>764</v>
      </c>
      <c r="D1682" s="6" t="s">
        <v>17</v>
      </c>
      <c r="E1682" s="6">
        <v>0.125</v>
      </c>
      <c r="F1682" s="6">
        <v>0.625</v>
      </c>
      <c r="G1682" s="6">
        <v>40</v>
      </c>
      <c r="H1682" s="6">
        <v>0</v>
      </c>
      <c r="I1682" s="6">
        <v>40</v>
      </c>
      <c r="J1682" s="22">
        <v>0</v>
      </c>
      <c r="K1682" s="22">
        <v>7.0000000000000007E-2</v>
      </c>
      <c r="M1682" s="71"/>
    </row>
    <row r="1683" spans="1:13" s="6" customFormat="1" hidden="1">
      <c r="A1683" s="75">
        <v>45887</v>
      </c>
      <c r="B1683" s="6" t="s">
        <v>763</v>
      </c>
      <c r="C1683" s="6" t="s">
        <v>764</v>
      </c>
      <c r="D1683" s="6" t="s">
        <v>239</v>
      </c>
      <c r="E1683" s="6">
        <v>1.25E-3</v>
      </c>
      <c r="F1683" s="6">
        <v>1.25E-3</v>
      </c>
      <c r="G1683" s="6">
        <v>0</v>
      </c>
      <c r="H1683" s="6">
        <v>0</v>
      </c>
      <c r="I1683" s="6">
        <v>0</v>
      </c>
      <c r="J1683" s="22">
        <v>0</v>
      </c>
      <c r="K1683" s="22">
        <v>48.06</v>
      </c>
      <c r="M1683" s="71"/>
    </row>
    <row r="1684" spans="1:13" s="6" customFormat="1" hidden="1">
      <c r="A1684" s="75">
        <v>45887</v>
      </c>
      <c r="B1684" s="6" t="s">
        <v>763</v>
      </c>
      <c r="C1684" s="6" t="s">
        <v>764</v>
      </c>
      <c r="D1684" s="6" t="s">
        <v>19</v>
      </c>
      <c r="E1684" s="6">
        <v>0</v>
      </c>
      <c r="F1684" s="6">
        <v>1.2500000000000001E-2</v>
      </c>
      <c r="G1684" s="6">
        <v>1</v>
      </c>
      <c r="H1684" s="6">
        <v>0</v>
      </c>
      <c r="I1684" s="6">
        <v>1</v>
      </c>
      <c r="J1684" s="22">
        <v>0</v>
      </c>
      <c r="K1684" s="22">
        <v>65</v>
      </c>
      <c r="M1684" s="71"/>
    </row>
    <row r="1685" spans="1:13" s="6" customFormat="1" hidden="1">
      <c r="A1685" s="75">
        <v>45887</v>
      </c>
      <c r="B1685" s="6" t="s">
        <v>763</v>
      </c>
      <c r="C1685" s="6" t="s">
        <v>764</v>
      </c>
      <c r="D1685" s="6" t="s">
        <v>21</v>
      </c>
      <c r="E1685" s="6">
        <v>1.2500000000000001E-2</v>
      </c>
      <c r="F1685" s="6">
        <v>1.2500000000000001E-2</v>
      </c>
      <c r="G1685" s="6">
        <v>0</v>
      </c>
      <c r="H1685" s="6">
        <v>0</v>
      </c>
      <c r="I1685" s="6">
        <v>0</v>
      </c>
      <c r="J1685" s="22">
        <v>0</v>
      </c>
      <c r="K1685" s="22">
        <v>156.30000000000001</v>
      </c>
      <c r="M1685" s="71"/>
    </row>
    <row r="1686" spans="1:13" s="6" customFormat="1" hidden="1">
      <c r="A1686" s="75">
        <v>45887</v>
      </c>
      <c r="B1686" s="6" t="s">
        <v>763</v>
      </c>
      <c r="C1686" s="6" t="s">
        <v>764</v>
      </c>
      <c r="D1686" s="6" t="s">
        <v>22</v>
      </c>
      <c r="E1686" s="6">
        <v>1.5</v>
      </c>
      <c r="F1686" s="6">
        <v>1.5</v>
      </c>
      <c r="G1686" s="6">
        <v>0</v>
      </c>
      <c r="H1686" s="6">
        <v>10</v>
      </c>
      <c r="I1686" s="6">
        <v>0</v>
      </c>
      <c r="J1686" s="22">
        <v>18</v>
      </c>
      <c r="K1686" s="22">
        <v>1.8</v>
      </c>
      <c r="M1686" s="71"/>
    </row>
    <row r="1687" spans="1:13" s="6" customFormat="1" hidden="1">
      <c r="A1687" s="75">
        <v>45887</v>
      </c>
      <c r="B1687" s="6" t="s">
        <v>763</v>
      </c>
      <c r="C1687" s="6" t="s">
        <v>764</v>
      </c>
      <c r="D1687" s="6" t="s">
        <v>24</v>
      </c>
      <c r="E1687" s="6">
        <v>-0.1125</v>
      </c>
      <c r="F1687" s="6">
        <v>6.2500000000000003E-3</v>
      </c>
      <c r="G1687" s="6">
        <v>-0.5</v>
      </c>
      <c r="H1687" s="6">
        <v>0</v>
      </c>
      <c r="I1687" s="6">
        <v>-0.5</v>
      </c>
      <c r="J1687" s="22">
        <v>0</v>
      </c>
      <c r="K1687" s="22">
        <v>65.97999999999999</v>
      </c>
      <c r="M1687" s="71"/>
    </row>
    <row r="1688" spans="1:13" s="6" customFormat="1" hidden="1">
      <c r="A1688" s="75">
        <v>45887</v>
      </c>
      <c r="B1688" s="6" t="s">
        <v>763</v>
      </c>
      <c r="C1688" s="6" t="s">
        <v>764</v>
      </c>
      <c r="D1688" s="6" t="s">
        <v>25</v>
      </c>
      <c r="E1688" s="6">
        <v>0.4375</v>
      </c>
      <c r="F1688" s="6">
        <v>0.4375</v>
      </c>
      <c r="G1688" s="6">
        <v>0</v>
      </c>
      <c r="H1688" s="6">
        <v>0</v>
      </c>
      <c r="I1688" s="6">
        <v>0</v>
      </c>
      <c r="J1688" s="22">
        <v>0</v>
      </c>
      <c r="K1688" s="22">
        <v>2.5099999999999998</v>
      </c>
      <c r="M1688" s="71"/>
    </row>
    <row r="1689" spans="1:13" s="6" customFormat="1" hidden="1">
      <c r="A1689" s="75">
        <v>45887</v>
      </c>
      <c r="B1689" s="6" t="s">
        <v>763</v>
      </c>
      <c r="C1689" s="6" t="s">
        <v>764</v>
      </c>
      <c r="D1689" s="6" t="s">
        <v>783</v>
      </c>
      <c r="E1689" s="6">
        <v>0</v>
      </c>
      <c r="F1689" s="6">
        <v>0</v>
      </c>
      <c r="G1689" s="6">
        <v>0</v>
      </c>
      <c r="H1689" s="6">
        <v>0</v>
      </c>
      <c r="I1689" s="6">
        <v>0</v>
      </c>
      <c r="J1689" s="22">
        <v>0</v>
      </c>
      <c r="K1689" s="22">
        <v>79</v>
      </c>
      <c r="M1689" s="71"/>
    </row>
    <row r="1690" spans="1:13" s="6" customFormat="1" hidden="1">
      <c r="A1690" s="75">
        <v>45887</v>
      </c>
      <c r="B1690" s="6" t="s">
        <v>763</v>
      </c>
      <c r="C1690" s="6" t="s">
        <v>764</v>
      </c>
      <c r="D1690" s="6" t="s">
        <v>26</v>
      </c>
      <c r="E1690" s="6">
        <v>1.25E-3</v>
      </c>
      <c r="F1690" s="6">
        <v>1.25E-3</v>
      </c>
      <c r="G1690" s="6">
        <v>0</v>
      </c>
      <c r="H1690" s="6">
        <v>0</v>
      </c>
      <c r="I1690" s="6">
        <v>0</v>
      </c>
      <c r="J1690" s="22">
        <v>0</v>
      </c>
      <c r="K1690" s="22">
        <v>168.29</v>
      </c>
      <c r="M1690" s="71"/>
    </row>
    <row r="1691" spans="1:13" s="6" customFormat="1" hidden="1">
      <c r="A1691" s="75">
        <v>45887</v>
      </c>
      <c r="B1691" s="6" t="s">
        <v>763</v>
      </c>
      <c r="C1691" s="6" t="s">
        <v>764</v>
      </c>
      <c r="D1691" s="6" t="s">
        <v>240</v>
      </c>
      <c r="E1691" s="6">
        <v>3.7499999999999999E-3</v>
      </c>
      <c r="F1691" s="6">
        <v>3.7499999999999999E-3</v>
      </c>
      <c r="G1691" s="6">
        <v>0</v>
      </c>
      <c r="H1691" s="6">
        <v>0</v>
      </c>
      <c r="I1691" s="6">
        <v>0</v>
      </c>
      <c r="J1691" s="22">
        <v>0</v>
      </c>
      <c r="K1691" s="22">
        <v>10.5</v>
      </c>
      <c r="M1691" s="71"/>
    </row>
    <row r="1692" spans="1:13" s="6" customFormat="1" hidden="1">
      <c r="A1692" s="75">
        <v>45887</v>
      </c>
      <c r="B1692" s="6" t="s">
        <v>763</v>
      </c>
      <c r="C1692" s="6" t="s">
        <v>764</v>
      </c>
      <c r="D1692" s="6" t="s">
        <v>27</v>
      </c>
      <c r="E1692" s="6">
        <v>2.5000000000000001E-2</v>
      </c>
      <c r="F1692" s="6">
        <v>3.125E-2</v>
      </c>
      <c r="G1692" s="6">
        <v>0.5</v>
      </c>
      <c r="H1692" s="6">
        <v>0</v>
      </c>
      <c r="I1692" s="6">
        <v>0.5</v>
      </c>
      <c r="J1692" s="22">
        <v>0</v>
      </c>
      <c r="K1692" s="22">
        <v>16.64</v>
      </c>
      <c r="M1692" s="71"/>
    </row>
    <row r="1693" spans="1:13" s="6" customFormat="1" hidden="1">
      <c r="A1693" s="75">
        <v>45887</v>
      </c>
      <c r="B1693" s="6" t="s">
        <v>763</v>
      </c>
      <c r="C1693" s="6" t="s">
        <v>764</v>
      </c>
      <c r="D1693" s="6" t="s">
        <v>30</v>
      </c>
      <c r="E1693" s="6">
        <v>2.5000000000000001E-2</v>
      </c>
      <c r="F1693" s="6">
        <v>2.5000000000000001E-2</v>
      </c>
      <c r="G1693" s="6">
        <v>0.375</v>
      </c>
      <c r="H1693" s="6">
        <v>0</v>
      </c>
      <c r="I1693" s="6">
        <v>0.375</v>
      </c>
      <c r="J1693" s="22">
        <v>0</v>
      </c>
      <c r="K1693" s="22">
        <v>14.9</v>
      </c>
      <c r="M1693" s="71"/>
    </row>
    <row r="1694" spans="1:13" s="6" customFormat="1" hidden="1">
      <c r="A1694" s="75">
        <v>45887</v>
      </c>
      <c r="B1694" s="6" t="s">
        <v>763</v>
      </c>
      <c r="C1694" s="6" t="s">
        <v>764</v>
      </c>
      <c r="D1694" s="6" t="s">
        <v>241</v>
      </c>
      <c r="E1694" s="6">
        <v>4.0000000000000001E-3</v>
      </c>
      <c r="F1694" s="6">
        <v>6.2500000000000003E-3</v>
      </c>
      <c r="G1694" s="6">
        <v>0.18</v>
      </c>
      <c r="H1694" s="6">
        <v>0</v>
      </c>
      <c r="I1694" s="6">
        <v>0.18</v>
      </c>
      <c r="J1694" s="22">
        <v>0</v>
      </c>
      <c r="K1694" s="22">
        <v>52</v>
      </c>
      <c r="M1694" s="71"/>
    </row>
    <row r="1695" spans="1:13" s="6" customFormat="1" hidden="1">
      <c r="A1695" s="75">
        <v>45887</v>
      </c>
      <c r="B1695" s="6" t="s">
        <v>763</v>
      </c>
      <c r="C1695" s="6" t="s">
        <v>764</v>
      </c>
      <c r="D1695" s="6" t="s">
        <v>33</v>
      </c>
      <c r="E1695" s="6">
        <v>1.2500000000000001E-2</v>
      </c>
      <c r="F1695" s="6">
        <v>1.2500000000000001E-2</v>
      </c>
      <c r="G1695" s="6">
        <v>0</v>
      </c>
      <c r="H1695" s="6">
        <v>0</v>
      </c>
      <c r="I1695" s="6">
        <v>0</v>
      </c>
      <c r="J1695" s="22">
        <v>0</v>
      </c>
      <c r="K1695" s="22">
        <v>13.985714285714286</v>
      </c>
      <c r="M1695" s="71"/>
    </row>
    <row r="1696" spans="1:13" s="6" customFormat="1" hidden="1">
      <c r="A1696" s="75">
        <v>45887</v>
      </c>
      <c r="B1696" s="6" t="s">
        <v>763</v>
      </c>
      <c r="C1696" s="6" t="s">
        <v>764</v>
      </c>
      <c r="D1696" s="6" t="s">
        <v>35</v>
      </c>
      <c r="E1696" s="6">
        <v>3.7499999999999999E-3</v>
      </c>
      <c r="F1696" s="6">
        <v>6.2500000000000003E-3</v>
      </c>
      <c r="G1696" s="6">
        <v>0.2</v>
      </c>
      <c r="H1696" s="6">
        <v>0</v>
      </c>
      <c r="I1696" s="6">
        <v>0.2</v>
      </c>
      <c r="J1696" s="22">
        <v>0</v>
      </c>
      <c r="K1696" s="22">
        <v>20.9</v>
      </c>
      <c r="M1696" s="71"/>
    </row>
    <row r="1697" spans="1:13" s="6" customFormat="1" hidden="1">
      <c r="A1697" s="75">
        <v>45887</v>
      </c>
      <c r="B1697" s="6" t="s">
        <v>763</v>
      </c>
      <c r="C1697" s="6" t="s">
        <v>764</v>
      </c>
      <c r="D1697" s="6" t="s">
        <v>23</v>
      </c>
      <c r="E1697" s="6">
        <v>2.6874999999999998E-3</v>
      </c>
      <c r="F1697" s="6">
        <v>6.2500000000000003E-3</v>
      </c>
      <c r="G1697" s="6">
        <v>0.28500000000000003</v>
      </c>
      <c r="H1697" s="6">
        <v>0</v>
      </c>
      <c r="I1697" s="6">
        <v>0.28500000000000003</v>
      </c>
      <c r="J1697" s="22">
        <v>0</v>
      </c>
      <c r="K1697" s="22"/>
      <c r="M1697" s="71"/>
    </row>
    <row r="1698" spans="1:13" s="6" customFormat="1" hidden="1">
      <c r="A1698" s="75">
        <v>45887</v>
      </c>
      <c r="B1698" s="6" t="s">
        <v>763</v>
      </c>
      <c r="C1698" s="6" t="s">
        <v>764</v>
      </c>
      <c r="D1698" s="6" t="s">
        <v>36</v>
      </c>
      <c r="E1698" s="6">
        <v>2.5000000000000001E-3</v>
      </c>
      <c r="F1698" s="6">
        <v>1.25E-3</v>
      </c>
      <c r="G1698" s="6">
        <v>-0.1</v>
      </c>
      <c r="H1698" s="6">
        <v>0</v>
      </c>
      <c r="I1698" s="6">
        <v>-0.1</v>
      </c>
      <c r="J1698" s="22">
        <v>0</v>
      </c>
      <c r="K1698" s="22">
        <v>132.09302325581396</v>
      </c>
      <c r="M1698" s="71"/>
    </row>
    <row r="1699" spans="1:13" s="6" customFormat="1" hidden="1">
      <c r="A1699" s="75">
        <v>45887</v>
      </c>
      <c r="B1699" s="6" t="s">
        <v>763</v>
      </c>
      <c r="C1699" s="6" t="s">
        <v>764</v>
      </c>
      <c r="D1699" s="6" t="s">
        <v>37</v>
      </c>
      <c r="E1699" s="6">
        <v>1.25E-3</v>
      </c>
      <c r="F1699" s="6">
        <v>2.5000000000000001E-3</v>
      </c>
      <c r="G1699" s="6">
        <v>0.1</v>
      </c>
      <c r="H1699" s="6">
        <v>0</v>
      </c>
      <c r="I1699" s="6">
        <v>0.1</v>
      </c>
      <c r="J1699" s="22">
        <v>0</v>
      </c>
      <c r="K1699" s="22">
        <v>75.900000000000006</v>
      </c>
      <c r="M1699" s="71"/>
    </row>
    <row r="1700" spans="1:13" s="6" customFormat="1" hidden="1">
      <c r="A1700" s="75">
        <v>45887</v>
      </c>
      <c r="B1700" s="6" t="s">
        <v>763</v>
      </c>
      <c r="C1700" s="6" t="s">
        <v>764</v>
      </c>
      <c r="D1700" s="6" t="s">
        <v>784</v>
      </c>
      <c r="E1700" s="6">
        <v>1.8749999999999999E-3</v>
      </c>
      <c r="F1700" s="6">
        <v>2.5000000000000001E-3</v>
      </c>
      <c r="G1700" s="6">
        <v>5.0000000000000017E-2</v>
      </c>
      <c r="H1700" s="6">
        <v>0</v>
      </c>
      <c r="I1700" s="6">
        <v>5.0000000000000017E-2</v>
      </c>
      <c r="J1700" s="22">
        <v>0</v>
      </c>
      <c r="K1700" s="22">
        <v>22.074999999999999</v>
      </c>
      <c r="M1700" s="71"/>
    </row>
    <row r="1701" spans="1:13" s="6" customFormat="1" hidden="1">
      <c r="A1701" s="75">
        <v>45887</v>
      </c>
      <c r="B1701" s="6" t="s">
        <v>763</v>
      </c>
      <c r="C1701" s="6" t="s">
        <v>764</v>
      </c>
      <c r="D1701" s="6" t="s">
        <v>468</v>
      </c>
      <c r="E1701" s="6">
        <v>1.8749999999999999E-2</v>
      </c>
      <c r="F1701" s="6">
        <v>1.8749999999999999E-3</v>
      </c>
      <c r="G1701" s="6">
        <v>-1.35</v>
      </c>
      <c r="H1701" s="6">
        <v>0</v>
      </c>
      <c r="I1701" s="6">
        <v>-1.35</v>
      </c>
      <c r="J1701" s="22">
        <v>0</v>
      </c>
      <c r="K1701" s="22">
        <v>42.02</v>
      </c>
      <c r="M1701" s="71"/>
    </row>
    <row r="1702" spans="1:13" s="6" customFormat="1" hidden="1">
      <c r="A1702" s="75">
        <v>45887</v>
      </c>
      <c r="B1702" s="6" t="s">
        <v>763</v>
      </c>
      <c r="C1702" s="6" t="s">
        <v>764</v>
      </c>
      <c r="D1702" s="6" t="s">
        <v>40</v>
      </c>
      <c r="E1702" s="6">
        <v>1.2500000000000001E-2</v>
      </c>
      <c r="F1702" s="6">
        <v>2.5000000000000001E-2</v>
      </c>
      <c r="G1702" s="6">
        <v>1</v>
      </c>
      <c r="H1702" s="6">
        <v>0</v>
      </c>
      <c r="I1702" s="6">
        <v>1</v>
      </c>
      <c r="J1702" s="22">
        <v>0</v>
      </c>
      <c r="K1702" s="22">
        <v>10.18</v>
      </c>
      <c r="M1702" s="71"/>
    </row>
    <row r="1703" spans="1:13" s="6" customFormat="1" hidden="1">
      <c r="A1703" s="75">
        <v>45887</v>
      </c>
      <c r="B1703" s="6" t="s">
        <v>763</v>
      </c>
      <c r="C1703" s="6" t="s">
        <v>764</v>
      </c>
      <c r="D1703" s="6" t="s">
        <v>244</v>
      </c>
      <c r="E1703" s="6">
        <v>6.2500000000000003E-3</v>
      </c>
      <c r="F1703" s="6">
        <v>1.2500000000000001E-2</v>
      </c>
      <c r="G1703" s="6">
        <v>0.5</v>
      </c>
      <c r="H1703" s="6">
        <v>0</v>
      </c>
      <c r="I1703" s="6">
        <v>0.5</v>
      </c>
      <c r="J1703" s="22">
        <v>0</v>
      </c>
      <c r="K1703" s="22">
        <v>26.84</v>
      </c>
      <c r="M1703" s="71"/>
    </row>
    <row r="1704" spans="1:13" s="6" customFormat="1" hidden="1">
      <c r="A1704" s="75">
        <v>45887</v>
      </c>
      <c r="B1704" s="6" t="s">
        <v>763</v>
      </c>
      <c r="C1704" s="6" t="s">
        <v>764</v>
      </c>
      <c r="D1704" s="6" t="s">
        <v>41</v>
      </c>
      <c r="E1704" s="6">
        <v>6.2500000000000003E-3</v>
      </c>
      <c r="F1704" s="6">
        <v>6.2500000000000003E-3</v>
      </c>
      <c r="G1704" s="6">
        <v>0</v>
      </c>
      <c r="H1704" s="6">
        <v>0</v>
      </c>
      <c r="I1704" s="6">
        <v>0</v>
      </c>
      <c r="J1704" s="22">
        <v>0</v>
      </c>
      <c r="K1704" s="22">
        <v>3.96</v>
      </c>
      <c r="M1704" s="71"/>
    </row>
    <row r="1705" spans="1:13" s="6" customFormat="1" hidden="1">
      <c r="A1705" s="75">
        <v>45887</v>
      </c>
      <c r="B1705" s="6" t="s">
        <v>763</v>
      </c>
      <c r="C1705" s="6" t="s">
        <v>764</v>
      </c>
      <c r="D1705" s="6" t="s">
        <v>44</v>
      </c>
      <c r="E1705" s="6">
        <v>2.5000000000000001E-2</v>
      </c>
      <c r="F1705" s="6">
        <v>2.5000000000000001E-2</v>
      </c>
      <c r="G1705" s="6">
        <v>0</v>
      </c>
      <c r="H1705" s="6">
        <v>0.48</v>
      </c>
      <c r="I1705" s="6">
        <v>0</v>
      </c>
      <c r="J1705" s="22">
        <v>3.7919999999999998</v>
      </c>
      <c r="K1705" s="22">
        <v>7.9</v>
      </c>
      <c r="M1705" s="71"/>
    </row>
    <row r="1706" spans="1:13" s="6" customFormat="1" hidden="1">
      <c r="A1706" s="75">
        <v>45887</v>
      </c>
      <c r="B1706" s="6" t="s">
        <v>763</v>
      </c>
      <c r="C1706" s="6" t="s">
        <v>764</v>
      </c>
      <c r="D1706" s="6" t="s">
        <v>317</v>
      </c>
      <c r="E1706" s="6">
        <v>3.7499999999999999E-3</v>
      </c>
      <c r="F1706" s="6">
        <v>2.5000000000000001E-3</v>
      </c>
      <c r="G1706" s="6">
        <v>-9.9999999999999978E-2</v>
      </c>
      <c r="H1706" s="6">
        <v>0</v>
      </c>
      <c r="I1706" s="6">
        <v>-9.9999999999999978E-2</v>
      </c>
      <c r="J1706" s="22">
        <v>0</v>
      </c>
      <c r="K1706" s="22">
        <v>150</v>
      </c>
      <c r="M1706" s="71"/>
    </row>
    <row r="1707" spans="1:13" s="6" customFormat="1" hidden="1">
      <c r="A1707" s="75">
        <v>45887</v>
      </c>
      <c r="B1707" s="6" t="s">
        <v>763</v>
      </c>
      <c r="C1707" s="6" t="s">
        <v>764</v>
      </c>
      <c r="D1707" s="6" t="s">
        <v>47</v>
      </c>
      <c r="E1707" s="6">
        <v>0</v>
      </c>
      <c r="F1707" s="6">
        <v>0</v>
      </c>
      <c r="G1707" s="6">
        <v>0</v>
      </c>
      <c r="H1707" s="6">
        <v>0</v>
      </c>
      <c r="I1707" s="6">
        <v>0</v>
      </c>
      <c r="J1707" s="22">
        <v>0</v>
      </c>
      <c r="K1707" s="22">
        <v>37.5</v>
      </c>
      <c r="M1707" s="71"/>
    </row>
    <row r="1708" spans="1:13" s="6" customFormat="1" hidden="1">
      <c r="A1708" s="75">
        <v>45887</v>
      </c>
      <c r="B1708" s="6" t="s">
        <v>763</v>
      </c>
      <c r="C1708" s="6" t="s">
        <v>764</v>
      </c>
      <c r="D1708" s="6" t="s">
        <v>46</v>
      </c>
      <c r="E1708" s="6">
        <v>3.7499999999999999E-3</v>
      </c>
      <c r="F1708" s="6">
        <v>3.7499999999999999E-3</v>
      </c>
      <c r="G1708" s="6">
        <v>0</v>
      </c>
      <c r="H1708" s="6">
        <v>0</v>
      </c>
      <c r="I1708" s="6">
        <v>0</v>
      </c>
      <c r="J1708" s="22">
        <v>0</v>
      </c>
      <c r="K1708" s="22">
        <v>25.9</v>
      </c>
      <c r="M1708" s="71"/>
    </row>
    <row r="1709" spans="1:13" s="6" customFormat="1" hidden="1">
      <c r="A1709" s="75">
        <v>45888</v>
      </c>
      <c r="B1709" s="6" t="s">
        <v>763</v>
      </c>
      <c r="C1709" s="6" t="s">
        <v>764</v>
      </c>
      <c r="D1709" s="6" t="s">
        <v>48</v>
      </c>
      <c r="E1709" s="6">
        <v>1.8749999999999999E-2</v>
      </c>
      <c r="F1709" s="6">
        <v>1.8749999999999999E-2</v>
      </c>
      <c r="G1709" s="6">
        <v>0</v>
      </c>
      <c r="H1709" s="6">
        <v>0</v>
      </c>
      <c r="I1709" s="6">
        <v>0</v>
      </c>
      <c r="J1709" s="22">
        <v>0</v>
      </c>
      <c r="K1709" s="22">
        <v>11.2</v>
      </c>
      <c r="M1709" s="71"/>
    </row>
    <row r="1710" spans="1:13" s="6" customFormat="1" hidden="1">
      <c r="A1710" s="75">
        <v>45888</v>
      </c>
      <c r="B1710" s="6" t="s">
        <v>763</v>
      </c>
      <c r="C1710" s="6" t="s">
        <v>764</v>
      </c>
      <c r="D1710" s="6" t="s">
        <v>49</v>
      </c>
      <c r="E1710" s="6">
        <v>6.2500000000000001E-4</v>
      </c>
      <c r="F1710" s="6">
        <v>1.2500000000000001E-2</v>
      </c>
      <c r="G1710" s="6">
        <v>0.95</v>
      </c>
      <c r="H1710" s="6">
        <v>0</v>
      </c>
      <c r="I1710" s="6">
        <v>0.95</v>
      </c>
      <c r="J1710" s="22">
        <v>0</v>
      </c>
      <c r="K1710" s="22">
        <v>4.2</v>
      </c>
      <c r="M1710" s="71"/>
    </row>
    <row r="1711" spans="1:13" s="6" customFormat="1" hidden="1">
      <c r="A1711" s="75">
        <v>45888</v>
      </c>
      <c r="B1711" s="6" t="s">
        <v>763</v>
      </c>
      <c r="C1711" s="6" t="s">
        <v>764</v>
      </c>
      <c r="D1711" s="6" t="s">
        <v>50</v>
      </c>
      <c r="E1711" s="6">
        <v>1.8749999999999999E-2</v>
      </c>
      <c r="F1711" s="6">
        <v>1.8749999999999999E-2</v>
      </c>
      <c r="G1711" s="6">
        <v>0</v>
      </c>
      <c r="H1711" s="6">
        <v>0</v>
      </c>
      <c r="I1711" s="6">
        <v>0</v>
      </c>
      <c r="J1711" s="22">
        <v>0</v>
      </c>
      <c r="K1711" s="22">
        <v>7.5</v>
      </c>
      <c r="M1711" s="71"/>
    </row>
    <row r="1712" spans="1:13" s="6" customFormat="1" hidden="1">
      <c r="A1712" s="75">
        <v>45888</v>
      </c>
      <c r="B1712" s="6" t="s">
        <v>763</v>
      </c>
      <c r="C1712" s="6" t="s">
        <v>764</v>
      </c>
      <c r="D1712" s="6" t="s">
        <v>51</v>
      </c>
      <c r="E1712" s="6">
        <v>6.2500000000000001E-4</v>
      </c>
      <c r="F1712" s="6">
        <v>6.2500000000000001E-4</v>
      </c>
      <c r="G1712" s="6">
        <v>0</v>
      </c>
      <c r="H1712" s="6">
        <v>0</v>
      </c>
      <c r="I1712" s="6">
        <v>0</v>
      </c>
      <c r="J1712" s="22">
        <v>0</v>
      </c>
      <c r="K1712" s="22">
        <v>240</v>
      </c>
      <c r="M1712" s="71"/>
    </row>
    <row r="1713" spans="1:13" s="6" customFormat="1" hidden="1">
      <c r="A1713" s="75">
        <v>45888</v>
      </c>
      <c r="B1713" s="6" t="s">
        <v>763</v>
      </c>
      <c r="C1713" s="6" t="s">
        <v>764</v>
      </c>
      <c r="D1713" s="6" t="s">
        <v>52</v>
      </c>
      <c r="E1713" s="6">
        <v>6.2500000000000003E-3</v>
      </c>
      <c r="F1713" s="6">
        <v>3.7499999999999999E-3</v>
      </c>
      <c r="G1713" s="6">
        <v>-0.2</v>
      </c>
      <c r="H1713" s="6">
        <v>0</v>
      </c>
      <c r="I1713" s="6">
        <v>-0.2</v>
      </c>
      <c r="J1713" s="22">
        <v>0</v>
      </c>
      <c r="K1713" s="22">
        <v>6.1</v>
      </c>
      <c r="M1713" s="71"/>
    </row>
    <row r="1714" spans="1:13" s="6" customFormat="1" hidden="1">
      <c r="A1714" s="75">
        <v>45888</v>
      </c>
      <c r="B1714" s="6" t="s">
        <v>763</v>
      </c>
      <c r="C1714" s="6" t="s">
        <v>764</v>
      </c>
      <c r="D1714" s="6" t="s">
        <v>635</v>
      </c>
      <c r="E1714" s="6">
        <v>0</v>
      </c>
      <c r="F1714" s="6">
        <v>0</v>
      </c>
      <c r="G1714" s="6">
        <v>0</v>
      </c>
      <c r="H1714" s="6">
        <v>0</v>
      </c>
      <c r="I1714" s="6">
        <v>0</v>
      </c>
      <c r="J1714" s="22">
        <v>0</v>
      </c>
      <c r="K1714" s="22">
        <v>60</v>
      </c>
      <c r="M1714" s="71"/>
    </row>
    <row r="1715" spans="1:13" s="6" customFormat="1" hidden="1">
      <c r="A1715" s="75">
        <v>45888</v>
      </c>
      <c r="B1715" s="6" t="s">
        <v>763</v>
      </c>
      <c r="C1715" s="6" t="s">
        <v>764</v>
      </c>
      <c r="D1715" s="6" t="s">
        <v>378</v>
      </c>
      <c r="E1715" s="6">
        <v>2.5000000000000001E-2</v>
      </c>
      <c r="F1715" s="6">
        <v>3.125E-2</v>
      </c>
      <c r="G1715" s="6">
        <v>0.5</v>
      </c>
      <c r="H1715" s="6">
        <v>0</v>
      </c>
      <c r="I1715" s="6">
        <v>0.5</v>
      </c>
      <c r="J1715" s="22">
        <v>0</v>
      </c>
      <c r="K1715" s="22">
        <v>17.13</v>
      </c>
      <c r="M1715" s="71"/>
    </row>
    <row r="1716" spans="1:13" s="6" customFormat="1" hidden="1">
      <c r="A1716" s="75">
        <v>45888</v>
      </c>
      <c r="B1716" s="6" t="s">
        <v>763</v>
      </c>
      <c r="C1716" s="6" t="s">
        <v>764</v>
      </c>
      <c r="D1716" s="6" t="s">
        <v>56</v>
      </c>
      <c r="E1716" s="6">
        <v>1.6250000000000001E-2</v>
      </c>
      <c r="F1716" s="6">
        <v>6.2500000000000003E-3</v>
      </c>
      <c r="G1716" s="6">
        <v>-0.8</v>
      </c>
      <c r="H1716" s="6">
        <v>0.48</v>
      </c>
      <c r="I1716" s="6">
        <v>-0.8</v>
      </c>
      <c r="J1716" s="22">
        <v>15.84</v>
      </c>
      <c r="K1716" s="22">
        <v>33</v>
      </c>
      <c r="M1716" s="71"/>
    </row>
    <row r="1717" spans="1:13" s="6" customFormat="1" hidden="1">
      <c r="A1717" s="75">
        <v>45888</v>
      </c>
      <c r="B1717" s="6" t="s">
        <v>763</v>
      </c>
      <c r="C1717" s="6" t="s">
        <v>764</v>
      </c>
      <c r="D1717" s="6" t="s">
        <v>60</v>
      </c>
      <c r="E1717" s="6">
        <v>2.5000000000000001E-2</v>
      </c>
      <c r="F1717" s="6">
        <v>2.5000000000000001E-2</v>
      </c>
      <c r="G1717" s="6">
        <v>0</v>
      </c>
      <c r="H1717" s="6">
        <v>0</v>
      </c>
      <c r="I1717" s="6">
        <v>0</v>
      </c>
      <c r="J1717" s="22">
        <v>0</v>
      </c>
      <c r="K1717" s="22">
        <v>14.25</v>
      </c>
      <c r="M1717" s="71"/>
    </row>
    <row r="1718" spans="1:13" s="6" customFormat="1" hidden="1">
      <c r="A1718" s="75">
        <v>45888</v>
      </c>
      <c r="B1718" s="6" t="s">
        <v>763</v>
      </c>
      <c r="C1718" s="6" t="s">
        <v>764</v>
      </c>
      <c r="D1718" s="6" t="s">
        <v>62</v>
      </c>
      <c r="E1718" s="6">
        <v>2.5000000000000001E-2</v>
      </c>
      <c r="F1718" s="6">
        <v>2.5000000000000001E-2</v>
      </c>
      <c r="G1718" s="6">
        <v>0</v>
      </c>
      <c r="H1718" s="6">
        <v>0.48</v>
      </c>
      <c r="I1718" s="6">
        <v>0</v>
      </c>
      <c r="J1718" s="22">
        <v>7.1999999999999993</v>
      </c>
      <c r="K1718" s="22">
        <v>15</v>
      </c>
      <c r="M1718" s="71"/>
    </row>
    <row r="1719" spans="1:13" s="6" customFormat="1" hidden="1">
      <c r="A1719" s="75">
        <v>45888</v>
      </c>
      <c r="B1719" s="6" t="s">
        <v>763</v>
      </c>
      <c r="C1719" s="6" t="s">
        <v>764</v>
      </c>
      <c r="D1719" s="6" t="s">
        <v>63</v>
      </c>
      <c r="E1719" s="6">
        <v>2.5000000000000001E-3</v>
      </c>
      <c r="F1719" s="6">
        <v>1.4999999999999999E-2</v>
      </c>
      <c r="G1719" s="6">
        <v>1</v>
      </c>
      <c r="H1719" s="6">
        <v>0</v>
      </c>
      <c r="I1719" s="6">
        <v>1</v>
      </c>
      <c r="J1719" s="22">
        <v>0</v>
      </c>
      <c r="K1719" s="22">
        <v>31.23</v>
      </c>
      <c r="M1719" s="71"/>
    </row>
    <row r="1720" spans="1:13" s="6" customFormat="1" hidden="1">
      <c r="A1720" s="75">
        <v>45888</v>
      </c>
      <c r="B1720" s="6" t="s">
        <v>763</v>
      </c>
      <c r="C1720" s="6" t="s">
        <v>764</v>
      </c>
      <c r="D1720" s="6" t="s">
        <v>64</v>
      </c>
      <c r="E1720" s="6">
        <v>3.7499999999999999E-3</v>
      </c>
      <c r="F1720" s="6">
        <v>1.2500000000000001E-2</v>
      </c>
      <c r="G1720" s="6">
        <v>0.7</v>
      </c>
      <c r="H1720" s="6">
        <v>0.48</v>
      </c>
      <c r="I1720" s="6">
        <v>0.7</v>
      </c>
      <c r="J1720" s="22">
        <v>15.791999999999998</v>
      </c>
      <c r="K1720" s="22">
        <v>32.9</v>
      </c>
      <c r="M1720" s="71"/>
    </row>
    <row r="1721" spans="1:13" s="6" customFormat="1" hidden="1">
      <c r="A1721" s="75">
        <v>45888</v>
      </c>
      <c r="B1721" s="6" t="s">
        <v>763</v>
      </c>
      <c r="C1721" s="6" t="s">
        <v>764</v>
      </c>
      <c r="D1721" s="6" t="s">
        <v>65</v>
      </c>
      <c r="E1721" s="6">
        <v>2.5000000000000001E-3</v>
      </c>
      <c r="F1721" s="6">
        <v>0</v>
      </c>
      <c r="G1721" s="6">
        <v>-0.2</v>
      </c>
      <c r="H1721" s="6">
        <v>0</v>
      </c>
      <c r="I1721" s="6">
        <v>-0.2</v>
      </c>
      <c r="J1721" s="22">
        <v>0</v>
      </c>
      <c r="K1721" s="22">
        <v>105</v>
      </c>
      <c r="M1721" s="71"/>
    </row>
    <row r="1722" spans="1:13" s="6" customFormat="1" hidden="1">
      <c r="A1722" s="75">
        <v>45888</v>
      </c>
      <c r="B1722" s="6" t="s">
        <v>763</v>
      </c>
      <c r="C1722" s="6" t="s">
        <v>764</v>
      </c>
      <c r="D1722" s="6" t="s">
        <v>785</v>
      </c>
      <c r="E1722" s="6">
        <v>6.2500000000000003E-3</v>
      </c>
      <c r="F1722" s="6">
        <v>3.7499999999999999E-3</v>
      </c>
      <c r="G1722" s="6">
        <v>-0.2</v>
      </c>
      <c r="H1722" s="6">
        <v>0</v>
      </c>
      <c r="I1722" s="6">
        <v>-0.2</v>
      </c>
      <c r="J1722" s="22">
        <v>0</v>
      </c>
      <c r="K1722" s="22">
        <v>22.5</v>
      </c>
      <c r="M1722" s="71"/>
    </row>
    <row r="1723" spans="1:13" s="6" customFormat="1" hidden="1">
      <c r="A1723" s="75">
        <v>45888</v>
      </c>
      <c r="B1723" s="6" t="s">
        <v>763</v>
      </c>
      <c r="C1723" s="6" t="s">
        <v>764</v>
      </c>
      <c r="D1723" s="6" t="s">
        <v>66</v>
      </c>
      <c r="E1723" s="6">
        <v>6.2500000000000003E-3</v>
      </c>
      <c r="F1723" s="6">
        <v>2.5000000000000001E-3</v>
      </c>
      <c r="G1723" s="6">
        <v>-0.3</v>
      </c>
      <c r="H1723" s="6">
        <v>0</v>
      </c>
      <c r="I1723" s="6">
        <v>-0.3</v>
      </c>
      <c r="J1723" s="22">
        <v>0</v>
      </c>
      <c r="K1723" s="22">
        <v>52</v>
      </c>
      <c r="M1723" s="71"/>
    </row>
    <row r="1724" spans="1:13" s="6" customFormat="1" hidden="1">
      <c r="A1724" s="75">
        <v>45888</v>
      </c>
      <c r="B1724" s="6" t="s">
        <v>763</v>
      </c>
      <c r="C1724" s="6" t="s">
        <v>764</v>
      </c>
      <c r="D1724" s="6" t="s">
        <v>68</v>
      </c>
      <c r="E1724" s="6">
        <v>6.2500000000000003E-3</v>
      </c>
      <c r="F1724" s="6">
        <v>3.7499999999999999E-3</v>
      </c>
      <c r="G1724" s="6">
        <v>-0.2</v>
      </c>
      <c r="H1724" s="6">
        <v>0</v>
      </c>
      <c r="I1724" s="6">
        <v>-0.2</v>
      </c>
      <c r="J1724" s="22">
        <v>0</v>
      </c>
      <c r="K1724" s="22">
        <v>10.9</v>
      </c>
      <c r="M1724" s="71"/>
    </row>
    <row r="1725" spans="1:13" s="6" customFormat="1" hidden="1">
      <c r="A1725" s="75">
        <v>45888</v>
      </c>
      <c r="B1725" s="6" t="s">
        <v>763</v>
      </c>
      <c r="C1725" s="6" t="s">
        <v>764</v>
      </c>
      <c r="D1725" s="6" t="s">
        <v>786</v>
      </c>
      <c r="E1725" s="6">
        <v>0</v>
      </c>
      <c r="F1725" s="6">
        <v>0</v>
      </c>
      <c r="G1725" s="6">
        <v>0</v>
      </c>
      <c r="H1725" s="6">
        <v>0</v>
      </c>
      <c r="I1725" s="6">
        <v>0</v>
      </c>
      <c r="J1725" s="22">
        <v>0</v>
      </c>
      <c r="K1725" s="22">
        <v>13.9</v>
      </c>
      <c r="M1725" s="71"/>
    </row>
    <row r="1726" spans="1:13" s="6" customFormat="1" hidden="1">
      <c r="A1726" s="75">
        <v>45888</v>
      </c>
      <c r="B1726" s="6" t="s">
        <v>763</v>
      </c>
      <c r="C1726" s="6" t="s">
        <v>764</v>
      </c>
      <c r="D1726" s="6" t="s">
        <v>475</v>
      </c>
      <c r="E1726" s="6">
        <v>2.5000000000000001E-3</v>
      </c>
      <c r="F1726" s="6">
        <v>2.5000000000000001E-3</v>
      </c>
      <c r="G1726" s="6">
        <v>0</v>
      </c>
      <c r="H1726" s="6">
        <v>0</v>
      </c>
      <c r="I1726" s="6">
        <v>0</v>
      </c>
      <c r="J1726" s="22">
        <v>0</v>
      </c>
      <c r="K1726" s="22">
        <v>109.95</v>
      </c>
      <c r="M1726" s="71"/>
    </row>
    <row r="1727" spans="1:13" s="6" customFormat="1" hidden="1">
      <c r="A1727" s="75">
        <v>45888</v>
      </c>
      <c r="B1727" s="6" t="s">
        <v>763</v>
      </c>
      <c r="C1727" s="6" t="s">
        <v>764</v>
      </c>
      <c r="D1727" s="6" t="s">
        <v>75</v>
      </c>
      <c r="E1727" s="6">
        <v>6.2500000000000003E-3</v>
      </c>
      <c r="F1727" s="6">
        <v>1.2500000000000001E-2</v>
      </c>
      <c r="G1727" s="6">
        <v>0.5</v>
      </c>
      <c r="H1727" s="6">
        <v>0.48</v>
      </c>
      <c r="I1727" s="6">
        <v>0.5</v>
      </c>
      <c r="J1727" s="22">
        <v>12.911999999999999</v>
      </c>
      <c r="K1727" s="22">
        <v>26.9</v>
      </c>
      <c r="M1727" s="71"/>
    </row>
    <row r="1728" spans="1:13" s="6" customFormat="1" hidden="1">
      <c r="A1728" s="75">
        <v>45888</v>
      </c>
      <c r="B1728" s="6" t="s">
        <v>763</v>
      </c>
      <c r="C1728" s="6" t="s">
        <v>764</v>
      </c>
      <c r="D1728" s="6" t="s">
        <v>76</v>
      </c>
      <c r="E1728" s="6">
        <v>6.2500000000000003E-3</v>
      </c>
      <c r="F1728" s="6">
        <v>6.2500000000000003E-3</v>
      </c>
      <c r="G1728" s="6">
        <v>0</v>
      </c>
      <c r="H1728" s="6">
        <v>0.48</v>
      </c>
      <c r="I1728" s="6">
        <v>0</v>
      </c>
      <c r="J1728" s="22">
        <v>14.639999999999999</v>
      </c>
      <c r="K1728" s="22">
        <v>30.5</v>
      </c>
      <c r="M1728" s="71"/>
    </row>
    <row r="1729" spans="1:13" s="6" customFormat="1" hidden="1">
      <c r="A1729" s="75">
        <v>45888</v>
      </c>
      <c r="B1729" s="6" t="s">
        <v>763</v>
      </c>
      <c r="C1729" s="6" t="s">
        <v>764</v>
      </c>
      <c r="D1729" s="6" t="s">
        <v>185</v>
      </c>
      <c r="E1729" s="6">
        <v>6.2500000000000003E-3</v>
      </c>
      <c r="F1729" s="6">
        <v>6.2500000000000003E-3</v>
      </c>
      <c r="G1729" s="6">
        <v>0</v>
      </c>
      <c r="H1729" s="6">
        <v>0</v>
      </c>
      <c r="I1729" s="6">
        <v>0</v>
      </c>
      <c r="J1729" s="22">
        <v>0</v>
      </c>
      <c r="K1729" s="22">
        <v>58.985148514851488</v>
      </c>
      <c r="M1729" s="71"/>
    </row>
    <row r="1730" spans="1:13" s="6" customFormat="1" hidden="1">
      <c r="A1730" s="75">
        <v>45888</v>
      </c>
      <c r="B1730" s="6" t="s">
        <v>763</v>
      </c>
      <c r="C1730" s="6" t="s">
        <v>764</v>
      </c>
      <c r="D1730" s="6" t="s">
        <v>78</v>
      </c>
      <c r="E1730" s="6">
        <v>3.7499999999999999E-2</v>
      </c>
      <c r="F1730" s="6">
        <v>3.7499999999999999E-2</v>
      </c>
      <c r="G1730" s="6">
        <v>0</v>
      </c>
      <c r="H1730" s="6">
        <v>0</v>
      </c>
      <c r="I1730" s="6">
        <v>0</v>
      </c>
      <c r="J1730" s="22">
        <v>0</v>
      </c>
      <c r="K1730" s="22">
        <v>4.6500000000000004</v>
      </c>
      <c r="M1730" s="71"/>
    </row>
    <row r="1731" spans="1:13" s="6" customFormat="1" hidden="1">
      <c r="A1731" s="75">
        <v>45888</v>
      </c>
      <c r="B1731" s="6" t="s">
        <v>763</v>
      </c>
      <c r="C1731" s="6" t="s">
        <v>764</v>
      </c>
      <c r="D1731" s="6" t="s">
        <v>191</v>
      </c>
      <c r="E1731" s="6">
        <v>6.2500000000000003E-3</v>
      </c>
      <c r="F1731" s="6">
        <v>6.2500000000000003E-3</v>
      </c>
      <c r="G1731" s="6">
        <v>0</v>
      </c>
      <c r="H1731" s="6">
        <v>0</v>
      </c>
      <c r="I1731" s="6">
        <v>0</v>
      </c>
      <c r="J1731" s="22">
        <v>0</v>
      </c>
      <c r="K1731" s="22">
        <v>32</v>
      </c>
      <c r="M1731" s="71"/>
    </row>
    <row r="1732" spans="1:13" s="6" customFormat="1" hidden="1">
      <c r="A1732" s="75">
        <v>45888</v>
      </c>
      <c r="B1732" s="6" t="s">
        <v>763</v>
      </c>
      <c r="C1732" s="6" t="s">
        <v>764</v>
      </c>
      <c r="D1732" s="6" t="s">
        <v>80</v>
      </c>
      <c r="E1732" s="6">
        <v>6.2500000000000003E-3</v>
      </c>
      <c r="F1732" s="6">
        <v>6.2500000000000003E-3</v>
      </c>
      <c r="G1732" s="6">
        <v>0</v>
      </c>
      <c r="H1732" s="6">
        <v>0</v>
      </c>
      <c r="I1732" s="6">
        <v>0</v>
      </c>
      <c r="J1732" s="22">
        <v>0</v>
      </c>
      <c r="K1732" s="22">
        <v>13.73</v>
      </c>
      <c r="M1732" s="71"/>
    </row>
    <row r="1733" spans="1:13" s="6" customFormat="1" hidden="1">
      <c r="A1733" s="75">
        <v>45888</v>
      </c>
      <c r="B1733" s="6" t="s">
        <v>763</v>
      </c>
      <c r="C1733" s="6" t="s">
        <v>764</v>
      </c>
      <c r="D1733" s="6" t="s">
        <v>91</v>
      </c>
      <c r="E1733" s="6">
        <v>3.7499999999999999E-2</v>
      </c>
      <c r="F1733" s="6">
        <v>3.7499999999999999E-2</v>
      </c>
      <c r="G1733" s="6">
        <v>0</v>
      </c>
      <c r="H1733" s="6">
        <v>0</v>
      </c>
      <c r="I1733" s="6">
        <v>0</v>
      </c>
      <c r="J1733" s="22">
        <v>0</v>
      </c>
      <c r="K1733" s="22">
        <v>7.8</v>
      </c>
      <c r="M1733" s="71"/>
    </row>
    <row r="1734" spans="1:13" s="6" customFormat="1" ht="15" hidden="1">
      <c r="A1734" s="75">
        <v>45888</v>
      </c>
      <c r="B1734" s="6" t="s">
        <v>558</v>
      </c>
      <c r="C1734" s="6" t="s">
        <v>559</v>
      </c>
      <c r="D1734" s="27" t="s">
        <v>514</v>
      </c>
      <c r="E1734" s="7">
        <v>1.0139860139860137E-3</v>
      </c>
      <c r="F1734" s="7">
        <v>4.7619047619047623E-3</v>
      </c>
      <c r="G1734" s="6">
        <v>0.21</v>
      </c>
      <c r="H1734" s="6">
        <v>1.4685314685314685E-3</v>
      </c>
      <c r="I1734" s="6">
        <v>0.14499999999999999</v>
      </c>
      <c r="J1734" s="22">
        <v>8.82</v>
      </c>
      <c r="K1734" s="22">
        <v>14.91</v>
      </c>
      <c r="M1734" s="71"/>
    </row>
    <row r="1735" spans="1:13" s="6" customFormat="1" ht="15" hidden="1">
      <c r="A1735" s="75">
        <v>45888</v>
      </c>
      <c r="B1735" s="6" t="s">
        <v>558</v>
      </c>
      <c r="C1735" s="6" t="s">
        <v>559</v>
      </c>
      <c r="D1735" s="27" t="s">
        <v>369</v>
      </c>
      <c r="E1735" s="7">
        <v>3.3496503496503502E-2</v>
      </c>
      <c r="F1735" s="7">
        <v>4.7619047619047616E-2</v>
      </c>
      <c r="G1735" s="6">
        <v>0</v>
      </c>
      <c r="H1735" s="6">
        <v>0</v>
      </c>
      <c r="I1735" s="6">
        <v>0</v>
      </c>
      <c r="J1735" s="22">
        <v>0</v>
      </c>
      <c r="K1735" s="22">
        <v>79.5</v>
      </c>
      <c r="M1735" s="71"/>
    </row>
    <row r="1736" spans="1:13" s="6" customFormat="1" ht="15" hidden="1">
      <c r="A1736" s="75">
        <v>45888</v>
      </c>
      <c r="B1736" s="6" t="s">
        <v>558</v>
      </c>
      <c r="C1736" s="6" t="s">
        <v>559</v>
      </c>
      <c r="D1736" s="26" t="s">
        <v>5</v>
      </c>
      <c r="E1736" s="7">
        <v>7.6923076923076927E-2</v>
      </c>
      <c r="F1736" s="7">
        <v>0.12380952380952381</v>
      </c>
      <c r="G1736" s="6">
        <v>0.46500000000000002</v>
      </c>
      <c r="H1736" s="6">
        <v>3.2517482517482521E-3</v>
      </c>
      <c r="I1736" s="6">
        <v>2</v>
      </c>
      <c r="J1736" s="22">
        <v>12.4031</v>
      </c>
      <c r="K1736" s="22">
        <v>293.40666666666664</v>
      </c>
      <c r="M1736" s="71"/>
    </row>
    <row r="1737" spans="1:13" s="6" customFormat="1" ht="15" hidden="1">
      <c r="A1737" s="75">
        <v>45888</v>
      </c>
      <c r="B1737" s="6" t="s">
        <v>558</v>
      </c>
      <c r="C1737" s="6" t="s">
        <v>559</v>
      </c>
      <c r="D1737" s="26" t="s">
        <v>515</v>
      </c>
      <c r="E1737" s="7">
        <v>8.0664335664335673E-2</v>
      </c>
      <c r="F1737" s="7">
        <v>0.11428571428571428</v>
      </c>
      <c r="G1737" s="6">
        <v>1.0840000000000001</v>
      </c>
      <c r="H1737" s="6">
        <v>7.580419580419581E-3</v>
      </c>
      <c r="I1737" s="6">
        <v>0</v>
      </c>
      <c r="J1737" s="22">
        <v>36.487439999999999</v>
      </c>
      <c r="K1737" s="22">
        <v>403.91999999999996</v>
      </c>
      <c r="M1737" s="71"/>
    </row>
    <row r="1738" spans="1:13" s="6" customFormat="1" ht="15" hidden="1">
      <c r="A1738" s="75">
        <v>45888</v>
      </c>
      <c r="B1738" s="6" t="s">
        <v>558</v>
      </c>
      <c r="C1738" s="6" t="s">
        <v>559</v>
      </c>
      <c r="D1738" s="26" t="s">
        <v>6</v>
      </c>
      <c r="E1738" s="7">
        <v>-5.8741258741258802E-4</v>
      </c>
      <c r="F1738" s="7">
        <v>9.5238095238095247E-3</v>
      </c>
      <c r="G1738" s="6">
        <v>0</v>
      </c>
      <c r="H1738" s="6">
        <v>0</v>
      </c>
      <c r="I1738" s="6">
        <v>0</v>
      </c>
      <c r="J1738" s="22">
        <v>0</v>
      </c>
      <c r="K1738" s="22">
        <v>51.5</v>
      </c>
      <c r="M1738" s="71"/>
    </row>
    <row r="1739" spans="1:13" s="6" customFormat="1" ht="15" hidden="1">
      <c r="A1739" s="75">
        <v>45888</v>
      </c>
      <c r="B1739" s="6" t="s">
        <v>558</v>
      </c>
      <c r="C1739" s="6" t="s">
        <v>559</v>
      </c>
      <c r="D1739" s="26" t="s">
        <v>235</v>
      </c>
      <c r="E1739" s="7">
        <v>6.993006993006993E-3</v>
      </c>
      <c r="F1739" s="7">
        <v>9.5238095238095247E-3</v>
      </c>
      <c r="G1739" s="6">
        <v>0</v>
      </c>
      <c r="H1739" s="6">
        <v>0</v>
      </c>
      <c r="I1739" s="6">
        <v>0</v>
      </c>
      <c r="J1739" s="22">
        <v>0</v>
      </c>
      <c r="K1739" s="22">
        <v>31.35</v>
      </c>
      <c r="M1739" s="71"/>
    </row>
    <row r="1740" spans="1:13" s="6" customFormat="1" ht="15" hidden="1">
      <c r="A1740" s="75">
        <v>45888</v>
      </c>
      <c r="B1740" s="6" t="s">
        <v>558</v>
      </c>
      <c r="C1740" s="6" t="s">
        <v>559</v>
      </c>
      <c r="D1740" s="26" t="s">
        <v>12</v>
      </c>
      <c r="E1740" s="7">
        <v>6.993006993006993E-3</v>
      </c>
      <c r="F1740" s="7">
        <v>9.5238095238095247E-3</v>
      </c>
      <c r="G1740" s="6">
        <v>0</v>
      </c>
      <c r="H1740" s="6">
        <v>0</v>
      </c>
      <c r="I1740" s="6">
        <v>0</v>
      </c>
      <c r="J1740" s="22">
        <v>0</v>
      </c>
      <c r="K1740" s="22">
        <v>80.2</v>
      </c>
      <c r="M1740" s="71"/>
    </row>
    <row r="1741" spans="1:13" s="6" customFormat="1" ht="15" hidden="1">
      <c r="A1741" s="75">
        <v>45888</v>
      </c>
      <c r="B1741" s="6" t="s">
        <v>558</v>
      </c>
      <c r="C1741" s="6" t="s">
        <v>559</v>
      </c>
      <c r="D1741" s="26" t="s">
        <v>13</v>
      </c>
      <c r="E1741" s="7">
        <v>0</v>
      </c>
      <c r="F1741" s="7">
        <v>4.7619047619047623E-3</v>
      </c>
      <c r="G1741" s="6">
        <v>0</v>
      </c>
      <c r="H1741" s="6">
        <v>0</v>
      </c>
      <c r="I1741" s="6">
        <v>0.5</v>
      </c>
      <c r="J1741" s="22">
        <v>0</v>
      </c>
      <c r="K1741" s="22">
        <v>0</v>
      </c>
      <c r="M1741" s="71"/>
    </row>
    <row r="1742" spans="1:13" s="6" customFormat="1" ht="15" hidden="1">
      <c r="A1742" s="75">
        <v>45888</v>
      </c>
      <c r="B1742" s="6" t="s">
        <v>558</v>
      </c>
      <c r="C1742" s="6" t="s">
        <v>559</v>
      </c>
      <c r="D1742" s="26" t="s">
        <v>15</v>
      </c>
      <c r="E1742" s="7">
        <v>6.993006993006993E-3</v>
      </c>
      <c r="F1742" s="7">
        <v>9.5238095238095247E-3</v>
      </c>
      <c r="G1742" s="6">
        <v>0</v>
      </c>
      <c r="H1742" s="6">
        <v>0</v>
      </c>
      <c r="I1742" s="6">
        <v>0</v>
      </c>
      <c r="J1742" s="22">
        <v>0</v>
      </c>
      <c r="K1742" s="22">
        <v>5.09</v>
      </c>
      <c r="M1742" s="71"/>
    </row>
    <row r="1743" spans="1:13" s="6" customFormat="1" ht="15" hidden="1">
      <c r="A1743" s="75">
        <v>45888</v>
      </c>
      <c r="B1743" s="6" t="s">
        <v>558</v>
      </c>
      <c r="C1743" s="6" t="s">
        <v>559</v>
      </c>
      <c r="D1743" s="26" t="s">
        <v>16</v>
      </c>
      <c r="E1743" s="7">
        <v>1.3986013986013985</v>
      </c>
      <c r="F1743" s="7">
        <v>1.9047619047619047</v>
      </c>
      <c r="G1743" s="6">
        <v>0</v>
      </c>
      <c r="H1743" s="6">
        <v>0</v>
      </c>
      <c r="I1743" s="6">
        <v>0</v>
      </c>
      <c r="J1743" s="22">
        <v>0</v>
      </c>
      <c r="K1743" s="22">
        <v>12</v>
      </c>
      <c r="M1743" s="71"/>
    </row>
    <row r="1744" spans="1:13" s="6" customFormat="1" ht="15" hidden="1">
      <c r="A1744" s="75">
        <v>45888</v>
      </c>
      <c r="B1744" s="6" t="s">
        <v>558</v>
      </c>
      <c r="C1744" s="6" t="s">
        <v>559</v>
      </c>
      <c r="D1744" s="26" t="s">
        <v>17</v>
      </c>
      <c r="E1744" s="7">
        <v>1.3986013986013985</v>
      </c>
      <c r="F1744" s="7">
        <v>1.9047619047619047</v>
      </c>
      <c r="G1744" s="6">
        <v>0</v>
      </c>
      <c r="H1744" s="6">
        <v>0</v>
      </c>
      <c r="I1744" s="6">
        <v>0</v>
      </c>
      <c r="J1744" s="22">
        <v>0</v>
      </c>
      <c r="K1744" s="22">
        <v>14.000000000000002</v>
      </c>
      <c r="M1744" s="71"/>
    </row>
    <row r="1745" spans="1:13" s="6" customFormat="1" ht="15" hidden="1">
      <c r="A1745" s="75">
        <v>45888</v>
      </c>
      <c r="B1745" s="6" t="s">
        <v>558</v>
      </c>
      <c r="C1745" s="6" t="s">
        <v>559</v>
      </c>
      <c r="D1745" s="27" t="s">
        <v>518</v>
      </c>
      <c r="E1745" s="7">
        <v>2.7972027972027972E-2</v>
      </c>
      <c r="F1745" s="7">
        <v>3.8095238095238099E-2</v>
      </c>
      <c r="G1745" s="6">
        <v>2.4750000000000001</v>
      </c>
      <c r="H1745" s="6">
        <v>1.7307692307692309E-2</v>
      </c>
      <c r="I1745" s="6">
        <v>0</v>
      </c>
      <c r="J1745" s="22">
        <v>62.840250000000005</v>
      </c>
      <c r="K1745" s="22">
        <v>101.56</v>
      </c>
      <c r="M1745" s="71"/>
    </row>
    <row r="1746" spans="1:13" s="6" customFormat="1" ht="15" hidden="1">
      <c r="A1746" s="75">
        <v>45888</v>
      </c>
      <c r="B1746" s="6" t="s">
        <v>558</v>
      </c>
      <c r="C1746" s="6" t="s">
        <v>559</v>
      </c>
      <c r="D1746" s="26" t="s">
        <v>19</v>
      </c>
      <c r="E1746" s="7">
        <v>-3.3216783216783227E-3</v>
      </c>
      <c r="F1746" s="7">
        <v>1.9047619047619049E-2</v>
      </c>
      <c r="G1746" s="6">
        <v>0</v>
      </c>
      <c r="H1746" s="6">
        <v>0</v>
      </c>
      <c r="I1746" s="6">
        <v>0</v>
      </c>
      <c r="J1746" s="22">
        <v>0</v>
      </c>
      <c r="K1746" s="22">
        <v>130</v>
      </c>
      <c r="M1746" s="71"/>
    </row>
    <row r="1747" spans="1:13" s="6" customFormat="1" ht="15" hidden="1">
      <c r="A1747" s="75">
        <v>45888</v>
      </c>
      <c r="B1747" s="6" t="s">
        <v>558</v>
      </c>
      <c r="C1747" s="6" t="s">
        <v>559</v>
      </c>
      <c r="D1747" s="26" t="s">
        <v>24</v>
      </c>
      <c r="E1747" s="7">
        <v>3.4965034965034968E-2</v>
      </c>
      <c r="F1747" s="7">
        <v>4.7619047619047616E-2</v>
      </c>
      <c r="G1747" s="6">
        <v>0</v>
      </c>
      <c r="H1747" s="6">
        <v>0</v>
      </c>
      <c r="I1747" s="6">
        <v>0</v>
      </c>
      <c r="J1747" s="22">
        <v>0</v>
      </c>
      <c r="K1747" s="22">
        <v>329.90000000000003</v>
      </c>
      <c r="M1747" s="71"/>
    </row>
    <row r="1748" spans="1:13" s="6" customFormat="1" ht="15" hidden="1">
      <c r="A1748" s="75">
        <v>45888</v>
      </c>
      <c r="B1748" s="6" t="s">
        <v>558</v>
      </c>
      <c r="C1748" s="6" t="s">
        <v>559</v>
      </c>
      <c r="D1748" s="27" t="s">
        <v>25</v>
      </c>
      <c r="E1748" s="7">
        <v>0.27972027972027974</v>
      </c>
      <c r="F1748" s="7">
        <v>0.5714285714285714</v>
      </c>
      <c r="G1748" s="6">
        <v>0</v>
      </c>
      <c r="H1748" s="6">
        <v>0</v>
      </c>
      <c r="I1748" s="6">
        <v>20</v>
      </c>
      <c r="J1748" s="22">
        <v>0</v>
      </c>
      <c r="K1748" s="22">
        <v>100.39999999999999</v>
      </c>
      <c r="M1748" s="71"/>
    </row>
    <row r="1749" spans="1:13" s="6" customFormat="1" ht="15" hidden="1">
      <c r="A1749" s="75">
        <v>45888</v>
      </c>
      <c r="B1749" s="6" t="s">
        <v>558</v>
      </c>
      <c r="C1749" s="6" t="s">
        <v>559</v>
      </c>
      <c r="D1749" s="26" t="s">
        <v>27</v>
      </c>
      <c r="E1749" s="7">
        <v>2.097902097902098E-2</v>
      </c>
      <c r="F1749" s="7">
        <v>2.8571428571428571E-2</v>
      </c>
      <c r="G1749" s="6">
        <v>0</v>
      </c>
      <c r="H1749" s="6">
        <v>0</v>
      </c>
      <c r="I1749" s="6">
        <v>0</v>
      </c>
      <c r="J1749" s="22">
        <v>0</v>
      </c>
      <c r="K1749" s="22">
        <v>49.92</v>
      </c>
      <c r="M1749" s="71"/>
    </row>
    <row r="1750" spans="1:13" s="6" customFormat="1" ht="15" hidden="1">
      <c r="A1750" s="75">
        <v>45888</v>
      </c>
      <c r="B1750" s="6" t="s">
        <v>558</v>
      </c>
      <c r="C1750" s="6" t="s">
        <v>559</v>
      </c>
      <c r="D1750" s="27" t="s">
        <v>31</v>
      </c>
      <c r="E1750" s="7">
        <v>8.7412587412587413E-4</v>
      </c>
      <c r="F1750" s="7">
        <v>9.5238095238095247E-3</v>
      </c>
      <c r="G1750" s="6">
        <v>0.45</v>
      </c>
      <c r="H1750" s="6">
        <v>3.1468531468531471E-3</v>
      </c>
      <c r="I1750" s="6">
        <v>0.875</v>
      </c>
      <c r="J1750" s="22">
        <v>6.4080000000000004</v>
      </c>
      <c r="K1750" s="22">
        <v>1.78</v>
      </c>
      <c r="M1750" s="71"/>
    </row>
    <row r="1751" spans="1:13" s="6" customFormat="1" ht="15" hidden="1">
      <c r="A1751" s="75">
        <v>45888</v>
      </c>
      <c r="B1751" s="6" t="s">
        <v>558</v>
      </c>
      <c r="C1751" s="6" t="s">
        <v>559</v>
      </c>
      <c r="D1751" s="27" t="s">
        <v>560</v>
      </c>
      <c r="E1751" s="7">
        <v>3.8461538461538459E-3</v>
      </c>
      <c r="F1751" s="7">
        <v>9.5238095238095247E-3</v>
      </c>
      <c r="G1751" s="6">
        <v>0</v>
      </c>
      <c r="H1751" s="6">
        <v>0</v>
      </c>
      <c r="I1751" s="6">
        <v>0</v>
      </c>
      <c r="J1751" s="22">
        <v>0</v>
      </c>
      <c r="K1751" s="22">
        <v>33</v>
      </c>
      <c r="M1751" s="71"/>
    </row>
    <row r="1752" spans="1:13" s="6" customFormat="1" ht="15" hidden="1">
      <c r="A1752" s="75">
        <v>45888</v>
      </c>
      <c r="B1752" s="6" t="s">
        <v>558</v>
      </c>
      <c r="C1752" s="6" t="s">
        <v>559</v>
      </c>
      <c r="D1752" s="27" t="s">
        <v>561</v>
      </c>
      <c r="E1752" s="7">
        <v>6.993006993006993E-3</v>
      </c>
      <c r="F1752" s="7">
        <v>9.5238095238095247E-3</v>
      </c>
      <c r="G1752" s="6">
        <v>0</v>
      </c>
      <c r="H1752" s="6">
        <v>0</v>
      </c>
      <c r="I1752" s="6">
        <v>0</v>
      </c>
      <c r="J1752" s="22">
        <v>0</v>
      </c>
      <c r="K1752" s="22">
        <v>33</v>
      </c>
      <c r="M1752" s="71"/>
    </row>
    <row r="1753" spans="1:13" s="6" customFormat="1" ht="15" hidden="1">
      <c r="A1753" s="75">
        <v>45888</v>
      </c>
      <c r="B1753" s="6" t="s">
        <v>558</v>
      </c>
      <c r="C1753" s="6" t="s">
        <v>559</v>
      </c>
      <c r="D1753" s="26" t="s">
        <v>41</v>
      </c>
      <c r="E1753" s="7">
        <v>6.993006993006993E-3</v>
      </c>
      <c r="F1753" s="7">
        <v>9.5238095238095247E-3</v>
      </c>
      <c r="G1753" s="6">
        <v>0</v>
      </c>
      <c r="H1753" s="6">
        <v>0</v>
      </c>
      <c r="I1753" s="6">
        <v>0</v>
      </c>
      <c r="J1753" s="22">
        <v>0</v>
      </c>
      <c r="K1753" s="22">
        <v>3.96</v>
      </c>
      <c r="M1753" s="71"/>
    </row>
    <row r="1754" spans="1:13" s="6" customFormat="1" ht="15" hidden="1">
      <c r="A1754" s="75">
        <v>45888</v>
      </c>
      <c r="B1754" s="6" t="s">
        <v>558</v>
      </c>
      <c r="C1754" s="6" t="s">
        <v>559</v>
      </c>
      <c r="D1754" s="27" t="s">
        <v>525</v>
      </c>
      <c r="E1754" s="7">
        <v>6.993006993006993E-3</v>
      </c>
      <c r="F1754" s="7">
        <v>9.5238095238095247E-3</v>
      </c>
      <c r="G1754" s="6">
        <v>0</v>
      </c>
      <c r="H1754" s="6">
        <v>0</v>
      </c>
      <c r="I1754" s="6">
        <v>0</v>
      </c>
      <c r="J1754" s="22">
        <v>0</v>
      </c>
      <c r="K1754" s="22">
        <v>13.6</v>
      </c>
      <c r="M1754" s="71"/>
    </row>
    <row r="1755" spans="1:13" s="6" customFormat="1" ht="15" hidden="1">
      <c r="A1755" s="75">
        <v>45888</v>
      </c>
      <c r="B1755" s="6" t="s">
        <v>558</v>
      </c>
      <c r="C1755" s="6" t="s">
        <v>559</v>
      </c>
      <c r="D1755" s="27" t="s">
        <v>44</v>
      </c>
      <c r="E1755" s="7">
        <v>2.7972027972027972E-2</v>
      </c>
      <c r="F1755" s="7">
        <v>3.8095238095238099E-2</v>
      </c>
      <c r="G1755" s="6">
        <v>0.21</v>
      </c>
      <c r="H1755" s="6">
        <v>1.4685314685314685E-3</v>
      </c>
      <c r="I1755" s="6">
        <v>0</v>
      </c>
      <c r="J1755" s="22">
        <v>1.659</v>
      </c>
      <c r="K1755" s="22">
        <v>31.6</v>
      </c>
      <c r="M1755" s="71"/>
    </row>
    <row r="1756" spans="1:13" s="6" customFormat="1" ht="15" hidden="1">
      <c r="A1756" s="75">
        <v>45888</v>
      </c>
      <c r="B1756" s="6" t="s">
        <v>558</v>
      </c>
      <c r="C1756" s="6" t="s">
        <v>559</v>
      </c>
      <c r="D1756" s="27" t="s">
        <v>362</v>
      </c>
      <c r="E1756" s="7">
        <v>2.0279720279720278E-3</v>
      </c>
      <c r="F1756" s="7">
        <v>4.7619047619047623E-3</v>
      </c>
      <c r="G1756" s="6">
        <v>0</v>
      </c>
      <c r="H1756" s="6">
        <v>0</v>
      </c>
      <c r="I1756" s="6">
        <v>0</v>
      </c>
      <c r="J1756" s="22">
        <v>0</v>
      </c>
      <c r="K1756" s="22">
        <v>18.75</v>
      </c>
      <c r="M1756" s="71"/>
    </row>
    <row r="1757" spans="1:13" s="6" customFormat="1" ht="15" hidden="1">
      <c r="A1757" s="75">
        <v>45888</v>
      </c>
      <c r="B1757" s="6" t="s">
        <v>558</v>
      </c>
      <c r="C1757" s="6" t="s">
        <v>559</v>
      </c>
      <c r="D1757" s="27" t="s">
        <v>46</v>
      </c>
      <c r="E1757" s="7">
        <v>3.4965034965034965E-3</v>
      </c>
      <c r="F1757" s="7">
        <v>4.7619047619047623E-3</v>
      </c>
      <c r="G1757" s="6">
        <v>0</v>
      </c>
      <c r="H1757" s="6">
        <v>0</v>
      </c>
      <c r="I1757" s="6">
        <v>0</v>
      </c>
      <c r="J1757" s="22">
        <v>0</v>
      </c>
      <c r="K1757" s="22">
        <v>12.95</v>
      </c>
      <c r="M1757" s="71"/>
    </row>
    <row r="1758" spans="1:13" s="6" customFormat="1" ht="15" hidden="1">
      <c r="A1758" s="75">
        <v>45888</v>
      </c>
      <c r="B1758" s="6" t="s">
        <v>558</v>
      </c>
      <c r="C1758" s="6" t="s">
        <v>559</v>
      </c>
      <c r="D1758" s="27" t="s">
        <v>48</v>
      </c>
      <c r="E1758" s="7">
        <v>1.3986013986013986E-3</v>
      </c>
      <c r="F1758" s="7">
        <v>1.9047619047619048E-3</v>
      </c>
      <c r="G1758" s="6">
        <v>0</v>
      </c>
      <c r="H1758" s="6">
        <v>0</v>
      </c>
      <c r="I1758" s="6">
        <v>0</v>
      </c>
      <c r="J1758" s="22">
        <v>0</v>
      </c>
      <c r="K1758" s="22">
        <v>2.2399999999999998</v>
      </c>
      <c r="M1758" s="71"/>
    </row>
    <row r="1759" spans="1:13" s="6" customFormat="1" ht="15" hidden="1">
      <c r="A1759" s="75">
        <v>45888</v>
      </c>
      <c r="B1759" s="6" t="s">
        <v>558</v>
      </c>
      <c r="C1759" s="6" t="s">
        <v>559</v>
      </c>
      <c r="D1759" s="27" t="s">
        <v>52</v>
      </c>
      <c r="E1759" s="7">
        <v>3.4965034965034965E-3</v>
      </c>
      <c r="F1759" s="7">
        <v>4.7619047619047623E-3</v>
      </c>
      <c r="G1759" s="6">
        <v>0</v>
      </c>
      <c r="H1759" s="6">
        <v>0</v>
      </c>
      <c r="I1759" s="6">
        <v>0</v>
      </c>
      <c r="J1759" s="22">
        <v>0</v>
      </c>
      <c r="K1759" s="22">
        <v>3.05</v>
      </c>
      <c r="M1759" s="71"/>
    </row>
    <row r="1760" spans="1:13" s="6" customFormat="1" ht="15" hidden="1">
      <c r="A1760" s="75">
        <v>45888</v>
      </c>
      <c r="B1760" s="6" t="s">
        <v>558</v>
      </c>
      <c r="C1760" s="6" t="s">
        <v>559</v>
      </c>
      <c r="D1760" s="27" t="s">
        <v>562</v>
      </c>
      <c r="E1760" s="7">
        <v>3.4965034965034965E-3</v>
      </c>
      <c r="F1760" s="7">
        <v>4.7619047619047623E-3</v>
      </c>
      <c r="G1760" s="6">
        <v>0.5</v>
      </c>
      <c r="H1760" s="6">
        <v>3.4965034965034965E-3</v>
      </c>
      <c r="I1760" s="6">
        <v>0</v>
      </c>
      <c r="J1760" s="22">
        <v>6</v>
      </c>
      <c r="K1760" s="22">
        <v>6</v>
      </c>
      <c r="M1760" s="71"/>
    </row>
    <row r="1761" spans="1:13" s="6" customFormat="1" ht="15" hidden="1">
      <c r="A1761" s="75">
        <v>45888</v>
      </c>
      <c r="B1761" s="6" t="s">
        <v>558</v>
      </c>
      <c r="C1761" s="6" t="s">
        <v>559</v>
      </c>
      <c r="D1761" s="27" t="s">
        <v>321</v>
      </c>
      <c r="E1761" s="7">
        <v>3.4965034965034965E-3</v>
      </c>
      <c r="F1761" s="7">
        <v>9.5238095238095247E-3</v>
      </c>
      <c r="G1761" s="6">
        <v>0</v>
      </c>
      <c r="H1761" s="6">
        <v>0</v>
      </c>
      <c r="I1761" s="6">
        <v>0</v>
      </c>
      <c r="J1761" s="22">
        <v>0</v>
      </c>
      <c r="K1761" s="22">
        <v>60</v>
      </c>
      <c r="M1761" s="71"/>
    </row>
    <row r="1762" spans="1:13" s="6" customFormat="1" ht="15" hidden="1">
      <c r="A1762" s="75">
        <v>45888</v>
      </c>
      <c r="B1762" s="6" t="s">
        <v>558</v>
      </c>
      <c r="C1762" s="6" t="s">
        <v>559</v>
      </c>
      <c r="D1762" s="26" t="s">
        <v>246</v>
      </c>
      <c r="E1762" s="7">
        <v>4.1958041958041958E-3</v>
      </c>
      <c r="F1762" s="7">
        <v>5.7142857142857143E-3</v>
      </c>
      <c r="G1762" s="6">
        <v>0</v>
      </c>
      <c r="H1762" s="6">
        <v>0</v>
      </c>
      <c r="I1762" s="6">
        <v>0</v>
      </c>
      <c r="J1762" s="22">
        <v>0</v>
      </c>
      <c r="K1762" s="22">
        <v>16.739999999999998</v>
      </c>
      <c r="M1762" s="71"/>
    </row>
    <row r="1763" spans="1:13" s="6" customFormat="1" ht="15" hidden="1">
      <c r="A1763" s="75">
        <v>45888</v>
      </c>
      <c r="B1763" s="6" t="s">
        <v>558</v>
      </c>
      <c r="C1763" s="6" t="s">
        <v>559</v>
      </c>
      <c r="D1763" s="26" t="s">
        <v>56</v>
      </c>
      <c r="E1763" s="7">
        <v>6.993006993006993E-3</v>
      </c>
      <c r="F1763" s="7">
        <v>9.5238095238095247E-3</v>
      </c>
      <c r="G1763" s="6">
        <v>0.23</v>
      </c>
      <c r="H1763" s="6">
        <v>1.6083916083916084E-3</v>
      </c>
      <c r="I1763" s="6">
        <v>0</v>
      </c>
      <c r="J1763" s="22">
        <v>7.5900000000000007</v>
      </c>
      <c r="K1763" s="22">
        <v>33</v>
      </c>
      <c r="M1763" s="71"/>
    </row>
    <row r="1764" spans="1:13" s="6" customFormat="1" ht="15" hidden="1">
      <c r="A1764" s="75">
        <v>45888</v>
      </c>
      <c r="B1764" s="6" t="s">
        <v>558</v>
      </c>
      <c r="C1764" s="6" t="s">
        <v>559</v>
      </c>
      <c r="D1764" s="26" t="s">
        <v>57</v>
      </c>
      <c r="E1764" s="7">
        <v>4.8951048951048951E-4</v>
      </c>
      <c r="F1764" s="7">
        <v>2.8571428571428571E-3</v>
      </c>
      <c r="G1764" s="6">
        <v>0</v>
      </c>
      <c r="H1764" s="6">
        <v>0</v>
      </c>
      <c r="I1764" s="6">
        <v>0</v>
      </c>
      <c r="J1764" s="22">
        <v>0</v>
      </c>
      <c r="K1764" s="22">
        <v>4.17</v>
      </c>
      <c r="M1764" s="71"/>
    </row>
    <row r="1765" spans="1:13" s="6" customFormat="1" ht="15" hidden="1">
      <c r="A1765" s="75">
        <v>45888</v>
      </c>
      <c r="B1765" s="6" t="s">
        <v>558</v>
      </c>
      <c r="C1765" s="6" t="s">
        <v>559</v>
      </c>
      <c r="D1765" s="26" t="s">
        <v>326</v>
      </c>
      <c r="E1765" s="7">
        <v>1.6083916083916083E-2</v>
      </c>
      <c r="F1765" s="7">
        <v>2.1904761904761903E-2</v>
      </c>
      <c r="G1765" s="6">
        <v>0</v>
      </c>
      <c r="H1765" s="6">
        <v>0</v>
      </c>
      <c r="I1765" s="6">
        <v>0</v>
      </c>
      <c r="J1765" s="22">
        <v>0</v>
      </c>
      <c r="K1765" s="22">
        <v>29.669999999999998</v>
      </c>
      <c r="M1765" s="71"/>
    </row>
    <row r="1766" spans="1:13" s="6" customFormat="1" ht="15" hidden="1">
      <c r="A1766" s="75">
        <v>45888</v>
      </c>
      <c r="B1766" s="6" t="s">
        <v>558</v>
      </c>
      <c r="C1766" s="6" t="s">
        <v>559</v>
      </c>
      <c r="D1766" s="26" t="s">
        <v>60</v>
      </c>
      <c r="E1766" s="7">
        <v>2.097902097902098E-2</v>
      </c>
      <c r="F1766" s="7">
        <v>2.8571428571428571E-2</v>
      </c>
      <c r="G1766" s="6">
        <v>0.23499999999999999</v>
      </c>
      <c r="H1766" s="6">
        <v>1.6433566433566432E-3</v>
      </c>
      <c r="I1766" s="6">
        <v>0</v>
      </c>
      <c r="J1766" s="22">
        <v>3.3487499999999999</v>
      </c>
      <c r="K1766" s="22">
        <v>42.75</v>
      </c>
      <c r="M1766" s="71"/>
    </row>
    <row r="1767" spans="1:13" s="6" customFormat="1" ht="15" hidden="1">
      <c r="A1767" s="75">
        <v>45888</v>
      </c>
      <c r="B1767" s="6" t="s">
        <v>558</v>
      </c>
      <c r="C1767" s="6" t="s">
        <v>559</v>
      </c>
      <c r="D1767" s="27" t="s">
        <v>62</v>
      </c>
      <c r="E1767" s="7">
        <v>2.6328671328671328E-2</v>
      </c>
      <c r="F1767" s="7">
        <v>3.8095238095238099E-2</v>
      </c>
      <c r="G1767" s="6">
        <v>0.65800000000000003</v>
      </c>
      <c r="H1767" s="6">
        <v>4.6013986013986015E-3</v>
      </c>
      <c r="I1767" s="6">
        <v>0</v>
      </c>
      <c r="J1767" s="22">
        <v>9.870000000000001</v>
      </c>
      <c r="K1767" s="22">
        <v>60</v>
      </c>
      <c r="M1767" s="71"/>
    </row>
    <row r="1768" spans="1:13" s="6" customFormat="1" ht="15" hidden="1">
      <c r="A1768" s="75">
        <v>45888</v>
      </c>
      <c r="B1768" s="6" t="s">
        <v>558</v>
      </c>
      <c r="C1768" s="6" t="s">
        <v>559</v>
      </c>
      <c r="D1768" s="27" t="s">
        <v>63</v>
      </c>
      <c r="E1768" s="7">
        <v>1.358041958041958E-2</v>
      </c>
      <c r="F1768" s="7">
        <v>3.4285714285714287E-2</v>
      </c>
      <c r="G1768" s="6">
        <v>0</v>
      </c>
      <c r="H1768" s="6">
        <v>0</v>
      </c>
      <c r="I1768" s="6">
        <v>1</v>
      </c>
      <c r="J1768" s="22">
        <v>0</v>
      </c>
      <c r="K1768" s="22">
        <v>81.198000000000008</v>
      </c>
      <c r="M1768" s="71"/>
    </row>
    <row r="1769" spans="1:13" s="6" customFormat="1" ht="15" hidden="1">
      <c r="A1769" s="75">
        <v>45888</v>
      </c>
      <c r="B1769" s="6" t="s">
        <v>558</v>
      </c>
      <c r="C1769" s="6" t="s">
        <v>559</v>
      </c>
      <c r="D1769" s="26" t="s">
        <v>64</v>
      </c>
      <c r="E1769" s="7">
        <v>9.0909090909090905E-3</v>
      </c>
      <c r="F1769" s="7">
        <v>1.2380952380952381E-2</v>
      </c>
      <c r="G1769" s="6">
        <v>0.125</v>
      </c>
      <c r="H1769" s="6">
        <v>8.7412587412587413E-4</v>
      </c>
      <c r="I1769" s="6">
        <v>0</v>
      </c>
      <c r="J1769" s="22">
        <v>4.1124999999999998</v>
      </c>
      <c r="K1769" s="22">
        <v>42.77</v>
      </c>
      <c r="M1769" s="71"/>
    </row>
    <row r="1770" spans="1:13" s="6" customFormat="1" ht="15" hidden="1">
      <c r="A1770" s="75">
        <v>45888</v>
      </c>
      <c r="B1770" s="6" t="s">
        <v>558</v>
      </c>
      <c r="C1770" s="6" t="s">
        <v>559</v>
      </c>
      <c r="D1770" s="27" t="s">
        <v>65</v>
      </c>
      <c r="E1770" s="7">
        <v>8.7412587412587413E-4</v>
      </c>
      <c r="F1770" s="7">
        <v>2.3809523809523812E-3</v>
      </c>
      <c r="G1770" s="6">
        <v>0</v>
      </c>
      <c r="H1770" s="6">
        <v>0</v>
      </c>
      <c r="I1770" s="6">
        <v>0</v>
      </c>
      <c r="J1770" s="22">
        <v>0</v>
      </c>
      <c r="K1770" s="22">
        <v>26.25</v>
      </c>
      <c r="M1770" s="71"/>
    </row>
    <row r="1771" spans="1:13" s="6" customFormat="1" ht="15" hidden="1">
      <c r="A1771" s="75">
        <v>45888</v>
      </c>
      <c r="B1771" s="6" t="s">
        <v>558</v>
      </c>
      <c r="C1771" s="6" t="s">
        <v>559</v>
      </c>
      <c r="D1771" s="27" t="s">
        <v>331</v>
      </c>
      <c r="E1771" s="7">
        <v>6.993006993006993E-3</v>
      </c>
      <c r="F1771" s="7">
        <v>9.5238095238095247E-3</v>
      </c>
      <c r="G1771" s="6">
        <v>0.35</v>
      </c>
      <c r="H1771" s="6">
        <v>2.4475524475524473E-3</v>
      </c>
      <c r="I1771" s="6">
        <v>0</v>
      </c>
      <c r="J1771" s="22">
        <v>26.25</v>
      </c>
      <c r="K1771" s="22">
        <v>75</v>
      </c>
      <c r="M1771" s="71"/>
    </row>
    <row r="1772" spans="1:13" s="6" customFormat="1" ht="15" hidden="1">
      <c r="A1772" s="75">
        <v>45888</v>
      </c>
      <c r="B1772" s="6" t="s">
        <v>558</v>
      </c>
      <c r="C1772" s="6" t="s">
        <v>559</v>
      </c>
      <c r="D1772" s="27" t="s">
        <v>68</v>
      </c>
      <c r="E1772" s="7">
        <v>1.0489510489510492E-3</v>
      </c>
      <c r="F1772" s="7">
        <v>4.7619047619047623E-3</v>
      </c>
      <c r="G1772" s="6">
        <v>0</v>
      </c>
      <c r="H1772" s="6">
        <v>0</v>
      </c>
      <c r="I1772" s="6">
        <v>0</v>
      </c>
      <c r="J1772" s="22">
        <v>0</v>
      </c>
      <c r="K1772" s="22">
        <v>5.45</v>
      </c>
      <c r="M1772" s="71"/>
    </row>
    <row r="1773" spans="1:13" s="6" customFormat="1" ht="15" hidden="1">
      <c r="A1773" s="75">
        <v>45888</v>
      </c>
      <c r="B1773" s="6" t="s">
        <v>558</v>
      </c>
      <c r="C1773" s="6" t="s">
        <v>559</v>
      </c>
      <c r="D1773" s="26" t="s">
        <v>69</v>
      </c>
      <c r="E1773" s="7">
        <v>4.1958041958041958E-3</v>
      </c>
      <c r="F1773" s="7">
        <v>5.7142857142857143E-3</v>
      </c>
      <c r="G1773" s="6">
        <v>0</v>
      </c>
      <c r="H1773" s="6">
        <v>0</v>
      </c>
      <c r="I1773" s="6">
        <v>0</v>
      </c>
      <c r="J1773" s="22">
        <v>0</v>
      </c>
      <c r="K1773" s="22">
        <v>17.099999999999998</v>
      </c>
      <c r="M1773" s="71"/>
    </row>
    <row r="1774" spans="1:13" s="6" customFormat="1" ht="15" hidden="1">
      <c r="A1774" s="75">
        <v>45888</v>
      </c>
      <c r="B1774" s="6" t="s">
        <v>558</v>
      </c>
      <c r="C1774" s="6" t="s">
        <v>559</v>
      </c>
      <c r="D1774" s="26" t="s">
        <v>74</v>
      </c>
      <c r="E1774" s="7">
        <v>1.048951048951049E-2</v>
      </c>
      <c r="F1774" s="7">
        <v>1.4285714285714285E-2</v>
      </c>
      <c r="G1774" s="6">
        <v>0</v>
      </c>
      <c r="H1774" s="6">
        <v>0</v>
      </c>
      <c r="I1774" s="6">
        <v>0</v>
      </c>
      <c r="J1774" s="22">
        <v>0</v>
      </c>
      <c r="K1774" s="22">
        <v>34.875</v>
      </c>
      <c r="M1774" s="71"/>
    </row>
    <row r="1775" spans="1:13" s="6" customFormat="1" ht="15" hidden="1">
      <c r="A1775" s="75">
        <v>45888</v>
      </c>
      <c r="B1775" s="6" t="s">
        <v>558</v>
      </c>
      <c r="C1775" s="6" t="s">
        <v>559</v>
      </c>
      <c r="D1775" s="27" t="s">
        <v>475</v>
      </c>
      <c r="E1775" s="7">
        <v>3.4965034965034965E-4</v>
      </c>
      <c r="F1775" s="7">
        <v>4.7619047619047619E-4</v>
      </c>
      <c r="G1775" s="6">
        <v>0</v>
      </c>
      <c r="H1775" s="6">
        <v>0</v>
      </c>
      <c r="I1775" s="6">
        <v>0</v>
      </c>
      <c r="J1775" s="22">
        <v>0</v>
      </c>
      <c r="K1775" s="22">
        <v>0.22000000000000003</v>
      </c>
      <c r="M1775" s="71"/>
    </row>
    <row r="1776" spans="1:13" s="6" customFormat="1" ht="15" hidden="1">
      <c r="A1776" s="75">
        <v>45888</v>
      </c>
      <c r="B1776" s="6" t="s">
        <v>558</v>
      </c>
      <c r="C1776" s="6" t="s">
        <v>559</v>
      </c>
      <c r="D1776" s="26" t="s">
        <v>75</v>
      </c>
      <c r="E1776" s="7">
        <v>6.993006993006993E-3</v>
      </c>
      <c r="F1776" s="7">
        <v>9.5238095238095247E-3</v>
      </c>
      <c r="G1776" s="6">
        <v>0.12</v>
      </c>
      <c r="H1776" s="6">
        <v>8.3916083916083916E-4</v>
      </c>
      <c r="I1776" s="6">
        <v>0</v>
      </c>
      <c r="J1776" s="22">
        <v>3.2279999999999998</v>
      </c>
      <c r="K1776" s="22">
        <v>26.9</v>
      </c>
      <c r="M1776" s="71"/>
    </row>
    <row r="1777" spans="1:13" s="6" customFormat="1" ht="15" hidden="1">
      <c r="A1777" s="75">
        <v>45888</v>
      </c>
      <c r="B1777" s="6" t="s">
        <v>558</v>
      </c>
      <c r="C1777" s="6" t="s">
        <v>559</v>
      </c>
      <c r="D1777" s="27" t="s">
        <v>76</v>
      </c>
      <c r="E1777" s="7">
        <v>8.2517482517482504E-3</v>
      </c>
      <c r="F1777" s="7">
        <v>1.2380952380952381E-2</v>
      </c>
      <c r="G1777" s="6">
        <v>0.25600000000000001</v>
      </c>
      <c r="H1777" s="6">
        <v>1.7902097902097903E-3</v>
      </c>
      <c r="I1777" s="6">
        <v>0</v>
      </c>
      <c r="J1777" s="22">
        <v>7.8079999999999998</v>
      </c>
      <c r="K1777" s="22">
        <v>39.65</v>
      </c>
      <c r="M1777" s="71"/>
    </row>
    <row r="1778" spans="1:13" s="6" customFormat="1" ht="15" hidden="1">
      <c r="A1778" s="75">
        <v>45888</v>
      </c>
      <c r="B1778" s="6" t="s">
        <v>558</v>
      </c>
      <c r="C1778" s="6" t="s">
        <v>559</v>
      </c>
      <c r="D1778" s="27" t="s">
        <v>78</v>
      </c>
      <c r="E1778" s="7">
        <v>4.0167832167832172E-2</v>
      </c>
      <c r="F1778" s="7">
        <v>0.11428571428571428</v>
      </c>
      <c r="G1778" s="6">
        <v>0</v>
      </c>
      <c r="H1778" s="6">
        <v>0</v>
      </c>
      <c r="I1778" s="6">
        <v>6</v>
      </c>
      <c r="J1778" s="22">
        <v>0</v>
      </c>
      <c r="K1778" s="22">
        <v>29.099999999999998</v>
      </c>
      <c r="M1778" s="71"/>
    </row>
    <row r="1779" spans="1:13" s="6" customFormat="1" ht="15" hidden="1">
      <c r="A1779" s="75">
        <v>45888</v>
      </c>
      <c r="B1779" s="6" t="s">
        <v>558</v>
      </c>
      <c r="C1779" s="6" t="s">
        <v>559</v>
      </c>
      <c r="D1779" s="27" t="s">
        <v>383</v>
      </c>
      <c r="E1779" s="7">
        <v>4.8951048951048947E-3</v>
      </c>
      <c r="F1779" s="7">
        <v>9.5238095238095247E-3</v>
      </c>
      <c r="G1779" s="6">
        <v>0</v>
      </c>
      <c r="H1779" s="6">
        <v>0</v>
      </c>
      <c r="I1779" s="6">
        <v>0.3</v>
      </c>
      <c r="J1779" s="22">
        <v>0</v>
      </c>
      <c r="K1779" s="22">
        <v>23.309999999999995</v>
      </c>
      <c r="M1779" s="71"/>
    </row>
    <row r="1780" spans="1:13" s="6" customFormat="1" ht="15" hidden="1">
      <c r="A1780" s="75">
        <v>45888</v>
      </c>
      <c r="B1780" s="6" t="s">
        <v>558</v>
      </c>
      <c r="C1780" s="6" t="s">
        <v>559</v>
      </c>
      <c r="D1780" s="26" t="s">
        <v>80</v>
      </c>
      <c r="E1780" s="7">
        <v>3.4965034965034965E-3</v>
      </c>
      <c r="F1780" s="7">
        <v>4.7619047619047623E-3</v>
      </c>
      <c r="G1780" s="6">
        <v>0</v>
      </c>
      <c r="H1780" s="6">
        <v>0</v>
      </c>
      <c r="I1780" s="6">
        <v>0</v>
      </c>
      <c r="J1780" s="22">
        <v>0</v>
      </c>
      <c r="K1780" s="22">
        <v>6.8650000000000002</v>
      </c>
      <c r="M1780" s="71"/>
    </row>
    <row r="1781" spans="1:13" s="6" customFormat="1" ht="15" hidden="1">
      <c r="A1781" s="75">
        <v>45888</v>
      </c>
      <c r="B1781" s="6" t="s">
        <v>558</v>
      </c>
      <c r="C1781" s="6" t="s">
        <v>559</v>
      </c>
      <c r="D1781" s="27" t="s">
        <v>91</v>
      </c>
      <c r="E1781" s="7">
        <v>2.7972027972027972E-2</v>
      </c>
      <c r="F1781" s="7">
        <v>3.8095238095238099E-2</v>
      </c>
      <c r="G1781" s="6">
        <v>0</v>
      </c>
      <c r="H1781" s="6">
        <v>0</v>
      </c>
      <c r="I1781" s="6">
        <v>0</v>
      </c>
      <c r="J1781" s="22">
        <v>0</v>
      </c>
      <c r="K1781" s="22">
        <v>31.2</v>
      </c>
      <c r="M1781" s="71"/>
    </row>
    <row r="1782" spans="1:13" s="6" customFormat="1" hidden="1">
      <c r="A1782" s="75">
        <v>45888</v>
      </c>
      <c r="B1782" s="6" t="s">
        <v>558</v>
      </c>
      <c r="C1782" s="6" t="s">
        <v>559</v>
      </c>
      <c r="D1782" s="36" t="s">
        <v>563</v>
      </c>
      <c r="E1782" s="7">
        <v>6.993006993006993E-3</v>
      </c>
      <c r="F1782" s="7">
        <v>9.5238095238095247E-3</v>
      </c>
      <c r="G1782" s="6">
        <v>0</v>
      </c>
      <c r="H1782" s="6">
        <v>0</v>
      </c>
      <c r="I1782" s="6">
        <v>0</v>
      </c>
      <c r="J1782" s="22">
        <v>0</v>
      </c>
      <c r="K1782" s="22">
        <v>6.02</v>
      </c>
      <c r="M1782" s="71"/>
    </row>
    <row r="1783" spans="1:13" s="6" customFormat="1" hidden="1">
      <c r="A1783" s="75">
        <v>45888</v>
      </c>
      <c r="B1783" s="6" t="s">
        <v>558</v>
      </c>
      <c r="C1783" s="6" t="s">
        <v>559</v>
      </c>
      <c r="D1783" s="36" t="s">
        <v>564</v>
      </c>
      <c r="E1783" s="7">
        <v>6.993006993006993E-3</v>
      </c>
      <c r="F1783" s="7">
        <v>9.5238095238095247E-3</v>
      </c>
      <c r="G1783" s="6">
        <v>0</v>
      </c>
      <c r="H1783" s="6">
        <v>0</v>
      </c>
      <c r="I1783" s="6">
        <v>0</v>
      </c>
      <c r="J1783" s="22">
        <v>0</v>
      </c>
      <c r="K1783" s="22">
        <v>24.15</v>
      </c>
      <c r="M1783" s="71"/>
    </row>
    <row r="1784" spans="1:13" s="6" customFormat="1" hidden="1">
      <c r="A1784" s="75">
        <v>45888</v>
      </c>
      <c r="B1784" s="6" t="s">
        <v>558</v>
      </c>
      <c r="C1784" s="6" t="s">
        <v>559</v>
      </c>
      <c r="D1784" s="36" t="s">
        <v>439</v>
      </c>
      <c r="E1784" s="7">
        <v>8.951048951048951E-2</v>
      </c>
      <c r="F1784" s="7">
        <v>0.13333333333333333</v>
      </c>
      <c r="G1784" s="6">
        <v>0.98599999999999999</v>
      </c>
      <c r="H1784" s="6">
        <v>6.8951048951048947E-3</v>
      </c>
      <c r="I1784" s="6">
        <v>1.2</v>
      </c>
      <c r="J1784" s="22">
        <v>16.574659999999998</v>
      </c>
      <c r="K1784" s="22">
        <v>215.16800000000001</v>
      </c>
      <c r="M1784" s="71"/>
    </row>
    <row r="1785" spans="1:13" s="6" customFormat="1" hidden="1">
      <c r="A1785" s="75">
        <v>45888</v>
      </c>
      <c r="B1785" s="6" t="s">
        <v>558</v>
      </c>
      <c r="C1785" s="6" t="s">
        <v>559</v>
      </c>
      <c r="D1785" s="36" t="s">
        <v>565</v>
      </c>
      <c r="E1785" s="7">
        <v>8.401398601398602E-2</v>
      </c>
      <c r="F1785" s="7">
        <v>0.12380952380952381</v>
      </c>
      <c r="G1785" s="6">
        <v>1.02</v>
      </c>
      <c r="H1785" s="6">
        <v>7.1328671328671333E-3</v>
      </c>
      <c r="I1785" s="6">
        <v>0</v>
      </c>
      <c r="J1785" s="22">
        <v>36.669000000000004</v>
      </c>
      <c r="K1785" s="22">
        <v>467.35</v>
      </c>
      <c r="M1785" s="71"/>
    </row>
    <row r="1786" spans="1:13" s="6" customFormat="1" hidden="1">
      <c r="A1786" s="75">
        <v>45888</v>
      </c>
      <c r="B1786" s="6" t="s">
        <v>558</v>
      </c>
      <c r="C1786" s="6" t="s">
        <v>559</v>
      </c>
      <c r="D1786" s="36" t="s">
        <v>566</v>
      </c>
      <c r="E1786" s="7">
        <v>8.0279720279720274E-2</v>
      </c>
      <c r="F1786" s="7">
        <v>0.14285714285714285</v>
      </c>
      <c r="G1786" s="6">
        <v>1.4</v>
      </c>
      <c r="H1786" s="6">
        <v>9.7902097902097893E-3</v>
      </c>
      <c r="I1786" s="6">
        <v>2.5</v>
      </c>
      <c r="J1786" s="22">
        <v>46.13</v>
      </c>
      <c r="K1786" s="22">
        <v>411.87500000000006</v>
      </c>
      <c r="M1786" s="71"/>
    </row>
    <row r="1787" spans="1:13" s="6" customFormat="1" hidden="1">
      <c r="A1787" s="75">
        <v>45888</v>
      </c>
      <c r="B1787" s="6" t="s">
        <v>558</v>
      </c>
      <c r="C1787" s="6" t="s">
        <v>559</v>
      </c>
      <c r="D1787" s="36" t="s">
        <v>457</v>
      </c>
      <c r="E1787" s="7">
        <v>-1.3965034965034963E-2</v>
      </c>
      <c r="F1787" s="7">
        <v>2.3809523809523812E-3</v>
      </c>
      <c r="G1787" s="6">
        <v>0.23599999999999999</v>
      </c>
      <c r="H1787" s="6">
        <v>1.6503496503496502E-3</v>
      </c>
      <c r="I1787" s="6">
        <v>0.84699999999999998</v>
      </c>
      <c r="J1787" s="22">
        <v>7.6109999999999998</v>
      </c>
      <c r="K1787" s="22">
        <v>-19.253249999999998</v>
      </c>
      <c r="M1787" s="71"/>
    </row>
    <row r="1788" spans="1:13" s="6" customFormat="1" hidden="1">
      <c r="A1788" s="75">
        <v>45888</v>
      </c>
      <c r="B1788" s="6" t="s">
        <v>558</v>
      </c>
      <c r="C1788" s="6" t="s">
        <v>559</v>
      </c>
      <c r="D1788" s="36" t="s">
        <v>458</v>
      </c>
      <c r="E1788" s="7">
        <v>9.7902097902098075E-5</v>
      </c>
      <c r="F1788" s="7">
        <v>2.3809523809523812E-3</v>
      </c>
      <c r="G1788" s="6">
        <v>0.12</v>
      </c>
      <c r="H1788" s="6">
        <v>8.3916083916083916E-4</v>
      </c>
      <c r="I1788" s="6">
        <v>0</v>
      </c>
      <c r="J1788" s="22">
        <v>1.752</v>
      </c>
      <c r="K1788" s="22">
        <v>3.65</v>
      </c>
      <c r="M1788" s="71"/>
    </row>
    <row r="1789" spans="1:13" s="6" customFormat="1" hidden="1">
      <c r="A1789" s="75">
        <v>45888</v>
      </c>
      <c r="B1789" s="6" t="s">
        <v>558</v>
      </c>
      <c r="C1789" s="6" t="s">
        <v>559</v>
      </c>
      <c r="D1789" s="36" t="s">
        <v>278</v>
      </c>
      <c r="E1789" s="7">
        <v>2.6573426573426573E-3</v>
      </c>
      <c r="F1789" s="7">
        <v>4.7619047619047623E-3</v>
      </c>
      <c r="G1789" s="6">
        <v>0.23</v>
      </c>
      <c r="H1789" s="6">
        <v>1.6083916083916084E-3</v>
      </c>
      <c r="I1789" s="6">
        <v>0</v>
      </c>
      <c r="J1789" s="22">
        <v>9.0873000000000008</v>
      </c>
      <c r="K1789" s="22">
        <v>19.754999999999999</v>
      </c>
      <c r="M1789" s="71"/>
    </row>
    <row r="1790" spans="1:13" s="6" customFormat="1" hidden="1">
      <c r="A1790" s="75">
        <v>45888</v>
      </c>
      <c r="B1790" s="6" t="s">
        <v>558</v>
      </c>
      <c r="C1790" s="6" t="s">
        <v>559</v>
      </c>
      <c r="D1790" s="36" t="s">
        <v>137</v>
      </c>
      <c r="E1790" s="7">
        <v>5.3846153846153844E-3</v>
      </c>
      <c r="F1790" s="7">
        <v>9.5238095238095247E-3</v>
      </c>
      <c r="G1790" s="6">
        <v>0</v>
      </c>
      <c r="H1790" s="6">
        <v>0</v>
      </c>
      <c r="I1790" s="6">
        <v>0</v>
      </c>
      <c r="J1790" s="22">
        <v>0</v>
      </c>
      <c r="K1790" s="22">
        <v>31.45</v>
      </c>
      <c r="M1790" s="71"/>
    </row>
    <row r="1791" spans="1:13" s="6" customFormat="1" hidden="1">
      <c r="A1791" s="75">
        <v>45888</v>
      </c>
      <c r="B1791" s="6" t="s">
        <v>558</v>
      </c>
      <c r="C1791" s="6" t="s">
        <v>559</v>
      </c>
      <c r="D1791" s="36" t="s">
        <v>130</v>
      </c>
      <c r="E1791" s="7">
        <v>2.097902097902098E-2</v>
      </c>
      <c r="F1791" s="7">
        <v>3.8095238095238099E-2</v>
      </c>
      <c r="G1791" s="6">
        <v>0</v>
      </c>
      <c r="H1791" s="6">
        <v>0</v>
      </c>
      <c r="I1791" s="6">
        <v>1</v>
      </c>
      <c r="J1791" s="22">
        <v>0</v>
      </c>
      <c r="K1791" s="22">
        <v>54.239999999999995</v>
      </c>
      <c r="M1791" s="71"/>
    </row>
    <row r="1792" spans="1:13" s="6" customFormat="1" hidden="1">
      <c r="A1792" s="75">
        <v>45888</v>
      </c>
      <c r="B1792" s="6" t="s">
        <v>558</v>
      </c>
      <c r="C1792" s="6" t="s">
        <v>559</v>
      </c>
      <c r="D1792" s="36" t="s">
        <v>181</v>
      </c>
      <c r="E1792" s="7">
        <v>1.048951048951049E-2</v>
      </c>
      <c r="F1792" s="7">
        <v>1.4285714285714285E-2</v>
      </c>
      <c r="G1792" s="6">
        <v>0.23599999999999999</v>
      </c>
      <c r="H1792" s="6">
        <v>1.6503496503496502E-3</v>
      </c>
      <c r="I1792" s="6">
        <v>0</v>
      </c>
      <c r="J1792" s="22">
        <v>3.3039999999999998</v>
      </c>
      <c r="K1792" s="22">
        <v>21</v>
      </c>
      <c r="M1792" s="71"/>
    </row>
    <row r="1793" spans="1:13" s="6" customFormat="1" hidden="1">
      <c r="A1793" s="75">
        <v>45888</v>
      </c>
      <c r="B1793" s="6" t="s">
        <v>558</v>
      </c>
      <c r="C1793" s="6" t="s">
        <v>559</v>
      </c>
      <c r="D1793" s="36" t="s">
        <v>567</v>
      </c>
      <c r="E1793" s="7">
        <v>8.8391608391608402E-3</v>
      </c>
      <c r="F1793" s="7">
        <v>1.9047619047619049E-2</v>
      </c>
      <c r="G1793" s="6">
        <v>0.23499999999999999</v>
      </c>
      <c r="H1793" s="6">
        <v>1.6433566433566432E-3</v>
      </c>
      <c r="I1793" s="6">
        <v>0.5</v>
      </c>
      <c r="J1793" s="22">
        <v>3.7952499999999993</v>
      </c>
      <c r="K1793" s="22">
        <v>24.224999999999998</v>
      </c>
      <c r="M1793" s="71"/>
    </row>
    <row r="1794" spans="1:13" s="6" customFormat="1" hidden="1">
      <c r="A1794" s="75">
        <v>45888</v>
      </c>
      <c r="B1794" s="6" t="s">
        <v>558</v>
      </c>
      <c r="C1794" s="6" t="s">
        <v>559</v>
      </c>
      <c r="D1794" s="36" t="s">
        <v>284</v>
      </c>
      <c r="E1794" s="7">
        <v>1.2342657342657343E-2</v>
      </c>
      <c r="F1794" s="7">
        <v>1.9047619047619049E-2</v>
      </c>
      <c r="G1794" s="6">
        <v>0</v>
      </c>
      <c r="H1794" s="6">
        <v>0</v>
      </c>
      <c r="I1794" s="6">
        <v>0</v>
      </c>
      <c r="J1794" s="22">
        <v>0</v>
      </c>
      <c r="K1794" s="22">
        <v>49.6</v>
      </c>
      <c r="M1794" s="71"/>
    </row>
    <row r="1795" spans="1:13" s="6" customFormat="1" hidden="1">
      <c r="A1795" s="75">
        <v>45888</v>
      </c>
      <c r="B1795" s="6" t="s">
        <v>558</v>
      </c>
      <c r="C1795" s="6" t="s">
        <v>559</v>
      </c>
      <c r="D1795" s="36" t="s">
        <v>510</v>
      </c>
      <c r="E1795" s="7">
        <v>1.3986013986013986E-2</v>
      </c>
      <c r="F1795" s="7">
        <v>2.3809523809523808E-2</v>
      </c>
      <c r="G1795" s="6">
        <v>0.48</v>
      </c>
      <c r="H1795" s="6">
        <v>3.3566433566433566E-3</v>
      </c>
      <c r="I1795" s="6">
        <v>0.5</v>
      </c>
      <c r="J1795" s="22">
        <v>16.32</v>
      </c>
      <c r="K1795" s="22">
        <v>68</v>
      </c>
      <c r="M1795" s="71"/>
    </row>
    <row r="1796" spans="1:13" s="6" customFormat="1" hidden="1">
      <c r="A1796" s="75">
        <v>45888</v>
      </c>
      <c r="B1796" s="6" t="s">
        <v>558</v>
      </c>
      <c r="C1796" s="6" t="s">
        <v>559</v>
      </c>
      <c r="D1796" s="36" t="s">
        <v>418</v>
      </c>
      <c r="E1796" s="7">
        <v>3.1608391608391614E-2</v>
      </c>
      <c r="F1796" s="7">
        <v>4.7619047619047616E-2</v>
      </c>
      <c r="G1796" s="6">
        <v>0</v>
      </c>
      <c r="H1796" s="6">
        <v>0</v>
      </c>
      <c r="I1796" s="6">
        <v>0</v>
      </c>
      <c r="J1796" s="22">
        <v>0</v>
      </c>
      <c r="K1796" s="22">
        <v>123.05</v>
      </c>
      <c r="M1796" s="71"/>
    </row>
    <row r="1797" spans="1:13" s="6" customFormat="1" hidden="1">
      <c r="A1797" s="75">
        <v>45888</v>
      </c>
      <c r="B1797" s="6" t="s">
        <v>558</v>
      </c>
      <c r="C1797" s="6" t="s">
        <v>559</v>
      </c>
      <c r="D1797" s="36" t="s">
        <v>406</v>
      </c>
      <c r="E1797" s="7">
        <v>4.8951048951048952E-2</v>
      </c>
      <c r="F1797" s="7">
        <v>6.6666666666666666E-2</v>
      </c>
      <c r="G1797" s="6">
        <v>0.625</v>
      </c>
      <c r="H1797" s="6">
        <v>4.370629370629371E-3</v>
      </c>
      <c r="I1797" s="6">
        <v>0</v>
      </c>
      <c r="J1797" s="22">
        <v>14.30625</v>
      </c>
      <c r="K1797" s="22">
        <v>160.23000000000002</v>
      </c>
      <c r="M1797" s="71"/>
    </row>
    <row r="1798" spans="1:13" s="6" customFormat="1" hidden="1">
      <c r="A1798" s="75">
        <v>45888</v>
      </c>
      <c r="B1798" s="6" t="s">
        <v>558</v>
      </c>
      <c r="C1798" s="6" t="s">
        <v>559</v>
      </c>
      <c r="D1798" s="36" t="s">
        <v>289</v>
      </c>
      <c r="E1798" s="7">
        <v>7.9545454545454544E-2</v>
      </c>
      <c r="F1798" s="7">
        <v>0.11428571428571428</v>
      </c>
      <c r="G1798" s="6">
        <v>0</v>
      </c>
      <c r="H1798" s="6">
        <v>0</v>
      </c>
      <c r="I1798" s="6">
        <v>0</v>
      </c>
      <c r="J1798" s="22">
        <v>0</v>
      </c>
      <c r="K1798" s="22">
        <v>23.04</v>
      </c>
      <c r="M1798" s="71"/>
    </row>
    <row r="1799" spans="1:13" s="6" customFormat="1" hidden="1">
      <c r="A1799" s="75">
        <v>45888</v>
      </c>
      <c r="B1799" s="6" t="s">
        <v>558</v>
      </c>
      <c r="C1799" s="6" t="s">
        <v>559</v>
      </c>
      <c r="D1799" s="36" t="s">
        <v>568</v>
      </c>
      <c r="E1799" s="7">
        <v>5.5944055944055944E-2</v>
      </c>
      <c r="F1799" s="7">
        <v>0.19047619047619047</v>
      </c>
      <c r="G1799" s="6">
        <v>0</v>
      </c>
      <c r="H1799" s="6">
        <v>0</v>
      </c>
      <c r="I1799" s="6">
        <v>12</v>
      </c>
      <c r="J1799" s="22">
        <v>0</v>
      </c>
      <c r="K1799" s="22">
        <v>5.44</v>
      </c>
      <c r="M1799" s="71"/>
    </row>
    <row r="1800" spans="1:13" s="6" customFormat="1" hidden="1">
      <c r="A1800" s="75">
        <v>45888</v>
      </c>
      <c r="B1800" s="6" t="s">
        <v>558</v>
      </c>
      <c r="C1800" s="6" t="s">
        <v>559</v>
      </c>
      <c r="D1800" s="36" t="s">
        <v>569</v>
      </c>
      <c r="E1800" s="7">
        <v>8.3916083916083919E-2</v>
      </c>
      <c r="F1800" s="7">
        <v>0.19047619047619047</v>
      </c>
      <c r="G1800" s="6">
        <v>0</v>
      </c>
      <c r="H1800" s="6">
        <v>0</v>
      </c>
      <c r="I1800" s="6">
        <v>8</v>
      </c>
      <c r="J1800" s="22">
        <v>0</v>
      </c>
      <c r="K1800" s="22">
        <v>8.2799999999999994</v>
      </c>
      <c r="M1800" s="71"/>
    </row>
    <row r="1801" spans="1:13" s="6" customFormat="1" hidden="1">
      <c r="A1801" s="75">
        <v>45888</v>
      </c>
      <c r="B1801" s="6" t="s">
        <v>558</v>
      </c>
      <c r="C1801" s="6" t="s">
        <v>559</v>
      </c>
      <c r="D1801" s="36" t="s">
        <v>570</v>
      </c>
      <c r="E1801" s="7">
        <v>0.55944055944055948</v>
      </c>
      <c r="F1801" s="7">
        <v>0.76190476190476186</v>
      </c>
      <c r="G1801" s="6">
        <v>15</v>
      </c>
      <c r="H1801" s="6">
        <v>0.1048951048951049</v>
      </c>
      <c r="I1801" s="6">
        <v>0</v>
      </c>
      <c r="J1801" s="22">
        <v>13.5</v>
      </c>
      <c r="K1801" s="22">
        <v>72</v>
      </c>
      <c r="M1801" s="71"/>
    </row>
    <row r="1802" spans="1:13" s="6" customFormat="1" hidden="1">
      <c r="A1802" s="75">
        <v>45888</v>
      </c>
      <c r="B1802" s="6" t="s">
        <v>558</v>
      </c>
      <c r="C1802" s="6" t="s">
        <v>559</v>
      </c>
      <c r="D1802" s="36" t="s">
        <v>571</v>
      </c>
      <c r="E1802" s="7">
        <v>0.14685314685314688</v>
      </c>
      <c r="F1802" s="7">
        <v>0.8571428571428571</v>
      </c>
      <c r="G1802" s="6">
        <v>17</v>
      </c>
      <c r="H1802" s="6">
        <v>0.11888111888111888</v>
      </c>
      <c r="I1802" s="6">
        <v>54</v>
      </c>
      <c r="J1802" s="22">
        <v>9.01</v>
      </c>
      <c r="K1802" s="22">
        <v>19.080000000000002</v>
      </c>
      <c r="M1802" s="71"/>
    </row>
    <row r="1803" spans="1:13" s="6" customFormat="1" hidden="1">
      <c r="A1803" s="75">
        <v>45888</v>
      </c>
      <c r="B1803" s="6" t="s">
        <v>558</v>
      </c>
      <c r="C1803" s="6" t="s">
        <v>559</v>
      </c>
      <c r="D1803" s="36" t="s">
        <v>572</v>
      </c>
      <c r="E1803" s="7">
        <v>0.42657342657342656</v>
      </c>
      <c r="F1803" s="7">
        <v>0.95238095238095233</v>
      </c>
      <c r="G1803" s="6">
        <v>16</v>
      </c>
      <c r="H1803" s="6">
        <v>0.11188811188811189</v>
      </c>
      <c r="I1803" s="6">
        <v>22</v>
      </c>
      <c r="J1803" s="22">
        <v>15.68</v>
      </c>
      <c r="K1803" s="22">
        <v>76.44</v>
      </c>
      <c r="M1803" s="71"/>
    </row>
    <row r="1804" spans="1:13" s="6" customFormat="1" hidden="1">
      <c r="A1804" s="75">
        <v>45888</v>
      </c>
      <c r="B1804" s="6" t="s">
        <v>558</v>
      </c>
      <c r="C1804" s="6" t="s">
        <v>559</v>
      </c>
      <c r="D1804" s="36" t="s">
        <v>124</v>
      </c>
      <c r="E1804" s="7">
        <v>-0.11013986013986014</v>
      </c>
      <c r="F1804" s="7">
        <v>2.3809523809523812E-3</v>
      </c>
      <c r="G1804" s="6">
        <v>0</v>
      </c>
      <c r="H1804" s="6">
        <v>0</v>
      </c>
      <c r="I1804" s="6">
        <v>0</v>
      </c>
      <c r="J1804" s="22">
        <v>0</v>
      </c>
      <c r="K1804" s="22">
        <v>13.5075</v>
      </c>
      <c r="M1804" s="71"/>
    </row>
    <row r="1805" spans="1:13" s="6" customFormat="1" hidden="1">
      <c r="A1805" s="75">
        <v>45888</v>
      </c>
      <c r="B1805" s="6" t="s">
        <v>558</v>
      </c>
      <c r="C1805" s="6" t="s">
        <v>559</v>
      </c>
      <c r="D1805" s="36" t="s">
        <v>196</v>
      </c>
      <c r="E1805" s="7">
        <v>8.0419580419580413E-3</v>
      </c>
      <c r="F1805" s="7">
        <v>1.4285714285714285E-2</v>
      </c>
      <c r="G1805" s="6">
        <v>0</v>
      </c>
      <c r="H1805" s="6">
        <v>0</v>
      </c>
      <c r="I1805" s="6">
        <v>0.35</v>
      </c>
      <c r="J1805" s="22">
        <v>0</v>
      </c>
      <c r="K1805" s="22">
        <v>74.75</v>
      </c>
      <c r="M1805" s="71"/>
    </row>
    <row r="1806" spans="1:13" s="6" customFormat="1" hidden="1">
      <c r="A1806" s="75">
        <v>45888</v>
      </c>
      <c r="B1806" s="6" t="s">
        <v>558</v>
      </c>
      <c r="C1806" s="6" t="s">
        <v>559</v>
      </c>
      <c r="D1806" s="36" t="s">
        <v>122</v>
      </c>
      <c r="E1806" s="7">
        <v>0.1048951048951049</v>
      </c>
      <c r="F1806" s="7">
        <v>0.14285714285714285</v>
      </c>
      <c r="G1806" s="6">
        <v>0</v>
      </c>
      <c r="H1806" s="6">
        <v>0</v>
      </c>
      <c r="I1806" s="6">
        <v>0</v>
      </c>
      <c r="J1806" s="22">
        <v>0</v>
      </c>
      <c r="K1806" s="22">
        <v>55.5</v>
      </c>
      <c r="M1806" s="71"/>
    </row>
    <row r="1807" spans="1:13" s="6" customFormat="1" hidden="1">
      <c r="A1807" s="75">
        <v>45888</v>
      </c>
      <c r="B1807" s="6" t="s">
        <v>558</v>
      </c>
      <c r="C1807" s="6" t="s">
        <v>559</v>
      </c>
      <c r="D1807" s="36" t="s">
        <v>224</v>
      </c>
      <c r="E1807" s="7">
        <v>0.20979020979020979</v>
      </c>
      <c r="F1807" s="7">
        <v>0.2857142857142857</v>
      </c>
      <c r="G1807" s="6">
        <v>0</v>
      </c>
      <c r="H1807" s="6">
        <v>0</v>
      </c>
      <c r="I1807" s="6">
        <v>0</v>
      </c>
      <c r="J1807" s="22">
        <v>0</v>
      </c>
      <c r="K1807" s="22">
        <v>44.7</v>
      </c>
      <c r="M1807" s="71"/>
    </row>
    <row r="1808" spans="1:13" s="6" customFormat="1" hidden="1">
      <c r="A1808" s="75">
        <v>45888</v>
      </c>
      <c r="B1808" s="6" t="s">
        <v>558</v>
      </c>
      <c r="C1808" s="6" t="s">
        <v>559</v>
      </c>
      <c r="D1808" s="36" t="s">
        <v>573</v>
      </c>
      <c r="E1808" s="7">
        <v>1.048951048951049</v>
      </c>
      <c r="F1808" s="7">
        <v>1.4285714285714286</v>
      </c>
      <c r="G1808" s="6">
        <v>32</v>
      </c>
      <c r="H1808" s="6">
        <v>0.22377622377622378</v>
      </c>
      <c r="I1808" s="6">
        <v>0</v>
      </c>
      <c r="J1808" s="22">
        <v>62.72</v>
      </c>
      <c r="K1808" s="22">
        <v>294</v>
      </c>
      <c r="M1808" s="71"/>
    </row>
    <row r="1809" spans="1:13" s="6" customFormat="1" hidden="1">
      <c r="A1809" s="75">
        <v>45888</v>
      </c>
      <c r="B1809" s="6" t="s">
        <v>558</v>
      </c>
      <c r="C1809" s="6" t="s">
        <v>559</v>
      </c>
      <c r="D1809" s="36" t="s">
        <v>574</v>
      </c>
      <c r="E1809" s="7">
        <v>-0.11188811188811189</v>
      </c>
      <c r="F1809" s="7">
        <v>0.15238095238095239</v>
      </c>
      <c r="G1809" s="6">
        <v>10</v>
      </c>
      <c r="H1809" s="6">
        <v>6.9930069930069935E-2</v>
      </c>
      <c r="I1809" s="6">
        <v>0</v>
      </c>
      <c r="J1809" s="22">
        <v>425</v>
      </c>
      <c r="K1809" s="22">
        <v>680</v>
      </c>
      <c r="M1809" s="71"/>
    </row>
    <row r="1810" spans="1:13" s="6" customFormat="1" hidden="1">
      <c r="A1810" s="75">
        <v>45888</v>
      </c>
      <c r="B1810" s="6" t="s">
        <v>558</v>
      </c>
      <c r="C1810" s="6" t="s">
        <v>559</v>
      </c>
      <c r="D1810" s="36" t="s">
        <v>179</v>
      </c>
      <c r="E1810" s="7">
        <v>-6.6433566433566432E-2</v>
      </c>
      <c r="F1810" s="7">
        <v>4.7619047619047623E-3</v>
      </c>
      <c r="G1810" s="6">
        <v>0.32500000000000001</v>
      </c>
      <c r="H1810" s="6">
        <v>2.2727272727272726E-3</v>
      </c>
      <c r="I1810" s="6">
        <v>0</v>
      </c>
      <c r="J1810" s="22">
        <v>17.0105</v>
      </c>
      <c r="K1810" s="22">
        <v>26.17</v>
      </c>
      <c r="M1810" s="71"/>
    </row>
    <row r="1811" spans="1:13" s="6" customFormat="1" hidden="1">
      <c r="A1811" s="75">
        <v>45888</v>
      </c>
      <c r="B1811" s="6" t="s">
        <v>558</v>
      </c>
      <c r="C1811" s="6" t="s">
        <v>559</v>
      </c>
      <c r="D1811" s="36" t="s">
        <v>188</v>
      </c>
      <c r="E1811" s="7">
        <v>1.1713286713286714E-2</v>
      </c>
      <c r="F1811" s="7">
        <v>1.9047619047619049E-2</v>
      </c>
      <c r="G1811" s="6">
        <v>1</v>
      </c>
      <c r="H1811" s="6">
        <v>6.993006993006993E-3</v>
      </c>
      <c r="I1811" s="6">
        <v>0</v>
      </c>
      <c r="J1811" s="22">
        <v>75.36</v>
      </c>
      <c r="K1811" s="22">
        <v>150.72</v>
      </c>
      <c r="M1811" s="71"/>
    </row>
    <row r="1812" spans="1:13" s="6" customFormat="1" hidden="1">
      <c r="A1812" s="75">
        <v>45888</v>
      </c>
      <c r="B1812" s="6" t="s">
        <v>558</v>
      </c>
      <c r="C1812" s="6" t="s">
        <v>559</v>
      </c>
      <c r="D1812" s="36" t="s">
        <v>575</v>
      </c>
      <c r="E1812" s="7">
        <v>4.8951048951048952E-2</v>
      </c>
      <c r="F1812" s="7">
        <v>7.6190476190476197E-2</v>
      </c>
      <c r="G1812" s="6">
        <v>0</v>
      </c>
      <c r="H1812" s="6">
        <v>0</v>
      </c>
      <c r="I1812" s="6">
        <v>0</v>
      </c>
      <c r="J1812" s="22">
        <v>0</v>
      </c>
      <c r="K1812" s="22">
        <v>138.32</v>
      </c>
      <c r="M1812" s="71"/>
    </row>
    <row r="1813" spans="1:13" s="6" customFormat="1" hidden="1">
      <c r="A1813" s="75">
        <v>45888</v>
      </c>
      <c r="B1813" s="6" t="s">
        <v>558</v>
      </c>
      <c r="C1813" s="6" t="s">
        <v>559</v>
      </c>
      <c r="D1813" s="36" t="s">
        <v>493</v>
      </c>
      <c r="E1813" s="7">
        <v>6.9930069930069935E-2</v>
      </c>
      <c r="F1813" s="7">
        <v>9.5238095238095233E-2</v>
      </c>
      <c r="G1813" s="6">
        <v>2.5</v>
      </c>
      <c r="H1813" s="6">
        <v>1.7482517482517484E-2</v>
      </c>
      <c r="I1813" s="6">
        <v>0</v>
      </c>
      <c r="J1813" s="22">
        <v>53.75</v>
      </c>
      <c r="K1813" s="22">
        <v>215</v>
      </c>
      <c r="M1813" s="71"/>
    </row>
    <row r="1814" spans="1:13" s="6" customFormat="1" hidden="1">
      <c r="A1814" s="75">
        <v>45888</v>
      </c>
      <c r="B1814" s="6" t="s">
        <v>558</v>
      </c>
      <c r="C1814" s="6" t="s">
        <v>559</v>
      </c>
      <c r="D1814" s="36" t="s">
        <v>460</v>
      </c>
      <c r="E1814" s="7">
        <v>-7.356643356643355E-3</v>
      </c>
      <c r="F1814" s="7">
        <v>6.6666666666666666E-2</v>
      </c>
      <c r="G1814" s="6">
        <v>0</v>
      </c>
      <c r="H1814" s="6">
        <v>0</v>
      </c>
      <c r="I1814" s="6">
        <v>5.5519999999999996</v>
      </c>
      <c r="J1814" s="22">
        <v>0</v>
      </c>
      <c r="K1814" s="22">
        <v>10.715200000000003</v>
      </c>
      <c r="M1814" s="71"/>
    </row>
    <row r="1815" spans="1:13" s="6" customFormat="1" hidden="1">
      <c r="A1815" s="75">
        <v>45888</v>
      </c>
      <c r="B1815" s="6" t="s">
        <v>558</v>
      </c>
      <c r="C1815" s="6" t="s">
        <v>559</v>
      </c>
      <c r="D1815" s="36" t="s">
        <v>142</v>
      </c>
      <c r="E1815" s="7">
        <v>2.0279720279720283E-2</v>
      </c>
      <c r="F1815" s="7">
        <v>7.6190476190476197E-2</v>
      </c>
      <c r="G1815" s="6">
        <v>0</v>
      </c>
      <c r="H1815" s="6">
        <v>0</v>
      </c>
      <c r="I1815" s="6">
        <v>5.0999999999999996</v>
      </c>
      <c r="J1815" s="22">
        <v>0</v>
      </c>
      <c r="K1815" s="22">
        <v>49.300000000000004</v>
      </c>
      <c r="M1815" s="71"/>
    </row>
    <row r="1816" spans="1:13" s="6" customFormat="1" hidden="1">
      <c r="A1816" s="75">
        <v>45888</v>
      </c>
      <c r="B1816" s="6" t="s">
        <v>558</v>
      </c>
      <c r="C1816" s="6" t="s">
        <v>559</v>
      </c>
      <c r="D1816" s="36" t="s">
        <v>140</v>
      </c>
      <c r="E1816" s="7">
        <v>8.3916083916083919E-2</v>
      </c>
      <c r="F1816" s="80">
        <v>0.11428571428571428</v>
      </c>
      <c r="G1816" s="6">
        <v>0</v>
      </c>
      <c r="H1816" s="6">
        <v>0</v>
      </c>
      <c r="I1816" s="6">
        <v>0</v>
      </c>
      <c r="J1816" s="22">
        <v>0</v>
      </c>
      <c r="K1816" s="22">
        <v>78.960000000000008</v>
      </c>
      <c r="M1816" s="71"/>
    </row>
    <row r="1817" spans="1:13" s="6" customFormat="1" ht="15.6" hidden="1">
      <c r="A1817" s="75">
        <v>45888</v>
      </c>
      <c r="B1817" s="3" t="s">
        <v>860</v>
      </c>
      <c r="C1817" s="11" t="s">
        <v>876</v>
      </c>
      <c r="D1817" s="54" t="s">
        <v>369</v>
      </c>
      <c r="E1817" s="4">
        <v>0</v>
      </c>
      <c r="F1817" s="4">
        <v>0</v>
      </c>
      <c r="G1817" s="3"/>
      <c r="H1817" s="4">
        <v>0</v>
      </c>
      <c r="I1817" s="4">
        <v>0</v>
      </c>
      <c r="J1817" s="58">
        <v>0</v>
      </c>
      <c r="K1817" s="62">
        <v>15.9</v>
      </c>
      <c r="M1817" s="71"/>
    </row>
    <row r="1818" spans="1:13" s="6" customFormat="1" ht="15.6" hidden="1">
      <c r="A1818" s="75">
        <v>45888</v>
      </c>
      <c r="B1818" s="3" t="s">
        <v>860</v>
      </c>
      <c r="C1818" s="11" t="s">
        <v>876</v>
      </c>
      <c r="D1818" s="54" t="s">
        <v>861</v>
      </c>
      <c r="E1818" s="4">
        <v>2.1164021164021163E-2</v>
      </c>
      <c r="F1818" s="4">
        <v>3.6666666666666667E-2</v>
      </c>
      <c r="G1818" s="3"/>
      <c r="H1818" s="4">
        <v>0</v>
      </c>
      <c r="I1818" s="4">
        <v>1.5</v>
      </c>
      <c r="J1818" s="58">
        <v>0</v>
      </c>
      <c r="K1818" s="62">
        <v>34.130000000000003</v>
      </c>
      <c r="M1818" s="71"/>
    </row>
    <row r="1819" spans="1:13" s="6" customFormat="1" ht="15.6" hidden="1">
      <c r="A1819" s="75">
        <v>45888</v>
      </c>
      <c r="B1819" s="3" t="s">
        <v>860</v>
      </c>
      <c r="C1819" s="11" t="s">
        <v>876</v>
      </c>
      <c r="D1819" s="54" t="s">
        <v>5</v>
      </c>
      <c r="E1819" s="4">
        <v>7.3269841269841263E-2</v>
      </c>
      <c r="F1819" s="4">
        <v>9.3333333333333338E-2</v>
      </c>
      <c r="G1819" s="3">
        <v>0.152</v>
      </c>
      <c r="H1819" s="4">
        <v>8.0423280423280426E-4</v>
      </c>
      <c r="I1819" s="4">
        <v>0</v>
      </c>
      <c r="J1819" s="58">
        <v>4.0543466666666665</v>
      </c>
      <c r="K1819" s="62">
        <f>160.04/6</f>
        <v>26.673333333333332</v>
      </c>
      <c r="M1819" s="71"/>
    </row>
    <row r="1820" spans="1:13" s="6" customFormat="1" ht="15.6" hidden="1">
      <c r="A1820" s="75">
        <v>45888</v>
      </c>
      <c r="B1820" s="3" t="s">
        <v>860</v>
      </c>
      <c r="C1820" s="11" t="s">
        <v>876</v>
      </c>
      <c r="D1820" s="54" t="s">
        <v>461</v>
      </c>
      <c r="E1820" s="4">
        <v>0</v>
      </c>
      <c r="F1820" s="4">
        <v>0</v>
      </c>
      <c r="G1820" s="3"/>
      <c r="H1820" s="4">
        <v>0</v>
      </c>
      <c r="I1820" s="4">
        <v>0</v>
      </c>
      <c r="J1820" s="58">
        <v>0</v>
      </c>
      <c r="K1820" s="62">
        <f>48.86</f>
        <v>48.86</v>
      </c>
      <c r="M1820" s="71"/>
    </row>
    <row r="1821" spans="1:13" s="6" customFormat="1" ht="15.6" hidden="1">
      <c r="A1821" s="75">
        <v>45888</v>
      </c>
      <c r="B1821" s="3" t="s">
        <v>860</v>
      </c>
      <c r="C1821" s="11" t="s">
        <v>876</v>
      </c>
      <c r="D1821" s="54" t="s">
        <v>515</v>
      </c>
      <c r="E1821" s="4">
        <v>0</v>
      </c>
      <c r="F1821" s="4">
        <v>0</v>
      </c>
      <c r="G1821" s="3"/>
      <c r="H1821" s="4">
        <v>0</v>
      </c>
      <c r="I1821" s="4">
        <v>0</v>
      </c>
      <c r="J1821" s="58">
        <v>0</v>
      </c>
      <c r="K1821" s="62">
        <v>33.659999999999997</v>
      </c>
      <c r="M1821" s="71"/>
    </row>
    <row r="1822" spans="1:13" s="6" customFormat="1" ht="15.6" hidden="1">
      <c r="A1822" s="75">
        <v>45888</v>
      </c>
      <c r="B1822" s="3" t="s">
        <v>860</v>
      </c>
      <c r="C1822" s="11" t="s">
        <v>876</v>
      </c>
      <c r="D1822" s="54" t="s">
        <v>862</v>
      </c>
      <c r="E1822" s="4">
        <v>0</v>
      </c>
      <c r="F1822" s="4">
        <v>0</v>
      </c>
      <c r="G1822" s="3"/>
      <c r="H1822" s="4">
        <v>0</v>
      </c>
      <c r="I1822" s="4">
        <v>0</v>
      </c>
      <c r="J1822" s="58">
        <v>0</v>
      </c>
      <c r="K1822" s="62">
        <v>33.659999999999997</v>
      </c>
      <c r="M1822" s="71"/>
    </row>
    <row r="1823" spans="1:13" s="6" customFormat="1" ht="15.6" hidden="1">
      <c r="A1823" s="75">
        <v>45888</v>
      </c>
      <c r="B1823" s="3" t="s">
        <v>860</v>
      </c>
      <c r="C1823" s="11" t="s">
        <v>876</v>
      </c>
      <c r="D1823" s="54" t="s">
        <v>7</v>
      </c>
      <c r="E1823" s="4">
        <v>5.2910052910052907E-3</v>
      </c>
      <c r="F1823" s="4">
        <v>6.6666666666666671E-3</v>
      </c>
      <c r="G1823" s="3"/>
      <c r="H1823" s="4">
        <v>0</v>
      </c>
      <c r="I1823" s="4">
        <v>0</v>
      </c>
      <c r="J1823" s="58">
        <v>0</v>
      </c>
      <c r="K1823" s="62">
        <v>20.9</v>
      </c>
      <c r="M1823" s="71"/>
    </row>
    <row r="1824" spans="1:13" s="6" customFormat="1" ht="15.6" hidden="1">
      <c r="A1824" s="75">
        <v>45888</v>
      </c>
      <c r="B1824" s="3" t="s">
        <v>860</v>
      </c>
      <c r="C1824" s="11" t="s">
        <v>876</v>
      </c>
      <c r="D1824" s="54" t="s">
        <v>12</v>
      </c>
      <c r="E1824" s="4">
        <v>7.9365079365079361E-3</v>
      </c>
      <c r="F1824" s="4">
        <v>0.01</v>
      </c>
      <c r="G1824" s="3"/>
      <c r="H1824" s="4">
        <v>0</v>
      </c>
      <c r="I1824" s="4">
        <v>0</v>
      </c>
      <c r="J1824" s="58">
        <v>0</v>
      </c>
      <c r="K1824" s="62">
        <v>80.2</v>
      </c>
      <c r="M1824" s="71"/>
    </row>
    <row r="1825" spans="1:13" s="6" customFormat="1" ht="15.6" hidden="1">
      <c r="A1825" s="75">
        <v>45888</v>
      </c>
      <c r="B1825" s="3" t="s">
        <v>860</v>
      </c>
      <c r="C1825" s="11" t="s">
        <v>876</v>
      </c>
      <c r="D1825" s="54" t="s">
        <v>15</v>
      </c>
      <c r="E1825" s="4">
        <v>5.2910052910052907E-3</v>
      </c>
      <c r="F1825" s="4">
        <v>6.6666666666666671E-3</v>
      </c>
      <c r="G1825" s="3"/>
      <c r="H1825" s="4">
        <v>0</v>
      </c>
      <c r="I1825" s="4">
        <v>0</v>
      </c>
      <c r="J1825" s="58">
        <v>0</v>
      </c>
      <c r="K1825" s="62">
        <v>5.09</v>
      </c>
      <c r="M1825" s="71"/>
    </row>
    <row r="1826" spans="1:13" s="6" customFormat="1" ht="15.6" hidden="1">
      <c r="A1826" s="75">
        <v>45888</v>
      </c>
      <c r="B1826" s="3" t="s">
        <v>860</v>
      </c>
      <c r="C1826" s="11" t="s">
        <v>876</v>
      </c>
      <c r="D1826" s="54" t="s">
        <v>16</v>
      </c>
      <c r="E1826" s="4">
        <v>0.42328042328042326</v>
      </c>
      <c r="F1826" s="4">
        <v>1.3333333333333333</v>
      </c>
      <c r="G1826" s="3"/>
      <c r="H1826" s="4">
        <v>0</v>
      </c>
      <c r="I1826" s="4">
        <v>120</v>
      </c>
      <c r="J1826" s="58">
        <v>0</v>
      </c>
      <c r="K1826" s="62">
        <v>0.06</v>
      </c>
      <c r="M1826" s="71"/>
    </row>
    <row r="1827" spans="1:13" s="6" customFormat="1" ht="15.6" hidden="1">
      <c r="A1827" s="75">
        <v>45888</v>
      </c>
      <c r="B1827" s="3" t="s">
        <v>860</v>
      </c>
      <c r="C1827" s="11" t="s">
        <v>876</v>
      </c>
      <c r="D1827" s="54" t="s">
        <v>17</v>
      </c>
      <c r="E1827" s="4">
        <v>0.21164021164021163</v>
      </c>
      <c r="F1827" s="4">
        <v>1.3333333333333333</v>
      </c>
      <c r="G1827" s="3"/>
      <c r="H1827" s="4">
        <v>0</v>
      </c>
      <c r="I1827" s="4">
        <v>160</v>
      </c>
      <c r="J1827" s="58">
        <v>0</v>
      </c>
      <c r="K1827" s="62">
        <v>7.0000000000000007E-2</v>
      </c>
      <c r="M1827" s="71"/>
    </row>
    <row r="1828" spans="1:13" s="6" customFormat="1" ht="15.6" hidden="1">
      <c r="A1828" s="75">
        <v>45888</v>
      </c>
      <c r="B1828" s="3" t="s">
        <v>860</v>
      </c>
      <c r="C1828" s="11" t="s">
        <v>876</v>
      </c>
      <c r="D1828" s="54" t="s">
        <v>19</v>
      </c>
      <c r="E1828" s="4">
        <v>1.8518518518518517E-2</v>
      </c>
      <c r="F1828" s="4">
        <v>0.01</v>
      </c>
      <c r="G1828" s="3"/>
      <c r="H1828" s="4">
        <v>0</v>
      </c>
      <c r="I1828" s="4">
        <v>-2</v>
      </c>
      <c r="J1828" s="58">
        <v>0</v>
      </c>
      <c r="K1828" s="62">
        <v>65</v>
      </c>
      <c r="M1828" s="71"/>
    </row>
    <row r="1829" spans="1:13" s="6" customFormat="1" ht="15.6" hidden="1">
      <c r="A1829" s="75">
        <v>45888</v>
      </c>
      <c r="B1829" s="3" t="s">
        <v>860</v>
      </c>
      <c r="C1829" s="11" t="s">
        <v>876</v>
      </c>
      <c r="D1829" s="54" t="s">
        <v>24</v>
      </c>
      <c r="E1829" s="4">
        <v>2.6455026455026454E-2</v>
      </c>
      <c r="F1829" s="4">
        <v>3.3333333333333333E-2</v>
      </c>
      <c r="G1829" s="3"/>
      <c r="H1829" s="4">
        <v>0</v>
      </c>
      <c r="I1829" s="4">
        <v>0</v>
      </c>
      <c r="J1829" s="58">
        <v>0</v>
      </c>
      <c r="K1829" s="62">
        <v>65.98</v>
      </c>
      <c r="M1829" s="71"/>
    </row>
    <row r="1830" spans="1:13" s="6" customFormat="1" ht="15.6" hidden="1">
      <c r="A1830" s="75">
        <v>45888</v>
      </c>
      <c r="B1830" s="3" t="s">
        <v>860</v>
      </c>
      <c r="C1830" s="11" t="s">
        <v>876</v>
      </c>
      <c r="D1830" s="54" t="s">
        <v>25</v>
      </c>
      <c r="E1830" s="4">
        <v>0.15873015873015872</v>
      </c>
      <c r="F1830" s="4">
        <v>0.46666666666666667</v>
      </c>
      <c r="G1830" s="3"/>
      <c r="H1830" s="4">
        <v>0</v>
      </c>
      <c r="I1830" s="4">
        <v>40</v>
      </c>
      <c r="J1830" s="58">
        <v>0</v>
      </c>
      <c r="K1830" s="62">
        <v>2.5099999999999998</v>
      </c>
      <c r="M1830" s="71"/>
    </row>
    <row r="1831" spans="1:13" s="6" customFormat="1" ht="15.6" hidden="1">
      <c r="A1831" s="75">
        <v>45888</v>
      </c>
      <c r="B1831" s="3" t="s">
        <v>860</v>
      </c>
      <c r="C1831" s="11" t="s">
        <v>876</v>
      </c>
      <c r="D1831" s="54" t="s">
        <v>23</v>
      </c>
      <c r="E1831" s="4">
        <v>4.8042328042328039E-3</v>
      </c>
      <c r="F1831" s="4">
        <v>6.6666666666666671E-3</v>
      </c>
      <c r="G1831" s="3">
        <v>9.1999999999999998E-2</v>
      </c>
      <c r="H1831" s="4">
        <v>4.8677248677248675E-4</v>
      </c>
      <c r="I1831" s="4">
        <v>0</v>
      </c>
      <c r="J1831" s="58">
        <v>2.4747999999999997</v>
      </c>
      <c r="K1831" s="62">
        <v>26.9</v>
      </c>
      <c r="M1831" s="71"/>
    </row>
    <row r="1832" spans="1:13" s="6" customFormat="1" ht="15.6" hidden="1">
      <c r="A1832" s="75">
        <v>45888</v>
      </c>
      <c r="B1832" s="3" t="s">
        <v>860</v>
      </c>
      <c r="C1832" s="11" t="s">
        <v>876</v>
      </c>
      <c r="D1832" s="54" t="s">
        <v>27</v>
      </c>
      <c r="E1832" s="4">
        <v>5.2910052910052907E-3</v>
      </c>
      <c r="F1832" s="4">
        <v>0.02</v>
      </c>
      <c r="G1832" s="3"/>
      <c r="H1832" s="4">
        <v>0</v>
      </c>
      <c r="I1832" s="4">
        <v>2</v>
      </c>
      <c r="J1832" s="58">
        <v>0</v>
      </c>
      <c r="K1832" s="62">
        <v>16.68</v>
      </c>
      <c r="M1832" s="71"/>
    </row>
    <row r="1833" spans="1:13" s="6" customFormat="1" ht="15.6" hidden="1">
      <c r="A1833" s="75">
        <v>45888</v>
      </c>
      <c r="B1833" s="3" t="s">
        <v>860</v>
      </c>
      <c r="C1833" s="11" t="s">
        <v>876</v>
      </c>
      <c r="D1833" s="54" t="s">
        <v>38</v>
      </c>
      <c r="E1833" s="4">
        <v>3.1746031746031746E-3</v>
      </c>
      <c r="F1833" s="4">
        <v>4.0000000000000001E-3</v>
      </c>
      <c r="G1833" s="3"/>
      <c r="H1833" s="4">
        <v>0</v>
      </c>
      <c r="I1833" s="4">
        <v>0</v>
      </c>
      <c r="J1833" s="58">
        <v>0</v>
      </c>
      <c r="K1833" s="62">
        <v>42.02</v>
      </c>
      <c r="M1833" s="71"/>
    </row>
    <row r="1834" spans="1:13" s="6" customFormat="1" ht="15.6" hidden="1">
      <c r="A1834" s="75">
        <v>45888</v>
      </c>
      <c r="B1834" s="3" t="s">
        <v>860</v>
      </c>
      <c r="C1834" s="11" t="s">
        <v>876</v>
      </c>
      <c r="D1834" s="54" t="s">
        <v>41</v>
      </c>
      <c r="E1834" s="4">
        <v>2.6455026455026454E-3</v>
      </c>
      <c r="F1834" s="4">
        <v>6.6666666666666671E-3</v>
      </c>
      <c r="G1834" s="3"/>
      <c r="H1834" s="4">
        <v>0</v>
      </c>
      <c r="I1834" s="4">
        <v>0.5</v>
      </c>
      <c r="J1834" s="58">
        <v>0</v>
      </c>
      <c r="K1834" s="62">
        <v>3.96</v>
      </c>
      <c r="M1834" s="71"/>
    </row>
    <row r="1835" spans="1:13" s="6" customFormat="1" ht="15.6" hidden="1">
      <c r="A1835" s="75">
        <v>45888</v>
      </c>
      <c r="B1835" s="3" t="s">
        <v>860</v>
      </c>
      <c r="C1835" s="11" t="s">
        <v>876</v>
      </c>
      <c r="D1835" s="54" t="s">
        <v>44</v>
      </c>
      <c r="E1835" s="4">
        <v>2.1164021164021163E-2</v>
      </c>
      <c r="F1835" s="4">
        <v>2.6666666666666668E-2</v>
      </c>
      <c r="G1835" s="3"/>
      <c r="H1835" s="4">
        <v>0</v>
      </c>
      <c r="I1835" s="4">
        <v>0</v>
      </c>
      <c r="J1835" s="58">
        <v>0</v>
      </c>
      <c r="K1835" s="62">
        <v>7.9</v>
      </c>
      <c r="M1835" s="71"/>
    </row>
    <row r="1836" spans="1:13" s="6" customFormat="1" ht="15.6" hidden="1">
      <c r="A1836" s="75">
        <v>45888</v>
      </c>
      <c r="B1836" s="3" t="s">
        <v>860</v>
      </c>
      <c r="C1836" s="11" t="s">
        <v>876</v>
      </c>
      <c r="D1836" s="54" t="s">
        <v>633</v>
      </c>
      <c r="E1836" s="4">
        <v>2.1164021164021163E-2</v>
      </c>
      <c r="F1836" s="4">
        <v>2.6666666666666668E-2</v>
      </c>
      <c r="G1836" s="3"/>
      <c r="H1836" s="4">
        <v>0</v>
      </c>
      <c r="I1836" s="4">
        <v>0</v>
      </c>
      <c r="J1836" s="58">
        <v>0</v>
      </c>
      <c r="K1836" s="62">
        <v>25.53</v>
      </c>
      <c r="M1836" s="71"/>
    </row>
    <row r="1837" spans="1:13" s="6" customFormat="1" ht="15.6" hidden="1">
      <c r="A1837" s="75">
        <v>45888</v>
      </c>
      <c r="B1837" s="3" t="s">
        <v>860</v>
      </c>
      <c r="C1837" s="11" t="s">
        <v>876</v>
      </c>
      <c r="D1837" s="54" t="s">
        <v>49</v>
      </c>
      <c r="E1837" s="4">
        <v>3.1746031746031746E-3</v>
      </c>
      <c r="F1837" s="4">
        <v>6.6666666666666671E-3</v>
      </c>
      <c r="G1837" s="3"/>
      <c r="H1837" s="4">
        <v>0</v>
      </c>
      <c r="I1837" s="4">
        <v>0.4</v>
      </c>
      <c r="J1837" s="58">
        <v>0</v>
      </c>
      <c r="K1837" s="62">
        <v>4.2</v>
      </c>
      <c r="M1837" s="71"/>
    </row>
    <row r="1838" spans="1:13" s="6" customFormat="1" ht="15.6" hidden="1">
      <c r="A1838" s="75">
        <v>45888</v>
      </c>
      <c r="B1838" s="3" t="s">
        <v>860</v>
      </c>
      <c r="C1838" s="11" t="s">
        <v>876</v>
      </c>
      <c r="D1838" s="54" t="s">
        <v>321</v>
      </c>
      <c r="E1838" s="4">
        <v>3.7037037037037034E-3</v>
      </c>
      <c r="F1838" s="4">
        <v>6.6666666666666671E-3</v>
      </c>
      <c r="G1838" s="3"/>
      <c r="H1838" s="4">
        <v>0</v>
      </c>
      <c r="I1838" s="4">
        <v>0.30000000000000004</v>
      </c>
      <c r="J1838" s="58">
        <v>0</v>
      </c>
      <c r="K1838" s="62">
        <v>60</v>
      </c>
      <c r="M1838" s="71"/>
    </row>
    <row r="1839" spans="1:13" s="6" customFormat="1" ht="15.6" hidden="1">
      <c r="A1839" s="75">
        <v>45888</v>
      </c>
      <c r="B1839" s="3" t="s">
        <v>860</v>
      </c>
      <c r="C1839" s="11" t="s">
        <v>876</v>
      </c>
      <c r="D1839" s="54" t="s">
        <v>56</v>
      </c>
      <c r="E1839" s="4">
        <v>2.6455026455026454E-3</v>
      </c>
      <c r="F1839" s="4">
        <v>3.3333333333333335E-3</v>
      </c>
      <c r="G1839" s="3"/>
      <c r="H1839" s="4">
        <v>0</v>
      </c>
      <c r="I1839" s="4">
        <v>0</v>
      </c>
      <c r="J1839" s="58">
        <v>0</v>
      </c>
      <c r="K1839" s="62">
        <v>33</v>
      </c>
      <c r="M1839" s="71"/>
    </row>
    <row r="1840" spans="1:13" s="6" customFormat="1" ht="15.6" hidden="1">
      <c r="A1840" s="75">
        <v>45888</v>
      </c>
      <c r="B1840" s="3" t="s">
        <v>860</v>
      </c>
      <c r="C1840" s="11" t="s">
        <v>876</v>
      </c>
      <c r="D1840" s="54" t="s">
        <v>60</v>
      </c>
      <c r="E1840" s="4">
        <v>1.0582010582010581E-2</v>
      </c>
      <c r="F1840" s="4">
        <v>1.3333333333333334E-2</v>
      </c>
      <c r="G1840" s="3"/>
      <c r="H1840" s="4">
        <v>0</v>
      </c>
      <c r="I1840" s="4">
        <v>0</v>
      </c>
      <c r="J1840" s="58">
        <v>0</v>
      </c>
      <c r="K1840" s="62">
        <v>14.25</v>
      </c>
      <c r="M1840" s="71"/>
    </row>
    <row r="1841" spans="1:13" s="6" customFormat="1" ht="15.6" hidden="1">
      <c r="A1841" s="75">
        <v>45888</v>
      </c>
      <c r="B1841" s="3" t="s">
        <v>860</v>
      </c>
      <c r="C1841" s="11" t="s">
        <v>876</v>
      </c>
      <c r="D1841" s="54" t="s">
        <v>61</v>
      </c>
      <c r="E1841" s="4">
        <v>7.9365079365079365E-4</v>
      </c>
      <c r="F1841" s="4">
        <v>1E-3</v>
      </c>
      <c r="G1841" s="3"/>
      <c r="H1841" s="4">
        <v>0</v>
      </c>
      <c r="I1841" s="4">
        <v>0</v>
      </c>
      <c r="J1841" s="58">
        <v>0</v>
      </c>
      <c r="K1841" s="62">
        <v>97.99</v>
      </c>
      <c r="M1841" s="71"/>
    </row>
    <row r="1842" spans="1:13" s="6" customFormat="1" ht="15.6" hidden="1">
      <c r="A1842" s="75">
        <v>45888</v>
      </c>
      <c r="B1842" s="3" t="s">
        <v>860</v>
      </c>
      <c r="C1842" s="11" t="s">
        <v>876</v>
      </c>
      <c r="D1842" s="54" t="s">
        <v>62</v>
      </c>
      <c r="E1842" s="4">
        <v>1.3227513227513227E-2</v>
      </c>
      <c r="F1842" s="4">
        <v>2.6666666666666668E-2</v>
      </c>
      <c r="G1842" s="3"/>
      <c r="H1842" s="4">
        <v>0</v>
      </c>
      <c r="I1842" s="4">
        <v>1.5</v>
      </c>
      <c r="J1842" s="58">
        <v>0</v>
      </c>
      <c r="K1842" s="62">
        <v>15</v>
      </c>
      <c r="M1842" s="71"/>
    </row>
    <row r="1843" spans="1:13" s="6" customFormat="1" ht="15.6" hidden="1">
      <c r="A1843" s="75">
        <v>45888</v>
      </c>
      <c r="B1843" s="3" t="s">
        <v>860</v>
      </c>
      <c r="C1843" s="11" t="s">
        <v>876</v>
      </c>
      <c r="D1843" s="54" t="s">
        <v>63</v>
      </c>
      <c r="E1843" s="4">
        <v>5.9682539682539681E-3</v>
      </c>
      <c r="F1843" s="4">
        <v>8.6666666666666663E-3</v>
      </c>
      <c r="G1843" s="3">
        <v>0.17199999999999999</v>
      </c>
      <c r="H1843" s="4">
        <v>9.1005291005290994E-4</v>
      </c>
      <c r="I1843" s="4">
        <v>0</v>
      </c>
      <c r="J1843" s="58">
        <v>5.3715599999999997</v>
      </c>
      <c r="K1843" s="62">
        <v>31.23</v>
      </c>
      <c r="M1843" s="71"/>
    </row>
    <row r="1844" spans="1:13" ht="15.6" hidden="1">
      <c r="A1844" s="75">
        <v>45881</v>
      </c>
      <c r="B1844" s="3" t="s">
        <v>860</v>
      </c>
      <c r="C1844" s="11" t="s">
        <v>876</v>
      </c>
      <c r="D1844" s="54" t="s">
        <v>64</v>
      </c>
      <c r="E1844" s="60">
        <v>2.6455026455026454E-3</v>
      </c>
      <c r="F1844" s="4">
        <v>3.3333333333333335E-3</v>
      </c>
      <c r="G1844" s="3"/>
      <c r="H1844" s="4">
        <v>0</v>
      </c>
      <c r="I1844" s="4">
        <v>0</v>
      </c>
      <c r="J1844" s="58">
        <v>0</v>
      </c>
      <c r="K1844" s="62">
        <v>32.9</v>
      </c>
      <c r="L1844" s="11"/>
    </row>
    <row r="1845" spans="1:13" ht="15.6" hidden="1">
      <c r="A1845" s="75">
        <v>45881</v>
      </c>
      <c r="B1845" s="3" t="s">
        <v>860</v>
      </c>
      <c r="C1845" s="11" t="s">
        <v>876</v>
      </c>
      <c r="D1845" s="54" t="s">
        <v>65</v>
      </c>
      <c r="E1845" s="60">
        <v>1.5873015873015873E-3</v>
      </c>
      <c r="F1845" s="4">
        <v>2E-3</v>
      </c>
      <c r="G1845" s="3"/>
      <c r="H1845" s="4">
        <v>0</v>
      </c>
      <c r="I1845" s="4">
        <v>0</v>
      </c>
      <c r="J1845" s="58">
        <v>0</v>
      </c>
      <c r="K1845" s="62">
        <v>105</v>
      </c>
      <c r="L1845" s="11"/>
    </row>
    <row r="1846" spans="1:13" ht="15.6" hidden="1">
      <c r="A1846" s="75">
        <v>45881</v>
      </c>
      <c r="B1846" s="3" t="s">
        <v>860</v>
      </c>
      <c r="C1846" s="11" t="s">
        <v>876</v>
      </c>
      <c r="D1846" s="54" t="s">
        <v>75</v>
      </c>
      <c r="E1846" s="60">
        <v>5.2910052910052907E-3</v>
      </c>
      <c r="F1846" s="4">
        <v>6.6666666666666671E-3</v>
      </c>
      <c r="G1846" s="3"/>
      <c r="H1846" s="4">
        <v>0</v>
      </c>
      <c r="I1846" s="4">
        <v>0</v>
      </c>
      <c r="J1846" s="58">
        <v>0</v>
      </c>
      <c r="K1846" s="62">
        <v>26.9</v>
      </c>
      <c r="L1846" s="11"/>
    </row>
    <row r="1847" spans="1:13" ht="15.6" hidden="1">
      <c r="A1847" s="75">
        <v>45881</v>
      </c>
      <c r="B1847" s="3" t="s">
        <v>860</v>
      </c>
      <c r="C1847" s="11" t="s">
        <v>876</v>
      </c>
      <c r="D1847" s="54" t="s">
        <v>76</v>
      </c>
      <c r="E1847" s="60">
        <v>2.6455026455026454E-3</v>
      </c>
      <c r="F1847" s="4">
        <v>3.3333333333333335E-3</v>
      </c>
      <c r="G1847" s="3"/>
      <c r="H1847" s="4">
        <v>0</v>
      </c>
      <c r="I1847" s="4">
        <v>0</v>
      </c>
      <c r="J1847" s="58">
        <v>0</v>
      </c>
      <c r="K1847" s="62">
        <v>30.5</v>
      </c>
      <c r="L1847" s="11"/>
    </row>
    <row r="1848" spans="1:13" ht="15.6" hidden="1">
      <c r="A1848" s="75">
        <v>45881</v>
      </c>
      <c r="B1848" s="3" t="s">
        <v>860</v>
      </c>
      <c r="C1848" s="11" t="s">
        <v>876</v>
      </c>
      <c r="D1848" s="54" t="s">
        <v>78</v>
      </c>
      <c r="E1848" s="60">
        <v>3.1746031746031744E-2</v>
      </c>
      <c r="F1848" s="4">
        <v>9.3333333333333338E-2</v>
      </c>
      <c r="G1848" s="3"/>
      <c r="H1848" s="4">
        <v>0</v>
      </c>
      <c r="I1848" s="4">
        <v>8</v>
      </c>
      <c r="J1848" s="58">
        <v>0</v>
      </c>
      <c r="K1848" s="62">
        <v>4.8499999999999996</v>
      </c>
      <c r="L1848" s="11"/>
    </row>
    <row r="1849" spans="1:13" ht="15.6" hidden="1">
      <c r="A1849" s="75">
        <v>45881</v>
      </c>
      <c r="B1849" s="3" t="s">
        <v>860</v>
      </c>
      <c r="C1849" s="11" t="s">
        <v>876</v>
      </c>
      <c r="D1849" s="54" t="s">
        <v>191</v>
      </c>
      <c r="E1849" s="60">
        <v>3.1746031746031746E-3</v>
      </c>
      <c r="F1849" s="4">
        <v>4.0000000000000001E-3</v>
      </c>
      <c r="G1849" s="3"/>
      <c r="H1849" s="4">
        <v>0</v>
      </c>
      <c r="I1849" s="4">
        <v>0</v>
      </c>
      <c r="J1849" s="58">
        <v>0</v>
      </c>
      <c r="K1849" s="61">
        <v>33.299999999999997</v>
      </c>
      <c r="L1849" s="11"/>
    </row>
    <row r="1850" spans="1:13" ht="15.6" hidden="1">
      <c r="A1850" s="75">
        <v>45881</v>
      </c>
      <c r="B1850" s="3" t="s">
        <v>860</v>
      </c>
      <c r="C1850" s="11" t="s">
        <v>876</v>
      </c>
      <c r="D1850" s="54" t="s">
        <v>80</v>
      </c>
      <c r="E1850" s="60">
        <v>2.6455026455026454E-3</v>
      </c>
      <c r="F1850" s="4">
        <v>3.3333333333333335E-3</v>
      </c>
      <c r="G1850" s="3"/>
      <c r="H1850" s="4">
        <v>0</v>
      </c>
      <c r="I1850" s="4">
        <v>0</v>
      </c>
      <c r="J1850" s="58">
        <v>0</v>
      </c>
      <c r="K1850" s="61">
        <v>13.73</v>
      </c>
      <c r="L1850" s="11"/>
    </row>
    <row r="1851" spans="1:13" ht="15.6" hidden="1">
      <c r="A1851" s="75">
        <v>45881</v>
      </c>
      <c r="B1851" s="3" t="s">
        <v>860</v>
      </c>
      <c r="C1851" s="11" t="s">
        <v>876</v>
      </c>
      <c r="D1851" s="54" t="s">
        <v>91</v>
      </c>
      <c r="E1851" s="60">
        <v>2.6455026455026454E-2</v>
      </c>
      <c r="F1851" s="4">
        <v>3.3333333333333333E-2</v>
      </c>
      <c r="G1851" s="3"/>
      <c r="H1851" s="4">
        <v>0</v>
      </c>
      <c r="I1851" s="4">
        <v>0</v>
      </c>
      <c r="J1851" s="58">
        <v>0</v>
      </c>
      <c r="K1851" s="62">
        <v>7.5</v>
      </c>
      <c r="L1851" s="11"/>
    </row>
    <row r="1852" spans="1:13" hidden="1">
      <c r="A1852" s="75">
        <v>45881</v>
      </c>
      <c r="B1852" s="3" t="s">
        <v>860</v>
      </c>
      <c r="C1852" s="11" t="s">
        <v>876</v>
      </c>
      <c r="D1852" s="59" t="s">
        <v>863</v>
      </c>
      <c r="E1852" s="60">
        <v>1.0582010582010581E-2</v>
      </c>
      <c r="F1852" s="4">
        <v>1.3333333333333334E-2</v>
      </c>
      <c r="G1852" s="3"/>
      <c r="H1852" s="4">
        <v>0</v>
      </c>
      <c r="I1852" s="4">
        <v>0</v>
      </c>
      <c r="J1852" s="58">
        <v>0</v>
      </c>
      <c r="K1852" s="63">
        <v>14.8</v>
      </c>
      <c r="L1852" s="11"/>
    </row>
    <row r="1853" spans="1:13" hidden="1">
      <c r="A1853" s="75">
        <v>45881</v>
      </c>
      <c r="B1853" s="3" t="s">
        <v>860</v>
      </c>
      <c r="C1853" s="11" t="s">
        <v>876</v>
      </c>
      <c r="D1853" s="59" t="s">
        <v>251</v>
      </c>
      <c r="E1853" s="60">
        <v>0.13166666666666668</v>
      </c>
      <c r="F1853" s="4">
        <v>0.19192666666666669</v>
      </c>
      <c r="G1853" s="3">
        <f>3.024+0.88</f>
        <v>3.9039999999999999</v>
      </c>
      <c r="H1853" s="4">
        <v>2.0656084656084657E-2</v>
      </c>
      <c r="I1853" s="4">
        <v>0</v>
      </c>
      <c r="J1853" s="58">
        <v>195.08287999999999</v>
      </c>
      <c r="K1853" s="63">
        <v>49.97</v>
      </c>
      <c r="L1853" s="11"/>
    </row>
    <row r="1854" spans="1:13" ht="15" hidden="1">
      <c r="A1854" s="75">
        <v>45881</v>
      </c>
      <c r="B1854" s="3" t="s">
        <v>860</v>
      </c>
      <c r="C1854" s="11" t="s">
        <v>876</v>
      </c>
      <c r="D1854" s="59" t="s">
        <v>864</v>
      </c>
      <c r="E1854" s="60">
        <v>5.2910052910052907E-2</v>
      </c>
      <c r="F1854" s="4">
        <v>6.6666666666666666E-2</v>
      </c>
      <c r="G1854" s="3">
        <v>0</v>
      </c>
      <c r="H1854" s="4">
        <v>0</v>
      </c>
      <c r="I1854" s="4">
        <v>0</v>
      </c>
      <c r="J1854" s="58">
        <v>0</v>
      </c>
      <c r="K1854" s="62">
        <v>19.87</v>
      </c>
      <c r="L1854" s="11"/>
    </row>
    <row r="1855" spans="1:13" hidden="1">
      <c r="A1855" s="75">
        <v>45881</v>
      </c>
      <c r="B1855" s="3" t="s">
        <v>860</v>
      </c>
      <c r="C1855" s="11" t="s">
        <v>876</v>
      </c>
      <c r="D1855" s="59" t="s">
        <v>865</v>
      </c>
      <c r="E1855" s="60">
        <v>0.61375661375661372</v>
      </c>
      <c r="F1855" s="4">
        <v>0.93333333333333335</v>
      </c>
      <c r="G1855" s="3">
        <v>24</v>
      </c>
      <c r="H1855" s="4">
        <v>0.12698412698412698</v>
      </c>
      <c r="I1855" s="4">
        <v>0</v>
      </c>
      <c r="J1855" s="58">
        <v>89.28</v>
      </c>
      <c r="K1855" s="63">
        <v>3.72</v>
      </c>
      <c r="L1855" s="11"/>
    </row>
    <row r="1856" spans="1:13" hidden="1">
      <c r="A1856" s="75">
        <v>45881</v>
      </c>
      <c r="B1856" s="3" t="s">
        <v>860</v>
      </c>
      <c r="C1856" s="11" t="s">
        <v>876</v>
      </c>
      <c r="D1856" s="59" t="s">
        <v>866</v>
      </c>
      <c r="E1856" s="60">
        <v>9.0492063492063499E-2</v>
      </c>
      <c r="F1856" s="4">
        <v>0.14744666666666667</v>
      </c>
      <c r="G1856" s="3">
        <f>1.316+3.698</f>
        <v>5.0140000000000002</v>
      </c>
      <c r="H1856" s="4">
        <v>2.6529100529100531E-2</v>
      </c>
      <c r="I1856" s="4">
        <v>0</v>
      </c>
      <c r="J1856" s="58">
        <v>39.209480000000006</v>
      </c>
      <c r="K1856" s="63">
        <v>7.82</v>
      </c>
      <c r="L1856" s="11"/>
    </row>
    <row r="1857" spans="1:12" hidden="1">
      <c r="A1857" s="75">
        <v>45881</v>
      </c>
      <c r="B1857" s="3" t="s">
        <v>860</v>
      </c>
      <c r="C1857" s="11" t="s">
        <v>876</v>
      </c>
      <c r="D1857" s="59" t="s">
        <v>563</v>
      </c>
      <c r="E1857" s="60">
        <v>7.9365079365079361E-3</v>
      </c>
      <c r="F1857" s="4">
        <v>0.01</v>
      </c>
      <c r="G1857" s="3"/>
      <c r="H1857" s="4">
        <v>0</v>
      </c>
      <c r="I1857" s="4">
        <v>0</v>
      </c>
      <c r="J1857" s="58">
        <v>0</v>
      </c>
      <c r="K1857" s="63">
        <v>6.02</v>
      </c>
      <c r="L1857" s="11"/>
    </row>
    <row r="1858" spans="1:12" hidden="1">
      <c r="A1858" s="75">
        <v>45881</v>
      </c>
      <c r="B1858" s="3" t="s">
        <v>860</v>
      </c>
      <c r="C1858" s="11" t="s">
        <v>876</v>
      </c>
      <c r="D1858" s="59" t="s">
        <v>564</v>
      </c>
      <c r="E1858" s="60">
        <v>7.9365079365079361E-3</v>
      </c>
      <c r="F1858" s="4">
        <v>0.01</v>
      </c>
      <c r="G1858" s="3"/>
      <c r="H1858" s="4">
        <v>0</v>
      </c>
      <c r="I1858" s="4">
        <v>0</v>
      </c>
      <c r="J1858" s="58">
        <v>0</v>
      </c>
      <c r="K1858" s="63">
        <v>24.15</v>
      </c>
      <c r="L1858" s="11"/>
    </row>
    <row r="1859" spans="1:12" ht="15" hidden="1">
      <c r="A1859" s="75">
        <v>45881</v>
      </c>
      <c r="B1859" s="3" t="s">
        <v>860</v>
      </c>
      <c r="C1859" s="11" t="s">
        <v>876</v>
      </c>
      <c r="D1859" s="59" t="s">
        <v>867</v>
      </c>
      <c r="E1859" s="60">
        <v>3.8095238095238087E-3</v>
      </c>
      <c r="F1859" s="4">
        <v>0.01</v>
      </c>
      <c r="G1859" s="3">
        <v>0.78</v>
      </c>
      <c r="H1859" s="4">
        <v>4.1269841269841274E-3</v>
      </c>
      <c r="I1859" s="4">
        <v>0</v>
      </c>
      <c r="J1859" s="58">
        <v>12.893400000000002</v>
      </c>
      <c r="K1859" s="62">
        <v>16.53</v>
      </c>
      <c r="L1859" s="11"/>
    </row>
    <row r="1860" spans="1:12" ht="15" hidden="1">
      <c r="A1860" s="75">
        <v>45881</v>
      </c>
      <c r="B1860" s="3" t="s">
        <v>860</v>
      </c>
      <c r="C1860" s="11" t="s">
        <v>876</v>
      </c>
      <c r="D1860" s="59" t="s">
        <v>493</v>
      </c>
      <c r="E1860" s="60">
        <v>6.3492063492063489E-2</v>
      </c>
      <c r="F1860" s="4">
        <v>0.08</v>
      </c>
      <c r="G1860" s="3"/>
      <c r="H1860" s="4">
        <v>0</v>
      </c>
      <c r="I1860" s="4">
        <v>0</v>
      </c>
      <c r="J1860" s="58">
        <v>0</v>
      </c>
      <c r="K1860" s="62">
        <v>21.15</v>
      </c>
      <c r="L1860" s="11"/>
    </row>
    <row r="1861" spans="1:12" hidden="1">
      <c r="A1861" s="75">
        <v>45881</v>
      </c>
      <c r="B1861" s="3" t="s">
        <v>860</v>
      </c>
      <c r="C1861" s="11" t="s">
        <v>876</v>
      </c>
      <c r="D1861" s="59" t="s">
        <v>188</v>
      </c>
      <c r="E1861" s="60">
        <v>7.3280423280423276E-3</v>
      </c>
      <c r="F1861" s="4">
        <v>1.3333333333333334E-2</v>
      </c>
      <c r="G1861" s="3">
        <v>0.61499999999999999</v>
      </c>
      <c r="H1861" s="4">
        <v>3.2539682539682539E-3</v>
      </c>
      <c r="I1861" s="4">
        <v>0</v>
      </c>
      <c r="J1861" s="58">
        <v>22.7181</v>
      </c>
      <c r="K1861" s="63">
        <v>36.94</v>
      </c>
      <c r="L1861" s="11"/>
    </row>
    <row r="1862" spans="1:12" hidden="1">
      <c r="A1862" s="75">
        <v>45881</v>
      </c>
      <c r="B1862" s="3" t="s">
        <v>860</v>
      </c>
      <c r="C1862" s="11" t="s">
        <v>876</v>
      </c>
      <c r="D1862" s="59" t="s">
        <v>258</v>
      </c>
      <c r="E1862" s="60">
        <v>3.1746031746031746E-3</v>
      </c>
      <c r="F1862" s="4">
        <v>4.0000000000000001E-3</v>
      </c>
      <c r="G1862" s="3"/>
      <c r="H1862" s="4">
        <v>0</v>
      </c>
      <c r="I1862" s="4">
        <v>0</v>
      </c>
      <c r="J1862" s="58">
        <v>0</v>
      </c>
      <c r="K1862" s="63">
        <v>52.34</v>
      </c>
      <c r="L1862" s="11"/>
    </row>
    <row r="1863" spans="1:12" hidden="1">
      <c r="A1863" s="75">
        <v>45881</v>
      </c>
      <c r="B1863" s="3" t="s">
        <v>860</v>
      </c>
      <c r="C1863" s="11" t="s">
        <v>876</v>
      </c>
      <c r="D1863" s="59" t="s">
        <v>868</v>
      </c>
      <c r="E1863" s="60">
        <v>0.10793650793650793</v>
      </c>
      <c r="F1863" s="4">
        <v>0.16</v>
      </c>
      <c r="G1863" s="3">
        <v>3.6</v>
      </c>
      <c r="H1863" s="4">
        <v>1.9047619047619049E-2</v>
      </c>
      <c r="I1863" s="4">
        <v>0</v>
      </c>
      <c r="J1863" s="58">
        <v>138.6</v>
      </c>
      <c r="K1863" s="63">
        <v>38.5</v>
      </c>
      <c r="L1863" s="11"/>
    </row>
    <row r="1864" spans="1:12" hidden="1">
      <c r="A1864" s="75">
        <v>45881</v>
      </c>
      <c r="B1864" s="3" t="s">
        <v>860</v>
      </c>
      <c r="C1864" s="11" t="s">
        <v>876</v>
      </c>
      <c r="D1864" s="59" t="s">
        <v>869</v>
      </c>
      <c r="E1864" s="60">
        <v>3.1746031746031746E-3</v>
      </c>
      <c r="F1864" s="4">
        <v>4.0000000000000001E-3</v>
      </c>
      <c r="G1864" s="3"/>
      <c r="H1864" s="4">
        <v>0</v>
      </c>
      <c r="I1864" s="4">
        <v>0</v>
      </c>
      <c r="J1864" s="58">
        <v>0</v>
      </c>
      <c r="K1864" s="63">
        <v>6.1</v>
      </c>
      <c r="L1864" s="11"/>
    </row>
    <row r="1865" spans="1:12" hidden="1">
      <c r="A1865" s="75">
        <v>45881</v>
      </c>
      <c r="B1865" s="3" t="s">
        <v>860</v>
      </c>
      <c r="C1865" s="11" t="s">
        <v>876</v>
      </c>
      <c r="D1865" s="59" t="s">
        <v>614</v>
      </c>
      <c r="E1865" s="60">
        <v>7.9365079365079361E-3</v>
      </c>
      <c r="F1865" s="4">
        <v>0.01</v>
      </c>
      <c r="G1865" s="3"/>
      <c r="H1865" s="4">
        <v>0</v>
      </c>
      <c r="I1865" s="4">
        <v>0</v>
      </c>
      <c r="J1865" s="58">
        <v>0</v>
      </c>
      <c r="K1865" s="63">
        <v>65</v>
      </c>
      <c r="L1865" s="11"/>
    </row>
    <row r="1866" spans="1:12" hidden="1">
      <c r="A1866" s="75">
        <v>45881</v>
      </c>
      <c r="B1866" s="3" t="s">
        <v>860</v>
      </c>
      <c r="C1866" s="11" t="s">
        <v>876</v>
      </c>
      <c r="D1866" s="59" t="s">
        <v>870</v>
      </c>
      <c r="E1866" s="60">
        <v>0.15873015873015872</v>
      </c>
      <c r="F1866" s="4">
        <v>0.2</v>
      </c>
      <c r="G1866" s="3"/>
      <c r="H1866" s="4">
        <v>0</v>
      </c>
      <c r="I1866" s="4">
        <v>0</v>
      </c>
      <c r="J1866" s="58">
        <v>0</v>
      </c>
      <c r="K1866" s="63">
        <v>2.52</v>
      </c>
      <c r="L1866" s="11"/>
    </row>
    <row r="1867" spans="1:12" hidden="1">
      <c r="A1867" s="75">
        <v>45881</v>
      </c>
      <c r="B1867" s="3" t="s">
        <v>860</v>
      </c>
      <c r="C1867" s="11" t="s">
        <v>876</v>
      </c>
      <c r="D1867" s="59" t="s">
        <v>124</v>
      </c>
      <c r="E1867" s="60">
        <v>5.2910052910052914E-4</v>
      </c>
      <c r="F1867" s="4">
        <v>6.6666666666666675E-4</v>
      </c>
      <c r="G1867" s="3"/>
      <c r="H1867" s="4">
        <v>0</v>
      </c>
      <c r="I1867" s="4">
        <v>0</v>
      </c>
      <c r="J1867" s="58">
        <v>0</v>
      </c>
      <c r="K1867" s="63">
        <v>54.03</v>
      </c>
      <c r="L1867" s="11"/>
    </row>
    <row r="1868" spans="1:12" hidden="1">
      <c r="A1868" s="75">
        <v>45881</v>
      </c>
      <c r="B1868" s="3" t="s">
        <v>860</v>
      </c>
      <c r="C1868" s="11" t="s">
        <v>876</v>
      </c>
      <c r="D1868" s="59" t="s">
        <v>122</v>
      </c>
      <c r="E1868" s="60">
        <v>6.3492063492063489E-2</v>
      </c>
      <c r="F1868" s="4">
        <v>0.08</v>
      </c>
      <c r="G1868" s="3"/>
      <c r="H1868" s="4">
        <v>0</v>
      </c>
      <c r="I1868" s="4">
        <v>0</v>
      </c>
      <c r="J1868" s="58">
        <v>0</v>
      </c>
      <c r="K1868" s="63">
        <v>3.7</v>
      </c>
      <c r="L1868" s="11"/>
    </row>
    <row r="1869" spans="1:12" hidden="1">
      <c r="A1869" s="75">
        <v>45881</v>
      </c>
      <c r="B1869" s="3" t="s">
        <v>860</v>
      </c>
      <c r="C1869" s="11" t="s">
        <v>876</v>
      </c>
      <c r="D1869" s="59" t="s">
        <v>123</v>
      </c>
      <c r="E1869" s="60">
        <v>1.5873015873015872E-2</v>
      </c>
      <c r="F1869" s="4">
        <v>0.1</v>
      </c>
      <c r="G1869" s="3">
        <v>12</v>
      </c>
      <c r="H1869" s="4">
        <v>6.3492063492063489E-2</v>
      </c>
      <c r="I1869" s="4">
        <v>0</v>
      </c>
      <c r="J1869" s="58">
        <v>17.88</v>
      </c>
      <c r="K1869" s="63">
        <v>1.49</v>
      </c>
      <c r="L1869" s="11"/>
    </row>
    <row r="1870" spans="1:12" hidden="1">
      <c r="A1870" s="75">
        <v>45881</v>
      </c>
      <c r="B1870" s="3" t="s">
        <v>860</v>
      </c>
      <c r="C1870" s="11" t="s">
        <v>876</v>
      </c>
      <c r="D1870" s="59" t="s">
        <v>572</v>
      </c>
      <c r="E1870" s="60">
        <v>0.15873015873015872</v>
      </c>
      <c r="F1870" s="4">
        <v>0.2</v>
      </c>
      <c r="G1870" s="3"/>
      <c r="H1870" s="4">
        <v>0</v>
      </c>
      <c r="I1870" s="4">
        <v>0</v>
      </c>
      <c r="J1870" s="58">
        <v>0</v>
      </c>
      <c r="K1870" s="63">
        <v>0.98</v>
      </c>
      <c r="L1870" s="11"/>
    </row>
    <row r="1871" spans="1:12" hidden="1">
      <c r="A1871" s="75">
        <v>45881</v>
      </c>
      <c r="B1871" s="3" t="s">
        <v>860</v>
      </c>
      <c r="C1871" s="11" t="s">
        <v>876</v>
      </c>
      <c r="D1871" s="59" t="s">
        <v>181</v>
      </c>
      <c r="E1871" s="60">
        <v>4.7883597883597888E-3</v>
      </c>
      <c r="F1871" s="4">
        <v>8.0000000000000002E-3</v>
      </c>
      <c r="G1871" s="3">
        <f>0.175+0.12</f>
        <v>0.29499999999999998</v>
      </c>
      <c r="H1871" s="4">
        <v>1.5608465608465607E-3</v>
      </c>
      <c r="I1871" s="4">
        <v>0</v>
      </c>
      <c r="J1871" s="58">
        <v>4.13</v>
      </c>
      <c r="K1871" s="63">
        <v>14</v>
      </c>
      <c r="L1871" s="11"/>
    </row>
    <row r="1872" spans="1:12" hidden="1">
      <c r="A1872" s="75">
        <v>45881</v>
      </c>
      <c r="B1872" s="3" t="s">
        <v>860</v>
      </c>
      <c r="C1872" s="11" t="s">
        <v>876</v>
      </c>
      <c r="D1872" s="59" t="s">
        <v>227</v>
      </c>
      <c r="E1872" s="60">
        <v>0.76719576719576721</v>
      </c>
      <c r="F1872" s="4">
        <v>1.1333333333333333</v>
      </c>
      <c r="G1872" s="3"/>
      <c r="H1872" s="4">
        <v>0</v>
      </c>
      <c r="I1872" s="4">
        <v>25</v>
      </c>
      <c r="J1872" s="58">
        <v>0</v>
      </c>
      <c r="K1872" s="63">
        <v>0.6</v>
      </c>
      <c r="L1872" s="11"/>
    </row>
    <row r="1873" spans="1:12" hidden="1">
      <c r="A1873" s="75">
        <v>45881</v>
      </c>
      <c r="B1873" s="3" t="s">
        <v>860</v>
      </c>
      <c r="C1873" s="11" t="s">
        <v>876</v>
      </c>
      <c r="D1873" s="59" t="s">
        <v>126</v>
      </c>
      <c r="E1873" s="60">
        <v>3.1746031746031746E-3</v>
      </c>
      <c r="F1873" s="4">
        <v>4.0000000000000001E-3</v>
      </c>
      <c r="G1873" s="3"/>
      <c r="H1873" s="4">
        <v>0</v>
      </c>
      <c r="I1873" s="4">
        <v>0</v>
      </c>
      <c r="J1873" s="58">
        <v>0</v>
      </c>
      <c r="K1873" s="63">
        <v>22.89</v>
      </c>
      <c r="L1873" s="11"/>
    </row>
    <row r="1874" spans="1:12" hidden="1">
      <c r="A1874" s="75">
        <v>45881</v>
      </c>
      <c r="B1874" s="3" t="s">
        <v>860</v>
      </c>
      <c r="C1874" s="11" t="s">
        <v>876</v>
      </c>
      <c r="D1874" s="59" t="s">
        <v>134</v>
      </c>
      <c r="E1874" s="60">
        <v>4.6010582010582016E-2</v>
      </c>
      <c r="F1874" s="4">
        <v>7.6666666666666661E-2</v>
      </c>
      <c r="G1874" s="3">
        <v>0.72599999999999998</v>
      </c>
      <c r="H1874" s="4">
        <v>3.8412698412698411E-3</v>
      </c>
      <c r="I1874" s="4">
        <v>2.0779999999999994</v>
      </c>
      <c r="J1874" s="58">
        <v>17.866859999999999</v>
      </c>
      <c r="K1874" s="63">
        <v>24.61</v>
      </c>
      <c r="L1874" s="11"/>
    </row>
    <row r="1875" spans="1:12" hidden="1">
      <c r="A1875" s="75">
        <v>45881</v>
      </c>
      <c r="B1875" s="3" t="s">
        <v>860</v>
      </c>
      <c r="C1875" s="11" t="s">
        <v>876</v>
      </c>
      <c r="D1875" s="59" t="s">
        <v>283</v>
      </c>
      <c r="E1875" s="60">
        <v>7.9365079365079361E-3</v>
      </c>
      <c r="F1875" s="4">
        <v>0.01</v>
      </c>
      <c r="G1875" s="3"/>
      <c r="H1875" s="4">
        <v>0</v>
      </c>
      <c r="I1875" s="4">
        <v>0</v>
      </c>
      <c r="J1875" s="58">
        <v>0</v>
      </c>
      <c r="K1875" s="63">
        <v>18.98</v>
      </c>
      <c r="L1875" s="11"/>
    </row>
    <row r="1876" spans="1:12" hidden="1">
      <c r="A1876" s="75">
        <v>45881</v>
      </c>
      <c r="B1876" s="3" t="s">
        <v>860</v>
      </c>
      <c r="C1876" s="11" t="s">
        <v>876</v>
      </c>
      <c r="D1876" s="59" t="s">
        <v>856</v>
      </c>
      <c r="E1876" s="60">
        <v>1.0582010582010581E-2</v>
      </c>
      <c r="F1876" s="4">
        <v>1.3333333333333334E-2</v>
      </c>
      <c r="G1876" s="3"/>
      <c r="H1876" s="4">
        <v>0</v>
      </c>
      <c r="I1876" s="4">
        <v>0</v>
      </c>
      <c r="J1876" s="58">
        <v>0</v>
      </c>
      <c r="K1876" s="63">
        <v>18.98</v>
      </c>
      <c r="L1876" s="11"/>
    </row>
    <row r="1877" spans="1:12" hidden="1">
      <c r="A1877" s="75">
        <v>45881</v>
      </c>
      <c r="B1877" s="3" t="s">
        <v>860</v>
      </c>
      <c r="C1877" s="11" t="s">
        <v>876</v>
      </c>
      <c r="D1877" s="59" t="s">
        <v>871</v>
      </c>
      <c r="E1877" s="60">
        <v>7.9365079365079361E-3</v>
      </c>
      <c r="F1877" s="4">
        <v>0.01</v>
      </c>
      <c r="G1877" s="3"/>
      <c r="H1877" s="4">
        <v>0</v>
      </c>
      <c r="I1877" s="4">
        <v>0</v>
      </c>
      <c r="J1877" s="58">
        <v>0</v>
      </c>
      <c r="K1877" s="63">
        <v>4.5</v>
      </c>
      <c r="L1877" s="11"/>
    </row>
    <row r="1878" spans="1:12" hidden="1">
      <c r="A1878" s="75">
        <v>45881</v>
      </c>
      <c r="B1878" s="3" t="s">
        <v>860</v>
      </c>
      <c r="C1878" s="11" t="s">
        <v>876</v>
      </c>
      <c r="D1878" s="59" t="s">
        <v>137</v>
      </c>
      <c r="E1878" s="60">
        <v>5.2910052910052907E-3</v>
      </c>
      <c r="F1878" s="4">
        <v>6.6666666666666671E-3</v>
      </c>
      <c r="G1878" s="3"/>
      <c r="H1878" s="4">
        <v>0</v>
      </c>
      <c r="I1878" s="4">
        <v>0</v>
      </c>
      <c r="J1878" s="58">
        <v>0</v>
      </c>
      <c r="K1878" s="63">
        <v>31.45</v>
      </c>
      <c r="L1878" s="11"/>
    </row>
    <row r="1879" spans="1:12" hidden="1">
      <c r="A1879" s="75">
        <v>45881</v>
      </c>
      <c r="B1879" s="3" t="s">
        <v>860</v>
      </c>
      <c r="C1879" s="11" t="s">
        <v>876</v>
      </c>
      <c r="D1879" s="59" t="s">
        <v>130</v>
      </c>
      <c r="E1879" s="60">
        <v>5.2910052910052907E-3</v>
      </c>
      <c r="F1879" s="4">
        <v>6.6666666666666671E-3</v>
      </c>
      <c r="G1879" s="3"/>
      <c r="H1879" s="4">
        <v>0</v>
      </c>
      <c r="I1879" s="4">
        <v>0</v>
      </c>
      <c r="J1879" s="58">
        <v>0</v>
      </c>
      <c r="K1879" s="63">
        <v>18.079999999999998</v>
      </c>
      <c r="L1879" s="11"/>
    </row>
    <row r="1880" spans="1:12" hidden="1">
      <c r="A1880" s="75">
        <v>45881</v>
      </c>
      <c r="B1880" s="3" t="s">
        <v>860</v>
      </c>
      <c r="C1880" s="11" t="s">
        <v>876</v>
      </c>
      <c r="D1880" s="59" t="s">
        <v>872</v>
      </c>
      <c r="E1880" s="60">
        <v>0.7407407407407407</v>
      </c>
      <c r="F1880" s="4">
        <v>0.93333333333333335</v>
      </c>
      <c r="G1880" s="3"/>
      <c r="H1880" s="4">
        <v>0</v>
      </c>
      <c r="I1880" s="4">
        <v>0</v>
      </c>
      <c r="J1880" s="58">
        <v>0</v>
      </c>
      <c r="K1880" s="63">
        <v>0.57999999999999996</v>
      </c>
      <c r="L1880" s="11"/>
    </row>
    <row r="1881" spans="1:12" hidden="1">
      <c r="A1881" s="75">
        <v>45881</v>
      </c>
      <c r="B1881" s="3" t="s">
        <v>860</v>
      </c>
      <c r="C1881" s="11" t="s">
        <v>876</v>
      </c>
      <c r="D1881" s="59" t="s">
        <v>138</v>
      </c>
      <c r="E1881" s="60">
        <v>6.3492063492063489E-2</v>
      </c>
      <c r="F1881" s="4">
        <v>0.08</v>
      </c>
      <c r="G1881" s="3"/>
      <c r="H1881" s="4">
        <v>0</v>
      </c>
      <c r="I1881" s="4">
        <v>0</v>
      </c>
      <c r="J1881" s="58">
        <v>0</v>
      </c>
      <c r="K1881" s="63">
        <v>1.92</v>
      </c>
      <c r="L1881" s="11"/>
    </row>
    <row r="1882" spans="1:12" hidden="1">
      <c r="A1882" s="75">
        <v>45881</v>
      </c>
      <c r="B1882" s="3" t="s">
        <v>860</v>
      </c>
      <c r="C1882" s="11" t="s">
        <v>876</v>
      </c>
      <c r="D1882" s="59" t="s">
        <v>873</v>
      </c>
      <c r="E1882" s="60">
        <v>0.31746031746031744</v>
      </c>
      <c r="F1882" s="4">
        <v>0.4</v>
      </c>
      <c r="G1882" s="3"/>
      <c r="H1882" s="4">
        <v>0</v>
      </c>
      <c r="I1882" s="4">
        <v>0</v>
      </c>
      <c r="J1882" s="58">
        <v>0</v>
      </c>
      <c r="K1882" s="63">
        <v>1.1000000000000001</v>
      </c>
      <c r="L1882" s="11"/>
    </row>
    <row r="1883" spans="1:12" hidden="1">
      <c r="A1883" s="75">
        <v>45881</v>
      </c>
      <c r="B1883" s="3" t="s">
        <v>860</v>
      </c>
      <c r="C1883" s="11" t="s">
        <v>876</v>
      </c>
      <c r="D1883" s="59" t="s">
        <v>734</v>
      </c>
      <c r="E1883" s="60">
        <v>5.2910052910052907E-3</v>
      </c>
      <c r="F1883" s="4">
        <v>6.6666666666666671E-3</v>
      </c>
      <c r="G1883" s="3"/>
      <c r="H1883" s="4">
        <v>0</v>
      </c>
      <c r="I1883" s="4">
        <v>0</v>
      </c>
      <c r="J1883" s="58">
        <v>0</v>
      </c>
      <c r="K1883" s="63">
        <v>23.94</v>
      </c>
      <c r="L1883" s="11"/>
    </row>
    <row r="1884" spans="1:12" hidden="1">
      <c r="A1884" s="75">
        <v>45881</v>
      </c>
      <c r="B1884" s="3" t="s">
        <v>860</v>
      </c>
      <c r="C1884" s="11" t="s">
        <v>876</v>
      </c>
      <c r="D1884" s="59" t="s">
        <v>140</v>
      </c>
      <c r="E1884" s="60">
        <v>3.3708994708994702E-2</v>
      </c>
      <c r="F1884" s="82">
        <v>5.3333333333333337E-2</v>
      </c>
      <c r="G1884" s="3">
        <v>1.629</v>
      </c>
      <c r="H1884" s="4">
        <v>8.6190476190476199E-3</v>
      </c>
      <c r="I1884" s="4">
        <v>0</v>
      </c>
      <c r="J1884" s="58">
        <v>10.718820000000001</v>
      </c>
      <c r="K1884" s="63">
        <v>6.58</v>
      </c>
      <c r="L1884" s="11"/>
    </row>
    <row r="1885" spans="1:12" hidden="1">
      <c r="A1885" s="75">
        <v>45881</v>
      </c>
      <c r="B1885" s="3" t="s">
        <v>860</v>
      </c>
      <c r="C1885" s="11" t="s">
        <v>876</v>
      </c>
      <c r="D1885" s="59" t="s">
        <v>460</v>
      </c>
      <c r="E1885" s="60">
        <v>2.6455026455026454E-2</v>
      </c>
      <c r="F1885" s="4">
        <v>3.3333333333333333E-2</v>
      </c>
      <c r="G1885" s="3"/>
      <c r="H1885" s="4">
        <v>0</v>
      </c>
      <c r="I1885" s="4">
        <v>0</v>
      </c>
      <c r="J1885" s="58">
        <v>0</v>
      </c>
      <c r="K1885" s="63">
        <v>7.4</v>
      </c>
      <c r="L1885" s="11"/>
    </row>
    <row r="1886" spans="1:12" hidden="1">
      <c r="A1886" s="75">
        <v>45881</v>
      </c>
      <c r="B1886" s="3" t="s">
        <v>860</v>
      </c>
      <c r="C1886" s="11" t="s">
        <v>876</v>
      </c>
      <c r="D1886" s="59" t="s">
        <v>142</v>
      </c>
      <c r="E1886" s="60">
        <v>4.2328042328042326E-2</v>
      </c>
      <c r="F1886" s="4">
        <v>5.3333333333333337E-2</v>
      </c>
      <c r="G1886" s="3"/>
      <c r="H1886" s="4">
        <v>0</v>
      </c>
      <c r="I1886" s="4">
        <v>0</v>
      </c>
      <c r="J1886" s="58">
        <v>0</v>
      </c>
      <c r="K1886" s="63">
        <v>17</v>
      </c>
      <c r="L1886" s="11"/>
    </row>
    <row r="1887" spans="1:12" hidden="1">
      <c r="A1887" s="75">
        <v>45881</v>
      </c>
      <c r="B1887" s="3" t="s">
        <v>860</v>
      </c>
      <c r="C1887" s="11" t="s">
        <v>876</v>
      </c>
      <c r="D1887" s="59" t="s">
        <v>732</v>
      </c>
      <c r="E1887" s="60">
        <v>4.4973544973544971E-2</v>
      </c>
      <c r="F1887" s="4">
        <v>5.6666666666666664E-2</v>
      </c>
      <c r="G1887" s="3"/>
      <c r="H1887" s="4">
        <v>0</v>
      </c>
      <c r="I1887" s="4">
        <v>0</v>
      </c>
      <c r="J1887" s="58">
        <v>0</v>
      </c>
      <c r="K1887" s="63">
        <v>6.16</v>
      </c>
      <c r="L1887" s="11"/>
    </row>
    <row r="1888" spans="1:12" ht="15.6" hidden="1">
      <c r="A1888" s="75">
        <v>45881</v>
      </c>
      <c r="B1888" s="3" t="s">
        <v>860</v>
      </c>
      <c r="C1888" s="11" t="s">
        <v>876</v>
      </c>
      <c r="D1888" s="54" t="s">
        <v>874</v>
      </c>
      <c r="E1888" s="60">
        <v>1.5873015873015873E-3</v>
      </c>
      <c r="F1888" s="4">
        <v>6.6666666666666671E-3</v>
      </c>
      <c r="G1888" s="3"/>
      <c r="H1888" s="4">
        <v>0</v>
      </c>
      <c r="I1888" s="4">
        <v>0.7</v>
      </c>
      <c r="J1888" s="58">
        <v>0</v>
      </c>
      <c r="K1888" s="63">
        <v>85.14</v>
      </c>
      <c r="L1888" s="11"/>
    </row>
    <row r="1889" spans="1:12">
      <c r="A1889" s="75">
        <v>45881</v>
      </c>
      <c r="B1889" s="6" t="s">
        <v>145</v>
      </c>
      <c r="C1889" s="6" t="s">
        <v>172</v>
      </c>
      <c r="D1889" s="49" t="s">
        <v>4</v>
      </c>
      <c r="E1889" s="85">
        <v>9.2592592592592605E-3</v>
      </c>
      <c r="F1889" s="7">
        <v>7.6923076923076927E-3</v>
      </c>
      <c r="G1889" s="6">
        <v>1.821</v>
      </c>
      <c r="H1889" s="7">
        <v>0</v>
      </c>
      <c r="I1889" s="6">
        <v>0</v>
      </c>
      <c r="J1889" s="14">
        <v>0</v>
      </c>
      <c r="K1889" s="14">
        <v>16.919999999999998</v>
      </c>
      <c r="L1889" s="11"/>
    </row>
    <row r="1890" spans="1:12">
      <c r="A1890" s="75">
        <v>45881</v>
      </c>
      <c r="B1890" s="6" t="s">
        <v>145</v>
      </c>
      <c r="C1890" s="6" t="s">
        <v>172</v>
      </c>
      <c r="D1890" s="49" t="s">
        <v>5</v>
      </c>
      <c r="E1890" s="85">
        <v>0.12202777777777779</v>
      </c>
      <c r="F1890" s="7">
        <v>0.11538461538461539</v>
      </c>
      <c r="G1890" s="6"/>
      <c r="H1890" s="7">
        <v>1.6861111111111111E-2</v>
      </c>
      <c r="I1890" s="6">
        <v>0</v>
      </c>
      <c r="J1890" s="14">
        <v>48.572139999999997</v>
      </c>
      <c r="K1890" s="14">
        <v>400.09999999999997</v>
      </c>
      <c r="L1890" s="11"/>
    </row>
    <row r="1891" spans="1:12">
      <c r="A1891" s="75">
        <v>45881</v>
      </c>
      <c r="B1891" s="6" t="s">
        <v>145</v>
      </c>
      <c r="C1891" s="6" t="s">
        <v>172</v>
      </c>
      <c r="D1891" s="49" t="s">
        <v>6</v>
      </c>
      <c r="E1891" s="85">
        <v>9.2592592592592587E-3</v>
      </c>
      <c r="F1891" s="7">
        <v>7.6923076923076927E-3</v>
      </c>
      <c r="G1891" s="6"/>
      <c r="H1891" s="7">
        <v>0</v>
      </c>
      <c r="I1891" s="6">
        <v>0</v>
      </c>
      <c r="J1891" s="14">
        <v>0</v>
      </c>
      <c r="K1891" s="14">
        <v>51.5</v>
      </c>
      <c r="L1891" s="11"/>
    </row>
    <row r="1892" spans="1:12">
      <c r="A1892" s="75">
        <v>45881</v>
      </c>
      <c r="B1892" s="6" t="s">
        <v>145</v>
      </c>
      <c r="C1892" s="6" t="s">
        <v>172</v>
      </c>
      <c r="D1892" s="49" t="s">
        <v>7</v>
      </c>
      <c r="E1892" s="85">
        <v>1.8518518518518517E-2</v>
      </c>
      <c r="F1892" s="7">
        <v>1.5384615384615385E-2</v>
      </c>
      <c r="G1892" s="6"/>
      <c r="H1892" s="7">
        <v>0</v>
      </c>
      <c r="I1892" s="6">
        <v>0</v>
      </c>
      <c r="J1892" s="14">
        <v>0</v>
      </c>
      <c r="K1892" s="14">
        <v>41.4</v>
      </c>
      <c r="L1892" s="11"/>
    </row>
    <row r="1893" spans="1:12">
      <c r="A1893" s="75">
        <v>45881</v>
      </c>
      <c r="B1893" s="6" t="s">
        <v>145</v>
      </c>
      <c r="C1893" s="6" t="s">
        <v>172</v>
      </c>
      <c r="D1893" s="49" t="s">
        <v>8</v>
      </c>
      <c r="E1893" s="85">
        <v>9.2592592592592587E-3</v>
      </c>
      <c r="F1893" s="7">
        <v>7.6923076923076927E-3</v>
      </c>
      <c r="G1893" s="6"/>
      <c r="H1893" s="7">
        <v>0</v>
      </c>
      <c r="I1893" s="6">
        <v>0</v>
      </c>
      <c r="J1893" s="14">
        <v>0</v>
      </c>
      <c r="K1893" s="14">
        <v>71.05</v>
      </c>
      <c r="L1893" s="11"/>
    </row>
    <row r="1894" spans="1:12">
      <c r="A1894" s="75">
        <v>45881</v>
      </c>
      <c r="B1894" s="6" t="s">
        <v>145</v>
      </c>
      <c r="C1894" s="6" t="s">
        <v>172</v>
      </c>
      <c r="D1894" s="49" t="s">
        <v>9</v>
      </c>
      <c r="E1894" s="85">
        <v>1.8518518518518517E-2</v>
      </c>
      <c r="F1894" s="7">
        <v>1.5384615384615385E-2</v>
      </c>
      <c r="G1894" s="6"/>
      <c r="H1894" s="7">
        <v>0</v>
      </c>
      <c r="I1894" s="6">
        <v>0</v>
      </c>
      <c r="J1894" s="14">
        <v>0</v>
      </c>
      <c r="K1894" s="14">
        <v>113.1</v>
      </c>
      <c r="L1894" s="11"/>
    </row>
    <row r="1895" spans="1:12">
      <c r="A1895" s="75">
        <v>45881</v>
      </c>
      <c r="B1895" s="6" t="s">
        <v>145</v>
      </c>
      <c r="C1895" s="6" t="s">
        <v>172</v>
      </c>
      <c r="D1895" s="49" t="s">
        <v>10</v>
      </c>
      <c r="E1895" s="85">
        <v>4.6296296296296294E-3</v>
      </c>
      <c r="F1895" s="7">
        <v>3.8461538461538464E-3</v>
      </c>
      <c r="G1895" s="6"/>
      <c r="H1895" s="7">
        <v>0</v>
      </c>
      <c r="I1895" s="6">
        <v>0</v>
      </c>
      <c r="J1895" s="14">
        <v>0</v>
      </c>
      <c r="K1895" s="14">
        <v>34.075000000000003</v>
      </c>
      <c r="L1895" s="11"/>
    </row>
    <row r="1896" spans="1:12">
      <c r="A1896" s="75">
        <v>45881</v>
      </c>
      <c r="B1896" s="6" t="s">
        <v>145</v>
      </c>
      <c r="C1896" s="6" t="s">
        <v>172</v>
      </c>
      <c r="D1896" s="49" t="s">
        <v>11</v>
      </c>
      <c r="E1896" s="85">
        <v>4.6296296296296294E-3</v>
      </c>
      <c r="F1896" s="7">
        <v>3.8461538461538464E-3</v>
      </c>
      <c r="G1896" s="6"/>
      <c r="H1896" s="7">
        <v>0</v>
      </c>
      <c r="I1896" s="6">
        <v>0</v>
      </c>
      <c r="J1896" s="14">
        <v>0</v>
      </c>
      <c r="K1896" s="14">
        <v>27.5</v>
      </c>
      <c r="L1896" s="11"/>
    </row>
    <row r="1897" spans="1:12">
      <c r="A1897" s="75">
        <v>45881</v>
      </c>
      <c r="B1897" s="6" t="s">
        <v>145</v>
      </c>
      <c r="C1897" s="6" t="s">
        <v>172</v>
      </c>
      <c r="D1897" s="49" t="s">
        <v>12</v>
      </c>
      <c r="E1897" s="85">
        <v>9.2592592592592587E-3</v>
      </c>
      <c r="F1897" s="7">
        <v>7.6923076923076927E-3</v>
      </c>
      <c r="G1897" s="6">
        <v>0.04</v>
      </c>
      <c r="H1897" s="7">
        <v>0</v>
      </c>
      <c r="I1897" s="6">
        <v>0</v>
      </c>
      <c r="J1897" s="14">
        <v>0</v>
      </c>
      <c r="K1897" s="14">
        <v>80.2</v>
      </c>
      <c r="L1897" s="11"/>
    </row>
    <row r="1898" spans="1:12">
      <c r="A1898" s="75">
        <v>45881</v>
      </c>
      <c r="B1898" s="6" t="s">
        <v>145</v>
      </c>
      <c r="C1898" s="6" t="s">
        <v>172</v>
      </c>
      <c r="D1898" s="49" t="s">
        <v>13</v>
      </c>
      <c r="E1898" s="85">
        <v>4.2592592592592586E-3</v>
      </c>
      <c r="F1898" s="7">
        <v>3.8461538461538464E-3</v>
      </c>
      <c r="G1898" s="6"/>
      <c r="H1898" s="7">
        <v>3.7037037037037035E-4</v>
      </c>
      <c r="I1898" s="6">
        <v>0</v>
      </c>
      <c r="J1898" s="14">
        <v>0.82200000000000006</v>
      </c>
      <c r="K1898" s="14">
        <v>10.275</v>
      </c>
      <c r="L1898" s="11"/>
    </row>
    <row r="1899" spans="1:12">
      <c r="A1899" s="75">
        <v>45881</v>
      </c>
      <c r="B1899" s="6" t="s">
        <v>145</v>
      </c>
      <c r="C1899" s="6" t="s">
        <v>172</v>
      </c>
      <c r="D1899" s="49" t="s">
        <v>14</v>
      </c>
      <c r="E1899" s="85">
        <v>9.2592592592592587E-3</v>
      </c>
      <c r="F1899" s="7">
        <v>7.6923076923076927E-3</v>
      </c>
      <c r="G1899" s="6"/>
      <c r="H1899" s="7">
        <v>0</v>
      </c>
      <c r="I1899" s="6">
        <v>0</v>
      </c>
      <c r="J1899" s="14">
        <v>0</v>
      </c>
      <c r="K1899" s="14">
        <v>5.3770000000000007</v>
      </c>
      <c r="L1899" s="11"/>
    </row>
    <row r="1900" spans="1:12">
      <c r="A1900" s="75">
        <v>45881</v>
      </c>
      <c r="B1900" s="6" t="s">
        <v>145</v>
      </c>
      <c r="C1900" s="6" t="s">
        <v>172</v>
      </c>
      <c r="D1900" s="49" t="s">
        <v>15</v>
      </c>
      <c r="E1900" s="85">
        <v>1.3888888888888888E-2</v>
      </c>
      <c r="F1900" s="7">
        <v>1.1538461538461539E-2</v>
      </c>
      <c r="G1900" s="6"/>
      <c r="H1900" s="7">
        <v>0</v>
      </c>
      <c r="I1900" s="6">
        <v>0</v>
      </c>
      <c r="J1900" s="14">
        <v>0</v>
      </c>
      <c r="K1900" s="14">
        <v>8.2650000000000006</v>
      </c>
      <c r="L1900" s="11"/>
    </row>
    <row r="1901" spans="1:12">
      <c r="A1901" s="75">
        <v>45881</v>
      </c>
      <c r="B1901" s="6" t="s">
        <v>145</v>
      </c>
      <c r="C1901" s="6" t="s">
        <v>172</v>
      </c>
      <c r="D1901" s="49" t="s">
        <v>16</v>
      </c>
      <c r="E1901" s="85">
        <v>0.46296296296296297</v>
      </c>
      <c r="F1901" s="7">
        <v>1</v>
      </c>
      <c r="G1901" s="6"/>
      <c r="H1901" s="7">
        <v>0</v>
      </c>
      <c r="I1901" s="6">
        <v>80</v>
      </c>
      <c r="J1901" s="14">
        <v>0</v>
      </c>
      <c r="K1901" s="14">
        <v>3</v>
      </c>
      <c r="L1901" s="11"/>
    </row>
    <row r="1902" spans="1:12">
      <c r="A1902" s="75">
        <v>45881</v>
      </c>
      <c r="B1902" s="6" t="s">
        <v>145</v>
      </c>
      <c r="C1902" s="6" t="s">
        <v>172</v>
      </c>
      <c r="D1902" s="49" t="s">
        <v>17</v>
      </c>
      <c r="E1902" s="85">
        <v>0.46296296296296297</v>
      </c>
      <c r="F1902" s="7">
        <v>1</v>
      </c>
      <c r="G1902" s="6"/>
      <c r="H1902" s="7">
        <v>0</v>
      </c>
      <c r="I1902" s="6">
        <v>80</v>
      </c>
      <c r="J1902" s="14">
        <v>0</v>
      </c>
      <c r="K1902" s="14">
        <v>3.5000000000000004</v>
      </c>
      <c r="L1902" s="11"/>
    </row>
    <row r="1903" spans="1:12">
      <c r="A1903" s="75">
        <v>45881</v>
      </c>
      <c r="B1903" s="6" t="s">
        <v>145</v>
      </c>
      <c r="C1903" s="6" t="s">
        <v>172</v>
      </c>
      <c r="D1903" s="49" t="s">
        <v>18</v>
      </c>
      <c r="E1903" s="85">
        <v>4.6296296296296294E-3</v>
      </c>
      <c r="F1903" s="7">
        <v>3.8461538461538464E-3</v>
      </c>
      <c r="G1903" s="6"/>
      <c r="H1903" s="7">
        <v>0</v>
      </c>
      <c r="I1903" s="6">
        <v>0</v>
      </c>
      <c r="J1903" s="14">
        <v>0</v>
      </c>
      <c r="K1903" s="14">
        <v>24.51</v>
      </c>
      <c r="L1903" s="11"/>
    </row>
    <row r="1904" spans="1:12">
      <c r="A1904" s="75">
        <v>45881</v>
      </c>
      <c r="B1904" s="6" t="s">
        <v>145</v>
      </c>
      <c r="C1904" s="6" t="s">
        <v>172</v>
      </c>
      <c r="D1904" s="49" t="s">
        <v>19</v>
      </c>
      <c r="E1904" s="85">
        <v>1.1111111111111112E-2</v>
      </c>
      <c r="F1904" s="7">
        <v>9.2307692307692299E-3</v>
      </c>
      <c r="G1904" s="6"/>
      <c r="H1904" s="7">
        <v>0</v>
      </c>
      <c r="I1904" s="6">
        <v>0</v>
      </c>
      <c r="J1904" s="14">
        <v>0</v>
      </c>
      <c r="K1904" s="14">
        <v>78</v>
      </c>
      <c r="L1904" s="11"/>
    </row>
    <row r="1905" spans="1:12">
      <c r="A1905" s="75">
        <v>45881</v>
      </c>
      <c r="B1905" s="6" t="s">
        <v>145</v>
      </c>
      <c r="C1905" s="6" t="s">
        <v>172</v>
      </c>
      <c r="D1905" s="49" t="s">
        <v>20</v>
      </c>
      <c r="E1905" s="85">
        <v>1.8518518518518519E-3</v>
      </c>
      <c r="F1905" s="7">
        <v>1.5384615384615385E-3</v>
      </c>
      <c r="G1905" s="6"/>
      <c r="H1905" s="7">
        <v>0</v>
      </c>
      <c r="I1905" s="6">
        <v>0</v>
      </c>
      <c r="J1905" s="14">
        <v>0</v>
      </c>
      <c r="K1905" s="14">
        <v>6.7955555555555556</v>
      </c>
      <c r="L1905" s="11"/>
    </row>
    <row r="1906" spans="1:12">
      <c r="A1906" s="75">
        <v>45881</v>
      </c>
      <c r="B1906" s="6" t="s">
        <v>145</v>
      </c>
      <c r="C1906" s="6" t="s">
        <v>172</v>
      </c>
      <c r="D1906" s="49" t="s">
        <v>21</v>
      </c>
      <c r="E1906" s="85">
        <v>9.2592592592592587E-3</v>
      </c>
      <c r="F1906" s="7">
        <v>7.6923076923076927E-3</v>
      </c>
      <c r="G1906" s="6">
        <v>12</v>
      </c>
      <c r="H1906" s="7">
        <v>0</v>
      </c>
      <c r="I1906" s="6">
        <v>0</v>
      </c>
      <c r="J1906" s="14">
        <v>0</v>
      </c>
      <c r="K1906" s="14">
        <v>148.19999999999999</v>
      </c>
      <c r="L1906" s="11"/>
    </row>
    <row r="1907" spans="1:12">
      <c r="A1907" s="75">
        <v>45881</v>
      </c>
      <c r="B1907" s="6" t="s">
        <v>145</v>
      </c>
      <c r="C1907" s="6" t="s">
        <v>172</v>
      </c>
      <c r="D1907" s="49" t="s">
        <v>22</v>
      </c>
      <c r="E1907" s="85">
        <v>0.90740740740740744</v>
      </c>
      <c r="F1907" s="7">
        <v>1.6923076923076923</v>
      </c>
      <c r="G1907" s="6"/>
      <c r="H1907" s="7">
        <v>0.1111111111111111</v>
      </c>
      <c r="I1907" s="6">
        <v>110</v>
      </c>
      <c r="J1907" s="14">
        <v>21.6</v>
      </c>
      <c r="K1907" s="14">
        <v>198</v>
      </c>
      <c r="L1907" s="11"/>
    </row>
    <row r="1908" spans="1:12">
      <c r="A1908" s="75">
        <v>45881</v>
      </c>
      <c r="B1908" s="6" t="s">
        <v>145</v>
      </c>
      <c r="C1908" s="6" t="s">
        <v>172</v>
      </c>
      <c r="D1908" s="49" t="s">
        <v>23</v>
      </c>
      <c r="E1908" s="85">
        <v>9.2592592592592587E-3</v>
      </c>
      <c r="F1908" s="7">
        <v>7.6923076923076927E-3</v>
      </c>
      <c r="G1908" s="6"/>
      <c r="H1908" s="7">
        <v>0</v>
      </c>
      <c r="I1908" s="6">
        <v>0</v>
      </c>
      <c r="J1908" s="14">
        <v>0</v>
      </c>
      <c r="K1908" s="14">
        <v>24.9</v>
      </c>
      <c r="L1908" s="11"/>
    </row>
    <row r="1909" spans="1:12">
      <c r="A1909" s="75">
        <v>45881</v>
      </c>
      <c r="B1909" s="6" t="s">
        <v>145</v>
      </c>
      <c r="C1909" s="6" t="s">
        <v>172</v>
      </c>
      <c r="D1909" s="49" t="s">
        <v>24</v>
      </c>
      <c r="E1909" s="85">
        <v>4.6296296296296294E-2</v>
      </c>
      <c r="F1909" s="7">
        <v>2.6923076923076925E-2</v>
      </c>
      <c r="G1909" s="6"/>
      <c r="H1909" s="7">
        <v>0</v>
      </c>
      <c r="I1909" s="6">
        <v>-1.5</v>
      </c>
      <c r="J1909" s="14">
        <v>0</v>
      </c>
      <c r="K1909" s="14">
        <v>399.95</v>
      </c>
      <c r="L1909" s="11"/>
    </row>
    <row r="1910" spans="1:12">
      <c r="A1910" s="75">
        <v>45881</v>
      </c>
      <c r="B1910" s="6" t="s">
        <v>145</v>
      </c>
      <c r="C1910" s="6" t="s">
        <v>172</v>
      </c>
      <c r="D1910" s="49" t="s">
        <v>25</v>
      </c>
      <c r="E1910" s="85">
        <v>0.60185185185185186</v>
      </c>
      <c r="F1910" s="7">
        <v>0.5</v>
      </c>
      <c r="G1910" s="6"/>
      <c r="H1910" s="7">
        <v>0</v>
      </c>
      <c r="I1910" s="6">
        <v>0</v>
      </c>
      <c r="J1910" s="14">
        <v>0</v>
      </c>
      <c r="K1910" s="14">
        <v>163.14999999999998</v>
      </c>
      <c r="L1910" s="11"/>
    </row>
    <row r="1911" spans="1:12">
      <c r="A1911" s="75">
        <v>45881</v>
      </c>
      <c r="B1911" s="6" t="s">
        <v>145</v>
      </c>
      <c r="C1911" s="6" t="s">
        <v>172</v>
      </c>
      <c r="D1911" s="49" t="s">
        <v>26</v>
      </c>
      <c r="E1911" s="85">
        <v>4.6296296296296294E-3</v>
      </c>
      <c r="F1911" s="7">
        <v>3.8461538461538464E-3</v>
      </c>
      <c r="G1911" s="6"/>
      <c r="H1911" s="7">
        <v>0</v>
      </c>
      <c r="I1911" s="6">
        <v>0</v>
      </c>
      <c r="J1911" s="14">
        <v>0</v>
      </c>
      <c r="K1911" s="14">
        <v>80.78</v>
      </c>
      <c r="L1911" s="11"/>
    </row>
    <row r="1912" spans="1:12">
      <c r="A1912" s="75">
        <v>45881</v>
      </c>
      <c r="B1912" s="6" t="s">
        <v>145</v>
      </c>
      <c r="C1912" s="6" t="s">
        <v>172</v>
      </c>
      <c r="D1912" s="49" t="s">
        <v>27</v>
      </c>
      <c r="E1912" s="85">
        <v>2.7777777777777776E-2</v>
      </c>
      <c r="F1912" s="7">
        <v>2.3076923076923078E-2</v>
      </c>
      <c r="G1912" s="6"/>
      <c r="H1912" s="7">
        <v>0</v>
      </c>
      <c r="I1912" s="6">
        <v>0</v>
      </c>
      <c r="J1912" s="14">
        <v>0</v>
      </c>
      <c r="K1912" s="14">
        <v>58.980000000000004</v>
      </c>
      <c r="L1912" s="11"/>
    </row>
    <row r="1913" spans="1:12">
      <c r="A1913" s="75">
        <v>45881</v>
      </c>
      <c r="B1913" s="6" t="s">
        <v>145</v>
      </c>
      <c r="C1913" s="6" t="s">
        <v>172</v>
      </c>
      <c r="D1913" s="49" t="s">
        <v>28</v>
      </c>
      <c r="E1913" s="85">
        <v>9.2592592592592587E-3</v>
      </c>
      <c r="F1913" s="7">
        <v>7.6923076923076927E-3</v>
      </c>
      <c r="G1913" s="6"/>
      <c r="H1913" s="7">
        <v>0</v>
      </c>
      <c r="I1913" s="6">
        <v>0</v>
      </c>
      <c r="J1913" s="14">
        <v>0</v>
      </c>
      <c r="K1913" s="14">
        <v>88.37</v>
      </c>
      <c r="L1913" s="11"/>
    </row>
    <row r="1914" spans="1:12">
      <c r="A1914" s="75">
        <v>45881</v>
      </c>
      <c r="B1914" s="6" t="s">
        <v>145</v>
      </c>
      <c r="C1914" s="6" t="s">
        <v>172</v>
      </c>
      <c r="D1914" s="49" t="s">
        <v>29</v>
      </c>
      <c r="E1914" s="85">
        <v>3.2407407407407406E-3</v>
      </c>
      <c r="F1914" s="7">
        <v>2.6923076923076922E-3</v>
      </c>
      <c r="G1914" s="6"/>
      <c r="H1914" s="7">
        <v>0</v>
      </c>
      <c r="I1914" s="6">
        <v>0</v>
      </c>
      <c r="J1914" s="14">
        <v>0</v>
      </c>
      <c r="K1914" s="14">
        <v>10.698333333333332</v>
      </c>
      <c r="L1914" s="11"/>
    </row>
    <row r="1915" spans="1:12">
      <c r="A1915" s="75">
        <v>45881</v>
      </c>
      <c r="B1915" s="6" t="s">
        <v>145</v>
      </c>
      <c r="C1915" s="6" t="s">
        <v>172</v>
      </c>
      <c r="D1915" s="49" t="s">
        <v>30</v>
      </c>
      <c r="E1915" s="85">
        <v>3.7037037037037035E-2</v>
      </c>
      <c r="F1915" s="7">
        <v>3.0769230769230771E-2</v>
      </c>
      <c r="G1915" s="6"/>
      <c r="H1915" s="7">
        <v>0</v>
      </c>
      <c r="I1915" s="6">
        <v>0</v>
      </c>
      <c r="J1915" s="14">
        <v>0</v>
      </c>
      <c r="K1915" s="14">
        <v>67.599999999999994</v>
      </c>
      <c r="L1915" s="11"/>
    </row>
    <row r="1916" spans="1:12">
      <c r="A1916" s="75">
        <v>45881</v>
      </c>
      <c r="B1916" s="6" t="s">
        <v>145</v>
      </c>
      <c r="C1916" s="6" t="s">
        <v>172</v>
      </c>
      <c r="D1916" s="49" t="s">
        <v>31</v>
      </c>
      <c r="E1916" s="85">
        <v>9.2592592592592587E-3</v>
      </c>
      <c r="F1916" s="7">
        <v>7.6923076923076927E-3</v>
      </c>
      <c r="G1916" s="6"/>
      <c r="H1916" s="7">
        <v>0</v>
      </c>
      <c r="I1916" s="6">
        <v>0</v>
      </c>
      <c r="J1916" s="14">
        <v>0</v>
      </c>
      <c r="K1916" s="14">
        <v>14.524000000000001</v>
      </c>
      <c r="L1916" s="11"/>
    </row>
    <row r="1917" spans="1:12">
      <c r="A1917" s="75">
        <v>45881</v>
      </c>
      <c r="B1917" s="6" t="s">
        <v>145</v>
      </c>
      <c r="C1917" s="6" t="s">
        <v>172</v>
      </c>
      <c r="D1917" s="49" t="s">
        <v>32</v>
      </c>
      <c r="E1917" s="85">
        <v>1.8518518518518517E-2</v>
      </c>
      <c r="F1917" s="7">
        <v>1.5384615384615385E-2</v>
      </c>
      <c r="G1917" s="6"/>
      <c r="H1917" s="7">
        <v>0</v>
      </c>
      <c r="I1917" s="6">
        <v>0</v>
      </c>
      <c r="J1917" s="14">
        <v>0</v>
      </c>
      <c r="K1917" s="14">
        <v>59.8</v>
      </c>
      <c r="L1917" s="11"/>
    </row>
    <row r="1918" spans="1:12">
      <c r="A1918" s="75">
        <v>45881</v>
      </c>
      <c r="B1918" s="6" t="s">
        <v>145</v>
      </c>
      <c r="C1918" s="6" t="s">
        <v>172</v>
      </c>
      <c r="D1918" s="49" t="s">
        <v>33</v>
      </c>
      <c r="E1918" s="85">
        <v>7.4074074074074077E-3</v>
      </c>
      <c r="F1918" s="7">
        <v>6.1538461538461538E-3</v>
      </c>
      <c r="G1918" s="6"/>
      <c r="H1918" s="7">
        <v>0</v>
      </c>
      <c r="I1918" s="6">
        <v>0</v>
      </c>
      <c r="J1918" s="14">
        <v>0</v>
      </c>
      <c r="K1918" s="14">
        <v>11.462857142857144</v>
      </c>
      <c r="L1918" s="11"/>
    </row>
    <row r="1919" spans="1:12">
      <c r="A1919" s="75">
        <v>45881</v>
      </c>
      <c r="B1919" s="6" t="s">
        <v>145</v>
      </c>
      <c r="C1919" s="6" t="s">
        <v>172</v>
      </c>
      <c r="D1919" s="49" t="s">
        <v>34</v>
      </c>
      <c r="E1919" s="85">
        <v>1.3888888888888889E-3</v>
      </c>
      <c r="F1919" s="7">
        <v>1.1538461538461537E-3</v>
      </c>
      <c r="G1919" s="6"/>
      <c r="H1919" s="7">
        <v>0</v>
      </c>
      <c r="I1919" s="6">
        <v>0</v>
      </c>
      <c r="J1919" s="14">
        <v>0</v>
      </c>
      <c r="K1919" s="14">
        <v>30.490384615384613</v>
      </c>
      <c r="L1919" s="11"/>
    </row>
    <row r="1920" spans="1:12">
      <c r="A1920" s="75">
        <v>45881</v>
      </c>
      <c r="B1920" s="6" t="s">
        <v>145</v>
      </c>
      <c r="C1920" s="6" t="s">
        <v>172</v>
      </c>
      <c r="D1920" s="49" t="s">
        <v>35</v>
      </c>
      <c r="E1920" s="85">
        <v>2.7777777777777779E-3</v>
      </c>
      <c r="F1920" s="7">
        <v>2.3076923076923075E-3</v>
      </c>
      <c r="G1920" s="6"/>
      <c r="H1920" s="7">
        <v>0</v>
      </c>
      <c r="I1920" s="6">
        <v>0</v>
      </c>
      <c r="J1920" s="14">
        <v>0</v>
      </c>
      <c r="K1920" s="14">
        <v>6.4409999999999998</v>
      </c>
      <c r="L1920" s="11"/>
    </row>
    <row r="1921" spans="1:12">
      <c r="A1921" s="75">
        <v>45881</v>
      </c>
      <c r="B1921" s="6" t="s">
        <v>145</v>
      </c>
      <c r="C1921" s="6" t="s">
        <v>172</v>
      </c>
      <c r="D1921" s="49" t="s">
        <v>36</v>
      </c>
      <c r="E1921" s="85">
        <v>1.3888888888888889E-3</v>
      </c>
      <c r="F1921" s="7">
        <v>1.1538461538461537E-3</v>
      </c>
      <c r="G1921" s="6"/>
      <c r="H1921" s="7">
        <v>0</v>
      </c>
      <c r="I1921" s="6">
        <v>0</v>
      </c>
      <c r="J1921" s="14">
        <v>0</v>
      </c>
      <c r="K1921" s="14">
        <v>20.923500000000001</v>
      </c>
      <c r="L1921" s="11"/>
    </row>
    <row r="1922" spans="1:12">
      <c r="A1922" s="75">
        <v>45881</v>
      </c>
      <c r="B1922" s="6" t="s">
        <v>145</v>
      </c>
      <c r="C1922" s="6" t="s">
        <v>172</v>
      </c>
      <c r="D1922" s="49" t="s">
        <v>37</v>
      </c>
      <c r="E1922" s="85">
        <v>4.6296296296296294E-3</v>
      </c>
      <c r="F1922" s="7">
        <v>3.8461538461538464E-3</v>
      </c>
      <c r="G1922" s="6"/>
      <c r="H1922" s="7">
        <v>0</v>
      </c>
      <c r="I1922" s="6">
        <v>0</v>
      </c>
      <c r="J1922" s="14">
        <v>0</v>
      </c>
      <c r="K1922" s="14">
        <v>32.034999999999997</v>
      </c>
      <c r="L1922" s="11"/>
    </row>
    <row r="1923" spans="1:12">
      <c r="A1923" s="75">
        <v>45881</v>
      </c>
      <c r="B1923" s="6" t="s">
        <v>145</v>
      </c>
      <c r="C1923" s="6" t="s">
        <v>172</v>
      </c>
      <c r="D1923" s="49" t="s">
        <v>38</v>
      </c>
      <c r="E1923" s="85">
        <v>2.3148148148148147E-3</v>
      </c>
      <c r="F1923" s="7">
        <v>1.9230769230769232E-3</v>
      </c>
      <c r="G1923" s="6"/>
      <c r="H1923" s="7">
        <v>0</v>
      </c>
      <c r="I1923" s="6">
        <v>0</v>
      </c>
      <c r="J1923" s="14">
        <v>0</v>
      </c>
      <c r="K1923" s="14">
        <v>10.9825</v>
      </c>
      <c r="L1923" s="11"/>
    </row>
    <row r="1924" spans="1:12">
      <c r="A1924" s="75">
        <v>45881</v>
      </c>
      <c r="B1924" s="6" t="s">
        <v>145</v>
      </c>
      <c r="C1924" s="6" t="s">
        <v>172</v>
      </c>
      <c r="D1924" s="49" t="s">
        <v>39</v>
      </c>
      <c r="E1924" s="85">
        <v>1.3888888888888889E-3</v>
      </c>
      <c r="F1924" s="7">
        <v>1.1538461538461537E-3</v>
      </c>
      <c r="G1924" s="6"/>
      <c r="H1924" s="7">
        <v>0</v>
      </c>
      <c r="I1924" s="6">
        <v>0</v>
      </c>
      <c r="J1924" s="14">
        <v>0</v>
      </c>
      <c r="K1924" s="14">
        <v>1.7009999999999998</v>
      </c>
      <c r="L1924" s="11"/>
    </row>
    <row r="1925" spans="1:12">
      <c r="A1925" s="75">
        <v>45881</v>
      </c>
      <c r="B1925" s="6" t="s">
        <v>145</v>
      </c>
      <c r="C1925" s="6" t="s">
        <v>172</v>
      </c>
      <c r="D1925" s="49" t="s">
        <v>40</v>
      </c>
      <c r="E1925" s="85">
        <v>1.3888888888888888E-2</v>
      </c>
      <c r="F1925" s="7">
        <v>2.3076923076923078E-2</v>
      </c>
      <c r="G1925" s="6"/>
      <c r="H1925" s="7">
        <v>0</v>
      </c>
      <c r="I1925" s="6">
        <v>1.5</v>
      </c>
      <c r="J1925" s="14">
        <v>0</v>
      </c>
      <c r="K1925" s="14">
        <v>18.63</v>
      </c>
      <c r="L1925" s="11"/>
    </row>
    <row r="1926" spans="1:12">
      <c r="A1926" s="75">
        <v>45881</v>
      </c>
      <c r="B1926" s="6" t="s">
        <v>145</v>
      </c>
      <c r="C1926" s="6" t="s">
        <v>172</v>
      </c>
      <c r="D1926" s="49" t="s">
        <v>41</v>
      </c>
      <c r="E1926" s="85">
        <v>9.2592592592592587E-3</v>
      </c>
      <c r="F1926" s="7">
        <v>7.6923076923076927E-3</v>
      </c>
      <c r="G1926" s="6"/>
      <c r="H1926" s="7">
        <v>0</v>
      </c>
      <c r="I1926" s="6">
        <v>0</v>
      </c>
      <c r="J1926" s="14">
        <v>0</v>
      </c>
      <c r="K1926" s="14">
        <v>4.04</v>
      </c>
      <c r="L1926" s="11"/>
    </row>
    <row r="1927" spans="1:12">
      <c r="A1927" s="75">
        <v>45881</v>
      </c>
      <c r="B1927" s="6" t="s">
        <v>145</v>
      </c>
      <c r="C1927" s="6" t="s">
        <v>172</v>
      </c>
      <c r="D1927" s="49" t="s">
        <v>42</v>
      </c>
      <c r="E1927" s="85">
        <v>9.2592592592592587E-3</v>
      </c>
      <c r="F1927" s="7">
        <v>7.6923076923076927E-3</v>
      </c>
      <c r="G1927" s="6"/>
      <c r="H1927" s="7">
        <v>0</v>
      </c>
      <c r="I1927" s="6">
        <v>0</v>
      </c>
      <c r="J1927" s="14">
        <v>0</v>
      </c>
      <c r="K1927" s="14">
        <v>25.6</v>
      </c>
      <c r="L1927" s="11"/>
    </row>
    <row r="1928" spans="1:12">
      <c r="A1928" s="75">
        <v>45881</v>
      </c>
      <c r="B1928" s="6" t="s">
        <v>145</v>
      </c>
      <c r="C1928" s="6" t="s">
        <v>172</v>
      </c>
      <c r="D1928" s="49" t="s">
        <v>43</v>
      </c>
      <c r="E1928" s="85">
        <v>1.4814814814814815E-2</v>
      </c>
      <c r="F1928" s="7">
        <v>1.2307692307692308E-2</v>
      </c>
      <c r="G1928" s="6">
        <v>0.53</v>
      </c>
      <c r="H1928" s="7">
        <v>0</v>
      </c>
      <c r="I1928" s="6">
        <v>0</v>
      </c>
      <c r="J1928" s="14">
        <v>0</v>
      </c>
      <c r="K1928" s="14">
        <v>16.687999999999999</v>
      </c>
      <c r="L1928" s="11"/>
    </row>
    <row r="1929" spans="1:12">
      <c r="A1929" s="75">
        <v>45881</v>
      </c>
      <c r="B1929" s="6" t="s">
        <v>145</v>
      </c>
      <c r="C1929" s="6" t="s">
        <v>172</v>
      </c>
      <c r="D1929" s="49" t="s">
        <v>44</v>
      </c>
      <c r="E1929" s="85">
        <v>2.2870370370370367E-2</v>
      </c>
      <c r="F1929" s="7">
        <v>2.3076923076923078E-2</v>
      </c>
      <c r="G1929" s="6"/>
      <c r="H1929" s="7">
        <v>4.9074074074074081E-3</v>
      </c>
      <c r="I1929" s="6">
        <v>0</v>
      </c>
      <c r="J1929" s="14">
        <v>4.1870000000000003</v>
      </c>
      <c r="K1929" s="14">
        <v>23.700000000000003</v>
      </c>
      <c r="L1929" s="11"/>
    </row>
    <row r="1930" spans="1:12">
      <c r="A1930" s="75">
        <v>45883</v>
      </c>
      <c r="B1930" s="6" t="s">
        <v>145</v>
      </c>
      <c r="C1930" s="6" t="s">
        <v>172</v>
      </c>
      <c r="D1930" s="49" t="s">
        <v>45</v>
      </c>
      <c r="E1930" s="7">
        <v>9.2592592592592596E-4</v>
      </c>
      <c r="F1930" s="7">
        <v>7.6923076923076923E-4</v>
      </c>
      <c r="G1930" s="6"/>
      <c r="H1930" s="7">
        <v>0</v>
      </c>
      <c r="I1930" s="6">
        <v>0</v>
      </c>
      <c r="J1930" s="14">
        <v>0</v>
      </c>
      <c r="K1930" s="14">
        <v>4.5</v>
      </c>
      <c r="L1930" s="11"/>
    </row>
    <row r="1931" spans="1:12">
      <c r="A1931" s="75">
        <v>45883</v>
      </c>
      <c r="B1931" s="6" t="s">
        <v>145</v>
      </c>
      <c r="C1931" s="6" t="s">
        <v>172</v>
      </c>
      <c r="D1931" s="49" t="s">
        <v>46</v>
      </c>
      <c r="E1931" s="7">
        <v>4.6296296296296294E-3</v>
      </c>
      <c r="F1931" s="7">
        <v>3.8461538461538464E-3</v>
      </c>
      <c r="G1931" s="6"/>
      <c r="H1931" s="7">
        <v>0</v>
      </c>
      <c r="I1931" s="6">
        <v>0</v>
      </c>
      <c r="J1931" s="14">
        <v>0</v>
      </c>
      <c r="K1931" s="14">
        <v>12.95</v>
      </c>
      <c r="L1931" s="11"/>
    </row>
    <row r="1932" spans="1:12">
      <c r="A1932" s="75">
        <v>45883</v>
      </c>
      <c r="B1932" s="6" t="s">
        <v>145</v>
      </c>
      <c r="C1932" s="6" t="s">
        <v>172</v>
      </c>
      <c r="D1932" s="49" t="s">
        <v>47</v>
      </c>
      <c r="E1932" s="7">
        <v>4.6296296296296294E-3</v>
      </c>
      <c r="F1932" s="7">
        <v>3.8461538461538464E-3</v>
      </c>
      <c r="G1932" s="6"/>
      <c r="H1932" s="7">
        <v>0</v>
      </c>
      <c r="I1932" s="6">
        <v>0</v>
      </c>
      <c r="J1932" s="14">
        <v>0</v>
      </c>
      <c r="K1932" s="14">
        <v>17.25</v>
      </c>
      <c r="L1932" s="11"/>
    </row>
    <row r="1933" spans="1:12">
      <c r="A1933" s="75">
        <v>45883</v>
      </c>
      <c r="B1933" s="6" t="s">
        <v>145</v>
      </c>
      <c r="C1933" s="6" t="s">
        <v>172</v>
      </c>
      <c r="D1933" s="49" t="s">
        <v>48</v>
      </c>
      <c r="E1933" s="7">
        <v>4.1666666666666664E-2</v>
      </c>
      <c r="F1933" s="7">
        <v>3.4615384615384617E-2</v>
      </c>
      <c r="G1933" s="6"/>
      <c r="H1933" s="7">
        <v>0</v>
      </c>
      <c r="I1933" s="6">
        <v>0</v>
      </c>
      <c r="J1933" s="14">
        <v>0</v>
      </c>
      <c r="K1933" s="14">
        <v>50.4</v>
      </c>
      <c r="L1933" s="11"/>
    </row>
    <row r="1934" spans="1:12">
      <c r="A1934" s="75">
        <v>45883</v>
      </c>
      <c r="B1934" s="6" t="s">
        <v>145</v>
      </c>
      <c r="C1934" s="6" t="s">
        <v>172</v>
      </c>
      <c r="D1934" s="49" t="s">
        <v>49</v>
      </c>
      <c r="E1934" s="7">
        <v>9.2592592592592587E-3</v>
      </c>
      <c r="F1934" s="7">
        <v>7.6923076923076927E-3</v>
      </c>
      <c r="G1934" s="6"/>
      <c r="H1934" s="7">
        <v>0</v>
      </c>
      <c r="I1934" s="6">
        <v>0</v>
      </c>
      <c r="J1934" s="14">
        <v>0</v>
      </c>
      <c r="K1934" s="14">
        <v>4.2</v>
      </c>
      <c r="L1934" s="11"/>
    </row>
    <row r="1935" spans="1:12">
      <c r="A1935" s="75">
        <v>45883</v>
      </c>
      <c r="B1935" s="6" t="s">
        <v>145</v>
      </c>
      <c r="C1935" s="6" t="s">
        <v>172</v>
      </c>
      <c r="D1935" s="49" t="s">
        <v>50</v>
      </c>
      <c r="E1935" s="7">
        <v>2.7777777777777776E-2</v>
      </c>
      <c r="F1935" s="7">
        <v>2.3076923076923078E-2</v>
      </c>
      <c r="G1935" s="6"/>
      <c r="H1935" s="7">
        <v>0</v>
      </c>
      <c r="I1935" s="6">
        <v>0</v>
      </c>
      <c r="J1935" s="14">
        <v>0</v>
      </c>
      <c r="K1935" s="14">
        <v>22.5</v>
      </c>
      <c r="L1935" s="11"/>
    </row>
    <row r="1936" spans="1:12">
      <c r="A1936" s="75">
        <v>45883</v>
      </c>
      <c r="B1936" s="6" t="s">
        <v>145</v>
      </c>
      <c r="C1936" s="6" t="s">
        <v>172</v>
      </c>
      <c r="D1936" s="49" t="s">
        <v>51</v>
      </c>
      <c r="E1936" s="7">
        <v>9.2592592592592596E-4</v>
      </c>
      <c r="F1936" s="7">
        <v>7.6923076923076923E-4</v>
      </c>
      <c r="G1936" s="6"/>
      <c r="H1936" s="7">
        <v>0</v>
      </c>
      <c r="I1936" s="6">
        <v>0</v>
      </c>
      <c r="J1936" s="14">
        <v>0</v>
      </c>
      <c r="K1936" s="14">
        <v>24</v>
      </c>
      <c r="L1936" s="11"/>
    </row>
    <row r="1937" spans="1:12">
      <c r="A1937" s="75">
        <v>45883</v>
      </c>
      <c r="B1937" s="6" t="s">
        <v>145</v>
      </c>
      <c r="C1937" s="6" t="s">
        <v>172</v>
      </c>
      <c r="D1937" s="49" t="s">
        <v>52</v>
      </c>
      <c r="E1937" s="7">
        <v>9.2592592592592587E-3</v>
      </c>
      <c r="F1937" s="7">
        <v>7.6923076923076927E-3</v>
      </c>
      <c r="G1937" s="6"/>
      <c r="H1937" s="7">
        <v>0</v>
      </c>
      <c r="I1937" s="6">
        <v>0</v>
      </c>
      <c r="J1937" s="14">
        <v>0</v>
      </c>
      <c r="K1937" s="14">
        <v>6.1</v>
      </c>
      <c r="L1937" s="11"/>
    </row>
    <row r="1938" spans="1:12">
      <c r="A1938" s="75">
        <v>45883</v>
      </c>
      <c r="B1938" s="6" t="s">
        <v>145</v>
      </c>
      <c r="C1938" s="6" t="s">
        <v>172</v>
      </c>
      <c r="D1938" s="49" t="s">
        <v>53</v>
      </c>
      <c r="E1938" s="7">
        <v>9.2592592592592596E-4</v>
      </c>
      <c r="F1938" s="7">
        <v>7.6923076923076923E-4</v>
      </c>
      <c r="G1938" s="6"/>
      <c r="H1938" s="7">
        <v>0</v>
      </c>
      <c r="I1938" s="6">
        <v>0</v>
      </c>
      <c r="J1938" s="14">
        <v>0</v>
      </c>
      <c r="K1938" s="14">
        <v>6.2869999999999999</v>
      </c>
      <c r="L1938" s="11"/>
    </row>
    <row r="1939" spans="1:12">
      <c r="A1939" s="75">
        <v>45883</v>
      </c>
      <c r="B1939" s="6" t="s">
        <v>145</v>
      </c>
      <c r="C1939" s="6" t="s">
        <v>172</v>
      </c>
      <c r="D1939" s="49" t="s">
        <v>54</v>
      </c>
      <c r="E1939" s="7">
        <v>3.2407407407407406E-2</v>
      </c>
      <c r="F1939" s="7">
        <v>2.6923076923076925E-2</v>
      </c>
      <c r="G1939" s="6"/>
      <c r="H1939" s="7">
        <v>0</v>
      </c>
      <c r="I1939" s="6">
        <v>0</v>
      </c>
      <c r="J1939" s="14">
        <v>0</v>
      </c>
      <c r="K1939" s="14">
        <v>59.99</v>
      </c>
      <c r="L1939" s="11"/>
    </row>
    <row r="1940" spans="1:12">
      <c r="A1940" s="75">
        <v>45883</v>
      </c>
      <c r="B1940" s="6" t="s">
        <v>145</v>
      </c>
      <c r="C1940" s="6" t="s">
        <v>172</v>
      </c>
      <c r="D1940" s="49" t="s">
        <v>55</v>
      </c>
      <c r="E1940" s="7">
        <v>5.092592592592593E-3</v>
      </c>
      <c r="F1940" s="7">
        <v>4.2307692307692315E-3</v>
      </c>
      <c r="G1940" s="6">
        <v>0.27800000000000002</v>
      </c>
      <c r="H1940" s="7">
        <v>0</v>
      </c>
      <c r="I1940" s="6">
        <v>0</v>
      </c>
      <c r="J1940" s="14">
        <v>0</v>
      </c>
      <c r="K1940" s="14">
        <v>15.345000000000001</v>
      </c>
      <c r="L1940" s="11"/>
    </row>
    <row r="1941" spans="1:12">
      <c r="A1941" s="75">
        <v>45883</v>
      </c>
      <c r="B1941" s="6" t="s">
        <v>145</v>
      </c>
      <c r="C1941" s="6" t="s">
        <v>172</v>
      </c>
      <c r="D1941" s="49" t="s">
        <v>56</v>
      </c>
      <c r="E1941" s="7">
        <v>1.0388888888888888E-2</v>
      </c>
      <c r="F1941" s="7">
        <v>1.0769230769230769E-2</v>
      </c>
      <c r="G1941" s="6"/>
      <c r="H1941" s="7">
        <v>2.5740740740740741E-3</v>
      </c>
      <c r="I1941" s="6">
        <v>0</v>
      </c>
      <c r="J1941" s="14">
        <v>9.1740000000000013</v>
      </c>
      <c r="K1941" s="14">
        <v>46.199999999999996</v>
      </c>
      <c r="L1941" s="11"/>
    </row>
    <row r="1942" spans="1:12">
      <c r="A1942" s="75">
        <v>45883</v>
      </c>
      <c r="B1942" s="6" t="s">
        <v>145</v>
      </c>
      <c r="C1942" s="6" t="s">
        <v>172</v>
      </c>
      <c r="D1942" s="49" t="s">
        <v>57</v>
      </c>
      <c r="E1942" s="7">
        <v>2.7777777777777779E-3</v>
      </c>
      <c r="F1942" s="7">
        <v>2.3076923076923075E-3</v>
      </c>
      <c r="G1942" s="6"/>
      <c r="H1942" s="7">
        <v>0</v>
      </c>
      <c r="I1942" s="6">
        <v>0</v>
      </c>
      <c r="J1942" s="14">
        <v>0</v>
      </c>
      <c r="K1942" s="14">
        <v>4.7699999999999996</v>
      </c>
      <c r="L1942" s="11"/>
    </row>
    <row r="1943" spans="1:12">
      <c r="A1943" s="75">
        <v>45883</v>
      </c>
      <c r="B1943" s="6" t="s">
        <v>145</v>
      </c>
      <c r="C1943" s="6" t="s">
        <v>172</v>
      </c>
      <c r="D1943" s="49" t="s">
        <v>58</v>
      </c>
      <c r="E1943" s="7">
        <v>1.2037037037037037E-2</v>
      </c>
      <c r="F1943" s="7">
        <v>0.01</v>
      </c>
      <c r="G1943" s="6"/>
      <c r="H1943" s="7">
        <v>0</v>
      </c>
      <c r="I1943" s="6">
        <v>0</v>
      </c>
      <c r="J1943" s="14">
        <v>0</v>
      </c>
      <c r="K1943" s="14">
        <v>16.77</v>
      </c>
      <c r="L1943" s="11"/>
    </row>
    <row r="1944" spans="1:12">
      <c r="A1944" s="75">
        <v>45883</v>
      </c>
      <c r="B1944" s="6" t="s">
        <v>145</v>
      </c>
      <c r="C1944" s="6" t="s">
        <v>172</v>
      </c>
      <c r="D1944" s="49" t="s">
        <v>59</v>
      </c>
      <c r="E1944" s="7">
        <v>1.8518518518518517E-2</v>
      </c>
      <c r="F1944" s="7">
        <v>1.5384615384615385E-2</v>
      </c>
      <c r="G1944" s="6">
        <v>0.57799999999999996</v>
      </c>
      <c r="H1944" s="7">
        <v>0</v>
      </c>
      <c r="I1944" s="6">
        <v>0</v>
      </c>
      <c r="J1944" s="14">
        <v>0</v>
      </c>
      <c r="K1944" s="14">
        <v>10.199999999999999</v>
      </c>
      <c r="L1944" s="11"/>
    </row>
    <row r="1945" spans="1:12">
      <c r="A1945" s="75">
        <v>45883</v>
      </c>
      <c r="B1945" s="6" t="s">
        <v>145</v>
      </c>
      <c r="C1945" s="6" t="s">
        <v>172</v>
      </c>
      <c r="D1945" s="49" t="s">
        <v>60</v>
      </c>
      <c r="E1945" s="7">
        <v>3.1685185185185184E-2</v>
      </c>
      <c r="F1945" s="7">
        <v>3.0769230769230771E-2</v>
      </c>
      <c r="G1945" s="6"/>
      <c r="H1945" s="7">
        <v>5.3518518518518516E-3</v>
      </c>
      <c r="I1945" s="6">
        <v>0</v>
      </c>
      <c r="J1945" s="14">
        <v>8.2364999999999995</v>
      </c>
      <c r="K1945" s="14">
        <v>57</v>
      </c>
      <c r="L1945" s="11"/>
    </row>
    <row r="1946" spans="1:12">
      <c r="A1946" s="75">
        <v>45883</v>
      </c>
      <c r="B1946" s="6" t="s">
        <v>145</v>
      </c>
      <c r="C1946" s="6" t="s">
        <v>172</v>
      </c>
      <c r="D1946" s="49" t="s">
        <v>61</v>
      </c>
      <c r="E1946" s="7">
        <v>9.2592592592592596E-4</v>
      </c>
      <c r="F1946" s="7">
        <v>7.6923076923076923E-4</v>
      </c>
      <c r="G1946" s="6">
        <v>0.35</v>
      </c>
      <c r="H1946" s="7">
        <v>0</v>
      </c>
      <c r="I1946" s="6">
        <v>0</v>
      </c>
      <c r="J1946" s="14">
        <v>0</v>
      </c>
      <c r="K1946" s="14">
        <v>6.5910000000000002</v>
      </c>
      <c r="L1946" s="11"/>
    </row>
    <row r="1947" spans="1:12">
      <c r="A1947" s="75">
        <v>45883</v>
      </c>
      <c r="B1947" s="6" t="s">
        <v>145</v>
      </c>
      <c r="C1947" s="6" t="s">
        <v>172</v>
      </c>
      <c r="D1947" s="49" t="s">
        <v>62</v>
      </c>
      <c r="E1947" s="7">
        <v>3.8425925925925926E-2</v>
      </c>
      <c r="F1947" s="7">
        <v>3.4615384615384617E-2</v>
      </c>
      <c r="G1947" s="6"/>
      <c r="H1947" s="7">
        <v>3.2407407407407406E-3</v>
      </c>
      <c r="I1947" s="6">
        <v>0</v>
      </c>
      <c r="J1947" s="14">
        <v>5.25</v>
      </c>
      <c r="K1947" s="14">
        <v>67.5</v>
      </c>
      <c r="L1947" s="11"/>
    </row>
    <row r="1948" spans="1:12">
      <c r="A1948" s="75">
        <v>45883</v>
      </c>
      <c r="B1948" s="6" t="s">
        <v>145</v>
      </c>
      <c r="C1948" s="6" t="s">
        <v>172</v>
      </c>
      <c r="D1948" s="49" t="s">
        <v>63</v>
      </c>
      <c r="E1948" s="7">
        <v>1.3888888888888888E-2</v>
      </c>
      <c r="F1948" s="7">
        <v>1.1538461538461539E-2</v>
      </c>
      <c r="G1948" s="6">
        <v>0.25800000000000001</v>
      </c>
      <c r="H1948" s="7">
        <v>0</v>
      </c>
      <c r="I1948" s="6">
        <v>0</v>
      </c>
      <c r="J1948" s="14">
        <v>0</v>
      </c>
      <c r="K1948" s="14">
        <v>46.844999999999999</v>
      </c>
      <c r="L1948" s="11"/>
    </row>
    <row r="1949" spans="1:12">
      <c r="A1949" s="75">
        <v>45883</v>
      </c>
      <c r="B1949" s="6" t="s">
        <v>145</v>
      </c>
      <c r="C1949" s="6" t="s">
        <v>172</v>
      </c>
      <c r="D1949" s="49" t="s">
        <v>64</v>
      </c>
      <c r="E1949" s="7">
        <v>1.8907407407407407E-2</v>
      </c>
      <c r="F1949" s="7">
        <v>1.7692307692307691E-2</v>
      </c>
      <c r="G1949" s="6"/>
      <c r="H1949" s="7">
        <v>2.3888888888888887E-3</v>
      </c>
      <c r="I1949" s="6">
        <v>0</v>
      </c>
      <c r="J1949" s="14">
        <v>9.5201999999999991</v>
      </c>
      <c r="K1949" s="14">
        <v>84.86999999999999</v>
      </c>
      <c r="L1949" s="11"/>
    </row>
    <row r="1950" spans="1:12">
      <c r="A1950" s="75">
        <v>45883</v>
      </c>
      <c r="B1950" s="6" t="s">
        <v>145</v>
      </c>
      <c r="C1950" s="6" t="s">
        <v>172</v>
      </c>
      <c r="D1950" s="49" t="s">
        <v>65</v>
      </c>
      <c r="E1950" s="7">
        <v>2.7777777777777779E-3</v>
      </c>
      <c r="F1950" s="7">
        <v>2.3076923076923075E-3</v>
      </c>
      <c r="G1950" s="6"/>
      <c r="H1950" s="7">
        <v>0</v>
      </c>
      <c r="I1950" s="6">
        <v>0</v>
      </c>
      <c r="J1950" s="14">
        <v>0</v>
      </c>
      <c r="K1950" s="14">
        <v>31.5</v>
      </c>
      <c r="L1950" s="11"/>
    </row>
    <row r="1951" spans="1:12">
      <c r="A1951" s="75">
        <v>45883</v>
      </c>
      <c r="B1951" s="6" t="s">
        <v>145</v>
      </c>
      <c r="C1951" s="6" t="s">
        <v>172</v>
      </c>
      <c r="D1951" s="49" t="s">
        <v>66</v>
      </c>
      <c r="E1951" s="7">
        <v>2.3148148148148147E-3</v>
      </c>
      <c r="F1951" s="7">
        <v>1.9230769230769232E-3</v>
      </c>
      <c r="G1951" s="6"/>
      <c r="H1951" s="7">
        <v>0</v>
      </c>
      <c r="I1951" s="6">
        <v>0</v>
      </c>
      <c r="J1951" s="14">
        <v>0</v>
      </c>
      <c r="K1951" s="14">
        <v>13</v>
      </c>
      <c r="L1951" s="11"/>
    </row>
    <row r="1952" spans="1:12">
      <c r="A1952" s="75">
        <v>45883</v>
      </c>
      <c r="B1952" s="6" t="s">
        <v>145</v>
      </c>
      <c r="C1952" s="6" t="s">
        <v>172</v>
      </c>
      <c r="D1952" s="49" t="s">
        <v>67</v>
      </c>
      <c r="E1952" s="7">
        <v>9.2592592592592587E-3</v>
      </c>
      <c r="F1952" s="7">
        <v>7.6923076923076927E-3</v>
      </c>
      <c r="G1952" s="6"/>
      <c r="H1952" s="7">
        <v>0</v>
      </c>
      <c r="I1952" s="6">
        <v>0</v>
      </c>
      <c r="J1952" s="14">
        <v>0</v>
      </c>
      <c r="K1952" s="14">
        <v>49</v>
      </c>
      <c r="L1952" s="11"/>
    </row>
    <row r="1953" spans="1:12">
      <c r="A1953" s="75">
        <v>45883</v>
      </c>
      <c r="B1953" s="6" t="s">
        <v>145</v>
      </c>
      <c r="C1953" s="6" t="s">
        <v>172</v>
      </c>
      <c r="D1953" s="49" t="s">
        <v>68</v>
      </c>
      <c r="E1953" s="7">
        <v>4.6296296296296294E-3</v>
      </c>
      <c r="F1953" s="7">
        <v>3.8461538461538464E-3</v>
      </c>
      <c r="G1953" s="6"/>
      <c r="H1953" s="7">
        <v>0</v>
      </c>
      <c r="I1953" s="6">
        <v>0</v>
      </c>
      <c r="J1953" s="14">
        <v>0</v>
      </c>
      <c r="K1953" s="14">
        <v>10.95</v>
      </c>
      <c r="L1953" s="11"/>
    </row>
    <row r="1954" spans="1:12">
      <c r="A1954" s="75">
        <v>45883</v>
      </c>
      <c r="B1954" s="6" t="s">
        <v>145</v>
      </c>
      <c r="C1954" s="6" t="s">
        <v>172</v>
      </c>
      <c r="D1954" s="49" t="s">
        <v>69</v>
      </c>
      <c r="E1954" s="7">
        <v>2.3148148148148147E-2</v>
      </c>
      <c r="F1954" s="7">
        <v>1.9230769230769232E-2</v>
      </c>
      <c r="G1954" s="6"/>
      <c r="H1954" s="7">
        <v>0</v>
      </c>
      <c r="I1954" s="6">
        <v>0</v>
      </c>
      <c r="J1954" s="14">
        <v>0</v>
      </c>
      <c r="K1954" s="14">
        <v>71.25</v>
      </c>
      <c r="L1954" s="11"/>
    </row>
    <row r="1955" spans="1:12">
      <c r="A1955" s="75">
        <v>45883</v>
      </c>
      <c r="B1955" s="6" t="s">
        <v>145</v>
      </c>
      <c r="C1955" s="6" t="s">
        <v>172</v>
      </c>
      <c r="D1955" s="49" t="s">
        <v>70</v>
      </c>
      <c r="E1955" s="7">
        <v>1.8518518518518517E-2</v>
      </c>
      <c r="F1955" s="7">
        <v>1.5384615384615385E-2</v>
      </c>
      <c r="G1955" s="6"/>
      <c r="H1955" s="7">
        <v>0</v>
      </c>
      <c r="I1955" s="6">
        <v>0</v>
      </c>
      <c r="J1955" s="14">
        <v>0</v>
      </c>
      <c r="K1955" s="14">
        <v>57</v>
      </c>
      <c r="L1955" s="11"/>
    </row>
    <row r="1956" spans="1:12">
      <c r="A1956" s="75">
        <v>45883</v>
      </c>
      <c r="B1956" s="6" t="s">
        <v>145</v>
      </c>
      <c r="C1956" s="6" t="s">
        <v>172</v>
      </c>
      <c r="D1956" s="49" t="s">
        <v>71</v>
      </c>
      <c r="E1956" s="7">
        <v>1.3888888888888888E-2</v>
      </c>
      <c r="F1956" s="7">
        <v>1.1538461538461539E-2</v>
      </c>
      <c r="G1956" s="6"/>
      <c r="H1956" s="7">
        <v>0</v>
      </c>
      <c r="I1956" s="6">
        <v>0</v>
      </c>
      <c r="J1956" s="14">
        <v>0</v>
      </c>
      <c r="K1956" s="14">
        <v>23.4</v>
      </c>
      <c r="L1956" s="11"/>
    </row>
    <row r="1957" spans="1:12">
      <c r="A1957" s="75">
        <v>45883</v>
      </c>
      <c r="B1957" s="6" t="s">
        <v>145</v>
      </c>
      <c r="C1957" s="6" t="s">
        <v>172</v>
      </c>
      <c r="D1957" s="49" t="s">
        <v>72</v>
      </c>
      <c r="E1957" s="7">
        <v>4.6296296296296294E-3</v>
      </c>
      <c r="F1957" s="7">
        <v>3.8461538461538464E-3</v>
      </c>
      <c r="G1957" s="6"/>
      <c r="H1957" s="7">
        <v>0</v>
      </c>
      <c r="I1957" s="6">
        <v>0</v>
      </c>
      <c r="J1957" s="14">
        <v>0</v>
      </c>
      <c r="K1957" s="14">
        <v>7.8</v>
      </c>
      <c r="L1957" s="11"/>
    </row>
    <row r="1958" spans="1:12">
      <c r="A1958" s="75">
        <v>45883</v>
      </c>
      <c r="B1958" s="6" t="s">
        <v>145</v>
      </c>
      <c r="C1958" s="6" t="s">
        <v>172</v>
      </c>
      <c r="D1958" s="49" t="s">
        <v>73</v>
      </c>
      <c r="E1958" s="7">
        <v>1.3888888888888888E-2</v>
      </c>
      <c r="F1958" s="7">
        <v>1.1538461538461539E-2</v>
      </c>
      <c r="G1958" s="6"/>
      <c r="H1958" s="7">
        <v>0</v>
      </c>
      <c r="I1958" s="6">
        <v>0</v>
      </c>
      <c r="J1958" s="14">
        <v>0</v>
      </c>
      <c r="K1958" s="14">
        <v>90</v>
      </c>
      <c r="L1958" s="11"/>
    </row>
    <row r="1959" spans="1:12">
      <c r="A1959" s="75">
        <v>45883</v>
      </c>
      <c r="B1959" s="6" t="s">
        <v>145</v>
      </c>
      <c r="C1959" s="6" t="s">
        <v>172</v>
      </c>
      <c r="D1959" s="49" t="s">
        <v>74</v>
      </c>
      <c r="E1959" s="7">
        <v>1.3888888888888888E-2</v>
      </c>
      <c r="F1959" s="7">
        <v>1.1538461538461539E-2</v>
      </c>
      <c r="G1959" s="6"/>
      <c r="H1959" s="7">
        <v>0</v>
      </c>
      <c r="I1959" s="6">
        <v>0</v>
      </c>
      <c r="J1959" s="14">
        <v>0</v>
      </c>
      <c r="K1959" s="14">
        <v>33.75</v>
      </c>
      <c r="L1959" s="11"/>
    </row>
    <row r="1960" spans="1:12">
      <c r="A1960" s="75">
        <v>45883</v>
      </c>
      <c r="B1960" s="6" t="s">
        <v>145</v>
      </c>
      <c r="C1960" s="6" t="s">
        <v>172</v>
      </c>
      <c r="D1960" s="49" t="s">
        <v>75</v>
      </c>
      <c r="E1960" s="7">
        <v>1.3888888888888888E-2</v>
      </c>
      <c r="F1960" s="7">
        <v>1.1538461538461539E-2</v>
      </c>
      <c r="G1960" s="6"/>
      <c r="H1960" s="7">
        <v>0</v>
      </c>
      <c r="I1960" s="6">
        <v>0</v>
      </c>
      <c r="J1960" s="14">
        <v>0</v>
      </c>
      <c r="K1960" s="14">
        <v>40.349999999999994</v>
      </c>
      <c r="L1960" s="11"/>
    </row>
    <row r="1961" spans="1:12">
      <c r="A1961" s="75">
        <v>45883</v>
      </c>
      <c r="B1961" s="6" t="s">
        <v>145</v>
      </c>
      <c r="C1961" s="6" t="s">
        <v>172</v>
      </c>
      <c r="D1961" s="49" t="s">
        <v>76</v>
      </c>
      <c r="E1961" s="7">
        <v>1.3888888888888888E-2</v>
      </c>
      <c r="F1961" s="7">
        <v>1.1538461538461539E-2</v>
      </c>
      <c r="G1961" s="6"/>
      <c r="H1961" s="7">
        <v>0</v>
      </c>
      <c r="I1961" s="6">
        <v>0</v>
      </c>
      <c r="J1961" s="14">
        <v>0</v>
      </c>
      <c r="K1961" s="14">
        <v>45.75</v>
      </c>
      <c r="L1961" s="11"/>
    </row>
    <row r="1962" spans="1:12">
      <c r="A1962" s="75">
        <v>45883</v>
      </c>
      <c r="B1962" s="6" t="s">
        <v>145</v>
      </c>
      <c r="C1962" s="6" t="s">
        <v>172</v>
      </c>
      <c r="D1962" s="49" t="s">
        <v>77</v>
      </c>
      <c r="E1962" s="7">
        <v>3.7037037037037038E-3</v>
      </c>
      <c r="F1962" s="7">
        <v>3.0769230769230769E-3</v>
      </c>
      <c r="G1962" s="6"/>
      <c r="H1962" s="7">
        <v>0</v>
      </c>
      <c r="I1962" s="6">
        <v>0</v>
      </c>
      <c r="J1962" s="14">
        <v>0</v>
      </c>
      <c r="K1962" s="14">
        <v>22.050495049504953</v>
      </c>
      <c r="L1962" s="11"/>
    </row>
    <row r="1963" spans="1:12">
      <c r="A1963" s="75">
        <v>45883</v>
      </c>
      <c r="B1963" s="6" t="s">
        <v>145</v>
      </c>
      <c r="C1963" s="6" t="s">
        <v>172</v>
      </c>
      <c r="D1963" s="49" t="s">
        <v>78</v>
      </c>
      <c r="E1963" s="7">
        <v>0.1111111111111111</v>
      </c>
      <c r="F1963" s="7">
        <v>6.1538461538461542E-2</v>
      </c>
      <c r="G1963" s="6"/>
      <c r="H1963" s="7">
        <v>0</v>
      </c>
      <c r="I1963" s="6">
        <v>-4</v>
      </c>
      <c r="J1963" s="14">
        <v>0</v>
      </c>
      <c r="K1963" s="14">
        <v>57</v>
      </c>
      <c r="L1963" s="11"/>
    </row>
    <row r="1964" spans="1:12">
      <c r="A1964" s="75">
        <v>45883</v>
      </c>
      <c r="B1964" s="6" t="s">
        <v>145</v>
      </c>
      <c r="C1964" s="6" t="s">
        <v>172</v>
      </c>
      <c r="D1964" s="49" t="s">
        <v>79</v>
      </c>
      <c r="E1964" s="7">
        <v>9.2592592592592587E-3</v>
      </c>
      <c r="F1964" s="7">
        <v>7.6923076923076927E-3</v>
      </c>
      <c r="G1964" s="6"/>
      <c r="H1964" s="7">
        <v>0</v>
      </c>
      <c r="I1964" s="6">
        <v>0</v>
      </c>
      <c r="J1964" s="14">
        <v>0</v>
      </c>
      <c r="K1964" s="14">
        <v>32</v>
      </c>
      <c r="L1964" s="11"/>
    </row>
    <row r="1965" spans="1:12">
      <c r="A1965" s="75">
        <v>45883</v>
      </c>
      <c r="B1965" s="6" t="s">
        <v>145</v>
      </c>
      <c r="C1965" s="6" t="s">
        <v>172</v>
      </c>
      <c r="D1965" s="49" t="s">
        <v>80</v>
      </c>
      <c r="E1965" s="7">
        <v>4.6296296296296294E-3</v>
      </c>
      <c r="F1965" s="7">
        <v>3.8461538461538464E-3</v>
      </c>
      <c r="G1965" s="6"/>
      <c r="H1965" s="7">
        <v>0</v>
      </c>
      <c r="I1965" s="6">
        <v>0</v>
      </c>
      <c r="J1965" s="14">
        <v>0</v>
      </c>
      <c r="K1965" s="14">
        <v>7.0049999999999999</v>
      </c>
      <c r="L1965" s="11"/>
    </row>
    <row r="1966" spans="1:12">
      <c r="A1966" s="75">
        <v>45883</v>
      </c>
      <c r="B1966" s="6" t="s">
        <v>145</v>
      </c>
      <c r="C1966" s="6" t="s">
        <v>172</v>
      </c>
      <c r="D1966" s="49" t="s">
        <v>81</v>
      </c>
      <c r="E1966" s="7">
        <v>1.8518518518518517E-2</v>
      </c>
      <c r="F1966" s="7">
        <v>1.5384615384615385E-2</v>
      </c>
      <c r="G1966" s="6">
        <v>0.8</v>
      </c>
      <c r="H1966" s="7">
        <v>0</v>
      </c>
      <c r="I1966" s="6">
        <v>0</v>
      </c>
      <c r="J1966" s="14">
        <v>0</v>
      </c>
      <c r="K1966" s="14">
        <v>143.06</v>
      </c>
      <c r="L1966" s="11"/>
    </row>
    <row r="1967" spans="1:12">
      <c r="A1967" s="75">
        <v>45883</v>
      </c>
      <c r="B1967" s="6" t="s">
        <v>145</v>
      </c>
      <c r="C1967" s="6" t="s">
        <v>172</v>
      </c>
      <c r="D1967" s="49" t="s">
        <v>82</v>
      </c>
      <c r="E1967" s="7">
        <v>1.111111111111111E-2</v>
      </c>
      <c r="F1967" s="7">
        <v>1.5384615384615385E-2</v>
      </c>
      <c r="G1967" s="6">
        <v>1.107</v>
      </c>
      <c r="H1967" s="7">
        <v>7.4074074074074077E-3</v>
      </c>
      <c r="I1967" s="6">
        <v>0</v>
      </c>
      <c r="J1967" s="14">
        <v>53.832000000000008</v>
      </c>
      <c r="K1967" s="14">
        <v>134.58000000000001</v>
      </c>
      <c r="L1967" s="11"/>
    </row>
    <row r="1968" spans="1:12">
      <c r="A1968" s="75">
        <v>45883</v>
      </c>
      <c r="B1968" s="6" t="s">
        <v>145</v>
      </c>
      <c r="C1968" s="6" t="s">
        <v>172</v>
      </c>
      <c r="D1968" s="49" t="s">
        <v>83</v>
      </c>
      <c r="E1968" s="7">
        <v>-9.9074074074074168E-4</v>
      </c>
      <c r="F1968" s="7">
        <v>7.6923076923076927E-3</v>
      </c>
      <c r="G1968" s="6"/>
      <c r="H1968" s="7">
        <v>1.025E-2</v>
      </c>
      <c r="I1968" s="6">
        <v>0</v>
      </c>
      <c r="J1968" s="14">
        <v>82.061909999999997</v>
      </c>
      <c r="K1968" s="14">
        <v>74.13</v>
      </c>
      <c r="L1968" s="11"/>
    </row>
    <row r="1969" spans="1:12">
      <c r="A1969" s="75">
        <v>45883</v>
      </c>
      <c r="B1969" s="6" t="s">
        <v>145</v>
      </c>
      <c r="C1969" s="6" t="s">
        <v>172</v>
      </c>
      <c r="D1969" s="49" t="s">
        <v>84</v>
      </c>
      <c r="E1969" s="7">
        <v>5.5555555555555552E-2</v>
      </c>
      <c r="F1969" s="7">
        <v>4.6153846153846156E-2</v>
      </c>
      <c r="G1969" s="6"/>
      <c r="H1969" s="7">
        <v>0</v>
      </c>
      <c r="I1969" s="6">
        <v>0</v>
      </c>
      <c r="J1969" s="14">
        <v>0</v>
      </c>
      <c r="K1969" s="14">
        <v>376.14</v>
      </c>
      <c r="L1969" s="11"/>
    </row>
    <row r="1970" spans="1:12">
      <c r="A1970" s="75">
        <v>45883</v>
      </c>
      <c r="B1970" s="6" t="s">
        <v>145</v>
      </c>
      <c r="C1970" s="6" t="s">
        <v>172</v>
      </c>
      <c r="D1970" s="49" t="s">
        <v>85</v>
      </c>
      <c r="E1970" s="7">
        <v>2.7777777777777776E-2</v>
      </c>
      <c r="F1970" s="7">
        <v>2.3076923076923078E-2</v>
      </c>
      <c r="G1970" s="6"/>
      <c r="H1970" s="7">
        <v>0</v>
      </c>
      <c r="I1970" s="6">
        <v>0</v>
      </c>
      <c r="J1970" s="14">
        <v>0</v>
      </c>
      <c r="K1970" s="14">
        <v>22.5</v>
      </c>
      <c r="L1970" s="11"/>
    </row>
    <row r="1971" spans="1:12">
      <c r="A1971" s="75">
        <v>45883</v>
      </c>
      <c r="B1971" s="6" t="s">
        <v>145</v>
      </c>
      <c r="C1971" s="6" t="s">
        <v>172</v>
      </c>
      <c r="D1971" s="49" t="s">
        <v>86</v>
      </c>
      <c r="E1971" s="7">
        <v>9.2592592592592587E-3</v>
      </c>
      <c r="F1971" s="7">
        <v>7.6923076923076927E-3</v>
      </c>
      <c r="G1971" s="6">
        <v>0.5</v>
      </c>
      <c r="H1971" s="7">
        <v>0</v>
      </c>
      <c r="I1971" s="6">
        <v>0</v>
      </c>
      <c r="J1971" s="14">
        <v>0</v>
      </c>
      <c r="K1971" s="14">
        <v>12.9</v>
      </c>
      <c r="L1971" s="11"/>
    </row>
    <row r="1972" spans="1:12">
      <c r="A1972" s="75">
        <v>45883</v>
      </c>
      <c r="B1972" s="6" t="s">
        <v>145</v>
      </c>
      <c r="C1972" s="6" t="s">
        <v>172</v>
      </c>
      <c r="D1972" s="49" t="s">
        <v>87</v>
      </c>
      <c r="E1972" s="7">
        <v>4.6296296296296294E-3</v>
      </c>
      <c r="F1972" s="7">
        <v>7.6923076923076927E-3</v>
      </c>
      <c r="G1972" s="6">
        <v>14</v>
      </c>
      <c r="H1972" s="7">
        <v>4.6296296296296294E-3</v>
      </c>
      <c r="I1972" s="6">
        <v>0</v>
      </c>
      <c r="J1972" s="14">
        <v>49.5</v>
      </c>
      <c r="K1972" s="14">
        <v>99</v>
      </c>
      <c r="L1972" s="11"/>
    </row>
    <row r="1973" spans="1:12">
      <c r="A1973" s="75">
        <v>45883</v>
      </c>
      <c r="B1973" s="6" t="s">
        <v>145</v>
      </c>
      <c r="C1973" s="6" t="s">
        <v>172</v>
      </c>
      <c r="D1973" s="49" t="s">
        <v>88</v>
      </c>
      <c r="E1973" s="7">
        <v>0.14814814814814817</v>
      </c>
      <c r="F1973" s="7">
        <v>0.23076923076923078</v>
      </c>
      <c r="G1973" s="6"/>
      <c r="H1973" s="7">
        <v>0.12962962962962962</v>
      </c>
      <c r="I1973" s="6">
        <v>0</v>
      </c>
      <c r="J1973" s="14">
        <v>21</v>
      </c>
      <c r="K1973" s="14">
        <v>45</v>
      </c>
      <c r="L1973" s="11"/>
    </row>
    <row r="1974" spans="1:12">
      <c r="A1974" s="75">
        <v>45883</v>
      </c>
      <c r="B1974" s="6" t="s">
        <v>145</v>
      </c>
      <c r="C1974" s="6" t="s">
        <v>172</v>
      </c>
      <c r="D1974" s="49" t="s">
        <v>89</v>
      </c>
      <c r="E1974" s="7">
        <v>2.7777777777777776E-2</v>
      </c>
      <c r="F1974" s="7">
        <v>0.23076923076923078</v>
      </c>
      <c r="G1974" s="6">
        <v>20</v>
      </c>
      <c r="H1974" s="7">
        <v>0</v>
      </c>
      <c r="I1974" s="6">
        <v>27</v>
      </c>
      <c r="J1974" s="14">
        <v>0</v>
      </c>
      <c r="K1974" s="14">
        <v>6.6000000000000005</v>
      </c>
      <c r="L1974" s="11"/>
    </row>
    <row r="1975" spans="1:12">
      <c r="A1975" s="75">
        <v>45883</v>
      </c>
      <c r="B1975" s="6" t="s">
        <v>145</v>
      </c>
      <c r="C1975" s="6" t="s">
        <v>172</v>
      </c>
      <c r="D1975" s="49" t="s">
        <v>90</v>
      </c>
      <c r="E1975" s="7">
        <v>0.64814814814814814</v>
      </c>
      <c r="F1975" s="7">
        <v>0.69230769230769229</v>
      </c>
      <c r="G1975" s="6"/>
      <c r="H1975" s="7">
        <v>0.18518518518518517</v>
      </c>
      <c r="I1975" s="6">
        <v>0</v>
      </c>
      <c r="J1975" s="14">
        <v>24</v>
      </c>
      <c r="K1975" s="14">
        <v>108</v>
      </c>
      <c r="L1975" s="11"/>
    </row>
    <row r="1976" spans="1:12">
      <c r="A1976" s="75">
        <v>45883</v>
      </c>
      <c r="B1976" s="6" t="s">
        <v>145</v>
      </c>
      <c r="C1976" s="6" t="s">
        <v>172</v>
      </c>
      <c r="D1976" s="49" t="s">
        <v>91</v>
      </c>
      <c r="E1976" s="7">
        <v>3.7037037037037035E-2</v>
      </c>
      <c r="F1976" s="7">
        <v>3.0769230769230771E-2</v>
      </c>
      <c r="G1976" s="6"/>
      <c r="H1976" s="7">
        <v>0</v>
      </c>
      <c r="I1976" s="6">
        <v>0</v>
      </c>
      <c r="J1976" s="14">
        <v>0</v>
      </c>
      <c r="K1976" s="14">
        <v>30</v>
      </c>
      <c r="L1976" s="11"/>
    </row>
    <row r="1977" spans="1:12">
      <c r="A1977" s="75">
        <v>45883</v>
      </c>
      <c r="B1977" s="6" t="s">
        <v>145</v>
      </c>
      <c r="C1977" s="6" t="s">
        <v>172</v>
      </c>
      <c r="D1977" s="49" t="s">
        <v>92</v>
      </c>
      <c r="E1977" s="7">
        <v>3.6111111111111108E-2</v>
      </c>
      <c r="F1977" s="7">
        <v>0.03</v>
      </c>
      <c r="G1977" s="6"/>
      <c r="H1977" s="7">
        <v>0</v>
      </c>
      <c r="I1977" s="6">
        <v>0</v>
      </c>
      <c r="J1977" s="14">
        <v>0</v>
      </c>
      <c r="K1977" s="14">
        <v>147.654</v>
      </c>
      <c r="L1977" s="11"/>
    </row>
    <row r="1978" spans="1:12">
      <c r="A1978" s="75">
        <v>45883</v>
      </c>
      <c r="B1978" s="6" t="s">
        <v>145</v>
      </c>
      <c r="C1978" s="6" t="s">
        <v>172</v>
      </c>
      <c r="D1978" s="49" t="s">
        <v>93</v>
      </c>
      <c r="E1978" s="7">
        <v>8.6944444444444456E-3</v>
      </c>
      <c r="F1978" s="7">
        <v>1.5384615384615385E-2</v>
      </c>
      <c r="G1978" s="6">
        <v>0.34</v>
      </c>
      <c r="H1978" s="7">
        <v>0</v>
      </c>
      <c r="I1978" s="6">
        <v>1.0609999999999999</v>
      </c>
      <c r="J1978" s="14">
        <v>0</v>
      </c>
      <c r="K1978" s="14">
        <v>40.902840000000005</v>
      </c>
      <c r="L1978" s="11"/>
    </row>
    <row r="1979" spans="1:12">
      <c r="A1979" s="75">
        <v>45883</v>
      </c>
      <c r="B1979" s="6" t="s">
        <v>145</v>
      </c>
      <c r="C1979" s="6" t="s">
        <v>172</v>
      </c>
      <c r="D1979" s="49" t="s">
        <v>94</v>
      </c>
      <c r="E1979" s="7">
        <v>4.3148148148148144E-2</v>
      </c>
      <c r="F1979" s="7">
        <v>3.8461538461538464E-2</v>
      </c>
      <c r="G1979" s="6">
        <v>1.635</v>
      </c>
      <c r="H1979" s="7">
        <v>3.1481481481481482E-3</v>
      </c>
      <c r="I1979" s="6">
        <v>0</v>
      </c>
      <c r="J1979" s="14">
        <v>22.236000000000004</v>
      </c>
      <c r="K1979" s="14">
        <v>327</v>
      </c>
      <c r="L1979" s="11"/>
    </row>
    <row r="1980" spans="1:12">
      <c r="A1980" s="75">
        <v>45883</v>
      </c>
      <c r="B1980" s="6" t="s">
        <v>145</v>
      </c>
      <c r="C1980" s="6" t="s">
        <v>172</v>
      </c>
      <c r="D1980" s="49" t="s">
        <v>95</v>
      </c>
      <c r="E1980" s="7">
        <v>4.1666666666666727E-3</v>
      </c>
      <c r="F1980" s="7">
        <v>0.1</v>
      </c>
      <c r="G1980" s="6"/>
      <c r="H1980" s="7">
        <v>1.5138888888888889E-2</v>
      </c>
      <c r="I1980" s="6">
        <v>10.914999999999999</v>
      </c>
      <c r="J1980" s="14">
        <v>61.574099999999994</v>
      </c>
      <c r="K1980" s="14">
        <v>78.521100000000018</v>
      </c>
      <c r="L1980" s="11"/>
    </row>
    <row r="1981" spans="1:12">
      <c r="A1981" s="75">
        <v>45883</v>
      </c>
      <c r="B1981" s="6" t="s">
        <v>145</v>
      </c>
      <c r="C1981" s="6" t="s">
        <v>172</v>
      </c>
      <c r="D1981" s="49" t="s">
        <v>96</v>
      </c>
      <c r="E1981" s="7">
        <v>4.6296296296296294E-2</v>
      </c>
      <c r="F1981" s="7">
        <v>3.8461538461538464E-2</v>
      </c>
      <c r="G1981" s="6">
        <v>0.314</v>
      </c>
      <c r="H1981" s="7">
        <v>0</v>
      </c>
      <c r="I1981" s="6"/>
      <c r="J1981" s="14">
        <v>0</v>
      </c>
      <c r="K1981" s="14">
        <v>0</v>
      </c>
      <c r="L1981" s="11"/>
    </row>
    <row r="1982" spans="1:12">
      <c r="A1982" s="75">
        <v>45883</v>
      </c>
      <c r="B1982" s="6" t="s">
        <v>145</v>
      </c>
      <c r="C1982" s="6" t="s">
        <v>172</v>
      </c>
      <c r="D1982" s="49" t="s">
        <v>97</v>
      </c>
      <c r="E1982" s="7">
        <v>1.561111111111111E-2</v>
      </c>
      <c r="F1982" s="7">
        <v>3.0769230769230771E-2</v>
      </c>
      <c r="G1982" s="6">
        <v>0.36499999999999999</v>
      </c>
      <c r="H1982" s="7">
        <v>2.9074074074074076E-3</v>
      </c>
      <c r="I1982" s="6">
        <v>2</v>
      </c>
      <c r="J1982" s="14">
        <v>15.36402</v>
      </c>
      <c r="K1982" s="14">
        <v>97.86</v>
      </c>
      <c r="L1982" s="11"/>
    </row>
    <row r="1983" spans="1:12">
      <c r="A1983" s="75">
        <v>45883</v>
      </c>
      <c r="B1983" s="6" t="s">
        <v>145</v>
      </c>
      <c r="C1983" s="6" t="s">
        <v>172</v>
      </c>
      <c r="D1983" s="49" t="s">
        <v>98</v>
      </c>
      <c r="E1983" s="7">
        <v>1.5138888888888887E-2</v>
      </c>
      <c r="F1983" s="7">
        <v>3.8461538461538464E-2</v>
      </c>
      <c r="G1983" s="6"/>
      <c r="H1983" s="7">
        <v>3.3796296296296296E-3</v>
      </c>
      <c r="I1983" s="6">
        <v>3</v>
      </c>
      <c r="J1983" s="14">
        <v>11.82235</v>
      </c>
      <c r="K1983" s="14">
        <v>64.78</v>
      </c>
      <c r="L1983" s="11"/>
    </row>
    <row r="1984" spans="1:12">
      <c r="A1984" s="75">
        <v>45883</v>
      </c>
      <c r="B1984" s="6" t="s">
        <v>145</v>
      </c>
      <c r="C1984" s="6" t="s">
        <v>172</v>
      </c>
      <c r="D1984" s="49" t="s">
        <v>99</v>
      </c>
      <c r="E1984" s="7">
        <v>3.7037037037037035E-2</v>
      </c>
      <c r="F1984" s="7">
        <v>3.0769230769230771E-2</v>
      </c>
      <c r="G1984" s="6">
        <v>1.25</v>
      </c>
      <c r="H1984" s="7">
        <v>0</v>
      </c>
      <c r="I1984" s="6"/>
      <c r="J1984" s="14">
        <v>0</v>
      </c>
      <c r="K1984" s="14">
        <v>82.24</v>
      </c>
      <c r="L1984" s="11"/>
    </row>
    <row r="1985" spans="1:12">
      <c r="A1985" s="75">
        <v>45883</v>
      </c>
      <c r="B1985" s="6" t="s">
        <v>145</v>
      </c>
      <c r="C1985" s="6" t="s">
        <v>172</v>
      </c>
      <c r="D1985" s="49" t="s">
        <v>100</v>
      </c>
      <c r="E1985" s="7">
        <v>0.10879629629629629</v>
      </c>
      <c r="F1985" s="7">
        <v>0.1</v>
      </c>
      <c r="G1985" s="6">
        <v>1.9</v>
      </c>
      <c r="H1985" s="7">
        <v>1.1574074074074073E-2</v>
      </c>
      <c r="I1985" s="6"/>
      <c r="J1985" s="14">
        <v>9.0500000000000007</v>
      </c>
      <c r="K1985" s="14">
        <v>94.12</v>
      </c>
      <c r="L1985" s="11"/>
    </row>
    <row r="1986" spans="1:12">
      <c r="A1986" s="75">
        <v>45883</v>
      </c>
      <c r="B1986" s="6" t="s">
        <v>145</v>
      </c>
      <c r="C1986" s="6" t="s">
        <v>172</v>
      </c>
      <c r="D1986" s="49" t="s">
        <v>101</v>
      </c>
      <c r="E1986" s="7">
        <v>5.648148148148148E-2</v>
      </c>
      <c r="F1986" s="7">
        <v>0.11538461538461539</v>
      </c>
      <c r="G1986" s="6"/>
      <c r="H1986" s="7">
        <v>1.759259259259259E-2</v>
      </c>
      <c r="I1986" s="6">
        <v>7</v>
      </c>
      <c r="J1986" s="14">
        <v>75.61999999999999</v>
      </c>
      <c r="K1986" s="14">
        <v>318.39999999999998</v>
      </c>
      <c r="L1986" s="11"/>
    </row>
    <row r="1987" spans="1:12">
      <c r="A1987" s="75">
        <v>45883</v>
      </c>
      <c r="B1987" s="6" t="s">
        <v>145</v>
      </c>
      <c r="C1987" s="6" t="s">
        <v>172</v>
      </c>
      <c r="D1987" s="49" t="s">
        <v>102</v>
      </c>
      <c r="E1987" s="7">
        <v>-0.22148148148148147</v>
      </c>
      <c r="F1987" s="7">
        <v>1.5384615384615385E-2</v>
      </c>
      <c r="G1987" s="6"/>
      <c r="H1987" s="7">
        <v>0.24</v>
      </c>
      <c r="I1987" s="6">
        <v>0</v>
      </c>
      <c r="J1987" s="14">
        <v>0</v>
      </c>
      <c r="K1987" s="14">
        <v>150.72</v>
      </c>
      <c r="L1987" s="11"/>
    </row>
    <row r="1988" spans="1:12">
      <c r="A1988" s="75">
        <v>45883</v>
      </c>
      <c r="B1988" s="6" t="s">
        <v>145</v>
      </c>
      <c r="C1988" s="6" t="s">
        <v>172</v>
      </c>
      <c r="D1988" s="49" t="s">
        <v>103</v>
      </c>
      <c r="E1988" s="7">
        <v>9.2592592592592587E-3</v>
      </c>
      <c r="F1988" s="7">
        <v>7.6923076923076927E-3</v>
      </c>
      <c r="G1988" s="6">
        <v>0.17</v>
      </c>
      <c r="H1988" s="7">
        <v>0</v>
      </c>
      <c r="I1988" s="6"/>
      <c r="J1988" s="14">
        <v>0</v>
      </c>
      <c r="K1988" s="14">
        <v>52.32</v>
      </c>
      <c r="L1988" s="11"/>
    </row>
    <row r="1989" spans="1:12">
      <c r="A1989" s="75">
        <v>45883</v>
      </c>
      <c r="B1989" s="6" t="s">
        <v>145</v>
      </c>
      <c r="C1989" s="6" t="s">
        <v>172</v>
      </c>
      <c r="D1989" s="49" t="s">
        <v>104</v>
      </c>
      <c r="E1989" s="7">
        <v>2.6203703703703701E-2</v>
      </c>
      <c r="F1989" s="7">
        <v>2.3076923076923078E-2</v>
      </c>
      <c r="G1989" s="6"/>
      <c r="H1989" s="7">
        <v>1.5740740740740741E-3</v>
      </c>
      <c r="I1989" s="6"/>
      <c r="J1989" s="14">
        <v>3.9593000000000003</v>
      </c>
      <c r="K1989" s="14">
        <v>69.87</v>
      </c>
      <c r="L1989" s="11"/>
    </row>
    <row r="1990" spans="1:12">
      <c r="A1990" s="75">
        <v>45883</v>
      </c>
      <c r="B1990" s="6" t="s">
        <v>145</v>
      </c>
      <c r="C1990" s="6" t="s">
        <v>172</v>
      </c>
      <c r="D1990" s="49" t="s">
        <v>105</v>
      </c>
      <c r="E1990" s="7">
        <v>2.2361111111111113E-2</v>
      </c>
      <c r="F1990" s="7">
        <v>0.04</v>
      </c>
      <c r="G1990" s="6"/>
      <c r="H1990" s="7">
        <v>0</v>
      </c>
      <c r="I1990" s="6">
        <v>2.7850000000000001</v>
      </c>
      <c r="J1990" s="14">
        <v>0</v>
      </c>
      <c r="K1990" s="14">
        <v>73.029600000000002</v>
      </c>
      <c r="L1990" s="11"/>
    </row>
    <row r="1991" spans="1:12">
      <c r="A1991" s="75">
        <v>45883</v>
      </c>
      <c r="B1991" s="6" t="s">
        <v>145</v>
      </c>
      <c r="C1991" s="6" t="s">
        <v>172</v>
      </c>
      <c r="D1991" s="49" t="s">
        <v>106</v>
      </c>
      <c r="E1991" s="7">
        <v>2.3148148148148147E-2</v>
      </c>
      <c r="F1991" s="7">
        <v>3.0769230769230771E-2</v>
      </c>
      <c r="G1991" s="6">
        <v>0.95</v>
      </c>
      <c r="H1991" s="7">
        <v>0</v>
      </c>
      <c r="I1991" s="6">
        <v>1.5</v>
      </c>
      <c r="J1991" s="14">
        <v>0</v>
      </c>
      <c r="K1991" s="14">
        <v>92.35</v>
      </c>
      <c r="L1991" s="11"/>
    </row>
    <row r="1992" spans="1:12">
      <c r="A1992" s="75">
        <v>45883</v>
      </c>
      <c r="B1992" s="6" t="s">
        <v>145</v>
      </c>
      <c r="C1992" s="6" t="s">
        <v>172</v>
      </c>
      <c r="D1992" s="49" t="s">
        <v>107</v>
      </c>
      <c r="E1992" s="7">
        <v>8.7499999999999994E-2</v>
      </c>
      <c r="F1992" s="7">
        <v>0.08</v>
      </c>
      <c r="G1992" s="6"/>
      <c r="H1992" s="7">
        <v>8.7962962962962951E-3</v>
      </c>
      <c r="I1992" s="6"/>
      <c r="J1992" s="14">
        <v>20.092499999999998</v>
      </c>
      <c r="K1992" s="14">
        <v>219.95999999999998</v>
      </c>
      <c r="L1992" s="11"/>
    </row>
    <row r="1993" spans="1:12">
      <c r="A1993" s="75">
        <v>45883</v>
      </c>
      <c r="B1993" s="6" t="s">
        <v>145</v>
      </c>
      <c r="C1993" s="6" t="s">
        <v>172</v>
      </c>
      <c r="D1993" s="49" t="s">
        <v>108</v>
      </c>
      <c r="E1993" s="7">
        <v>1.6481481481481481</v>
      </c>
      <c r="F1993" s="7">
        <v>1.7692307692307692</v>
      </c>
      <c r="G1993" s="6"/>
      <c r="H1993" s="7">
        <v>0</v>
      </c>
      <c r="I1993" s="6">
        <v>52</v>
      </c>
      <c r="J1993" s="14">
        <v>0</v>
      </c>
      <c r="K1993" s="14">
        <v>348.88</v>
      </c>
      <c r="L1993" s="11"/>
    </row>
    <row r="1994" spans="1:12">
      <c r="A1994" s="75">
        <v>45883</v>
      </c>
      <c r="B1994" s="6" t="s">
        <v>145</v>
      </c>
      <c r="C1994" s="6" t="s">
        <v>172</v>
      </c>
      <c r="D1994" s="49" t="s">
        <v>109</v>
      </c>
      <c r="E1994" s="7">
        <v>1.2037037037037037</v>
      </c>
      <c r="F1994" s="7">
        <v>1</v>
      </c>
      <c r="G1994" s="6">
        <v>0.9</v>
      </c>
      <c r="H1994" s="7">
        <v>0</v>
      </c>
      <c r="I1994" s="6"/>
      <c r="J1994" s="14">
        <v>0</v>
      </c>
      <c r="K1994" s="14">
        <v>46.8</v>
      </c>
      <c r="L1994" s="11"/>
    </row>
    <row r="1995" spans="1:12">
      <c r="A1995" s="75">
        <v>45883</v>
      </c>
      <c r="B1995" s="6" t="s">
        <v>145</v>
      </c>
      <c r="C1995" s="6" t="s">
        <v>172</v>
      </c>
      <c r="D1995" s="49" t="s">
        <v>110</v>
      </c>
      <c r="E1995" s="7">
        <v>1.9444444444444445E-2</v>
      </c>
      <c r="F1995" s="7">
        <v>2.3076923076923078E-2</v>
      </c>
      <c r="G1995" s="6">
        <v>0.18</v>
      </c>
      <c r="H1995" s="7">
        <v>8.3333333333333332E-3</v>
      </c>
      <c r="I1995" s="6"/>
      <c r="J1995" s="14">
        <v>59.22</v>
      </c>
      <c r="K1995" s="14">
        <v>197.39999999999998</v>
      </c>
      <c r="L1995" s="11"/>
    </row>
    <row r="1996" spans="1:12">
      <c r="A1996" s="75">
        <v>45883</v>
      </c>
      <c r="B1996" s="6" t="s">
        <v>145</v>
      </c>
      <c r="C1996" s="6" t="s">
        <v>172</v>
      </c>
      <c r="D1996" s="49" t="s">
        <v>111</v>
      </c>
      <c r="E1996" s="7">
        <v>2.2407407407407407E-2</v>
      </c>
      <c r="F1996" s="7">
        <v>0.02</v>
      </c>
      <c r="G1996" s="6">
        <v>0.18</v>
      </c>
      <c r="H1996" s="7">
        <v>1.6666666666666666E-3</v>
      </c>
      <c r="I1996" s="6"/>
      <c r="J1996" s="14">
        <v>6.5645999999999995</v>
      </c>
      <c r="K1996" s="14">
        <v>94.822000000000003</v>
      </c>
      <c r="L1996" s="11"/>
    </row>
    <row r="1997" spans="1:12">
      <c r="A1997" s="75">
        <v>45883</v>
      </c>
      <c r="B1997" s="6" t="s">
        <v>145</v>
      </c>
      <c r="C1997" s="6" t="s">
        <v>172</v>
      </c>
      <c r="D1997" s="49" t="s">
        <v>112</v>
      </c>
      <c r="E1997" s="7">
        <v>2.6111111111111109E-2</v>
      </c>
      <c r="F1997" s="7">
        <v>2.3076923076923078E-2</v>
      </c>
      <c r="G1997" s="6">
        <v>0.47499999999999998</v>
      </c>
      <c r="H1997" s="7">
        <v>1.6666666666666666E-3</v>
      </c>
      <c r="I1997" s="6"/>
      <c r="J1997" s="14">
        <v>1.89</v>
      </c>
      <c r="K1997" s="14">
        <v>31.5</v>
      </c>
      <c r="L1997" s="11"/>
    </row>
    <row r="1998" spans="1:12">
      <c r="A1998" s="75">
        <v>45883</v>
      </c>
      <c r="B1998" s="6" t="s">
        <v>145</v>
      </c>
      <c r="C1998" s="6" t="s">
        <v>172</v>
      </c>
      <c r="D1998" s="49" t="s">
        <v>113</v>
      </c>
      <c r="E1998" s="7">
        <v>1.8749999999999999E-2</v>
      </c>
      <c r="F1998" s="7">
        <v>1.9230769230769232E-2</v>
      </c>
      <c r="G1998" s="6">
        <v>0.62</v>
      </c>
      <c r="H1998" s="7">
        <v>4.3981481481481476E-3</v>
      </c>
      <c r="I1998" s="6"/>
      <c r="J1998" s="14">
        <v>14.5825</v>
      </c>
      <c r="K1998" s="14">
        <v>76.75</v>
      </c>
      <c r="L1998" s="11"/>
    </row>
    <row r="1999" spans="1:12">
      <c r="A1999" s="75">
        <v>45883</v>
      </c>
      <c r="B1999" s="6" t="s">
        <v>145</v>
      </c>
      <c r="C1999" s="6" t="s">
        <v>172</v>
      </c>
      <c r="D1999" s="49" t="s">
        <v>114</v>
      </c>
      <c r="E1999" s="7">
        <v>1.7407407407407406E-2</v>
      </c>
      <c r="F1999" s="7">
        <v>1.9230769230769232E-2</v>
      </c>
      <c r="G1999" s="6">
        <v>0.55000000000000004</v>
      </c>
      <c r="H1999" s="7">
        <v>5.7407407407407407E-3</v>
      </c>
      <c r="I1999" s="6"/>
      <c r="J1999" s="14">
        <v>9.113999999999999</v>
      </c>
      <c r="K1999" s="14">
        <v>36.75</v>
      </c>
      <c r="L1999" s="11"/>
    </row>
    <row r="2000" spans="1:12">
      <c r="A2000" s="75">
        <v>45883</v>
      </c>
      <c r="B2000" s="6" t="s">
        <v>145</v>
      </c>
      <c r="C2000" s="6" t="s">
        <v>172</v>
      </c>
      <c r="D2000" s="49" t="s">
        <v>115</v>
      </c>
      <c r="E2000" s="7">
        <v>2.2685185185185183E-2</v>
      </c>
      <c r="F2000" s="7">
        <v>2.3076923076923078E-2</v>
      </c>
      <c r="G2000" s="6"/>
      <c r="H2000" s="7">
        <v>5.092592592592593E-3</v>
      </c>
      <c r="I2000" s="6"/>
      <c r="J2000" s="14">
        <v>8.745000000000001</v>
      </c>
      <c r="K2000" s="14">
        <v>47.7</v>
      </c>
      <c r="L2000" s="11"/>
    </row>
    <row r="2001" spans="1:12">
      <c r="A2001" s="75">
        <v>45883</v>
      </c>
      <c r="B2001" s="6" t="s">
        <v>145</v>
      </c>
      <c r="C2001" s="6" t="s">
        <v>172</v>
      </c>
      <c r="D2001" s="49" t="s">
        <v>116</v>
      </c>
      <c r="E2001" s="7">
        <v>9.2592592592592587E-3</v>
      </c>
      <c r="F2001" s="7">
        <v>7.6923076923076927E-3</v>
      </c>
      <c r="G2001" s="6">
        <v>0.17499999999999999</v>
      </c>
      <c r="H2001" s="7">
        <v>0</v>
      </c>
      <c r="I2001" s="6"/>
      <c r="J2001" s="14">
        <v>0</v>
      </c>
      <c r="K2001" s="14">
        <v>18.079999999999998</v>
      </c>
      <c r="L2001" s="11"/>
    </row>
    <row r="2002" spans="1:12">
      <c r="A2002" s="75">
        <v>45883</v>
      </c>
      <c r="B2002" s="6" t="s">
        <v>145</v>
      </c>
      <c r="C2002" s="6" t="s">
        <v>172</v>
      </c>
      <c r="D2002" s="49" t="s">
        <v>117</v>
      </c>
      <c r="E2002" s="7">
        <v>3.5416666666666666E-2</v>
      </c>
      <c r="F2002" s="7">
        <v>3.0769230769230771E-2</v>
      </c>
      <c r="G2002" s="6">
        <v>0.34300000000000003</v>
      </c>
      <c r="H2002" s="7">
        <v>1.6203703703703703E-3</v>
      </c>
      <c r="I2002" s="6"/>
      <c r="J2002" s="14">
        <v>13.700750000000001</v>
      </c>
      <c r="K2002" s="14">
        <v>313.16000000000003</v>
      </c>
      <c r="L2002" s="11"/>
    </row>
    <row r="2003" spans="1:12">
      <c r="A2003" s="75">
        <v>45883</v>
      </c>
      <c r="B2003" s="6" t="s">
        <v>145</v>
      </c>
      <c r="C2003" s="6" t="s">
        <v>172</v>
      </c>
      <c r="D2003" s="49" t="s">
        <v>118</v>
      </c>
      <c r="E2003" s="7">
        <v>2.460185185185185E-2</v>
      </c>
      <c r="F2003" s="7">
        <v>2.3076923076923078E-2</v>
      </c>
      <c r="G2003" s="6">
        <v>6.8000000000000005E-2</v>
      </c>
      <c r="H2003" s="7">
        <v>3.1759259259259262E-3</v>
      </c>
      <c r="I2003" s="6"/>
      <c r="J2003" s="14">
        <v>15.13316</v>
      </c>
      <c r="K2003" s="14">
        <v>132.35999999999999</v>
      </c>
      <c r="L2003" s="11"/>
    </row>
    <row r="2004" spans="1:12">
      <c r="A2004" s="75">
        <v>45883</v>
      </c>
      <c r="B2004" s="6" t="s">
        <v>145</v>
      </c>
      <c r="C2004" s="6" t="s">
        <v>172</v>
      </c>
      <c r="D2004" s="49" t="s">
        <v>119</v>
      </c>
      <c r="E2004" s="7">
        <v>2.7148148148148147E-2</v>
      </c>
      <c r="F2004" s="7">
        <v>2.3076923076923078E-2</v>
      </c>
      <c r="G2004" s="6"/>
      <c r="H2004" s="7">
        <v>6.2962962962962972E-4</v>
      </c>
      <c r="I2004" s="6"/>
      <c r="J2004" s="14">
        <v>4.6852000000000009</v>
      </c>
      <c r="K2004" s="14">
        <v>206.70000000000002</v>
      </c>
      <c r="L2004" s="11"/>
    </row>
    <row r="2005" spans="1:12">
      <c r="A2005" s="75">
        <v>45883</v>
      </c>
      <c r="B2005" s="6" t="s">
        <v>145</v>
      </c>
      <c r="C2005" s="6" t="s">
        <v>172</v>
      </c>
      <c r="D2005" s="49" t="s">
        <v>120</v>
      </c>
      <c r="E2005" s="7">
        <v>1.8518518518518517E-2</v>
      </c>
      <c r="F2005" s="7">
        <v>1.5384615384615385E-2</v>
      </c>
      <c r="G2005" s="6">
        <v>0.98799999999999999</v>
      </c>
      <c r="H2005" s="7">
        <v>0</v>
      </c>
      <c r="I2005" s="6"/>
      <c r="J2005" s="14">
        <v>0</v>
      </c>
      <c r="K2005" s="14">
        <v>0</v>
      </c>
      <c r="L2005" s="11"/>
    </row>
    <row r="2006" spans="1:12">
      <c r="A2006" s="75">
        <v>45883</v>
      </c>
      <c r="B2006" s="6" t="s">
        <v>145</v>
      </c>
      <c r="C2006" s="6" t="s">
        <v>172</v>
      </c>
      <c r="D2006" s="49" t="s">
        <v>121</v>
      </c>
      <c r="E2006" s="7">
        <v>9.3703703703703692E-3</v>
      </c>
      <c r="F2006" s="7">
        <v>1.5384615384615385E-2</v>
      </c>
      <c r="G2006" s="6"/>
      <c r="H2006" s="7">
        <v>9.1481481481481483E-3</v>
      </c>
      <c r="I2006" s="6"/>
      <c r="J2006" s="14">
        <v>39.737359999999995</v>
      </c>
      <c r="K2006" s="14">
        <v>80.44</v>
      </c>
      <c r="L2006" s="11"/>
    </row>
    <row r="2007" spans="1:12">
      <c r="A2007" s="75">
        <v>45883</v>
      </c>
      <c r="B2007" s="6" t="s">
        <v>145</v>
      </c>
      <c r="C2007" s="6" t="s">
        <v>172</v>
      </c>
      <c r="D2007" s="49" t="s">
        <v>122</v>
      </c>
      <c r="E2007" s="7">
        <v>0.1388888888888889</v>
      </c>
      <c r="F2007" s="7">
        <v>0.11538461538461539</v>
      </c>
      <c r="G2007" s="6"/>
      <c r="H2007" s="7">
        <v>0</v>
      </c>
      <c r="I2007" s="6"/>
      <c r="J2007" s="14">
        <v>0</v>
      </c>
      <c r="K2007" s="14">
        <v>52.050000000000004</v>
      </c>
      <c r="L2007" s="11"/>
    </row>
    <row r="2008" spans="1:12">
      <c r="A2008" s="75">
        <v>45883</v>
      </c>
      <c r="B2008" s="6" t="s">
        <v>145</v>
      </c>
      <c r="C2008" s="6" t="s">
        <v>172</v>
      </c>
      <c r="D2008" s="49" t="s">
        <v>123</v>
      </c>
      <c r="E2008" s="7">
        <v>0.1388888888888889</v>
      </c>
      <c r="F2008" s="7">
        <v>0.11538461538461539</v>
      </c>
      <c r="G2008" s="6"/>
      <c r="H2008" s="7">
        <v>0</v>
      </c>
      <c r="I2008" s="6"/>
      <c r="J2008" s="14">
        <v>0</v>
      </c>
      <c r="K2008" s="14">
        <v>22.35</v>
      </c>
      <c r="L2008" s="11"/>
    </row>
    <row r="2009" spans="1:12">
      <c r="A2009" s="75">
        <v>45885</v>
      </c>
      <c r="B2009" s="6" t="s">
        <v>145</v>
      </c>
      <c r="C2009" s="6" t="s">
        <v>172</v>
      </c>
      <c r="D2009" s="49" t="s">
        <v>124</v>
      </c>
      <c r="E2009" s="7">
        <v>9.2592592592592596E-4</v>
      </c>
      <c r="F2009" s="7">
        <v>7.6923076923076923E-4</v>
      </c>
      <c r="G2009" s="6">
        <v>35</v>
      </c>
      <c r="H2009" s="7">
        <v>0</v>
      </c>
      <c r="I2009" s="6"/>
      <c r="J2009" s="14">
        <v>0</v>
      </c>
      <c r="K2009" s="14">
        <v>5.4030000000000005</v>
      </c>
      <c r="L2009" s="11"/>
    </row>
    <row r="2010" spans="1:12">
      <c r="A2010" s="75">
        <v>45885</v>
      </c>
      <c r="B2010" s="6" t="s">
        <v>145</v>
      </c>
      <c r="C2010" s="6" t="s">
        <v>172</v>
      </c>
      <c r="D2010" s="49" t="s">
        <v>125</v>
      </c>
      <c r="E2010" s="7">
        <v>0.18518518518518523</v>
      </c>
      <c r="F2010" s="7">
        <v>1</v>
      </c>
      <c r="G2010" s="6"/>
      <c r="H2010" s="7">
        <v>0.32407407407407407</v>
      </c>
      <c r="I2010" s="6">
        <v>75</v>
      </c>
      <c r="J2010" s="14">
        <v>21</v>
      </c>
      <c r="K2010" s="14">
        <v>33</v>
      </c>
      <c r="L2010" s="11"/>
    </row>
    <row r="2011" spans="1:12">
      <c r="A2011" s="75">
        <v>45885</v>
      </c>
      <c r="B2011" s="6" t="s">
        <v>145</v>
      </c>
      <c r="C2011" s="6" t="s">
        <v>172</v>
      </c>
      <c r="D2011" s="49" t="s">
        <v>126</v>
      </c>
      <c r="E2011" s="7">
        <v>-2.1574074074074082E-3</v>
      </c>
      <c r="F2011" s="7">
        <v>7.6923076923076927E-3</v>
      </c>
      <c r="G2011" s="6"/>
      <c r="H2011" s="7">
        <v>0</v>
      </c>
      <c r="I2011" s="6">
        <v>1.2330000000000001</v>
      </c>
      <c r="J2011" s="14">
        <v>0</v>
      </c>
      <c r="K2011" s="14">
        <v>-7.3278500000000024</v>
      </c>
      <c r="L2011" s="11"/>
    </row>
    <row r="2012" spans="1:12">
      <c r="A2012" s="75">
        <v>45885</v>
      </c>
      <c r="B2012" s="6" t="s">
        <v>145</v>
      </c>
      <c r="C2012" s="6" t="s">
        <v>172</v>
      </c>
      <c r="D2012" s="49" t="s">
        <v>127</v>
      </c>
      <c r="E2012" s="7">
        <v>2.3148148148148147E-2</v>
      </c>
      <c r="F2012" s="7">
        <v>1.9230769230769232E-2</v>
      </c>
      <c r="G2012" s="6"/>
      <c r="H2012" s="7">
        <v>0</v>
      </c>
      <c r="I2012" s="6"/>
      <c r="J2012" s="14">
        <v>0</v>
      </c>
      <c r="K2012" s="14">
        <v>61.524999999999999</v>
      </c>
      <c r="L2012" s="11"/>
    </row>
    <row r="2013" spans="1:12">
      <c r="A2013" s="75">
        <v>45885</v>
      </c>
      <c r="B2013" s="6" t="s">
        <v>145</v>
      </c>
      <c r="C2013" s="6" t="s">
        <v>172</v>
      </c>
      <c r="D2013" s="49" t="s">
        <v>128</v>
      </c>
      <c r="E2013" s="7">
        <v>0.92592592592592593</v>
      </c>
      <c r="F2013" s="7">
        <v>0.76923076923076927</v>
      </c>
      <c r="G2013" s="6">
        <v>2</v>
      </c>
      <c r="H2013" s="7">
        <v>0</v>
      </c>
      <c r="I2013" s="6"/>
      <c r="J2013" s="14">
        <v>0</v>
      </c>
      <c r="K2013" s="14">
        <v>90</v>
      </c>
      <c r="L2013" s="11"/>
    </row>
    <row r="2014" spans="1:12">
      <c r="A2014" s="75">
        <v>45885</v>
      </c>
      <c r="B2014" s="6" t="s">
        <v>145</v>
      </c>
      <c r="C2014" s="6" t="s">
        <v>172</v>
      </c>
      <c r="D2014" s="49" t="s">
        <v>129</v>
      </c>
      <c r="E2014" s="7">
        <v>0.19444444444444445</v>
      </c>
      <c r="F2014" s="7">
        <v>1</v>
      </c>
      <c r="G2014" s="6"/>
      <c r="H2014" s="7">
        <v>1.8518518518518517E-2</v>
      </c>
      <c r="I2014" s="6">
        <v>107</v>
      </c>
      <c r="J2014" s="14">
        <v>1.06</v>
      </c>
      <c r="K2014" s="14">
        <v>12.190000000000001</v>
      </c>
      <c r="L2014" s="11"/>
    </row>
    <row r="2015" spans="1:12">
      <c r="A2015" s="75">
        <v>45885</v>
      </c>
      <c r="B2015" s="6" t="s">
        <v>145</v>
      </c>
      <c r="C2015" s="6" t="s">
        <v>172</v>
      </c>
      <c r="D2015" s="49" t="s">
        <v>130</v>
      </c>
      <c r="E2015" s="7">
        <v>9.2592592592592587E-3</v>
      </c>
      <c r="F2015" s="7">
        <v>7.6923076923076927E-3</v>
      </c>
      <c r="G2015" s="6">
        <v>0.76</v>
      </c>
      <c r="H2015" s="7">
        <v>0</v>
      </c>
      <c r="I2015" s="6"/>
      <c r="J2015" s="14">
        <v>0</v>
      </c>
      <c r="K2015" s="14">
        <v>18.079999999999998</v>
      </c>
      <c r="L2015" s="11"/>
    </row>
    <row r="2016" spans="1:12">
      <c r="A2016" s="75">
        <v>45885</v>
      </c>
      <c r="B2016" s="6" t="s">
        <v>145</v>
      </c>
      <c r="C2016" s="6" t="s">
        <v>172</v>
      </c>
      <c r="D2016" s="49" t="s">
        <v>131</v>
      </c>
      <c r="E2016" s="7">
        <v>6.8518518518518512E-3</v>
      </c>
      <c r="F2016" s="7">
        <v>1.1538461538461539E-2</v>
      </c>
      <c r="G2016" s="6"/>
      <c r="H2016" s="7">
        <v>7.037037037037037E-3</v>
      </c>
      <c r="I2016" s="6"/>
      <c r="J2016" s="14">
        <v>13.094800000000001</v>
      </c>
      <c r="K2016" s="14">
        <v>25.844999999999999</v>
      </c>
      <c r="L2016" s="11"/>
    </row>
    <row r="2017" spans="1:12">
      <c r="A2017" s="75">
        <v>45885</v>
      </c>
      <c r="B2017" s="6" t="s">
        <v>145</v>
      </c>
      <c r="C2017" s="6" t="s">
        <v>172</v>
      </c>
      <c r="D2017" s="49" t="s">
        <v>132</v>
      </c>
      <c r="E2017" s="7">
        <v>9.2592592592592587E-3</v>
      </c>
      <c r="F2017" s="7">
        <v>7.6923076923076927E-3</v>
      </c>
      <c r="G2017" s="6">
        <v>2</v>
      </c>
      <c r="H2017" s="7">
        <v>0</v>
      </c>
      <c r="I2017" s="6"/>
      <c r="J2017" s="14">
        <v>0</v>
      </c>
      <c r="K2017" s="14">
        <v>4</v>
      </c>
      <c r="L2017" s="11"/>
    </row>
    <row r="2018" spans="1:12">
      <c r="A2018" s="75">
        <v>45885</v>
      </c>
      <c r="B2018" s="6" t="s">
        <v>145</v>
      </c>
      <c r="C2018" s="6" t="s">
        <v>172</v>
      </c>
      <c r="D2018" s="49" t="s">
        <v>133</v>
      </c>
      <c r="E2018" s="7">
        <v>1.1851851851851851</v>
      </c>
      <c r="F2018" s="7">
        <v>1</v>
      </c>
      <c r="G2018" s="6"/>
      <c r="H2018" s="7">
        <v>1.8518518518518517E-2</v>
      </c>
      <c r="I2018" s="6"/>
      <c r="J2018" s="14">
        <v>4.7</v>
      </c>
      <c r="K2018" s="14">
        <v>305.5</v>
      </c>
      <c r="L2018" s="11"/>
    </row>
    <row r="2019" spans="1:12">
      <c r="A2019" s="75">
        <v>45885</v>
      </c>
      <c r="B2019" s="6" t="s">
        <v>145</v>
      </c>
      <c r="C2019" s="6" t="s">
        <v>172</v>
      </c>
      <c r="D2019" s="49" t="s">
        <v>134</v>
      </c>
      <c r="E2019" s="7">
        <v>2.4722222222222222E-2</v>
      </c>
      <c r="F2019" s="7">
        <v>5.3846153846153849E-2</v>
      </c>
      <c r="G2019" s="6"/>
      <c r="H2019" s="7">
        <v>0</v>
      </c>
      <c r="I2019" s="6">
        <v>4.33</v>
      </c>
      <c r="J2019" s="14">
        <v>0</v>
      </c>
      <c r="K2019" s="14">
        <v>65.708699999999993</v>
      </c>
      <c r="L2019" s="11"/>
    </row>
    <row r="2020" spans="1:12">
      <c r="A2020" s="75">
        <v>45885</v>
      </c>
      <c r="B2020" s="6" t="s">
        <v>145</v>
      </c>
      <c r="C2020" s="6" t="s">
        <v>172</v>
      </c>
      <c r="D2020" s="49" t="s">
        <v>135</v>
      </c>
      <c r="E2020" s="7">
        <v>9.2592592592592587E-3</v>
      </c>
      <c r="F2020" s="7">
        <v>7.6923076923076927E-3</v>
      </c>
      <c r="G2020" s="6"/>
      <c r="H2020" s="7">
        <v>0</v>
      </c>
      <c r="I2020" s="6">
        <v>0</v>
      </c>
      <c r="J2020" s="14">
        <v>0</v>
      </c>
      <c r="K2020" s="14">
        <v>47.87</v>
      </c>
      <c r="L2020" s="11"/>
    </row>
    <row r="2021" spans="1:12">
      <c r="A2021" s="75">
        <v>45885</v>
      </c>
      <c r="B2021" s="6" t="s">
        <v>145</v>
      </c>
      <c r="C2021" s="6" t="s">
        <v>172</v>
      </c>
      <c r="D2021" s="49" t="s">
        <v>136</v>
      </c>
      <c r="E2021" s="7">
        <v>1.3888888888888888E-2</v>
      </c>
      <c r="F2021" s="7">
        <v>1.1538461538461539E-2</v>
      </c>
      <c r="G2021" s="6"/>
      <c r="H2021" s="7">
        <v>0</v>
      </c>
      <c r="I2021" s="6"/>
      <c r="J2021" s="14">
        <v>0</v>
      </c>
      <c r="K2021" s="14">
        <v>33.405000000000001</v>
      </c>
      <c r="L2021" s="11"/>
    </row>
    <row r="2022" spans="1:12">
      <c r="A2022" s="75">
        <v>45885</v>
      </c>
      <c r="B2022" s="6" t="s">
        <v>145</v>
      </c>
      <c r="C2022" s="6" t="s">
        <v>172</v>
      </c>
      <c r="D2022" s="49" t="s">
        <v>137</v>
      </c>
      <c r="E2022" s="7">
        <v>9.2592592592592587E-3</v>
      </c>
      <c r="F2022" s="7">
        <v>7.6923076923076927E-3</v>
      </c>
      <c r="G2022" s="6"/>
      <c r="H2022" s="7">
        <v>0</v>
      </c>
      <c r="I2022" s="6"/>
      <c r="J2022" s="14">
        <v>0</v>
      </c>
      <c r="K2022" s="14">
        <v>31.45</v>
      </c>
      <c r="L2022" s="11"/>
    </row>
    <row r="2023" spans="1:12">
      <c r="A2023" s="75">
        <v>45885</v>
      </c>
      <c r="B2023" s="6" t="s">
        <v>145</v>
      </c>
      <c r="C2023" s="6" t="s">
        <v>172</v>
      </c>
      <c r="D2023" s="49" t="s">
        <v>138</v>
      </c>
      <c r="E2023" s="7">
        <v>0.1111111111111111</v>
      </c>
      <c r="F2023" s="7">
        <v>9.2307692307692313E-2</v>
      </c>
      <c r="G2023" s="6"/>
      <c r="H2023" s="7">
        <v>0</v>
      </c>
      <c r="I2023" s="6"/>
      <c r="J2023" s="14">
        <v>0</v>
      </c>
      <c r="K2023" s="14">
        <v>23.04</v>
      </c>
      <c r="L2023" s="11"/>
    </row>
    <row r="2024" spans="1:12">
      <c r="A2024" s="75">
        <v>45885</v>
      </c>
      <c r="B2024" s="6" t="s">
        <v>145</v>
      </c>
      <c r="C2024" s="6" t="s">
        <v>172</v>
      </c>
      <c r="D2024" s="49" t="s">
        <v>139</v>
      </c>
      <c r="E2024" s="7">
        <v>1.8518518518518517E-2</v>
      </c>
      <c r="F2024" s="7">
        <v>1.5384615384615385E-2</v>
      </c>
      <c r="G2024" s="6"/>
      <c r="H2024" s="7">
        <v>0</v>
      </c>
      <c r="I2024" s="6"/>
      <c r="J2024" s="14">
        <v>0</v>
      </c>
      <c r="K2024" s="14">
        <v>0</v>
      </c>
      <c r="L2024" s="11"/>
    </row>
    <row r="2025" spans="1:12">
      <c r="A2025" s="75">
        <v>45885</v>
      </c>
      <c r="B2025" s="6" t="s">
        <v>145</v>
      </c>
      <c r="C2025" s="6" t="s">
        <v>172</v>
      </c>
      <c r="D2025" s="49" t="s">
        <v>140</v>
      </c>
      <c r="E2025" s="7">
        <v>0.18518518518518517</v>
      </c>
      <c r="F2025" s="80">
        <v>0.15384615384615385</v>
      </c>
      <c r="G2025" s="6"/>
      <c r="H2025" s="7">
        <v>0</v>
      </c>
      <c r="I2025" s="6"/>
      <c r="J2025" s="14">
        <v>0</v>
      </c>
      <c r="K2025" s="14">
        <v>131.6</v>
      </c>
      <c r="L2025" s="11"/>
    </row>
    <row r="2026" spans="1:12">
      <c r="A2026" s="75">
        <v>45885</v>
      </c>
      <c r="B2026" s="6" t="s">
        <v>145</v>
      </c>
      <c r="C2026" s="6" t="s">
        <v>172</v>
      </c>
      <c r="D2026" s="49" t="s">
        <v>141</v>
      </c>
      <c r="E2026" s="7">
        <v>0.1388888888888889</v>
      </c>
      <c r="F2026" s="7">
        <v>0.11538461538461539</v>
      </c>
      <c r="G2026" s="6"/>
      <c r="H2026" s="7">
        <v>0</v>
      </c>
      <c r="I2026" s="6"/>
      <c r="J2026" s="14">
        <v>0</v>
      </c>
      <c r="K2026" s="14">
        <v>111</v>
      </c>
      <c r="L2026" s="11"/>
    </row>
    <row r="2027" spans="1:12">
      <c r="A2027" s="75">
        <v>45885</v>
      </c>
      <c r="B2027" s="6" t="s">
        <v>145</v>
      </c>
      <c r="C2027" s="6" t="s">
        <v>172</v>
      </c>
      <c r="D2027" s="49" t="s">
        <v>142</v>
      </c>
      <c r="E2027" s="7">
        <v>9.2592592592592587E-2</v>
      </c>
      <c r="F2027" s="7">
        <v>7.6923076923076927E-2</v>
      </c>
      <c r="G2027" s="6"/>
      <c r="H2027" s="7">
        <v>0</v>
      </c>
      <c r="I2027" s="6"/>
      <c r="J2027" s="14">
        <v>0</v>
      </c>
      <c r="K2027" s="14">
        <v>170</v>
      </c>
      <c r="L2027" s="11"/>
    </row>
    <row r="2028" spans="1:12">
      <c r="A2028" s="75">
        <v>45885</v>
      </c>
      <c r="B2028" s="6" t="s">
        <v>145</v>
      </c>
      <c r="C2028" s="6" t="s">
        <v>172</v>
      </c>
      <c r="D2028" s="49" t="s">
        <v>142</v>
      </c>
      <c r="E2028" s="7">
        <v>9.2592592592592587E-2</v>
      </c>
      <c r="F2028" s="7">
        <v>7.6923076923076927E-2</v>
      </c>
      <c r="G2028" s="6"/>
      <c r="H2028" s="7">
        <v>0</v>
      </c>
      <c r="I2028" s="6"/>
      <c r="J2028" s="14">
        <v>0</v>
      </c>
      <c r="K2028" s="14">
        <v>170</v>
      </c>
      <c r="L2028" s="11"/>
    </row>
    <row r="2029" spans="1:12">
      <c r="A2029" s="75">
        <v>45885</v>
      </c>
      <c r="B2029" s="6" t="s">
        <v>145</v>
      </c>
      <c r="C2029" s="6" t="s">
        <v>172</v>
      </c>
      <c r="D2029" s="49" t="s">
        <v>143</v>
      </c>
      <c r="E2029" s="7">
        <v>2.7777777777777776E-2</v>
      </c>
      <c r="F2029" s="80">
        <v>2.3076923076923078E-2</v>
      </c>
      <c r="G2029" s="6"/>
      <c r="H2029" s="7">
        <v>0</v>
      </c>
      <c r="I2029" s="6"/>
      <c r="J2029" s="14">
        <v>0</v>
      </c>
      <c r="K2029" s="14">
        <v>0</v>
      </c>
      <c r="L2029" s="11"/>
    </row>
    <row r="2030" spans="1:12" ht="15" hidden="1">
      <c r="A2030" s="75">
        <v>45885</v>
      </c>
      <c r="B2030" s="6" t="s">
        <v>922</v>
      </c>
      <c r="C2030" s="6" t="s">
        <v>923</v>
      </c>
      <c r="D2030" s="27" t="s">
        <v>92</v>
      </c>
      <c r="E2030" s="6">
        <v>9.541666666666667E-3</v>
      </c>
      <c r="F2030" s="6">
        <v>1.0714285714285714E-2</v>
      </c>
      <c r="G2030" s="6">
        <v>6.3E-2</v>
      </c>
      <c r="H2030" s="6">
        <v>4.3750000000000001E-4</v>
      </c>
      <c r="I2030" s="6">
        <v>0</v>
      </c>
      <c r="J2030" s="22">
        <v>2.3851800000000001</v>
      </c>
      <c r="K2030" s="22">
        <v>37.86</v>
      </c>
      <c r="L2030" s="11"/>
    </row>
    <row r="2031" spans="1:12" ht="15" hidden="1">
      <c r="A2031" s="75">
        <v>45885</v>
      </c>
      <c r="B2031" s="6" t="s">
        <v>922</v>
      </c>
      <c r="C2031" s="6" t="s">
        <v>923</v>
      </c>
      <c r="D2031" s="27" t="s">
        <v>202</v>
      </c>
      <c r="E2031" s="6">
        <v>0.97178472222222223</v>
      </c>
      <c r="F2031" s="6">
        <v>1</v>
      </c>
      <c r="G2031" s="6">
        <v>0</v>
      </c>
      <c r="H2031" s="6">
        <v>0</v>
      </c>
      <c r="I2031" s="6">
        <v>0</v>
      </c>
      <c r="J2031" s="22">
        <v>0</v>
      </c>
      <c r="K2031" s="22">
        <v>0.36</v>
      </c>
      <c r="L2031" s="11"/>
    </row>
    <row r="2032" spans="1:12" ht="15" hidden="1">
      <c r="A2032" s="75">
        <v>45885</v>
      </c>
      <c r="B2032" s="6" t="s">
        <v>922</v>
      </c>
      <c r="C2032" s="6" t="s">
        <v>923</v>
      </c>
      <c r="D2032" s="26" t="s">
        <v>924</v>
      </c>
      <c r="E2032" s="6">
        <v>1.0416666666666666E-2</v>
      </c>
      <c r="F2032" s="6">
        <v>1.0714285714285714E-2</v>
      </c>
      <c r="G2032" s="6">
        <v>0</v>
      </c>
      <c r="H2032" s="6">
        <v>0</v>
      </c>
      <c r="I2032" s="6">
        <v>0</v>
      </c>
      <c r="J2032" s="22">
        <v>0</v>
      </c>
      <c r="K2032" s="22">
        <v>65</v>
      </c>
      <c r="L2032" s="11"/>
    </row>
    <row r="2033" spans="1:12" ht="15" hidden="1">
      <c r="A2033" s="75">
        <v>45885</v>
      </c>
      <c r="B2033" s="6" t="s">
        <v>922</v>
      </c>
      <c r="C2033" s="6" t="s">
        <v>923</v>
      </c>
      <c r="D2033" s="26" t="s">
        <v>186</v>
      </c>
      <c r="E2033" s="6">
        <v>1.6319444444444445E-2</v>
      </c>
      <c r="F2033" s="6">
        <v>1.7857142857142856E-2</v>
      </c>
      <c r="G2033" s="6">
        <v>0.15</v>
      </c>
      <c r="H2033" s="6">
        <v>1.0416666666666667E-3</v>
      </c>
      <c r="I2033" s="6">
        <v>0</v>
      </c>
      <c r="J2033" s="22">
        <v>5.4704999999999995</v>
      </c>
      <c r="K2033" s="22">
        <v>36.47</v>
      </c>
      <c r="L2033" s="11"/>
    </row>
    <row r="2034" spans="1:12" ht="15" hidden="1">
      <c r="A2034" s="75">
        <v>45885</v>
      </c>
      <c r="B2034" s="6" t="s">
        <v>922</v>
      </c>
      <c r="C2034" s="6" t="s">
        <v>923</v>
      </c>
      <c r="D2034" s="26" t="s">
        <v>214</v>
      </c>
      <c r="E2034" s="6">
        <v>2.0416666666666665E-3</v>
      </c>
      <c r="F2034" s="6">
        <v>3.5714285714285713E-3</v>
      </c>
      <c r="G2034" s="6">
        <v>5.6000000000000001E-2</v>
      </c>
      <c r="H2034" s="6">
        <v>3.8888888888888892E-4</v>
      </c>
      <c r="I2034" s="6">
        <v>0</v>
      </c>
      <c r="J2034" s="22">
        <v>4.2201599999999999</v>
      </c>
      <c r="K2034" s="22">
        <v>75.36</v>
      </c>
      <c r="L2034" s="11"/>
    </row>
    <row r="2035" spans="1:12" ht="15" hidden="1">
      <c r="A2035" s="75">
        <v>45885</v>
      </c>
      <c r="B2035" s="6" t="s">
        <v>922</v>
      </c>
      <c r="C2035" s="6" t="s">
        <v>923</v>
      </c>
      <c r="D2035" s="26" t="s">
        <v>197</v>
      </c>
      <c r="E2035" s="6">
        <v>3.3277777777777774E-2</v>
      </c>
      <c r="F2035" s="6">
        <v>3.5714285714285712E-2</v>
      </c>
      <c r="G2035" s="6">
        <v>0.152</v>
      </c>
      <c r="H2035" s="6">
        <v>1.0555555555555555E-3</v>
      </c>
      <c r="I2035" s="6">
        <v>0</v>
      </c>
      <c r="J2035" s="22">
        <v>1.5959999999999999</v>
      </c>
      <c r="K2035" s="22">
        <v>10.5</v>
      </c>
      <c r="L2035" s="11"/>
    </row>
    <row r="2036" spans="1:12" ht="15" hidden="1">
      <c r="A2036" s="75">
        <v>45885</v>
      </c>
      <c r="B2036" s="6" t="s">
        <v>922</v>
      </c>
      <c r="C2036" s="6" t="s">
        <v>923</v>
      </c>
      <c r="D2036" s="26" t="s">
        <v>258</v>
      </c>
      <c r="E2036" s="6">
        <v>7.7777777777777806E-4</v>
      </c>
      <c r="F2036" s="6">
        <v>2.142857142857143E-3</v>
      </c>
      <c r="G2036" s="6">
        <v>3.5999999999999997E-2</v>
      </c>
      <c r="H2036" s="6">
        <v>2.5000000000000001E-4</v>
      </c>
      <c r="I2036" s="6">
        <v>0</v>
      </c>
      <c r="J2036" s="22">
        <v>1.8842399999999999</v>
      </c>
      <c r="K2036" s="22">
        <v>52.34</v>
      </c>
      <c r="L2036" s="11"/>
    </row>
    <row r="2037" spans="1:12" ht="15" hidden="1">
      <c r="A2037" s="75">
        <v>45885</v>
      </c>
      <c r="B2037" s="6" t="s">
        <v>922</v>
      </c>
      <c r="C2037" s="6" t="s">
        <v>923</v>
      </c>
      <c r="D2037" s="26" t="s">
        <v>93</v>
      </c>
      <c r="E2037" s="6">
        <v>1.0166666666666666E-2</v>
      </c>
      <c r="F2037" s="6">
        <v>1.0714285714285714E-2</v>
      </c>
      <c r="G2037" s="6">
        <v>0</v>
      </c>
      <c r="H2037" s="6">
        <v>0</v>
      </c>
      <c r="I2037" s="6">
        <v>0</v>
      </c>
      <c r="J2037" s="22">
        <v>0</v>
      </c>
      <c r="K2037" s="22">
        <v>43.56</v>
      </c>
      <c r="L2037" s="11"/>
    </row>
    <row r="2038" spans="1:12" ht="15" hidden="1">
      <c r="A2038" s="75">
        <v>45885</v>
      </c>
      <c r="B2038" s="6" t="s">
        <v>922</v>
      </c>
      <c r="C2038" s="6" t="s">
        <v>923</v>
      </c>
      <c r="D2038" s="26" t="s">
        <v>925</v>
      </c>
      <c r="E2038" s="6">
        <v>1.5555555555555557E-2</v>
      </c>
      <c r="F2038" s="6">
        <v>1.7857142857142856E-2</v>
      </c>
      <c r="G2038" s="6">
        <v>0.26</v>
      </c>
      <c r="H2038" s="6">
        <v>1.8055555555555557E-3</v>
      </c>
      <c r="I2038" s="6">
        <v>0</v>
      </c>
      <c r="J2038" s="22">
        <v>5.7928000000000006</v>
      </c>
      <c r="K2038" s="22">
        <v>22.28</v>
      </c>
      <c r="L2038" s="11"/>
    </row>
    <row r="2039" spans="1:12" ht="15" hidden="1">
      <c r="A2039" s="75">
        <v>45885</v>
      </c>
      <c r="B2039" s="6" t="s">
        <v>922</v>
      </c>
      <c r="C2039" s="6" t="s">
        <v>923</v>
      </c>
      <c r="D2039" s="26" t="s">
        <v>910</v>
      </c>
      <c r="E2039" s="6">
        <v>3.0972222222222217E-2</v>
      </c>
      <c r="F2039" s="6">
        <v>3.5714285714285712E-2</v>
      </c>
      <c r="G2039" s="6">
        <v>0.28000000000000003</v>
      </c>
      <c r="H2039" s="6">
        <v>1.9444444444444446E-3</v>
      </c>
      <c r="I2039" s="6">
        <v>0</v>
      </c>
      <c r="J2039" s="22">
        <v>9.0692000000000004</v>
      </c>
      <c r="K2039" s="22">
        <v>32.39</v>
      </c>
      <c r="L2039" s="11"/>
    </row>
    <row r="2040" spans="1:12" ht="15" hidden="1">
      <c r="A2040" s="75">
        <v>45885</v>
      </c>
      <c r="B2040" s="6" t="s">
        <v>922</v>
      </c>
      <c r="C2040" s="6" t="s">
        <v>923</v>
      </c>
      <c r="D2040" s="26" t="s">
        <v>771</v>
      </c>
      <c r="E2040" s="6">
        <v>2.5833333333333333E-2</v>
      </c>
      <c r="F2040" s="6">
        <v>2.8571428571428571E-2</v>
      </c>
      <c r="G2040" s="6">
        <v>0</v>
      </c>
      <c r="H2040" s="6">
        <v>0</v>
      </c>
      <c r="I2040" s="6">
        <v>0</v>
      </c>
      <c r="J2040" s="22">
        <v>0</v>
      </c>
      <c r="K2040" s="22">
        <v>17.39</v>
      </c>
      <c r="L2040" s="11"/>
    </row>
    <row r="2041" spans="1:12" ht="15" hidden="1">
      <c r="A2041" s="75">
        <v>45885</v>
      </c>
      <c r="B2041" s="6" t="s">
        <v>922</v>
      </c>
      <c r="C2041" s="6" t="s">
        <v>923</v>
      </c>
      <c r="D2041" s="27" t="s">
        <v>94</v>
      </c>
      <c r="E2041" s="6">
        <v>1.6736111111111111E-2</v>
      </c>
      <c r="F2041" s="6">
        <v>3.5714285714285712E-2</v>
      </c>
      <c r="G2041" s="6">
        <v>2.59</v>
      </c>
      <c r="H2041" s="6">
        <v>1.7986111111111109E-2</v>
      </c>
      <c r="I2041" s="6">
        <v>0</v>
      </c>
      <c r="J2041" s="22">
        <v>169.386</v>
      </c>
      <c r="K2041" s="22">
        <v>65.400000000000006</v>
      </c>
      <c r="L2041" s="11"/>
    </row>
    <row r="2042" spans="1:12" ht="15" hidden="1">
      <c r="A2042" s="75">
        <v>45885</v>
      </c>
      <c r="B2042" s="6" t="s">
        <v>922</v>
      </c>
      <c r="C2042" s="6" t="s">
        <v>923</v>
      </c>
      <c r="D2042" s="26" t="s">
        <v>356</v>
      </c>
      <c r="E2042" s="6">
        <v>1.6736111111111115E-2</v>
      </c>
      <c r="F2042" s="6">
        <v>3.5714285714285712E-2</v>
      </c>
      <c r="G2042" s="6">
        <v>0</v>
      </c>
      <c r="H2042" s="6">
        <v>0</v>
      </c>
      <c r="I2042" s="6">
        <v>0</v>
      </c>
      <c r="J2042" s="22">
        <v>0</v>
      </c>
      <c r="K2042" s="22">
        <v>30.24</v>
      </c>
      <c r="L2042" s="11"/>
    </row>
    <row r="2043" spans="1:12" ht="15" hidden="1">
      <c r="A2043" s="75">
        <v>45885</v>
      </c>
      <c r="B2043" s="6" t="s">
        <v>922</v>
      </c>
      <c r="C2043" s="6" t="s">
        <v>923</v>
      </c>
      <c r="D2043" s="26" t="s">
        <v>926</v>
      </c>
      <c r="E2043" s="6">
        <v>1.0416666666666666E-2</v>
      </c>
      <c r="F2043" s="6">
        <v>1.0714285714285714E-2</v>
      </c>
      <c r="G2043" s="6">
        <v>0</v>
      </c>
      <c r="H2043" s="6">
        <v>0</v>
      </c>
      <c r="I2043" s="6">
        <v>0</v>
      </c>
      <c r="J2043" s="22">
        <v>0</v>
      </c>
      <c r="K2043" s="22">
        <v>36.94</v>
      </c>
      <c r="L2043" s="11"/>
    </row>
    <row r="2044" spans="1:12" ht="15" hidden="1">
      <c r="A2044" s="75">
        <v>45885</v>
      </c>
      <c r="B2044" s="6" t="s">
        <v>922</v>
      </c>
      <c r="C2044" s="6" t="s">
        <v>923</v>
      </c>
      <c r="D2044" s="27" t="s">
        <v>774</v>
      </c>
      <c r="E2044" s="6">
        <v>0.125</v>
      </c>
      <c r="F2044" s="6">
        <v>0.12857142857142856</v>
      </c>
      <c r="G2044" s="6">
        <v>0</v>
      </c>
      <c r="H2044" s="6">
        <v>0</v>
      </c>
      <c r="I2044" s="6">
        <v>0</v>
      </c>
      <c r="J2044" s="22">
        <v>0</v>
      </c>
      <c r="K2044" s="22">
        <v>37.659999999999997</v>
      </c>
      <c r="L2044" s="11"/>
    </row>
    <row r="2045" spans="1:12" ht="15" hidden="1">
      <c r="A2045" s="75">
        <v>45885</v>
      </c>
      <c r="B2045" s="6" t="s">
        <v>922</v>
      </c>
      <c r="C2045" s="6" t="s">
        <v>923</v>
      </c>
      <c r="D2045" s="26" t="s">
        <v>220</v>
      </c>
      <c r="E2045" s="6">
        <v>9.7222222222222224E-2</v>
      </c>
      <c r="F2045" s="6">
        <v>0.1</v>
      </c>
      <c r="G2045" s="6">
        <v>0</v>
      </c>
      <c r="H2045" s="6">
        <v>0</v>
      </c>
      <c r="I2045" s="6">
        <v>0</v>
      </c>
      <c r="J2045" s="22">
        <v>0</v>
      </c>
      <c r="K2045" s="22">
        <v>7.85</v>
      </c>
      <c r="L2045" s="11"/>
    </row>
    <row r="2046" spans="1:12" ht="15" hidden="1">
      <c r="A2046" s="75">
        <v>45885</v>
      </c>
      <c r="B2046" s="6" t="s">
        <v>922</v>
      </c>
      <c r="C2046" s="6" t="s">
        <v>923</v>
      </c>
      <c r="D2046" s="27" t="s">
        <v>775</v>
      </c>
      <c r="E2046" s="6">
        <v>0.63194444444444442</v>
      </c>
      <c r="F2046" s="6">
        <v>1</v>
      </c>
      <c r="G2046" s="6">
        <v>49</v>
      </c>
      <c r="H2046" s="6">
        <v>0.34027777777777779</v>
      </c>
      <c r="I2046" s="6">
        <v>0</v>
      </c>
      <c r="J2046" s="22">
        <v>115.15</v>
      </c>
      <c r="K2046" s="22">
        <v>2.35</v>
      </c>
      <c r="L2046" s="11"/>
    </row>
    <row r="2047" spans="1:12" ht="15" hidden="1">
      <c r="A2047" s="75">
        <v>45885</v>
      </c>
      <c r="B2047" s="6" t="s">
        <v>922</v>
      </c>
      <c r="C2047" s="6" t="s">
        <v>923</v>
      </c>
      <c r="D2047" s="27" t="s">
        <v>776</v>
      </c>
      <c r="E2047" s="6">
        <v>-0.30774305555555559</v>
      </c>
      <c r="F2047" s="6">
        <v>3.5714285714285712E-2</v>
      </c>
      <c r="G2047" s="6">
        <v>0.315</v>
      </c>
      <c r="H2047" s="6">
        <v>2.1875000000000002E-3</v>
      </c>
      <c r="I2047" s="6">
        <v>0</v>
      </c>
      <c r="J2047" s="22">
        <v>7.7521500000000003</v>
      </c>
      <c r="K2047" s="22">
        <v>24.61</v>
      </c>
      <c r="L2047" s="11"/>
    </row>
    <row r="2048" spans="1:12" ht="15" hidden="1">
      <c r="A2048" s="75">
        <v>45885</v>
      </c>
      <c r="B2048" s="6" t="s">
        <v>922</v>
      </c>
      <c r="C2048" s="6" t="s">
        <v>923</v>
      </c>
      <c r="D2048" s="27" t="s">
        <v>135</v>
      </c>
      <c r="E2048" s="6">
        <v>4.7569444444444439E-3</v>
      </c>
      <c r="F2048" s="6">
        <v>7.1428571428571426E-3</v>
      </c>
      <c r="G2048" s="6">
        <v>0</v>
      </c>
      <c r="H2048" s="6">
        <v>0</v>
      </c>
      <c r="I2048" s="6">
        <v>0</v>
      </c>
      <c r="J2048" s="22">
        <v>0</v>
      </c>
      <c r="K2048" s="22">
        <v>47.57</v>
      </c>
      <c r="L2048" s="11"/>
    </row>
    <row r="2049" spans="1:12" ht="15" hidden="1">
      <c r="A2049" s="75">
        <v>45885</v>
      </c>
      <c r="B2049" s="6" t="s">
        <v>922</v>
      </c>
      <c r="C2049" s="6" t="s">
        <v>923</v>
      </c>
      <c r="D2049" s="26" t="s">
        <v>130</v>
      </c>
      <c r="E2049" s="6">
        <v>6.9444444444444441E-3</v>
      </c>
      <c r="F2049" s="6">
        <v>7.1428571428571426E-3</v>
      </c>
      <c r="G2049" s="6">
        <v>0</v>
      </c>
      <c r="H2049" s="6">
        <v>0</v>
      </c>
      <c r="I2049" s="6">
        <v>0</v>
      </c>
      <c r="J2049" s="22">
        <v>0</v>
      </c>
      <c r="K2049" s="22">
        <v>18.079999999999998</v>
      </c>
      <c r="L2049" s="11"/>
    </row>
    <row r="2050" spans="1:12" ht="15" hidden="1">
      <c r="A2050" s="75">
        <v>45885</v>
      </c>
      <c r="B2050" s="6" t="s">
        <v>922</v>
      </c>
      <c r="C2050" s="6" t="s">
        <v>923</v>
      </c>
      <c r="D2050" s="27" t="s">
        <v>729</v>
      </c>
      <c r="E2050" s="6">
        <v>0.10416666666666667</v>
      </c>
      <c r="F2050" s="6">
        <v>0.10714285714285714</v>
      </c>
      <c r="G2050" s="6">
        <v>0</v>
      </c>
      <c r="H2050" s="6">
        <v>0</v>
      </c>
      <c r="I2050" s="6">
        <v>0</v>
      </c>
      <c r="J2050" s="22">
        <v>0</v>
      </c>
      <c r="K2050" s="22">
        <v>3.7</v>
      </c>
      <c r="L2050" s="11"/>
    </row>
    <row r="2051" spans="1:12" ht="15" hidden="1">
      <c r="A2051" s="75">
        <v>45885</v>
      </c>
      <c r="B2051" s="6" t="s">
        <v>922</v>
      </c>
      <c r="C2051" s="6" t="s">
        <v>923</v>
      </c>
      <c r="D2051" s="27" t="s">
        <v>138</v>
      </c>
      <c r="E2051" s="6">
        <v>8.3333333333333329E-2</v>
      </c>
      <c r="F2051" s="6">
        <v>8.5714285714285715E-2</v>
      </c>
      <c r="G2051" s="6">
        <v>0</v>
      </c>
      <c r="H2051" s="6">
        <v>0</v>
      </c>
      <c r="I2051" s="6">
        <v>0</v>
      </c>
      <c r="J2051" s="22">
        <v>0</v>
      </c>
      <c r="K2051" s="22">
        <v>1.98</v>
      </c>
      <c r="L2051" s="11"/>
    </row>
    <row r="2052" spans="1:12" ht="15" hidden="1">
      <c r="A2052" s="75">
        <v>45885</v>
      </c>
      <c r="B2052" s="6" t="s">
        <v>922</v>
      </c>
      <c r="C2052" s="6" t="s">
        <v>923</v>
      </c>
      <c r="D2052" s="27" t="s">
        <v>730</v>
      </c>
      <c r="E2052" s="6">
        <v>1.3888888888888889E-3</v>
      </c>
      <c r="F2052" s="6">
        <v>1.4285714285714286E-3</v>
      </c>
      <c r="G2052" s="6">
        <v>0</v>
      </c>
      <c r="H2052" s="6">
        <v>0</v>
      </c>
      <c r="I2052" s="6">
        <v>0</v>
      </c>
      <c r="J2052" s="22">
        <v>0</v>
      </c>
      <c r="K2052" s="22">
        <v>54.03</v>
      </c>
      <c r="L2052" s="11"/>
    </row>
    <row r="2053" spans="1:12" ht="15" hidden="1">
      <c r="A2053" s="75">
        <v>45885</v>
      </c>
      <c r="B2053" s="6" t="s">
        <v>922</v>
      </c>
      <c r="C2053" s="6" t="s">
        <v>923</v>
      </c>
      <c r="D2053" s="27" t="s">
        <v>224</v>
      </c>
      <c r="E2053" s="6">
        <v>0.10416666666666667</v>
      </c>
      <c r="F2053" s="6">
        <v>0.10714285714285714</v>
      </c>
      <c r="G2053" s="6">
        <v>0</v>
      </c>
      <c r="H2053" s="6">
        <v>0</v>
      </c>
      <c r="I2053" s="6">
        <v>0</v>
      </c>
      <c r="J2053" s="22">
        <v>0</v>
      </c>
      <c r="K2053" s="22">
        <v>1.49</v>
      </c>
      <c r="L2053" s="11"/>
    </row>
    <row r="2054" spans="1:12" ht="15" hidden="1">
      <c r="A2054" s="75">
        <v>45885</v>
      </c>
      <c r="B2054" s="6" t="s">
        <v>922</v>
      </c>
      <c r="C2054" s="6" t="s">
        <v>923</v>
      </c>
      <c r="D2054" s="27" t="s">
        <v>140</v>
      </c>
      <c r="E2054" s="6">
        <v>8.3333333333333329E-2</v>
      </c>
      <c r="F2054" s="49">
        <v>8.5714285714285715E-2</v>
      </c>
      <c r="G2054" s="6">
        <v>0</v>
      </c>
      <c r="H2054" s="6">
        <v>0</v>
      </c>
      <c r="I2054" s="6">
        <v>0</v>
      </c>
      <c r="J2054" s="22">
        <v>0</v>
      </c>
      <c r="K2054" s="22">
        <v>6.4</v>
      </c>
      <c r="L2054" s="11"/>
    </row>
    <row r="2055" spans="1:12" ht="15" hidden="1">
      <c r="A2055" s="75">
        <v>45885</v>
      </c>
      <c r="B2055" s="6" t="s">
        <v>922</v>
      </c>
      <c r="C2055" s="6" t="s">
        <v>923</v>
      </c>
      <c r="D2055" s="27" t="s">
        <v>460</v>
      </c>
      <c r="E2055" s="6">
        <v>5.5555555555555552E-2</v>
      </c>
      <c r="F2055" s="6">
        <v>5.7142857142857141E-2</v>
      </c>
      <c r="G2055" s="6">
        <v>0</v>
      </c>
      <c r="H2055" s="6">
        <v>0</v>
      </c>
      <c r="I2055" s="6">
        <v>0</v>
      </c>
      <c r="J2055" s="22">
        <v>0</v>
      </c>
      <c r="K2055" s="22">
        <v>7.48</v>
      </c>
      <c r="L2055" s="11"/>
    </row>
    <row r="2056" spans="1:12" ht="15" hidden="1">
      <c r="A2056" s="75">
        <v>45885</v>
      </c>
      <c r="B2056" s="6" t="s">
        <v>922</v>
      </c>
      <c r="C2056" s="6" t="s">
        <v>923</v>
      </c>
      <c r="D2056" s="27" t="s">
        <v>142</v>
      </c>
      <c r="E2056" s="6">
        <v>4.8611111111111112E-2</v>
      </c>
      <c r="F2056" s="6">
        <v>0.05</v>
      </c>
      <c r="G2056" s="6">
        <v>0</v>
      </c>
      <c r="H2056" s="6">
        <v>0</v>
      </c>
      <c r="I2056" s="6">
        <v>0</v>
      </c>
      <c r="J2056" s="22">
        <v>0</v>
      </c>
      <c r="K2056" s="22">
        <v>17</v>
      </c>
      <c r="L2056" s="11"/>
    </row>
    <row r="2057" spans="1:12" ht="15" hidden="1">
      <c r="A2057" s="75">
        <v>45885</v>
      </c>
      <c r="B2057" s="6" t="s">
        <v>922</v>
      </c>
      <c r="C2057" s="6" t="s">
        <v>923</v>
      </c>
      <c r="D2057" s="27" t="s">
        <v>358</v>
      </c>
      <c r="E2057" s="6">
        <v>1.0416666666666666E-2</v>
      </c>
      <c r="F2057" s="6">
        <v>1.0714285714285714E-2</v>
      </c>
      <c r="G2057" s="6">
        <v>0</v>
      </c>
      <c r="H2057" s="6">
        <v>0</v>
      </c>
      <c r="I2057" s="6">
        <v>0</v>
      </c>
      <c r="J2057" s="22">
        <v>0</v>
      </c>
      <c r="K2057" s="22">
        <v>22.27</v>
      </c>
      <c r="L2057" s="11"/>
    </row>
    <row r="2058" spans="1:12" ht="15" hidden="1">
      <c r="A2058" s="75">
        <v>45885</v>
      </c>
      <c r="B2058" s="6" t="s">
        <v>922</v>
      </c>
      <c r="C2058" s="6" t="s">
        <v>923</v>
      </c>
      <c r="D2058" s="26" t="s">
        <v>142</v>
      </c>
      <c r="E2058" s="6">
        <v>4.1666666666666664E-2</v>
      </c>
      <c r="F2058" s="6">
        <v>4.2857142857142858E-2</v>
      </c>
      <c r="G2058" s="6">
        <v>0</v>
      </c>
      <c r="H2058" s="6">
        <v>0</v>
      </c>
      <c r="I2058" s="6">
        <v>0</v>
      </c>
      <c r="J2058" s="22">
        <v>0</v>
      </c>
      <c r="K2058" s="22">
        <v>17</v>
      </c>
      <c r="L2058" s="11"/>
    </row>
    <row r="2059" spans="1:12" ht="15" hidden="1">
      <c r="A2059" s="75">
        <v>45885</v>
      </c>
      <c r="B2059" s="6" t="s">
        <v>922</v>
      </c>
      <c r="C2059" s="6" t="s">
        <v>923</v>
      </c>
      <c r="D2059" s="26" t="s">
        <v>927</v>
      </c>
      <c r="E2059" s="6">
        <v>6.5472222222222223E-2</v>
      </c>
      <c r="F2059" s="6">
        <v>8.5714285714285715E-2</v>
      </c>
      <c r="G2059" s="6">
        <v>2.5720000000000001</v>
      </c>
      <c r="H2059" s="6">
        <v>1.7861111111111112E-2</v>
      </c>
      <c r="I2059" s="6">
        <v>0</v>
      </c>
      <c r="J2059" s="22">
        <v>36.008000000000003</v>
      </c>
      <c r="K2059" s="22">
        <v>14</v>
      </c>
      <c r="L2059" s="11"/>
    </row>
    <row r="2060" spans="1:12" ht="15" hidden="1">
      <c r="A2060" s="75">
        <v>45885</v>
      </c>
      <c r="B2060" s="6" t="s">
        <v>922</v>
      </c>
      <c r="C2060" s="6" t="s">
        <v>923</v>
      </c>
      <c r="D2060" s="26" t="s">
        <v>732</v>
      </c>
      <c r="E2060" s="6">
        <v>4.6916666666666655E-2</v>
      </c>
      <c r="F2060" s="6">
        <v>7.1428571428571425E-2</v>
      </c>
      <c r="G2060" s="6">
        <v>0.67200000000000004</v>
      </c>
      <c r="H2060" s="6">
        <v>4.6666666666666671E-3</v>
      </c>
      <c r="I2060" s="6">
        <v>0</v>
      </c>
      <c r="J2060" s="22">
        <v>4.5964800000000006</v>
      </c>
      <c r="K2060" s="22">
        <v>6.84</v>
      </c>
      <c r="L2060" s="11"/>
    </row>
    <row r="2061" spans="1:12" ht="15" hidden="1">
      <c r="A2061" s="75">
        <v>45885</v>
      </c>
      <c r="B2061" s="6" t="s">
        <v>922</v>
      </c>
      <c r="C2061" s="6" t="s">
        <v>923</v>
      </c>
      <c r="D2061" s="26" t="s">
        <v>928</v>
      </c>
      <c r="E2061" s="6">
        <v>4.2069444444444451E-2</v>
      </c>
      <c r="F2061" s="6">
        <v>5.7142857142857141E-2</v>
      </c>
      <c r="G2061" s="6">
        <v>1.27</v>
      </c>
      <c r="H2061" s="6">
        <v>8.819444444444444E-3</v>
      </c>
      <c r="I2061" s="6">
        <v>0</v>
      </c>
      <c r="J2061" s="22">
        <v>21.399500000000003</v>
      </c>
      <c r="K2061" s="22">
        <v>16.850000000000001</v>
      </c>
      <c r="L2061" s="11"/>
    </row>
    <row r="2062" spans="1:12" ht="15" hidden="1">
      <c r="A2062" s="75">
        <v>45885</v>
      </c>
      <c r="B2062" s="6" t="s">
        <v>922</v>
      </c>
      <c r="C2062" s="6" t="s">
        <v>923</v>
      </c>
      <c r="D2062" s="26" t="s">
        <v>929</v>
      </c>
      <c r="E2062" s="6">
        <v>1.2013888888888888E-2</v>
      </c>
      <c r="F2062" s="6">
        <v>2.1428571428571429E-2</v>
      </c>
      <c r="G2062" s="6">
        <v>0</v>
      </c>
      <c r="H2062" s="6">
        <v>0</v>
      </c>
      <c r="I2062" s="6">
        <v>0</v>
      </c>
      <c r="J2062" s="22">
        <v>0</v>
      </c>
      <c r="K2062" s="22">
        <v>44.28</v>
      </c>
      <c r="L2062" s="11"/>
    </row>
    <row r="2063" spans="1:12" ht="15" hidden="1">
      <c r="A2063" s="75">
        <v>45885</v>
      </c>
      <c r="B2063" s="6" t="s">
        <v>922</v>
      </c>
      <c r="C2063" s="6" t="s">
        <v>923</v>
      </c>
      <c r="D2063" s="27" t="s">
        <v>7</v>
      </c>
      <c r="E2063" s="6">
        <v>6.9444444444444441E-3</v>
      </c>
      <c r="F2063" s="6">
        <v>7.1428571428571426E-3</v>
      </c>
      <c r="G2063" s="6">
        <v>0</v>
      </c>
      <c r="H2063" s="6">
        <v>0</v>
      </c>
      <c r="I2063" s="6">
        <v>0</v>
      </c>
      <c r="J2063" s="22">
        <v>0</v>
      </c>
      <c r="K2063" s="22">
        <v>20.7</v>
      </c>
      <c r="L2063" s="11"/>
    </row>
    <row r="2064" spans="1:12" ht="15" hidden="1">
      <c r="A2064" s="75">
        <v>45885</v>
      </c>
      <c r="B2064" s="6" t="s">
        <v>922</v>
      </c>
      <c r="C2064" s="6" t="s">
        <v>923</v>
      </c>
      <c r="D2064" s="27" t="s">
        <v>235</v>
      </c>
      <c r="E2064" s="6">
        <v>6.9444444444444441E-3</v>
      </c>
      <c r="F2064" s="6">
        <v>7.1428571428571426E-3</v>
      </c>
      <c r="G2064" s="6">
        <v>0</v>
      </c>
      <c r="H2064" s="6">
        <v>0</v>
      </c>
      <c r="I2064" s="6">
        <v>0</v>
      </c>
      <c r="J2064" s="22">
        <v>0</v>
      </c>
      <c r="K2064" s="22">
        <v>31.35</v>
      </c>
      <c r="L2064" s="11"/>
    </row>
    <row r="2065" spans="1:12" ht="15" hidden="1">
      <c r="A2065" s="75">
        <v>45885</v>
      </c>
      <c r="B2065" s="6" t="s">
        <v>922</v>
      </c>
      <c r="C2065" s="6" t="s">
        <v>923</v>
      </c>
      <c r="D2065" s="26" t="s">
        <v>782</v>
      </c>
      <c r="E2065" s="6">
        <v>3.472222222222222E-3</v>
      </c>
      <c r="F2065" s="6">
        <v>3.5714285714285713E-3</v>
      </c>
      <c r="G2065" s="6">
        <v>0</v>
      </c>
      <c r="H2065" s="6">
        <v>0</v>
      </c>
      <c r="I2065" s="6">
        <v>0</v>
      </c>
      <c r="J2065" s="22">
        <v>0</v>
      </c>
      <c r="K2065" s="22">
        <v>5.2720000000000002</v>
      </c>
      <c r="L2065" s="11"/>
    </row>
    <row r="2066" spans="1:12" ht="15" hidden="1">
      <c r="A2066" s="75">
        <v>45885</v>
      </c>
      <c r="B2066" s="6" t="s">
        <v>922</v>
      </c>
      <c r="C2066" s="6" t="s">
        <v>923</v>
      </c>
      <c r="D2066" s="27" t="s">
        <v>15</v>
      </c>
      <c r="E2066" s="6">
        <v>6.9444444444444441E-3</v>
      </c>
      <c r="F2066" s="6">
        <v>7.1428571428571426E-3</v>
      </c>
      <c r="G2066" s="6">
        <v>0</v>
      </c>
      <c r="H2066" s="6">
        <v>0</v>
      </c>
      <c r="I2066" s="6">
        <v>0</v>
      </c>
      <c r="J2066" s="22">
        <v>0</v>
      </c>
      <c r="K2066" s="22">
        <v>4.99</v>
      </c>
      <c r="L2066" s="11"/>
    </row>
    <row r="2067" spans="1:12" ht="15" hidden="1">
      <c r="A2067" s="75">
        <v>45885</v>
      </c>
      <c r="B2067" s="6" t="s">
        <v>922</v>
      </c>
      <c r="C2067" s="6" t="s">
        <v>923</v>
      </c>
      <c r="D2067" s="27" t="s">
        <v>16</v>
      </c>
      <c r="E2067" s="6">
        <v>0.55555555555555558</v>
      </c>
      <c r="F2067" s="6">
        <v>0.5714285714285714</v>
      </c>
      <c r="G2067" s="6">
        <v>0</v>
      </c>
      <c r="H2067" s="6">
        <v>0</v>
      </c>
      <c r="I2067" s="6">
        <v>0</v>
      </c>
      <c r="J2067" s="22">
        <v>0</v>
      </c>
      <c r="K2067" s="22">
        <v>0.06</v>
      </c>
      <c r="L2067" s="11"/>
    </row>
    <row r="2068" spans="1:12" ht="15" hidden="1">
      <c r="A2068" s="75">
        <v>45885</v>
      </c>
      <c r="B2068" s="6" t="s">
        <v>922</v>
      </c>
      <c r="C2068" s="6" t="s">
        <v>923</v>
      </c>
      <c r="D2068" s="27" t="s">
        <v>17</v>
      </c>
      <c r="E2068" s="6">
        <v>0.55555555555555558</v>
      </c>
      <c r="F2068" s="6">
        <v>0.5714285714285714</v>
      </c>
      <c r="G2068" s="6">
        <v>0</v>
      </c>
      <c r="H2068" s="6">
        <v>0</v>
      </c>
      <c r="I2068" s="6">
        <v>0</v>
      </c>
      <c r="J2068" s="22">
        <v>0</v>
      </c>
      <c r="K2068" s="22">
        <v>7.0000000000000007E-2</v>
      </c>
      <c r="L2068" s="11"/>
    </row>
    <row r="2069" spans="1:12" ht="15" hidden="1">
      <c r="A2069" s="75">
        <v>45885</v>
      </c>
      <c r="B2069" s="6" t="s">
        <v>922</v>
      </c>
      <c r="C2069" s="6" t="s">
        <v>923</v>
      </c>
      <c r="D2069" s="26" t="s">
        <v>239</v>
      </c>
      <c r="E2069" s="6">
        <v>6.9444444444444447E-4</v>
      </c>
      <c r="F2069" s="6">
        <v>7.1428571428571429E-4</v>
      </c>
      <c r="G2069" s="6">
        <v>0</v>
      </c>
      <c r="H2069" s="6">
        <v>0</v>
      </c>
      <c r="I2069" s="6">
        <v>0</v>
      </c>
      <c r="J2069" s="22">
        <v>0</v>
      </c>
      <c r="K2069" s="22">
        <v>48.06</v>
      </c>
      <c r="L2069" s="11"/>
    </row>
    <row r="2070" spans="1:12" ht="15" hidden="1">
      <c r="A2070" s="75">
        <v>45885</v>
      </c>
      <c r="B2070" s="6" t="s">
        <v>922</v>
      </c>
      <c r="C2070" s="6" t="s">
        <v>923</v>
      </c>
      <c r="D2070" s="26" t="s">
        <v>518</v>
      </c>
      <c r="E2070" s="6">
        <v>4.1666666666666664E-2</v>
      </c>
      <c r="F2070" s="6">
        <v>4.2857142857142858E-2</v>
      </c>
      <c r="G2070" s="6">
        <v>0</v>
      </c>
      <c r="H2070" s="6">
        <v>0</v>
      </c>
      <c r="I2070" s="6">
        <v>0</v>
      </c>
      <c r="J2070" s="22">
        <v>0</v>
      </c>
      <c r="K2070" s="22">
        <v>18</v>
      </c>
      <c r="L2070" s="11"/>
    </row>
    <row r="2071" spans="1:12" ht="15" hidden="1">
      <c r="A2071" s="75">
        <v>45885</v>
      </c>
      <c r="B2071" s="6" t="s">
        <v>922</v>
      </c>
      <c r="C2071" s="6" t="s">
        <v>923</v>
      </c>
      <c r="D2071" s="27" t="s">
        <v>19</v>
      </c>
      <c r="E2071" s="6">
        <v>1.3888888888888888E-2</v>
      </c>
      <c r="F2071" s="6">
        <v>1.4285714285714285E-2</v>
      </c>
      <c r="G2071" s="6">
        <v>0</v>
      </c>
      <c r="H2071" s="6">
        <v>0</v>
      </c>
      <c r="I2071" s="6">
        <v>0</v>
      </c>
      <c r="J2071" s="22">
        <v>0</v>
      </c>
      <c r="K2071" s="22">
        <v>65</v>
      </c>
      <c r="L2071" s="11"/>
    </row>
    <row r="2072" spans="1:12" ht="15" hidden="1">
      <c r="A2072" s="75">
        <v>45885</v>
      </c>
      <c r="B2072" s="6" t="s">
        <v>922</v>
      </c>
      <c r="C2072" s="6" t="s">
        <v>923</v>
      </c>
      <c r="D2072" s="26" t="s">
        <v>22</v>
      </c>
      <c r="E2072" s="6">
        <v>1.6666666666666667</v>
      </c>
      <c r="F2072" s="6">
        <v>1.7857142857142858</v>
      </c>
      <c r="G2072" s="6">
        <v>10</v>
      </c>
      <c r="H2072" s="6">
        <v>6.9444444444444448E-2</v>
      </c>
      <c r="I2072" s="6">
        <v>0</v>
      </c>
      <c r="J2072" s="22">
        <v>18</v>
      </c>
      <c r="K2072" s="22">
        <v>1.8</v>
      </c>
      <c r="L2072" s="11"/>
    </row>
    <row r="2073" spans="1:12" ht="15" hidden="1">
      <c r="A2073" s="75">
        <v>45885</v>
      </c>
      <c r="B2073" s="6" t="s">
        <v>922</v>
      </c>
      <c r="C2073" s="6" t="s">
        <v>923</v>
      </c>
      <c r="D2073" s="27" t="s">
        <v>24</v>
      </c>
      <c r="E2073" s="6">
        <v>-6.25E-2</v>
      </c>
      <c r="F2073" s="6">
        <v>7.1428571428571426E-3</v>
      </c>
      <c r="G2073" s="6">
        <v>0</v>
      </c>
      <c r="H2073" s="6">
        <v>0</v>
      </c>
      <c r="I2073" s="6">
        <v>0</v>
      </c>
      <c r="J2073" s="22">
        <v>0</v>
      </c>
      <c r="K2073" s="22">
        <v>65.97999999999999</v>
      </c>
      <c r="L2073" s="11"/>
    </row>
    <row r="2074" spans="1:12" ht="15" hidden="1">
      <c r="A2074" s="75">
        <v>45885</v>
      </c>
      <c r="B2074" s="6" t="s">
        <v>922</v>
      </c>
      <c r="C2074" s="6" t="s">
        <v>923</v>
      </c>
      <c r="D2074" s="27" t="s">
        <v>25</v>
      </c>
      <c r="E2074" s="6">
        <v>0.52083333333333337</v>
      </c>
      <c r="F2074" s="6">
        <v>0.5357142857142857</v>
      </c>
      <c r="G2074" s="6">
        <v>0</v>
      </c>
      <c r="H2074" s="6">
        <v>0</v>
      </c>
      <c r="I2074" s="6">
        <v>0</v>
      </c>
      <c r="J2074" s="22">
        <v>0</v>
      </c>
      <c r="K2074" s="22">
        <v>2.5099999999999998</v>
      </c>
      <c r="L2074" s="11"/>
    </row>
    <row r="2075" spans="1:12" ht="15" hidden="1">
      <c r="A2075" s="75">
        <v>45885</v>
      </c>
      <c r="B2075" s="6" t="s">
        <v>922</v>
      </c>
      <c r="C2075" s="6" t="s">
        <v>923</v>
      </c>
      <c r="D2075" s="27" t="s">
        <v>26</v>
      </c>
      <c r="E2075" s="6">
        <v>2.7777777777777779E-3</v>
      </c>
      <c r="F2075" s="6">
        <v>2.8571428571428571E-3</v>
      </c>
      <c r="G2075" s="6">
        <v>0</v>
      </c>
      <c r="H2075" s="6">
        <v>0</v>
      </c>
      <c r="I2075" s="6">
        <v>0</v>
      </c>
      <c r="J2075" s="22">
        <v>0</v>
      </c>
      <c r="K2075" s="22">
        <v>168.29</v>
      </c>
      <c r="L2075" s="11"/>
    </row>
    <row r="2076" spans="1:12" ht="15" hidden="1">
      <c r="A2076" s="75">
        <v>45885</v>
      </c>
      <c r="B2076" s="6" t="s">
        <v>922</v>
      </c>
      <c r="C2076" s="6" t="s">
        <v>923</v>
      </c>
      <c r="D2076" s="26" t="s">
        <v>27</v>
      </c>
      <c r="E2076" s="6">
        <v>2.0833333333333332E-2</v>
      </c>
      <c r="F2076" s="6">
        <v>2.1428571428571429E-2</v>
      </c>
      <c r="G2076" s="6">
        <v>0</v>
      </c>
      <c r="H2076" s="6">
        <v>0</v>
      </c>
      <c r="I2076" s="6">
        <v>0</v>
      </c>
      <c r="J2076" s="22">
        <v>0</v>
      </c>
      <c r="K2076" s="22">
        <v>16.64</v>
      </c>
      <c r="L2076" s="11"/>
    </row>
    <row r="2077" spans="1:12" ht="15" hidden="1">
      <c r="A2077" s="75">
        <v>45885</v>
      </c>
      <c r="B2077" s="6" t="s">
        <v>922</v>
      </c>
      <c r="C2077" s="6" t="s">
        <v>923</v>
      </c>
      <c r="D2077" s="27" t="s">
        <v>30</v>
      </c>
      <c r="E2077" s="6">
        <v>2.0833333333333332E-2</v>
      </c>
      <c r="F2077" s="6">
        <v>2.1428571428571429E-2</v>
      </c>
      <c r="G2077" s="6">
        <v>0</v>
      </c>
      <c r="H2077" s="6">
        <v>0</v>
      </c>
      <c r="I2077" s="6">
        <v>0</v>
      </c>
      <c r="J2077" s="22">
        <v>0</v>
      </c>
      <c r="K2077" s="22">
        <v>14.9</v>
      </c>
      <c r="L2077" s="11"/>
    </row>
    <row r="2078" spans="1:12" hidden="1">
      <c r="A2078" s="75">
        <v>45885</v>
      </c>
      <c r="B2078" s="6" t="s">
        <v>922</v>
      </c>
      <c r="C2078" s="6" t="s">
        <v>923</v>
      </c>
      <c r="D2078" s="36" t="s">
        <v>32</v>
      </c>
      <c r="E2078" s="6">
        <v>1.0416666666666666E-2</v>
      </c>
      <c r="F2078" s="6">
        <v>1.0714285714285714E-2</v>
      </c>
      <c r="G2078" s="6">
        <v>0</v>
      </c>
      <c r="H2078" s="6">
        <v>0</v>
      </c>
      <c r="I2078" s="6">
        <v>0</v>
      </c>
      <c r="J2078" s="22">
        <v>0</v>
      </c>
      <c r="K2078" s="22">
        <v>28.02</v>
      </c>
      <c r="L2078" s="11"/>
    </row>
    <row r="2079" spans="1:12" hidden="1">
      <c r="A2079" s="75">
        <v>45885</v>
      </c>
      <c r="B2079" s="6" t="s">
        <v>922</v>
      </c>
      <c r="C2079" s="6" t="s">
        <v>923</v>
      </c>
      <c r="D2079" s="36" t="s">
        <v>33</v>
      </c>
      <c r="E2079" s="6">
        <v>5.5555555555555558E-3</v>
      </c>
      <c r="F2079" s="6">
        <v>5.7142857142857143E-3</v>
      </c>
      <c r="G2079" s="6">
        <v>0</v>
      </c>
      <c r="H2079" s="6">
        <v>0</v>
      </c>
      <c r="I2079" s="6">
        <v>0</v>
      </c>
      <c r="J2079" s="22">
        <v>0</v>
      </c>
      <c r="K2079" s="22">
        <v>13.985714285714286</v>
      </c>
      <c r="L2079" s="11"/>
    </row>
    <row r="2080" spans="1:12" hidden="1">
      <c r="A2080" s="75">
        <v>45885</v>
      </c>
      <c r="B2080" s="6" t="s">
        <v>922</v>
      </c>
      <c r="C2080" s="6" t="s">
        <v>923</v>
      </c>
      <c r="D2080" s="36" t="s">
        <v>919</v>
      </c>
      <c r="E2080" s="6">
        <v>3.472222222222222E-3</v>
      </c>
      <c r="F2080" s="6">
        <v>3.5714285714285713E-3</v>
      </c>
      <c r="G2080" s="6">
        <v>0</v>
      </c>
      <c r="H2080" s="6">
        <v>0</v>
      </c>
      <c r="I2080" s="6">
        <v>0</v>
      </c>
      <c r="J2080" s="22">
        <v>0</v>
      </c>
      <c r="K2080" s="22">
        <v>20.9</v>
      </c>
      <c r="L2080" s="11"/>
    </row>
    <row r="2081" spans="1:12" hidden="1">
      <c r="A2081" s="75">
        <v>45887</v>
      </c>
      <c r="B2081" s="6" t="s">
        <v>922</v>
      </c>
      <c r="C2081" s="6" t="s">
        <v>923</v>
      </c>
      <c r="D2081" s="36" t="s">
        <v>36</v>
      </c>
      <c r="E2081" s="6">
        <v>1.3888888888888889E-3</v>
      </c>
      <c r="F2081" s="6">
        <v>1.4285714285714286E-3</v>
      </c>
      <c r="G2081" s="6">
        <v>0</v>
      </c>
      <c r="H2081" s="6">
        <v>0</v>
      </c>
      <c r="I2081" s="6">
        <v>0</v>
      </c>
      <c r="J2081" s="22">
        <v>0</v>
      </c>
      <c r="K2081" s="22">
        <v>132.09302325581396</v>
      </c>
      <c r="L2081" s="11"/>
    </row>
    <row r="2082" spans="1:12" hidden="1">
      <c r="A2082" s="75">
        <v>45887</v>
      </c>
      <c r="B2082" s="6" t="s">
        <v>922</v>
      </c>
      <c r="C2082" s="6" t="s">
        <v>923</v>
      </c>
      <c r="D2082" s="36" t="s">
        <v>468</v>
      </c>
      <c r="E2082" s="6">
        <v>2.0833333333333333E-3</v>
      </c>
      <c r="F2082" s="6">
        <v>2.142857142857143E-3</v>
      </c>
      <c r="G2082" s="6">
        <v>0</v>
      </c>
      <c r="H2082" s="6">
        <v>0</v>
      </c>
      <c r="I2082" s="6">
        <v>0</v>
      </c>
      <c r="J2082" s="22">
        <v>0</v>
      </c>
      <c r="K2082" s="22">
        <v>42.02</v>
      </c>
      <c r="L2082" s="11"/>
    </row>
    <row r="2083" spans="1:12" hidden="1">
      <c r="A2083" s="75">
        <v>45887</v>
      </c>
      <c r="B2083" s="6" t="s">
        <v>922</v>
      </c>
      <c r="C2083" s="6" t="s">
        <v>923</v>
      </c>
      <c r="D2083" s="36" t="s">
        <v>40</v>
      </c>
      <c r="E2083" s="6">
        <v>1.7361111111111112E-2</v>
      </c>
      <c r="F2083" s="6">
        <v>1.7857142857142856E-2</v>
      </c>
      <c r="G2083" s="6">
        <v>0</v>
      </c>
      <c r="H2083" s="6">
        <v>0</v>
      </c>
      <c r="I2083" s="6">
        <v>0</v>
      </c>
      <c r="J2083" s="22">
        <v>0</v>
      </c>
      <c r="K2083" s="22">
        <v>10.18</v>
      </c>
      <c r="L2083" s="11"/>
    </row>
    <row r="2084" spans="1:12" hidden="1">
      <c r="A2084" s="75">
        <v>45887</v>
      </c>
      <c r="B2084" s="6" t="s">
        <v>922</v>
      </c>
      <c r="C2084" s="6" t="s">
        <v>923</v>
      </c>
      <c r="D2084" s="36" t="s">
        <v>244</v>
      </c>
      <c r="E2084" s="6">
        <v>6.9444444444444441E-3</v>
      </c>
      <c r="F2084" s="6">
        <v>7.1428571428571426E-3</v>
      </c>
      <c r="G2084" s="6">
        <v>0</v>
      </c>
      <c r="H2084" s="6">
        <v>0</v>
      </c>
      <c r="I2084" s="6">
        <v>0</v>
      </c>
      <c r="J2084" s="22">
        <v>0</v>
      </c>
      <c r="K2084" s="22">
        <v>26.84</v>
      </c>
      <c r="L2084" s="11"/>
    </row>
    <row r="2085" spans="1:12" hidden="1">
      <c r="A2085" s="75">
        <v>45887</v>
      </c>
      <c r="B2085" s="6" t="s">
        <v>922</v>
      </c>
      <c r="C2085" s="6" t="s">
        <v>923</v>
      </c>
      <c r="D2085" s="36" t="s">
        <v>41</v>
      </c>
      <c r="E2085" s="6">
        <v>3.472222222222222E-3</v>
      </c>
      <c r="F2085" s="6">
        <v>3.5714285714285713E-3</v>
      </c>
      <c r="G2085" s="6">
        <v>0</v>
      </c>
      <c r="H2085" s="6">
        <v>0</v>
      </c>
      <c r="I2085" s="6">
        <v>0</v>
      </c>
      <c r="J2085" s="22">
        <v>0</v>
      </c>
      <c r="K2085" s="22">
        <v>3.96</v>
      </c>
      <c r="L2085" s="11"/>
    </row>
    <row r="2086" spans="1:12" hidden="1">
      <c r="A2086" s="75">
        <v>45887</v>
      </c>
      <c r="B2086" s="6" t="s">
        <v>922</v>
      </c>
      <c r="C2086" s="6" t="s">
        <v>923</v>
      </c>
      <c r="D2086" s="36" t="s">
        <v>525</v>
      </c>
      <c r="E2086" s="6">
        <v>1.3888888888888888E-2</v>
      </c>
      <c r="F2086" s="6">
        <v>1.4285714285714285E-2</v>
      </c>
      <c r="G2086" s="6">
        <v>0</v>
      </c>
      <c r="H2086" s="6">
        <v>0</v>
      </c>
      <c r="I2086" s="6">
        <v>0</v>
      </c>
      <c r="J2086" s="22">
        <v>0</v>
      </c>
      <c r="K2086" s="22">
        <v>13.33</v>
      </c>
      <c r="L2086" s="11"/>
    </row>
    <row r="2087" spans="1:12" hidden="1">
      <c r="A2087" s="75">
        <v>45887</v>
      </c>
      <c r="B2087" s="6" t="s">
        <v>922</v>
      </c>
      <c r="C2087" s="6" t="s">
        <v>923</v>
      </c>
      <c r="D2087" s="36" t="s">
        <v>44</v>
      </c>
      <c r="E2087" s="6">
        <v>1.9097222222222224E-2</v>
      </c>
      <c r="F2087" s="6">
        <v>2.1428571428571429E-2</v>
      </c>
      <c r="G2087" s="6">
        <v>0.25</v>
      </c>
      <c r="H2087" s="6">
        <v>1.736111111111111E-3</v>
      </c>
      <c r="I2087" s="6">
        <v>0</v>
      </c>
      <c r="J2087" s="22">
        <v>1.9750000000000001</v>
      </c>
      <c r="K2087" s="22">
        <v>7.9</v>
      </c>
      <c r="L2087" s="11"/>
    </row>
    <row r="2088" spans="1:12" hidden="1">
      <c r="A2088" s="75">
        <v>45887</v>
      </c>
      <c r="B2088" s="6" t="s">
        <v>922</v>
      </c>
      <c r="C2088" s="6" t="s">
        <v>923</v>
      </c>
      <c r="D2088" s="36" t="s">
        <v>317</v>
      </c>
      <c r="E2088" s="6">
        <v>-3.4722222222222207E-4</v>
      </c>
      <c r="F2088" s="6">
        <v>1.4285714285714286E-3</v>
      </c>
      <c r="G2088" s="6">
        <v>0</v>
      </c>
      <c r="H2088" s="6">
        <v>0</v>
      </c>
      <c r="I2088" s="6">
        <v>0</v>
      </c>
      <c r="J2088" s="22">
        <v>0</v>
      </c>
      <c r="K2088" s="22">
        <v>150</v>
      </c>
      <c r="L2088" s="11"/>
    </row>
    <row r="2089" spans="1:12" hidden="1">
      <c r="A2089" s="75">
        <v>45887</v>
      </c>
      <c r="B2089" s="6" t="s">
        <v>922</v>
      </c>
      <c r="C2089" s="6" t="s">
        <v>923</v>
      </c>
      <c r="D2089" s="36" t="s">
        <v>47</v>
      </c>
      <c r="E2089" s="6">
        <v>3.472222222222222E-3</v>
      </c>
      <c r="F2089" s="6">
        <v>3.5714285714285713E-3</v>
      </c>
      <c r="G2089" s="6">
        <v>0</v>
      </c>
      <c r="H2089" s="6">
        <v>0</v>
      </c>
      <c r="I2089" s="6">
        <v>0</v>
      </c>
      <c r="J2089" s="22">
        <v>0</v>
      </c>
      <c r="K2089" s="22">
        <v>37.5</v>
      </c>
      <c r="L2089" s="11"/>
    </row>
    <row r="2090" spans="1:12" hidden="1">
      <c r="A2090" s="75">
        <v>45887</v>
      </c>
      <c r="B2090" s="6" t="s">
        <v>922</v>
      </c>
      <c r="C2090" s="6" t="s">
        <v>923</v>
      </c>
      <c r="D2090" s="36" t="s">
        <v>46</v>
      </c>
      <c r="E2090" s="6">
        <v>1.3888888888888888E-2</v>
      </c>
      <c r="F2090" s="6">
        <v>1.4285714285714285E-2</v>
      </c>
      <c r="G2090" s="6">
        <v>0</v>
      </c>
      <c r="H2090" s="6">
        <v>0</v>
      </c>
      <c r="I2090" s="6">
        <v>0</v>
      </c>
      <c r="J2090" s="22">
        <v>0</v>
      </c>
      <c r="K2090" s="22">
        <v>25.9</v>
      </c>
      <c r="L2090" s="11"/>
    </row>
    <row r="2091" spans="1:12" hidden="1">
      <c r="A2091" s="75">
        <v>45887</v>
      </c>
      <c r="B2091" s="6" t="s">
        <v>922</v>
      </c>
      <c r="C2091" s="6" t="s">
        <v>923</v>
      </c>
      <c r="D2091" s="36" t="s">
        <v>48</v>
      </c>
      <c r="E2091" s="6">
        <v>1.7361111111111112E-2</v>
      </c>
      <c r="F2091" s="6">
        <v>1.7857142857142856E-2</v>
      </c>
      <c r="G2091" s="6">
        <v>0</v>
      </c>
      <c r="H2091" s="6">
        <v>0</v>
      </c>
      <c r="I2091" s="6">
        <v>0</v>
      </c>
      <c r="J2091" s="22">
        <v>0</v>
      </c>
      <c r="K2091" s="22">
        <v>11.2</v>
      </c>
      <c r="L2091" s="11"/>
    </row>
    <row r="2092" spans="1:12" hidden="1">
      <c r="A2092" s="75">
        <v>45887</v>
      </c>
      <c r="B2092" s="6" t="s">
        <v>922</v>
      </c>
      <c r="C2092" s="6" t="s">
        <v>923</v>
      </c>
      <c r="D2092" s="36" t="s">
        <v>318</v>
      </c>
      <c r="E2092" s="6">
        <v>6.9444444444444441E-3</v>
      </c>
      <c r="F2092" s="6">
        <v>7.1428571428571426E-3</v>
      </c>
      <c r="G2092" s="6">
        <v>0</v>
      </c>
      <c r="H2092" s="6">
        <v>0</v>
      </c>
      <c r="I2092" s="6">
        <v>0</v>
      </c>
      <c r="J2092" s="22">
        <v>0</v>
      </c>
      <c r="K2092" s="22">
        <v>6.9</v>
      </c>
      <c r="L2092" s="11"/>
    </row>
    <row r="2093" spans="1:12" hidden="1">
      <c r="A2093" s="75">
        <v>45887</v>
      </c>
      <c r="B2093" s="6" t="s">
        <v>922</v>
      </c>
      <c r="C2093" s="6" t="s">
        <v>923</v>
      </c>
      <c r="D2093" s="36" t="s">
        <v>49</v>
      </c>
      <c r="E2093" s="6">
        <v>6.9444444444444441E-3</v>
      </c>
      <c r="F2093" s="6">
        <v>7.1428571428571426E-3</v>
      </c>
      <c r="G2093" s="6">
        <v>0</v>
      </c>
      <c r="H2093" s="6">
        <v>0</v>
      </c>
      <c r="I2093" s="6">
        <v>0</v>
      </c>
      <c r="J2093" s="22">
        <v>0</v>
      </c>
      <c r="K2093" s="22">
        <v>4.2</v>
      </c>
      <c r="L2093" s="11"/>
    </row>
    <row r="2094" spans="1:12" hidden="1">
      <c r="A2094" s="75">
        <v>45887</v>
      </c>
      <c r="B2094" s="6" t="s">
        <v>922</v>
      </c>
      <c r="C2094" s="6" t="s">
        <v>923</v>
      </c>
      <c r="D2094" s="36" t="s">
        <v>50</v>
      </c>
      <c r="E2094" s="6">
        <v>1.0416666666666666E-2</v>
      </c>
      <c r="F2094" s="6">
        <v>1.0714285714285714E-2</v>
      </c>
      <c r="G2094" s="6">
        <v>0</v>
      </c>
      <c r="H2094" s="6">
        <v>0</v>
      </c>
      <c r="I2094" s="6">
        <v>0</v>
      </c>
      <c r="J2094" s="22">
        <v>0</v>
      </c>
      <c r="K2094" s="22">
        <v>7.5</v>
      </c>
      <c r="L2094" s="11"/>
    </row>
    <row r="2095" spans="1:12" hidden="1">
      <c r="A2095" s="75">
        <v>45887</v>
      </c>
      <c r="B2095" s="6" t="s">
        <v>922</v>
      </c>
      <c r="C2095" s="6" t="s">
        <v>923</v>
      </c>
      <c r="D2095" s="36" t="s">
        <v>52</v>
      </c>
      <c r="E2095" s="6">
        <v>2.0833333333333333E-3</v>
      </c>
      <c r="F2095" s="6">
        <v>2.142857142857143E-3</v>
      </c>
      <c r="G2095" s="6">
        <v>0</v>
      </c>
      <c r="H2095" s="6">
        <v>0</v>
      </c>
      <c r="I2095" s="6">
        <v>0</v>
      </c>
      <c r="J2095" s="22">
        <v>0</v>
      </c>
      <c r="K2095" s="22">
        <v>6.1</v>
      </c>
      <c r="L2095" s="11"/>
    </row>
    <row r="2096" spans="1:12" hidden="1">
      <c r="A2096" s="75">
        <v>45887</v>
      </c>
      <c r="B2096" s="6" t="s">
        <v>922</v>
      </c>
      <c r="C2096" s="6" t="s">
        <v>923</v>
      </c>
      <c r="D2096" s="36" t="s">
        <v>53</v>
      </c>
      <c r="E2096" s="6">
        <v>1.0416666666666667E-3</v>
      </c>
      <c r="F2096" s="6">
        <v>1.0714285714285715E-3</v>
      </c>
      <c r="G2096" s="6">
        <v>0</v>
      </c>
      <c r="H2096" s="6">
        <v>0</v>
      </c>
      <c r="I2096" s="6">
        <v>0</v>
      </c>
      <c r="J2096" s="22">
        <v>0</v>
      </c>
      <c r="K2096" s="22">
        <v>62.9</v>
      </c>
      <c r="L2096" s="11"/>
    </row>
    <row r="2097" spans="1:12" hidden="1">
      <c r="A2097" s="75">
        <v>45887</v>
      </c>
      <c r="B2097" s="6" t="s">
        <v>922</v>
      </c>
      <c r="C2097" s="6" t="s">
        <v>923</v>
      </c>
      <c r="D2097" s="36" t="s">
        <v>378</v>
      </c>
      <c r="E2097" s="6">
        <v>1.7361111111111112E-2</v>
      </c>
      <c r="F2097" s="6">
        <v>1.7857142857142856E-2</v>
      </c>
      <c r="G2097" s="6">
        <v>0</v>
      </c>
      <c r="H2097" s="6">
        <v>0</v>
      </c>
      <c r="I2097" s="6">
        <v>0</v>
      </c>
      <c r="J2097" s="22">
        <v>0</v>
      </c>
      <c r="K2097" s="22">
        <v>17.13</v>
      </c>
      <c r="L2097" s="11"/>
    </row>
    <row r="2098" spans="1:12" hidden="1">
      <c r="A2098" s="75">
        <v>45887</v>
      </c>
      <c r="B2098" s="6" t="s">
        <v>922</v>
      </c>
      <c r="C2098" s="6" t="s">
        <v>923</v>
      </c>
      <c r="D2098" s="36" t="s">
        <v>56</v>
      </c>
      <c r="E2098" s="6">
        <v>2.4305555555555556E-3</v>
      </c>
      <c r="F2098" s="6">
        <v>3.5714285714285713E-3</v>
      </c>
      <c r="G2098" s="6">
        <v>0.15</v>
      </c>
      <c r="H2098" s="6">
        <v>1.0416666666666667E-3</v>
      </c>
      <c r="I2098" s="6">
        <v>0</v>
      </c>
      <c r="J2098" s="22">
        <v>4.95</v>
      </c>
      <c r="K2098" s="22">
        <v>33</v>
      </c>
      <c r="L2098" s="11"/>
    </row>
    <row r="2099" spans="1:12" hidden="1">
      <c r="A2099" s="75">
        <v>45887</v>
      </c>
      <c r="B2099" s="6" t="s">
        <v>922</v>
      </c>
      <c r="C2099" s="6" t="s">
        <v>923</v>
      </c>
      <c r="D2099" s="36" t="s">
        <v>326</v>
      </c>
      <c r="E2099" s="6">
        <v>9.3749999999999997E-3</v>
      </c>
      <c r="F2099" s="6">
        <v>1.0714285714285714E-2</v>
      </c>
      <c r="G2099" s="6">
        <v>0</v>
      </c>
      <c r="H2099" s="6">
        <v>0</v>
      </c>
      <c r="I2099" s="6">
        <v>0</v>
      </c>
      <c r="J2099" s="22">
        <v>0</v>
      </c>
      <c r="K2099" s="22">
        <v>12.9</v>
      </c>
      <c r="L2099" s="11"/>
    </row>
    <row r="2100" spans="1:12" hidden="1">
      <c r="A2100" s="75">
        <v>45887</v>
      </c>
      <c r="B2100" s="6" t="s">
        <v>922</v>
      </c>
      <c r="C2100" s="6" t="s">
        <v>923</v>
      </c>
      <c r="D2100" s="36" t="s">
        <v>59</v>
      </c>
      <c r="E2100" s="6">
        <v>1.0416666666666666E-2</v>
      </c>
      <c r="F2100" s="6">
        <v>1.0714285714285714E-2</v>
      </c>
      <c r="G2100" s="6">
        <v>0</v>
      </c>
      <c r="H2100" s="6">
        <v>0</v>
      </c>
      <c r="I2100" s="6">
        <v>0</v>
      </c>
      <c r="J2100" s="22">
        <v>0</v>
      </c>
      <c r="K2100" s="22">
        <v>6.9</v>
      </c>
      <c r="L2100" s="11"/>
    </row>
    <row r="2101" spans="1:12" hidden="1">
      <c r="A2101" s="75">
        <v>45887</v>
      </c>
      <c r="B2101" s="6" t="s">
        <v>922</v>
      </c>
      <c r="C2101" s="6" t="s">
        <v>923</v>
      </c>
      <c r="D2101" s="36" t="s">
        <v>60</v>
      </c>
      <c r="E2101" s="6">
        <v>1.6527777777777777E-2</v>
      </c>
      <c r="F2101" s="6">
        <v>1.7857142857142856E-2</v>
      </c>
      <c r="G2101" s="6">
        <v>0.12</v>
      </c>
      <c r="H2101" s="6">
        <v>8.3333333333333328E-4</v>
      </c>
      <c r="I2101" s="6">
        <v>0</v>
      </c>
      <c r="J2101" s="22">
        <v>1.71</v>
      </c>
      <c r="K2101" s="22">
        <v>14.25</v>
      </c>
      <c r="L2101" s="11"/>
    </row>
    <row r="2102" spans="1:12" hidden="1">
      <c r="A2102" s="75">
        <v>45887</v>
      </c>
      <c r="B2102" s="6" t="s">
        <v>922</v>
      </c>
      <c r="C2102" s="6" t="s">
        <v>923</v>
      </c>
      <c r="D2102" s="36" t="s">
        <v>61</v>
      </c>
      <c r="E2102" s="6">
        <v>5.5555555555555566E-4</v>
      </c>
      <c r="F2102" s="6">
        <v>1.4285714285714286E-3</v>
      </c>
      <c r="G2102" s="6">
        <v>0</v>
      </c>
      <c r="H2102" s="6">
        <v>0</v>
      </c>
      <c r="I2102" s="6">
        <v>0</v>
      </c>
      <c r="J2102" s="22">
        <v>0</v>
      </c>
      <c r="K2102" s="22">
        <v>120</v>
      </c>
      <c r="L2102" s="11"/>
    </row>
    <row r="2103" spans="1:12" hidden="1">
      <c r="A2103" s="75">
        <v>45887</v>
      </c>
      <c r="B2103" s="6" t="s">
        <v>922</v>
      </c>
      <c r="C2103" s="6" t="s">
        <v>923</v>
      </c>
      <c r="D2103" s="36" t="s">
        <v>62</v>
      </c>
      <c r="E2103" s="6">
        <v>1.9027777777777779E-2</v>
      </c>
      <c r="F2103" s="6">
        <v>2.1428571428571429E-2</v>
      </c>
      <c r="G2103" s="6">
        <v>0.26</v>
      </c>
      <c r="H2103" s="6">
        <v>1.8055555555555557E-3</v>
      </c>
      <c r="I2103" s="6">
        <v>0</v>
      </c>
      <c r="J2103" s="22">
        <v>3.9000000000000004</v>
      </c>
      <c r="K2103" s="22">
        <v>15</v>
      </c>
      <c r="L2103" s="11"/>
    </row>
    <row r="2104" spans="1:12" hidden="1">
      <c r="A2104" s="75">
        <v>45887</v>
      </c>
      <c r="B2104" s="6" t="s">
        <v>922</v>
      </c>
      <c r="C2104" s="6" t="s">
        <v>923</v>
      </c>
      <c r="D2104" s="36" t="s">
        <v>63</v>
      </c>
      <c r="E2104" s="6">
        <v>2.3611111111111107E-3</v>
      </c>
      <c r="F2104" s="6">
        <v>4.2857142857142859E-3</v>
      </c>
      <c r="G2104" s="6">
        <v>0</v>
      </c>
      <c r="H2104" s="6">
        <v>0</v>
      </c>
      <c r="I2104" s="6">
        <v>0</v>
      </c>
      <c r="J2104" s="22">
        <v>0</v>
      </c>
      <c r="K2104" s="22">
        <v>31.23</v>
      </c>
      <c r="L2104" s="11"/>
    </row>
    <row r="2105" spans="1:12" hidden="1">
      <c r="A2105" s="75">
        <v>45887</v>
      </c>
      <c r="B2105" s="6" t="s">
        <v>922</v>
      </c>
      <c r="C2105" s="6" t="s">
        <v>923</v>
      </c>
      <c r="D2105" s="36" t="s">
        <v>64</v>
      </c>
      <c r="E2105" s="6">
        <v>5.1180555555555554E-3</v>
      </c>
      <c r="F2105" s="6">
        <v>7.1428571428571426E-3</v>
      </c>
      <c r="G2105" s="6">
        <v>0.26300000000000001</v>
      </c>
      <c r="H2105" s="6">
        <v>1.8263888888888889E-3</v>
      </c>
      <c r="I2105" s="6">
        <v>0</v>
      </c>
      <c r="J2105" s="22">
        <v>8.6526999999999994</v>
      </c>
      <c r="K2105" s="22">
        <v>32.9</v>
      </c>
      <c r="L2105" s="11"/>
    </row>
    <row r="2106" spans="1:12" hidden="1">
      <c r="A2106" s="75">
        <v>45887</v>
      </c>
      <c r="B2106" s="6" t="s">
        <v>922</v>
      </c>
      <c r="C2106" s="6" t="s">
        <v>923</v>
      </c>
      <c r="D2106" s="36" t="s">
        <v>65</v>
      </c>
      <c r="E2106" s="6">
        <v>9.5138888888888899E-4</v>
      </c>
      <c r="F2106" s="6">
        <v>2.8571428571428571E-3</v>
      </c>
      <c r="G2106" s="6">
        <v>0</v>
      </c>
      <c r="H2106" s="6">
        <v>0</v>
      </c>
      <c r="I2106" s="6">
        <v>0</v>
      </c>
      <c r="J2106" s="22">
        <v>0</v>
      </c>
      <c r="K2106" s="22">
        <v>105</v>
      </c>
      <c r="L2106" s="11"/>
    </row>
    <row r="2107" spans="1:12" hidden="1">
      <c r="A2107" s="75">
        <v>45887</v>
      </c>
      <c r="B2107" s="6" t="s">
        <v>922</v>
      </c>
      <c r="C2107" s="6" t="s">
        <v>923</v>
      </c>
      <c r="D2107" s="36" t="s">
        <v>785</v>
      </c>
      <c r="E2107" s="6">
        <v>2.0833333333333333E-3</v>
      </c>
      <c r="F2107" s="6">
        <v>2.142857142857143E-3</v>
      </c>
      <c r="G2107" s="6">
        <v>0</v>
      </c>
      <c r="H2107" s="6">
        <v>0</v>
      </c>
      <c r="I2107" s="6">
        <v>0</v>
      </c>
      <c r="J2107" s="22">
        <v>0</v>
      </c>
      <c r="K2107" s="22">
        <v>22.5</v>
      </c>
      <c r="L2107" s="11"/>
    </row>
    <row r="2108" spans="1:12" hidden="1">
      <c r="A2108" s="75">
        <v>45887</v>
      </c>
      <c r="B2108" s="6" t="s">
        <v>922</v>
      </c>
      <c r="C2108" s="6" t="s">
        <v>923</v>
      </c>
      <c r="D2108" s="36" t="s">
        <v>66</v>
      </c>
      <c r="E2108" s="6">
        <v>1.3888888888888889E-3</v>
      </c>
      <c r="F2108" s="6">
        <v>1.4285714285714286E-3</v>
      </c>
      <c r="G2108" s="6">
        <v>0</v>
      </c>
      <c r="H2108" s="6">
        <v>0</v>
      </c>
      <c r="I2108" s="6">
        <v>0</v>
      </c>
      <c r="J2108" s="22">
        <v>0</v>
      </c>
      <c r="K2108" s="22">
        <v>52</v>
      </c>
      <c r="L2108" s="11"/>
    </row>
    <row r="2109" spans="1:12" hidden="1">
      <c r="A2109" s="75">
        <v>45887</v>
      </c>
      <c r="B2109" s="6" t="s">
        <v>922</v>
      </c>
      <c r="C2109" s="6" t="s">
        <v>923</v>
      </c>
      <c r="D2109" s="36" t="s">
        <v>68</v>
      </c>
      <c r="E2109" s="6">
        <v>2.0833333333333333E-3</v>
      </c>
      <c r="F2109" s="6">
        <v>2.142857142857143E-3</v>
      </c>
      <c r="G2109" s="6">
        <v>0</v>
      </c>
      <c r="H2109" s="6">
        <v>0</v>
      </c>
      <c r="I2109" s="6">
        <v>0</v>
      </c>
      <c r="J2109" s="22">
        <v>0</v>
      </c>
      <c r="K2109" s="22">
        <v>10.9</v>
      </c>
      <c r="L2109" s="11"/>
    </row>
    <row r="2110" spans="1:12" hidden="1">
      <c r="A2110" s="75">
        <v>45887</v>
      </c>
      <c r="B2110" s="6" t="s">
        <v>922</v>
      </c>
      <c r="C2110" s="6" t="s">
        <v>923</v>
      </c>
      <c r="D2110" s="36" t="s">
        <v>930</v>
      </c>
      <c r="E2110" s="6">
        <v>4.1666666666666666E-3</v>
      </c>
      <c r="F2110" s="6">
        <v>4.2857142857142859E-3</v>
      </c>
      <c r="G2110" s="6">
        <v>0</v>
      </c>
      <c r="H2110" s="6">
        <v>0</v>
      </c>
      <c r="I2110" s="6">
        <v>0</v>
      </c>
      <c r="J2110" s="22">
        <v>0</v>
      </c>
      <c r="K2110" s="22">
        <v>23.25</v>
      </c>
      <c r="L2110" s="11"/>
    </row>
    <row r="2111" spans="1:12" hidden="1">
      <c r="A2111" s="75">
        <v>45887</v>
      </c>
      <c r="B2111" s="6" t="s">
        <v>922</v>
      </c>
      <c r="C2111" s="6" t="s">
        <v>923</v>
      </c>
      <c r="D2111" s="36" t="s">
        <v>69</v>
      </c>
      <c r="E2111" s="6">
        <v>8.3333333333333332E-3</v>
      </c>
      <c r="F2111" s="6">
        <v>8.5714285714285719E-3</v>
      </c>
      <c r="G2111" s="6">
        <v>0</v>
      </c>
      <c r="H2111" s="6">
        <v>0</v>
      </c>
      <c r="I2111" s="6">
        <v>0</v>
      </c>
      <c r="J2111" s="22">
        <v>0</v>
      </c>
      <c r="K2111" s="22">
        <v>33</v>
      </c>
      <c r="L2111" s="11"/>
    </row>
    <row r="2112" spans="1:12" hidden="1">
      <c r="A2112" s="75">
        <v>45887</v>
      </c>
      <c r="B2112" s="6" t="s">
        <v>922</v>
      </c>
      <c r="C2112" s="6" t="s">
        <v>923</v>
      </c>
      <c r="D2112" s="36" t="s">
        <v>475</v>
      </c>
      <c r="E2112" s="6">
        <v>6.9444444444444447E-4</v>
      </c>
      <c r="F2112" s="6">
        <v>7.1428571428571429E-4</v>
      </c>
      <c r="G2112" s="6">
        <v>0</v>
      </c>
      <c r="H2112" s="6">
        <v>0</v>
      </c>
      <c r="I2112" s="6">
        <v>0</v>
      </c>
      <c r="J2112" s="22">
        <v>0</v>
      </c>
      <c r="K2112" s="22">
        <v>109.95</v>
      </c>
      <c r="L2112" s="11"/>
    </row>
    <row r="2113" spans="1:12" ht="15" hidden="1">
      <c r="A2113" s="75">
        <v>45887</v>
      </c>
      <c r="B2113" s="6" t="s">
        <v>922</v>
      </c>
      <c r="C2113" s="6" t="s">
        <v>923</v>
      </c>
      <c r="D2113" s="27" t="s">
        <v>75</v>
      </c>
      <c r="E2113" s="6">
        <v>5.9027777777777776E-3</v>
      </c>
      <c r="F2113" s="6">
        <v>7.1428571428571426E-3</v>
      </c>
      <c r="G2113" s="6">
        <v>0.15</v>
      </c>
      <c r="H2113" s="6">
        <v>1.0416666666666667E-3</v>
      </c>
      <c r="I2113" s="6">
        <v>0</v>
      </c>
      <c r="J2113" s="22">
        <v>4.0349999999999993</v>
      </c>
      <c r="K2113" s="22">
        <v>26.9</v>
      </c>
      <c r="L2113" s="11"/>
    </row>
    <row r="2114" spans="1:12" ht="15" hidden="1">
      <c r="A2114" s="75">
        <v>45887</v>
      </c>
      <c r="B2114" s="6" t="s">
        <v>922</v>
      </c>
      <c r="C2114" s="6" t="s">
        <v>923</v>
      </c>
      <c r="D2114" s="27" t="s">
        <v>76</v>
      </c>
      <c r="E2114" s="6">
        <v>4.8611111111111112E-3</v>
      </c>
      <c r="F2114" s="6">
        <v>7.1428571428571426E-3</v>
      </c>
      <c r="G2114" s="6">
        <v>0.15</v>
      </c>
      <c r="H2114" s="6">
        <v>1.0416666666666667E-3</v>
      </c>
      <c r="I2114" s="6">
        <v>0</v>
      </c>
      <c r="J2114" s="22">
        <v>4.5750000000000002</v>
      </c>
      <c r="K2114" s="22">
        <v>30.5</v>
      </c>
      <c r="L2114" s="11"/>
    </row>
    <row r="2115" spans="1:12" ht="15" hidden="1">
      <c r="A2115" s="75">
        <v>45887</v>
      </c>
      <c r="B2115" s="6" t="s">
        <v>922</v>
      </c>
      <c r="C2115" s="6" t="s">
        <v>923</v>
      </c>
      <c r="D2115" s="26" t="s">
        <v>335</v>
      </c>
      <c r="E2115" s="6">
        <v>1.2847222222222222E-2</v>
      </c>
      <c r="F2115" s="6">
        <v>1.4285714285714285E-2</v>
      </c>
      <c r="G2115" s="6">
        <v>0</v>
      </c>
      <c r="H2115" s="6">
        <v>0</v>
      </c>
      <c r="I2115" s="6">
        <v>0</v>
      </c>
      <c r="J2115" s="22">
        <v>0</v>
      </c>
      <c r="K2115" s="22">
        <v>31</v>
      </c>
      <c r="L2115" s="11"/>
    </row>
    <row r="2116" spans="1:12" ht="15" hidden="1">
      <c r="A2116" s="75">
        <v>45887</v>
      </c>
      <c r="B2116" s="6" t="s">
        <v>922</v>
      </c>
      <c r="C2116" s="6" t="s">
        <v>923</v>
      </c>
      <c r="D2116" s="26" t="s">
        <v>191</v>
      </c>
      <c r="E2116" s="6">
        <v>6.9444444444444441E-3</v>
      </c>
      <c r="F2116" s="6">
        <v>7.1428571428571426E-3</v>
      </c>
      <c r="G2116" s="6">
        <v>0</v>
      </c>
      <c r="H2116" s="6">
        <v>0</v>
      </c>
      <c r="I2116" s="6">
        <v>0</v>
      </c>
      <c r="J2116" s="22">
        <v>0</v>
      </c>
      <c r="K2116" s="22">
        <v>32</v>
      </c>
      <c r="L2116" s="11"/>
    </row>
    <row r="2117" spans="1:12" ht="15.6" hidden="1">
      <c r="A2117" s="75">
        <v>45887</v>
      </c>
      <c r="B2117" s="3" t="s">
        <v>894</v>
      </c>
      <c r="C2117" s="3" t="s">
        <v>895</v>
      </c>
      <c r="D2117" s="53" t="s">
        <v>877</v>
      </c>
      <c r="E2117" s="4">
        <v>4.8780487804878049E-3</v>
      </c>
      <c r="F2117" s="4">
        <v>4.1666666666666666E-3</v>
      </c>
      <c r="G2117" s="3"/>
      <c r="H2117" s="4">
        <v>0</v>
      </c>
      <c r="I2117" s="4">
        <v>0</v>
      </c>
      <c r="J2117" s="58">
        <v>0</v>
      </c>
      <c r="K2117" s="64">
        <v>62.55</v>
      </c>
      <c r="L2117" s="11"/>
    </row>
    <row r="2118" spans="1:12" ht="15.6" hidden="1">
      <c r="A2118" s="75">
        <v>45887</v>
      </c>
      <c r="B2118" s="3" t="s">
        <v>894</v>
      </c>
      <c r="C2118" s="3" t="s">
        <v>895</v>
      </c>
      <c r="D2118" s="53" t="s">
        <v>7</v>
      </c>
      <c r="E2118" s="4">
        <v>9.7560975609756097E-3</v>
      </c>
      <c r="F2118" s="4">
        <v>8.3333333333333332E-3</v>
      </c>
      <c r="G2118" s="3"/>
      <c r="H2118" s="4">
        <v>0</v>
      </c>
      <c r="I2118" s="4">
        <v>0</v>
      </c>
      <c r="J2118" s="58">
        <v>0</v>
      </c>
      <c r="K2118" s="64">
        <v>20.7</v>
      </c>
      <c r="L2118" s="11"/>
    </row>
    <row r="2119" spans="1:12" ht="15.6" hidden="1">
      <c r="A2119" s="75">
        <v>45887</v>
      </c>
      <c r="B2119" s="3" t="s">
        <v>894</v>
      </c>
      <c r="C2119" s="3" t="s">
        <v>895</v>
      </c>
      <c r="D2119" s="53" t="s">
        <v>535</v>
      </c>
      <c r="E2119" s="4">
        <v>4.8780487804878049E-3</v>
      </c>
      <c r="F2119" s="4">
        <v>4.1666666666666666E-3</v>
      </c>
      <c r="G2119" s="3"/>
      <c r="H2119" s="4">
        <v>0</v>
      </c>
      <c r="I2119" s="4">
        <v>0</v>
      </c>
      <c r="J2119" s="58">
        <v>0</v>
      </c>
      <c r="K2119" s="64">
        <f>19.28/0.5</f>
        <v>38.56</v>
      </c>
      <c r="L2119" s="11"/>
    </row>
    <row r="2120" spans="1:12" ht="15.6" hidden="1">
      <c r="A2120" s="75">
        <v>45887</v>
      </c>
      <c r="B2120" s="3" t="s">
        <v>894</v>
      </c>
      <c r="C2120" s="3" t="s">
        <v>895</v>
      </c>
      <c r="D2120" s="53" t="s">
        <v>15</v>
      </c>
      <c r="E2120" s="4">
        <v>4.8780487804878049E-3</v>
      </c>
      <c r="F2120" s="4">
        <v>4.1666666666666666E-3</v>
      </c>
      <c r="G2120" s="3"/>
      <c r="H2120" s="4">
        <v>0</v>
      </c>
      <c r="I2120" s="4">
        <v>0</v>
      </c>
      <c r="J2120" s="58">
        <v>0</v>
      </c>
      <c r="K2120" s="64">
        <v>4.99</v>
      </c>
      <c r="L2120" s="11"/>
    </row>
    <row r="2121" spans="1:12" ht="15.6" hidden="1">
      <c r="A2121" s="75">
        <v>45887</v>
      </c>
      <c r="B2121" s="3" t="s">
        <v>894</v>
      </c>
      <c r="C2121" s="3" t="s">
        <v>895</v>
      </c>
      <c r="D2121" s="53" t="s">
        <v>16</v>
      </c>
      <c r="E2121" s="4">
        <v>0.73170731707317072</v>
      </c>
      <c r="F2121" s="4">
        <v>0.625</v>
      </c>
      <c r="G2121" s="3"/>
      <c r="H2121" s="4">
        <v>0</v>
      </c>
      <c r="I2121" s="4">
        <v>0</v>
      </c>
      <c r="J2121" s="58">
        <v>0</v>
      </c>
      <c r="K2121" s="64">
        <v>0.06</v>
      </c>
      <c r="L2121" s="11"/>
    </row>
    <row r="2122" spans="1:12" ht="15.6" hidden="1">
      <c r="A2122" s="75">
        <v>45887</v>
      </c>
      <c r="B2122" s="3" t="s">
        <v>894</v>
      </c>
      <c r="C2122" s="3" t="s">
        <v>895</v>
      </c>
      <c r="D2122" s="53" t="s">
        <v>17</v>
      </c>
      <c r="E2122" s="4">
        <v>0.73170731707317072</v>
      </c>
      <c r="F2122" s="4">
        <v>0.625</v>
      </c>
      <c r="G2122" s="3"/>
      <c r="H2122" s="4">
        <v>0</v>
      </c>
      <c r="I2122" s="4">
        <v>0</v>
      </c>
      <c r="J2122" s="58">
        <v>0</v>
      </c>
      <c r="K2122" s="64">
        <v>7.0000000000000007E-2</v>
      </c>
      <c r="L2122" s="11"/>
    </row>
    <row r="2123" spans="1:12" ht="15.6" hidden="1">
      <c r="A2123" s="75">
        <v>45887</v>
      </c>
      <c r="B2123" s="3" t="s">
        <v>894</v>
      </c>
      <c r="C2123" s="3" t="s">
        <v>895</v>
      </c>
      <c r="D2123" s="54" t="s">
        <v>622</v>
      </c>
      <c r="E2123" s="4">
        <v>3.9414634146341465E-3</v>
      </c>
      <c r="F2123" s="4">
        <v>4.1666666666666666E-3</v>
      </c>
      <c r="G2123" s="3">
        <v>0.192</v>
      </c>
      <c r="H2123" s="4">
        <v>9.3658536585365854E-4</v>
      </c>
      <c r="I2123" s="4">
        <v>0</v>
      </c>
      <c r="J2123" s="58">
        <v>17.283839999999998</v>
      </c>
      <c r="K2123" s="64">
        <v>90.02</v>
      </c>
      <c r="L2123" s="11"/>
    </row>
    <row r="2124" spans="1:12" ht="15.6" hidden="1">
      <c r="A2124" s="75">
        <v>45887</v>
      </c>
      <c r="B2124" s="3" t="s">
        <v>894</v>
      </c>
      <c r="C2124" s="3" t="s">
        <v>895</v>
      </c>
      <c r="D2124" s="53" t="s">
        <v>19</v>
      </c>
      <c r="E2124" s="4">
        <v>9.7560975609756097E-3</v>
      </c>
      <c r="F2124" s="4">
        <v>8.3333333333333332E-3</v>
      </c>
      <c r="G2124" s="3"/>
      <c r="H2124" s="4">
        <v>0</v>
      </c>
      <c r="I2124" s="4">
        <v>0</v>
      </c>
      <c r="J2124" s="58">
        <v>0</v>
      </c>
      <c r="K2124" s="64">
        <v>65</v>
      </c>
      <c r="L2124" s="11"/>
    </row>
    <row r="2125" spans="1:12" ht="15.6" hidden="1">
      <c r="A2125" s="75">
        <v>45887</v>
      </c>
      <c r="B2125" s="3" t="s">
        <v>894</v>
      </c>
      <c r="C2125" s="3" t="s">
        <v>895</v>
      </c>
      <c r="D2125" s="54" t="s">
        <v>21</v>
      </c>
      <c r="E2125" s="4">
        <v>9.7560975609756097E-3</v>
      </c>
      <c r="F2125" s="4">
        <v>8.3333333333333332E-3</v>
      </c>
      <c r="G2125" s="3"/>
      <c r="H2125" s="4">
        <v>0</v>
      </c>
      <c r="I2125" s="4">
        <v>0</v>
      </c>
      <c r="J2125" s="58">
        <v>0</v>
      </c>
      <c r="K2125" s="64">
        <v>156.30000000000001</v>
      </c>
      <c r="L2125" s="11"/>
    </row>
    <row r="2126" spans="1:12" ht="15.6" hidden="1">
      <c r="A2126" s="75">
        <v>45887</v>
      </c>
      <c r="B2126" s="3" t="s">
        <v>894</v>
      </c>
      <c r="C2126" s="3" t="s">
        <v>895</v>
      </c>
      <c r="D2126" s="54" t="s">
        <v>22</v>
      </c>
      <c r="E2126" s="4">
        <v>1.5121951219512195</v>
      </c>
      <c r="F2126" s="4">
        <v>1.875</v>
      </c>
      <c r="G2126" s="3"/>
      <c r="H2126" s="4">
        <v>0</v>
      </c>
      <c r="I2126" s="4">
        <v>140</v>
      </c>
      <c r="J2126" s="58">
        <v>0</v>
      </c>
      <c r="K2126" s="64">
        <f>36/20</f>
        <v>1.8</v>
      </c>
      <c r="L2126" s="11"/>
    </row>
    <row r="2127" spans="1:12" ht="15.6" hidden="1">
      <c r="A2127" s="75">
        <v>45887</v>
      </c>
      <c r="B2127" s="3" t="s">
        <v>894</v>
      </c>
      <c r="C2127" s="3" t="s">
        <v>895</v>
      </c>
      <c r="D2127" s="53" t="s">
        <v>24</v>
      </c>
      <c r="E2127" s="4">
        <v>1.7073170731707318E-2</v>
      </c>
      <c r="F2127" s="4">
        <v>1.0416666666666666E-2</v>
      </c>
      <c r="G2127" s="3"/>
      <c r="H2127" s="4">
        <v>0</v>
      </c>
      <c r="I2127" s="4">
        <v>-1</v>
      </c>
      <c r="J2127" s="58">
        <v>0</v>
      </c>
      <c r="K2127" s="64">
        <f>329.9/5</f>
        <v>65.97999999999999</v>
      </c>
      <c r="L2127" s="11"/>
    </row>
    <row r="2128" spans="1:12" ht="15.6" hidden="1">
      <c r="A2128" s="75">
        <v>45887</v>
      </c>
      <c r="B2128" s="3" t="s">
        <v>894</v>
      </c>
      <c r="C2128" s="3" t="s">
        <v>895</v>
      </c>
      <c r="D2128" s="54" t="s">
        <v>25</v>
      </c>
      <c r="E2128" s="4">
        <v>0.73170731707317072</v>
      </c>
      <c r="F2128" s="4">
        <v>0.625</v>
      </c>
      <c r="G2128" s="3"/>
      <c r="H2128" s="4">
        <v>0</v>
      </c>
      <c r="I2128" s="4">
        <v>0</v>
      </c>
      <c r="J2128" s="58">
        <v>0</v>
      </c>
      <c r="K2128" s="64">
        <v>2.5099999999999998</v>
      </c>
      <c r="L2128" s="11"/>
    </row>
    <row r="2129" spans="1:12" ht="15.6" hidden="1">
      <c r="A2129" s="75">
        <v>45887</v>
      </c>
      <c r="B2129" s="3" t="s">
        <v>894</v>
      </c>
      <c r="C2129" s="3" t="s">
        <v>895</v>
      </c>
      <c r="D2129" s="54" t="s">
        <v>878</v>
      </c>
      <c r="E2129" s="4">
        <v>4.8780487804878049E-3</v>
      </c>
      <c r="F2129" s="4">
        <v>4.1666666666666666E-3</v>
      </c>
      <c r="G2129" s="3"/>
      <c r="H2129" s="4">
        <v>0</v>
      </c>
      <c r="I2129" s="4">
        <v>0</v>
      </c>
      <c r="J2129" s="58">
        <v>0</v>
      </c>
      <c r="K2129" s="64">
        <v>79</v>
      </c>
      <c r="L2129" s="11"/>
    </row>
    <row r="2130" spans="1:12" ht="15.6" hidden="1">
      <c r="A2130" s="75">
        <v>45887</v>
      </c>
      <c r="B2130" s="3" t="s">
        <v>894</v>
      </c>
      <c r="C2130" s="3" t="s">
        <v>895</v>
      </c>
      <c r="D2130" s="53" t="s">
        <v>27</v>
      </c>
      <c r="E2130" s="4">
        <v>2.4390243902439025E-2</v>
      </c>
      <c r="F2130" s="4">
        <v>1.2500000000000001E-2</v>
      </c>
      <c r="G2130" s="3"/>
      <c r="H2130" s="4">
        <v>0</v>
      </c>
      <c r="I2130" s="4">
        <v>-2</v>
      </c>
      <c r="J2130" s="58">
        <v>0</v>
      </c>
      <c r="K2130" s="64">
        <v>16.64</v>
      </c>
      <c r="L2130" s="11"/>
    </row>
    <row r="2131" spans="1:12" ht="15.6" hidden="1">
      <c r="A2131" s="75">
        <v>45887</v>
      </c>
      <c r="B2131" s="3" t="s">
        <v>894</v>
      </c>
      <c r="C2131" s="3" t="s">
        <v>895</v>
      </c>
      <c r="D2131" s="53" t="s">
        <v>817</v>
      </c>
      <c r="E2131" s="4">
        <v>9.7560975609756108E-4</v>
      </c>
      <c r="F2131" s="4">
        <v>8.3333333333333339E-4</v>
      </c>
      <c r="G2131" s="3"/>
      <c r="H2131" s="4">
        <v>0</v>
      </c>
      <c r="I2131" s="4">
        <v>0</v>
      </c>
      <c r="J2131" s="58">
        <v>0</v>
      </c>
      <c r="K2131" s="64">
        <f>6.2/0.5</f>
        <v>12.4</v>
      </c>
      <c r="L2131" s="11"/>
    </row>
    <row r="2132" spans="1:12" ht="15.6" hidden="1">
      <c r="A2132" s="75">
        <v>45887</v>
      </c>
      <c r="B2132" s="3" t="s">
        <v>894</v>
      </c>
      <c r="C2132" s="3" t="s">
        <v>895</v>
      </c>
      <c r="D2132" s="53" t="s">
        <v>30</v>
      </c>
      <c r="E2132" s="4">
        <v>1.4634146341463415E-2</v>
      </c>
      <c r="F2132" s="4">
        <v>1.2500000000000001E-2</v>
      </c>
      <c r="G2132" s="3"/>
      <c r="H2132" s="4">
        <v>0</v>
      </c>
      <c r="I2132" s="4">
        <v>0</v>
      </c>
      <c r="J2132" s="58">
        <v>0</v>
      </c>
      <c r="K2132" s="64">
        <v>14.9</v>
      </c>
      <c r="L2132" s="11"/>
    </row>
    <row r="2133" spans="1:12" ht="15.6" hidden="1">
      <c r="A2133" s="75">
        <v>45887</v>
      </c>
      <c r="B2133" s="3" t="s">
        <v>894</v>
      </c>
      <c r="C2133" s="3" t="s">
        <v>895</v>
      </c>
      <c r="D2133" s="54" t="s">
        <v>241</v>
      </c>
      <c r="E2133" s="4">
        <v>4.8780487804878049E-3</v>
      </c>
      <c r="F2133" s="4">
        <v>4.1666666666666666E-3</v>
      </c>
      <c r="G2133" s="3"/>
      <c r="H2133" s="4">
        <v>0</v>
      </c>
      <c r="I2133" s="4">
        <v>0</v>
      </c>
      <c r="J2133" s="58">
        <v>0</v>
      </c>
      <c r="K2133" s="64">
        <v>35.729999999999997</v>
      </c>
      <c r="L2133" s="11"/>
    </row>
    <row r="2134" spans="1:12" ht="15.6" hidden="1">
      <c r="A2134" s="75">
        <v>45887</v>
      </c>
      <c r="B2134" s="3" t="s">
        <v>894</v>
      </c>
      <c r="C2134" s="3" t="s">
        <v>895</v>
      </c>
      <c r="D2134" s="53" t="s">
        <v>32</v>
      </c>
      <c r="E2134" s="4">
        <v>1.4634146341463415E-2</v>
      </c>
      <c r="F2134" s="4">
        <v>1.2500000000000001E-2</v>
      </c>
      <c r="G2134" s="3"/>
      <c r="H2134" s="4">
        <v>0</v>
      </c>
      <c r="I2134" s="4">
        <v>0</v>
      </c>
      <c r="J2134" s="58">
        <v>0</v>
      </c>
      <c r="K2134" s="64">
        <v>28.02</v>
      </c>
      <c r="L2134" s="11"/>
    </row>
    <row r="2135" spans="1:12" ht="15.6" hidden="1">
      <c r="A2135" s="75">
        <v>45887</v>
      </c>
      <c r="B2135" s="3" t="s">
        <v>894</v>
      </c>
      <c r="C2135" s="3" t="s">
        <v>895</v>
      </c>
      <c r="D2135" s="54" t="s">
        <v>308</v>
      </c>
      <c r="E2135" s="4">
        <v>4.8780487804878049E-3</v>
      </c>
      <c r="F2135" s="4">
        <v>2.0833333333333333E-3</v>
      </c>
      <c r="G2135" s="3"/>
      <c r="H2135" s="4">
        <v>0</v>
      </c>
      <c r="I2135" s="4">
        <v>-0.5</v>
      </c>
      <c r="J2135" s="58">
        <v>0</v>
      </c>
      <c r="K2135" s="64">
        <f>426.18/8.4</f>
        <v>50.735714285714288</v>
      </c>
      <c r="L2135" s="11"/>
    </row>
    <row r="2136" spans="1:12" ht="15.6" hidden="1">
      <c r="A2136" s="75">
        <v>45887</v>
      </c>
      <c r="B2136" s="3" t="s">
        <v>894</v>
      </c>
      <c r="C2136" s="3" t="s">
        <v>895</v>
      </c>
      <c r="D2136" s="54" t="s">
        <v>468</v>
      </c>
      <c r="E2136" s="4">
        <v>1.9512195121951222E-3</v>
      </c>
      <c r="F2136" s="4">
        <v>1.6666666666666668E-3</v>
      </c>
      <c r="G2136" s="3"/>
      <c r="H2136" s="4">
        <v>0</v>
      </c>
      <c r="I2136" s="4">
        <v>0</v>
      </c>
      <c r="J2136" s="58">
        <v>0</v>
      </c>
      <c r="K2136" s="64">
        <f>51.87/2</f>
        <v>25.934999999999999</v>
      </c>
      <c r="L2136" s="11"/>
    </row>
    <row r="2137" spans="1:12" ht="15.6" hidden="1">
      <c r="A2137" s="75">
        <v>45887</v>
      </c>
      <c r="B2137" s="3" t="s">
        <v>894</v>
      </c>
      <c r="C2137" s="3" t="s">
        <v>895</v>
      </c>
      <c r="D2137" s="53" t="s">
        <v>39</v>
      </c>
      <c r="E2137" s="4">
        <v>4.8780487804878054E-4</v>
      </c>
      <c r="F2137" s="4">
        <v>4.1666666666666669E-4</v>
      </c>
      <c r="G2137" s="3"/>
      <c r="H2137" s="4">
        <v>0</v>
      </c>
      <c r="I2137" s="4">
        <v>0</v>
      </c>
      <c r="J2137" s="58">
        <v>0</v>
      </c>
      <c r="K2137" s="64">
        <v>11.12</v>
      </c>
      <c r="L2137" s="11"/>
    </row>
    <row r="2138" spans="1:12" ht="15.6" hidden="1">
      <c r="A2138" s="75">
        <v>45887</v>
      </c>
      <c r="B2138" s="3" t="s">
        <v>894</v>
      </c>
      <c r="C2138" s="3" t="s">
        <v>895</v>
      </c>
      <c r="D2138" s="53" t="s">
        <v>879</v>
      </c>
      <c r="E2138" s="4">
        <v>4.8780487804878054E-4</v>
      </c>
      <c r="F2138" s="4">
        <v>4.1666666666666669E-4</v>
      </c>
      <c r="G2138" s="3"/>
      <c r="H2138" s="4">
        <v>0</v>
      </c>
      <c r="I2138" s="4">
        <v>0</v>
      </c>
      <c r="J2138" s="58">
        <v>0</v>
      </c>
      <c r="K2138" s="64">
        <f>18.9/0.06</f>
        <v>315</v>
      </c>
      <c r="L2138" s="11"/>
    </row>
    <row r="2139" spans="1:12" ht="15.6" hidden="1">
      <c r="A2139" s="75">
        <v>45887</v>
      </c>
      <c r="B2139" s="3" t="s">
        <v>894</v>
      </c>
      <c r="C2139" s="3" t="s">
        <v>895</v>
      </c>
      <c r="D2139" s="53" t="s">
        <v>40</v>
      </c>
      <c r="E2139" s="4">
        <v>1.9321951219512197E-2</v>
      </c>
      <c r="F2139" s="4">
        <v>2.0833333333333332E-2</v>
      </c>
      <c r="G2139" s="3">
        <v>1.0389999999999999</v>
      </c>
      <c r="H2139" s="4">
        <v>5.0682926829268291E-3</v>
      </c>
      <c r="I2139" s="4">
        <v>0</v>
      </c>
      <c r="J2139" s="58">
        <v>10.577019999999999</v>
      </c>
      <c r="K2139" s="64">
        <f>5.09/0.5</f>
        <v>10.18</v>
      </c>
      <c r="L2139" s="11"/>
    </row>
    <row r="2140" spans="1:12" ht="15.6" hidden="1">
      <c r="A2140" s="75">
        <v>45887</v>
      </c>
      <c r="B2140" s="3" t="s">
        <v>894</v>
      </c>
      <c r="C2140" s="3" t="s">
        <v>895</v>
      </c>
      <c r="D2140" s="53" t="s">
        <v>41</v>
      </c>
      <c r="E2140" s="4">
        <v>4.8780487804878049E-3</v>
      </c>
      <c r="F2140" s="4">
        <v>4.1666666666666666E-3</v>
      </c>
      <c r="G2140" s="3"/>
      <c r="H2140" s="4">
        <v>0</v>
      </c>
      <c r="I2140" s="4">
        <v>0</v>
      </c>
      <c r="J2140" s="58">
        <v>0</v>
      </c>
      <c r="K2140" s="64">
        <v>3.96</v>
      </c>
      <c r="L2140" s="11"/>
    </row>
    <row r="2141" spans="1:12" ht="15.6" hidden="1">
      <c r="A2141" s="75">
        <v>45887</v>
      </c>
      <c r="B2141" s="3" t="s">
        <v>894</v>
      </c>
      <c r="C2141" s="3" t="s">
        <v>895</v>
      </c>
      <c r="D2141" s="54" t="s">
        <v>313</v>
      </c>
      <c r="E2141" s="4">
        <v>1.9512195121951222E-3</v>
      </c>
      <c r="F2141" s="4">
        <v>1.6666666666666668E-3</v>
      </c>
      <c r="G2141" s="3"/>
      <c r="H2141" s="4">
        <v>0</v>
      </c>
      <c r="I2141" s="4">
        <v>0</v>
      </c>
      <c r="J2141" s="58">
        <v>0</v>
      </c>
      <c r="K2141" s="64">
        <v>55.19</v>
      </c>
      <c r="L2141" s="11"/>
    </row>
    <row r="2142" spans="1:12" ht="15.6" hidden="1">
      <c r="A2142" s="75">
        <v>45887</v>
      </c>
      <c r="B2142" s="3" t="s">
        <v>894</v>
      </c>
      <c r="C2142" s="3" t="s">
        <v>895</v>
      </c>
      <c r="D2142" s="54" t="s">
        <v>880</v>
      </c>
      <c r="E2142" s="4">
        <v>9.7560975609756108E-4</v>
      </c>
      <c r="F2142" s="4">
        <v>8.3333333333333339E-4</v>
      </c>
      <c r="G2142" s="3"/>
      <c r="H2142" s="4">
        <v>0</v>
      </c>
      <c r="I2142" s="4">
        <v>0</v>
      </c>
      <c r="J2142" s="58">
        <v>0</v>
      </c>
      <c r="K2142" s="64">
        <v>18.989999999999998</v>
      </c>
      <c r="L2142" s="11"/>
    </row>
    <row r="2143" spans="1:12" ht="15.6" hidden="1">
      <c r="A2143" s="75">
        <v>45887</v>
      </c>
      <c r="B2143" s="3" t="s">
        <v>894</v>
      </c>
      <c r="C2143" s="3" t="s">
        <v>895</v>
      </c>
      <c r="D2143" s="54" t="s">
        <v>44</v>
      </c>
      <c r="E2143" s="4">
        <v>4.8780487804878049E-3</v>
      </c>
      <c r="F2143" s="4">
        <v>4.1666666666666666E-3</v>
      </c>
      <c r="G2143" s="3"/>
      <c r="H2143" s="4">
        <v>0</v>
      </c>
      <c r="I2143" s="4">
        <v>0</v>
      </c>
      <c r="J2143" s="58">
        <v>0</v>
      </c>
      <c r="K2143" s="64">
        <v>7.9</v>
      </c>
      <c r="L2143" s="11"/>
    </row>
    <row r="2144" spans="1:12" ht="15.6" hidden="1">
      <c r="A2144" s="75">
        <v>45887</v>
      </c>
      <c r="B2144" s="3" t="s">
        <v>894</v>
      </c>
      <c r="C2144" s="3" t="s">
        <v>895</v>
      </c>
      <c r="D2144" s="54" t="s">
        <v>881</v>
      </c>
      <c r="E2144" s="4">
        <v>2.4390243902439025E-2</v>
      </c>
      <c r="F2144" s="4">
        <v>2.0833333333333332E-2</v>
      </c>
      <c r="G2144" s="3"/>
      <c r="H2144" s="4">
        <v>0</v>
      </c>
      <c r="I2144" s="4">
        <v>0</v>
      </c>
      <c r="J2144" s="58">
        <v>0</v>
      </c>
      <c r="K2144" s="64">
        <v>6.75</v>
      </c>
      <c r="L2144" s="11"/>
    </row>
    <row r="2145" spans="1:12" ht="15.6" hidden="1">
      <c r="A2145" s="75">
        <v>45887</v>
      </c>
      <c r="B2145" s="3" t="s">
        <v>894</v>
      </c>
      <c r="C2145" s="3" t="s">
        <v>895</v>
      </c>
      <c r="D2145" s="54" t="s">
        <v>882</v>
      </c>
      <c r="E2145" s="4">
        <v>1.9512195121951219E-2</v>
      </c>
      <c r="F2145" s="4">
        <v>1.6666666666666666E-2</v>
      </c>
      <c r="G2145" s="3"/>
      <c r="H2145" s="4">
        <v>0</v>
      </c>
      <c r="I2145" s="4">
        <v>0</v>
      </c>
      <c r="J2145" s="58">
        <v>0</v>
      </c>
      <c r="K2145" s="64">
        <v>35.6</v>
      </c>
      <c r="L2145" s="11"/>
    </row>
    <row r="2146" spans="1:12" ht="15.6" hidden="1">
      <c r="A2146" s="75">
        <v>45887</v>
      </c>
      <c r="B2146" s="3" t="s">
        <v>894</v>
      </c>
      <c r="C2146" s="3" t="s">
        <v>895</v>
      </c>
      <c r="D2146" s="53" t="s">
        <v>317</v>
      </c>
      <c r="E2146" s="4">
        <v>9.7560975609756108E-4</v>
      </c>
      <c r="F2146" s="4">
        <v>8.3333333333333339E-4</v>
      </c>
      <c r="G2146" s="3"/>
      <c r="H2146" s="4">
        <v>0</v>
      </c>
      <c r="I2146" s="4">
        <v>0</v>
      </c>
      <c r="J2146" s="58">
        <v>0</v>
      </c>
      <c r="K2146" s="64">
        <v>150</v>
      </c>
      <c r="L2146" s="11"/>
    </row>
    <row r="2147" spans="1:12" ht="15.6" hidden="1">
      <c r="A2147" s="75">
        <v>45887</v>
      </c>
      <c r="B2147" s="3" t="s">
        <v>894</v>
      </c>
      <c r="C2147" s="3" t="s">
        <v>895</v>
      </c>
      <c r="D2147" s="54" t="s">
        <v>47</v>
      </c>
      <c r="E2147" s="4">
        <v>2.4390243902439024E-3</v>
      </c>
      <c r="F2147" s="4">
        <v>2.0833333333333333E-3</v>
      </c>
      <c r="G2147" s="3"/>
      <c r="H2147" s="4">
        <v>0</v>
      </c>
      <c r="I2147" s="4">
        <v>0</v>
      </c>
      <c r="J2147" s="58">
        <v>0</v>
      </c>
      <c r="K2147" s="64">
        <v>37.5</v>
      </c>
      <c r="L2147" s="11"/>
    </row>
    <row r="2148" spans="1:12" ht="15.6" hidden="1">
      <c r="A2148" s="75">
        <v>45887</v>
      </c>
      <c r="B2148" s="3" t="s">
        <v>894</v>
      </c>
      <c r="C2148" s="3" t="s">
        <v>895</v>
      </c>
      <c r="D2148" s="54" t="s">
        <v>46</v>
      </c>
      <c r="E2148" s="4">
        <v>1.4634146341463415E-3</v>
      </c>
      <c r="F2148" s="4">
        <v>1.25E-3</v>
      </c>
      <c r="G2148" s="3"/>
      <c r="H2148" s="4">
        <v>0</v>
      </c>
      <c r="I2148" s="4">
        <v>0</v>
      </c>
      <c r="J2148" s="58">
        <v>0</v>
      </c>
      <c r="K2148" s="64">
        <v>25.9</v>
      </c>
      <c r="L2148" s="11"/>
    </row>
    <row r="2149" spans="1:12" ht="15.6" hidden="1">
      <c r="A2149" s="75">
        <v>45887</v>
      </c>
      <c r="B2149" s="3" t="s">
        <v>894</v>
      </c>
      <c r="C2149" s="3" t="s">
        <v>895</v>
      </c>
      <c r="D2149" s="54" t="s">
        <v>48</v>
      </c>
      <c r="E2149" s="4">
        <v>9.7560975609756097E-3</v>
      </c>
      <c r="F2149" s="4">
        <v>8.3333333333333332E-3</v>
      </c>
      <c r="G2149" s="3"/>
      <c r="H2149" s="4">
        <v>0</v>
      </c>
      <c r="I2149" s="4">
        <v>0</v>
      </c>
      <c r="J2149" s="58">
        <v>0</v>
      </c>
      <c r="K2149" s="64">
        <v>11.2</v>
      </c>
      <c r="L2149" s="11"/>
    </row>
    <row r="2150" spans="1:12" ht="15.6" hidden="1">
      <c r="A2150" s="75">
        <v>45887</v>
      </c>
      <c r="B2150" s="3" t="s">
        <v>894</v>
      </c>
      <c r="C2150" s="3" t="s">
        <v>895</v>
      </c>
      <c r="D2150" s="54" t="s">
        <v>844</v>
      </c>
      <c r="E2150" s="4">
        <v>5.8536585365853658E-3</v>
      </c>
      <c r="F2150" s="4">
        <v>5.0000000000000001E-3</v>
      </c>
      <c r="G2150" s="3"/>
      <c r="H2150" s="4">
        <v>0</v>
      </c>
      <c r="I2150" s="4">
        <v>0</v>
      </c>
      <c r="J2150" s="58">
        <v>0</v>
      </c>
      <c r="K2150" s="64">
        <v>47.55</v>
      </c>
      <c r="L2150" s="11"/>
    </row>
    <row r="2151" spans="1:12" ht="15.6" hidden="1">
      <c r="A2151" s="75">
        <v>45887</v>
      </c>
      <c r="B2151" s="3" t="s">
        <v>894</v>
      </c>
      <c r="C2151" s="3" t="s">
        <v>895</v>
      </c>
      <c r="D2151" s="54" t="s">
        <v>49</v>
      </c>
      <c r="E2151" s="4">
        <v>4.8780487804878049E-3</v>
      </c>
      <c r="F2151" s="4">
        <v>4.1666666666666666E-3</v>
      </c>
      <c r="G2151" s="3"/>
      <c r="H2151" s="4">
        <v>0</v>
      </c>
      <c r="I2151" s="4">
        <v>0</v>
      </c>
      <c r="J2151" s="58">
        <v>0</v>
      </c>
      <c r="K2151" s="64">
        <v>4.2</v>
      </c>
      <c r="L2151" s="11"/>
    </row>
    <row r="2152" spans="1:12" ht="15.6" hidden="1">
      <c r="A2152" s="75">
        <v>45887</v>
      </c>
      <c r="B2152" s="3" t="s">
        <v>894</v>
      </c>
      <c r="C2152" s="3" t="s">
        <v>895</v>
      </c>
      <c r="D2152" s="54" t="s">
        <v>50</v>
      </c>
      <c r="E2152" s="4">
        <v>1.2195121951219513E-2</v>
      </c>
      <c r="F2152" s="4">
        <v>1.0416666666666666E-2</v>
      </c>
      <c r="G2152" s="3"/>
      <c r="H2152" s="4">
        <v>0</v>
      </c>
      <c r="I2152" s="4">
        <v>0</v>
      </c>
      <c r="J2152" s="58">
        <v>0</v>
      </c>
      <c r="K2152" s="64">
        <v>7.5</v>
      </c>
      <c r="L2152" s="11"/>
    </row>
    <row r="2153" spans="1:12" ht="15.6" hidden="1">
      <c r="A2153" s="75">
        <v>45887</v>
      </c>
      <c r="B2153" s="3" t="s">
        <v>894</v>
      </c>
      <c r="C2153" s="3" t="s">
        <v>895</v>
      </c>
      <c r="D2153" s="54" t="s">
        <v>51</v>
      </c>
      <c r="E2153" s="4">
        <v>4.8780487804878054E-4</v>
      </c>
      <c r="F2153" s="4">
        <v>4.1666666666666669E-4</v>
      </c>
      <c r="G2153" s="3"/>
      <c r="H2153" s="4">
        <v>0</v>
      </c>
      <c r="I2153" s="4">
        <v>0</v>
      </c>
      <c r="J2153" s="58">
        <v>0</v>
      </c>
      <c r="K2153" s="64">
        <v>240</v>
      </c>
      <c r="L2153" s="11"/>
    </row>
    <row r="2154" spans="1:12" ht="15.6" hidden="1">
      <c r="A2154" s="75">
        <v>45887</v>
      </c>
      <c r="B2154" s="3" t="s">
        <v>894</v>
      </c>
      <c r="C2154" s="3" t="s">
        <v>895</v>
      </c>
      <c r="D2154" s="54" t="s">
        <v>52</v>
      </c>
      <c r="E2154" s="4">
        <v>2.4390243902439024E-3</v>
      </c>
      <c r="F2154" s="4">
        <v>2.0833333333333333E-3</v>
      </c>
      <c r="G2154" s="3"/>
      <c r="H2154" s="4">
        <v>0</v>
      </c>
      <c r="I2154" s="4">
        <v>0</v>
      </c>
      <c r="J2154" s="58">
        <v>0</v>
      </c>
      <c r="K2154" s="64">
        <v>6.1</v>
      </c>
      <c r="L2154" s="11"/>
    </row>
    <row r="2155" spans="1:12" ht="15.6" hidden="1">
      <c r="A2155" s="75">
        <v>45887</v>
      </c>
      <c r="B2155" s="3" t="s">
        <v>894</v>
      </c>
      <c r="C2155" s="3" t="s">
        <v>895</v>
      </c>
      <c r="D2155" s="54" t="s">
        <v>53</v>
      </c>
      <c r="E2155" s="4">
        <v>7.3170731707317073E-4</v>
      </c>
      <c r="F2155" s="4">
        <v>6.2500000000000001E-4</v>
      </c>
      <c r="G2155" s="3"/>
      <c r="H2155" s="4">
        <v>0</v>
      </c>
      <c r="I2155" s="4">
        <v>0</v>
      </c>
      <c r="J2155" s="58">
        <v>0</v>
      </c>
      <c r="K2155" s="64">
        <v>62.9</v>
      </c>
      <c r="L2155" s="11"/>
    </row>
    <row r="2156" spans="1:12" ht="15.6" hidden="1">
      <c r="A2156" s="75">
        <v>45887</v>
      </c>
      <c r="B2156" s="3" t="s">
        <v>894</v>
      </c>
      <c r="C2156" s="3" t="s">
        <v>895</v>
      </c>
      <c r="D2156" s="54" t="s">
        <v>56</v>
      </c>
      <c r="E2156" s="4">
        <v>2.4390243902439024E-3</v>
      </c>
      <c r="F2156" s="4">
        <v>2.0833333333333333E-3</v>
      </c>
      <c r="G2156" s="3"/>
      <c r="H2156" s="4">
        <v>0</v>
      </c>
      <c r="I2156" s="4">
        <v>0</v>
      </c>
      <c r="J2156" s="58">
        <v>0</v>
      </c>
      <c r="K2156" s="64">
        <v>33</v>
      </c>
      <c r="L2156" s="11"/>
    </row>
    <row r="2157" spans="1:12" ht="15.6" hidden="1">
      <c r="A2157" s="75">
        <v>45887</v>
      </c>
      <c r="B2157" s="3" t="s">
        <v>894</v>
      </c>
      <c r="C2157" s="3" t="s">
        <v>895</v>
      </c>
      <c r="D2157" s="54" t="s">
        <v>883</v>
      </c>
      <c r="E2157" s="4">
        <v>1.9512195121951219E-2</v>
      </c>
      <c r="F2157" s="4">
        <v>1.2500000000000001E-2</v>
      </c>
      <c r="G2157" s="3"/>
      <c r="H2157" s="4">
        <v>0</v>
      </c>
      <c r="I2157" s="4">
        <v>-1</v>
      </c>
      <c r="J2157" s="58">
        <v>0</v>
      </c>
      <c r="K2157" s="64">
        <v>6.9</v>
      </c>
      <c r="L2157" s="11"/>
    </row>
    <row r="2158" spans="1:12" ht="15.6" hidden="1">
      <c r="A2158" s="75">
        <v>45887</v>
      </c>
      <c r="B2158" s="3" t="s">
        <v>894</v>
      </c>
      <c r="C2158" s="3" t="s">
        <v>895</v>
      </c>
      <c r="D2158" s="54" t="s">
        <v>60</v>
      </c>
      <c r="E2158" s="4">
        <v>9.2682926829268288E-4</v>
      </c>
      <c r="F2158" s="4">
        <v>2.0833333333333332E-2</v>
      </c>
      <c r="G2158" s="3">
        <v>0.11</v>
      </c>
      <c r="H2158" s="4">
        <v>5.3658536585365858E-4</v>
      </c>
      <c r="I2158" s="4">
        <v>4.7</v>
      </c>
      <c r="J2158" s="58">
        <v>1.5675000000000001</v>
      </c>
      <c r="K2158" s="64">
        <v>14.25</v>
      </c>
      <c r="L2158" s="11"/>
    </row>
    <row r="2159" spans="1:12" ht="15.6" hidden="1">
      <c r="A2159" s="75">
        <v>45887</v>
      </c>
      <c r="B2159" s="3" t="s">
        <v>894</v>
      </c>
      <c r="C2159" s="3" t="s">
        <v>895</v>
      </c>
      <c r="D2159" s="54" t="s">
        <v>61</v>
      </c>
      <c r="E2159" s="4">
        <v>4.8780487804878049E-3</v>
      </c>
      <c r="F2159" s="4">
        <v>1.25E-3</v>
      </c>
      <c r="G2159" s="3"/>
      <c r="H2159" s="4">
        <v>0</v>
      </c>
      <c r="I2159" s="4">
        <v>-0.7</v>
      </c>
      <c r="J2159" s="58">
        <v>0</v>
      </c>
      <c r="K2159" s="64">
        <v>120</v>
      </c>
      <c r="L2159" s="11"/>
    </row>
    <row r="2160" spans="1:12" ht="15.6" hidden="1">
      <c r="A2160" s="75">
        <v>45887</v>
      </c>
      <c r="B2160" s="3" t="s">
        <v>894</v>
      </c>
      <c r="C2160" s="3" t="s">
        <v>895</v>
      </c>
      <c r="D2160" s="54" t="s">
        <v>62</v>
      </c>
      <c r="E2160" s="4">
        <v>4.8780487804878049E-3</v>
      </c>
      <c r="F2160" s="4">
        <v>4.1666666666666666E-3</v>
      </c>
      <c r="G2160" s="3"/>
      <c r="H2160" s="4">
        <v>0</v>
      </c>
      <c r="I2160" s="4">
        <v>0</v>
      </c>
      <c r="J2160" s="58">
        <v>0</v>
      </c>
      <c r="K2160" s="64">
        <v>15</v>
      </c>
      <c r="L2160" s="11"/>
    </row>
    <row r="2161" spans="1:12" ht="15.6" hidden="1">
      <c r="A2161" s="75">
        <v>45887</v>
      </c>
      <c r="B2161" s="3" t="s">
        <v>894</v>
      </c>
      <c r="C2161" s="3" t="s">
        <v>895</v>
      </c>
      <c r="D2161" s="54" t="s">
        <v>63</v>
      </c>
      <c r="E2161" s="4">
        <v>4.8780487804878049E-3</v>
      </c>
      <c r="F2161" s="4">
        <v>4.1666666666666666E-3</v>
      </c>
      <c r="G2161" s="3"/>
      <c r="H2161" s="4">
        <v>0</v>
      </c>
      <c r="I2161" s="4">
        <v>0</v>
      </c>
      <c r="J2161" s="58">
        <v>0</v>
      </c>
      <c r="K2161" s="64">
        <v>31.23</v>
      </c>
      <c r="L2161" s="11"/>
    </row>
    <row r="2162" spans="1:12" ht="15.6" hidden="1">
      <c r="A2162" s="75">
        <v>45887</v>
      </c>
      <c r="B2162" s="3" t="s">
        <v>894</v>
      </c>
      <c r="C2162" s="3" t="s">
        <v>895</v>
      </c>
      <c r="D2162" s="54" t="s">
        <v>64</v>
      </c>
      <c r="E2162" s="4">
        <v>2.4390243902439024E-3</v>
      </c>
      <c r="F2162" s="4">
        <v>4.1666666666666666E-3</v>
      </c>
      <c r="G2162" s="3"/>
      <c r="H2162" s="4">
        <v>0</v>
      </c>
      <c r="I2162" s="4">
        <v>0.5</v>
      </c>
      <c r="J2162" s="58">
        <v>0</v>
      </c>
      <c r="K2162" s="64">
        <v>32.9</v>
      </c>
      <c r="L2162" s="11"/>
    </row>
    <row r="2163" spans="1:12" ht="15.6" hidden="1">
      <c r="A2163" s="75">
        <v>45887</v>
      </c>
      <c r="B2163" s="3" t="s">
        <v>894</v>
      </c>
      <c r="C2163" s="3" t="s">
        <v>895</v>
      </c>
      <c r="D2163" s="54" t="s">
        <v>637</v>
      </c>
      <c r="E2163" s="4">
        <v>1.4634146341463415E-3</v>
      </c>
      <c r="F2163" s="4">
        <v>2.0833333333333333E-3</v>
      </c>
      <c r="G2163" s="3"/>
      <c r="H2163" s="4">
        <v>0</v>
      </c>
      <c r="I2163" s="4">
        <v>0.2</v>
      </c>
      <c r="J2163" s="58">
        <v>0</v>
      </c>
      <c r="K2163" s="64">
        <v>22.5</v>
      </c>
      <c r="L2163" s="11"/>
    </row>
    <row r="2164" spans="1:12" ht="15.6" hidden="1">
      <c r="A2164" s="75">
        <v>45887</v>
      </c>
      <c r="B2164" s="3" t="s">
        <v>894</v>
      </c>
      <c r="C2164" s="3" t="s">
        <v>895</v>
      </c>
      <c r="D2164" s="54" t="s">
        <v>66</v>
      </c>
      <c r="E2164" s="4">
        <v>1.9512195121951222E-3</v>
      </c>
      <c r="F2164" s="4">
        <v>1.25E-3</v>
      </c>
      <c r="G2164" s="3"/>
      <c r="H2164" s="4">
        <v>0</v>
      </c>
      <c r="I2164" s="4">
        <v>-0.10000000000000003</v>
      </c>
      <c r="J2164" s="58">
        <v>0</v>
      </c>
      <c r="K2164" s="64">
        <v>52</v>
      </c>
      <c r="L2164" s="11"/>
    </row>
    <row r="2165" spans="1:12" ht="15.6" hidden="1">
      <c r="A2165" s="75">
        <v>45887</v>
      </c>
      <c r="B2165" s="3" t="s">
        <v>894</v>
      </c>
      <c r="C2165" s="3" t="s">
        <v>895</v>
      </c>
      <c r="D2165" s="54" t="s">
        <v>331</v>
      </c>
      <c r="E2165" s="4">
        <v>1.9512195121951222E-3</v>
      </c>
      <c r="F2165" s="4">
        <v>1.6666666666666668E-3</v>
      </c>
      <c r="G2165" s="3"/>
      <c r="H2165" s="4">
        <v>0</v>
      </c>
      <c r="I2165" s="4">
        <v>0</v>
      </c>
      <c r="J2165" s="58">
        <v>0</v>
      </c>
      <c r="K2165" s="64">
        <v>75</v>
      </c>
      <c r="L2165" s="11"/>
    </row>
    <row r="2166" spans="1:12" ht="15.6" hidden="1">
      <c r="A2166" s="75">
        <v>45887</v>
      </c>
      <c r="B2166" s="3" t="s">
        <v>894</v>
      </c>
      <c r="C2166" s="3" t="s">
        <v>895</v>
      </c>
      <c r="D2166" s="54" t="s">
        <v>381</v>
      </c>
      <c r="E2166" s="4">
        <v>1.4634146341463415E-3</v>
      </c>
      <c r="F2166" s="4">
        <v>1.6666666666666668E-3</v>
      </c>
      <c r="G2166" s="3"/>
      <c r="H2166" s="4">
        <v>0</v>
      </c>
      <c r="I2166" s="4">
        <v>0.10000000000000003</v>
      </c>
      <c r="J2166" s="58">
        <v>0</v>
      </c>
      <c r="K2166" s="64">
        <v>25.5</v>
      </c>
      <c r="L2166" s="11"/>
    </row>
    <row r="2167" spans="1:12" ht="15.6" hidden="1">
      <c r="A2167" s="75">
        <v>45887</v>
      </c>
      <c r="B2167" s="3" t="s">
        <v>894</v>
      </c>
      <c r="C2167" s="3" t="s">
        <v>895</v>
      </c>
      <c r="D2167" s="54" t="s">
        <v>68</v>
      </c>
      <c r="E2167" s="4">
        <v>1.4634146341463415E-2</v>
      </c>
      <c r="F2167" s="4">
        <v>1.25E-3</v>
      </c>
      <c r="G2167" s="3"/>
      <c r="H2167" s="4">
        <v>0</v>
      </c>
      <c r="I2167" s="4">
        <v>-2.7</v>
      </c>
      <c r="J2167" s="58">
        <v>0</v>
      </c>
      <c r="K2167" s="64">
        <v>10.9</v>
      </c>
      <c r="L2167" s="11"/>
    </row>
    <row r="2168" spans="1:12" ht="15.6" hidden="1">
      <c r="A2168" s="75">
        <v>45887</v>
      </c>
      <c r="B2168" s="3" t="s">
        <v>894</v>
      </c>
      <c r="C2168" s="3" t="s">
        <v>895</v>
      </c>
      <c r="D2168" s="53" t="s">
        <v>69</v>
      </c>
      <c r="E2168" s="4">
        <v>1.4634146341463415E-2</v>
      </c>
      <c r="F2168" s="4">
        <v>1.2500000000000001E-2</v>
      </c>
      <c r="G2168" s="3"/>
      <c r="H2168" s="4">
        <v>0</v>
      </c>
      <c r="I2168" s="4">
        <v>0</v>
      </c>
      <c r="J2168" s="58">
        <v>0</v>
      </c>
      <c r="K2168" s="64">
        <v>28.5</v>
      </c>
      <c r="L2168" s="11"/>
    </row>
    <row r="2169" spans="1:12" ht="15.6" hidden="1">
      <c r="A2169" s="75">
        <v>45887</v>
      </c>
      <c r="B2169" s="3" t="s">
        <v>894</v>
      </c>
      <c r="C2169" s="3" t="s">
        <v>895</v>
      </c>
      <c r="D2169" s="53" t="s">
        <v>786</v>
      </c>
      <c r="E2169" s="4">
        <v>4.8780487804878049E-3</v>
      </c>
      <c r="F2169" s="4">
        <v>1.2500000000000001E-2</v>
      </c>
      <c r="G2169" s="3"/>
      <c r="H2169" s="4">
        <v>0</v>
      </c>
      <c r="I2169" s="4">
        <v>2</v>
      </c>
      <c r="J2169" s="58">
        <v>0</v>
      </c>
      <c r="K2169" s="64">
        <v>13.9</v>
      </c>
      <c r="L2169" s="11"/>
    </row>
    <row r="2170" spans="1:12" ht="15.6" hidden="1">
      <c r="A2170" s="75">
        <v>45887</v>
      </c>
      <c r="B2170" s="3" t="s">
        <v>894</v>
      </c>
      <c r="C2170" s="3" t="s">
        <v>895</v>
      </c>
      <c r="D2170" s="53" t="s">
        <v>74</v>
      </c>
      <c r="E2170" s="4">
        <v>9.7560975609756108E-4</v>
      </c>
      <c r="F2170" s="4">
        <v>4.1666666666666666E-3</v>
      </c>
      <c r="G2170" s="3"/>
      <c r="H2170" s="4">
        <v>0</v>
      </c>
      <c r="I2170" s="4">
        <v>0.8</v>
      </c>
      <c r="J2170" s="58">
        <v>0</v>
      </c>
      <c r="K2170" s="64">
        <v>23.5</v>
      </c>
      <c r="L2170" s="11"/>
    </row>
    <row r="2171" spans="1:12" ht="15.6" hidden="1">
      <c r="A2171" s="75">
        <v>45887</v>
      </c>
      <c r="B2171" s="3" t="s">
        <v>894</v>
      </c>
      <c r="C2171" s="3" t="s">
        <v>895</v>
      </c>
      <c r="D2171" s="54" t="s">
        <v>475</v>
      </c>
      <c r="E2171" s="4">
        <v>2.4390243902439024E-3</v>
      </c>
      <c r="F2171" s="4">
        <v>8.3333333333333339E-4</v>
      </c>
      <c r="G2171" s="3"/>
      <c r="H2171" s="4">
        <v>0</v>
      </c>
      <c r="I2171" s="4">
        <v>-0.3</v>
      </c>
      <c r="J2171" s="58">
        <v>0</v>
      </c>
      <c r="K2171" s="64">
        <v>109.95</v>
      </c>
      <c r="L2171" s="11"/>
    </row>
    <row r="2172" spans="1:12" ht="15.6" hidden="1">
      <c r="A2172" s="75">
        <v>45887</v>
      </c>
      <c r="B2172" s="3" t="s">
        <v>894</v>
      </c>
      <c r="C2172" s="3" t="s">
        <v>895</v>
      </c>
      <c r="D2172" s="53" t="s">
        <v>75</v>
      </c>
      <c r="E2172" s="4">
        <v>3.5024390243902437E-3</v>
      </c>
      <c r="F2172" s="4">
        <v>2.0833333333333333E-3</v>
      </c>
      <c r="G2172" s="3">
        <v>0.28199999999999997</v>
      </c>
      <c r="H2172" s="4">
        <v>1.3756097560975609E-3</v>
      </c>
      <c r="I2172" s="4">
        <v>-0.5</v>
      </c>
      <c r="J2172" s="58">
        <v>7.585799999999999</v>
      </c>
      <c r="K2172" s="64">
        <v>26.9</v>
      </c>
      <c r="L2172" s="11"/>
    </row>
    <row r="2173" spans="1:12" ht="15.6" hidden="1">
      <c r="A2173" s="75">
        <v>45887</v>
      </c>
      <c r="B2173" s="3" t="s">
        <v>894</v>
      </c>
      <c r="C2173" s="3" t="s">
        <v>895</v>
      </c>
      <c r="D2173" s="54" t="s">
        <v>76</v>
      </c>
      <c r="E2173" s="4">
        <v>9.06829268292683E-3</v>
      </c>
      <c r="F2173" s="4">
        <v>4.1666666666666666E-3</v>
      </c>
      <c r="G2173" s="3">
        <v>0.14099999999999999</v>
      </c>
      <c r="H2173" s="4">
        <v>6.8780487804878047E-4</v>
      </c>
      <c r="I2173" s="4">
        <v>-1</v>
      </c>
      <c r="J2173" s="58">
        <v>4.3004999999999995</v>
      </c>
      <c r="K2173" s="64">
        <v>30.5</v>
      </c>
      <c r="L2173" s="11"/>
    </row>
    <row r="2174" spans="1:12" ht="15.6" hidden="1">
      <c r="A2174" s="75">
        <v>45887</v>
      </c>
      <c r="B2174" s="3" t="s">
        <v>894</v>
      </c>
      <c r="C2174" s="3" t="s">
        <v>895</v>
      </c>
      <c r="D2174" s="54" t="s">
        <v>335</v>
      </c>
      <c r="E2174" s="4">
        <v>3.5902439024390241E-2</v>
      </c>
      <c r="F2174" s="4">
        <v>8.3333333333333332E-3</v>
      </c>
      <c r="G2174" s="3">
        <v>0.64</v>
      </c>
      <c r="H2174" s="4">
        <v>3.1219512195121953E-3</v>
      </c>
      <c r="I2174" s="4">
        <v>-6</v>
      </c>
      <c r="J2174" s="58">
        <v>19.84</v>
      </c>
      <c r="K2174" s="64">
        <v>31</v>
      </c>
      <c r="L2174" s="11"/>
    </row>
    <row r="2175" spans="1:12" ht="15.6" hidden="1">
      <c r="A2175" s="75">
        <v>45887</v>
      </c>
      <c r="B2175" s="3" t="s">
        <v>894</v>
      </c>
      <c r="C2175" s="3" t="s">
        <v>895</v>
      </c>
      <c r="D2175" s="54" t="s">
        <v>78</v>
      </c>
      <c r="E2175" s="4">
        <v>4.8780487804878049E-3</v>
      </c>
      <c r="F2175" s="4">
        <v>1.6666666666666666E-2</v>
      </c>
      <c r="G2175" s="3"/>
      <c r="H2175" s="4">
        <v>0</v>
      </c>
      <c r="I2175" s="4">
        <v>3</v>
      </c>
      <c r="J2175" s="58">
        <v>0</v>
      </c>
      <c r="K2175" s="64">
        <v>4.8499999999999996</v>
      </c>
      <c r="L2175" s="11"/>
    </row>
    <row r="2176" spans="1:12" ht="15.6" hidden="1">
      <c r="A2176" s="75">
        <v>45887</v>
      </c>
      <c r="B2176" s="3" t="s">
        <v>894</v>
      </c>
      <c r="C2176" s="3" t="s">
        <v>895</v>
      </c>
      <c r="D2176" s="53" t="s">
        <v>191</v>
      </c>
      <c r="E2176" s="4">
        <v>4.8780487804878049E-3</v>
      </c>
      <c r="F2176" s="4">
        <v>4.1666666666666666E-3</v>
      </c>
      <c r="G2176" s="3"/>
      <c r="H2176" s="4">
        <v>0</v>
      </c>
      <c r="I2176" s="4">
        <v>0</v>
      </c>
      <c r="J2176" s="58">
        <v>0</v>
      </c>
      <c r="K2176" s="64">
        <f>160/5</f>
        <v>32</v>
      </c>
      <c r="L2176" s="11"/>
    </row>
    <row r="2177" spans="1:13" ht="15.6" hidden="1">
      <c r="A2177" s="75">
        <v>45887</v>
      </c>
      <c r="B2177" s="3" t="s">
        <v>894</v>
      </c>
      <c r="C2177" s="3" t="s">
        <v>895</v>
      </c>
      <c r="D2177" s="53" t="s">
        <v>80</v>
      </c>
      <c r="E2177" s="4">
        <v>1.9512195121951219E-2</v>
      </c>
      <c r="F2177" s="4">
        <v>2.0833333333333333E-3</v>
      </c>
      <c r="G2177" s="3"/>
      <c r="H2177" s="4">
        <v>0</v>
      </c>
      <c r="I2177" s="4">
        <v>-3.5</v>
      </c>
      <c r="J2177" s="58">
        <v>0</v>
      </c>
      <c r="K2177" s="64">
        <v>13.73</v>
      </c>
      <c r="L2177" s="11"/>
    </row>
    <row r="2178" spans="1:13" ht="15.6" hidden="1">
      <c r="A2178" s="75">
        <v>45887</v>
      </c>
      <c r="B2178" s="3" t="s">
        <v>894</v>
      </c>
      <c r="C2178" s="3" t="s">
        <v>895</v>
      </c>
      <c r="D2178" s="53" t="s">
        <v>541</v>
      </c>
      <c r="E2178" s="4">
        <v>3.5999999999999997E-2</v>
      </c>
      <c r="F2178" s="4">
        <v>2.0833333333333332E-2</v>
      </c>
      <c r="G2178" s="3">
        <v>0.62</v>
      </c>
      <c r="H2178" s="4">
        <v>3.0243902439024391E-3</v>
      </c>
      <c r="I2178" s="4">
        <v>-3</v>
      </c>
      <c r="J2178" s="58">
        <v>57.04</v>
      </c>
      <c r="K2178" s="64">
        <f>460/5</f>
        <v>92</v>
      </c>
      <c r="L2178" s="11"/>
    </row>
    <row r="2179" spans="1:13" ht="15.6" hidden="1">
      <c r="A2179" s="75">
        <v>45887</v>
      </c>
      <c r="B2179" s="3" t="s">
        <v>894</v>
      </c>
      <c r="C2179" s="3" t="s">
        <v>895</v>
      </c>
      <c r="D2179" s="54" t="s">
        <v>91</v>
      </c>
      <c r="E2179" s="4">
        <v>3.9024390243902439E-2</v>
      </c>
      <c r="F2179" s="4">
        <v>3.3333333333333333E-2</v>
      </c>
      <c r="G2179" s="3"/>
      <c r="H2179" s="4">
        <v>0</v>
      </c>
      <c r="I2179" s="4">
        <v>0</v>
      </c>
      <c r="J2179" s="58">
        <v>0</v>
      </c>
      <c r="K2179" s="64">
        <v>7.8</v>
      </c>
      <c r="L2179" s="11"/>
    </row>
    <row r="2180" spans="1:13" hidden="1">
      <c r="A2180" s="75">
        <v>45887</v>
      </c>
      <c r="B2180" s="3" t="s">
        <v>894</v>
      </c>
      <c r="C2180" s="3" t="s">
        <v>895</v>
      </c>
      <c r="D2180" s="21" t="s">
        <v>884</v>
      </c>
      <c r="E2180" s="4">
        <v>1.2878048780487805</v>
      </c>
      <c r="F2180" s="4">
        <v>1.25</v>
      </c>
      <c r="G2180" s="3">
        <v>36</v>
      </c>
      <c r="H2180" s="4">
        <v>0.17560975609756097</v>
      </c>
      <c r="I2180" s="4">
        <v>0</v>
      </c>
      <c r="J2180" s="58">
        <v>12.959999999999999</v>
      </c>
      <c r="K2180" s="63">
        <v>0.36</v>
      </c>
      <c r="L2180" s="11"/>
    </row>
    <row r="2181" spans="1:13" hidden="1">
      <c r="A2181" s="74">
        <v>45887</v>
      </c>
      <c r="B2181" s="3" t="s">
        <v>894</v>
      </c>
      <c r="C2181" s="3" t="s">
        <v>895</v>
      </c>
      <c r="D2181" s="21" t="s">
        <v>885</v>
      </c>
      <c r="E2181" s="4">
        <v>1.2878048780487805</v>
      </c>
      <c r="F2181" s="4">
        <v>1.25</v>
      </c>
      <c r="G2181" s="3">
        <v>36</v>
      </c>
      <c r="H2181" s="4">
        <v>0.17560975609756097</v>
      </c>
      <c r="I2181" s="4">
        <v>0</v>
      </c>
      <c r="J2181" s="58">
        <v>14.76</v>
      </c>
      <c r="K2181" s="63">
        <v>0.41</v>
      </c>
      <c r="L2181" s="11"/>
    </row>
    <row r="2182" spans="1:13" hidden="1">
      <c r="A2182" s="74">
        <v>45887</v>
      </c>
      <c r="B2182" s="35" t="s">
        <v>894</v>
      </c>
      <c r="C2182" s="35" t="s">
        <v>895</v>
      </c>
      <c r="D2182" s="67" t="s">
        <v>886</v>
      </c>
      <c r="E2182" s="68">
        <v>0.8</v>
      </c>
      <c r="F2182" s="68">
        <v>0.83333333333333337</v>
      </c>
      <c r="G2182" s="35">
        <v>36</v>
      </c>
      <c r="H2182" s="68">
        <v>0.17560975609756097</v>
      </c>
      <c r="I2182" s="68">
        <v>0</v>
      </c>
      <c r="J2182" s="69">
        <v>5.76</v>
      </c>
      <c r="K2182" s="70">
        <v>0.16</v>
      </c>
      <c r="L2182" s="11"/>
    </row>
    <row r="2183" spans="1:13" s="6" customFormat="1" hidden="1">
      <c r="A2183" s="75">
        <v>45896</v>
      </c>
      <c r="B2183" s="3" t="s">
        <v>894</v>
      </c>
      <c r="C2183" s="3" t="s">
        <v>895</v>
      </c>
      <c r="D2183" s="21" t="s">
        <v>887</v>
      </c>
      <c r="E2183" s="4">
        <v>1.2878048780487805</v>
      </c>
      <c r="F2183" s="4">
        <v>1.25</v>
      </c>
      <c r="G2183" s="3">
        <v>36</v>
      </c>
      <c r="H2183" s="4">
        <v>0.17560975609756097</v>
      </c>
      <c r="I2183" s="4">
        <v>0</v>
      </c>
      <c r="J2183" s="58">
        <v>10.44</v>
      </c>
      <c r="K2183" s="63">
        <v>0.28999999999999998</v>
      </c>
      <c r="M2183" s="71"/>
    </row>
    <row r="2184" spans="1:13" s="6" customFormat="1" hidden="1">
      <c r="A2184" s="75">
        <v>45896</v>
      </c>
      <c r="B2184" s="3" t="s">
        <v>894</v>
      </c>
      <c r="C2184" s="3" t="s">
        <v>895</v>
      </c>
      <c r="D2184" s="21" t="s">
        <v>355</v>
      </c>
      <c r="E2184" s="4">
        <v>3.4439024390243905E-2</v>
      </c>
      <c r="F2184" s="4">
        <v>4.1666666666666664E-2</v>
      </c>
      <c r="G2184" s="3">
        <v>2.94</v>
      </c>
      <c r="H2184" s="4">
        <v>1.4341463414634147E-2</v>
      </c>
      <c r="I2184" s="4">
        <v>0</v>
      </c>
      <c r="J2184" s="58">
        <v>21.902999999999999</v>
      </c>
      <c r="K2184" s="63">
        <v>7.45</v>
      </c>
      <c r="M2184" s="71"/>
    </row>
    <row r="2185" spans="1:13" s="6" customFormat="1" hidden="1">
      <c r="A2185" s="75">
        <v>45896</v>
      </c>
      <c r="B2185" s="3" t="s">
        <v>894</v>
      </c>
      <c r="C2185" s="3" t="s">
        <v>895</v>
      </c>
      <c r="D2185" s="21" t="s">
        <v>593</v>
      </c>
      <c r="E2185" s="4">
        <v>3.9024390243902439E-2</v>
      </c>
      <c r="F2185" s="4">
        <v>3.3333333333333333E-2</v>
      </c>
      <c r="G2185" s="3"/>
      <c r="H2185" s="4">
        <v>0</v>
      </c>
      <c r="I2185" s="4">
        <v>0</v>
      </c>
      <c r="J2185" s="58">
        <v>0</v>
      </c>
      <c r="K2185" s="63">
        <v>17.39</v>
      </c>
      <c r="M2185" s="71"/>
    </row>
    <row r="2186" spans="1:13" s="6" customFormat="1" hidden="1">
      <c r="A2186" s="75">
        <v>45896</v>
      </c>
      <c r="B2186" s="3" t="s">
        <v>894</v>
      </c>
      <c r="C2186" s="3" t="s">
        <v>895</v>
      </c>
      <c r="D2186" s="21" t="s">
        <v>692</v>
      </c>
      <c r="E2186" s="4">
        <v>9.7560975609756097E-3</v>
      </c>
      <c r="F2186" s="4">
        <v>2.0833333333333332E-2</v>
      </c>
      <c r="G2186" s="3">
        <v>3</v>
      </c>
      <c r="H2186" s="4">
        <v>1.4634146341463415E-2</v>
      </c>
      <c r="I2186" s="4">
        <v>0</v>
      </c>
      <c r="J2186" s="58">
        <v>322.56</v>
      </c>
      <c r="K2186" s="63">
        <v>107.52</v>
      </c>
      <c r="M2186" s="71"/>
    </row>
    <row r="2187" spans="1:13" s="6" customFormat="1" hidden="1">
      <c r="A2187" s="75">
        <v>45896</v>
      </c>
      <c r="B2187" s="3" t="s">
        <v>894</v>
      </c>
      <c r="C2187" s="3" t="s">
        <v>895</v>
      </c>
      <c r="D2187" s="21" t="s">
        <v>212</v>
      </c>
      <c r="E2187" s="4">
        <v>9.7560975609756115E-3</v>
      </c>
      <c r="F2187" s="4">
        <v>3.7499999999999999E-2</v>
      </c>
      <c r="G2187" s="3">
        <v>4.12</v>
      </c>
      <c r="H2187" s="4">
        <v>2.0097560975609757E-2</v>
      </c>
      <c r="I2187" s="4">
        <v>2.88</v>
      </c>
      <c r="J2187" s="58">
        <v>269.44800000000004</v>
      </c>
      <c r="K2187" s="63">
        <v>65.400000000000006</v>
      </c>
      <c r="M2187" s="71"/>
    </row>
    <row r="2188" spans="1:13" s="6" customFormat="1" hidden="1">
      <c r="A2188" s="75">
        <v>45896</v>
      </c>
      <c r="B2188" s="3" t="s">
        <v>894</v>
      </c>
      <c r="C2188" s="3" t="s">
        <v>895</v>
      </c>
      <c r="D2188" s="21" t="s">
        <v>888</v>
      </c>
      <c r="E2188" s="4">
        <v>0.96097560975609753</v>
      </c>
      <c r="F2188" s="4">
        <v>1.25</v>
      </c>
      <c r="G2188" s="3">
        <v>42</v>
      </c>
      <c r="H2188" s="4">
        <v>0.20487804878048779</v>
      </c>
      <c r="I2188" s="4">
        <v>61</v>
      </c>
      <c r="J2188" s="58">
        <v>284.76</v>
      </c>
      <c r="K2188" s="63">
        <v>6.78</v>
      </c>
      <c r="M2188" s="71"/>
    </row>
    <row r="2189" spans="1:13" s="6" customFormat="1" hidden="1">
      <c r="A2189" s="75">
        <v>45896</v>
      </c>
      <c r="B2189" s="3" t="s">
        <v>894</v>
      </c>
      <c r="C2189" s="3" t="s">
        <v>895</v>
      </c>
      <c r="D2189" s="21" t="s">
        <v>835</v>
      </c>
      <c r="E2189" s="4">
        <v>9.7560975609756097E-3</v>
      </c>
      <c r="F2189" s="4">
        <v>8.3333333333333332E-3</v>
      </c>
      <c r="G2189" s="3"/>
      <c r="H2189" s="4">
        <v>0</v>
      </c>
      <c r="I2189" s="4">
        <v>0</v>
      </c>
      <c r="J2189" s="58">
        <v>0</v>
      </c>
      <c r="K2189" s="63">
        <v>6.05</v>
      </c>
      <c r="M2189" s="71"/>
    </row>
    <row r="2190" spans="1:13" s="6" customFormat="1" hidden="1">
      <c r="A2190" s="75">
        <v>45896</v>
      </c>
      <c r="B2190" s="3" t="s">
        <v>894</v>
      </c>
      <c r="C2190" s="3" t="s">
        <v>895</v>
      </c>
      <c r="D2190" s="21" t="s">
        <v>889</v>
      </c>
      <c r="E2190" s="4">
        <v>0.55609756097560981</v>
      </c>
      <c r="F2190" s="4">
        <v>1.25</v>
      </c>
      <c r="G2190" s="3">
        <v>20</v>
      </c>
      <c r="H2190" s="4">
        <v>9.7560975609756101E-2</v>
      </c>
      <c r="I2190" s="4">
        <v>166</v>
      </c>
      <c r="J2190" s="58">
        <v>90.600000000000009</v>
      </c>
      <c r="K2190" s="63">
        <v>4.53</v>
      </c>
      <c r="M2190" s="71"/>
    </row>
    <row r="2191" spans="1:13" s="6" customFormat="1" hidden="1">
      <c r="A2191" s="75">
        <v>45896</v>
      </c>
      <c r="B2191" s="3" t="s">
        <v>894</v>
      </c>
      <c r="C2191" s="3" t="s">
        <v>895</v>
      </c>
      <c r="D2191" s="21" t="s">
        <v>285</v>
      </c>
      <c r="E2191" s="4">
        <v>1.9512195121951219E-2</v>
      </c>
      <c r="F2191" s="4">
        <v>1.6666666666666666E-2</v>
      </c>
      <c r="G2191" s="3"/>
      <c r="H2191" s="4">
        <v>0</v>
      </c>
      <c r="I2191" s="4">
        <v>0</v>
      </c>
      <c r="J2191" s="58">
        <v>0</v>
      </c>
      <c r="K2191" s="63">
        <v>14</v>
      </c>
      <c r="M2191" s="71"/>
    </row>
    <row r="2192" spans="1:13" s="6" customFormat="1" hidden="1">
      <c r="A2192" s="75">
        <v>45896</v>
      </c>
      <c r="B2192" s="3" t="s">
        <v>894</v>
      </c>
      <c r="C2192" s="3" t="s">
        <v>895</v>
      </c>
      <c r="D2192" s="21" t="s">
        <v>284</v>
      </c>
      <c r="E2192" s="4">
        <v>1.9512195121951219E-2</v>
      </c>
      <c r="F2192" s="4">
        <v>1.6666666666666666E-2</v>
      </c>
      <c r="G2192" s="3"/>
      <c r="H2192" s="4">
        <v>0</v>
      </c>
      <c r="I2192" s="4">
        <v>0</v>
      </c>
      <c r="J2192" s="58">
        <v>0</v>
      </c>
      <c r="K2192" s="63">
        <v>24.8</v>
      </c>
      <c r="M2192" s="71"/>
    </row>
    <row r="2193" spans="1:13" s="6" customFormat="1" hidden="1">
      <c r="A2193" s="75">
        <v>45896</v>
      </c>
      <c r="B2193" s="3" t="s">
        <v>894</v>
      </c>
      <c r="C2193" s="3" t="s">
        <v>895</v>
      </c>
      <c r="D2193" s="21" t="s">
        <v>353</v>
      </c>
      <c r="E2193" s="4">
        <v>4.8780487804878049E-3</v>
      </c>
      <c r="F2193" s="4">
        <v>4.1666666666666666E-3</v>
      </c>
      <c r="G2193" s="3"/>
      <c r="H2193" s="4">
        <v>0</v>
      </c>
      <c r="I2193" s="4">
        <v>0</v>
      </c>
      <c r="J2193" s="58">
        <v>0</v>
      </c>
      <c r="K2193" s="63">
        <v>18.079999999999998</v>
      </c>
      <c r="M2193" s="71"/>
    </row>
    <row r="2194" spans="1:13" s="6" customFormat="1" hidden="1">
      <c r="A2194" s="75">
        <v>45896</v>
      </c>
      <c r="B2194" s="3" t="s">
        <v>894</v>
      </c>
      <c r="C2194" s="3" t="s">
        <v>895</v>
      </c>
      <c r="D2194" s="21" t="s">
        <v>138</v>
      </c>
      <c r="E2194" s="4">
        <v>5.8536585365853662E-2</v>
      </c>
      <c r="F2194" s="4">
        <v>0.05</v>
      </c>
      <c r="G2194" s="3"/>
      <c r="H2194" s="4">
        <v>0</v>
      </c>
      <c r="I2194" s="4">
        <v>0</v>
      </c>
      <c r="J2194" s="58">
        <v>0</v>
      </c>
      <c r="K2194" s="63">
        <v>1.98</v>
      </c>
      <c r="M2194" s="71"/>
    </row>
    <row r="2195" spans="1:13" s="6" customFormat="1" hidden="1">
      <c r="A2195" s="75">
        <v>45896</v>
      </c>
      <c r="B2195" s="3" t="s">
        <v>894</v>
      </c>
      <c r="C2195" s="3" t="s">
        <v>895</v>
      </c>
      <c r="D2195" s="21" t="s">
        <v>542</v>
      </c>
      <c r="E2195" s="4">
        <v>3.4146341463414637E-2</v>
      </c>
      <c r="F2195" s="4">
        <v>2.9166666666666667E-2</v>
      </c>
      <c r="G2195" s="3"/>
      <c r="H2195" s="4">
        <v>0</v>
      </c>
      <c r="I2195" s="4">
        <v>0</v>
      </c>
      <c r="J2195" s="58">
        <v>0</v>
      </c>
      <c r="K2195" s="63">
        <v>22.75</v>
      </c>
      <c r="M2195" s="71"/>
    </row>
    <row r="2196" spans="1:13" s="6" customFormat="1" hidden="1">
      <c r="A2196" s="75">
        <v>45896</v>
      </c>
      <c r="B2196" s="3" t="s">
        <v>894</v>
      </c>
      <c r="C2196" s="3" t="s">
        <v>895</v>
      </c>
      <c r="D2196" s="21" t="s">
        <v>186</v>
      </c>
      <c r="E2196" s="4">
        <v>1.5512195121951219E-2</v>
      </c>
      <c r="F2196" s="4">
        <v>1.6666666666666666E-2</v>
      </c>
      <c r="G2196" s="3">
        <v>0.82</v>
      </c>
      <c r="H2196" s="4">
        <v>4.0000000000000001E-3</v>
      </c>
      <c r="I2196" s="4">
        <v>0</v>
      </c>
      <c r="J2196" s="58">
        <v>29.905399999999997</v>
      </c>
      <c r="K2196" s="63">
        <v>36.47</v>
      </c>
      <c r="M2196" s="71"/>
    </row>
    <row r="2197" spans="1:13" s="6" customFormat="1" hidden="1">
      <c r="A2197" s="75">
        <v>45896</v>
      </c>
      <c r="B2197" s="3" t="s">
        <v>894</v>
      </c>
      <c r="C2197" s="3" t="s">
        <v>895</v>
      </c>
      <c r="D2197" s="21" t="s">
        <v>399</v>
      </c>
      <c r="E2197" s="4">
        <v>2.1268292682926831E-2</v>
      </c>
      <c r="F2197" s="4">
        <v>2.5000000000000001E-2</v>
      </c>
      <c r="G2197" s="3">
        <v>1.64</v>
      </c>
      <c r="H2197" s="4">
        <v>8.0000000000000002E-3</v>
      </c>
      <c r="I2197" s="4">
        <v>0</v>
      </c>
      <c r="J2197" s="58">
        <v>17.22</v>
      </c>
      <c r="K2197" s="63">
        <v>10.5</v>
      </c>
      <c r="M2197" s="71"/>
    </row>
    <row r="2198" spans="1:13" s="6" customFormat="1" hidden="1">
      <c r="A2198" s="75">
        <v>45896</v>
      </c>
      <c r="B2198" s="3" t="s">
        <v>894</v>
      </c>
      <c r="C2198" s="3" t="s">
        <v>895</v>
      </c>
      <c r="D2198" s="21" t="s">
        <v>890</v>
      </c>
      <c r="E2198" s="4">
        <v>7.3170731707317069E-2</v>
      </c>
      <c r="F2198" s="4">
        <v>6.25E-2</v>
      </c>
      <c r="G2198" s="3"/>
      <c r="H2198" s="4">
        <v>0</v>
      </c>
      <c r="I2198" s="4">
        <v>0</v>
      </c>
      <c r="J2198" s="58">
        <v>0</v>
      </c>
      <c r="K2198" s="63">
        <v>3.7</v>
      </c>
      <c r="M2198" s="71"/>
    </row>
    <row r="2199" spans="1:13" s="6" customFormat="1" hidden="1">
      <c r="A2199" s="75">
        <v>45896</v>
      </c>
      <c r="B2199" s="3" t="s">
        <v>894</v>
      </c>
      <c r="C2199" s="3" t="s">
        <v>895</v>
      </c>
      <c r="D2199" s="21" t="s">
        <v>224</v>
      </c>
      <c r="E2199" s="4">
        <v>0.14634146341463414</v>
      </c>
      <c r="F2199" s="4">
        <v>0.125</v>
      </c>
      <c r="G2199" s="3"/>
      <c r="H2199" s="4">
        <v>0</v>
      </c>
      <c r="I2199" s="4">
        <v>0</v>
      </c>
      <c r="J2199" s="58">
        <v>0</v>
      </c>
      <c r="K2199" s="63">
        <v>1.49</v>
      </c>
      <c r="M2199" s="71"/>
    </row>
    <row r="2200" spans="1:13" s="6" customFormat="1" hidden="1">
      <c r="A2200" s="75">
        <v>45896</v>
      </c>
      <c r="B2200" s="3" t="s">
        <v>894</v>
      </c>
      <c r="C2200" s="3" t="s">
        <v>895</v>
      </c>
      <c r="D2200" s="21" t="s">
        <v>730</v>
      </c>
      <c r="E2200" s="4">
        <v>9.7560975609756108E-4</v>
      </c>
      <c r="F2200" s="4">
        <v>8.3333333333333339E-4</v>
      </c>
      <c r="G2200" s="3"/>
      <c r="H2200" s="4">
        <v>0</v>
      </c>
      <c r="I2200" s="4">
        <v>0</v>
      </c>
      <c r="J2200" s="58">
        <v>0</v>
      </c>
      <c r="K2200" s="63">
        <v>54.03</v>
      </c>
      <c r="M2200" s="71"/>
    </row>
    <row r="2201" spans="1:13" s="6" customFormat="1" hidden="1">
      <c r="A2201" s="75">
        <v>45896</v>
      </c>
      <c r="B2201" s="3" t="s">
        <v>894</v>
      </c>
      <c r="C2201" s="3" t="s">
        <v>895</v>
      </c>
      <c r="D2201" s="21" t="s">
        <v>196</v>
      </c>
      <c r="E2201" s="4">
        <v>4.8780487804878049E-3</v>
      </c>
      <c r="F2201" s="4">
        <v>4.1666666666666666E-3</v>
      </c>
      <c r="G2201" s="3"/>
      <c r="H2201" s="4">
        <v>0</v>
      </c>
      <c r="I2201" s="4">
        <v>0</v>
      </c>
      <c r="J2201" s="58">
        <v>0</v>
      </c>
      <c r="K2201" s="63">
        <v>65</v>
      </c>
      <c r="M2201" s="71"/>
    </row>
    <row r="2202" spans="1:13" s="6" customFormat="1" hidden="1">
      <c r="A2202" s="75">
        <v>45896</v>
      </c>
      <c r="B2202" s="3" t="s">
        <v>894</v>
      </c>
      <c r="C2202" s="3" t="s">
        <v>895</v>
      </c>
      <c r="D2202" s="21" t="s">
        <v>891</v>
      </c>
      <c r="E2202" s="4">
        <v>9.7560975609756097E-3</v>
      </c>
      <c r="F2202" s="4">
        <v>1.2500000000000001E-2</v>
      </c>
      <c r="G2202" s="3"/>
      <c r="H2202" s="4">
        <v>0</v>
      </c>
      <c r="I2202" s="4">
        <v>1</v>
      </c>
      <c r="J2202" s="58">
        <v>0</v>
      </c>
      <c r="K2202" s="63">
        <v>4</v>
      </c>
      <c r="M2202" s="71"/>
    </row>
    <row r="2203" spans="1:13" s="6" customFormat="1" hidden="1">
      <c r="A2203" s="75">
        <v>45896</v>
      </c>
      <c r="B2203" s="3" t="s">
        <v>894</v>
      </c>
      <c r="C2203" s="3" t="s">
        <v>895</v>
      </c>
      <c r="D2203" s="21" t="s">
        <v>892</v>
      </c>
      <c r="E2203" s="4">
        <v>0.11707317073170731</v>
      </c>
      <c r="F2203" s="4">
        <v>0.125</v>
      </c>
      <c r="G2203" s="3">
        <v>6</v>
      </c>
      <c r="H2203" s="4">
        <v>2.9268292682926831E-2</v>
      </c>
      <c r="I2203" s="4">
        <v>0</v>
      </c>
      <c r="J2203" s="58">
        <v>24.36</v>
      </c>
      <c r="K2203" s="63">
        <v>4.0599999999999996</v>
      </c>
      <c r="M2203" s="71"/>
    </row>
    <row r="2204" spans="1:13" s="6" customFormat="1" hidden="1">
      <c r="A2204" s="75">
        <v>45896</v>
      </c>
      <c r="B2204" s="3" t="s">
        <v>894</v>
      </c>
      <c r="C2204" s="3" t="s">
        <v>895</v>
      </c>
      <c r="D2204" s="21" t="s">
        <v>179</v>
      </c>
      <c r="E2204" s="4">
        <v>3.6585365853658539E-3</v>
      </c>
      <c r="F2204" s="4">
        <v>3.1250000000000002E-3</v>
      </c>
      <c r="G2204" s="3"/>
      <c r="H2204" s="4">
        <v>0</v>
      </c>
      <c r="I2204" s="4">
        <v>0</v>
      </c>
      <c r="J2204" s="58">
        <v>0</v>
      </c>
      <c r="K2204" s="63">
        <v>52.34</v>
      </c>
      <c r="M2204" s="71"/>
    </row>
    <row r="2205" spans="1:13" s="6" customFormat="1" hidden="1">
      <c r="A2205" s="75">
        <v>45896</v>
      </c>
      <c r="B2205" s="3" t="s">
        <v>894</v>
      </c>
      <c r="C2205" s="3" t="s">
        <v>895</v>
      </c>
      <c r="D2205" s="21" t="s">
        <v>214</v>
      </c>
      <c r="E2205" s="4">
        <v>6.0975609756097563E-3</v>
      </c>
      <c r="F2205" s="4">
        <v>5.208333333333333E-3</v>
      </c>
      <c r="G2205" s="3"/>
      <c r="H2205" s="4">
        <v>0</v>
      </c>
      <c r="I2205" s="4">
        <v>0</v>
      </c>
      <c r="J2205" s="58">
        <v>0</v>
      </c>
      <c r="K2205" s="63">
        <v>75.36</v>
      </c>
      <c r="M2205" s="71"/>
    </row>
    <row r="2206" spans="1:13" s="6" customFormat="1" hidden="1">
      <c r="A2206" s="75">
        <v>45896</v>
      </c>
      <c r="B2206" s="3" t="s">
        <v>894</v>
      </c>
      <c r="C2206" s="3" t="s">
        <v>895</v>
      </c>
      <c r="D2206" s="21" t="s">
        <v>177</v>
      </c>
      <c r="E2206" s="4">
        <v>1.7560975609756099E-2</v>
      </c>
      <c r="F2206" s="4">
        <v>1.5000000000000001E-2</v>
      </c>
      <c r="G2206" s="3"/>
      <c r="H2206" s="4">
        <v>0</v>
      </c>
      <c r="I2206" s="4">
        <v>0</v>
      </c>
      <c r="J2206" s="58">
        <v>0</v>
      </c>
      <c r="K2206" s="63">
        <v>19.440000000000001</v>
      </c>
      <c r="M2206" s="71"/>
    </row>
    <row r="2207" spans="1:13" s="6" customFormat="1" hidden="1">
      <c r="A2207" s="75">
        <v>45896</v>
      </c>
      <c r="B2207" s="3" t="s">
        <v>894</v>
      </c>
      <c r="C2207" s="3" t="s">
        <v>895</v>
      </c>
      <c r="D2207" s="21" t="s">
        <v>769</v>
      </c>
      <c r="E2207" s="4">
        <v>1.1336585365853658E-2</v>
      </c>
      <c r="F2207" s="4">
        <v>1.8749999999999999E-2</v>
      </c>
      <c r="G2207" s="3"/>
      <c r="H2207" s="4">
        <v>0</v>
      </c>
      <c r="I2207" s="4">
        <v>2.1760000000000002</v>
      </c>
      <c r="J2207" s="58">
        <v>0</v>
      </c>
      <c r="K2207" s="63">
        <v>22.28</v>
      </c>
      <c r="M2207" s="71"/>
    </row>
    <row r="2208" spans="1:13" s="6" customFormat="1" hidden="1">
      <c r="A2208" s="75">
        <v>45896</v>
      </c>
      <c r="B2208" s="3" t="s">
        <v>894</v>
      </c>
      <c r="C2208" s="3" t="s">
        <v>895</v>
      </c>
      <c r="D2208" s="21" t="s">
        <v>356</v>
      </c>
      <c r="E2208" s="4">
        <v>3.1278048780487802E-2</v>
      </c>
      <c r="F2208" s="4">
        <v>4.1666666666666664E-2</v>
      </c>
      <c r="G2208" s="3">
        <v>1.738</v>
      </c>
      <c r="H2208" s="4">
        <v>8.4780487804878048E-3</v>
      </c>
      <c r="I2208" s="4">
        <v>1.8499999999999996</v>
      </c>
      <c r="J2208" s="58">
        <v>52.557119999999998</v>
      </c>
      <c r="K2208" s="63">
        <v>30.24</v>
      </c>
      <c r="M2208" s="71"/>
    </row>
    <row r="2209" spans="1:13" s="6" customFormat="1" hidden="1">
      <c r="A2209" s="75">
        <v>45896</v>
      </c>
      <c r="B2209" s="3" t="s">
        <v>894</v>
      </c>
      <c r="C2209" s="3" t="s">
        <v>895</v>
      </c>
      <c r="D2209" s="21" t="s">
        <v>697</v>
      </c>
      <c r="E2209" s="4">
        <v>9.512195121951221E-3</v>
      </c>
      <c r="F2209" s="4">
        <v>2.5000000000000001E-2</v>
      </c>
      <c r="G2209" s="3"/>
      <c r="H2209" s="4">
        <v>0</v>
      </c>
      <c r="I2209" s="4">
        <v>4.05</v>
      </c>
      <c r="J2209" s="58">
        <v>0</v>
      </c>
      <c r="K2209" s="63">
        <v>36.94</v>
      </c>
      <c r="M2209" s="71"/>
    </row>
    <row r="2210" spans="1:13" s="6" customFormat="1" hidden="1">
      <c r="A2210" s="75">
        <v>45896</v>
      </c>
      <c r="B2210" s="3" t="s">
        <v>894</v>
      </c>
      <c r="C2210" s="3" t="s">
        <v>895</v>
      </c>
      <c r="D2210" s="21" t="s">
        <v>893</v>
      </c>
      <c r="E2210" s="4">
        <v>4.1414634146341459E-2</v>
      </c>
      <c r="F2210" s="4">
        <v>0.10416666666666667</v>
      </c>
      <c r="G2210" s="3">
        <v>2.2000000000000002</v>
      </c>
      <c r="H2210" s="4">
        <v>1.0731707317073172E-2</v>
      </c>
      <c r="I2210" s="4">
        <v>14.31</v>
      </c>
      <c r="J2210" s="58">
        <v>37.620000000000005</v>
      </c>
      <c r="K2210" s="63">
        <v>17.100000000000001</v>
      </c>
      <c r="M2210" s="71"/>
    </row>
    <row r="2211" spans="1:13" s="6" customFormat="1" hidden="1">
      <c r="A2211" s="75">
        <v>45896</v>
      </c>
      <c r="B2211" s="3" t="s">
        <v>894</v>
      </c>
      <c r="C2211" s="3" t="s">
        <v>895</v>
      </c>
      <c r="D2211" s="21" t="s">
        <v>493</v>
      </c>
      <c r="E2211" s="4">
        <v>1.4634146341463415E-2</v>
      </c>
      <c r="F2211" s="4">
        <v>1.2500000000000001E-2</v>
      </c>
      <c r="G2211" s="3"/>
      <c r="H2211" s="4">
        <v>0</v>
      </c>
      <c r="I2211" s="4">
        <v>0</v>
      </c>
      <c r="J2211" s="58">
        <v>0</v>
      </c>
      <c r="K2211" s="63">
        <v>21.15</v>
      </c>
      <c r="M2211" s="71"/>
    </row>
    <row r="2212" spans="1:13" s="6" customFormat="1" hidden="1">
      <c r="A2212" s="75">
        <v>45896</v>
      </c>
      <c r="B2212" s="3" t="s">
        <v>894</v>
      </c>
      <c r="C2212" s="3" t="s">
        <v>895</v>
      </c>
      <c r="D2212" s="21" t="s">
        <v>258</v>
      </c>
      <c r="E2212" s="4">
        <v>2.4390243902439024E-3</v>
      </c>
      <c r="F2212" s="4">
        <v>2.0833333333333333E-3</v>
      </c>
      <c r="G2212" s="3"/>
      <c r="H2212" s="4">
        <v>0</v>
      </c>
      <c r="I2212" s="4">
        <v>0</v>
      </c>
      <c r="J2212" s="58">
        <v>0</v>
      </c>
      <c r="K2212" s="63">
        <v>52.34</v>
      </c>
      <c r="M2212" s="71"/>
    </row>
    <row r="2213" spans="1:13" s="6" customFormat="1" hidden="1">
      <c r="A2213" s="75">
        <v>45896</v>
      </c>
      <c r="B2213" s="3" t="s">
        <v>894</v>
      </c>
      <c r="C2213" s="3" t="s">
        <v>895</v>
      </c>
      <c r="D2213" s="21" t="s">
        <v>195</v>
      </c>
      <c r="E2213" s="4">
        <v>7.3170731707317077E-3</v>
      </c>
      <c r="F2213" s="4">
        <v>6.2500000000000003E-3</v>
      </c>
      <c r="G2213" s="3"/>
      <c r="H2213" s="4">
        <v>0</v>
      </c>
      <c r="I2213" s="4">
        <v>0</v>
      </c>
      <c r="J2213" s="58">
        <v>0</v>
      </c>
      <c r="K2213" s="63">
        <v>75.430000000000007</v>
      </c>
      <c r="M2213" s="71"/>
    </row>
    <row r="2214" spans="1:13" s="6" customFormat="1" hidden="1">
      <c r="A2214" s="75">
        <v>45896</v>
      </c>
      <c r="B2214" s="3" t="s">
        <v>894</v>
      </c>
      <c r="C2214" s="3" t="s">
        <v>895</v>
      </c>
      <c r="D2214" s="21" t="s">
        <v>500</v>
      </c>
      <c r="E2214" s="4">
        <v>8.3219512195121956E-2</v>
      </c>
      <c r="F2214" s="4">
        <v>8.3333333333333329E-2</v>
      </c>
      <c r="G2214" s="3">
        <v>2.94</v>
      </c>
      <c r="H2214" s="4">
        <v>1.4341463414634147E-2</v>
      </c>
      <c r="I2214" s="4">
        <v>0</v>
      </c>
      <c r="J2214" s="58">
        <v>19.0806</v>
      </c>
      <c r="K2214" s="63">
        <v>6.49</v>
      </c>
      <c r="M2214" s="71"/>
    </row>
    <row r="2215" spans="1:13" s="6" customFormat="1" hidden="1">
      <c r="A2215" s="75">
        <v>45896</v>
      </c>
      <c r="B2215" s="3" t="s">
        <v>894</v>
      </c>
      <c r="C2215" s="3" t="s">
        <v>895</v>
      </c>
      <c r="D2215" s="21" t="s">
        <v>143</v>
      </c>
      <c r="E2215" s="4">
        <v>7.3170731707317069E-2</v>
      </c>
      <c r="F2215" s="82">
        <v>6.25E-2</v>
      </c>
      <c r="G2215" s="3"/>
      <c r="H2215" s="4">
        <v>0</v>
      </c>
      <c r="I2215" s="4">
        <v>0</v>
      </c>
      <c r="J2215" s="58">
        <v>0</v>
      </c>
      <c r="K2215" s="63">
        <v>6.48</v>
      </c>
      <c r="M2215" s="71"/>
    </row>
    <row r="2216" spans="1:13" s="6" customFormat="1" hidden="1">
      <c r="A2216" s="75">
        <v>45896</v>
      </c>
      <c r="B2216" s="3" t="s">
        <v>894</v>
      </c>
      <c r="C2216" s="3" t="s">
        <v>895</v>
      </c>
      <c r="D2216" s="21" t="s">
        <v>141</v>
      </c>
      <c r="E2216" s="4">
        <v>4.878048780487805E-2</v>
      </c>
      <c r="F2216" s="4">
        <v>4.1666666666666664E-2</v>
      </c>
      <c r="G2216" s="3"/>
      <c r="H2216" s="4">
        <v>0</v>
      </c>
      <c r="I2216" s="4">
        <v>0</v>
      </c>
      <c r="J2216" s="58">
        <v>0</v>
      </c>
      <c r="K2216" s="63">
        <v>7.4</v>
      </c>
      <c r="M2216" s="71"/>
    </row>
    <row r="2217" spans="1:13" s="6" customFormat="1" hidden="1">
      <c r="A2217" s="75">
        <v>45896</v>
      </c>
      <c r="B2217" s="3" t="s">
        <v>894</v>
      </c>
      <c r="C2217" s="3" t="s">
        <v>895</v>
      </c>
      <c r="D2217" s="21" t="s">
        <v>142</v>
      </c>
      <c r="E2217" s="4">
        <v>3.9024390243902439E-2</v>
      </c>
      <c r="F2217" s="4">
        <v>3.3333333333333333E-2</v>
      </c>
      <c r="G2217" s="3"/>
      <c r="H2217" s="4">
        <v>0</v>
      </c>
      <c r="I2217" s="4">
        <v>0</v>
      </c>
      <c r="J2217" s="58">
        <v>0</v>
      </c>
      <c r="K2217" s="63">
        <v>17.5</v>
      </c>
      <c r="M2217" s="71"/>
    </row>
    <row r="2218" spans="1:13" s="6" customFormat="1" hidden="1">
      <c r="A2218" s="75">
        <v>45896</v>
      </c>
      <c r="B2218" s="3" t="s">
        <v>894</v>
      </c>
      <c r="C2218" s="3" t="s">
        <v>895</v>
      </c>
      <c r="D2218" s="21" t="s">
        <v>226</v>
      </c>
      <c r="E2218" s="4">
        <v>3.9024390243902439E-2</v>
      </c>
      <c r="F2218" s="4">
        <v>3.3333333333333333E-2</v>
      </c>
      <c r="G2218" s="3"/>
      <c r="H2218" s="4">
        <v>0</v>
      </c>
      <c r="I2218" s="4">
        <v>0</v>
      </c>
      <c r="J2218" s="58">
        <v>0</v>
      </c>
      <c r="K2218" s="63">
        <v>17</v>
      </c>
      <c r="M2218" s="71"/>
    </row>
    <row r="2219" spans="1:13" s="6" customFormat="1" hidden="1">
      <c r="A2219" s="75">
        <v>45896</v>
      </c>
      <c r="B2219" s="6" t="s">
        <v>590</v>
      </c>
      <c r="C2219" s="6" t="s">
        <v>641</v>
      </c>
      <c r="D2219" s="41" t="s">
        <v>255</v>
      </c>
      <c r="E2219" s="11">
        <v>5.2499999999999998E-2</v>
      </c>
      <c r="F2219" s="11">
        <v>5.9523809523809521E-2</v>
      </c>
      <c r="G2219" s="11">
        <v>0.8</v>
      </c>
      <c r="H2219" s="11">
        <v>0.01</v>
      </c>
      <c r="I2219" s="6">
        <v>0</v>
      </c>
      <c r="J2219" s="14">
        <v>6.28</v>
      </c>
      <c r="K2219" s="14">
        <v>7.85</v>
      </c>
      <c r="M2219" s="71"/>
    </row>
    <row r="2220" spans="1:13" s="6" customFormat="1" hidden="1">
      <c r="A2220" s="75">
        <v>45896</v>
      </c>
      <c r="B2220" s="6" t="s">
        <v>590</v>
      </c>
      <c r="C2220" s="6" t="s">
        <v>641</v>
      </c>
      <c r="D2220" s="41" t="s">
        <v>591</v>
      </c>
      <c r="E2220" s="11">
        <v>0.62124999999999997</v>
      </c>
      <c r="F2220" s="11">
        <v>0.59523809523809523</v>
      </c>
      <c r="G2220" s="11">
        <v>0.3</v>
      </c>
      <c r="H2220" s="11">
        <v>3.7499999999999999E-3</v>
      </c>
      <c r="I2220" s="6">
        <v>0</v>
      </c>
      <c r="J2220" s="14">
        <v>1.026</v>
      </c>
      <c r="K2220" s="14">
        <v>3.42</v>
      </c>
      <c r="M2220" s="71"/>
    </row>
    <row r="2221" spans="1:13" s="6" customFormat="1" hidden="1">
      <c r="A2221" s="75">
        <v>45896</v>
      </c>
      <c r="B2221" s="6" t="s">
        <v>590</v>
      </c>
      <c r="C2221" s="6" t="s">
        <v>641</v>
      </c>
      <c r="D2221" s="41" t="s">
        <v>264</v>
      </c>
      <c r="E2221" s="11">
        <v>0.75</v>
      </c>
      <c r="F2221" s="11">
        <v>0.7142857142857143</v>
      </c>
      <c r="G2221" s="11">
        <v>0</v>
      </c>
      <c r="H2221" s="11">
        <v>0</v>
      </c>
      <c r="I2221" s="6">
        <v>0</v>
      </c>
      <c r="J2221" s="14">
        <v>0</v>
      </c>
      <c r="K2221" s="14">
        <v>2.14</v>
      </c>
      <c r="M2221" s="71"/>
    </row>
    <row r="2222" spans="1:13" s="6" customFormat="1" hidden="1">
      <c r="A2222" s="75">
        <v>45896</v>
      </c>
      <c r="B2222" s="6" t="s">
        <v>590</v>
      </c>
      <c r="C2222" s="6" t="s">
        <v>641</v>
      </c>
      <c r="D2222" s="41" t="s">
        <v>592</v>
      </c>
      <c r="E2222" s="11">
        <v>0.75</v>
      </c>
      <c r="F2222" s="11">
        <v>0.7142857142857143</v>
      </c>
      <c r="G2222" s="11">
        <v>0</v>
      </c>
      <c r="H2222" s="11">
        <v>0</v>
      </c>
      <c r="I2222" s="6">
        <v>0</v>
      </c>
      <c r="J2222" s="14">
        <v>0</v>
      </c>
      <c r="K2222" s="14">
        <v>0.5</v>
      </c>
      <c r="M2222" s="71"/>
    </row>
    <row r="2223" spans="1:13" s="6" customFormat="1" hidden="1">
      <c r="A2223" s="75">
        <v>45896</v>
      </c>
      <c r="B2223" s="6" t="s">
        <v>590</v>
      </c>
      <c r="C2223" s="6" t="s">
        <v>641</v>
      </c>
      <c r="D2223" s="41" t="s">
        <v>252</v>
      </c>
      <c r="E2223" s="11">
        <v>1.8749999999999999E-2</v>
      </c>
      <c r="F2223" s="11">
        <v>1.7857142857142856E-2</v>
      </c>
      <c r="G2223" s="11">
        <v>0</v>
      </c>
      <c r="H2223" s="11">
        <v>0</v>
      </c>
      <c r="I2223" s="6">
        <v>0</v>
      </c>
      <c r="J2223" s="14">
        <v>0</v>
      </c>
      <c r="K2223" s="14">
        <v>61.77</v>
      </c>
      <c r="M2223" s="71"/>
    </row>
    <row r="2224" spans="1:13" s="6" customFormat="1" hidden="1">
      <c r="A2224" s="75">
        <v>45896</v>
      </c>
      <c r="B2224" s="6" t="s">
        <v>590</v>
      </c>
      <c r="C2224" s="6" t="s">
        <v>641</v>
      </c>
      <c r="D2224" s="41" t="s">
        <v>593</v>
      </c>
      <c r="E2224" s="11">
        <v>1.8749999999999999E-2</v>
      </c>
      <c r="F2224" s="11">
        <v>1.7857142857142856E-2</v>
      </c>
      <c r="G2224" s="11">
        <v>0</v>
      </c>
      <c r="H2224" s="11">
        <v>0</v>
      </c>
      <c r="I2224" s="6">
        <v>0</v>
      </c>
      <c r="J2224" s="14">
        <v>0</v>
      </c>
      <c r="K2224" s="14">
        <v>17.39</v>
      </c>
      <c r="M2224" s="71"/>
    </row>
    <row r="2225" spans="1:13" s="6" customFormat="1" hidden="1">
      <c r="A2225" s="75">
        <v>45896</v>
      </c>
      <c r="B2225" s="6" t="s">
        <v>590</v>
      </c>
      <c r="C2225" s="6" t="s">
        <v>641</v>
      </c>
      <c r="D2225" s="41" t="s">
        <v>594</v>
      </c>
      <c r="E2225" s="11">
        <v>1.2500000000000001E-2</v>
      </c>
      <c r="F2225" s="11">
        <v>1.1904761904761904E-2</v>
      </c>
      <c r="G2225" s="11">
        <v>0</v>
      </c>
      <c r="H2225" s="11">
        <v>0</v>
      </c>
      <c r="I2225" s="6">
        <v>0</v>
      </c>
      <c r="J2225" s="14">
        <v>0</v>
      </c>
      <c r="K2225" s="14">
        <v>15</v>
      </c>
      <c r="M2225" s="71"/>
    </row>
    <row r="2226" spans="1:13" s="6" customFormat="1" hidden="1">
      <c r="A2226" s="75">
        <v>45896</v>
      </c>
      <c r="B2226" s="6" t="s">
        <v>590</v>
      </c>
      <c r="C2226" s="6" t="s">
        <v>641</v>
      </c>
      <c r="D2226" s="41" t="s">
        <v>595</v>
      </c>
      <c r="E2226" s="11">
        <v>3.875E-2</v>
      </c>
      <c r="F2226" s="11">
        <v>3.6904761904761905E-2</v>
      </c>
      <c r="G2226" s="11">
        <v>0</v>
      </c>
      <c r="H2226" s="11">
        <v>0</v>
      </c>
      <c r="I2226" s="6">
        <v>0</v>
      </c>
      <c r="J2226" s="14">
        <v>0</v>
      </c>
      <c r="K2226" s="14">
        <v>44.22</v>
      </c>
      <c r="M2226" s="71"/>
    </row>
    <row r="2227" spans="1:13" s="6" customFormat="1" hidden="1">
      <c r="A2227" s="75">
        <v>45896</v>
      </c>
      <c r="B2227" s="6" t="s">
        <v>590</v>
      </c>
      <c r="C2227" s="6" t="s">
        <v>641</v>
      </c>
      <c r="D2227" s="41" t="s">
        <v>596</v>
      </c>
      <c r="E2227" s="11">
        <v>2.5000000000000001E-2</v>
      </c>
      <c r="F2227" s="11">
        <v>2.3809523809523808E-2</v>
      </c>
      <c r="G2227" s="11">
        <v>0</v>
      </c>
      <c r="H2227" s="11">
        <v>0</v>
      </c>
      <c r="I2227" s="6">
        <v>0</v>
      </c>
      <c r="J2227" s="14">
        <v>0</v>
      </c>
      <c r="K2227" s="14">
        <v>48.25</v>
      </c>
      <c r="M2227" s="71"/>
    </row>
    <row r="2228" spans="1:13" s="6" customFormat="1" hidden="1">
      <c r="A2228" s="75">
        <v>45896</v>
      </c>
      <c r="B2228" s="6" t="s">
        <v>590</v>
      </c>
      <c r="C2228" s="6" t="s">
        <v>641</v>
      </c>
      <c r="D2228" s="41" t="s">
        <v>597</v>
      </c>
      <c r="E2228" s="11">
        <v>0.37125000000000002</v>
      </c>
      <c r="F2228" s="11">
        <v>0.47619047619047616</v>
      </c>
      <c r="G2228" s="11">
        <v>0.3</v>
      </c>
      <c r="H2228" s="11">
        <v>3.7499999999999999E-3</v>
      </c>
      <c r="I2228" s="6">
        <v>10</v>
      </c>
      <c r="J2228" s="14">
        <v>1.2749999999999999</v>
      </c>
      <c r="K2228" s="14">
        <v>4.25</v>
      </c>
      <c r="M2228" s="71"/>
    </row>
    <row r="2229" spans="1:13" s="6" customFormat="1" hidden="1">
      <c r="A2229" s="75">
        <v>45896</v>
      </c>
      <c r="B2229" s="6" t="s">
        <v>590</v>
      </c>
      <c r="C2229" s="6" t="s">
        <v>641</v>
      </c>
      <c r="D2229" s="41" t="s">
        <v>598</v>
      </c>
      <c r="E2229" s="11">
        <v>1.8750000000000004E-3</v>
      </c>
      <c r="F2229" s="11">
        <v>5.9523809523809521E-3</v>
      </c>
      <c r="G2229" s="11">
        <v>0</v>
      </c>
      <c r="H2229" s="11">
        <v>0</v>
      </c>
      <c r="I2229" s="6">
        <v>0.35</v>
      </c>
      <c r="J2229" s="14">
        <v>0</v>
      </c>
      <c r="K2229" s="14">
        <v>35.1</v>
      </c>
      <c r="M2229" s="71"/>
    </row>
    <row r="2230" spans="1:13" s="6" customFormat="1" hidden="1">
      <c r="A2230" s="75">
        <v>45896</v>
      </c>
      <c r="B2230" s="6" t="s">
        <v>590</v>
      </c>
      <c r="C2230" s="6" t="s">
        <v>641</v>
      </c>
      <c r="D2230" s="41" t="s">
        <v>599</v>
      </c>
      <c r="E2230" s="11">
        <v>6.7499999999999999E-3</v>
      </c>
      <c r="F2230" s="11">
        <v>8.9285714285714281E-3</v>
      </c>
      <c r="G2230" s="11">
        <v>0.21</v>
      </c>
      <c r="H2230" s="11">
        <v>2.6249999999999997E-3</v>
      </c>
      <c r="I2230" s="6">
        <v>0</v>
      </c>
      <c r="J2230" s="14">
        <v>16.7685</v>
      </c>
      <c r="K2230" s="14">
        <v>79.849999999999994</v>
      </c>
      <c r="M2230" s="71"/>
    </row>
    <row r="2231" spans="1:13" s="6" customFormat="1" hidden="1">
      <c r="A2231" s="75">
        <v>45896</v>
      </c>
      <c r="B2231" s="6" t="s">
        <v>590</v>
      </c>
      <c r="C2231" s="6" t="s">
        <v>641</v>
      </c>
      <c r="D2231" s="41" t="s">
        <v>600</v>
      </c>
      <c r="E2231" s="11">
        <v>2.5000000000000001E-2</v>
      </c>
      <c r="F2231" s="11">
        <v>2.3809523809523808E-2</v>
      </c>
      <c r="G2231" s="11">
        <v>0</v>
      </c>
      <c r="H2231" s="11">
        <v>0</v>
      </c>
      <c r="I2231" s="6">
        <v>0</v>
      </c>
      <c r="J2231" s="14">
        <v>0</v>
      </c>
      <c r="K2231" s="14">
        <v>107.52</v>
      </c>
      <c r="M2231" s="71"/>
    </row>
    <row r="2232" spans="1:13" s="6" customFormat="1" hidden="1">
      <c r="A2232" s="75">
        <v>45896</v>
      </c>
      <c r="B2232" s="6" t="s">
        <v>590</v>
      </c>
      <c r="C2232" s="6" t="s">
        <v>641</v>
      </c>
      <c r="D2232" s="41" t="s">
        <v>601</v>
      </c>
      <c r="E2232" s="11">
        <v>1.8749999999999999E-2</v>
      </c>
      <c r="F2232" s="11">
        <v>1.7857142857142856E-2</v>
      </c>
      <c r="G2232" s="11">
        <v>0</v>
      </c>
      <c r="H2232" s="11">
        <v>0</v>
      </c>
      <c r="I2232" s="6">
        <v>0</v>
      </c>
      <c r="J2232" s="14">
        <v>0</v>
      </c>
      <c r="K2232" s="14">
        <v>16.579999999999998</v>
      </c>
      <c r="M2232" s="71"/>
    </row>
    <row r="2233" spans="1:13" s="6" customFormat="1" hidden="1">
      <c r="A2233" s="75">
        <v>45896</v>
      </c>
      <c r="B2233" s="6" t="s">
        <v>590</v>
      </c>
      <c r="C2233" s="6" t="s">
        <v>641</v>
      </c>
      <c r="D2233" s="41" t="s">
        <v>602</v>
      </c>
      <c r="E2233" s="11">
        <v>5.1875000000000004E-2</v>
      </c>
      <c r="F2233" s="11">
        <v>6.5476190476190479E-2</v>
      </c>
      <c r="G2233" s="11">
        <v>0.25</v>
      </c>
      <c r="H2233" s="11">
        <v>3.1250000000000002E-3</v>
      </c>
      <c r="I2233" s="6">
        <v>1.1000000000000001</v>
      </c>
      <c r="J2233" s="14">
        <v>24.9375</v>
      </c>
      <c r="K2233" s="14">
        <v>99.75</v>
      </c>
      <c r="M2233" s="71"/>
    </row>
    <row r="2234" spans="1:13" s="6" customFormat="1" hidden="1">
      <c r="A2234" s="75">
        <v>45896</v>
      </c>
      <c r="B2234" s="6" t="s">
        <v>590</v>
      </c>
      <c r="C2234" s="6" t="s">
        <v>641</v>
      </c>
      <c r="D2234" s="41" t="s">
        <v>603</v>
      </c>
      <c r="E2234" s="11">
        <v>2.5000000000000001E-2</v>
      </c>
      <c r="F2234" s="11">
        <v>2.3809523809523808E-2</v>
      </c>
      <c r="G2234" s="11">
        <v>0</v>
      </c>
      <c r="H2234" s="11">
        <v>0</v>
      </c>
      <c r="I2234" s="6">
        <v>0</v>
      </c>
      <c r="J2234" s="14">
        <v>0</v>
      </c>
      <c r="K2234" s="14">
        <v>58</v>
      </c>
      <c r="M2234" s="71"/>
    </row>
    <row r="2235" spans="1:13" s="6" customFormat="1" hidden="1">
      <c r="A2235" s="75">
        <v>45896</v>
      </c>
      <c r="B2235" s="6" t="s">
        <v>590</v>
      </c>
      <c r="C2235" s="6" t="s">
        <v>641</v>
      </c>
      <c r="D2235" s="41" t="s">
        <v>604</v>
      </c>
      <c r="E2235" s="11">
        <v>0.6875</v>
      </c>
      <c r="F2235" s="11">
        <v>0.8928571428571429</v>
      </c>
      <c r="G2235" s="11">
        <v>0</v>
      </c>
      <c r="H2235" s="11">
        <v>0</v>
      </c>
      <c r="I2235" s="6">
        <v>20</v>
      </c>
      <c r="J2235" s="14">
        <v>0</v>
      </c>
      <c r="K2235" s="14">
        <v>6.78</v>
      </c>
      <c r="M2235" s="71"/>
    </row>
    <row r="2236" spans="1:13" s="6" customFormat="1" hidden="1">
      <c r="A2236" s="75">
        <v>45896</v>
      </c>
      <c r="B2236" s="6" t="s">
        <v>590</v>
      </c>
      <c r="C2236" s="6" t="s">
        <v>641</v>
      </c>
      <c r="D2236" s="41" t="s">
        <v>605</v>
      </c>
      <c r="E2236" s="11">
        <v>0.75</v>
      </c>
      <c r="F2236" s="11">
        <v>0.7142857142857143</v>
      </c>
      <c r="G2236" s="11">
        <v>0</v>
      </c>
      <c r="H2236" s="11">
        <v>0</v>
      </c>
      <c r="I2236" s="6">
        <v>0</v>
      </c>
      <c r="J2236" s="14">
        <v>0</v>
      </c>
      <c r="K2236" s="14">
        <v>6.63</v>
      </c>
      <c r="M2236" s="71"/>
    </row>
    <row r="2237" spans="1:13" s="6" customFormat="1" hidden="1">
      <c r="A2237" s="75">
        <v>45896</v>
      </c>
      <c r="B2237" s="6" t="s">
        <v>590</v>
      </c>
      <c r="C2237" s="6" t="s">
        <v>641</v>
      </c>
      <c r="D2237" s="41" t="s">
        <v>275</v>
      </c>
      <c r="E2237" s="11">
        <v>6.2500000000000003E-3</v>
      </c>
      <c r="F2237" s="11">
        <v>5.9523809523809521E-3</v>
      </c>
      <c r="G2237" s="11">
        <v>0</v>
      </c>
      <c r="H2237" s="11">
        <v>0</v>
      </c>
      <c r="I2237" s="6">
        <v>0</v>
      </c>
      <c r="J2237" s="14">
        <v>0</v>
      </c>
      <c r="K2237" s="14">
        <v>42.52</v>
      </c>
      <c r="M2237" s="71"/>
    </row>
    <row r="2238" spans="1:13" s="6" customFormat="1" hidden="1">
      <c r="A2238" s="75">
        <v>45896</v>
      </c>
      <c r="B2238" s="6" t="s">
        <v>590</v>
      </c>
      <c r="C2238" s="6" t="s">
        <v>641</v>
      </c>
      <c r="D2238" s="41" t="s">
        <v>606</v>
      </c>
      <c r="E2238" s="11">
        <v>0.47499999999999998</v>
      </c>
      <c r="F2238" s="11">
        <v>0.9285714285714286</v>
      </c>
      <c r="G2238" s="11">
        <v>12</v>
      </c>
      <c r="H2238" s="11">
        <v>0.15</v>
      </c>
      <c r="I2238" s="6">
        <v>28</v>
      </c>
      <c r="J2238" s="14">
        <v>26.64</v>
      </c>
      <c r="K2238" s="14">
        <v>2.2200000000000002</v>
      </c>
      <c r="M2238" s="71"/>
    </row>
    <row r="2239" spans="1:13" s="6" customFormat="1" hidden="1">
      <c r="A2239" s="75">
        <v>45896</v>
      </c>
      <c r="B2239" s="6" t="s">
        <v>590</v>
      </c>
      <c r="C2239" s="6" t="s">
        <v>641</v>
      </c>
      <c r="D2239" s="41" t="s">
        <v>607</v>
      </c>
      <c r="E2239" s="11">
        <v>0.23750000000000002</v>
      </c>
      <c r="F2239" s="11">
        <v>0.59523809523809523</v>
      </c>
      <c r="G2239" s="11">
        <v>18</v>
      </c>
      <c r="H2239" s="11">
        <v>0.22500000000000001</v>
      </c>
      <c r="I2239" s="6">
        <v>13</v>
      </c>
      <c r="J2239" s="14">
        <v>38.520000000000003</v>
      </c>
      <c r="K2239" s="14">
        <v>2.14</v>
      </c>
      <c r="M2239" s="71"/>
    </row>
    <row r="2240" spans="1:13" s="6" customFormat="1" hidden="1">
      <c r="A2240" s="75">
        <v>45896</v>
      </c>
      <c r="B2240" s="6" t="s">
        <v>590</v>
      </c>
      <c r="C2240" s="6" t="s">
        <v>641</v>
      </c>
      <c r="D2240" s="41" t="s">
        <v>608</v>
      </c>
      <c r="E2240" s="11">
        <v>0.65</v>
      </c>
      <c r="F2240" s="11">
        <v>0.9285714285714286</v>
      </c>
      <c r="G2240" s="11">
        <v>0</v>
      </c>
      <c r="H2240" s="11">
        <v>0</v>
      </c>
      <c r="I2240" s="6">
        <v>26</v>
      </c>
      <c r="J2240" s="14">
        <v>0</v>
      </c>
      <c r="K2240" s="14">
        <v>0.98</v>
      </c>
      <c r="M2240" s="71"/>
    </row>
    <row r="2241" spans="1:13" s="6" customFormat="1" hidden="1">
      <c r="A2241" s="75">
        <v>45896</v>
      </c>
      <c r="B2241" s="6" t="s">
        <v>590</v>
      </c>
      <c r="C2241" s="6" t="s">
        <v>641</v>
      </c>
      <c r="D2241" s="41" t="s">
        <v>609</v>
      </c>
      <c r="E2241" s="11">
        <v>0.625</v>
      </c>
      <c r="F2241" s="11">
        <v>0.59523809523809523</v>
      </c>
      <c r="G2241" s="11">
        <v>0</v>
      </c>
      <c r="H2241" s="11">
        <v>0</v>
      </c>
      <c r="I2241" s="6">
        <v>0</v>
      </c>
      <c r="J2241" s="14">
        <v>0</v>
      </c>
      <c r="K2241" s="14">
        <v>4.53</v>
      </c>
      <c r="M2241" s="71"/>
    </row>
    <row r="2242" spans="1:13" s="6" customFormat="1" hidden="1">
      <c r="A2242" s="75">
        <v>45896</v>
      </c>
      <c r="B2242" s="6" t="s">
        <v>590</v>
      </c>
      <c r="C2242" s="6" t="s">
        <v>641</v>
      </c>
      <c r="D2242" s="42" t="s">
        <v>181</v>
      </c>
      <c r="E2242" s="11">
        <v>1.4999999999999999E-2</v>
      </c>
      <c r="F2242" s="11">
        <v>2.3809523809523808E-2</v>
      </c>
      <c r="G2242" s="11">
        <v>0</v>
      </c>
      <c r="H2242" s="11">
        <v>0</v>
      </c>
      <c r="I2242" s="6">
        <v>0.8</v>
      </c>
      <c r="J2242" s="14">
        <v>0</v>
      </c>
      <c r="K2242" s="14">
        <v>34</v>
      </c>
      <c r="M2242" s="71"/>
    </row>
    <row r="2243" spans="1:13" s="6" customFormat="1" hidden="1">
      <c r="A2243" s="75">
        <v>45896</v>
      </c>
      <c r="B2243" s="6" t="s">
        <v>590</v>
      </c>
      <c r="C2243" s="6" t="s">
        <v>641</v>
      </c>
      <c r="D2243" s="42" t="s">
        <v>610</v>
      </c>
      <c r="E2243" s="11">
        <v>0.58750000000000002</v>
      </c>
      <c r="F2243" s="11">
        <v>0.7142857142857143</v>
      </c>
      <c r="G2243" s="11">
        <v>1</v>
      </c>
      <c r="H2243" s="11">
        <v>1.2500000000000001E-2</v>
      </c>
      <c r="I2243" s="6">
        <v>12</v>
      </c>
      <c r="J2243" s="14">
        <v>1.91</v>
      </c>
      <c r="K2243" s="14">
        <v>1.91</v>
      </c>
      <c r="M2243" s="71"/>
    </row>
    <row r="2244" spans="1:13" s="6" customFormat="1" hidden="1">
      <c r="A2244" s="75">
        <v>45896</v>
      </c>
      <c r="B2244" s="6" t="s">
        <v>590</v>
      </c>
      <c r="C2244" s="6" t="s">
        <v>641</v>
      </c>
      <c r="D2244" s="42" t="s">
        <v>289</v>
      </c>
      <c r="E2244" s="11">
        <v>0.15</v>
      </c>
      <c r="F2244" s="11">
        <v>0.14285714285714285</v>
      </c>
      <c r="G2244" s="11">
        <v>0</v>
      </c>
      <c r="H2244" s="11">
        <v>0</v>
      </c>
      <c r="I2244" s="6">
        <v>0</v>
      </c>
      <c r="J2244" s="14">
        <v>0</v>
      </c>
      <c r="K2244" s="14">
        <v>1.98</v>
      </c>
      <c r="M2244" s="71"/>
    </row>
    <row r="2245" spans="1:13" s="6" customFormat="1" hidden="1">
      <c r="A2245" s="75">
        <v>45896</v>
      </c>
      <c r="B2245" s="6" t="s">
        <v>590</v>
      </c>
      <c r="C2245" s="6" t="s">
        <v>641</v>
      </c>
      <c r="D2245" s="42" t="s">
        <v>611</v>
      </c>
      <c r="E2245" s="11">
        <v>1.2500000000000001E-2</v>
      </c>
      <c r="F2245" s="11">
        <v>1.1904761904761904E-2</v>
      </c>
      <c r="G2245" s="11">
        <v>0</v>
      </c>
      <c r="H2245" s="11">
        <v>0</v>
      </c>
      <c r="I2245" s="6">
        <v>0</v>
      </c>
      <c r="J2245" s="14">
        <v>0</v>
      </c>
      <c r="K2245" s="14">
        <v>34</v>
      </c>
      <c r="M2245" s="71"/>
    </row>
    <row r="2246" spans="1:13" s="6" customFormat="1" hidden="1">
      <c r="A2246" s="75">
        <v>45896</v>
      </c>
      <c r="B2246" s="6" t="s">
        <v>590</v>
      </c>
      <c r="C2246" s="6" t="s">
        <v>641</v>
      </c>
      <c r="D2246" s="42" t="s">
        <v>612</v>
      </c>
      <c r="E2246" s="11">
        <v>1.8749999999999999E-2</v>
      </c>
      <c r="F2246" s="11">
        <v>1.7857142857142856E-2</v>
      </c>
      <c r="G2246" s="11">
        <v>0</v>
      </c>
      <c r="H2246" s="11">
        <v>0</v>
      </c>
      <c r="I2246" s="6">
        <v>0</v>
      </c>
      <c r="J2246" s="14">
        <v>0</v>
      </c>
      <c r="K2246" s="14">
        <v>18.75</v>
      </c>
      <c r="M2246" s="71"/>
    </row>
    <row r="2247" spans="1:13" s="6" customFormat="1" hidden="1">
      <c r="A2247" s="75">
        <v>45896</v>
      </c>
      <c r="B2247" s="6" t="s">
        <v>590</v>
      </c>
      <c r="C2247" s="6" t="s">
        <v>641</v>
      </c>
      <c r="D2247" s="41" t="s">
        <v>613</v>
      </c>
      <c r="E2247" s="11">
        <v>3.1250000000000002E-3</v>
      </c>
      <c r="F2247" s="11">
        <v>2.976190476190476E-3</v>
      </c>
      <c r="G2247" s="11">
        <v>0</v>
      </c>
      <c r="H2247" s="11">
        <v>0</v>
      </c>
      <c r="I2247" s="6">
        <v>0</v>
      </c>
      <c r="J2247" s="14">
        <v>0</v>
      </c>
      <c r="K2247" s="14">
        <v>15.48</v>
      </c>
      <c r="M2247" s="71"/>
    </row>
    <row r="2248" spans="1:13" s="6" customFormat="1" hidden="1">
      <c r="A2248" s="75">
        <v>45896</v>
      </c>
      <c r="B2248" s="6" t="s">
        <v>590</v>
      </c>
      <c r="C2248" s="6" t="s">
        <v>641</v>
      </c>
      <c r="D2248" s="41" t="s">
        <v>222</v>
      </c>
      <c r="E2248" s="11">
        <v>0.75</v>
      </c>
      <c r="F2248" s="11">
        <v>0.7142857142857143</v>
      </c>
      <c r="G2248" s="11">
        <v>0</v>
      </c>
      <c r="H2248" s="11">
        <v>0</v>
      </c>
      <c r="I2248" s="6">
        <v>0</v>
      </c>
      <c r="J2248" s="14">
        <v>0</v>
      </c>
      <c r="K2248" s="14">
        <v>0.36</v>
      </c>
      <c r="M2248" s="71"/>
    </row>
    <row r="2249" spans="1:13" s="6" customFormat="1" hidden="1">
      <c r="A2249" s="75">
        <v>45896</v>
      </c>
      <c r="B2249" s="6" t="s">
        <v>590</v>
      </c>
      <c r="C2249" s="6" t="s">
        <v>641</v>
      </c>
      <c r="D2249" s="41" t="s">
        <v>497</v>
      </c>
      <c r="E2249" s="11">
        <v>3.1250000000000002E-3</v>
      </c>
      <c r="F2249" s="11">
        <v>2.976190476190476E-3</v>
      </c>
      <c r="G2249" s="11">
        <v>0</v>
      </c>
      <c r="H2249" s="11">
        <v>0</v>
      </c>
      <c r="I2249" s="6">
        <v>0</v>
      </c>
      <c r="J2249" s="14">
        <v>0</v>
      </c>
      <c r="K2249" s="14">
        <v>19.25</v>
      </c>
      <c r="M2249" s="71"/>
    </row>
    <row r="2250" spans="1:13" s="6" customFormat="1" hidden="1">
      <c r="A2250" s="75">
        <v>45896</v>
      </c>
      <c r="B2250" s="6" t="s">
        <v>590</v>
      </c>
      <c r="C2250" s="6" t="s">
        <v>641</v>
      </c>
      <c r="D2250" s="41" t="s">
        <v>268</v>
      </c>
      <c r="E2250" s="11">
        <v>1.2500000000000001E-2</v>
      </c>
      <c r="F2250" s="11">
        <v>1.1904761904761904E-2</v>
      </c>
      <c r="G2250" s="11">
        <v>0</v>
      </c>
      <c r="H2250" s="11">
        <v>0</v>
      </c>
      <c r="I2250" s="6">
        <v>0</v>
      </c>
      <c r="J2250" s="14">
        <v>0</v>
      </c>
      <c r="K2250" s="14">
        <v>14.7</v>
      </c>
      <c r="M2250" s="71"/>
    </row>
    <row r="2251" spans="1:13" s="6" customFormat="1" hidden="1">
      <c r="A2251" s="75">
        <v>45896</v>
      </c>
      <c r="B2251" s="6" t="s">
        <v>590</v>
      </c>
      <c r="C2251" s="6" t="s">
        <v>641</v>
      </c>
      <c r="D2251" s="41" t="s">
        <v>614</v>
      </c>
      <c r="E2251" s="11">
        <v>1.8750000000000004E-3</v>
      </c>
      <c r="F2251" s="11">
        <v>1.1904761904761904E-2</v>
      </c>
      <c r="G2251" s="11">
        <v>0</v>
      </c>
      <c r="H2251" s="11">
        <v>0</v>
      </c>
      <c r="I2251" s="6">
        <v>0.85</v>
      </c>
      <c r="J2251" s="14">
        <v>0</v>
      </c>
      <c r="K2251" s="14">
        <v>65</v>
      </c>
      <c r="M2251" s="71"/>
    </row>
    <row r="2252" spans="1:13" s="6" customFormat="1" hidden="1">
      <c r="A2252" s="75">
        <v>45896</v>
      </c>
      <c r="B2252" s="6" t="s">
        <v>590</v>
      </c>
      <c r="C2252" s="6" t="s">
        <v>641</v>
      </c>
      <c r="D2252" s="42" t="s">
        <v>130</v>
      </c>
      <c r="E2252" s="11">
        <v>1.2500000000000001E-2</v>
      </c>
      <c r="F2252" s="11">
        <v>1.1904761904761904E-2</v>
      </c>
      <c r="G2252" s="11">
        <v>0</v>
      </c>
      <c r="H2252" s="11">
        <v>0</v>
      </c>
      <c r="I2252" s="6">
        <v>0</v>
      </c>
      <c r="J2252" s="14">
        <v>0</v>
      </c>
      <c r="K2252" s="14">
        <v>18.98</v>
      </c>
      <c r="M2252" s="71"/>
    </row>
    <row r="2253" spans="1:13" s="6" customFormat="1" hidden="1">
      <c r="A2253" s="75">
        <v>45896</v>
      </c>
      <c r="B2253" s="6" t="s">
        <v>590</v>
      </c>
      <c r="C2253" s="6" t="s">
        <v>641</v>
      </c>
      <c r="D2253" s="42" t="s">
        <v>122</v>
      </c>
      <c r="E2253" s="11">
        <v>0.1875</v>
      </c>
      <c r="F2253" s="11">
        <v>0.17857142857142858</v>
      </c>
      <c r="G2253" s="11">
        <v>0</v>
      </c>
      <c r="H2253" s="11">
        <v>0</v>
      </c>
      <c r="I2253" s="6">
        <v>0</v>
      </c>
      <c r="J2253" s="14">
        <v>0</v>
      </c>
      <c r="K2253" s="14">
        <v>3.7</v>
      </c>
      <c r="M2253" s="71"/>
    </row>
    <row r="2254" spans="1:13" s="6" customFormat="1" hidden="1">
      <c r="A2254" s="75">
        <v>45896</v>
      </c>
      <c r="B2254" s="6" t="s">
        <v>590</v>
      </c>
      <c r="C2254" s="6" t="s">
        <v>641</v>
      </c>
      <c r="D2254" s="42" t="s">
        <v>123</v>
      </c>
      <c r="E2254" s="11">
        <v>0.1875</v>
      </c>
      <c r="F2254" s="11">
        <v>0.17857142857142858</v>
      </c>
      <c r="G2254" s="11">
        <v>0</v>
      </c>
      <c r="H2254" s="11">
        <v>0</v>
      </c>
      <c r="I2254" s="6">
        <v>0</v>
      </c>
      <c r="J2254" s="14">
        <v>0</v>
      </c>
      <c r="K2254" s="14">
        <v>1.49</v>
      </c>
      <c r="M2254" s="71"/>
    </row>
    <row r="2255" spans="1:13" s="6" customFormat="1" hidden="1">
      <c r="A2255" s="75">
        <v>45896</v>
      </c>
      <c r="B2255" s="6" t="s">
        <v>590</v>
      </c>
      <c r="C2255" s="6" t="s">
        <v>641</v>
      </c>
      <c r="D2255" s="42" t="s">
        <v>124</v>
      </c>
      <c r="E2255" s="11">
        <v>3.1250000000000002E-3</v>
      </c>
      <c r="F2255" s="11">
        <v>2.976190476190476E-3</v>
      </c>
      <c r="G2255" s="11">
        <v>0</v>
      </c>
      <c r="H2255" s="11">
        <v>0</v>
      </c>
      <c r="I2255" s="6">
        <v>0</v>
      </c>
      <c r="J2255" s="14">
        <v>0</v>
      </c>
      <c r="K2255" s="14">
        <v>54.03</v>
      </c>
      <c r="M2255" s="71"/>
    </row>
    <row r="2256" spans="1:13" s="6" customFormat="1" hidden="1">
      <c r="A2256" s="75">
        <v>45896</v>
      </c>
      <c r="B2256" s="6" t="s">
        <v>590</v>
      </c>
      <c r="C2256" s="6" t="s">
        <v>641</v>
      </c>
      <c r="D2256" s="41" t="s">
        <v>442</v>
      </c>
      <c r="E2256" s="11">
        <v>2.8125000000000004E-2</v>
      </c>
      <c r="F2256" s="11">
        <v>3.5714285714285712E-2</v>
      </c>
      <c r="G2256" s="11">
        <v>0.45</v>
      </c>
      <c r="H2256" s="11">
        <v>5.6249999999999998E-3</v>
      </c>
      <c r="I2256" s="6">
        <v>0.3</v>
      </c>
      <c r="J2256" s="14">
        <v>15.8445</v>
      </c>
      <c r="K2256" s="14">
        <v>35.21</v>
      </c>
      <c r="M2256" s="71"/>
    </row>
    <row r="2257" spans="1:13" s="6" customFormat="1" hidden="1">
      <c r="A2257" s="75">
        <v>45896</v>
      </c>
      <c r="B2257" s="6" t="s">
        <v>590</v>
      </c>
      <c r="C2257" s="6" t="s">
        <v>641</v>
      </c>
      <c r="D2257" s="41" t="s">
        <v>197</v>
      </c>
      <c r="E2257" s="11">
        <v>6.2500000000000056E-4</v>
      </c>
      <c r="F2257" s="11">
        <v>1.1904761904761904E-2</v>
      </c>
      <c r="G2257" s="11">
        <v>0</v>
      </c>
      <c r="H2257" s="11">
        <v>0</v>
      </c>
      <c r="I2257" s="6">
        <v>0.95</v>
      </c>
      <c r="J2257" s="14">
        <v>0</v>
      </c>
      <c r="K2257" s="14">
        <v>10.5</v>
      </c>
      <c r="M2257" s="71"/>
    </row>
    <row r="2258" spans="1:13" s="6" customFormat="1" hidden="1">
      <c r="A2258" s="75">
        <v>45896</v>
      </c>
      <c r="B2258" s="6" t="s">
        <v>590</v>
      </c>
      <c r="C2258" s="6" t="s">
        <v>641</v>
      </c>
      <c r="D2258" s="41" t="s">
        <v>615</v>
      </c>
      <c r="E2258" s="11">
        <v>4.1250000000000011E-3</v>
      </c>
      <c r="F2258" s="11">
        <v>8.9285714285714281E-3</v>
      </c>
      <c r="G2258" s="11">
        <v>0.21</v>
      </c>
      <c r="H2258" s="11">
        <v>2.6249999999999997E-3</v>
      </c>
      <c r="I2258" s="6">
        <v>0.21</v>
      </c>
      <c r="J2258" s="14">
        <v>2.2050000000000001</v>
      </c>
      <c r="K2258" s="14">
        <v>10.5</v>
      </c>
      <c r="M2258" s="71"/>
    </row>
    <row r="2259" spans="1:13" s="6" customFormat="1" hidden="1">
      <c r="A2259" s="75">
        <v>45896</v>
      </c>
      <c r="B2259" s="6" t="s">
        <v>590</v>
      </c>
      <c r="C2259" s="6" t="s">
        <v>641</v>
      </c>
      <c r="D2259" s="41" t="s">
        <v>188</v>
      </c>
      <c r="E2259" s="11">
        <v>-1.5625000000000001E-3</v>
      </c>
      <c r="F2259" s="11">
        <v>5.9523809523809521E-3</v>
      </c>
      <c r="G2259" s="11">
        <v>0.26</v>
      </c>
      <c r="H2259" s="11">
        <v>3.2500000000000003E-3</v>
      </c>
      <c r="I2259" s="6">
        <v>0.36499999999999999</v>
      </c>
      <c r="J2259" s="14">
        <v>5.7928000000000006</v>
      </c>
      <c r="K2259" s="14">
        <v>22.28</v>
      </c>
      <c r="M2259" s="71"/>
    </row>
    <row r="2260" spans="1:13" s="6" customFormat="1" hidden="1">
      <c r="A2260" s="75">
        <v>45896</v>
      </c>
      <c r="B2260" s="6" t="s">
        <v>590</v>
      </c>
      <c r="C2260" s="6" t="s">
        <v>641</v>
      </c>
      <c r="D2260" s="41" t="s">
        <v>616</v>
      </c>
      <c r="E2260" s="11">
        <v>1.6687499999999997E-2</v>
      </c>
      <c r="F2260" s="11">
        <v>3.5714285714285712E-2</v>
      </c>
      <c r="G2260" s="11">
        <v>1.665</v>
      </c>
      <c r="H2260" s="11">
        <v>2.0812500000000001E-2</v>
      </c>
      <c r="I2260" s="6">
        <v>0</v>
      </c>
      <c r="J2260" s="14">
        <v>36.763199999999998</v>
      </c>
      <c r="K2260" s="14">
        <v>22.08</v>
      </c>
      <c r="M2260" s="71"/>
    </row>
    <row r="2261" spans="1:13" s="6" customFormat="1" hidden="1">
      <c r="A2261" s="75">
        <v>45896</v>
      </c>
      <c r="B2261" s="6" t="s">
        <v>590</v>
      </c>
      <c r="C2261" s="6" t="s">
        <v>641</v>
      </c>
      <c r="D2261" s="41" t="s">
        <v>179</v>
      </c>
      <c r="E2261" s="11">
        <v>6.2500000000000003E-3</v>
      </c>
      <c r="F2261" s="11">
        <v>5.9523809523809521E-3</v>
      </c>
      <c r="G2261" s="11">
        <v>0</v>
      </c>
      <c r="H2261" s="11">
        <v>0</v>
      </c>
      <c r="I2261" s="6">
        <v>0</v>
      </c>
      <c r="J2261" s="14">
        <v>0</v>
      </c>
      <c r="K2261" s="14">
        <v>52.34</v>
      </c>
      <c r="M2261" s="71"/>
    </row>
    <row r="2262" spans="1:13" s="6" customFormat="1" hidden="1">
      <c r="A2262" s="75">
        <v>45896</v>
      </c>
      <c r="B2262" s="6" t="s">
        <v>590</v>
      </c>
      <c r="C2262" s="6" t="s">
        <v>641</v>
      </c>
      <c r="D2262" s="41" t="s">
        <v>575</v>
      </c>
      <c r="E2262" s="11">
        <v>4.5624999999999999E-2</v>
      </c>
      <c r="F2262" s="11">
        <v>8.3333333333333329E-2</v>
      </c>
      <c r="G2262" s="11">
        <v>0</v>
      </c>
      <c r="H2262" s="11">
        <v>0</v>
      </c>
      <c r="I2262" s="6">
        <v>3.35</v>
      </c>
      <c r="J2262" s="14">
        <v>0</v>
      </c>
      <c r="K2262" s="14">
        <v>17.29</v>
      </c>
      <c r="M2262" s="71"/>
    </row>
    <row r="2263" spans="1:13" s="6" customFormat="1" hidden="1">
      <c r="A2263" s="75">
        <v>45896</v>
      </c>
      <c r="B2263" s="6" t="s">
        <v>590</v>
      </c>
      <c r="C2263" s="6" t="s">
        <v>641</v>
      </c>
      <c r="D2263" s="42" t="s">
        <v>142</v>
      </c>
      <c r="E2263" s="11">
        <v>6.25E-2</v>
      </c>
      <c r="F2263" s="11">
        <v>5.9523809523809521E-2</v>
      </c>
      <c r="G2263" s="11">
        <v>0</v>
      </c>
      <c r="H2263" s="11">
        <v>0</v>
      </c>
      <c r="I2263" s="6">
        <v>0</v>
      </c>
      <c r="J2263" s="14">
        <v>0</v>
      </c>
      <c r="K2263" s="14">
        <v>17.5</v>
      </c>
      <c r="M2263" s="71"/>
    </row>
    <row r="2264" spans="1:13" s="6" customFormat="1" hidden="1">
      <c r="A2264" s="75">
        <v>45896</v>
      </c>
      <c r="B2264" s="6" t="s">
        <v>590</v>
      </c>
      <c r="C2264" s="6" t="s">
        <v>641</v>
      </c>
      <c r="D2264" s="42" t="s">
        <v>142</v>
      </c>
      <c r="E2264" s="11">
        <v>6.25E-2</v>
      </c>
      <c r="F2264" s="11">
        <v>5.9523809523809521E-2</v>
      </c>
      <c r="G2264" s="11">
        <v>0</v>
      </c>
      <c r="H2264" s="11">
        <v>0</v>
      </c>
      <c r="I2264" s="6">
        <v>0</v>
      </c>
      <c r="J2264" s="14">
        <v>0</v>
      </c>
      <c r="K2264" s="14">
        <v>17</v>
      </c>
      <c r="M2264" s="71"/>
    </row>
    <row r="2265" spans="1:13" s="6" customFormat="1" hidden="1">
      <c r="A2265" s="75">
        <v>45896</v>
      </c>
      <c r="B2265" s="6" t="s">
        <v>590</v>
      </c>
      <c r="C2265" s="6" t="s">
        <v>641</v>
      </c>
      <c r="D2265" s="42" t="s">
        <v>140</v>
      </c>
      <c r="E2265" s="3">
        <v>0.16875000000000001</v>
      </c>
      <c r="F2265" s="83">
        <v>0.16071428571428573</v>
      </c>
      <c r="G2265" s="11">
        <v>0</v>
      </c>
      <c r="H2265" s="11">
        <v>0</v>
      </c>
      <c r="I2265" s="6">
        <v>0</v>
      </c>
      <c r="J2265" s="14">
        <v>0</v>
      </c>
      <c r="K2265" s="14">
        <v>6.58</v>
      </c>
      <c r="M2265" s="71"/>
    </row>
    <row r="2266" spans="1:13" s="6" customFormat="1" hidden="1">
      <c r="A2266" s="75">
        <v>45896</v>
      </c>
      <c r="B2266" s="6" t="s">
        <v>590</v>
      </c>
      <c r="C2266" s="6" t="s">
        <v>641</v>
      </c>
      <c r="D2266" s="42" t="s">
        <v>141</v>
      </c>
      <c r="E2266" s="11">
        <v>0.1</v>
      </c>
      <c r="F2266" s="11">
        <v>9.5238095238095233E-2</v>
      </c>
      <c r="G2266" s="11">
        <v>0</v>
      </c>
      <c r="H2266" s="11">
        <v>0</v>
      </c>
      <c r="I2266" s="6">
        <v>0</v>
      </c>
      <c r="J2266" s="14">
        <v>0</v>
      </c>
      <c r="K2266" s="14">
        <v>7.4</v>
      </c>
      <c r="M2266" s="71"/>
    </row>
    <row r="2267" spans="1:13" s="6" customFormat="1" hidden="1">
      <c r="A2267" s="75">
        <v>45896</v>
      </c>
      <c r="B2267" s="6" t="s">
        <v>590</v>
      </c>
      <c r="C2267" s="6" t="s">
        <v>641</v>
      </c>
      <c r="D2267" s="42" t="s">
        <v>617</v>
      </c>
      <c r="E2267" s="11">
        <v>0.97499999999999998</v>
      </c>
      <c r="F2267" s="11">
        <v>0.9285714285714286</v>
      </c>
      <c r="G2267" s="11">
        <v>0</v>
      </c>
      <c r="H2267" s="11">
        <v>0</v>
      </c>
      <c r="I2267" s="6">
        <v>0</v>
      </c>
      <c r="J2267" s="14">
        <v>0</v>
      </c>
      <c r="K2267" s="14">
        <v>5.54</v>
      </c>
      <c r="M2267" s="71"/>
    </row>
    <row r="2268" spans="1:13" s="6" customFormat="1" hidden="1">
      <c r="A2268" s="75">
        <v>45896</v>
      </c>
      <c r="B2268" s="6" t="s">
        <v>590</v>
      </c>
      <c r="C2268" s="6" t="s">
        <v>641</v>
      </c>
      <c r="D2268" s="48" t="s">
        <v>618</v>
      </c>
      <c r="E2268" s="11">
        <v>8.1250000000000003E-3</v>
      </c>
      <c r="F2268" s="11">
        <v>1.7857142857142856E-2</v>
      </c>
      <c r="G2268" s="11">
        <v>0.85</v>
      </c>
      <c r="H2268" s="11">
        <v>1.0624999999999999E-2</v>
      </c>
      <c r="I2268" s="6">
        <v>0</v>
      </c>
      <c r="J2268" s="14">
        <v>0</v>
      </c>
      <c r="K2268" s="14"/>
      <c r="M2268" s="71"/>
    </row>
    <row r="2269" spans="1:13" s="6" customFormat="1" hidden="1">
      <c r="A2269" s="75">
        <v>45896</v>
      </c>
      <c r="B2269" s="6" t="s">
        <v>590</v>
      </c>
      <c r="C2269" s="6" t="s">
        <v>641</v>
      </c>
      <c r="D2269" s="42" t="s">
        <v>619</v>
      </c>
      <c r="E2269" s="11">
        <v>1.2500000000000001E-2</v>
      </c>
      <c r="F2269" s="11">
        <v>1.1904761904761904E-2</v>
      </c>
      <c r="G2269" s="11">
        <v>0</v>
      </c>
      <c r="H2269" s="11">
        <v>0</v>
      </c>
      <c r="I2269" s="6">
        <v>0</v>
      </c>
      <c r="J2269" s="14">
        <v>0</v>
      </c>
      <c r="K2269" s="14"/>
      <c r="M2269" s="71"/>
    </row>
    <row r="2270" spans="1:13" s="6" customFormat="1" hidden="1">
      <c r="A2270" s="75">
        <v>45896</v>
      </c>
      <c r="B2270" s="6" t="s">
        <v>590</v>
      </c>
      <c r="C2270" s="6" t="s">
        <v>641</v>
      </c>
      <c r="D2270" s="42" t="s">
        <v>136</v>
      </c>
      <c r="E2270" s="11">
        <v>1.2500000000000001E-2</v>
      </c>
      <c r="F2270" s="11">
        <v>1.1904761904761904E-2</v>
      </c>
      <c r="G2270" s="11">
        <v>0</v>
      </c>
      <c r="H2270" s="11">
        <v>0</v>
      </c>
      <c r="I2270" s="6">
        <v>0</v>
      </c>
      <c r="J2270" s="14">
        <v>0</v>
      </c>
      <c r="K2270" s="14"/>
      <c r="M2270" s="71"/>
    </row>
    <row r="2271" spans="1:13" s="6" customFormat="1" ht="15.6" hidden="1">
      <c r="A2271" s="75">
        <v>45896</v>
      </c>
      <c r="B2271" s="6" t="s">
        <v>590</v>
      </c>
      <c r="C2271" s="6" t="s">
        <v>641</v>
      </c>
      <c r="D2271" s="43" t="s">
        <v>6</v>
      </c>
      <c r="E2271" s="11">
        <v>1.2500000000000001E-2</v>
      </c>
      <c r="F2271" s="11">
        <v>1.1904761904761904E-2</v>
      </c>
      <c r="G2271" s="11">
        <v>0</v>
      </c>
      <c r="H2271" s="11">
        <v>0</v>
      </c>
      <c r="I2271" s="6">
        <v>0</v>
      </c>
      <c r="J2271" s="14">
        <v>0</v>
      </c>
      <c r="K2271" s="14">
        <v>51.5</v>
      </c>
      <c r="M2271" s="71"/>
    </row>
    <row r="2272" spans="1:13" s="6" customFormat="1" ht="15.6" hidden="1">
      <c r="A2272" s="75">
        <v>45896</v>
      </c>
      <c r="B2272" s="6" t="s">
        <v>590</v>
      </c>
      <c r="C2272" s="6" t="s">
        <v>641</v>
      </c>
      <c r="D2272" s="44" t="s">
        <v>7</v>
      </c>
      <c r="E2272" s="11">
        <v>2.5000000000000001E-2</v>
      </c>
      <c r="F2272" s="11">
        <v>2.3809523809523808E-2</v>
      </c>
      <c r="G2272" s="11">
        <v>0</v>
      </c>
      <c r="H2272" s="11">
        <v>0</v>
      </c>
      <c r="I2272" s="6">
        <v>0</v>
      </c>
      <c r="J2272" s="14">
        <v>0</v>
      </c>
      <c r="K2272" s="14">
        <v>20.7</v>
      </c>
      <c r="M2272" s="71"/>
    </row>
    <row r="2273" spans="1:13" s="6" customFormat="1" ht="15.6" hidden="1">
      <c r="A2273" s="75">
        <v>45896</v>
      </c>
      <c r="B2273" s="6" t="s">
        <v>590</v>
      </c>
      <c r="C2273" s="6" t="s">
        <v>641</v>
      </c>
      <c r="D2273" s="44" t="s">
        <v>8</v>
      </c>
      <c r="E2273" s="11">
        <v>1.2500000000000001E-2</v>
      </c>
      <c r="F2273" s="11">
        <v>1.1904761904761904E-2</v>
      </c>
      <c r="G2273" s="11">
        <v>0</v>
      </c>
      <c r="H2273" s="11">
        <v>0</v>
      </c>
      <c r="I2273" s="6">
        <v>0</v>
      </c>
      <c r="J2273" s="14">
        <v>0</v>
      </c>
      <c r="K2273" s="14">
        <v>71.05</v>
      </c>
      <c r="M2273" s="71"/>
    </row>
    <row r="2274" spans="1:13" s="6" customFormat="1" ht="15.6" hidden="1">
      <c r="A2274" s="75">
        <v>45896</v>
      </c>
      <c r="B2274" s="6" t="s">
        <v>590</v>
      </c>
      <c r="C2274" s="6" t="s">
        <v>641</v>
      </c>
      <c r="D2274" s="44" t="s">
        <v>9</v>
      </c>
      <c r="E2274" s="11">
        <v>1.2500000000000001E-2</v>
      </c>
      <c r="F2274" s="11">
        <v>1.1904761904761904E-2</v>
      </c>
      <c r="G2274" s="11">
        <v>0</v>
      </c>
      <c r="H2274" s="11">
        <v>0</v>
      </c>
      <c r="I2274" s="6">
        <v>0</v>
      </c>
      <c r="J2274" s="14">
        <v>0</v>
      </c>
      <c r="K2274" s="14">
        <v>56.55</v>
      </c>
      <c r="M2274" s="71"/>
    </row>
    <row r="2275" spans="1:13" s="6" customFormat="1" ht="15.6" hidden="1">
      <c r="A2275" s="75">
        <v>45896</v>
      </c>
      <c r="B2275" s="6" t="s">
        <v>590</v>
      </c>
      <c r="C2275" s="6" t="s">
        <v>641</v>
      </c>
      <c r="D2275" s="44" t="s">
        <v>10</v>
      </c>
      <c r="E2275" s="11">
        <v>6.2500000000000003E-3</v>
      </c>
      <c r="F2275" s="11">
        <v>5.9523809523809521E-3</v>
      </c>
      <c r="G2275" s="11">
        <v>0</v>
      </c>
      <c r="H2275" s="11">
        <v>0</v>
      </c>
      <c r="I2275" s="6">
        <v>0</v>
      </c>
      <c r="J2275" s="14">
        <v>0</v>
      </c>
      <c r="K2275" s="14">
        <v>68.150000000000006</v>
      </c>
      <c r="M2275" s="71"/>
    </row>
    <row r="2276" spans="1:13" s="6" customFormat="1" ht="15.6" hidden="1">
      <c r="A2276" s="75">
        <v>45896</v>
      </c>
      <c r="B2276" s="6" t="s">
        <v>590</v>
      </c>
      <c r="C2276" s="6" t="s">
        <v>641</v>
      </c>
      <c r="D2276" s="44" t="s">
        <v>12</v>
      </c>
      <c r="E2276" s="11">
        <v>6.2500000000000003E-3</v>
      </c>
      <c r="F2276" s="11">
        <v>5.9523809523809521E-3</v>
      </c>
      <c r="G2276" s="11">
        <v>0</v>
      </c>
      <c r="H2276" s="11">
        <v>0</v>
      </c>
      <c r="I2276" s="6">
        <v>0</v>
      </c>
      <c r="J2276" s="14">
        <v>0</v>
      </c>
      <c r="K2276" s="14">
        <v>80.2</v>
      </c>
      <c r="M2276" s="71"/>
    </row>
    <row r="2277" spans="1:13" s="6" customFormat="1" ht="15.6" hidden="1">
      <c r="A2277" s="75">
        <v>45896</v>
      </c>
      <c r="B2277" s="6" t="s">
        <v>590</v>
      </c>
      <c r="C2277" s="6" t="s">
        <v>641</v>
      </c>
      <c r="D2277" s="44" t="s">
        <v>15</v>
      </c>
      <c r="E2277" s="11">
        <v>1.2500000000000001E-2</v>
      </c>
      <c r="F2277" s="11">
        <v>1.1904761904761904E-2</v>
      </c>
      <c r="G2277" s="11">
        <v>0</v>
      </c>
      <c r="H2277" s="11">
        <v>0</v>
      </c>
      <c r="I2277" s="6">
        <v>0</v>
      </c>
      <c r="J2277" s="14">
        <v>0</v>
      </c>
      <c r="K2277" s="14">
        <v>5.09</v>
      </c>
      <c r="M2277" s="71"/>
    </row>
    <row r="2278" spans="1:13" s="6" customFormat="1" ht="15.6" hidden="1">
      <c r="A2278" s="75">
        <v>45896</v>
      </c>
      <c r="B2278" s="6" t="s">
        <v>590</v>
      </c>
      <c r="C2278" s="6" t="s">
        <v>641</v>
      </c>
      <c r="D2278" s="44" t="s">
        <v>16</v>
      </c>
      <c r="E2278" s="11">
        <v>0.75</v>
      </c>
      <c r="F2278" s="11">
        <v>0.7142857142857143</v>
      </c>
      <c r="G2278" s="11">
        <v>0</v>
      </c>
      <c r="H2278" s="11">
        <v>0</v>
      </c>
      <c r="I2278" s="6">
        <v>0</v>
      </c>
      <c r="J2278" s="14">
        <v>0</v>
      </c>
      <c r="K2278" s="14">
        <v>0.06</v>
      </c>
      <c r="M2278" s="71"/>
    </row>
    <row r="2279" spans="1:13" s="6" customFormat="1" ht="15.6" hidden="1">
      <c r="A2279" s="75">
        <v>45896</v>
      </c>
      <c r="B2279" s="6" t="s">
        <v>590</v>
      </c>
      <c r="C2279" s="6" t="s">
        <v>641</v>
      </c>
      <c r="D2279" s="44" t="s">
        <v>17</v>
      </c>
      <c r="E2279" s="11">
        <v>0.75</v>
      </c>
      <c r="F2279" s="11">
        <v>0.7142857142857143</v>
      </c>
      <c r="G2279" s="11">
        <v>0</v>
      </c>
      <c r="H2279" s="11">
        <v>0</v>
      </c>
      <c r="I2279" s="6">
        <v>0</v>
      </c>
      <c r="J2279" s="14">
        <v>0</v>
      </c>
      <c r="K2279" s="14">
        <v>7.0000000000000007E-2</v>
      </c>
      <c r="M2279" s="71"/>
    </row>
    <row r="2280" spans="1:13" s="6" customFormat="1" ht="15.6" hidden="1">
      <c r="A2280" s="75">
        <v>45896</v>
      </c>
      <c r="B2280" s="6" t="s">
        <v>590</v>
      </c>
      <c r="C2280" s="6" t="s">
        <v>641</v>
      </c>
      <c r="D2280" s="45" t="s">
        <v>620</v>
      </c>
      <c r="E2280" s="11">
        <v>2.5000000000000001E-3</v>
      </c>
      <c r="F2280" s="11">
        <v>2.3809523809523812E-3</v>
      </c>
      <c r="G2280" s="11">
        <v>0</v>
      </c>
      <c r="H2280" s="11">
        <v>0</v>
      </c>
      <c r="I2280" s="6">
        <v>0</v>
      </c>
      <c r="J2280" s="14">
        <v>0</v>
      </c>
      <c r="K2280" s="14">
        <v>205</v>
      </c>
      <c r="M2280" s="71"/>
    </row>
    <row r="2281" spans="1:13" s="6" customFormat="1" ht="15.6" hidden="1">
      <c r="A2281" s="75">
        <v>45896</v>
      </c>
      <c r="B2281" s="6" t="s">
        <v>590</v>
      </c>
      <c r="C2281" s="6" t="s">
        <v>641</v>
      </c>
      <c r="D2281" s="45" t="s">
        <v>621</v>
      </c>
      <c r="E2281" s="11">
        <v>1.2500000000000001E-2</v>
      </c>
      <c r="F2281" s="11">
        <v>1.1904761904761904E-2</v>
      </c>
      <c r="G2281" s="11">
        <v>0</v>
      </c>
      <c r="H2281" s="11">
        <v>0</v>
      </c>
      <c r="I2281" s="6">
        <v>0</v>
      </c>
      <c r="J2281" s="14">
        <v>0</v>
      </c>
      <c r="K2281" s="14">
        <v>18.260000000000002</v>
      </c>
      <c r="M2281" s="71"/>
    </row>
    <row r="2282" spans="1:13" s="6" customFormat="1" ht="15.6" hidden="1">
      <c r="A2282" s="75">
        <v>45896</v>
      </c>
      <c r="B2282" s="6" t="s">
        <v>590</v>
      </c>
      <c r="C2282" s="6" t="s">
        <v>641</v>
      </c>
      <c r="D2282" s="45" t="s">
        <v>518</v>
      </c>
      <c r="E2282" s="11">
        <v>2.0500000000000001E-2</v>
      </c>
      <c r="F2282" s="11">
        <v>2.3809523809523808E-2</v>
      </c>
      <c r="G2282" s="11">
        <v>0</v>
      </c>
      <c r="H2282" s="11">
        <v>0</v>
      </c>
      <c r="I2282" s="6">
        <v>0.36</v>
      </c>
      <c r="J2282" s="14">
        <v>0</v>
      </c>
      <c r="K2282" s="14">
        <v>25.39</v>
      </c>
      <c r="M2282" s="71"/>
    </row>
    <row r="2283" spans="1:13" s="6" customFormat="1" ht="15.6" hidden="1">
      <c r="A2283" s="75">
        <v>45896</v>
      </c>
      <c r="B2283" s="6" t="s">
        <v>590</v>
      </c>
      <c r="C2283" s="6" t="s">
        <v>641</v>
      </c>
      <c r="D2283" s="45" t="s">
        <v>299</v>
      </c>
      <c r="E2283" s="11">
        <v>1.2500000000000001E-2</v>
      </c>
      <c r="F2283" s="11">
        <v>1.1904761904761904E-2</v>
      </c>
      <c r="G2283" s="11">
        <v>0</v>
      </c>
      <c r="H2283" s="11">
        <v>0</v>
      </c>
      <c r="I2283" s="6">
        <v>0</v>
      </c>
      <c r="J2283" s="14">
        <v>0</v>
      </c>
      <c r="K2283" s="14">
        <v>5.1800000000000006</v>
      </c>
      <c r="M2283" s="71"/>
    </row>
    <row r="2284" spans="1:13" s="6" customFormat="1" ht="15.6" hidden="1">
      <c r="A2284" s="75">
        <v>45896</v>
      </c>
      <c r="B2284" s="6" t="s">
        <v>590</v>
      </c>
      <c r="C2284" s="6" t="s">
        <v>641</v>
      </c>
      <c r="D2284" s="45" t="s">
        <v>622</v>
      </c>
      <c r="E2284" s="11">
        <v>6.2500000000000003E-3</v>
      </c>
      <c r="F2284" s="11">
        <v>5.9523809523809521E-3</v>
      </c>
      <c r="G2284" s="11">
        <v>0</v>
      </c>
      <c r="H2284" s="11">
        <v>0</v>
      </c>
      <c r="I2284" s="6">
        <v>0</v>
      </c>
      <c r="J2284" s="14">
        <v>0</v>
      </c>
      <c r="K2284" s="14">
        <v>90.02</v>
      </c>
      <c r="M2284" s="71"/>
    </row>
    <row r="2285" spans="1:13" s="6" customFormat="1" ht="15.6" hidden="1">
      <c r="A2285" s="75">
        <v>45896</v>
      </c>
      <c r="B2285" s="6" t="s">
        <v>590</v>
      </c>
      <c r="C2285" s="6" t="s">
        <v>641</v>
      </c>
      <c r="D2285" s="43" t="s">
        <v>19</v>
      </c>
      <c r="E2285" s="11">
        <v>2.5000000000000001E-2</v>
      </c>
      <c r="F2285" s="11">
        <v>2.3809523809523808E-2</v>
      </c>
      <c r="G2285" s="11">
        <v>0</v>
      </c>
      <c r="H2285" s="11">
        <v>0</v>
      </c>
      <c r="I2285" s="6">
        <v>0</v>
      </c>
      <c r="J2285" s="14">
        <v>0</v>
      </c>
      <c r="K2285" s="14">
        <v>65</v>
      </c>
      <c r="M2285" s="71"/>
    </row>
    <row r="2286" spans="1:13" s="6" customFormat="1" ht="15.6" hidden="1">
      <c r="A2286" s="75">
        <v>45896</v>
      </c>
      <c r="B2286" s="6" t="s">
        <v>590</v>
      </c>
      <c r="C2286" s="6" t="s">
        <v>641</v>
      </c>
      <c r="D2286" s="45" t="s">
        <v>623</v>
      </c>
      <c r="E2286" s="11">
        <v>2.5000000000000001E-3</v>
      </c>
      <c r="F2286" s="11">
        <v>2.3809523809523812E-3</v>
      </c>
      <c r="G2286" s="11">
        <v>0</v>
      </c>
      <c r="H2286" s="11">
        <v>0</v>
      </c>
      <c r="I2286" s="6">
        <v>0</v>
      </c>
      <c r="J2286" s="14">
        <v>0</v>
      </c>
      <c r="K2286" s="14">
        <v>259.60000000000002</v>
      </c>
      <c r="M2286" s="71"/>
    </row>
    <row r="2287" spans="1:13" s="6" customFormat="1" ht="15.6" hidden="1">
      <c r="A2287" s="75">
        <v>45896</v>
      </c>
      <c r="B2287" s="6" t="s">
        <v>590</v>
      </c>
      <c r="C2287" s="6" t="s">
        <v>641</v>
      </c>
      <c r="D2287" s="45" t="s">
        <v>21</v>
      </c>
      <c r="E2287" s="11">
        <v>1.2500000000000001E-2</v>
      </c>
      <c r="F2287" s="11">
        <v>2.3809523809523808E-2</v>
      </c>
      <c r="G2287" s="11">
        <v>0</v>
      </c>
      <c r="H2287" s="11">
        <v>0</v>
      </c>
      <c r="I2287" s="6">
        <v>1</v>
      </c>
      <c r="J2287" s="14">
        <v>0</v>
      </c>
      <c r="K2287" s="14">
        <v>148.19999999999999</v>
      </c>
      <c r="M2287" s="71"/>
    </row>
    <row r="2288" spans="1:13" s="6" customFormat="1" ht="15.6" hidden="1">
      <c r="A2288" s="75">
        <v>45896</v>
      </c>
      <c r="B2288" s="6" t="s">
        <v>590</v>
      </c>
      <c r="C2288" s="6" t="s">
        <v>641</v>
      </c>
      <c r="D2288" s="46" t="s">
        <v>23</v>
      </c>
      <c r="E2288" s="11">
        <v>5.0000000000000001E-3</v>
      </c>
      <c r="F2288" s="11">
        <v>4.7619047619047623E-3</v>
      </c>
      <c r="G2288" s="11">
        <v>0</v>
      </c>
      <c r="H2288" s="11">
        <v>0</v>
      </c>
      <c r="I2288" s="6">
        <v>0</v>
      </c>
      <c r="J2288" s="14">
        <v>0</v>
      </c>
      <c r="K2288" s="14"/>
      <c r="M2288" s="71"/>
    </row>
    <row r="2289" spans="1:13" s="6" customFormat="1" ht="15.6" hidden="1">
      <c r="A2289" s="75">
        <v>45896</v>
      </c>
      <c r="B2289" s="6" t="s">
        <v>590</v>
      </c>
      <c r="C2289" s="6" t="s">
        <v>641</v>
      </c>
      <c r="D2289" s="45" t="s">
        <v>22</v>
      </c>
      <c r="E2289" s="11">
        <v>0.71250000000000002</v>
      </c>
      <c r="F2289" s="11">
        <v>0.83333333333333337</v>
      </c>
      <c r="G2289" s="11">
        <v>0</v>
      </c>
      <c r="H2289" s="11">
        <v>0</v>
      </c>
      <c r="I2289" s="6">
        <v>13</v>
      </c>
      <c r="J2289" s="14">
        <v>0</v>
      </c>
      <c r="K2289" s="14">
        <v>1.8</v>
      </c>
      <c r="M2289" s="71"/>
    </row>
    <row r="2290" spans="1:13" s="6" customFormat="1" ht="15.6" hidden="1">
      <c r="A2290" s="75">
        <v>45896</v>
      </c>
      <c r="B2290" s="6" t="s">
        <v>590</v>
      </c>
      <c r="C2290" s="6" t="s">
        <v>641</v>
      </c>
      <c r="D2290" s="44" t="s">
        <v>24</v>
      </c>
      <c r="E2290" s="11">
        <v>6.2500000000000003E-3</v>
      </c>
      <c r="F2290" s="11">
        <v>5.9523809523809521E-3</v>
      </c>
      <c r="G2290" s="11">
        <v>0</v>
      </c>
      <c r="H2290" s="11">
        <v>0</v>
      </c>
      <c r="I2290" s="6">
        <v>0</v>
      </c>
      <c r="J2290" s="14">
        <v>0</v>
      </c>
      <c r="K2290" s="14">
        <v>65.97999999999999</v>
      </c>
      <c r="M2290" s="71"/>
    </row>
    <row r="2291" spans="1:13" s="6" customFormat="1" ht="15.6" hidden="1">
      <c r="A2291" s="75">
        <v>45896</v>
      </c>
      <c r="B2291" s="6" t="s">
        <v>590</v>
      </c>
      <c r="C2291" s="6" t="s">
        <v>641</v>
      </c>
      <c r="D2291" s="45" t="s">
        <v>25</v>
      </c>
      <c r="E2291" s="11">
        <v>0.5625</v>
      </c>
      <c r="F2291" s="11">
        <v>0.5357142857142857</v>
      </c>
      <c r="G2291" s="11">
        <v>0</v>
      </c>
      <c r="H2291" s="11">
        <v>0</v>
      </c>
      <c r="I2291" s="6">
        <v>0</v>
      </c>
      <c r="J2291" s="14">
        <v>0</v>
      </c>
      <c r="K2291" s="14">
        <v>2.5099999999999998</v>
      </c>
      <c r="M2291" s="71"/>
    </row>
    <row r="2292" spans="1:13" s="6" customFormat="1" ht="15.6" hidden="1">
      <c r="A2292" s="75">
        <v>45896</v>
      </c>
      <c r="B2292" s="6" t="s">
        <v>590</v>
      </c>
      <c r="C2292" s="6" t="s">
        <v>641</v>
      </c>
      <c r="D2292" s="44" t="s">
        <v>27</v>
      </c>
      <c r="E2292" s="11">
        <v>3.7499999999999999E-2</v>
      </c>
      <c r="F2292" s="11">
        <v>3.5714285714285712E-2</v>
      </c>
      <c r="G2292" s="11">
        <v>0</v>
      </c>
      <c r="H2292" s="11">
        <v>0</v>
      </c>
      <c r="I2292" s="6">
        <v>0</v>
      </c>
      <c r="J2292" s="14">
        <v>0</v>
      </c>
      <c r="K2292" s="14">
        <v>16.29</v>
      </c>
      <c r="M2292" s="71"/>
    </row>
    <row r="2293" spans="1:13" s="6" customFormat="1" ht="15.6" hidden="1">
      <c r="A2293" s="75">
        <v>45896</v>
      </c>
      <c r="B2293" s="6" t="s">
        <v>590</v>
      </c>
      <c r="C2293" s="6" t="s">
        <v>641</v>
      </c>
      <c r="D2293" s="44" t="s">
        <v>30</v>
      </c>
      <c r="E2293" s="11">
        <v>6.2500000000000003E-3</v>
      </c>
      <c r="F2293" s="11">
        <v>1.7857142857142856E-2</v>
      </c>
      <c r="G2293" s="11">
        <v>0</v>
      </c>
      <c r="H2293" s="11">
        <v>0</v>
      </c>
      <c r="I2293" s="6">
        <v>1</v>
      </c>
      <c r="J2293" s="14">
        <v>0</v>
      </c>
      <c r="K2293" s="14">
        <v>16.899999999999999</v>
      </c>
      <c r="M2293" s="71"/>
    </row>
    <row r="2294" spans="1:13" s="6" customFormat="1" ht="15.6" hidden="1">
      <c r="A2294" s="75">
        <v>45896</v>
      </c>
      <c r="B2294" s="6" t="s">
        <v>590</v>
      </c>
      <c r="C2294" s="6" t="s">
        <v>641</v>
      </c>
      <c r="D2294" s="45" t="s">
        <v>624</v>
      </c>
      <c r="E2294" s="11">
        <v>1.25E-3</v>
      </c>
      <c r="F2294" s="11">
        <v>1.1904761904761906E-3</v>
      </c>
      <c r="G2294" s="11">
        <v>0</v>
      </c>
      <c r="H2294" s="11">
        <v>0</v>
      </c>
      <c r="I2294" s="6">
        <v>0</v>
      </c>
      <c r="J2294" s="14">
        <v>0</v>
      </c>
      <c r="K2294" s="14">
        <v>104.88</v>
      </c>
      <c r="M2294" s="71"/>
    </row>
    <row r="2295" spans="1:13" s="6" customFormat="1" ht="15.6" hidden="1">
      <c r="A2295" s="75">
        <v>45896</v>
      </c>
      <c r="B2295" s="6" t="s">
        <v>590</v>
      </c>
      <c r="C2295" s="6" t="s">
        <v>641</v>
      </c>
      <c r="D2295" s="45" t="s">
        <v>466</v>
      </c>
      <c r="E2295" s="11">
        <v>2.5000000000000001E-3</v>
      </c>
      <c r="F2295" s="11">
        <v>2.3809523809523812E-3</v>
      </c>
      <c r="G2295" s="11">
        <v>0</v>
      </c>
      <c r="H2295" s="11">
        <v>0</v>
      </c>
      <c r="I2295" s="6">
        <v>0</v>
      </c>
      <c r="J2295" s="14">
        <v>0</v>
      </c>
      <c r="K2295" s="14">
        <v>97.88</v>
      </c>
      <c r="M2295" s="71"/>
    </row>
    <row r="2296" spans="1:13" s="6" customFormat="1" ht="15.6" hidden="1">
      <c r="A2296" s="75">
        <v>45896</v>
      </c>
      <c r="B2296" s="6" t="s">
        <v>590</v>
      </c>
      <c r="C2296" s="6" t="s">
        <v>641</v>
      </c>
      <c r="D2296" s="44" t="s">
        <v>33</v>
      </c>
      <c r="E2296" s="11">
        <v>1.8749999999999999E-2</v>
      </c>
      <c r="F2296" s="11">
        <v>1.7857142857142856E-2</v>
      </c>
      <c r="G2296" s="11">
        <v>0</v>
      </c>
      <c r="H2296" s="11">
        <v>0</v>
      </c>
      <c r="I2296" s="6">
        <v>0</v>
      </c>
      <c r="J2296" s="14">
        <v>0</v>
      </c>
      <c r="K2296" s="14">
        <v>13.985714285714286</v>
      </c>
      <c r="M2296" s="71"/>
    </row>
    <row r="2297" spans="1:13" s="6" customFormat="1" ht="15.6" hidden="1">
      <c r="A2297" s="75">
        <v>45896</v>
      </c>
      <c r="B2297" s="6" t="s">
        <v>590</v>
      </c>
      <c r="C2297" s="6" t="s">
        <v>641</v>
      </c>
      <c r="D2297" s="45" t="s">
        <v>308</v>
      </c>
      <c r="E2297" s="11">
        <v>2.5000000000000001E-3</v>
      </c>
      <c r="F2297" s="11">
        <v>2.3809523809523812E-3</v>
      </c>
      <c r="G2297" s="11">
        <v>0</v>
      </c>
      <c r="H2297" s="11">
        <v>0</v>
      </c>
      <c r="I2297" s="6">
        <v>0</v>
      </c>
      <c r="J2297" s="14">
        <v>0</v>
      </c>
      <c r="K2297" s="14">
        <v>50.735714285714288</v>
      </c>
      <c r="M2297" s="71"/>
    </row>
    <row r="2298" spans="1:13" s="6" customFormat="1" ht="15.6" hidden="1">
      <c r="A2298" s="75">
        <v>45896</v>
      </c>
      <c r="B2298" s="6" t="s">
        <v>590</v>
      </c>
      <c r="C2298" s="6" t="s">
        <v>641</v>
      </c>
      <c r="D2298" s="44" t="s">
        <v>36</v>
      </c>
      <c r="E2298" s="11">
        <v>1.25E-3</v>
      </c>
      <c r="F2298" s="11">
        <v>1.1904761904761906E-3</v>
      </c>
      <c r="G2298" s="11">
        <v>0</v>
      </c>
      <c r="H2298" s="11">
        <v>0</v>
      </c>
      <c r="I2298" s="6">
        <v>0</v>
      </c>
      <c r="J2298" s="14">
        <v>0</v>
      </c>
      <c r="K2298" s="14">
        <v>132.09302325581396</v>
      </c>
      <c r="M2298" s="71"/>
    </row>
    <row r="2299" spans="1:13" s="6" customFormat="1" ht="15.6" hidden="1">
      <c r="A2299" s="75">
        <v>45896</v>
      </c>
      <c r="B2299" s="6" t="s">
        <v>590</v>
      </c>
      <c r="C2299" s="6" t="s">
        <v>641</v>
      </c>
      <c r="D2299" s="45" t="s">
        <v>625</v>
      </c>
      <c r="E2299" s="11">
        <v>1.25E-3</v>
      </c>
      <c r="F2299" s="11">
        <v>1.1904761904761906E-3</v>
      </c>
      <c r="G2299" s="11">
        <v>0</v>
      </c>
      <c r="H2299" s="11">
        <v>0</v>
      </c>
      <c r="I2299" s="6">
        <v>0</v>
      </c>
      <c r="J2299" s="14">
        <v>0</v>
      </c>
      <c r="K2299" s="14">
        <v>49</v>
      </c>
      <c r="M2299" s="71"/>
    </row>
    <row r="2300" spans="1:13" s="6" customFormat="1" ht="15.6" hidden="1">
      <c r="A2300" s="75">
        <v>45896</v>
      </c>
      <c r="B2300" s="6" t="s">
        <v>590</v>
      </c>
      <c r="C2300" s="6" t="s">
        <v>641</v>
      </c>
      <c r="D2300" s="45" t="s">
        <v>38</v>
      </c>
      <c r="E2300" s="11">
        <v>1.25E-3</v>
      </c>
      <c r="F2300" s="11">
        <v>1.1904761904761906E-3</v>
      </c>
      <c r="G2300" s="11">
        <v>0</v>
      </c>
      <c r="H2300" s="11">
        <v>0</v>
      </c>
      <c r="I2300" s="6">
        <v>0</v>
      </c>
      <c r="J2300" s="14">
        <v>0</v>
      </c>
      <c r="K2300" s="14">
        <v>43.93</v>
      </c>
      <c r="M2300" s="71"/>
    </row>
    <row r="2301" spans="1:13" s="6" customFormat="1" ht="15.6" hidden="1">
      <c r="A2301" s="75">
        <v>45896</v>
      </c>
      <c r="B2301" s="6" t="s">
        <v>590</v>
      </c>
      <c r="C2301" s="6" t="s">
        <v>641</v>
      </c>
      <c r="D2301" s="44" t="s">
        <v>244</v>
      </c>
      <c r="E2301" s="11">
        <v>6.2500000000000003E-3</v>
      </c>
      <c r="F2301" s="11">
        <v>5.9523809523809521E-3</v>
      </c>
      <c r="G2301" s="11">
        <v>0</v>
      </c>
      <c r="H2301" s="11">
        <v>0</v>
      </c>
      <c r="I2301" s="6">
        <v>0</v>
      </c>
      <c r="J2301" s="14">
        <v>0</v>
      </c>
      <c r="K2301" s="14">
        <v>26.84</v>
      </c>
      <c r="M2301" s="71"/>
    </row>
    <row r="2302" spans="1:13" s="6" customFormat="1" ht="15.6" hidden="1">
      <c r="A2302" s="75">
        <v>45896</v>
      </c>
      <c r="B2302" s="6" t="s">
        <v>590</v>
      </c>
      <c r="C2302" s="6" t="s">
        <v>641</v>
      </c>
      <c r="D2302" s="44" t="s">
        <v>41</v>
      </c>
      <c r="E2302" s="11">
        <v>1.2500000000000001E-2</v>
      </c>
      <c r="F2302" s="11">
        <v>1.1904761904761904E-2</v>
      </c>
      <c r="G2302" s="11">
        <v>0</v>
      </c>
      <c r="H2302" s="11">
        <v>0</v>
      </c>
      <c r="I2302" s="6">
        <v>0</v>
      </c>
      <c r="J2302" s="14">
        <v>0</v>
      </c>
      <c r="K2302" s="14">
        <v>3.968</v>
      </c>
      <c r="M2302" s="71"/>
    </row>
    <row r="2303" spans="1:13" s="6" customFormat="1" ht="15.6" hidden="1">
      <c r="A2303" s="75">
        <v>45896</v>
      </c>
      <c r="B2303" s="6" t="s">
        <v>590</v>
      </c>
      <c r="C2303" s="6" t="s">
        <v>641</v>
      </c>
      <c r="D2303" s="45" t="s">
        <v>626</v>
      </c>
      <c r="E2303" s="11">
        <v>1.25E-3</v>
      </c>
      <c r="F2303" s="11">
        <v>1.1904761904761906E-3</v>
      </c>
      <c r="G2303" s="11">
        <v>0</v>
      </c>
      <c r="H2303" s="11">
        <v>0</v>
      </c>
      <c r="I2303" s="6">
        <v>0</v>
      </c>
      <c r="J2303" s="14">
        <v>0</v>
      </c>
      <c r="K2303" s="14">
        <v>89.9</v>
      </c>
      <c r="M2303" s="71"/>
    </row>
    <row r="2304" spans="1:13" s="6" customFormat="1" ht="15.6" hidden="1">
      <c r="A2304" s="75">
        <v>45896</v>
      </c>
      <c r="B2304" s="6" t="s">
        <v>590</v>
      </c>
      <c r="C2304" s="6" t="s">
        <v>641</v>
      </c>
      <c r="D2304" s="45" t="s">
        <v>525</v>
      </c>
      <c r="E2304" s="11">
        <v>1.2500000000000001E-2</v>
      </c>
      <c r="F2304" s="11">
        <v>1.1904761904761904E-2</v>
      </c>
      <c r="G2304" s="11">
        <v>0</v>
      </c>
      <c r="H2304" s="11">
        <v>0</v>
      </c>
      <c r="I2304" s="6">
        <v>0</v>
      </c>
      <c r="J2304" s="14">
        <v>0</v>
      </c>
      <c r="K2304" s="14">
        <v>13.666666666666666</v>
      </c>
      <c r="M2304" s="71"/>
    </row>
    <row r="2305" spans="1:13" s="6" customFormat="1" ht="15.6" hidden="1">
      <c r="A2305" s="75">
        <v>45896</v>
      </c>
      <c r="B2305" s="6" t="s">
        <v>590</v>
      </c>
      <c r="C2305" s="6" t="s">
        <v>641</v>
      </c>
      <c r="D2305" s="45" t="s">
        <v>627</v>
      </c>
      <c r="E2305" s="11">
        <v>1.25E-3</v>
      </c>
      <c r="F2305" s="11">
        <v>1.1904761904761906E-3</v>
      </c>
      <c r="G2305" s="11">
        <v>0</v>
      </c>
      <c r="H2305" s="11">
        <v>0</v>
      </c>
      <c r="I2305" s="49">
        <v>0</v>
      </c>
      <c r="J2305" s="14">
        <v>0</v>
      </c>
      <c r="K2305" s="14">
        <v>43.63</v>
      </c>
      <c r="M2305" s="71"/>
    </row>
    <row r="2306" spans="1:13" s="6" customFormat="1" ht="15.6" hidden="1">
      <c r="A2306" s="75">
        <v>45896</v>
      </c>
      <c r="B2306" s="6" t="s">
        <v>590</v>
      </c>
      <c r="C2306" s="6" t="s">
        <v>641</v>
      </c>
      <c r="D2306" s="43" t="s">
        <v>628</v>
      </c>
      <c r="E2306" s="11">
        <v>4.2187499999999996E-2</v>
      </c>
      <c r="F2306" s="11">
        <v>4.1666666666666664E-2</v>
      </c>
      <c r="G2306" s="11">
        <v>0.125</v>
      </c>
      <c r="H2306" s="11">
        <v>1.5625000000000001E-3</v>
      </c>
      <c r="I2306" s="49">
        <v>0</v>
      </c>
      <c r="J2306" s="14">
        <v>1.8625</v>
      </c>
      <c r="K2306" s="14">
        <v>14.9</v>
      </c>
      <c r="M2306" s="71"/>
    </row>
    <row r="2307" spans="1:13" s="6" customFormat="1" ht="15.6" hidden="1">
      <c r="A2307" s="75">
        <v>45896</v>
      </c>
      <c r="B2307" s="6" t="s">
        <v>590</v>
      </c>
      <c r="C2307" s="6" t="s">
        <v>641</v>
      </c>
      <c r="D2307" s="47" t="s">
        <v>44</v>
      </c>
      <c r="E2307" s="11">
        <v>4.3750000000000004E-3</v>
      </c>
      <c r="F2307" s="11">
        <v>1.1904761904761904E-2</v>
      </c>
      <c r="G2307" s="11">
        <v>0.65</v>
      </c>
      <c r="H2307" s="11">
        <v>8.1250000000000003E-3</v>
      </c>
      <c r="I2307" s="49">
        <v>0</v>
      </c>
      <c r="J2307" s="14">
        <v>5.1350000000000007</v>
      </c>
      <c r="K2307" s="14">
        <v>7.9</v>
      </c>
      <c r="M2307" s="71"/>
    </row>
    <row r="2308" spans="1:13" s="6" customFormat="1" ht="15.6" hidden="1">
      <c r="A2308" s="75">
        <v>45896</v>
      </c>
      <c r="B2308" s="6" t="s">
        <v>590</v>
      </c>
      <c r="C2308" s="6" t="s">
        <v>641</v>
      </c>
      <c r="D2308" s="45" t="s">
        <v>317</v>
      </c>
      <c r="E2308" s="11">
        <v>1.8749999999999999E-3</v>
      </c>
      <c r="F2308" s="11">
        <v>1.7857142857142857E-3</v>
      </c>
      <c r="G2308" s="11">
        <v>0</v>
      </c>
      <c r="H2308" s="11">
        <v>0</v>
      </c>
      <c r="I2308" s="6">
        <v>0</v>
      </c>
      <c r="J2308" s="14">
        <v>0</v>
      </c>
      <c r="K2308" s="14">
        <v>150</v>
      </c>
      <c r="M2308" s="71"/>
    </row>
    <row r="2309" spans="1:13" s="6" customFormat="1" ht="15.6" hidden="1">
      <c r="A2309" s="75">
        <v>45896</v>
      </c>
      <c r="B2309" s="6" t="s">
        <v>590</v>
      </c>
      <c r="C2309" s="6" t="s">
        <v>641</v>
      </c>
      <c r="D2309" s="45" t="s">
        <v>629</v>
      </c>
      <c r="E2309" s="11">
        <v>3.7499999999999999E-2</v>
      </c>
      <c r="F2309" s="11">
        <v>3.5714285714285712E-2</v>
      </c>
      <c r="G2309" s="11">
        <v>0</v>
      </c>
      <c r="H2309" s="11">
        <v>0</v>
      </c>
      <c r="I2309" s="6">
        <v>0</v>
      </c>
      <c r="J2309" s="14">
        <v>0</v>
      </c>
      <c r="K2309" s="14">
        <v>42.4</v>
      </c>
      <c r="M2309" s="71"/>
    </row>
    <row r="2310" spans="1:13" s="6" customFormat="1" ht="15.6" hidden="1">
      <c r="A2310" s="75">
        <v>45896</v>
      </c>
      <c r="B2310" s="6" t="s">
        <v>590</v>
      </c>
      <c r="C2310" s="6" t="s">
        <v>641</v>
      </c>
      <c r="D2310" s="45" t="s">
        <v>362</v>
      </c>
      <c r="E2310" s="11">
        <v>3.7499999999999999E-3</v>
      </c>
      <c r="F2310" s="11">
        <v>3.5714285714285713E-3</v>
      </c>
      <c r="G2310" s="11">
        <v>0</v>
      </c>
      <c r="H2310" s="11">
        <v>0</v>
      </c>
      <c r="I2310" s="6">
        <v>0</v>
      </c>
      <c r="J2310" s="14">
        <v>0</v>
      </c>
      <c r="K2310" s="14">
        <v>35.700000000000003</v>
      </c>
      <c r="M2310" s="71"/>
    </row>
    <row r="2311" spans="1:13" s="6" customFormat="1" ht="15" hidden="1">
      <c r="A2311" s="75">
        <v>45896</v>
      </c>
      <c r="B2311" s="6" t="s">
        <v>590</v>
      </c>
      <c r="C2311" s="6" t="s">
        <v>641</v>
      </c>
      <c r="D2311" s="30" t="s">
        <v>630</v>
      </c>
      <c r="E2311" s="11">
        <v>2.5000000000000001E-3</v>
      </c>
      <c r="F2311" s="11">
        <v>2.3809523809523812E-3</v>
      </c>
      <c r="G2311" s="11">
        <v>0</v>
      </c>
      <c r="H2311" s="11">
        <v>0</v>
      </c>
      <c r="I2311" s="6">
        <v>0</v>
      </c>
      <c r="J2311" s="14">
        <v>0</v>
      </c>
      <c r="K2311" s="14"/>
      <c r="M2311" s="71"/>
    </row>
    <row r="2312" spans="1:13" s="6" customFormat="1" ht="15" hidden="1">
      <c r="A2312" s="75">
        <v>45896</v>
      </c>
      <c r="B2312" s="6" t="s">
        <v>590</v>
      </c>
      <c r="C2312" s="6" t="s">
        <v>641</v>
      </c>
      <c r="D2312" s="30" t="s">
        <v>631</v>
      </c>
      <c r="E2312" s="11">
        <v>2.5000000000000001E-3</v>
      </c>
      <c r="F2312" s="11">
        <v>2.3809523809523812E-3</v>
      </c>
      <c r="G2312" s="11">
        <v>0</v>
      </c>
      <c r="H2312" s="11">
        <v>0</v>
      </c>
      <c r="I2312" s="6">
        <v>0</v>
      </c>
      <c r="J2312" s="14">
        <v>0</v>
      </c>
      <c r="K2312" s="14"/>
      <c r="M2312" s="71"/>
    </row>
    <row r="2313" spans="1:13" s="6" customFormat="1" ht="15" hidden="1">
      <c r="A2313" s="75">
        <v>45896</v>
      </c>
      <c r="B2313" s="6" t="s">
        <v>590</v>
      </c>
      <c r="C2313" s="6" t="s">
        <v>641</v>
      </c>
      <c r="D2313" s="30" t="s">
        <v>632</v>
      </c>
      <c r="E2313" s="11">
        <v>2.5000000000000001E-3</v>
      </c>
      <c r="F2313" s="11">
        <v>2.3809523809523812E-3</v>
      </c>
      <c r="G2313" s="11">
        <v>0</v>
      </c>
      <c r="H2313" s="11">
        <v>0</v>
      </c>
      <c r="I2313" s="6">
        <v>0</v>
      </c>
      <c r="J2313" s="14">
        <v>0</v>
      </c>
      <c r="K2313" s="14"/>
      <c r="M2313" s="71"/>
    </row>
    <row r="2314" spans="1:13" s="6" customFormat="1" ht="15" hidden="1">
      <c r="A2314" s="75">
        <v>45896</v>
      </c>
      <c r="B2314" s="6" t="s">
        <v>590</v>
      </c>
      <c r="C2314" s="6" t="s">
        <v>641</v>
      </c>
      <c r="D2314" s="30" t="s">
        <v>633</v>
      </c>
      <c r="E2314" s="11">
        <v>2.5000000000000001E-3</v>
      </c>
      <c r="F2314" s="11">
        <v>2.3809523809523812E-3</v>
      </c>
      <c r="G2314" s="11">
        <v>0</v>
      </c>
      <c r="H2314" s="11">
        <v>0</v>
      </c>
      <c r="I2314" s="6">
        <v>0</v>
      </c>
      <c r="J2314" s="14">
        <v>0</v>
      </c>
      <c r="K2314" s="14"/>
      <c r="M2314" s="71"/>
    </row>
    <row r="2315" spans="1:13" s="6" customFormat="1" ht="15.6" hidden="1">
      <c r="A2315" s="75">
        <v>45896</v>
      </c>
      <c r="B2315" s="6" t="s">
        <v>590</v>
      </c>
      <c r="C2315" s="6" t="s">
        <v>641</v>
      </c>
      <c r="D2315" s="45" t="s">
        <v>46</v>
      </c>
      <c r="E2315" s="11">
        <v>6.2500000000000003E-3</v>
      </c>
      <c r="F2315" s="11">
        <v>5.9523809523809521E-3</v>
      </c>
      <c r="G2315" s="11">
        <v>0</v>
      </c>
      <c r="H2315" s="11">
        <v>0</v>
      </c>
      <c r="I2315" s="6">
        <v>0</v>
      </c>
      <c r="J2315" s="14">
        <v>0</v>
      </c>
      <c r="K2315" s="14">
        <v>25.9</v>
      </c>
      <c r="M2315" s="71"/>
    </row>
    <row r="2316" spans="1:13" s="6" customFormat="1" ht="15.6" hidden="1">
      <c r="A2316" s="75">
        <v>45896</v>
      </c>
      <c r="B2316" s="6" t="s">
        <v>590</v>
      </c>
      <c r="C2316" s="6" t="s">
        <v>641</v>
      </c>
      <c r="D2316" s="45" t="s">
        <v>634</v>
      </c>
      <c r="E2316" s="11">
        <v>2.5000000000000001E-2</v>
      </c>
      <c r="F2316" s="11">
        <v>2.3809523809523808E-2</v>
      </c>
      <c r="G2316" s="11">
        <v>0</v>
      </c>
      <c r="H2316" s="11">
        <v>0</v>
      </c>
      <c r="I2316" s="6">
        <v>0</v>
      </c>
      <c r="J2316" s="14">
        <v>0</v>
      </c>
      <c r="K2316" s="14">
        <v>4.8</v>
      </c>
      <c r="M2316" s="71"/>
    </row>
    <row r="2317" spans="1:13" s="6" customFormat="1" ht="15.6" hidden="1">
      <c r="A2317" s="75">
        <v>45896</v>
      </c>
      <c r="B2317" s="6" t="s">
        <v>590</v>
      </c>
      <c r="C2317" s="6" t="s">
        <v>641</v>
      </c>
      <c r="D2317" s="45" t="s">
        <v>49</v>
      </c>
      <c r="E2317" s="11">
        <v>6.2500000000000003E-3</v>
      </c>
      <c r="F2317" s="11">
        <v>5.9523809523809521E-3</v>
      </c>
      <c r="G2317" s="11">
        <v>0</v>
      </c>
      <c r="H2317" s="11">
        <v>0</v>
      </c>
      <c r="I2317" s="6">
        <v>0</v>
      </c>
      <c r="J2317" s="14">
        <v>0</v>
      </c>
      <c r="K2317" s="14">
        <v>4.2</v>
      </c>
      <c r="M2317" s="71"/>
    </row>
    <row r="2318" spans="1:13" s="6" customFormat="1" ht="15.6" hidden="1">
      <c r="A2318" s="75">
        <v>45896</v>
      </c>
      <c r="B2318" s="6" t="s">
        <v>590</v>
      </c>
      <c r="C2318" s="6" t="s">
        <v>641</v>
      </c>
      <c r="D2318" s="45" t="s">
        <v>50</v>
      </c>
      <c r="E2318" s="11">
        <v>2.5000000000000001E-2</v>
      </c>
      <c r="F2318" s="11">
        <v>2.3809523809523808E-2</v>
      </c>
      <c r="G2318" s="11">
        <v>0</v>
      </c>
      <c r="H2318" s="11">
        <v>0</v>
      </c>
      <c r="I2318" s="6">
        <v>0</v>
      </c>
      <c r="J2318" s="14">
        <v>0</v>
      </c>
      <c r="K2318" s="14">
        <v>7.5</v>
      </c>
      <c r="M2318" s="71"/>
    </row>
    <row r="2319" spans="1:13" s="6" customFormat="1" ht="15.6" hidden="1">
      <c r="A2319" s="75">
        <v>45896</v>
      </c>
      <c r="B2319" s="6" t="s">
        <v>590</v>
      </c>
      <c r="C2319" s="6" t="s">
        <v>641</v>
      </c>
      <c r="D2319" s="45" t="s">
        <v>51</v>
      </c>
      <c r="E2319" s="11">
        <v>6.2500000000000001E-4</v>
      </c>
      <c r="F2319" s="11">
        <v>5.9523809523809529E-4</v>
      </c>
      <c r="G2319" s="11">
        <v>0</v>
      </c>
      <c r="H2319" s="11">
        <v>0</v>
      </c>
      <c r="I2319" s="6">
        <v>0</v>
      </c>
      <c r="J2319" s="14">
        <v>0</v>
      </c>
      <c r="K2319" s="14">
        <v>240</v>
      </c>
      <c r="M2319" s="71"/>
    </row>
    <row r="2320" spans="1:13" s="6" customFormat="1" ht="15.6" hidden="1">
      <c r="A2320" s="75">
        <v>45896</v>
      </c>
      <c r="B2320" s="6" t="s">
        <v>590</v>
      </c>
      <c r="C2320" s="6" t="s">
        <v>641</v>
      </c>
      <c r="D2320" s="45" t="s">
        <v>52</v>
      </c>
      <c r="E2320" s="11">
        <v>6.2500000000000003E-3</v>
      </c>
      <c r="F2320" s="11">
        <v>5.9523809523809521E-3</v>
      </c>
      <c r="G2320" s="11">
        <v>0</v>
      </c>
      <c r="H2320" s="11">
        <v>0</v>
      </c>
      <c r="I2320" s="6">
        <v>0</v>
      </c>
      <c r="J2320" s="14">
        <v>0</v>
      </c>
      <c r="K2320" s="14">
        <v>6.1</v>
      </c>
      <c r="M2320" s="71"/>
    </row>
    <row r="2321" spans="1:13" s="6" customFormat="1" ht="15.6" hidden="1">
      <c r="A2321" s="75">
        <v>45896</v>
      </c>
      <c r="B2321" s="6" t="s">
        <v>590</v>
      </c>
      <c r="C2321" s="6" t="s">
        <v>641</v>
      </c>
      <c r="D2321" s="45" t="s">
        <v>635</v>
      </c>
      <c r="E2321" s="11">
        <v>6.2500000000000003E-3</v>
      </c>
      <c r="F2321" s="11">
        <v>5.9523809523809521E-3</v>
      </c>
      <c r="G2321" s="11">
        <v>0</v>
      </c>
      <c r="H2321" s="11">
        <v>0</v>
      </c>
      <c r="I2321" s="6">
        <v>0</v>
      </c>
      <c r="J2321" s="14">
        <v>0</v>
      </c>
      <c r="K2321" s="14">
        <v>60</v>
      </c>
      <c r="M2321" s="71"/>
    </row>
    <row r="2322" spans="1:13" s="6" customFormat="1" ht="15.6" hidden="1">
      <c r="A2322" s="75">
        <v>45896</v>
      </c>
      <c r="B2322" s="6" t="s">
        <v>590</v>
      </c>
      <c r="C2322" s="6" t="s">
        <v>641</v>
      </c>
      <c r="D2322" s="45" t="s">
        <v>471</v>
      </c>
      <c r="E2322" s="11">
        <v>3.7499999999999999E-3</v>
      </c>
      <c r="F2322" s="11">
        <v>3.5714285714285713E-3</v>
      </c>
      <c r="G2322" s="11">
        <v>0</v>
      </c>
      <c r="H2322" s="11">
        <v>0</v>
      </c>
      <c r="I2322" s="6">
        <v>0</v>
      </c>
      <c r="J2322" s="14">
        <v>0</v>
      </c>
      <c r="K2322" s="14">
        <v>58</v>
      </c>
      <c r="M2322" s="71"/>
    </row>
    <row r="2323" spans="1:13" s="6" customFormat="1" ht="15.6" hidden="1">
      <c r="A2323" s="75">
        <v>45896</v>
      </c>
      <c r="B2323" s="6" t="s">
        <v>590</v>
      </c>
      <c r="C2323" s="6" t="s">
        <v>641</v>
      </c>
      <c r="D2323" s="45" t="s">
        <v>320</v>
      </c>
      <c r="E2323" s="11">
        <v>1.6250000000000001E-2</v>
      </c>
      <c r="F2323" s="11">
        <v>1.5476190476190477E-2</v>
      </c>
      <c r="G2323" s="11">
        <v>0</v>
      </c>
      <c r="H2323" s="11">
        <v>0</v>
      </c>
      <c r="I2323" s="6">
        <v>0</v>
      </c>
      <c r="J2323" s="14">
        <v>0</v>
      </c>
      <c r="K2323" s="14">
        <v>75</v>
      </c>
      <c r="M2323" s="71"/>
    </row>
    <row r="2324" spans="1:13" s="6" customFormat="1" ht="15.6" hidden="1">
      <c r="A2324" s="75">
        <v>45896</v>
      </c>
      <c r="B2324" s="6" t="s">
        <v>590</v>
      </c>
      <c r="C2324" s="6" t="s">
        <v>641</v>
      </c>
      <c r="D2324" s="45" t="s">
        <v>636</v>
      </c>
      <c r="E2324" s="11">
        <v>2.5000000000000001E-3</v>
      </c>
      <c r="F2324" s="11">
        <v>2.3809523809523812E-3</v>
      </c>
      <c r="G2324" s="11">
        <v>0</v>
      </c>
      <c r="H2324" s="11">
        <v>0</v>
      </c>
      <c r="I2324" s="6">
        <v>0</v>
      </c>
      <c r="J2324" s="14">
        <v>0</v>
      </c>
      <c r="K2324" s="14">
        <v>525</v>
      </c>
      <c r="M2324" s="71"/>
    </row>
    <row r="2325" spans="1:13" s="6" customFormat="1" ht="15.6" hidden="1">
      <c r="A2325" s="75">
        <v>45896</v>
      </c>
      <c r="B2325" s="6" t="s">
        <v>590</v>
      </c>
      <c r="C2325" s="6" t="s">
        <v>641</v>
      </c>
      <c r="D2325" s="45" t="s">
        <v>246</v>
      </c>
      <c r="E2325" s="11">
        <v>3.7499999999999999E-3</v>
      </c>
      <c r="F2325" s="11">
        <v>3.5714285714285713E-3</v>
      </c>
      <c r="G2325" s="11">
        <v>0</v>
      </c>
      <c r="H2325" s="11">
        <v>0</v>
      </c>
      <c r="I2325" s="6">
        <v>0</v>
      </c>
      <c r="J2325" s="14">
        <v>0</v>
      </c>
      <c r="K2325" s="14">
        <v>27.9</v>
      </c>
      <c r="M2325" s="71"/>
    </row>
    <row r="2326" spans="1:13" s="6" customFormat="1" ht="15.6" hidden="1">
      <c r="A2326" s="75">
        <v>45896</v>
      </c>
      <c r="B2326" s="6" t="s">
        <v>590</v>
      </c>
      <c r="C2326" s="6" t="s">
        <v>641</v>
      </c>
      <c r="D2326" s="44" t="s">
        <v>56</v>
      </c>
      <c r="E2326" s="11">
        <v>3.7499999999999999E-3</v>
      </c>
      <c r="F2326" s="11">
        <v>3.5714285714285713E-3</v>
      </c>
      <c r="G2326" s="11">
        <v>0</v>
      </c>
      <c r="H2326" s="11">
        <v>0</v>
      </c>
      <c r="I2326" s="6">
        <v>0</v>
      </c>
      <c r="J2326" s="14">
        <v>0</v>
      </c>
      <c r="K2326" s="14">
        <v>33</v>
      </c>
      <c r="M2326" s="71"/>
    </row>
    <row r="2327" spans="1:13" s="6" customFormat="1" ht="15.6" hidden="1">
      <c r="A2327" s="75">
        <v>45896</v>
      </c>
      <c r="B2327" s="6" t="s">
        <v>590</v>
      </c>
      <c r="C2327" s="6" t="s">
        <v>641</v>
      </c>
      <c r="D2327" s="44" t="s">
        <v>57</v>
      </c>
      <c r="E2327" s="11">
        <v>3.7499999999999999E-3</v>
      </c>
      <c r="F2327" s="11">
        <v>3.5714285714285713E-3</v>
      </c>
      <c r="G2327" s="11">
        <v>0</v>
      </c>
      <c r="H2327" s="11">
        <v>0</v>
      </c>
      <c r="I2327" s="6">
        <v>0</v>
      </c>
      <c r="J2327" s="14">
        <v>0</v>
      </c>
      <c r="K2327" s="14">
        <v>13.9</v>
      </c>
      <c r="M2327" s="71"/>
    </row>
    <row r="2328" spans="1:13" s="6" customFormat="1" ht="15.6" hidden="1">
      <c r="A2328" s="75">
        <v>45896</v>
      </c>
      <c r="B2328" s="6" t="s">
        <v>590</v>
      </c>
      <c r="C2328" s="6" t="s">
        <v>641</v>
      </c>
      <c r="D2328" s="44" t="s">
        <v>326</v>
      </c>
      <c r="E2328" s="11">
        <v>1.6250000000000001E-2</v>
      </c>
      <c r="F2328" s="11">
        <v>1.5476190476190477E-2</v>
      </c>
      <c r="G2328" s="11">
        <v>0</v>
      </c>
      <c r="H2328" s="11">
        <v>0</v>
      </c>
      <c r="I2328" s="6">
        <v>0</v>
      </c>
      <c r="J2328" s="14">
        <v>0</v>
      </c>
      <c r="K2328" s="14">
        <v>12.9</v>
      </c>
      <c r="M2328" s="71"/>
    </row>
    <row r="2329" spans="1:13" s="6" customFormat="1" ht="15.6" hidden="1">
      <c r="A2329" s="75">
        <v>45896</v>
      </c>
      <c r="B2329" s="6" t="s">
        <v>590</v>
      </c>
      <c r="C2329" s="6" t="s">
        <v>641</v>
      </c>
      <c r="D2329" s="44" t="s">
        <v>59</v>
      </c>
      <c r="E2329" s="11">
        <v>1.2500000000000001E-2</v>
      </c>
      <c r="F2329" s="11">
        <v>1.1904761904761904E-2</v>
      </c>
      <c r="G2329" s="11">
        <v>0</v>
      </c>
      <c r="H2329" s="11">
        <v>0</v>
      </c>
      <c r="I2329" s="6">
        <v>0</v>
      </c>
      <c r="J2329" s="14">
        <v>0</v>
      </c>
      <c r="K2329" s="14">
        <v>5.0999999999999996</v>
      </c>
      <c r="M2329" s="71"/>
    </row>
    <row r="2330" spans="1:13" s="6" customFormat="1" ht="15.6" hidden="1">
      <c r="A2330" s="75">
        <v>45896</v>
      </c>
      <c r="B2330" s="6" t="s">
        <v>590</v>
      </c>
      <c r="C2330" s="6" t="s">
        <v>641</v>
      </c>
      <c r="D2330" s="44" t="s">
        <v>60</v>
      </c>
      <c r="E2330" s="11">
        <v>8.0000000000000002E-3</v>
      </c>
      <c r="F2330" s="11">
        <v>1.1904761904761904E-2</v>
      </c>
      <c r="G2330" s="11">
        <v>0.36</v>
      </c>
      <c r="H2330" s="11">
        <v>4.4999999999999997E-3</v>
      </c>
      <c r="I2330" s="6">
        <v>0</v>
      </c>
      <c r="J2330" s="14">
        <v>5.13</v>
      </c>
      <c r="K2330" s="14">
        <v>14.25</v>
      </c>
      <c r="M2330" s="71"/>
    </row>
    <row r="2331" spans="1:13" s="6" customFormat="1" ht="15.6" hidden="1">
      <c r="A2331" s="75">
        <v>45896</v>
      </c>
      <c r="B2331" s="6" t="s">
        <v>590</v>
      </c>
      <c r="C2331" s="6" t="s">
        <v>641</v>
      </c>
      <c r="D2331" s="45" t="s">
        <v>62</v>
      </c>
      <c r="E2331" s="11">
        <v>1.2500000000000001E-2</v>
      </c>
      <c r="F2331" s="11">
        <v>1.1904761904761904E-2</v>
      </c>
      <c r="G2331" s="11">
        <v>0</v>
      </c>
      <c r="H2331" s="11">
        <v>0</v>
      </c>
      <c r="I2331" s="6">
        <v>0</v>
      </c>
      <c r="J2331" s="14">
        <v>0</v>
      </c>
      <c r="K2331" s="14">
        <v>15</v>
      </c>
      <c r="M2331" s="71"/>
    </row>
    <row r="2332" spans="1:13" s="6" customFormat="1" ht="15.6" hidden="1">
      <c r="A2332" s="75">
        <v>45896</v>
      </c>
      <c r="B2332" s="6" t="s">
        <v>590</v>
      </c>
      <c r="C2332" s="6" t="s">
        <v>641</v>
      </c>
      <c r="D2332" s="44" t="s">
        <v>11</v>
      </c>
      <c r="E2332" s="11">
        <v>3.7499999999999999E-3</v>
      </c>
      <c r="F2332" s="11">
        <v>3.5714285714285713E-3</v>
      </c>
      <c r="G2332" s="11">
        <v>0</v>
      </c>
      <c r="H2332" s="11">
        <v>0</v>
      </c>
      <c r="I2332" s="6">
        <v>0</v>
      </c>
      <c r="J2332" s="14">
        <v>0</v>
      </c>
      <c r="K2332" s="14">
        <v>25.5</v>
      </c>
      <c r="M2332" s="71"/>
    </row>
    <row r="2333" spans="1:13" s="6" customFormat="1" ht="15.6" hidden="1">
      <c r="A2333" s="75">
        <v>45896</v>
      </c>
      <c r="B2333" s="6" t="s">
        <v>590</v>
      </c>
      <c r="C2333" s="6" t="s">
        <v>641</v>
      </c>
      <c r="D2333" s="45" t="s">
        <v>473</v>
      </c>
      <c r="E2333" s="11">
        <v>3.7499999999999999E-3</v>
      </c>
      <c r="F2333" s="11">
        <v>3.5714285714285713E-3</v>
      </c>
      <c r="G2333" s="11">
        <v>0</v>
      </c>
      <c r="H2333" s="11">
        <v>0</v>
      </c>
      <c r="I2333" s="6">
        <v>0</v>
      </c>
      <c r="J2333" s="14">
        <v>0</v>
      </c>
      <c r="K2333" s="14">
        <v>160</v>
      </c>
      <c r="M2333" s="71"/>
    </row>
    <row r="2334" spans="1:13" s="6" customFormat="1" ht="15.6" hidden="1">
      <c r="A2334" s="75">
        <v>45896</v>
      </c>
      <c r="B2334" s="6" t="s">
        <v>590</v>
      </c>
      <c r="C2334" s="6" t="s">
        <v>641</v>
      </c>
      <c r="D2334" s="45" t="s">
        <v>63</v>
      </c>
      <c r="E2334" s="11">
        <v>7.4999999999999997E-3</v>
      </c>
      <c r="F2334" s="11">
        <v>7.1428571428571426E-3</v>
      </c>
      <c r="G2334" s="11">
        <v>0</v>
      </c>
      <c r="H2334" s="11">
        <v>0</v>
      </c>
      <c r="I2334" s="6">
        <v>0</v>
      </c>
      <c r="J2334" s="14">
        <v>0</v>
      </c>
      <c r="K2334" s="14">
        <v>31.23</v>
      </c>
      <c r="M2334" s="71"/>
    </row>
    <row r="2335" spans="1:13" s="6" customFormat="1" ht="15.6" hidden="1">
      <c r="A2335" s="75">
        <v>45896</v>
      </c>
      <c r="B2335" s="6" t="s">
        <v>590</v>
      </c>
      <c r="C2335" s="6" t="s">
        <v>641</v>
      </c>
      <c r="D2335" s="44" t="s">
        <v>64</v>
      </c>
      <c r="E2335" s="11">
        <v>1.4750000000000001E-2</v>
      </c>
      <c r="F2335" s="11">
        <v>1.5476190476190477E-2</v>
      </c>
      <c r="G2335" s="11">
        <v>0.12</v>
      </c>
      <c r="H2335" s="11">
        <v>1.5E-3</v>
      </c>
      <c r="I2335" s="6">
        <v>0</v>
      </c>
      <c r="J2335" s="14">
        <v>3.9479999999999995</v>
      </c>
      <c r="K2335" s="14">
        <v>32.9</v>
      </c>
      <c r="M2335" s="71"/>
    </row>
    <row r="2336" spans="1:13" s="6" customFormat="1" ht="15.6" hidden="1">
      <c r="A2336" s="75">
        <v>45896</v>
      </c>
      <c r="B2336" s="6" t="s">
        <v>590</v>
      </c>
      <c r="C2336" s="6" t="s">
        <v>641</v>
      </c>
      <c r="D2336" s="45" t="s">
        <v>637</v>
      </c>
      <c r="E2336" s="11">
        <v>1.8749999999999999E-3</v>
      </c>
      <c r="F2336" s="11">
        <v>3.5714285714285713E-3</v>
      </c>
      <c r="G2336" s="11">
        <v>0</v>
      </c>
      <c r="H2336" s="11">
        <v>0</v>
      </c>
      <c r="I2336" s="6">
        <v>0.15</v>
      </c>
      <c r="J2336" s="14">
        <v>0</v>
      </c>
      <c r="K2336" s="14">
        <v>52</v>
      </c>
      <c r="M2336" s="71"/>
    </row>
    <row r="2337" spans="1:13" s="6" customFormat="1" ht="15.6" hidden="1">
      <c r="A2337" s="75">
        <v>45896</v>
      </c>
      <c r="B2337" s="6" t="s">
        <v>590</v>
      </c>
      <c r="C2337" s="6" t="s">
        <v>641</v>
      </c>
      <c r="D2337" s="44" t="s">
        <v>66</v>
      </c>
      <c r="E2337" s="11">
        <v>1.25E-3</v>
      </c>
      <c r="F2337" s="11">
        <v>1.1904761904761906E-3</v>
      </c>
      <c r="G2337" s="11">
        <v>0</v>
      </c>
      <c r="H2337" s="11">
        <v>0</v>
      </c>
      <c r="I2337" s="3">
        <v>0</v>
      </c>
      <c r="J2337" s="14">
        <v>0</v>
      </c>
      <c r="K2337" s="14">
        <v>52</v>
      </c>
      <c r="M2337" s="71"/>
    </row>
    <row r="2338" spans="1:13" s="6" customFormat="1" ht="15.6" hidden="1">
      <c r="A2338" s="75">
        <v>45896</v>
      </c>
      <c r="B2338" s="6" t="s">
        <v>590</v>
      </c>
      <c r="C2338" s="6" t="s">
        <v>641</v>
      </c>
      <c r="D2338" s="45" t="s">
        <v>68</v>
      </c>
      <c r="E2338" s="11">
        <v>6.2500000000000003E-3</v>
      </c>
      <c r="F2338" s="11">
        <v>5.9523809523809521E-3</v>
      </c>
      <c r="G2338" s="11">
        <v>0</v>
      </c>
      <c r="H2338" s="11">
        <v>0</v>
      </c>
      <c r="I2338" s="3">
        <v>0</v>
      </c>
      <c r="J2338" s="14">
        <v>0</v>
      </c>
      <c r="K2338" s="14">
        <v>10.9</v>
      </c>
      <c r="M2338" s="71"/>
    </row>
    <row r="2339" spans="1:13" s="6" customFormat="1" ht="15.6" hidden="1">
      <c r="A2339" s="75">
        <v>45896</v>
      </c>
      <c r="B2339" s="6" t="s">
        <v>590</v>
      </c>
      <c r="C2339" s="6" t="s">
        <v>641</v>
      </c>
      <c r="D2339" s="45" t="s">
        <v>638</v>
      </c>
      <c r="E2339" s="11">
        <v>1.8749999999999999E-2</v>
      </c>
      <c r="F2339" s="11">
        <v>1.7857142857142856E-2</v>
      </c>
      <c r="G2339" s="11">
        <v>0</v>
      </c>
      <c r="H2339" s="11">
        <v>0</v>
      </c>
      <c r="I2339" s="3">
        <v>0</v>
      </c>
      <c r="J2339" s="14">
        <v>0</v>
      </c>
      <c r="K2339" s="14">
        <v>25.5</v>
      </c>
      <c r="M2339" s="71"/>
    </row>
    <row r="2340" spans="1:13" s="6" customFormat="1" ht="15.6" hidden="1">
      <c r="A2340" s="75">
        <v>45896</v>
      </c>
      <c r="B2340" s="6" t="s">
        <v>590</v>
      </c>
      <c r="C2340" s="6" t="s">
        <v>641</v>
      </c>
      <c r="D2340" s="44" t="s">
        <v>69</v>
      </c>
      <c r="E2340" s="11">
        <v>1.2500000000000001E-2</v>
      </c>
      <c r="F2340" s="11">
        <v>1.1904761904761904E-2</v>
      </c>
      <c r="G2340" s="11">
        <v>0</v>
      </c>
      <c r="H2340" s="11">
        <v>0</v>
      </c>
      <c r="I2340" s="3">
        <v>0</v>
      </c>
      <c r="J2340" s="14">
        <v>0</v>
      </c>
      <c r="K2340" s="14">
        <v>28.5</v>
      </c>
      <c r="M2340" s="71"/>
    </row>
    <row r="2341" spans="1:13" s="6" customFormat="1" ht="15.6" hidden="1">
      <c r="A2341" s="75">
        <v>45896</v>
      </c>
      <c r="B2341" s="6" t="s">
        <v>590</v>
      </c>
      <c r="C2341" s="6" t="s">
        <v>641</v>
      </c>
      <c r="D2341" s="45" t="s">
        <v>475</v>
      </c>
      <c r="E2341" s="11">
        <v>1.25E-3</v>
      </c>
      <c r="F2341" s="11">
        <v>1.1904761904761906E-3</v>
      </c>
      <c r="G2341" s="11">
        <v>0</v>
      </c>
      <c r="H2341" s="11">
        <v>0</v>
      </c>
      <c r="I2341" s="3">
        <v>0</v>
      </c>
      <c r="J2341" s="14">
        <v>0</v>
      </c>
      <c r="K2341" s="14">
        <v>110</v>
      </c>
      <c r="M2341" s="71"/>
    </row>
    <row r="2342" spans="1:13" s="6" customFormat="1" ht="15.6" hidden="1">
      <c r="A2342" s="75">
        <v>45896</v>
      </c>
      <c r="B2342" s="6" t="s">
        <v>590</v>
      </c>
      <c r="C2342" s="6" t="s">
        <v>641</v>
      </c>
      <c r="D2342" s="46" t="s">
        <v>639</v>
      </c>
      <c r="E2342" s="11">
        <v>1.09625E-2</v>
      </c>
      <c r="F2342" s="11">
        <v>1.1904761904761904E-2</v>
      </c>
      <c r="G2342" s="11">
        <v>0.123</v>
      </c>
      <c r="H2342" s="11">
        <v>1.5375E-3</v>
      </c>
      <c r="I2342" s="3">
        <v>0</v>
      </c>
      <c r="J2342" s="14">
        <v>3.3087</v>
      </c>
      <c r="K2342" s="14">
        <v>26.9</v>
      </c>
      <c r="M2342" s="71"/>
    </row>
    <row r="2343" spans="1:13" s="6" customFormat="1" ht="15.6" hidden="1">
      <c r="A2343" s="75">
        <v>45896</v>
      </c>
      <c r="B2343" s="6" t="s">
        <v>590</v>
      </c>
      <c r="C2343" s="6" t="s">
        <v>641</v>
      </c>
      <c r="D2343" s="45" t="s">
        <v>76</v>
      </c>
      <c r="E2343" s="11">
        <v>1.4687500000000001E-2</v>
      </c>
      <c r="F2343" s="11">
        <v>1.5476190476190477E-2</v>
      </c>
      <c r="G2343" s="11">
        <v>0.125</v>
      </c>
      <c r="H2343" s="11">
        <v>1.5625000000000001E-3</v>
      </c>
      <c r="I2343" s="3">
        <v>0</v>
      </c>
      <c r="J2343" s="14">
        <v>3.8125</v>
      </c>
      <c r="K2343" s="14">
        <v>30.5</v>
      </c>
      <c r="M2343" s="71"/>
    </row>
    <row r="2344" spans="1:13" s="6" customFormat="1" ht="15.6" hidden="1">
      <c r="A2344" s="75">
        <v>45896</v>
      </c>
      <c r="B2344" s="6" t="s">
        <v>590</v>
      </c>
      <c r="C2344" s="6" t="s">
        <v>641</v>
      </c>
      <c r="D2344" s="45" t="s">
        <v>640</v>
      </c>
      <c r="E2344" s="11">
        <v>2.5000000000000001E-3</v>
      </c>
      <c r="F2344" s="11">
        <v>2.3809523809523812E-3</v>
      </c>
      <c r="G2344" s="11">
        <v>0</v>
      </c>
      <c r="H2344" s="11">
        <v>0</v>
      </c>
      <c r="I2344" s="3">
        <v>0</v>
      </c>
      <c r="J2344" s="14">
        <v>0</v>
      </c>
      <c r="K2344" s="14">
        <v>27.99</v>
      </c>
      <c r="M2344" s="71"/>
    </row>
    <row r="2345" spans="1:13" s="6" customFormat="1" ht="15.6" hidden="1">
      <c r="A2345" s="75">
        <v>45896</v>
      </c>
      <c r="B2345" s="6" t="s">
        <v>590</v>
      </c>
      <c r="C2345" s="6" t="s">
        <v>641</v>
      </c>
      <c r="D2345" s="45" t="s">
        <v>335</v>
      </c>
      <c r="E2345" s="11">
        <v>6.2500000000000003E-3</v>
      </c>
      <c r="F2345" s="11">
        <v>5.9523809523809521E-3</v>
      </c>
      <c r="G2345" s="11">
        <v>0</v>
      </c>
      <c r="H2345" s="11">
        <v>0</v>
      </c>
      <c r="I2345" s="3">
        <v>0</v>
      </c>
      <c r="J2345" s="14">
        <v>0</v>
      </c>
      <c r="K2345" s="14">
        <v>31</v>
      </c>
      <c r="M2345" s="71"/>
    </row>
    <row r="2346" spans="1:13" s="6" customFormat="1" ht="15.6" hidden="1">
      <c r="A2346" s="75">
        <v>45896</v>
      </c>
      <c r="B2346" s="6" t="s">
        <v>590</v>
      </c>
      <c r="C2346" s="6" t="s">
        <v>641</v>
      </c>
      <c r="D2346" s="47" t="s">
        <v>78</v>
      </c>
      <c r="E2346" s="11">
        <v>1.2500000000000001E-2</v>
      </c>
      <c r="F2346" s="11">
        <v>2.3809523809523808E-2</v>
      </c>
      <c r="G2346" s="11">
        <v>0</v>
      </c>
      <c r="H2346" s="11">
        <v>0</v>
      </c>
      <c r="I2346" s="3">
        <v>1</v>
      </c>
      <c r="J2346" s="14">
        <v>0</v>
      </c>
      <c r="K2346" s="14">
        <v>4.8499999999999996</v>
      </c>
      <c r="M2346" s="71"/>
    </row>
    <row r="2347" spans="1:13" s="6" customFormat="1" ht="15.6" hidden="1">
      <c r="A2347" s="75">
        <v>45896</v>
      </c>
      <c r="B2347" s="6" t="s">
        <v>590</v>
      </c>
      <c r="C2347" s="6" t="s">
        <v>641</v>
      </c>
      <c r="D2347" s="45" t="s">
        <v>383</v>
      </c>
      <c r="E2347" s="11">
        <v>1.8749999999999999E-2</v>
      </c>
      <c r="F2347" s="11">
        <v>1.7857142857142856E-2</v>
      </c>
      <c r="G2347" s="11">
        <v>0</v>
      </c>
      <c r="H2347" s="11">
        <v>0</v>
      </c>
      <c r="I2347" s="3">
        <v>0</v>
      </c>
      <c r="J2347" s="14">
        <v>0</v>
      </c>
      <c r="K2347" s="14">
        <v>32</v>
      </c>
      <c r="M2347" s="71"/>
    </row>
    <row r="2348" spans="1:13" s="6" customFormat="1" ht="15.6" hidden="1">
      <c r="A2348" s="75">
        <v>45896</v>
      </c>
      <c r="B2348" s="6" t="s">
        <v>590</v>
      </c>
      <c r="C2348" s="6" t="s">
        <v>641</v>
      </c>
      <c r="D2348" s="44" t="s">
        <v>80</v>
      </c>
      <c r="E2348" s="11">
        <v>6.2500000000000003E-3</v>
      </c>
      <c r="F2348" s="11">
        <v>5.9523809523809521E-3</v>
      </c>
      <c r="G2348" s="11">
        <v>0</v>
      </c>
      <c r="H2348" s="11">
        <v>0</v>
      </c>
      <c r="I2348" s="3">
        <v>0</v>
      </c>
      <c r="J2348" s="14">
        <v>0</v>
      </c>
      <c r="K2348" s="14">
        <v>13.73</v>
      </c>
      <c r="M2348" s="71"/>
    </row>
    <row r="2349" spans="1:13" s="6" customFormat="1" ht="15.6" hidden="1">
      <c r="A2349" s="75">
        <v>45896</v>
      </c>
      <c r="B2349" s="6" t="s">
        <v>590</v>
      </c>
      <c r="C2349" s="6" t="s">
        <v>641</v>
      </c>
      <c r="D2349" s="44" t="s">
        <v>90</v>
      </c>
      <c r="E2349" s="11">
        <v>1</v>
      </c>
      <c r="F2349" s="11">
        <v>1.0714285714285714</v>
      </c>
      <c r="G2349" s="11">
        <v>10</v>
      </c>
      <c r="H2349" s="11">
        <v>0.125</v>
      </c>
      <c r="I2349" s="3">
        <v>0</v>
      </c>
      <c r="J2349" s="14">
        <v>12</v>
      </c>
      <c r="K2349" s="14">
        <v>1.2</v>
      </c>
      <c r="M2349" s="71"/>
    </row>
    <row r="2350" spans="1:13" s="6" customFormat="1" ht="15.6" hidden="1">
      <c r="A2350" s="75">
        <v>45896</v>
      </c>
      <c r="B2350" s="6" t="s">
        <v>590</v>
      </c>
      <c r="C2350" s="6" t="s">
        <v>641</v>
      </c>
      <c r="D2350" s="45" t="s">
        <v>91</v>
      </c>
      <c r="E2350" s="11">
        <v>3.7499999999999999E-2</v>
      </c>
      <c r="F2350" s="11">
        <v>3.5714285714285712E-2</v>
      </c>
      <c r="G2350" s="11">
        <v>0</v>
      </c>
      <c r="H2350" s="11">
        <v>0</v>
      </c>
      <c r="I2350" s="3">
        <v>0</v>
      </c>
      <c r="J2350" s="14">
        <v>0</v>
      </c>
      <c r="K2350" s="14">
        <v>7.8</v>
      </c>
      <c r="M2350" s="71"/>
    </row>
    <row r="2351" spans="1:13" s="6" customFormat="1" hidden="1">
      <c r="A2351" s="75">
        <v>45896</v>
      </c>
      <c r="E2351" s="19">
        <v>0</v>
      </c>
      <c r="F2351" s="19">
        <v>0</v>
      </c>
      <c r="G2351" s="6">
        <v>0</v>
      </c>
      <c r="H2351" s="6">
        <v>0</v>
      </c>
      <c r="J2351" s="22">
        <v>0</v>
      </c>
      <c r="M2351" s="71"/>
    </row>
    <row r="2352" spans="1:13">
      <c r="A2352" s="75"/>
      <c r="K2352" s="28"/>
    </row>
    <row r="2353" spans="1:1">
      <c r="A2353" s="75"/>
    </row>
    <row r="2354" spans="1:1">
      <c r="A2354" s="75"/>
    </row>
    <row r="2355" spans="1:1">
      <c r="A2355" s="75"/>
    </row>
    <row r="2356" spans="1:1">
      <c r="A2356" s="75"/>
    </row>
    <row r="2357" spans="1:1">
      <c r="A2357" s="75"/>
    </row>
  </sheetData>
  <autoFilter ref="B1:K2351" xr:uid="{2D868E3F-3514-427B-ABD8-04DEEDBF0483}">
    <filterColumn colId="0">
      <filters>
        <filter val="aniversario  alejandro 60 anos"/>
        <filter val="aniversario mara"/>
        <filter val="casamento jasmine e ruy"/>
        <filter val="cio net"/>
        <filter val="huawei"/>
        <filter val="Lara e Renato"/>
        <filter val="maxim cimentos"/>
        <filter val="redbelt"/>
      </filters>
    </filterColumn>
    <sortState xmlns:xlrd2="http://schemas.microsoft.com/office/spreadsheetml/2017/richdata2" ref="B2:K2351">
      <sortCondition ref="B1:B2351"/>
    </sortState>
  </autoFilter>
  <phoneticPr fontId="14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BEBIDAS</vt:lpstr>
      <vt:lpstr>ALIMENTOS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Licenca 03</dc:creator>
  <cp:lastModifiedBy>Licenca 03</cp:lastModifiedBy>
  <dcterms:created xsi:type="dcterms:W3CDTF">2025-07-04T19:23:16Z</dcterms:created>
  <dcterms:modified xsi:type="dcterms:W3CDTF">2025-09-10T16:00:00Z</dcterms:modified>
</cp:coreProperties>
</file>