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/>
  <mc:AlternateContent xmlns:mc="http://schemas.openxmlformats.org/markup-compatibility/2006">
    <mc:Choice Requires="x15">
      <x15ac:absPath xmlns:x15ac="http://schemas.microsoft.com/office/spreadsheetml/2010/11/ac" url="C:\Users\felipe.local\Videos\Controle de investimentos\"/>
    </mc:Choice>
  </mc:AlternateContent>
  <xr:revisionPtr revIDLastSave="21" documentId="13_ncr:1_{926FCA76-629B-4D83-94EF-1A2760DA021F}" xr6:coauthVersionLast="47" xr6:coauthVersionMax="47" xr10:uidLastSave="{8BF5FEE8-256D-4719-AEE7-76E0A4836265}"/>
  <bookViews>
    <workbookView xWindow="-20610" yWindow="630" windowWidth="20730" windowHeight="11760" tabRatio="345" xr2:uid="{D63472A4-8300-4934-9C87-0EC792DCF89D}"/>
  </bookViews>
  <sheets>
    <sheet name="APP" sheetId="1" r:id="rId1"/>
    <sheet name="Tabela de apoio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D20" i="1"/>
  <c r="D21" i="1"/>
  <c r="D14" i="1"/>
  <c r="C37" i="1"/>
  <c r="C38" i="1"/>
  <c r="C39" i="1"/>
  <c r="C40" i="1"/>
  <c r="C41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C27" i="1"/>
  <c r="D27" i="1" s="1"/>
  <c r="C26" i="1"/>
  <c r="D26" i="1" s="1"/>
  <c r="C25" i="1"/>
  <c r="D25" i="1" s="1"/>
  <c r="C28" i="1"/>
  <c r="D28" i="1" s="1"/>
  <c r="C24" i="1"/>
  <c r="D24" i="1" s="1"/>
  <c r="D36" i="1" l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<sst xmlns="http://schemas.openxmlformats.org/spreadsheetml/2006/main" count="71" uniqueCount="34">
  <si>
    <t>CONFIGURAÇÕES</t>
  </si>
  <si>
    <t>Salário</t>
  </si>
  <si>
    <t>Rendimento Carteira</t>
  </si>
  <si>
    <t>Sugestão de Investimento (30%)</t>
  </si>
  <si>
    <t>INVESTIMENTO MENSAL</t>
  </si>
  <si>
    <t>Quanto investir por mês ?</t>
  </si>
  <si>
    <t>Por Quantos Anos ?</t>
  </si>
  <si>
    <t>Taxa de Rendimento mensal ?</t>
  </si>
  <si>
    <t>Patrimônio acumulado ?</t>
  </si>
  <si>
    <t>Dividendos Mensais ?</t>
  </si>
  <si>
    <t xml:space="preserve"> Cenários</t>
  </si>
  <si>
    <t>Dividendo</t>
  </si>
  <si>
    <t>Quanto em 2 Anos ?</t>
  </si>
  <si>
    <t>Quanto em 5 Anos ?</t>
  </si>
  <si>
    <t>Quanto em 10 Anos ?</t>
  </si>
  <si>
    <t>Quanto em 20 Anos ?</t>
  </si>
  <si>
    <t>Quanto em 30 Anos ?</t>
  </si>
  <si>
    <t>PERFIL</t>
  </si>
  <si>
    <t>Conservador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</si>
  <si>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</si>
  <si>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</si>
  <si>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</si>
  <si>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</si>
  <si>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</si>
  <si>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</si>
  <si>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</si>
  <si>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</si>
  <si>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</si>
  <si>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</si>
  <si>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CHAVE</t>
  </si>
  <si>
    <t>%</t>
  </si>
  <si>
    <t>Moderado-TIJOLO</t>
  </si>
  <si>
    <t>Moderado</t>
  </si>
  <si>
    <t>Agressivo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</si>
</sst>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.00;[Red]\-&quot;R$&quot;\ #,##0.00"/>
    <numFmt numFmtId="165" formatCode="_-&quot;R$&quot;\ * #,##0.00_-;\-&quot;R$&quot;\ * #,##0.00_-;_-&quot;R$&quot;\ * &quot;-&quot;??_-;_-@_-"/>
    <numFmt numFmtId="166" formatCode="&quot;R$&quot;\ #,##0.00"/>
  </numFmts>
  <fonts count="1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6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5" fillId="5" borderId="1" xfId="0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right"/>
    </xf>
    <xf numFmtId="0" fontId="5" fillId="5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indent="3"/>
    </xf>
    <xf numFmtId="166" fontId="10" fillId="4" borderId="6" xfId="0" applyNumberFormat="1" applyFont="1" applyFill="1" applyBorder="1" applyAlignment="1">
      <alignment horizontal="center"/>
    </xf>
    <xf numFmtId="166" fontId="10" fillId="4" borderId="7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left" indent="3"/>
    </xf>
    <xf numFmtId="166" fontId="10" fillId="4" borderId="9" xfId="0" applyNumberFormat="1" applyFont="1" applyFill="1" applyBorder="1" applyAlignment="1">
      <alignment horizontal="center"/>
    </xf>
    <xf numFmtId="166" fontId="10" fillId="4" borderId="10" xfId="0" applyNumberFormat="1" applyFont="1" applyFill="1" applyBorder="1" applyAlignment="1">
      <alignment horizontal="center"/>
    </xf>
    <xf numFmtId="0" fontId="9" fillId="4" borderId="11" xfId="0" applyFont="1" applyFill="1" applyBorder="1" applyAlignment="1">
      <alignment horizontal="left" indent="3"/>
    </xf>
    <xf numFmtId="166" fontId="10" fillId="4" borderId="12" xfId="0" applyNumberFormat="1" applyFont="1" applyFill="1" applyBorder="1" applyAlignment="1">
      <alignment horizontal="center"/>
    </xf>
    <xf numFmtId="166" fontId="10" fillId="4" borderId="13" xfId="0" applyNumberFormat="1" applyFont="1" applyFill="1" applyBorder="1" applyAlignment="1">
      <alignment horizontal="center"/>
    </xf>
    <xf numFmtId="166" fontId="11" fillId="0" borderId="16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11" fillId="0" borderId="19" xfId="0" applyNumberFormat="1" applyFont="1" applyBorder="1" applyAlignment="1">
      <alignment horizontal="center"/>
    </xf>
    <xf numFmtId="164" fontId="11" fillId="4" borderId="19" xfId="0" applyNumberFormat="1" applyFont="1" applyFill="1" applyBorder="1" applyAlignment="1">
      <alignment horizontal="center"/>
    </xf>
    <xf numFmtId="164" fontId="11" fillId="4" borderId="22" xfId="0" applyNumberFormat="1" applyFont="1" applyFill="1" applyBorder="1" applyAlignment="1">
      <alignment horizontal="center"/>
    </xf>
    <xf numFmtId="166" fontId="10" fillId="0" borderId="16" xfId="1" applyNumberFormat="1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166" fontId="10" fillId="6" borderId="22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6" borderId="0" xfId="0" applyFont="1" applyFill="1"/>
    <xf numFmtId="166" fontId="3" fillId="6" borderId="0" xfId="1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/>
    <xf numFmtId="166" fontId="3" fillId="7" borderId="0" xfId="0" applyNumberFormat="1" applyFont="1" applyFill="1" applyAlignment="1">
      <alignment horizontal="center"/>
    </xf>
    <xf numFmtId="166" fontId="0" fillId="6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9" fontId="2" fillId="2" borderId="0" xfId="2" applyFont="1" applyFill="1"/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9" fillId="6" borderId="14" xfId="0" applyFont="1" applyFill="1" applyBorder="1" applyAlignment="1">
      <alignment horizontal="left" indent="3"/>
    </xf>
    <xf numFmtId="0" fontId="9" fillId="6" borderId="15" xfId="0" applyFont="1" applyFill="1" applyBorder="1" applyAlignment="1">
      <alignment horizontal="left" indent="3"/>
    </xf>
    <xf numFmtId="0" fontId="9" fillId="6" borderId="17" xfId="0" applyFont="1" applyFill="1" applyBorder="1" applyAlignment="1">
      <alignment horizontal="left" indent="3"/>
    </xf>
    <xf numFmtId="0" fontId="9" fillId="6" borderId="18" xfId="0" applyFont="1" applyFill="1" applyBorder="1" applyAlignment="1">
      <alignment horizontal="left" indent="3"/>
    </xf>
    <xf numFmtId="0" fontId="12" fillId="4" borderId="20" xfId="0" applyFont="1" applyFill="1" applyBorder="1" applyAlignment="1">
      <alignment horizontal="left" indent="3"/>
    </xf>
    <xf numFmtId="0" fontId="12" fillId="4" borderId="21" xfId="0" applyFont="1" applyFill="1" applyBorder="1" applyAlignment="1">
      <alignment horizontal="left" indent="3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left" indent="3"/>
    </xf>
    <xf numFmtId="0" fontId="9" fillId="6" borderId="21" xfId="0" applyFont="1" applyFill="1" applyBorder="1" applyAlignment="1">
      <alignment horizontal="left" indent="3"/>
    </xf>
    <xf numFmtId="0" fontId="12" fillId="4" borderId="17" xfId="0" applyFont="1" applyFill="1" applyBorder="1" applyAlignment="1">
      <alignment horizontal="left" indent="3"/>
    </xf>
    <xf numFmtId="0" fontId="12" fillId="4" borderId="18" xfId="0" applyFont="1" applyFill="1" applyBorder="1" applyAlignment="1">
      <alignment horizontal="left" indent="3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49-4FB0-BD65-E0237540258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C49-4FB0-BD65-E0237540258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C49-4FB0-BD65-E0237540258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C49-4FB0-BD65-E0237540258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8C49-4FB0-BD65-E0237540258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C49-4FB0-BD65-E023754025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189541</xdr:colOff>
      <xdr:row>0</xdr:row>
      <xdr:rowOff>155121</xdr:rowOff>
    </xdr:from>
    <xdr:to>
      <xdr:col>4</xdr:col>
      <xdr:colOff>467898</xdr:colOff>
      <xdr:row>8</xdr:row>
      <xdr:rowOff>101601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189541" y="155121"/>
          <a:ext cx="5726657" cy="1470480"/>
        </a:xfrm>
        <a:prstGeom prst="rect">
          <a:avLst/>
        </a:prstGeom>
      </xdr:spPr>
    </xdr:pic>
    <xdr:clientData/>
  </xdr:twoCellAnchor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  <a:ext uri="{147F2762-F138-4A5C-976F-8EAC2B608ADB}">
              <a16:predDERef xmlns:a16="http://schemas.microsoft.com/office/drawing/2014/main" pred="{A06C0C26-EE62-D9A1-8A3D-A7E61EE75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H57"/>
  <sheetViews>
    <sheetView showGridLines="0" tabSelected="1" topLeftCell="A31" zoomScale="110" zoomScaleNormal="110" workbookViewId="0">
      <selection activeCell="C32" sqref="C32"/>
    </sheetView>
  </sheetViews>
  <sheetFormatPr defaultColWidth="0" defaultRowHeight="15" customHeight="1"/>
  <cols>
    <col min="1" max="1" width="5.42578125" customWidth="1"/>
    <col min="2" max="2" width="31.5703125" bestFit="1" customWidth="1"/>
    <col min="3" max="3" width="19.42578125" bestFit="1" customWidth="1"/>
    <col min="4" max="4" width="25.28515625" customWidth="1"/>
    <col min="5" max="5" width="16.85546875" customWidth="1"/>
    <col min="6" max="8" width="3.5703125" customWidth="1"/>
    <col min="9" max="16384" width="8.7109375" hidden="1"/>
  </cols>
  <sheetData>
    <row r="10" spans="2:4"/>
    <row r="11" spans="2:4" ht="35.25" customHeight="1">
      <c r="B11" s="5" t="s">
        <v>0</v>
      </c>
      <c r="C11" s="6"/>
      <c r="D11" s="7"/>
    </row>
    <row r="12" spans="2:4" ht="17.25">
      <c r="B12" s="43" t="s">
        <v>1</v>
      </c>
      <c r="C12" s="44"/>
      <c r="D12" s="23">
        <v>2000</v>
      </c>
    </row>
    <row r="13" spans="2:4" ht="17.25">
      <c r="B13" s="45" t="s">
        <v>2</v>
      </c>
      <c r="C13" s="46"/>
      <c r="D13" s="24">
        <v>6.0000000000000001E-3</v>
      </c>
    </row>
    <row r="14" spans="2:4" ht="17.25">
      <c r="B14" s="52" t="s">
        <v>3</v>
      </c>
      <c r="C14" s="53"/>
      <c r="D14" s="25">
        <f>D12*30%</f>
        <v>600</v>
      </c>
    </row>
    <row r="15" spans="2:4"/>
    <row r="16" spans="2:4" ht="28.5" customHeight="1">
      <c r="B16" s="49" t="s">
        <v>4</v>
      </c>
      <c r="C16" s="50"/>
      <c r="D16" s="51"/>
    </row>
    <row r="17" spans="1:6" ht="17.25">
      <c r="B17" s="43" t="s">
        <v>5</v>
      </c>
      <c r="C17" s="44"/>
      <c r="D17" s="18">
        <v>200</v>
      </c>
    </row>
    <row r="18" spans="1:6" ht="17.25">
      <c r="B18" s="45" t="s">
        <v>6</v>
      </c>
      <c r="C18" s="46"/>
      <c r="D18" s="19">
        <v>5</v>
      </c>
    </row>
    <row r="19" spans="1:6" ht="17.25">
      <c r="B19" s="45" t="s">
        <v>7</v>
      </c>
      <c r="C19" s="46"/>
      <c r="D19" s="20">
        <v>1.0789999999999999E-2</v>
      </c>
    </row>
    <row r="20" spans="1:6" ht="17.25">
      <c r="B20" s="54" t="s">
        <v>8</v>
      </c>
      <c r="C20" s="55"/>
      <c r="D20" s="21">
        <f>FV(taxa_mensal,qtd_anos*12,aporte*-1)</f>
        <v>16755.382799697527</v>
      </c>
    </row>
    <row r="21" spans="1:6" ht="17.25">
      <c r="B21" s="47" t="s">
        <v>9</v>
      </c>
      <c r="C21" s="48"/>
      <c r="D21" s="22">
        <f>patrimonio*rendimento_carteira</f>
        <v>100.53229679818516</v>
      </c>
      <c r="F21" s="3"/>
    </row>
    <row r="22" spans="1:6"/>
    <row r="23" spans="1:6" ht="30.75">
      <c r="B23" s="49" t="s">
        <v>10</v>
      </c>
      <c r="C23" s="50"/>
      <c r="D23" s="8" t="s">
        <v>11</v>
      </c>
    </row>
    <row r="24" spans="1:6" ht="17.25">
      <c r="A24" s="1">
        <v>2</v>
      </c>
      <c r="B24" s="9" t="s">
        <v>12</v>
      </c>
      <c r="C24" s="10">
        <f>FV($D$19,$A24*12,$D$17*-1)</f>
        <v>5445.5254595290435</v>
      </c>
      <c r="D24" s="11">
        <f>C24*rendimento_carteira</f>
        <v>32.673152757174265</v>
      </c>
    </row>
    <row r="25" spans="1:6" ht="17.25">
      <c r="A25" s="1">
        <v>5</v>
      </c>
      <c r="B25" s="12" t="s">
        <v>13</v>
      </c>
      <c r="C25" s="13">
        <f>FV($D$19,$A25*12,$D$17*-1)</f>
        <v>16755.382799697527</v>
      </c>
      <c r="D25" s="14">
        <f>C25*rendimento_carteira</f>
        <v>100.53229679818516</v>
      </c>
    </row>
    <row r="26" spans="1:6" ht="17.25">
      <c r="A26" s="1">
        <v>10</v>
      </c>
      <c r="B26" s="12" t="s">
        <v>14</v>
      </c>
      <c r="C26" s="13">
        <f>FV($D$19,$A26*12,$D$17*-1)</f>
        <v>48656.842506034438</v>
      </c>
      <c r="D26" s="14">
        <f>C26*rendimento_carteira</f>
        <v>291.94105503620665</v>
      </c>
    </row>
    <row r="27" spans="1:6" ht="17.25">
      <c r="A27" s="1">
        <v>20</v>
      </c>
      <c r="B27" s="12" t="s">
        <v>15</v>
      </c>
      <c r="C27" s="13">
        <f>FV($D$19,$A27*12,$D$17*-1)</f>
        <v>225039.68001941612</v>
      </c>
      <c r="D27" s="14">
        <f>C27*rendimento_carteira</f>
        <v>1350.2380801164968</v>
      </c>
    </row>
    <row r="28" spans="1:6" ht="17.25">
      <c r="A28" s="1">
        <v>30</v>
      </c>
      <c r="B28" s="15" t="s">
        <v>16</v>
      </c>
      <c r="C28" s="16">
        <f>FV($D$19,$A28*12,$D$17*-1)</f>
        <v>864433.93100094295</v>
      </c>
      <c r="D28" s="17">
        <f>C28*rendimento_carteira</f>
        <v>5186.6035860056581</v>
      </c>
    </row>
    <row r="32" spans="1:6">
      <c r="B32" s="26" t="s">
        <v>17</v>
      </c>
      <c r="C32" s="27" t="s">
        <v>18</v>
      </c>
      <c r="D32" s="26"/>
    </row>
    <row r="33" spans="2:4">
      <c r="B33" s="28" t="s">
        <v>19</v>
      </c>
      <c r="C33" s="29">
        <f>aporte</f>
        <v>200</v>
      </c>
      <c r="D33" s="28"/>
    </row>
    <row r="35" spans="2:4">
      <c r="B35" s="30" t="s">
        <v>20</v>
      </c>
      <c r="C35" s="30" t="s">
        <v>21</v>
      </c>
      <c r="D35" s="30" t="s">
        <v>22</v>
      </c>
    </row>
    <row r="36" spans="2:4">
      <c r="B36" s="2" t="s">
        <v>23</v>
      </c>
      <c r="C36" s="4">
        <f>VLOOKUP($C$32&amp;"-"&amp;B36,'Tabela de apoio'!$A:$D,4,FALSE)</f>
        <v>0.3</v>
      </c>
      <c r="D36" s="33">
        <f>C36*$C$33</f>
        <v>60</v>
      </c>
    </row>
    <row r="37" spans="2:4">
      <c r="B37" s="2" t="s">
        <v>24</v>
      </c>
      <c r="C37" s="4">
        <f>VLOOKUP($C$32&amp;"-"&amp;B37,'Tabela de apoio'!$A:$D,4,FALSE)</f>
        <v>0.5</v>
      </c>
      <c r="D37" s="33">
        <f t="shared" ref="D37:D41" si="0">C37*$C$33</f>
        <v>100</v>
      </c>
    </row>
    <row r="38" spans="2:4">
      <c r="B38" s="2" t="s">
        <v>25</v>
      </c>
      <c r="C38" s="4">
        <f>VLOOKUP($C$32&amp;"-"&amp;B38,'Tabela de apoio'!$A:$D,4,FALSE)</f>
        <v>0.1</v>
      </c>
      <c r="D38" s="33">
        <f t="shared" si="0"/>
        <v>20</v>
      </c>
    </row>
    <row r="39" spans="2:4">
      <c r="B39" s="2" t="s">
        <v>26</v>
      </c>
      <c r="C39" s="4">
        <f>VLOOKUP($C$32&amp;"-"&amp;B39,'Tabela de apoio'!$A:$D,4,FALSE)</f>
        <v>0.1</v>
      </c>
      <c r="D39" s="33">
        <f t="shared" si="0"/>
        <v>20</v>
      </c>
    </row>
    <row r="40" spans="2:4">
      <c r="B40" s="2" t="s">
        <v>27</v>
      </c>
      <c r="C40" s="4">
        <f>VLOOKUP($C$32&amp;"-"&amp;B40,'Tabela de apoio'!$A:$D,4,FALSE)</f>
        <v>0</v>
      </c>
      <c r="D40" s="33">
        <f t="shared" si="0"/>
        <v>0</v>
      </c>
    </row>
    <row r="41" spans="2:4">
      <c r="B41" s="2" t="s">
        <v>28</v>
      </c>
      <c r="C41" s="4">
        <f>VLOOKUP($C$32&amp;"-"&amp;B41,'Tabela de apoio'!$A:$D,4,FALSE)</f>
        <v>0</v>
      </c>
      <c r="D41" s="33">
        <f t="shared" si="0"/>
        <v>0</v>
      </c>
    </row>
    <row r="42" spans="2:4">
      <c r="B42" s="31"/>
      <c r="C42" s="31"/>
      <c r="D42" s="32">
        <f>SUM(D36:D41)</f>
        <v>200</v>
      </c>
    </row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C7" sqref="C7"/>
    </sheetView>
  </sheetViews>
  <sheetFormatPr defaultRowHeight="14.45"/>
  <cols>
    <col min="1" max="1" width="29.140625" bestFit="1" customWidth="1"/>
    <col min="2" max="2" width="11.5703125" bestFit="1" customWidth="1"/>
    <col min="3" max="3" width="17.7109375" bestFit="1" customWidth="1"/>
    <col min="7" max="7" width="15.42578125" bestFit="1" customWidth="1"/>
  </cols>
  <sheetData>
    <row r="2" spans="1:8">
      <c r="A2" s="41" t="s">
        <v>29</v>
      </c>
      <c r="B2" s="41" t="s">
        <v>17</v>
      </c>
      <c r="C2" s="42" t="s">
        <v>20</v>
      </c>
      <c r="D2" s="42" t="s">
        <v>30</v>
      </c>
    </row>
    <row r="3" spans="1:8">
      <c r="A3" t="str">
        <f>B3&amp;"-"&amp;C3</f>
        <v>Conservador-PAPEL</v>
      </c>
      <c r="B3" t="s">
        <v>18</v>
      </c>
      <c r="C3" s="2" t="s">
        <v>23</v>
      </c>
      <c r="D3" s="4">
        <v>0.3</v>
      </c>
      <c r="H3" t="s">
        <v>30</v>
      </c>
    </row>
    <row r="4" spans="1:8">
      <c r="A4" t="str">
        <f t="shared" ref="A4:A20" si="0">B4&amp;"-"&amp;C4</f>
        <v>Conservador-TIJOLO</v>
      </c>
      <c r="B4" t="s">
        <v>18</v>
      </c>
      <c r="C4" s="2" t="s">
        <v>24</v>
      </c>
      <c r="D4" s="4">
        <v>0.5</v>
      </c>
      <c r="G4" s="26" t="s">
        <v>31</v>
      </c>
      <c r="H4" s="40">
        <f>VLOOKUP(G4,$A:$D,4,FALSE)</f>
        <v>0.35</v>
      </c>
    </row>
    <row r="5" spans="1:8">
      <c r="A5" t="str">
        <f t="shared" si="0"/>
        <v>Conservador-HÍBRIDOS</v>
      </c>
      <c r="B5" t="s">
        <v>18</v>
      </c>
      <c r="C5" s="2" t="s">
        <v>25</v>
      </c>
      <c r="D5" s="4">
        <v>0.1</v>
      </c>
    </row>
    <row r="6" spans="1:8">
      <c r="A6" t="str">
        <f t="shared" si="0"/>
        <v>Conservador-FOFs</v>
      </c>
      <c r="B6" t="s">
        <v>18</v>
      </c>
      <c r="C6" s="2" t="s">
        <v>26</v>
      </c>
      <c r="D6" s="4">
        <v>0.1</v>
      </c>
    </row>
    <row r="7" spans="1:8">
      <c r="A7" t="str">
        <f t="shared" si="0"/>
        <v>Conservador-DESENVOLVIMENTO</v>
      </c>
      <c r="B7" t="s">
        <v>18</v>
      </c>
      <c r="C7" s="2" t="s">
        <v>27</v>
      </c>
      <c r="D7" s="4">
        <v>0</v>
      </c>
    </row>
    <row r="8" spans="1:8" ht="15" thickBot="1">
      <c r="A8" s="34" t="str">
        <f t="shared" si="0"/>
        <v>Conservador-HOTELARIAS</v>
      </c>
      <c r="B8" s="34" t="s">
        <v>18</v>
      </c>
      <c r="C8" s="35" t="s">
        <v>28</v>
      </c>
      <c r="D8" s="36">
        <v>0</v>
      </c>
    </row>
    <row r="9" spans="1:8">
      <c r="A9" t="str">
        <f t="shared" si="0"/>
        <v>Moderado-PAPEL</v>
      </c>
      <c r="B9" t="s">
        <v>32</v>
      </c>
      <c r="C9" s="2" t="s">
        <v>23</v>
      </c>
      <c r="D9" s="4">
        <v>0.32</v>
      </c>
    </row>
    <row r="10" spans="1:8">
      <c r="A10" s="37" t="str">
        <f t="shared" si="0"/>
        <v>Moderado-TIJOLO</v>
      </c>
      <c r="B10" s="37" t="s">
        <v>32</v>
      </c>
      <c r="C10" s="38" t="s">
        <v>24</v>
      </c>
      <c r="D10" s="39">
        <v>0.35</v>
      </c>
    </row>
    <row r="11" spans="1:8">
      <c r="A11" t="str">
        <f t="shared" si="0"/>
        <v>Moderado-HÍBRIDOS</v>
      </c>
      <c r="B11" t="s">
        <v>32</v>
      </c>
      <c r="C11" s="2" t="s">
        <v>25</v>
      </c>
      <c r="D11" s="4">
        <v>0.08</v>
      </c>
    </row>
    <row r="12" spans="1:8">
      <c r="A12" t="str">
        <f t="shared" si="0"/>
        <v>Moderado-FOFs</v>
      </c>
      <c r="B12" t="s">
        <v>32</v>
      </c>
      <c r="C12" s="2" t="s">
        <v>26</v>
      </c>
      <c r="D12" s="4">
        <v>0.05</v>
      </c>
    </row>
    <row r="13" spans="1:8">
      <c r="A13" t="str">
        <f t="shared" si="0"/>
        <v>Moderado-DESENVOLVIMENTO</v>
      </c>
      <c r="B13" t="s">
        <v>32</v>
      </c>
      <c r="C13" s="2" t="s">
        <v>27</v>
      </c>
      <c r="D13" s="4">
        <v>0.1</v>
      </c>
    </row>
    <row r="14" spans="1:8" ht="15" thickBot="1">
      <c r="A14" s="34" t="str">
        <f t="shared" si="0"/>
        <v>Moderado-HOTELARIAS</v>
      </c>
      <c r="B14" s="34" t="s">
        <v>32</v>
      </c>
      <c r="C14" s="35" t="s">
        <v>28</v>
      </c>
      <c r="D14" s="36">
        <v>0.1</v>
      </c>
    </row>
    <row r="15" spans="1:8">
      <c r="A15" t="str">
        <f t="shared" si="0"/>
        <v>Agressivo-PAPEL</v>
      </c>
      <c r="B15" t="s">
        <v>33</v>
      </c>
      <c r="C15" s="2" t="s">
        <v>23</v>
      </c>
      <c r="D15" s="4">
        <v>0.5</v>
      </c>
    </row>
    <row r="16" spans="1:8">
      <c r="A16" t="str">
        <f t="shared" si="0"/>
        <v>Agressivo-TIJOLO</v>
      </c>
      <c r="B16" t="s">
        <v>33</v>
      </c>
      <c r="C16" s="2" t="s">
        <v>24</v>
      </c>
      <c r="D16" s="4">
        <v>0.1</v>
      </c>
    </row>
    <row r="17" spans="1:4">
      <c r="A17" t="str">
        <f t="shared" si="0"/>
        <v>Agressivo-HÍBRIDOS</v>
      </c>
      <c r="B17" t="s">
        <v>33</v>
      </c>
      <c r="C17" s="2" t="s">
        <v>25</v>
      </c>
      <c r="D17" s="4">
        <v>0.05</v>
      </c>
    </row>
    <row r="18" spans="1:4">
      <c r="A18" t="str">
        <f t="shared" si="0"/>
        <v>Agressivo-FOFs</v>
      </c>
      <c r="B18" t="s">
        <v>33</v>
      </c>
      <c r="C18" s="2" t="s">
        <v>26</v>
      </c>
      <c r="D18" s="4">
        <v>0.05</v>
      </c>
    </row>
    <row r="19" spans="1:4">
      <c r="A19" t="str">
        <f t="shared" si="0"/>
        <v>Agressivo-DESENVOLVIMENTO</v>
      </c>
      <c r="B19" t="s">
        <v>33</v>
      </c>
      <c r="C19" s="2" t="s">
        <v>27</v>
      </c>
      <c r="D19" s="4">
        <v>0.2</v>
      </c>
    </row>
    <row r="20" spans="1:4">
      <c r="A20" t="str">
        <f t="shared" si="0"/>
        <v>Agressivo-HOTELARIAS</v>
      </c>
      <c r="B20" t="s">
        <v>33</v>
      </c>
      <c r="C20" s="2" t="s">
        <v>28</v>
      </c>
      <c r="D20" s="4">
        <v>0.1</v>
      </c>
    </row>
    <row r="21" spans="1:4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BBC473-00BC-48E4-BFA3-FE8E2B1F0015}"/>
</file>

<file path=customXml/itemProps2.xml><?xml version="1.0" encoding="utf-8"?>
<ds:datastoreItem xmlns:ds="http://schemas.openxmlformats.org/officeDocument/2006/customXml" ds:itemID="{54D0D6DD-E6DB-45C8-8F90-E314C090C085}"/>
</file>

<file path=customXml/itemProps3.xml><?xml version="1.0" encoding="utf-8"?>
<ds:datastoreItem xmlns:ds="http://schemas.openxmlformats.org/officeDocument/2006/customXml" ds:itemID="{C32110DE-3D77-470C-9CED-65521C30E3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Silva Aguiar</dc:creator>
  <cp:keywords/>
  <dc:description/>
  <cp:lastModifiedBy>ARTHUR LOPES CAMPOS OLIVEIRA</cp:lastModifiedBy>
  <cp:revision/>
  <dcterms:created xsi:type="dcterms:W3CDTF">2025-04-16T18:38:03Z</dcterms:created>
  <dcterms:modified xsi:type="dcterms:W3CDTF">2025-05-25T15:30:33Z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