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d39f07e3f55b07/Desktop/"/>
    </mc:Choice>
  </mc:AlternateContent>
  <xr:revisionPtr revIDLastSave="29" documentId="13_ncr:1_{64F0313A-23F4-49CC-A824-8C61D976E8D3}" xr6:coauthVersionLast="47" xr6:coauthVersionMax="47" xr10:uidLastSave="{E407A161-B061-4F57-ABC0-C7DFABF679AA}"/>
  <bookViews>
    <workbookView xWindow="-108" yWindow="-108" windowWidth="23256" windowHeight="12456" activeTab="5" xr2:uid="{00000000-000D-0000-FFFF-FFFF00000000}"/>
  </bookViews>
  <sheets>
    <sheet name="Crowdfunding" sheetId="1" r:id="rId1"/>
    <sheet name="Sheet1" sheetId="5" r:id="rId2"/>
    <sheet name="Sheet2" sheetId="8" r:id="rId3"/>
    <sheet name="Sheet3" sheetId="9" r:id="rId4"/>
    <sheet name="Sheet4" sheetId="2" r:id="rId5"/>
    <sheet name="Sheet5" sheetId="10" r:id="rId6"/>
  </sheets>
  <definedNames>
    <definedName name="_xlnm._FilterDatabase" localSheetId="0" hidden="1">Crowdfunding!$A$1:$T$1</definedName>
    <definedName name="_xlnm._FilterDatabase" localSheetId="5" hidden="1">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J6" i="10"/>
  <c r="J2" i="10"/>
  <c r="E7" i="10"/>
  <c r="E6" i="10"/>
  <c r="E3" i="10"/>
  <c r="E2" i="10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502" i="1"/>
  <c r="F6" i="2"/>
  <c r="E5" i="10"/>
  <c r="E4" i="10"/>
  <c r="J5" i="10"/>
  <c r="J4" i="10"/>
  <c r="J3" i="10"/>
  <c r="B2" i="2" l="1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7" i="2"/>
  <c r="F8" i="2"/>
  <c r="F9" i="2"/>
  <c r="F10" i="2"/>
  <c r="F11" i="2"/>
  <c r="F12" i="2"/>
  <c r="F13" i="2"/>
  <c r="E10" i="2"/>
  <c r="E12" i="2"/>
  <c r="E13" i="2"/>
  <c r="D13" i="2"/>
  <c r="C13" i="2"/>
  <c r="B13" i="2"/>
  <c r="D12" i="2"/>
  <c r="C12" i="2"/>
  <c r="B12" i="2"/>
  <c r="D11" i="2"/>
  <c r="C11" i="2"/>
  <c r="B11" i="2"/>
  <c r="E11" i="2" s="1"/>
  <c r="D10" i="2"/>
  <c r="C10" i="2"/>
  <c r="B10" i="2"/>
  <c r="D9" i="2"/>
  <c r="C9" i="2"/>
  <c r="B9" i="2"/>
  <c r="D8" i="2"/>
  <c r="C8" i="2"/>
  <c r="B8" i="2"/>
  <c r="E8" i="2" s="1"/>
  <c r="D7" i="2"/>
  <c r="C7" i="2"/>
  <c r="B7" i="2"/>
  <c r="E7" i="2" s="1"/>
  <c r="D5" i="2"/>
  <c r="C5" i="2"/>
  <c r="D4" i="2"/>
  <c r="C4" i="2"/>
  <c r="D3" i="2"/>
  <c r="C3" i="2"/>
  <c r="D6" i="2"/>
  <c r="C6" i="2"/>
  <c r="B6" i="2"/>
  <c r="B5" i="2"/>
  <c r="E5" i="2" s="1"/>
  <c r="B4" i="2"/>
  <c r="E4" i="2" s="1"/>
  <c r="B3" i="2"/>
  <c r="E3" i="2" s="1"/>
  <c r="D2" i="2"/>
  <c r="C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" i="1"/>
  <c r="E2" i="2" l="1"/>
  <c r="E9" i="2"/>
  <c r="E6" i="2"/>
  <c r="H2" i="2" l="1"/>
  <c r="G2" i="2"/>
  <c r="F2" i="2"/>
</calcChain>
</file>

<file path=xl/sharedStrings.xml><?xml version="1.0" encoding="utf-8"?>
<sst xmlns="http://schemas.openxmlformats.org/spreadsheetml/2006/main" count="9069" uniqueCount="2118">
  <si>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</si>
  <si>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</si>
  <si>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</si>
  <si>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</si>
  <si>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</si>
  <si>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</si>
  <si>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</si>
  <si>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</si>
  <si>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</si>
  <si>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</si>
  <si>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</si>
  <si>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</si>
  <si>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</si>
  <si>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</si>
  <si>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</si>
  <si>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</si>
  <si>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</si>
  <si>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</si>
  <si>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</si>
  <si>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</si>
  <si>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</si>
  <si>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</si>
  <si>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</si>
  <si>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</si>
  <si>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</si>
  <si>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</si>
  <si>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</si>
  <si>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</si>
  <si>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</si>
  <si>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</si>
  <si>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</si>
  <si>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</si>
  <si>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</si>
  <si>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</si>
  <si>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</si>
  <si>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</si>
  <si>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</si>
  <si>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</si>
  <si>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</si>
  <si>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</si>
  <si>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</si>
  <si>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</si>
  <si>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</si>
  <si>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</si>
  <si>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</si>
  <si>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</si>
  <si>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</si>
  <si>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</si>
  <si>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</si>
  <si>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</si>
  <si>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</si>
  <si>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</si>
  <si>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</si>
  <si>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</si>
  <si>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</si>
  <si>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</si>
  <si>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</si>
  <si>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</si>
  <si>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</si>
  <si>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</si>
  <si>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</si>
  <si>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</si>
  <si>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</si>
  <si>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</si>
  <si>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</si>
  <si>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</si>
  <si>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</si>
  <si>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</si>
  <si>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</si>
  <si>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</si>
  <si>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</si>
  <si>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</si>
  <si>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</si>
  <si>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</si>
  <si>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</si>
  <si>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</si>
  <si>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</si>
  <si>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</si>
  <si>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</si>
  <si>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</si>
  <si>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</si>
  <si>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</si>
  <si>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</si>
  <si>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</si>
  <si>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</si>
  <si>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</si>
  <si>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</si>
  <si>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</si>
  <si>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</si>
  <si>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</si>
  <si>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</si>
  <si>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</si>
  <si>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</si>
  <si>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</si>
  <si>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</si>
  <si>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</si>
  <si>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</si>
  <si>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</si>
  <si>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</si>
  <si>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</si>
  <si>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</si>
  <si>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</si>
  <si>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</si>
  <si>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</si>
  <si>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</si>
  <si>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</si>
  <si>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</si>
  <si>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</si>
  <si>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</si>
  <si>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</si>
  <si>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</si>
  <si>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</si>
  <si>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</si>
  <si>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</si>
  <si>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</si>
  <si>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</si>
  <si>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</si>
  <si>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</si>
  <si>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</si>
  <si>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</si>
  <si>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</si>
  <si>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</si>
  <si>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</si>
  <si>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</si>
  <si>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</si>
  <si>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</si>
  <si>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</si>
  <si>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</si>
  <si>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</si>
  <si>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</si>
  <si>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</si>
  <si>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</si>
  <si>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</si>
  <si>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</si>
  <si>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</si>
  <si>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</si>
  <si>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</si>
  <si>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</si>
  <si>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</si>
  <si>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</si>
  <si>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</si>
  <si>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</si>
  <si>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</si>
  <si>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</si>
  <si>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</si>
  <si>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</si>
  <si>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</si>
  <si>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</si>
  <si>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</si>
  <si>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</si>
  <si>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</si>
  <si>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</si>
  <si>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</si>
  <si>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</si>
  <si>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</si>
  <si>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</si>
  <si>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</si>
  <si>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</si>
  <si>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</si>
  <si>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</si>
  <si>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</si>
  <si>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</si>
  <si>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</si>
  <si>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</si>
  <si>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</si>
  <si>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</si>
  <si>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</si>
  <si>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</si>
  <si>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</si>
  <si>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</si>
  <si>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</si>
  <si>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</si>
  <si>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</si>
  <si>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</si>
  <si>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</si>
  <si>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</si>
  <si>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</si>
  <si>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</si>
  <si>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</si>
  <si>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</si>
  <si>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</si>
  <si>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</si>
  <si>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</si>
  <si>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</si>
  <si>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</si>
  <si>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</si>
  <si>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</si>
  <si>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</si>
  <si>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</si>
  <si>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</si>
  <si>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</si>
  <si>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</si>
  <si>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</si>
  <si>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</si>
  <si>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</si>
  <si>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</si>
  <si>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</si>
  <si>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</si>
  <si>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</si>
  <si>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</si>
  <si>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</si>
  <si>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</si>
  <si>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</si>
  <si>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</si>
  <si>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</si>
  <si>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</si>
  <si>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</si>
  <si>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</si>
  <si>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</si>
  <si>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</si>
  <si>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</si>
  <si>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</si>
  <si>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</si>
  <si>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</si>
  <si>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</si>
  <si>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</si>
  <si>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</si>
  <si>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</si>
  <si>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</si>
  <si>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</si>
  <si>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</si>
  <si>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</si>
  <si>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</si>
  <si>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</si>
  <si>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</si>
  <si>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</si>
  <si>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</si>
  <si>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</si>
  <si>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</si>
  <si>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</si>
  <si>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</si>
  <si>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</si>
  <si>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</si>
  <si>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</si>
  <si>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</si>
  <si>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</si>
  <si>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</si>
  <si>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</si>
  <si>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</si>
  <si>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</si>
  <si>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</si>
  <si>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</si>
  <si>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</si>
  <si>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</si>
  <si>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</si>
  <si>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</si>
  <si>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</si>
  <si>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</si>
  <si>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</si>
  <si>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</si>
  <si>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</si>
  <si>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</si>
  <si>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</si>
  <si>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</si>
  <si>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</si>
  <si>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</si>
  <si>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</si>
  <si>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</si>
  <si>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</si>
  <si>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</si>
  <si>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</si>
  <si>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</si>
  <si>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</si>
  <si>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</si>
  <si>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</si>
  <si>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</si>
  <si>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</si>
  <si>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</si>
  <si>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</si>
  <si>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</si>
  <si>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</si>
  <si>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</si>
  <si>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</si>
  <si>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</si>
  <si>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</si>
  <si>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</si>
  <si>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</si>
  <si>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</si>
  <si>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</si>
  <si>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</si>
  <si>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</si>
  <si>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</si>
  <si>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</si>
  <si>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</si>
  <si>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</si>
  <si>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</si>
  <si>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</si>
  <si>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</si>
  <si>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</si>
  <si>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</si>
  <si>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</si>
  <si>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</si>
  <si>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</si>
  <si>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</si>
  <si>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</si>
  <si>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</si>
  <si>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</si>
  <si>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</si>
  <si>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</si>
  <si>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</si>
  <si>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</si>
  <si>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</si>
  <si>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</si>
  <si>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</si>
  <si>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</si>
  <si>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</si>
  <si>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</si>
  <si>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</si>
  <si>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</si>
  <si>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</si>
  <si>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</si>
  <si>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</si>
  <si>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</si>
  <si>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</si>
  <si>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</si>
  <si>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</si>
  <si>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</si>
  <si>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</si>
  <si>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</si>
  <si>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</si>
  <si>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</si>
  <si>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</si>
  <si>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</si>
  <si>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</si>
  <si>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</si>
  <si>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</si>
  <si>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</si>
  <si>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</si>
  <si>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</si>
  <si>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</si>
  <si>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</si>
  <si>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</si>
  <si>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</si>
  <si>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</si>
  <si>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</si>
  <si>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</si>
  <si>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</si>
  <si>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</si>
  <si>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</si>
  <si>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</si>
  <si>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</si>
  <si>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</si>
  <si>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</si>
  <si>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</si>
  <si>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</si>
  <si>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</si>
  <si>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</si>
  <si>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</si>
  <si>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</si>
  <si>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</si>
  <si>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</si>
  <si>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</si>
  <si>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</si>
  <si>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</si>
  <si>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</si>
  <si>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</si>
  <si>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</si>
  <si>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</si>
  <si>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</si>
  <si>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</si>
  <si>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</si>
  <si>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</si>
  <si>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</si>
  <si>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</si>
  <si>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</si>
  <si>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</si>
  <si>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</si>
  <si>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</si>
  <si>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</si>
  <si>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</si>
  <si>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</si>
  <si>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</si>
  <si>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</si>
  <si>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</si>
  <si>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</si>
  <si>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</si>
  <si>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</si>
  <si>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</si>
  <si>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</si>
  <si>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</si>
  <si>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</si>
  <si>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</si>
  <si>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</si>
  <si>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</si>
  <si>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</si>
  <si>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</si>
  <si>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</si>
  <si>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</si>
  <si>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</si>
  <si>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</si>
  <si>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</si>
  <si>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</si>
  <si>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</si>
  <si>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</si>
  <si>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</si>
  <si>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</si>
  <si>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</si>
  <si>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</si>
  <si>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</si>
  <si>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</si>
  <si>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</si>
  <si>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</si>
  <si>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</si>
  <si>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</si>
  <si>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</si>
  <si>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</si>
  <si>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</si>
  <si>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</si>
  <si>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</si>
  <si>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</si>
  <si>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</si>
  <si>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</si>
  <si>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</si>
  <si>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</si>
  <si>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</si>
  <si>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</si>
  <si>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</si>
  <si>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</si>
  <si>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</si>
  <si>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</si>
  <si>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</si>
  <si>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</si>
  <si>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</si>
  <si>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</si>
  <si>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</si>
  <si>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</si>
  <si>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</si>
  <si>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</si>
  <si>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</si>
  <si>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</si>
  <si>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</si>
  <si>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</si>
  <si>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</si>
  <si>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</si>
  <si>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</si>
  <si>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</si>
  <si>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</si>
  <si>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</si>
  <si>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</si>
  <si>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</si>
  <si>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</si>
  <si>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</si>
  <si>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</si>
  <si>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</si>
  <si>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</si>
  <si>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</si>
  <si>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</si>
  <si>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</si>
  <si>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</si>
  <si>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</si>
  <si>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</si>
  <si>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</si>
  <si>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</si>
  <si>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</si>
  <si>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</si>
  <si>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</si>
  <si>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</si>
  <si>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</si>
  <si>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</si>
  <si>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</si>
  <si>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</si>
  <si>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</si>
  <si>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</si>
  <si>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</si>
  <si>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</si>
  <si>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</si>
  <si>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</si>
  <si>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</si>
  <si>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</si>
  <si>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</si>
  <si>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</si>
  <si>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</si>
  <si>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</si>
  <si>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</si>
  <si>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</si>
  <si>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</si>
  <si>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</si>
  <si>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</si>
  <si>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</si>
  <si>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</si>
  <si>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</si>
  <si>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</si>
  <si>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</si>
  <si>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</si>
  <si>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</si>
  <si>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</si>
  <si>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</si>
  <si>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</si>
  <si>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</si>
  <si>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</si>
  <si>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</si>
  <si>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</si>
  <si>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</si>
  <si>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</si>
  <si>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</si>
  <si>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</si>
  <si>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</si>
  <si>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</si>
  <si>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</si>
  <si>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</si>
  <si>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</si>
  <si>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</si>
  <si>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</si>
  <si>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</si>
  <si>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</si>
  <si>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</si>
  <si>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</si>
  <si>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</si>
  <si>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</si>
  <si>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</si>
  <si>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</si>
  <si>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</si>
  <si>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</si>
  <si>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</si>
  <si>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</si>
  <si>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</si>
  <si>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</si>
  <si>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</si>
  <si>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</si>
  <si>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</si>
  <si>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</si>
  <si>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</si>
  <si>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</si>
  <si>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</si>
  <si>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</si>
  <si>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</si>
  <si>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</si>
  <si>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</si>
  <si>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</si>
  <si>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</si>
  <si>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</si>
  <si>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</si>
  <si>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</si>
  <si>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</si>
  <si>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</si>
  <si>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</si>
  <si>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</si>
  <si>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</si>
  <si>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</si>
  <si>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</si>
  <si>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</si>
  <si>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</si>
  <si>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</si>
  <si>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</si>
  <si>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</si>
  <si>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</si>
  <si>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</si>
  <si>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</si>
  <si>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</si>
  <si>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</si>
  <si>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</si>
  <si>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</si>
  <si>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</si>
  <si>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</si>
  <si>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</si>
  <si>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</si>
  <si>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</si>
  <si>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</si>
  <si>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</si>
  <si>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</si>
  <si>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</si>
  <si>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</si>
  <si>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</si>
  <si>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</si>
  <si>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</si>
  <si>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</si>
  <si>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</si>
  <si>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</si>
  <si>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</si>
  <si>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</si>
  <si>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</si>
  <si>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</si>
  <si>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</si>
  <si>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</si>
  <si>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</si>
  <si>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</si>
  <si>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</si>
  <si>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</si>
  <si>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</si>
  <si>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</si>
  <si>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</si>
  <si>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</si>
  <si>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</si>
  <si>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</si>
  <si>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</si>
  <si>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</si>
  <si>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</si>
  <si>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</si>
  <si>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</si>
  <si>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</si>
  <si>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</si>
  <si>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</si>
  <si>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</si>
  <si>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</si>
  <si>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</si>
  <si>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</si>
  <si>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</si>
  <si>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</si>
  <si>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</si>
  <si>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</si>
  <si>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</si>
  <si>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</si>
  <si>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</si>
  <si>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</si>
  <si>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</si>
  <si>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</si>
  <si>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</si>
  <si>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</si>
  <si>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</si>
  <si>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</si>
  <si>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</si>
  <si>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</si>
  <si>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</si>
  <si>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</si>
  <si>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</si>
  <si>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</si>
  <si>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</si>
  <si>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</si>
  <si>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</si>
  <si>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</si>
  <si>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</si>
  <si>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</si>
  <si>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</si>
  <si>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</si>
  <si>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</si>
  <si>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</si>
  <si>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</si>
  <si>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</si>
  <si>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</si>
  <si>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</si>
  <si>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</si>
  <si>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</si>
  <si>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</si>
  <si>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</si>
  <si>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</si>
  <si>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</si>
  <si>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</si>
  <si>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</si>
  <si>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</si>
  <si>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</si>
  <si>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</si>
  <si>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</si>
  <si>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</si>
  <si>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</si>
  <si>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</si>
  <si>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</si>
  <si>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</si>
  <si>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</si>
  <si>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</si>
  <si>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</si>
  <si>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</si>
  <si>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</si>
  <si>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</si>
  <si>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</si>
  <si>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</si>
  <si>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</si>
  <si>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</si>
  <si>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</si>
  <si>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</si>
  <si>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</si>
  <si>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</si>
  <si>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</si>
  <si>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</si>
  <si>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</si>
  <si>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</si>
  <si>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</si>
  <si>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</si>
  <si>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</si>
  <si>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</si>
  <si>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</si>
  <si>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</si>
  <si>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</si>
  <si>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</si>
  <si>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</si>
  <si>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</si>
  <si>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</si>
  <si>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</si>
  <si>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</si>
  <si>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</si>
  <si>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</si>
  <si>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</si>
  <si>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</si>
  <si>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</si>
  <si>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</si>
  <si>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</si>
  <si>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</si>
  <si>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</si>
  <si>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</si>
  <si>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</si>
  <si>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</si>
  <si>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</si>
  <si>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</si>
  <si>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</si>
  <si>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</si>
  <si>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</si>
  <si>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</si>
  <si>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</si>
  <si>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</si>
  <si>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</si>
  <si>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</si>
  <si>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</si>
  <si>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</si>
  <si>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</si>
  <si>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</si>
  <si>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</si>
  <si>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</si>
  <si>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</si>
  <si>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</si>
  <si>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</si>
  <si>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</si>
  <si>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</si>
  <si>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</si>
  <si>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</si>
  <si>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</si>
  <si>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</si>
  <si>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</si>
  <si>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</si>
  <si>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</si>
  <si>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</si>
  <si>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</si>
  <si>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</si>
  <si>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</si>
  <si>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</si>
  <si>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</si>
  <si>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</si>
  <si>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</si>
  <si>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</si>
  <si>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</si>
  <si>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</si>
  <si>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</si>
  <si>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</si>
  <si>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</si>
  <si>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</si>
  <si>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</si>
  <si>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</si>
  <si>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</si>
  <si>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</si>
  <si>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</si>
  <si>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</si>
  <si>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</si>
  <si>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</si>
  <si>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</si>
  <si>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</si>
  <si>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</si>
  <si>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</si>
  <si>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</si>
  <si>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</si>
  <si>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</si>
  <si>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</si>
  <si>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</si>
  <si>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</si>
  <si>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</si>
  <si>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</si>
  <si>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</si>
  <si>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</si>
  <si>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</si>
  <si>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</si>
  <si>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</si>
  <si>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</si>
  <si>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</si>
  <si>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</si>
  <si>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</si>
  <si>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</si>
  <si>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</si>
  <si>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</si>
  <si>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</si>
  <si>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</si>
  <si>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</si>
  <si>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</si>
  <si>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</si>
  <si>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</si>
  <si>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</si>
  <si>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</si>
  <si>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</si>
  <si>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</si>
  <si>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</si>
  <si>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</si>
  <si>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</si>
  <si>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</si>
  <si>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</si>
  <si>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</si>
  <si>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</si>
  <si>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</si>
  <si>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</si>
  <si>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</si>
  <si>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</si>
  <si>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</si>
  <si>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</si>
  <si>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</si>
  <si>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</si>
  <si>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</si>
  <si>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</si>
  <si>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</si>
  <si>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</si>
  <si>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</si>
  <si>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</si>
  <si>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</si>
  <si>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</si>
  <si>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</si>
  <si>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</si>
  <si>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</si>
  <si>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</si>
  <si>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</si>
  <si>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</si>
  <si>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</si>
  <si>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</si>
  <si>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</si>
  <si>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</si>
  <si>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</si>
  <si>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</si>
  <si>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</si>
  <si>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</si>
  <si>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</si>
  <si>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</si>
  <si>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</si>
  <si>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</si>
  <si>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</si>
  <si>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</si>
  <si>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</si>
  <si>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</si>
  <si>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</si>
  <si>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</si>
  <si>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</si>
  <si>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</si>
  <si>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</si>
  <si>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</si>
  <si>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</si>
  <si>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</si>
  <si>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</si>
  <si>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</si>
  <si>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</si>
  <si>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</si>
  <si>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</si>
  <si>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</si>
  <si>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</si>
  <si>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</si>
  <si>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</si>
  <si>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</si>
  <si>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</si>
  <si>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</si>
  <si>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</si>
  <si>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</si>
  <si>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</si>
  <si>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</si>
  <si>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</si>
  <si>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</si>
  <si>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</si>
  <si>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</si>
  <si>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</si>
  <si>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</si>
  <si>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</si>
  <si>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</si>
  <si>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</si>
  <si>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</si>
  <si>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</si>
  <si>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</si>
  <si>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</si>
  <si>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</si>
  <si>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</si>
  <si>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</si>
  <si>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</si>
  <si>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</si>
  <si>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</si>
  <si>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</si>
  <si>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</si>
  <si>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</si>
  <si>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</si>
  <si>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</si>
  <si>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</si>
  <si>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</si>
  <si>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</si>
  <si>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</si>
  <si>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</si>
  <si>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</si>
  <si>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</si>
  <si>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</si>
  <si>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</si>
  <si>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</si>
  <si>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</si>
  <si>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</si>
  <si>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</si>
  <si>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</si>
  <si>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</si>
  <si>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</si>
  <si>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</si>
  <si>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</si>
  <si>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</si>
  <si>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</si>
  <si>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</si>
  <si>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</si>
  <si>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</si>
  <si>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</si>
  <si>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</si>
  <si>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</si>
  <si>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</si>
  <si>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</si>
  <si>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</si>
  <si>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</si>
  <si>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</si>
  <si>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</si>
  <si>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</si>
  <si>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</si>
  <si>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</si>
  <si>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</si>
  <si>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</si>
  <si>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</si>
  <si>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</si>
  <si>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</si>
  <si>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</si>
  <si>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</si>
  <si>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</si>
  <si>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</si>
  <si>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</si>
  <si>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</si>
  <si>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</si>
  <si>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</si>
  <si>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</si>
  <si>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</si>
  <si>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</si>
  <si>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</si>
  <si>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</si>
  <si>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</si>
  <si>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</si>
  <si>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</si>
  <si>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</si>
  <si>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</si>
  <si>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</si>
  <si>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</si>
  <si>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</si>
  <si>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</si>
  <si>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</si>
  <si>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</si>
  <si>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</si>
  <si>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</si>
  <si>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</si>
  <si>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</si>
  <si>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</si>
  <si>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</si>
  <si>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</si>
  <si>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</si>
  <si>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</si>
  <si>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</si>
  <si>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</si>
  <si>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</si>
  <si>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</si>
  <si>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</si>
  <si>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</si>
  <si>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</si>
  <si>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</si>
  <si>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</si>
  <si>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</si>
  <si>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</si>
  <si>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</si>
  <si>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</si>
  <si>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</si>
  <si>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</si>
  <si>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</si>
  <si>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</si>
  <si>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</si>
  <si>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</si>
  <si>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</si>
  <si>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</si>
  <si>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</si>
  <si>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</si>
  <si>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</si>
  <si>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</si>
  <si>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</si>
  <si>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</si>
  <si>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</si>
  <si>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</si>
  <si>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</si>
  <si>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</si>
  <si>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</si>
  <si>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</si>
  <si>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</si>
  <si>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</si>
  <si>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</si>
  <si>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</si>
  <si>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</si>
  <si>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</si>
  <si>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</si>
  <si>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</si>
  <si>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</si>
  <si>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</si>
  <si>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</si>
  <si>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</si>
  <si>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</si>
  <si>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</si>
  <si>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</si>
  <si>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</si>
  <si>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</si>
  <si>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</si>
  <si>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</si>
  <si>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</si>
  <si>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</si>
  <si>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</si>
  <si>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</si>
  <si>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</si>
  <si>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</si>
  <si>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</si>
  <si>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</si>
  <si>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</si>
  <si>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</si>
  <si>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</si>
  <si>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</si>
  <si>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</si>
  <si>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</si>
  <si>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</si>
  <si>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</si>
  <si>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</si>
  <si>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</si>
  <si>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</si>
  <si>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</si>
  <si>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</si>
  <si>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</si>
  <si>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</si>
  <si>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</si>
  <si>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</si>
  <si>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</si>
  <si>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</si>
  <si>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</si>
  <si>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</si>
  <si>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</si>
  <si>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</si>
  <si>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</si>
  <si>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</si>
  <si>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</si>
  <si>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</si>
  <si>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</si>
  <si>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</si>
  <si>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</si>
  <si>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</si>
  <si>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</si>
  <si>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</si>
  <si>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</si>
  <si>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</si>
  <si>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</si>
  <si>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</si>
  <si>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</si>
  <si>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</si>
  <si>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</si>
  <si>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</si>
  <si>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</si>
  <si>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</si>
  <si>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</si>
  <si>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</si>
  <si>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</si>
  <si>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</si>
  <si>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</si>
  <si>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</si>
  <si>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</si>
  <si>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</si>
  <si>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</si>
  <si>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</si>
  <si>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</si>
  <si>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</si>
  <si>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</si>
  <si>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</si>
  <si>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</si>
  <si>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</si>
  <si>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</si>
  <si>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</si>
  <si>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</si>
  <si>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</si>
  <si>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</si>
  <si>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</si>
  <si>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</si>
  <si>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</si>
  <si>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</si>
  <si>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</si>
  <si>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</si>
  <si>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</si>
  <si>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</si>
  <si>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</si>
  <si>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</si>
  <si>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</si>
  <si>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</si>
  <si>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</si>
  <si>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</si>
  <si>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</si>
  <si>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</si>
  <si>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</si>
  <si>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</si>
  <si>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</si>
  <si>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</si>
  <si>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</si>
  <si>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</si>
  <si>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</si>
  <si>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</si>
  <si>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</si>
  <si>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</si>
  <si>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</si>
  <si>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</si>
  <si>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</si>
  <si>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</si>
  <si>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</si>
  <si>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</si>
  <si>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</si>
  <si>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</si>
  <si>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</si>
  <si>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</si>
  <si>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</si>
  <si>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</si>
  <si>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</si>
  <si>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</si>
  <si>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</si>
  <si>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</si>
  <si>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</si>
  <si>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</si>
  <si>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</si>
  <si>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</si>
  <si>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</si>
  <si>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</si>
  <si>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</si>
  <si>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</si>
  <si>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</si>
  <si>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</si>
  <si>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</si>
  <si>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</si>
  <si>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</si>
  <si>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</si>
  <si>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</si>
  <si>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</si>
  <si>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</si>
  <si>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</si>
  <si>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</si>
  <si>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</si>
  <si>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</si>
  <si>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</si>
  <si>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</si>
  <si>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</si>
  <si>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</si>
  <si>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</si>
  <si>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</si>
  <si>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</si>
  <si>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</si>
  <si>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</si>
  <si>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</si>
  <si>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</si>
  <si>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</si>
  <si>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</si>
  <si>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</si>
  <si>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</si>
  <si>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</si>
  <si>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</si>
  <si>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</si>
  <si>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</si>
  <si>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</si>
  <si>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</si>
  <si>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</si>
  <si>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</si>
  <si>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</si>
  <si>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</si>
  <si>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</si>
  <si>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</si>
  <si>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</si>
  <si>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</si>
  <si>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</si>
  <si>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</si>
  <si>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</si>
  <si>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</si>
  <si>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</si>
  <si>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</si>
  <si>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</si>
  <si>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</si>
  <si>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</si>
  <si>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</si>
  <si>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</si>
  <si>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</si>
  <si>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</si>
  <si>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</si>
  <si>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</si>
  <si>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</si>
  <si>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</si>
  <si>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</si>
  <si>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</si>
  <si>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</si>
  <si>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</si>
  <si>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</si>
  <si>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</si>
  <si>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</si>
  <si>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</si>
  <si>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</si>
  <si>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</si>
  <si>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</si>
  <si>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</si>
  <si>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</si>
  <si>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</si>
  <si>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</si>
  <si>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</si>
  <si>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</si>
  <si>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</si>
  <si>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</si>
  <si>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</si>
  <si>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</si>
  <si>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</si>
  <si>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</si>
  <si>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</si>
  <si>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</si>
  <si>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</si>
  <si>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</si>
  <si>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</si>
  <si>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</si>
  <si>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</si>
  <si>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</si>
  <si>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</si>
  <si>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</si>
  <si>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</si>
  <si>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</si>
  <si>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</si>
  <si>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</si>
  <si>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</si>
  <si>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</si>
  <si>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</si>
  <si>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</si>
  <si>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</si>
  <si>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</si>
  <si>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</si>
  <si>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</si>
  <si>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</si>
  <si>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</si>
  <si>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</si>
  <si>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</si>
  <si>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</si>
  <si>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</si>
  <si>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</si>
  <si>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</si>
  <si>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</si>
  <si>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</si>
  <si>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</si>
  <si>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</si>
  <si>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</si>
  <si>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</si>
  <si>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</si>
  <si>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</si>
  <si>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</si>
  <si>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</si>
  <si>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</si>
  <si>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</si>
  <si>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</si>
  <si>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</si>
  <si>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</si>
  <si>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</si>
  <si>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</si>
  <si>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</si>
  <si>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</si>
  <si>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</si>
  <si>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</si>
  <si>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</si>
  <si>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</si>
  <si>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</si>
  <si>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</si>
  <si>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</si>
  <si>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</si>
  <si>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</si>
  <si>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</si>
  <si>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</si>
  <si>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</si>
  <si>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</si>
  <si>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</si>
  <si>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</si>
  <si>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</si>
  <si>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</si>
  <si>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</si>
  <si>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</si>
  <si>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</si>
  <si>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</si>
  <si>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</si>
  <si>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</si>
  <si>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</si>
  <si>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</si>
  <si>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</si>
  <si>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</si>
  <si>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</si>
  <si>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</si>
  <si>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</si>
  <si>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</si>
  <si>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</si>
  <si>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</si>
  <si>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</si>
  <si>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</si>
  <si>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</si>
  <si>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</si>
  <si>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</si>
  <si>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</si>
  <si>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</si>
  <si>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</si>
  <si>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</si>
  <si>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</si>
  <si>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</si>
  <si>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</si>
  <si>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</si>
  <si>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</si>
  <si>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</si>
  <si>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</si>
  <si>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</si>
  <si>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</si>
  <si>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</si>
  <si>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</si>
  <si>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</si>
  <si>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</si>
  <si>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</si>
  <si>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</si>
  <si>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</si>
  <si>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</si>
  <si>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</si>
  <si>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</si>
  <si>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</si>
  <si>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</si>
  <si>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</si>
  <si>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</si>
  <si>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</si>
  <si>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</si>
  <si>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</si>
  <si>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</si>
  <si>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</si>
  <si>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</si>
  <si>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</si>
  <si>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</si>
  <si>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</si>
  <si>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</si>
  <si>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</si>
  <si>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</si>
  <si>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</si>
  <si>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</si>
  <si>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</si>
  <si>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</si>
  <si>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</si>
  <si>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</si>
  <si>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</si>
  <si>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</si>
  <si>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</si>
  <si>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</si>
  <si>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</si>
  <si>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</si>
  <si>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</si>
  <si>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</si>
  <si>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</si>
  <si>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</si>
  <si>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</si>
  <si>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</si>
  <si>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</si>
  <si>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</si>
  <si>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</si>
  <si>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</si>
  <si>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</si>
  <si>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</si>
  <si>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</si>
  <si>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</si>
  <si>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</si>
  <si>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</si>
  <si>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</si>
  <si>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</si>
  <si>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</si>
  <si>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</si>
  <si>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</si>
  <si>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</si>
  <si>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</si>
  <si>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</si>
  <si>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</si>
  <si>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</si>
  <si>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</si>
  <si>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</si>
  <si>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</si>
  <si>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</si>
  <si>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</si>
  <si>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</si>
  <si>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</si>
  <si>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</si>
  <si>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</si>
  <si>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</si>
  <si>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</si>
  <si>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</si>
  <si>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</si>
  <si>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</si>
  <si>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</si>
  <si>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</si>
  <si>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</si>
  <si>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</si>
  <si>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</si>
  <si>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</si>
  <si>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</si>
  <si>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</si>
  <si>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</si>
  <si>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</si>
  <si>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</si>
  <si>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</si>
  <si>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</si>
  <si>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</si>
  <si>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</si>
  <si>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</si>
  <si>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</si>
  <si>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</si>
  <si>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</si>
  <si>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</si>
  <si>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</si>
  <si>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</si>
  <si>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</si>
  <si>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</si>
  <si>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</si>
  <si>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</si>
  <si>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</si>
  <si>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</si>
  <si>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</si>
  <si>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</si>
  <si>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</si>
  <si>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</si>
  <si>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</si>
  <si>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</si>
  <si>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</si>
  <si>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</si>
  <si>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</si>
  <si>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</si>
  <si>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</si>
  <si>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</si>
  <si>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</si>
  <si>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</si>
  <si>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</si>
  <si>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</si>
  <si>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</si>
  <si>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</si>
  <si>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</si>
  <si>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</si>
  <si>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</si>
  <si>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</si>
  <si>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</si>
  <si>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</si>
  <si>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</si>
  <si>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</si>
  <si>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</si>
  <si>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</si>
  <si>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</si>
  <si>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</si>
  <si>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</si>
  <si>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</si>
  <si>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</si>
  <si>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</si>
  <si>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</si>
  <si>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</si>
  <si>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</si>
  <si>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</si>
  <si>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</si>
  <si>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</si>
  <si>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</si>
  <si>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</si>
  <si>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</si>
  <si>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</si>
  <si>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</si>
  <si>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</si>
  <si>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</si>
  <si>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</si>
  <si>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</si>
  <si>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</si>
  <si>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</si>
  <si>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</si>
  <si>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</si>
  <si>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</si>
  <si>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</si>
  <si>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</si>
  <si>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</si>
  <si>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</si>
  <si>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</si>
  <si>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</si>
  <si>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</si>
  <si>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</si>
  <si>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</si>
  <si>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</si>
  <si>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</si>
  <si>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</si>
  <si>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</si>
  <si>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</si>
  <si>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</si>
  <si>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</si>
  <si>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</si>
  <si>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</si>
  <si>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</si>
  <si>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</si>
  <si>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</si>
  <si>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</si>
  <si>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</si>
  <si>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</si>
  <si>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</si>
  <si>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</si>
  <si>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</si>
  <si>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</si>
  <si>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</si>
  <si>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</si>
  <si>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</si>
  <si>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</si>
  <si>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</si>
  <si>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</si>
  <si>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</si>
  <si>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</si>
  <si>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</si>
  <si>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</si>
  <si>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</si>
  <si>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</si>
  <si>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</si>
  <si>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</si>
  <si>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</si>
  <si>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</si>
  <si>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</si>
  <si>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</si>
  <si>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</si>
  <si>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</si>
  <si>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</si>
  <si>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</si>
  <si>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</si>
  <si>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</si>
  <si>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</si>
  <si>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</si>
  <si>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</si>
  <si>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</si>
  <si>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</si>
  <si>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</si>
  <si>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</si>
  <si>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</si>
  <si>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</si>
  <si>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</si>
  <si>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</si>
  <si>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</si>
  <si>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</si>
  <si>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</si>
  <si>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</si>
  <si>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</si>
  <si>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</si>
  <si>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</si>
  <si>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</si>
  <si>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</si>
  <si>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</si>
  <si>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</si>
  <si>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</si>
  <si>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</si>
  <si>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</si>
  <si>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</si>
  <si>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</si>
  <si>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</si>
  <si>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</si>
  <si>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</si>
  <si>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</si>
  <si>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</si>
  <si>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</si>
  <si>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</si>
  <si>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</si>
  <si>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</si>
  <si>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</si>
  <si>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</si>
  <si>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</si>
  <si>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</si>
  <si>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</si>
  <si>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</si>
  <si>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</si>
  <si>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</si>
  <si>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</si>
  <si>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</si>
  <si>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</si>
  <si>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</si>
  <si>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</si>
  <si>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</si>
  <si>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</si>
  <si>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</si>
  <si>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</si>
  <si>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</si>
  <si>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</si>
  <si>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</si>
  <si>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</si>
  <si>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</si>
  <si>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</si>
  <si>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</si>
  <si>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</si>
  <si>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</si>
  <si>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</si>
  <si>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</si>
  <si>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</si>
  <si>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</si>
  <si>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</si>
  <si>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</si>
  <si>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</si>
  <si>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</si>
  <si>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</si>
  <si>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</si>
  <si>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</si>
  <si>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</si>
  <si>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</si>
  <si>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</si>
  <si>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</si>
  <si>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</si>
  <si>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</si>
  <si>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</si>
  <si>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</si>
  <si>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</si>
  <si>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</si>
  <si>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</si>
  <si>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</si>
  <si>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</si>
  <si>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</si>
  <si>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</si>
  <si>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</si>
  <si>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</si>
  <si>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</si>
  <si>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</si>
  <si>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</si>
  <si>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</si>
  <si>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</si>
  <si>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</si>
  <si>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</si>
  <si>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</si>
  <si>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</si>
  <si>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</si>
  <si>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</si>
  <si>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</si>
  <si>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</si>
  <si>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</si>
  <si>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</si>
  <si>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</si>
  <si>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</si>
  <si>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</si>
  <si>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</si>
  <si>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</si>
  <si>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</si>
  <si>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</si>
  <si>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</si>
  <si>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</si>
  <si>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</si>
  <si>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</si>
  <si>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</si>
  <si>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</si>
  <si>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</si>
  <si>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</si>
  <si>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</si>
  <si>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</si>
  <si>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</si>
  <si>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</si>
  <si>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</si>
  <si>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</si>
  <si>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</si>
  <si>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</si>
  <si>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</si>
  <si>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</si>
  <si>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</si>
  <si>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</si>
  <si>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</si>
  <si>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</si>
  <si>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</si>
  <si>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</si>
  <si>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</si>
  <si>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</si>
  <si>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</si>
  <si>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</si>
  <si>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</si>
  <si>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</si>
  <si>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</si>
  <si>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</si>
  <si>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</si>
  <si>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</si>
  <si>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</si>
  <si>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</si>
  <si>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</si>
  <si>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</si>
  <si>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</si>
  <si>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</si>
  <si>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</si>
  <si>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</si>
  <si>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</si>
  <si>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</si>
  <si>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</si>
  <si>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</si>
  <si>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</si>
  <si>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</si>
  <si>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</si>
  <si>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</si>
  <si>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</si>
  <si>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</si>
  <si>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</si>
  <si>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</si>
  <si>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</si>
  <si>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</si>
  <si>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</si>
  <si>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</si>
  <si>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</si>
  <si>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</si>
  <si>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</si>
  <si>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</si>
  <si>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</si>
  <si>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</si>
  <si>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</si>
  <si>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</si>
  <si>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</si>
  <si>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</si>
  <si>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</si>
  <si>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</si>
  <si>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</si>
  <si>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</si>
  <si>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</si>
  <si>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</si>
  <si>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</si>
  <si>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</si>
  <si>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</si>
  <si>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</si>
  <si>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</si>
  <si>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</si>
  <si>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</si>
  <si>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</si>
  <si>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</si>
  <si>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</si>
  <si>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</si>
  <si>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</si>
  <si>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</si>
  <si>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</si>
  <si>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</si>
  <si>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</si>
  <si>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</si>
  <si>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</si>
  <si>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</si>
  <si>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</si>
  <si>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</si>
  <si>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</si>
  <si>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</si>
  <si>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</si>
  <si>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</si>
  <si>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</si>
  <si>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</si>
  <si>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</si>
  <si>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</si>
  <si>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</si>
  <si>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</si>
  <si>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</si>
  <si>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</si>
  <si>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</si>
  <si>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</si>
  <si>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</si>
  <si>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</si>
  <si>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</si>
  <si>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</si>
  <si>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</si>
  <si>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</si>
  <si>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</si>
  <si>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</si>
  <si>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</si>
  <si>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</si>
  <si>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</si>
  <si>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</si>
  <si>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</si>
  <si>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</si>
  <si>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</si>
  <si>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</si>
  <si>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</si>
  <si>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</si>
  <si>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</si>
  <si>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</si>
  <si>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</si>
  <si>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</si>
  <si>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</si>
  <si>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</si>
  <si>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</si>
  <si>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</si>
  <si>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</si>
  <si>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</si>
  <si>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</si>
  <si>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</si>
  <si>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</si>
  <si>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</si>
  <si>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</si>
  <si>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</si>
  <si>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</si>
  <si>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</si>
  <si>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</si>
  <si>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</si>
  <si>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</si>
  <si>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</si>
  <si>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</si>
  <si>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</si>
  <si>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</si>
  <si>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</si>
  <si>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</si>
  <si>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</si>
  <si>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</si>
  <si>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</si>
  <si>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</si>
  <si>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</si>
  <si>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</si>
  <si>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</si>
  <si>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</si>
  <si>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</si>
  <si>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</si>
  <si>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</si>
  <si>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</si>
  <si>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</si>
  <si>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</si>
  <si>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</si>
  <si>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</si>
  <si>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</si>
  <si>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</si>
  <si>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</si>
  <si>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</si>
  <si>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</si>
  <si>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</si>
  <si>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</si>
  <si>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</si>
  <si>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</si>
  <si>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</si>
  <si>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</si>
  <si>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</si>
  <si>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</si>
  <si>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</si>
  <si>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</si>
  <si>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</si>
  <si>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</si>
  <si>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</si>
  <si>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</si>
  <si>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</si>
  <si>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</si>
  <si>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</si>
  <si>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</si>
  <si>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</si>
  <si>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</si>
  <si>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</si>
  <si>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</si>
  <si>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</si>
  <si>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</si>
  <si>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</si>
  <si>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</si>
  <si>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</si>
  <si>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</si>
  <si>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</si>
  <si>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</si>
  <si>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</si>
  <si>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</si>
  <si>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</si>
  <si>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</si>
  <si>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</si>
  <si>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</si>
  <si>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</si>
  <si>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</si>
  <si>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</si>
  <si>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</si>
  <si>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</si>
  <si>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</si>
  <si>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</si>
  <si>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</si>
  <si>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</si>
  <si>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</si>
  <si>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</si>
  <si>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</si>
  <si>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</si>
  <si>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</si>
  <si>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</si>
  <si>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</si>
  <si>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</si>
  <si>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</si>
  <si>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</si>
  <si>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</si>
  <si>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</si>
  <si>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</si>
  <si>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</si>
  <si>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</si>
  <si>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</si>
  <si>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</si>
  <si>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</si>
  <si>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</si>
  <si>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</si>
  <si>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</si>
  <si>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</si>
  <si>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</si>
  <si>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</si>
  <si>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</si>
  <si>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</si>
  <si>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</si>
  <si>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</si>
  <si>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</si>
  <si>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</si>
  <si>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</si>
  <si>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</si>
  <si>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</si>
  <si>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</si>
  <si>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</si>
  <si>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</si>
  <si>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</si>
  <si>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</si>
  <si>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</si>
  <si>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</si>
  <si>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</si>
  <si>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</si>
  <si>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</si>
  <si>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</si>
  <si>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</si>
  <si>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</si>
  <si>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</si>
  <si>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</si>
  <si>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</si>
  <si>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</si>
  <si>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</si>
  <si>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</si>
  <si>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</si>
  <si>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</si>
  <si>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</si>
  <si>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</si>
  <si>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</si>
  <si>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</si>
  <si>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</si>
  <si>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</si>
  <si>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</si>
  <si>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</si>
  <si>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</si>
  <si>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</si>
  <si>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</si>
  <si>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</si>
  <si>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</si>
  <si>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</si>
  <si>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</si>
  <si>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</si>
  <si>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</si>
  <si>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</si>
  <si>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</si>
  <si>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</si>
  <si>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</si>
  <si>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</si>
  <si>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</si>
  <si>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</si>
  <si>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</si>
  <si>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</si>
  <si>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</si>
  <si>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</si>
  <si>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</si>
  <si>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</si>
  <si>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</si>
  <si>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</si>
  <si>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</si>
  <si>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</si>
  <si>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</si>
  <si>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</si>
  <si>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</si>
  <si>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</si>
  <si>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</si>
  <si>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</si>
  <si>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</si>
  <si>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</si>
  <si>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</si>
  <si>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</si>
  <si>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</si>
  <si>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</si>
  <si>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</si>
  <si>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</si>
  <si>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</si>
  <si>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</si>
  <si>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</si>
  <si>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</si>
  <si>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</si>
  <si>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</si>
  <si>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</si>
  <si>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</si>
  <si>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</si>
  <si>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</si>
  <si>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</si>
  <si>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</si>
  <si>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</si>
  <si>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</si>
  <si>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</si>
  <si>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</si>
  <si>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</si>
  <si>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</si>
  <si>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</si>
  <si>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</si>
  <si>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</si>
  <si>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</si>
  <si>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</si>
  <si>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</si>
  <si>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</si>
  <si>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</si>
  <si>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</si>
  <si>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</si>
  <si>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</si>
  <si>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</si>
  <si>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</si>
  <si>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</si>
  <si>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</si>
  <si>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</si>
  <si>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</si>
  <si>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</si>
  <si>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</si>
  <si>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</si>
  <si>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</si>
  <si>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</si>
  <si>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</si>
  <si>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</si>
  <si>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</si>
  <si>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</si>
  <si>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</si>
  <si>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</si>
  <si>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</si>
  <si>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</si>
  <si>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</si>
  <si>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</si>
  <si>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</si>
  <si>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</si>
  <si>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</si>
  <si>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</si>
  <si>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</si>
  <si>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</si>
  <si>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</si>
  <si>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</si>
  <si>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</si>
  <si>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</si>
  <si>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</si>
  <si>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</si>
  <si>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</si>
  <si>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</si>
  <si>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</si>
  <si>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</si>
  <si>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</si>
  <si>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</si>
  <si>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</si>
  <si>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</si>
  <si>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</si>
  <si>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</si>
  <si>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</si>
  <si>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</si>
  <si>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</si>
  <si>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</si>
  <si>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</si>
  <si>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</si>
  <si>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</si>
  <si>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</si>
  <si>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</si>
  <si>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</si>
  <si>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</si>
  <si>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</si>
  <si>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</si>
  <si>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</si>
  <si>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</si>
  <si>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</si>
  <si>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</si>
  <si>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</si>
  <si>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</si>
  <si>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</si>
  <si>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</si>
  <si>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</si>
  <si>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</si>
  <si>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</si>
  <si>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</si>
  <si>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</si>
  <si>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</si>
  <si>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</si>
  <si>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</si>
  <si>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</si>
  <si>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</si>
  <si>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</si>
  <si>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</si>
  <si>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</si>
  <si>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</si>
  <si>
    <t>food/foodtrucks</t>
  </si>
  <si>
    <t>food</t>
  </si>
  <si>
    <t>foodtrucks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</si>
  <si>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</si>
  <si>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</si>
  <si>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</si>
  <si>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</si>
  <si>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</si>
  <si>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</si>
  <si>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</si>
  <si>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</si>
  <si>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</si>
  <si>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</si>
  <si>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</si>
  <si>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</si>
  <si>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</si>
  <si>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</si>
  <si>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</si>
  <si>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</si>
  <si>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</si>
  <si>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</si>
  <si>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</si>
  <si>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</si>
  <si>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</si>
  <si>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</si>
  <si>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</si>
  <si>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</si>
  <si>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</si>
  <si>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</si>
  <si>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</si>
  <si>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</si>
  <si>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</si>
  <si>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</si>
  <si>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</si>
  <si>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</si>
  <si>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</si>
  <si>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</si>
  <si>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</si>
  <si>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</si>
  <si>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Row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</si>
  <si>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</si>
  <si>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</si>
  <si>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</si>
  <si>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</si>
  <si>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</si>
  <si>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</si>
  <si>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</si>
  <si>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</si>
  <si>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</si>
  <si>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</si>
  <si>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</si>
  <si>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</si>
  <si>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</si>
  <si>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</si>
  <si>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</si>
  <si>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</si>
  <si>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</si>
  <si>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Percentage Failed</t>
  </si>
  <si>
    <t>Mean</t>
  </si>
  <si>
    <t>Median</t>
  </si>
  <si>
    <t>Backers</t>
  </si>
  <si>
    <t>max</t>
  </si>
  <si>
    <t>min</t>
  </si>
  <si>
    <t>variance</t>
  </si>
  <si>
    <t>standard d</t>
  </si>
  <si>
    <t xml:space="preserve"> </t>
  </si>
  <si>
    <t>median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</si>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</sst>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" fontId="0" fillId="0" borderId="0" xfId="43" applyNumberFormat="1" applyFont="1"/>
    <xf numFmtId="9" fontId="0" fillId="0" borderId="0" xfId="44" applyFont="1"/>
    <xf numFmtId="43" fontId="0" fillId="0" borderId="0" xfId="42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CrowdfundingBook_excel.xlsx]Sheet1!PivotTable2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9-431C-853B-12B6A9FEBEE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9-431C-853B-12B6A9FEBEE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9-431C-853B-12B6A9FEBEE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9-431C-853B-12B6A9FE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40031"/>
        <c:axId val="564218815"/>
      </c:barChart>
      <c:catAx>
        <c:axId val="755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8815"/>
        <c:crosses val="autoZero"/>
        <c:auto val="1"/>
        <c:lblAlgn val="ctr"/>
        <c:lblOffset val="100"/>
        <c:noMultiLvlLbl val="0"/>
      </c:catAx>
      <c:valAx>
        <c:axId val="5642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CrowdfundingBook_excel.xlsx]Sheet2!PivotTable3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805-A078-442216FD097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805-A078-442216FD097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805-A078-442216FD097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805-A078-442216FD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89423"/>
        <c:axId val="589727055"/>
      </c:barChart>
      <c:catAx>
        <c:axId val="1649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7055"/>
        <c:crosses val="autoZero"/>
        <c:auto val="1"/>
        <c:lblAlgn val="ctr"/>
        <c:lblOffset val="100"/>
        <c:noMultiLvlLbl val="0"/>
      </c:catAx>
      <c:valAx>
        <c:axId val="5897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CrowdfundingBook_excel.xlsx]Sheet3!PivotTable4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1-4B97-BF32-55C0E9E6360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1-4B97-BF32-55C0E9E6360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1-4B97-BF32-55C0E9E6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25295"/>
        <c:axId val="601635615"/>
      </c:lineChart>
      <c:catAx>
        <c:axId val="685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5615"/>
        <c:crosses val="autoZero"/>
        <c:auto val="1"/>
        <c:lblAlgn val="ctr"/>
        <c:lblOffset val="100"/>
        <c:noMultiLvlLbl val="0"/>
      </c:catAx>
      <c:valAx>
        <c:axId val="6016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Sheet4!$F$2:$F$17</c:f>
              <c:numCache>
                <c:formatCode>0%</c:formatCode>
                <c:ptCount val="16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287-4B79-9CE9-044E55757B7B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Sheet4!$G$2:$G$17</c:f>
              <c:numCache>
                <c:formatCode>0%</c:formatCode>
                <c:ptCount val="16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287-4B79-9CE9-044E55757B7B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Sheet4!$H$2:$H$17</c:f>
              <c:numCache>
                <c:formatCode>0%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87-4B79-9CE9-044E557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42911"/>
        <c:axId val="931759919"/>
        <c:extLst/>
      </c:lineChart>
      <c:catAx>
        <c:axId val="10979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59919"/>
        <c:crosses val="autoZero"/>
        <c:auto val="1"/>
        <c:lblAlgn val="ctr"/>
        <c:lblOffset val="100"/>
        <c:noMultiLvlLbl val="0"/>
      </c:catAx>
      <c:valAx>
        <c:axId val="9317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4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1</xdr:row>
      <xdr:rowOff>7620</xdr:rowOff>
    </xdr:from>
    <xdr:to>
      <xdr:col>13</xdr:col>
      <xdr:colOff>365760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640BA-AB4D-E4CD-C421-69CA192C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521970</xdr:colOff>
      <xdr:row>3</xdr:row>
      <xdr:rowOff>38100</xdr:rowOff>
    </xdr:from>
    <xdr:to>
      <xdr:col>15</xdr:col>
      <xdr:colOff>365760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89C00-92C3-AC70-AA10-6EF80FBC2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3</xdr:row>
      <xdr:rowOff>7620</xdr:rowOff>
    </xdr:from>
    <xdr:to>
      <xdr:col>9</xdr:col>
      <xdr:colOff>960120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4A4A2-32A3-4BD5-8146-910DA937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223024</xdr:colOff>
      <xdr:row>14</xdr:row>
      <xdr:rowOff>78058</xdr:rowOff>
    </xdr:from>
    <xdr:to>
      <xdr:col>8</xdr:col>
      <xdr:colOff>278780</xdr:colOff>
      <xdr:row>28</xdr:row>
      <xdr:rowOff>89209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AC3AAE-C45F-6ED2-DA39-CB220F32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23156</xdr:colOff>
      <xdr:row>1</xdr:row>
      <xdr:rowOff>89163</xdr:rowOff>
    </xdr:from>
    <xdr:to>
      <xdr:col>16</xdr:col>
      <xdr:colOff>584660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14B21-6B85-D449-4CBE-F7A91B81D41B}"/>
            </a:ext>
          </a:extLst>
        </xdr:cNvPr>
        <xdr:cNvSpPr txBox="1"/>
      </xdr:nvSpPr>
      <xdr:spPr>
        <a:xfrm>
          <a:off x="9266117" y="287085"/>
          <a:ext cx="3926179" cy="1098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aseline="0"/>
            <a:t>Justification on if mean or median is better to analyze the data is in microsoft word document. </a:t>
          </a:r>
          <a:endParaRPr lang="en-C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B" refreshedDate="45227.630919675925" createdVersion="8" refreshedVersion="8" minRefreshableVersion="3" recordCount="1001" xr:uid="{BCE9D297-1120-4C8D-B5BB-79902744298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containsInteger="1" minValue="0" maxValue="11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6">
        <s v="food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trucks"/>
    <x v="0"/>
    <x v="0"/>
  </r>
  <r>
    <n v="1"/>
    <s v="Odom Inc"/>
    <s v="Managed bottom-line architecture"/>
    <n v="1400"/>
    <n v="14560"/>
    <n v="1040"/>
    <x v="1"/>
    <n v="92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99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76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1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5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73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63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102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5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10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8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6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5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05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7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9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6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7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x v="42"/>
    <n v="1310533200"/>
    <d v="2011-07-13T05:00:00"/>
    <b v="0"/>
    <b v="0"/>
    <s v="food/food trucks"/>
    <x v="0"/>
    <x v="15"/>
  </r>
  <r>
    <n v="43"/>
    <s v="Schmitt-Mendoza"/>
    <s v="Profound explicit paradigm"/>
    <n v="90200"/>
    <n v="167717"/>
    <n v="186"/>
    <x v="1"/>
    <n v="27"/>
    <n v="6212"/>
    <x v="1"/>
    <s v="USD"/>
    <n v="1406178000"/>
    <x v="43"/>
    <n v="1407560400"/>
    <d v="2014-08-09T05:00:00"/>
    <b v="0"/>
    <b v="0"/>
    <s v="publishing/radio &amp; podcasts"/>
    <x v="5"/>
    <x v="16"/>
  </r>
  <r>
    <n v="44"/>
    <s v="Reid-Mccullough"/>
    <s v="Visionary real-time groupware"/>
    <n v="1600"/>
    <n v="10541"/>
    <n v="659"/>
    <x v="1"/>
    <n v="108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4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53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45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7"/>
  </r>
  <r>
    <n v="51"/>
    <s v="Bradshaw, Gill and Donovan"/>
    <s v="Inverse secondary infrastructure"/>
    <n v="158100"/>
    <n v="145243"/>
    <n v="92"/>
    <x v="0"/>
    <n v="99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3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59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5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90"/>
    <n v="131"/>
    <x v="1"/>
    <s v="USD"/>
    <n v="1532926800"/>
    <x v="55"/>
    <n v="1533358800"/>
    <d v="2018-08-04T05:00:00"/>
    <b v="0"/>
    <b v="0"/>
    <s v="music/jazz"/>
    <x v="1"/>
    <x v="18"/>
  </r>
  <r>
    <n v="56"/>
    <s v="Flores, Miller and Johnson"/>
    <s v="Horizontal context-sensitive knowledge user"/>
    <n v="8000"/>
    <n v="11493"/>
    <n v="144"/>
    <x v="1"/>
    <n v="70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9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30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5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72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6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09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9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12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74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"/>
    <n v="88"/>
    <x v="1"/>
    <s v="USD"/>
    <n v="1480226400"/>
    <x v="73"/>
    <n v="1480485600"/>
    <d v="2016-11-30T06:00:00"/>
    <b v="0"/>
    <b v="0"/>
    <s v="music/jazz"/>
    <x v="1"/>
    <x v="18"/>
  </r>
  <r>
    <n v="74"/>
    <s v="Davis-Michael"/>
    <s v="Progressive tertiary framework"/>
    <n v="3900"/>
    <n v="4776"/>
    <n v="122"/>
    <x v="1"/>
    <n v="56"/>
    <n v="85"/>
    <x v="4"/>
    <s v="GBP"/>
    <n v="1459054800"/>
    <x v="74"/>
    <n v="1459141200"/>
    <d v="2016-03-28T05:00:00"/>
    <b v="0"/>
    <b v="0"/>
    <s v="music/metal"/>
    <x v="1"/>
    <x v="17"/>
  </r>
  <r>
    <n v="75"/>
    <s v="White, Torres and Bishop"/>
    <s v="Multi-layered dynamic protocol"/>
    <n v="9700"/>
    <n v="14606"/>
    <n v="151"/>
    <x v="1"/>
    <n v="86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8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"/>
    <n v="330"/>
    <x v="1"/>
    <s v="USD"/>
    <n v="1523854800"/>
    <x v="78"/>
    <n v="1523941200"/>
    <d v="2018-04-17T05:00:00"/>
    <b v="0"/>
    <b v="0"/>
    <s v="publishing/translations"/>
    <x v="5"/>
    <x v="19"/>
  </r>
  <r>
    <n v="79"/>
    <s v="Soto LLC"/>
    <s v="Triple-buffered reciprocal project"/>
    <n v="57800"/>
    <n v="40228"/>
    <n v="70"/>
    <x v="0"/>
    <n v="48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83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6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1"/>
    <n v="113"/>
    <x v="1"/>
    <s v="USD"/>
    <n v="1429160400"/>
    <x v="88"/>
    <n v="1431061200"/>
    <d v="2015-05-08T05:00:00"/>
    <b v="0"/>
    <b v="0"/>
    <s v="publishing/translations"/>
    <x v="5"/>
    <x v="19"/>
  </r>
  <r>
    <n v="89"/>
    <s v="White, Singleton and Zimmerman"/>
    <s v="Monitored scalable knowledgebase"/>
    <n v="3400"/>
    <n v="8588"/>
    <n v="253"/>
    <x v="1"/>
    <n v="8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58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x v="91"/>
    <n v="1472878800"/>
    <d v="2016-09-03T05:00:00"/>
    <b v="0"/>
    <b v="0"/>
    <s v="publishing/translations"/>
    <x v="5"/>
    <x v="19"/>
  </r>
  <r>
    <n v="92"/>
    <s v="Santos, Bell and Lloyd"/>
    <s v="Object-based analyzing knowledge user"/>
    <n v="20000"/>
    <n v="51775"/>
    <n v="259"/>
    <x v="1"/>
    <n v="104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49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38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07"/>
    <n v="113"/>
    <x v="1"/>
    <s v="USD"/>
    <n v="1435208400"/>
    <x v="48"/>
    <n v="1439874000"/>
    <d v="2015-08-18T05:00:00"/>
    <b v="0"/>
    <b v="0"/>
    <s v="food/food trucks"/>
    <x v="0"/>
    <x v="15"/>
  </r>
  <r>
    <n v="98"/>
    <s v="Arias, Allen and Miller"/>
    <s v="Seamless transitional portal"/>
    <n v="97800"/>
    <n v="32951"/>
    <n v="34"/>
    <x v="0"/>
    <n v="27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56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7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6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108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"/>
    <n v="60"/>
    <x v="1"/>
    <s v="USD"/>
    <n v="1389506400"/>
    <x v="108"/>
    <n v="1389679200"/>
    <d v="2014-01-14T06:00: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5"/>
    <x v="0"/>
    <n v="72"/>
    <n v="296"/>
    <x v="1"/>
    <s v="USD"/>
    <n v="1536642000"/>
    <x v="109"/>
    <n v="1538283600"/>
    <d v="2018-09-30T05:00:00"/>
    <b v="0"/>
    <b v="0"/>
    <s v="food/food trucks"/>
    <x v="0"/>
    <x v="15"/>
  </r>
  <r>
    <n v="111"/>
    <s v="Hart-Briggs"/>
    <s v="Re-engineered user-facing approach"/>
    <n v="61400"/>
    <n v="73653"/>
    <n v="120"/>
    <x v="1"/>
    <n v="109"/>
    <n v="676"/>
    <x v="1"/>
    <s v="USD"/>
    <n v="1348290000"/>
    <x v="110"/>
    <n v="1348808400"/>
    <d v="2012-09-28T05:00:00"/>
    <b v="0"/>
    <b v="0"/>
    <s v="publishing/radio &amp; podcasts"/>
    <x v="5"/>
    <x v="16"/>
  </r>
  <r>
    <n v="112"/>
    <s v="Jones-Meyer"/>
    <s v="Re-engineered client-driven hub"/>
    <n v="4700"/>
    <n v="12635"/>
    <n v="269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5"/>
    <n v="131"/>
    <x v="1"/>
    <s v="USD"/>
    <n v="1505192400"/>
    <x v="112"/>
    <n v="1505797200"/>
    <d v="2017-09-19T05:00:00"/>
    <b v="0"/>
    <b v="0"/>
    <s v="food/food trucks"/>
    <x v="0"/>
    <x v="15"/>
  </r>
  <r>
    <n v="114"/>
    <s v="Harper-Davis"/>
    <s v="Robust heuristic encoding"/>
    <n v="1900"/>
    <n v="13816"/>
    <n v="727"/>
    <x v="1"/>
    <n v="110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7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31"/>
    <n v="275"/>
    <x v="1"/>
    <s v="USD"/>
    <n v="1316667600"/>
    <x v="116"/>
    <n v="1317186000"/>
    <d v="2011-09-28T05:00:00"/>
    <b v="0"/>
    <b v="0"/>
    <s v="film &amp; video/television"/>
    <x v="4"/>
    <x v="20"/>
  </r>
  <r>
    <n v="118"/>
    <s v="Robinson, Lopez and Christensen"/>
    <s v="Organic next generation protocol"/>
    <n v="5400"/>
    <n v="6351"/>
    <n v="118"/>
    <x v="1"/>
    <n v="95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70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x v="119"/>
    <n v="1429592400"/>
    <d v="2015-04-21T05:00:00"/>
    <b v="0"/>
    <b v="1"/>
    <s v="games/mobile games"/>
    <x v="6"/>
    <x v="21"/>
  </r>
  <r>
    <n v="121"/>
    <s v="Brown-Brown"/>
    <s v="Multi-lateral homogeneous success"/>
    <n v="45300"/>
    <n v="99361"/>
    <n v="219"/>
    <x v="1"/>
    <n v="110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5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2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9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9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80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86"/>
    <n v="55"/>
    <x v="2"/>
    <s v="AUD"/>
    <n v="1422943200"/>
    <x v="127"/>
    <n v="1425103200"/>
    <d v="2015-02-28T06:00:00"/>
    <b v="0"/>
    <b v="0"/>
    <s v="food/food trucks"/>
    <x v="0"/>
    <x v="15"/>
  </r>
  <r>
    <n v="130"/>
    <s v="Luna, Anderson and Fox"/>
    <s v="Secured directional encryption"/>
    <n v="9600"/>
    <n v="14925"/>
    <n v="155"/>
    <x v="1"/>
    <n v="28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43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88"/>
    <n v="159"/>
    <x v="1"/>
    <s v="USD"/>
    <n v="1313125200"/>
    <x v="131"/>
    <n v="1315026000"/>
    <d v="2011-09-03T05:00:00"/>
    <b v="0"/>
    <b v="0"/>
    <s v="music/world music"/>
    <x v="1"/>
    <x v="22"/>
  </r>
  <r>
    <n v="134"/>
    <s v="Caldwell LLC"/>
    <s v="Secured executive concept"/>
    <n v="99500"/>
    <n v="89288"/>
    <n v="90"/>
    <x v="0"/>
    <n v="95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7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47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"/>
    <n v="115"/>
    <x v="1"/>
    <s v="USD"/>
    <n v="1348808400"/>
    <x v="136"/>
    <n v="1349326800"/>
    <d v="2012-10-04T05:00:00"/>
    <b v="0"/>
    <b v="0"/>
    <s v="games/mobile games"/>
    <x v="6"/>
    <x v="21"/>
  </r>
  <r>
    <n v="139"/>
    <s v="Hamilton, Wright and Chavez"/>
    <s v="Down-sized empowering protocol"/>
    <n v="92100"/>
    <n v="19246"/>
    <n v="21"/>
    <x v="0"/>
    <n v="59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6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98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105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7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30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7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70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6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95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6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71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7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05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79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36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8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44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8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3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"/>
    <n v="5"/>
    <x v="1"/>
    <s v="USD"/>
    <n v="1395291600"/>
    <x v="168"/>
    <n v="1397192400"/>
    <d v="2014-04-11T05:00:00"/>
    <b v="0"/>
    <b v="0"/>
    <s v="publishing/translations"/>
    <x v="5"/>
    <x v="19"/>
  </r>
  <r>
    <n v="172"/>
    <s v="Nixon Inc"/>
    <s v="Centralized national firmware"/>
    <n v="800"/>
    <n v="663"/>
    <n v="83"/>
    <x v="0"/>
    <n v="26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2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33"/>
    <n v="210"/>
    <x v="1"/>
    <s v="USD"/>
    <n v="1505970000"/>
    <x v="175"/>
    <n v="1506747600"/>
    <d v="2017-09-30T05:00:00"/>
    <b v="0"/>
    <b v="0"/>
    <s v="food/food trucks"/>
    <x v="0"/>
    <x v="15"/>
  </r>
  <r>
    <n v="179"/>
    <s v="Marks Ltd"/>
    <s v="Realigned human-resource orchestration"/>
    <n v="44500"/>
    <n v="159185"/>
    <n v="358"/>
    <x v="1"/>
    <n v="45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2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1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38"/>
    <n v="19"/>
    <x v="1"/>
    <s v="USD"/>
    <n v="1526187600"/>
    <x v="182"/>
    <n v="1527138000"/>
    <d v="2018-05-24T05:00:00"/>
    <b v="0"/>
    <b v="0"/>
    <s v="film &amp; video/television"/>
    <x v="4"/>
    <x v="20"/>
  </r>
  <r>
    <n v="186"/>
    <s v="Parker Group"/>
    <s v="Grass-roots foreground policy"/>
    <n v="88800"/>
    <n v="28358"/>
    <n v="32"/>
    <x v="0"/>
    <n v="32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96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106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37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46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69"/>
    <n v="126"/>
    <x v="1"/>
    <s v="USD"/>
    <n v="1442206800"/>
    <x v="191"/>
    <n v="1443589200"/>
    <d v="2015-09-30T05:00:00"/>
    <b v="0"/>
    <b v="0"/>
    <s v="music/metal"/>
    <x v="1"/>
    <x v="17"/>
  </r>
  <r>
    <n v="195"/>
    <s v="Smith and Sons"/>
    <s v="Upgradable high-level solution"/>
    <n v="15800"/>
    <n v="57157"/>
    <n v="362"/>
    <x v="1"/>
    <n v="109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52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0"/>
    <n v="82"/>
    <x v="1"/>
    <s v="USD"/>
    <n v="1317531600"/>
    <x v="197"/>
    <n v="1317877200"/>
    <d v="2011-10-06T05:00:00"/>
    <b v="0"/>
    <b v="0"/>
    <s v="food/food trucks"/>
    <x v="0"/>
    <x v="15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63"/>
    <n v="40"/>
    <x v="1"/>
    <s v="USD"/>
    <n v="1301806800"/>
    <x v="199"/>
    <n v="1302670800"/>
    <d v="2011-04-13T05:00:00"/>
    <b v="0"/>
    <b v="0"/>
    <s v="music/jazz"/>
    <x v="1"/>
    <x v="18"/>
  </r>
  <r>
    <n v="205"/>
    <s v="Weaver-Marquez"/>
    <s v="Focused analyzing circuit"/>
    <n v="1300"/>
    <n v="5614"/>
    <n v="432"/>
    <x v="1"/>
    <n v="70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97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"/>
    <n v="226"/>
    <x v="3"/>
    <s v="DKK"/>
    <n v="1488520800"/>
    <x v="205"/>
    <n v="1490850000"/>
    <d v="2017-03-30T05:00:00"/>
    <b v="0"/>
    <b v="0"/>
    <s v="film &amp; video/science fiction"/>
    <x v="4"/>
    <x v="23"/>
  </r>
  <r>
    <n v="211"/>
    <s v="Thompson LLC"/>
    <s v="Customer-focused impactful benchmark"/>
    <n v="104400"/>
    <n v="99100"/>
    <n v="95"/>
    <x v="0"/>
    <n v="6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7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42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4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x v="212"/>
    <n v="1557205200"/>
    <d v="2019-05-07T05:00:00"/>
    <b v="0"/>
    <b v="0"/>
    <s v="film &amp; video/science fiction"/>
    <x v="4"/>
    <x v="23"/>
  </r>
  <r>
    <n v="218"/>
    <s v="Price-Rodriguez"/>
    <s v="Adaptive logistical initiative"/>
    <n v="5700"/>
    <n v="12309"/>
    <n v="216"/>
    <x v="1"/>
    <n v="3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90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39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5"/>
    <n v="2179"/>
    <x v="1"/>
    <s v="USD"/>
    <n v="1340254800"/>
    <x v="216"/>
    <n v="1340427600"/>
    <d v="2012-06-23T05:00:00"/>
    <b v="1"/>
    <b v="0"/>
    <s v="food/food trucks"/>
    <x v="0"/>
    <x v="15"/>
  </r>
  <r>
    <n v="222"/>
    <s v="Johnson LLC"/>
    <s v="Cross-group cohesive circuit"/>
    <n v="4800"/>
    <n v="6623"/>
    <n v="138"/>
    <x v="1"/>
    <n v="48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x v="219"/>
    <n v="1415426400"/>
    <d v="2014-11-08T06:00:00"/>
    <b v="0"/>
    <b v="0"/>
    <s v="film &amp; video/science fiction"/>
    <x v="4"/>
    <x v="23"/>
  </r>
  <r>
    <n v="225"/>
    <s v="Fox-Quinn"/>
    <s v="Enterprise-wide reciprocal success"/>
    <n v="67800"/>
    <n v="176398"/>
    <n v="260"/>
    <x v="1"/>
    <n v="30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98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9"/>
    <n v="943"/>
    <x v="1"/>
    <s v="USD"/>
    <n v="1431666000"/>
    <x v="222"/>
    <n v="1432184400"/>
    <d v="2015-05-21T05:00:00"/>
    <b v="0"/>
    <b v="0"/>
    <s v="games/mobile games"/>
    <x v="6"/>
    <x v="21"/>
  </r>
  <r>
    <n v="228"/>
    <s v="Pineda Group"/>
    <s v="Exclusive real-time protocol"/>
    <n v="137900"/>
    <n v="165352"/>
    <n v="120"/>
    <x v="1"/>
    <n v="67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5"/>
    <n v="2551"/>
    <x v="1"/>
    <s v="USD"/>
    <n v="1496293200"/>
    <x v="223"/>
    <n v="1500440400"/>
    <d v="2017-07-19T05:00:00"/>
    <b v="0"/>
    <b v="1"/>
    <s v="games/mobile games"/>
    <x v="6"/>
    <x v="21"/>
  </r>
  <r>
    <n v="230"/>
    <s v="Miranda, Hall and Mcgrath"/>
    <s v="Progressive value-added ability"/>
    <n v="2400"/>
    <n v="10084"/>
    <n v="420"/>
    <x v="1"/>
    <n v="100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7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5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6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5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76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2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3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66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"/>
    <n v="218"/>
    <x v="2"/>
    <s v="AUD"/>
    <n v="1420005600"/>
    <x v="241"/>
    <n v="1420437600"/>
    <d v="2015-01-05T06:00:00"/>
    <b v="0"/>
    <b v="0"/>
    <s v="games/mobile games"/>
    <x v="6"/>
    <x v="21"/>
  </r>
  <r>
    <n v="249"/>
    <s v="Avila-Nelson"/>
    <s v="Up-sized intermediate website"/>
    <n v="61500"/>
    <n v="168095"/>
    <n v="273"/>
    <x v="1"/>
    <n v="26"/>
    <n v="6465"/>
    <x v="1"/>
    <s v="USD"/>
    <n v="1420178400"/>
    <x v="242"/>
    <n v="1420783200"/>
    <d v="2015-01-09T06:00: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3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10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7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64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8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58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50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54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70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x v="257"/>
    <n v="1418191200"/>
    <d v="2014-12-10T06:00:00"/>
    <b v="0"/>
    <b v="1"/>
    <s v="music/jazz"/>
    <x v="1"/>
    <x v="18"/>
  </r>
  <r>
    <n v="267"/>
    <s v="Acosta PLC"/>
    <s v="Extended eco-centric function"/>
    <n v="61600"/>
    <n v="143910"/>
    <n v="234"/>
    <x v="1"/>
    <n v="52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56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2"/>
    <n v="87"/>
    <x v="1"/>
    <s v="USD"/>
    <n v="1548914400"/>
    <x v="260"/>
    <n v="1550728800"/>
    <d v="2019-02-21T06:00: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"/>
    <x v="3"/>
    <n v="25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38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52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"/>
    <n v="116"/>
    <x v="1"/>
    <s v="USD"/>
    <n v="1554526800"/>
    <x v="266"/>
    <n v="1555218000"/>
    <d v="2019-04-14T05:00:00"/>
    <b v="0"/>
    <b v="0"/>
    <s v="publishing/translations"/>
    <x v="5"/>
    <x v="19"/>
  </r>
  <r>
    <n v="276"/>
    <s v="Fields Ltd"/>
    <s v="Front-line foreground project"/>
    <n v="5500"/>
    <n v="5324"/>
    <n v="97"/>
    <x v="0"/>
    <n v="4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90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7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7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"/>
    <n v="133"/>
    <x v="1"/>
    <s v="USD"/>
    <n v="1480226400"/>
    <x v="73"/>
    <n v="1480744800"/>
    <d v="2016-12-03T06:00:00"/>
    <b v="0"/>
    <b v="1"/>
    <s v="film &amp; video/television"/>
    <x v="4"/>
    <x v="20"/>
  </r>
  <r>
    <n v="283"/>
    <s v="Lucas-Mullins"/>
    <s v="Business-focused dynamic instruction set"/>
    <n v="8100"/>
    <n v="1517"/>
    <n v="19"/>
    <x v="0"/>
    <n v="52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62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06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75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40"/>
    <n v="137"/>
    <x v="3"/>
    <s v="DKK"/>
    <n v="1331701200"/>
    <x v="278"/>
    <n v="1331787600"/>
    <d v="2012-03-15T05:00:00"/>
    <b v="0"/>
    <b v="1"/>
    <s v="music/metal"/>
    <x v="1"/>
    <x v="17"/>
  </r>
  <r>
    <n v="289"/>
    <s v="Smith, Love and Smith"/>
    <s v="Grass-roots mission-critical capability"/>
    <n v="800"/>
    <n v="13474"/>
    <n v="1684"/>
    <x v="1"/>
    <n v="40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7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72"/>
    <n v="10"/>
    <x v="1"/>
    <s v="USD"/>
    <n v="1331874000"/>
    <x v="282"/>
    <n v="1333429200"/>
    <d v="2012-04-03T05:00:00"/>
    <b v="0"/>
    <b v="0"/>
    <s v="food/food trucks"/>
    <x v="0"/>
    <x v="15"/>
  </r>
  <r>
    <n v="293"/>
    <s v="Ross Group"/>
    <s v="Organized executive solution"/>
    <n v="6500"/>
    <n v="1065"/>
    <n v="16"/>
    <x v="3"/>
    <n v="3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44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8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0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0"/>
    <n v="49"/>
    <x v="1"/>
    <s v="USD"/>
    <n v="1456984800"/>
    <x v="289"/>
    <n v="1461819600"/>
    <d v="2016-04-28T05:00:00"/>
    <b v="0"/>
    <b v="0"/>
    <s v="food/food trucks"/>
    <x v="0"/>
    <x v="15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9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8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8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6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41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0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3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4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59"/>
    <n v="108"/>
    <x v="6"/>
    <s v="EUR"/>
    <n v="1574143200"/>
    <x v="303"/>
    <n v="1574229600"/>
    <d v="2019-11-20T06:00:00"/>
    <b v="0"/>
    <b v="1"/>
    <s v="food/food trucks"/>
    <x v="0"/>
    <x v="15"/>
  </r>
  <r>
    <n v="317"/>
    <s v="Summers PLC"/>
    <s v="Cross-group coherent hierarchy"/>
    <n v="6600"/>
    <n v="1269"/>
    <n v="19"/>
    <x v="0"/>
    <n v="42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51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101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8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81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6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10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77"/>
    <n v="190"/>
    <x v="1"/>
    <s v="USD"/>
    <n v="1324274400"/>
    <x v="317"/>
    <n v="1324360800"/>
    <d v="2011-12-20T06:00:00"/>
    <b v="0"/>
    <b v="0"/>
    <s v="food/food trucks"/>
    <x v="0"/>
    <x v="15"/>
  </r>
  <r>
    <n v="332"/>
    <s v="Pacheco, Johnson and Torres"/>
    <s v="Optional bandwidth-monitored definition"/>
    <n v="20700"/>
    <n v="41396"/>
    <n v="200"/>
    <x v="1"/>
    <n v="88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64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6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74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9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7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33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10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7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66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41"/>
    <n v="3483"/>
    <x v="1"/>
    <s v="USD"/>
    <n v="1487224800"/>
    <x v="333"/>
    <n v="1488348000"/>
    <d v="2017-03-01T06:00:00"/>
    <b v="0"/>
    <b v="0"/>
    <s v="food/food trucks"/>
    <x v="0"/>
    <x v="15"/>
  </r>
  <r>
    <n v="349"/>
    <s v="Navarro and Sons"/>
    <s v="Multi-layered bottom-line frame"/>
    <n v="180800"/>
    <n v="95958"/>
    <n v="53"/>
    <x v="0"/>
    <n v="104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8"/>
  </r>
  <r>
    <n v="351"/>
    <s v="Young LLC"/>
    <s v="Universal maximized methodology"/>
    <n v="74100"/>
    <n v="94631"/>
    <n v="128"/>
    <x v="1"/>
    <n v="4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8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94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4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5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7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60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78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5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6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5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70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6"/>
    <n v="154"/>
    <x v="1"/>
    <s v="USD"/>
    <n v="1359871200"/>
    <x v="352"/>
    <n v="1363237200"/>
    <d v="2013-03-14T05:00:00"/>
    <b v="0"/>
    <b v="1"/>
    <s v="film &amp; video/television"/>
    <x v="4"/>
    <x v="20"/>
  </r>
  <r>
    <n v="370"/>
    <s v="Skinner PLC"/>
    <s v="Intuitive well-modulated middleware"/>
    <n v="112300"/>
    <n v="178965"/>
    <n v="159"/>
    <x v="1"/>
    <n v="30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5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94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7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8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3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87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"/>
    <n v="189"/>
    <x v="1"/>
    <s v="USD"/>
    <n v="1550037600"/>
    <x v="210"/>
    <n v="1550556000"/>
    <d v="2019-02-19T06:00:00"/>
    <b v="0"/>
    <b v="1"/>
    <s v="food/food trucks"/>
    <x v="0"/>
    <x v="15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7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10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89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88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90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x v="373"/>
    <n v="1500354000"/>
    <d v="2017-07-18T05:00:00"/>
    <b v="0"/>
    <b v="0"/>
    <s v="music/jazz"/>
    <x v="1"/>
    <x v="18"/>
  </r>
  <r>
    <n v="394"/>
    <s v="Noble-Bailey"/>
    <s v="Customizable dynamic info-mediaries"/>
    <n v="800"/>
    <n v="3755"/>
    <n v="469"/>
    <x v="1"/>
    <n v="110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4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99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4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6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69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61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11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9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8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50"/>
    <n v="1111"/>
    <x v="1"/>
    <s v="USD"/>
    <n v="1430197200"/>
    <x v="277"/>
    <n v="1430197200"/>
    <d v="2015-04-28T05:00:00"/>
    <b v="0"/>
    <b v="0"/>
    <s v="games/mobile games"/>
    <x v="6"/>
    <x v="21"/>
  </r>
  <r>
    <n v="411"/>
    <s v="Beck, Thompson and Martinez"/>
    <s v="Down-sized maximized function"/>
    <n v="7800"/>
    <n v="8161"/>
    <n v="105"/>
    <x v="1"/>
    <n v="100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05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n v="1271739600"/>
    <x v="392"/>
    <n v="1272430800"/>
    <d v="2010-04-28T05:00:00"/>
    <b v="0"/>
    <b v="1"/>
    <s v="food/food trucks"/>
    <x v="0"/>
    <x v="15"/>
  </r>
  <r>
    <n v="415"/>
    <s v="Anderson-Pham"/>
    <s v="Intuitive needs-based monitoring"/>
    <n v="113500"/>
    <n v="12552"/>
    <n v="11"/>
    <x v="0"/>
    <n v="3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3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47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51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97"/>
    <n v="162"/>
    <x v="1"/>
    <s v="USD"/>
    <n v="1316667600"/>
    <x v="116"/>
    <n v="1316840400"/>
    <d v="2011-09-24T05:00:00"/>
    <b v="0"/>
    <b v="1"/>
    <s v="food/food trucks"/>
    <x v="0"/>
    <x v="15"/>
  </r>
  <r>
    <n v="424"/>
    <s v="Schmidt-Gomez"/>
    <s v="User-centric impactful projection"/>
    <n v="5100"/>
    <n v="2064"/>
    <n v="40"/>
    <x v="0"/>
    <n v="25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63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104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7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4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55"/>
    <n v="249"/>
    <x v="1"/>
    <s v="USD"/>
    <n v="1555736400"/>
    <x v="413"/>
    <n v="1555822800"/>
    <d v="2019-04-21T05:00:00"/>
    <b v="0"/>
    <b v="0"/>
    <s v="music/jazz"/>
    <x v="1"/>
    <x v="18"/>
  </r>
  <r>
    <n v="437"/>
    <s v="Hansen Group"/>
    <s v="Centralized regional interface"/>
    <n v="8100"/>
    <n v="9969"/>
    <n v="123"/>
    <x v="1"/>
    <n v="52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x v="416"/>
    <n v="1479016800"/>
    <d v="2016-11-13T06:00:00"/>
    <b v="0"/>
    <b v="0"/>
    <s v="film &amp; video/science fiction"/>
    <x v="4"/>
    <x v="23"/>
  </r>
  <r>
    <n v="440"/>
    <s v="Miller-Poole"/>
    <s v="Networked optimal adapter"/>
    <n v="102500"/>
    <n v="165954"/>
    <n v="162"/>
    <x v="1"/>
    <n v="53"/>
    <n v="3131"/>
    <x v="1"/>
    <s v="USD"/>
    <n v="1498798800"/>
    <x v="417"/>
    <n v="1499662800"/>
    <d v="2017-07-10T05:00:00"/>
    <b v="0"/>
    <b v="0"/>
    <s v="film &amp; video/television"/>
    <x v="4"/>
    <x v="20"/>
  </r>
  <r>
    <n v="441"/>
    <s v="Rodriguez-West"/>
    <s v="Automated optimal function"/>
    <n v="7000"/>
    <n v="1744"/>
    <n v="25"/>
    <x v="0"/>
    <n v="5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36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37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3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x v="424"/>
    <n v="1515045600"/>
    <d v="2018-01-04T06:00:00"/>
    <b v="0"/>
    <b v="0"/>
    <s v="film &amp; video/television"/>
    <x v="4"/>
    <x v="20"/>
  </r>
  <r>
    <n v="448"/>
    <s v="Price and Sons"/>
    <s v="Object-based demand-driven strategy"/>
    <n v="89900"/>
    <n v="45384"/>
    <n v="50"/>
    <x v="0"/>
    <n v="7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x v="411"/>
    <n v="1484114400"/>
    <d v="2017-01-11T06:00:00"/>
    <b v="0"/>
    <b v="0"/>
    <s v="film &amp; video/science fiction"/>
    <x v="4"/>
    <x v="23"/>
  </r>
  <r>
    <n v="454"/>
    <s v="Woods Inc"/>
    <s v="Upgradable upward-trending portal"/>
    <n v="4000"/>
    <n v="1763"/>
    <n v="44"/>
    <x v="0"/>
    <n v="45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9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6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108"/>
    <n v="535"/>
    <x v="1"/>
    <s v="USD"/>
    <n v="1359525600"/>
    <x v="385"/>
    <n v="1362808800"/>
    <d v="2013-03-09T06:00:00"/>
    <b v="0"/>
    <b v="0"/>
    <s v="games/mobile games"/>
    <x v="6"/>
    <x v="21"/>
  </r>
  <r>
    <n v="463"/>
    <s v="Mckee-Hill"/>
    <s v="Cross-platform upward-trending parallelism"/>
    <n v="134300"/>
    <n v="145265"/>
    <n v="108"/>
    <x v="1"/>
    <n v="69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110"/>
    <n v="80"/>
    <x v="1"/>
    <s v="USD"/>
    <n v="1517032800"/>
    <x v="439"/>
    <n v="1517810400"/>
    <d v="2018-02-05T06:00: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95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8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01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65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1"/>
    <n v="194"/>
    <x v="4"/>
    <s v="GBP"/>
    <n v="1335934800"/>
    <x v="444"/>
    <n v="1335934800"/>
    <d v="2012-05-02T05:00:00"/>
    <b v="0"/>
    <b v="1"/>
    <s v="food/food trucks"/>
    <x v="0"/>
    <x v="15"/>
  </r>
  <r>
    <n v="472"/>
    <s v="Turner, Young and Collins"/>
    <s v="Self-enabling clear-thinking framework"/>
    <n v="153800"/>
    <n v="60342"/>
    <n v="39"/>
    <x v="0"/>
    <n v="105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84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03"/>
    <n v="142"/>
    <x v="1"/>
    <s v="USD"/>
    <n v="1418709600"/>
    <x v="447"/>
    <n v="1418796000"/>
    <d v="2014-12-17T06:00:00"/>
    <b v="0"/>
    <b v="0"/>
    <s v="film &amp; video/television"/>
    <x v="4"/>
    <x v="20"/>
  </r>
  <r>
    <n v="475"/>
    <s v="Nichols Ltd"/>
    <s v="Function-based attitude-oriented groupware"/>
    <n v="7400"/>
    <n v="8432"/>
    <n v="114"/>
    <x v="1"/>
    <n v="40"/>
    <n v="211"/>
    <x v="1"/>
    <s v="USD"/>
    <n v="1372136400"/>
    <x v="448"/>
    <n v="1372482000"/>
    <d v="2013-06-29T05:00:00"/>
    <b v="0"/>
    <b v="1"/>
    <s v="publishing/translations"/>
    <x v="5"/>
    <x v="19"/>
  </r>
  <r>
    <n v="476"/>
    <s v="Murphy PLC"/>
    <s v="Optional solution-oriented instruction set"/>
    <n v="191500"/>
    <n v="57122"/>
    <n v="30"/>
    <x v="0"/>
    <n v="51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1"/>
    <n v="113"/>
    <x v="1"/>
    <s v="USD"/>
    <n v="1309064400"/>
    <x v="449"/>
    <n v="1311397200"/>
    <d v="2011-07-23T05:00:00"/>
    <b v="0"/>
    <b v="0"/>
    <s v="film &amp; video/science fiction"/>
    <x v="4"/>
    <x v="23"/>
  </r>
  <r>
    <n v="478"/>
    <s v="Lyons LLC"/>
    <s v="Balanced impactful circuit"/>
    <n v="68800"/>
    <n v="162603"/>
    <n v="236"/>
    <x v="1"/>
    <n v="59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"/>
    <n v="173"/>
    <x v="4"/>
    <s v="GBP"/>
    <n v="1501304400"/>
    <x v="451"/>
    <n v="1501477200"/>
    <d v="2017-07-31T05:00:00"/>
    <b v="0"/>
    <b v="0"/>
    <s v="food/food trucks"/>
    <x v="0"/>
    <x v="15"/>
  </r>
  <r>
    <n v="480"/>
    <s v="Robles-Hudson"/>
    <s v="Balanced bifurcated leverage"/>
    <n v="8600"/>
    <n v="8656"/>
    <n v="101"/>
    <x v="1"/>
    <n v="99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x v="456"/>
    <n v="1411362000"/>
    <d v="2014-09-22T05:00:00"/>
    <b v="0"/>
    <b v="1"/>
    <s v="food/food trucks"/>
    <x v="0"/>
    <x v="15"/>
  </r>
  <r>
    <n v="485"/>
    <s v="Richards-Davis"/>
    <s v="Quality-focused mission-critical structure"/>
    <n v="90600"/>
    <n v="27844"/>
    <n v="31"/>
    <x v="0"/>
    <n v="4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"/>
    <n v="21"/>
    <x v="4"/>
    <s v="GBP"/>
    <n v="1520575200"/>
    <x v="458"/>
    <n v="1521867600"/>
    <d v="2018-03-24T05:00:00"/>
    <b v="0"/>
    <b v="1"/>
    <s v="publishing/translations"/>
    <x v="5"/>
    <x v="19"/>
  </r>
  <r>
    <n v="487"/>
    <s v="Smith-Wallace"/>
    <s v="Monitored 24/7 time-frame"/>
    <n v="110300"/>
    <n v="197024"/>
    <n v="179"/>
    <x v="1"/>
    <n v="84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110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2"/>
    <n v="144"/>
    <x v="1"/>
    <s v="USD"/>
    <n v="1573970400"/>
    <x v="462"/>
    <n v="1574575200"/>
    <d v="2019-11-24T06:00:00"/>
    <b v="0"/>
    <b v="0"/>
    <s v="journalism/audio"/>
    <x v="8"/>
    <x v="24"/>
  </r>
  <r>
    <n v="491"/>
    <s v="Henson PLC"/>
    <s v="Universal contextually-based knowledgebase"/>
    <n v="56800"/>
    <n v="173437"/>
    <n v="305"/>
    <x v="1"/>
    <n v="71"/>
    <n v="2443"/>
    <x v="1"/>
    <s v="USD"/>
    <n v="1372654800"/>
    <x v="463"/>
    <n v="1374901200"/>
    <d v="2013-07-27T05:00:00"/>
    <b v="0"/>
    <b v="1"/>
    <s v="food/food trucks"/>
    <x v="0"/>
    <x v="15"/>
  </r>
  <r>
    <n v="492"/>
    <s v="Garcia Group"/>
    <s v="Persevering interactive matrix"/>
    <n v="191000"/>
    <n v="45831"/>
    <n v="24"/>
    <x v="3"/>
    <n v="77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2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31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8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8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m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m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m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m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m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m/>
    <n v="347"/>
    <x v="1"/>
    <s v="USD"/>
    <n v="1362722400"/>
    <x v="475"/>
    <n v="1366347600"/>
    <d v="2013-04-19T05:00: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"/>
    <x v="1"/>
    <m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m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m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m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m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m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m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m/>
    <n v="35"/>
    <x v="1"/>
    <s v="USD"/>
    <n v="1284008400"/>
    <x v="180"/>
    <n v="1284181200"/>
    <d v="2010-09-11T05:00:00"/>
    <b v="0"/>
    <b v="0"/>
    <s v="film &amp; video/television"/>
    <x v="4"/>
    <x v="20"/>
  </r>
  <r>
    <n v="514"/>
    <s v="Sanchez, Bradley and Flores"/>
    <s v="Centralized motivating capacity"/>
    <n v="138700"/>
    <n v="31123"/>
    <n v="22"/>
    <x v="3"/>
    <m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m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m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m/>
    <n v="78"/>
    <x v="1"/>
    <s v="USD"/>
    <n v="1493960400"/>
    <x v="483"/>
    <n v="1494392400"/>
    <d v="2017-05-10T05:00:00"/>
    <b v="0"/>
    <b v="0"/>
    <s v="food/food trucks"/>
    <x v="0"/>
    <x v="15"/>
  </r>
  <r>
    <n v="518"/>
    <s v="Ramirez Group"/>
    <s v="Open-architected uniform instruction set"/>
    <n v="8800"/>
    <n v="622"/>
    <n v="7"/>
    <x v="0"/>
    <m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m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m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m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m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m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m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m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m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m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m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m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m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m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m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m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m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m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m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m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m/>
    <n v="1296"/>
    <x v="1"/>
    <s v="USD"/>
    <n v="1379826000"/>
    <x v="502"/>
    <n v="1381208400"/>
    <d v="2013-10-08T05:00:00"/>
    <b v="0"/>
    <b v="0"/>
    <s v="games/mobile games"/>
    <x v="6"/>
    <x v="21"/>
  </r>
  <r>
    <n v="539"/>
    <s v="Thomas, Welch and Santana"/>
    <s v="Assimilated exuding toolset"/>
    <n v="9800"/>
    <n v="7120"/>
    <n v="73"/>
    <x v="0"/>
    <m/>
    <n v="77"/>
    <x v="1"/>
    <s v="USD"/>
    <n v="1561957200"/>
    <x v="503"/>
    <n v="1562475600"/>
    <d v="2019-07-07T05:00:00"/>
    <b v="0"/>
    <b v="1"/>
    <s v="food/food trucks"/>
    <x v="0"/>
    <x v="15"/>
  </r>
  <r>
    <n v="540"/>
    <s v="Brown-Pena"/>
    <s v="Front-line client-server secured line"/>
    <n v="5300"/>
    <n v="14097"/>
    <n v="266"/>
    <x v="1"/>
    <m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m/>
    <n v="395"/>
    <x v="6"/>
    <s v="EUR"/>
    <n v="1433912400"/>
    <x v="505"/>
    <n v="1436158800"/>
    <d v="2015-07-06T05:00:00"/>
    <b v="0"/>
    <b v="0"/>
    <s v="games/mobile games"/>
    <x v="6"/>
    <x v="21"/>
  </r>
  <r>
    <n v="542"/>
    <s v="Harrison-Bridges"/>
    <s v="Profit-focused exuding moderator"/>
    <n v="77000"/>
    <n v="1930"/>
    <n v="3"/>
    <x v="0"/>
    <m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m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m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m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m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m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m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m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m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m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m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m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m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m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m/>
    <n v="122"/>
    <x v="1"/>
    <s v="USD"/>
    <n v="1315285200"/>
    <x v="520"/>
    <n v="1315890000"/>
    <d v="2011-09-13T05:00:00"/>
    <b v="0"/>
    <b v="1"/>
    <s v="publishing/translations"/>
    <x v="5"/>
    <x v="19"/>
  </r>
  <r>
    <n v="557"/>
    <s v="Lam-Hamilton"/>
    <s v="Team-oriented global strategy"/>
    <n v="6000"/>
    <n v="11960"/>
    <n v="199"/>
    <x v="1"/>
    <m/>
    <n v="221"/>
    <x v="1"/>
    <s v="USD"/>
    <n v="1443762000"/>
    <x v="521"/>
    <n v="1444021200"/>
    <d v="2015-10-05T05:00:00"/>
    <b v="0"/>
    <b v="1"/>
    <s v="film &amp; video/science fiction"/>
    <x v="4"/>
    <x v="23"/>
  </r>
  <r>
    <n v="558"/>
    <s v="Ho Ltd"/>
    <s v="Enhanced client-driven capacity"/>
    <n v="5800"/>
    <n v="7966"/>
    <n v="137"/>
    <x v="1"/>
    <m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m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m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m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m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m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m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m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m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m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m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m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m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m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m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m/>
    <n v="300"/>
    <x v="1"/>
    <s v="USD"/>
    <n v="1399006800"/>
    <x v="409"/>
    <n v="1399179600"/>
    <d v="2014-05-04T05:00:00"/>
    <b v="0"/>
    <b v="0"/>
    <s v="journalism/audio"/>
    <x v="8"/>
    <x v="24"/>
  </r>
  <r>
    <n v="574"/>
    <s v="Parker, Haley and Foster"/>
    <s v="Adaptive local task-force"/>
    <n v="2700"/>
    <n v="9967"/>
    <n v="369"/>
    <x v="1"/>
    <m/>
    <n v="144"/>
    <x v="1"/>
    <s v="USD"/>
    <n v="1575698400"/>
    <x v="534"/>
    <n v="1576562400"/>
    <d v="2019-12-17T06:00:00"/>
    <b v="0"/>
    <b v="1"/>
    <s v="food/food trucks"/>
    <x v="0"/>
    <x v="15"/>
  </r>
  <r>
    <n v="575"/>
    <s v="Fuentes LLC"/>
    <s v="Universal zero-defect concept"/>
    <n v="83300"/>
    <n v="52421"/>
    <n v="63"/>
    <x v="0"/>
    <m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m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m/>
    <n v="37"/>
    <x v="1"/>
    <s v="USD"/>
    <n v="1299823200"/>
    <x v="536"/>
    <n v="1302066000"/>
    <d v="2011-04-06T05:00:00"/>
    <b v="0"/>
    <b v="0"/>
    <s v="music/jazz"/>
    <x v="1"/>
    <x v="18"/>
  </r>
  <r>
    <n v="578"/>
    <s v="Martinez-Johnson"/>
    <s v="Sharable radical toolset"/>
    <n v="96500"/>
    <n v="16168"/>
    <n v="17"/>
    <x v="0"/>
    <m/>
    <n v="245"/>
    <x v="1"/>
    <s v="USD"/>
    <n v="1322719200"/>
    <x v="537"/>
    <n v="1322978400"/>
    <d v="2011-12-04T06:00:00"/>
    <b v="0"/>
    <b v="0"/>
    <s v="film &amp; video/science fiction"/>
    <x v="4"/>
    <x v="23"/>
  </r>
  <r>
    <n v="579"/>
    <s v="Franklin Inc"/>
    <s v="Focused multimedia knowledgebase"/>
    <n v="6200"/>
    <n v="6269"/>
    <n v="101"/>
    <x v="1"/>
    <m/>
    <n v="87"/>
    <x v="1"/>
    <s v="USD"/>
    <n v="1312693200"/>
    <x v="538"/>
    <n v="1313730000"/>
    <d v="2011-08-19T05:00:00"/>
    <b v="0"/>
    <b v="0"/>
    <s v="music/jazz"/>
    <x v="1"/>
    <x v="18"/>
  </r>
  <r>
    <n v="580"/>
    <s v="Perez PLC"/>
    <s v="Seamless 6thgeneration extranet"/>
    <n v="43800"/>
    <n v="149578"/>
    <n v="342"/>
    <x v="1"/>
    <m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m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m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m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m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m/>
    <n v="136"/>
    <x v="1"/>
    <s v="USD"/>
    <n v="1268888400"/>
    <x v="543"/>
    <n v="1269752400"/>
    <d v="2010-03-28T05:00:00"/>
    <b v="0"/>
    <b v="0"/>
    <s v="publishing/translations"/>
    <x v="5"/>
    <x v="19"/>
  </r>
  <r>
    <n v="586"/>
    <s v="Rowe-Wong"/>
    <s v="Robust hybrid budgetary management"/>
    <n v="700"/>
    <n v="6654"/>
    <n v="951"/>
    <x v="1"/>
    <m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m/>
    <n v="156"/>
    <x v="0"/>
    <s v="CAD"/>
    <n v="1547877600"/>
    <x v="35"/>
    <n v="1552366800"/>
    <d v="2019-03-12T05:00:00"/>
    <b v="0"/>
    <b v="1"/>
    <s v="food/food trucks"/>
    <x v="0"/>
    <x v="15"/>
  </r>
  <r>
    <n v="588"/>
    <s v="Weber Inc"/>
    <s v="Up-sized discrete firmware"/>
    <n v="157600"/>
    <n v="124517"/>
    <n v="79"/>
    <x v="0"/>
    <m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m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m/>
    <n v="86"/>
    <x v="2"/>
    <s v="AUD"/>
    <n v="1419141600"/>
    <x v="546"/>
    <n v="1420092000"/>
    <d v="2015-01-01T06:00:00"/>
    <b v="0"/>
    <b v="0"/>
    <s v="publishing/radio &amp; podcasts"/>
    <x v="5"/>
    <x v="16"/>
  </r>
  <r>
    <n v="591"/>
    <s v="Jensen LLC"/>
    <s v="Realigned dedicated system engine"/>
    <n v="600"/>
    <n v="6226"/>
    <n v="1038"/>
    <x v="1"/>
    <m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m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m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m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m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m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m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m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m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m/>
    <n v="1"/>
    <x v="4"/>
    <s v="GBP"/>
    <n v="1375160400"/>
    <x v="555"/>
    <n v="1376197200"/>
    <d v="2013-08-11T05:00:00"/>
    <b v="0"/>
    <b v="0"/>
    <s v="food/food trucks"/>
    <x v="0"/>
    <x v="15"/>
  </r>
  <r>
    <n v="601"/>
    <s v="Waters and Sons"/>
    <s v="Inverse neutral structure"/>
    <n v="6300"/>
    <n v="13018"/>
    <n v="207"/>
    <x v="1"/>
    <m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m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m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m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m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m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m/>
    <n v="2230"/>
    <x v="1"/>
    <s v="USD"/>
    <n v="1395550800"/>
    <x v="559"/>
    <n v="1395723600"/>
    <d v="2014-03-25T05:00:00"/>
    <b v="0"/>
    <b v="0"/>
    <s v="food/food trucks"/>
    <x v="0"/>
    <x v="15"/>
  </r>
  <r>
    <n v="608"/>
    <s v="Johnson Group"/>
    <s v="Compatible full-range leverage"/>
    <n v="3900"/>
    <n v="11075"/>
    <n v="284"/>
    <x v="1"/>
    <m/>
    <n v="316"/>
    <x v="1"/>
    <s v="USD"/>
    <n v="1551852000"/>
    <x v="426"/>
    <n v="1552197600"/>
    <d v="2019-03-10T06:00:00"/>
    <b v="0"/>
    <b v="1"/>
    <s v="music/jazz"/>
    <x v="1"/>
    <x v="18"/>
  </r>
  <r>
    <n v="609"/>
    <s v="Rose-Fuller"/>
    <s v="Upgradable holistic system engine"/>
    <n v="10000"/>
    <n v="12042"/>
    <n v="120"/>
    <x v="1"/>
    <m/>
    <n v="117"/>
    <x v="1"/>
    <s v="USD"/>
    <n v="1547618400"/>
    <x v="560"/>
    <n v="1549087200"/>
    <d v="2019-02-02T06:00: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"/>
    <x v="1"/>
    <m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m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m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m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m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m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m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m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m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m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m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m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m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m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m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m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m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m/>
    <n v="154"/>
    <x v="4"/>
    <s v="GBP"/>
    <n v="1276664400"/>
    <x v="577"/>
    <n v="1278738000"/>
    <d v="2010-07-10T05:00:00"/>
    <b v="1"/>
    <b v="0"/>
    <s v="food/food trucks"/>
    <x v="0"/>
    <x v="15"/>
  </r>
  <r>
    <n v="628"/>
    <s v="Dunn, Moreno and Green"/>
    <s v="Intuitive object-oriented task-force"/>
    <n v="1900"/>
    <n v="2884"/>
    <n v="152"/>
    <x v="1"/>
    <m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m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m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m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m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m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m/>
    <n v="1658"/>
    <x v="1"/>
    <s v="USD"/>
    <n v="1490418000"/>
    <x v="583"/>
    <n v="1491627600"/>
    <d v="2017-04-08T05:00:00"/>
    <b v="0"/>
    <b v="0"/>
    <s v="film &amp; video/television"/>
    <x v="4"/>
    <x v="20"/>
  </r>
  <r>
    <n v="635"/>
    <s v="Mack Ltd"/>
    <s v="Reactive regional access"/>
    <n v="139000"/>
    <n v="158590"/>
    <n v="114"/>
    <x v="1"/>
    <m/>
    <n v="2266"/>
    <x v="1"/>
    <s v="USD"/>
    <n v="1360389600"/>
    <x v="584"/>
    <n v="1363150800"/>
    <d v="2013-03-13T05:00:00"/>
    <b v="0"/>
    <b v="0"/>
    <s v="film &amp; video/television"/>
    <x v="4"/>
    <x v="20"/>
  </r>
  <r>
    <n v="636"/>
    <s v="Lamb-Sanders"/>
    <s v="Stand-alone reciprocal frame"/>
    <n v="197700"/>
    <n v="127591"/>
    <n v="65"/>
    <x v="0"/>
    <m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m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m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m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m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m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m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m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m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m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m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m/>
    <n v="18"/>
    <x v="1"/>
    <s v="USD"/>
    <n v="1523250000"/>
    <x v="596"/>
    <n v="1525323600"/>
    <d v="2018-05-03T05:00:00"/>
    <b v="0"/>
    <b v="0"/>
    <s v="publishing/translations"/>
    <x v="5"/>
    <x v="19"/>
  </r>
  <r>
    <n v="648"/>
    <s v="Vargas-Cox"/>
    <s v="Vision-oriented local contingency"/>
    <n v="98600"/>
    <n v="62174"/>
    <n v="63"/>
    <x v="3"/>
    <m/>
    <n v="723"/>
    <x v="1"/>
    <s v="USD"/>
    <n v="1499317200"/>
    <x v="597"/>
    <n v="1500872400"/>
    <d v="2017-07-24T05:00:00"/>
    <b v="1"/>
    <b v="0"/>
    <s v="food/food trucks"/>
    <x v="0"/>
    <x v="15"/>
  </r>
  <r>
    <n v="649"/>
    <s v="Yang and Sons"/>
    <s v="Reactive 6thgeneration hub"/>
    <n v="121700"/>
    <n v="59003"/>
    <n v="48"/>
    <x v="0"/>
    <m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m/>
    <n v="1"/>
    <x v="1"/>
    <s v="USD"/>
    <n v="1404795600"/>
    <x v="599"/>
    <n v="1407128400"/>
    <d v="2014-08-04T05:00:00"/>
    <b v="0"/>
    <b v="0"/>
    <s v="music/jazz"/>
    <x v="1"/>
    <x v="18"/>
  </r>
  <r>
    <n v="651"/>
    <s v="Wang, Koch and Weaver"/>
    <s v="Digitized analyzing capacity"/>
    <n v="196700"/>
    <n v="174039"/>
    <n v="88"/>
    <x v="0"/>
    <m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m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m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m/>
    <n v="3016"/>
    <x v="1"/>
    <s v="USD"/>
    <n v="1440392400"/>
    <x v="335"/>
    <n v="1440824400"/>
    <d v="2015-08-29T05:00:00"/>
    <b v="0"/>
    <b v="0"/>
    <s v="music/metal"/>
    <x v="1"/>
    <x v="17"/>
  </r>
  <r>
    <n v="655"/>
    <s v="Gonzalez, Williams and Benson"/>
    <s v="Multi-layered bottom-line encryption"/>
    <n v="6900"/>
    <n v="13212"/>
    <n v="191"/>
    <x v="1"/>
    <m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m/>
    <n v="504"/>
    <x v="2"/>
    <s v="AUD"/>
    <n v="1514440800"/>
    <x v="604"/>
    <n v="1514872800"/>
    <d v="2018-01-02T06:00:00"/>
    <b v="0"/>
    <b v="0"/>
    <s v="food/food trucks"/>
    <x v="0"/>
    <x v="15"/>
  </r>
  <r>
    <n v="657"/>
    <s v="Russo, Kim and Mccoy"/>
    <s v="Balanced optimal hardware"/>
    <n v="10000"/>
    <n v="824"/>
    <n v="8"/>
    <x v="0"/>
    <m/>
    <n v="14"/>
    <x v="1"/>
    <s v="USD"/>
    <n v="1514354400"/>
    <x v="605"/>
    <n v="1515736800"/>
    <d v="2018-01-12T06:00: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"/>
    <x v="3"/>
    <m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m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m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m/>
    <n v="752"/>
    <x v="3"/>
    <s v="DKK"/>
    <n v="1332910800"/>
    <x v="608"/>
    <n v="1335502800"/>
    <d v="2012-04-27T05:00:00"/>
    <b v="0"/>
    <b v="0"/>
    <s v="music/jazz"/>
    <x v="1"/>
    <x v="18"/>
  </r>
  <r>
    <n v="662"/>
    <s v="Murphy-Farrell"/>
    <s v="Implemented exuding software"/>
    <n v="9100"/>
    <n v="8906"/>
    <n v="98"/>
    <x v="0"/>
    <m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m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m/>
    <n v="1063"/>
    <x v="1"/>
    <s v="USD"/>
    <n v="1329717600"/>
    <x v="541"/>
    <n v="1330581600"/>
    <d v="2012-03-01T06:00:00"/>
    <b v="0"/>
    <b v="0"/>
    <s v="music/jazz"/>
    <x v="1"/>
    <x v="18"/>
  </r>
  <r>
    <n v="665"/>
    <s v="Park-Goodman"/>
    <s v="Customer-focused impactful extranet"/>
    <n v="5100"/>
    <n v="12219"/>
    <n v="240"/>
    <x v="1"/>
    <m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m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m/>
    <n v="419"/>
    <x v="1"/>
    <s v="USD"/>
    <n v="1410325200"/>
    <x v="613"/>
    <n v="1411102800"/>
    <d v="2014-09-19T05:00:00"/>
    <b v="0"/>
    <b v="0"/>
    <s v="journalism/audio"/>
    <x v="8"/>
    <x v="24"/>
  </r>
  <r>
    <n v="668"/>
    <s v="Brown and Sons"/>
    <s v="Programmable leadingedge budgetary management"/>
    <n v="27500"/>
    <n v="5593"/>
    <n v="20"/>
    <x v="0"/>
    <m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m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m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m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m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m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m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m/>
    <n v="331"/>
    <x v="1"/>
    <s v="USD"/>
    <n v="1568178000"/>
    <x v="620"/>
    <n v="1568782800"/>
    <d v="2019-09-18T05:00:00"/>
    <b v="0"/>
    <b v="0"/>
    <s v="journalism/audio"/>
    <x v="8"/>
    <x v="24"/>
  </r>
  <r>
    <n v="676"/>
    <s v="Thompson-Moreno"/>
    <s v="Expanded needs-based orchestration"/>
    <n v="62300"/>
    <n v="118214"/>
    <n v="190"/>
    <x v="1"/>
    <m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m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m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m/>
    <n v="363"/>
    <x v="1"/>
    <s v="USD"/>
    <n v="1571374800"/>
    <x v="623"/>
    <n v="1571806800"/>
    <d v="2019-10-23T05:00:00"/>
    <b v="0"/>
    <b v="1"/>
    <s v="food/food trucks"/>
    <x v="0"/>
    <x v="15"/>
  </r>
  <r>
    <n v="680"/>
    <s v="Nelson-Valdez"/>
    <s v="Open-source 4thgeneration open system"/>
    <n v="145600"/>
    <n v="141822"/>
    <n v="97"/>
    <x v="0"/>
    <m/>
    <n v="2955"/>
    <x v="1"/>
    <s v="USD"/>
    <n v="1576303200"/>
    <x v="624"/>
    <n v="1576476000"/>
    <d v="2019-12-16T06:00:00"/>
    <b v="0"/>
    <b v="1"/>
    <s v="games/mobile games"/>
    <x v="6"/>
    <x v="21"/>
  </r>
  <r>
    <n v="681"/>
    <s v="Kelly PLC"/>
    <s v="Decentralized context-sensitive superstructure"/>
    <n v="184100"/>
    <n v="159037"/>
    <n v="86"/>
    <x v="0"/>
    <m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m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m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m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m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m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m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m/>
    <n v="175"/>
    <x v="1"/>
    <s v="USD"/>
    <n v="1547100000"/>
    <x v="632"/>
    <n v="1548482400"/>
    <d v="2019-01-26T06:00:00"/>
    <b v="0"/>
    <b v="1"/>
    <s v="film &amp; video/television"/>
    <x v="4"/>
    <x v="20"/>
  </r>
  <r>
    <n v="689"/>
    <s v="Nguyen Inc"/>
    <s v="Seamless directional capacity"/>
    <n v="7300"/>
    <n v="7348"/>
    <n v="101"/>
    <x v="1"/>
    <m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m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m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m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m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m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m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m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m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m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m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m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m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m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m/>
    <n v="2038"/>
    <x v="1"/>
    <s v="USD"/>
    <n v="1334984400"/>
    <x v="645"/>
    <n v="1336453200"/>
    <d v="2012-05-08T05:00:00"/>
    <b v="1"/>
    <b v="1"/>
    <s v="publishing/translations"/>
    <x v="5"/>
    <x v="19"/>
  </r>
  <r>
    <n v="704"/>
    <s v="Haynes-Williams"/>
    <s v="Seamless clear-thinking artificial intelligence"/>
    <n v="8700"/>
    <n v="10682"/>
    <n v="123"/>
    <x v="1"/>
    <m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m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m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m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m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m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m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m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m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m/>
    <n v="103"/>
    <x v="1"/>
    <s v="USD"/>
    <n v="1471842000"/>
    <x v="650"/>
    <n v="1472878800"/>
    <d v="2016-09-03T05:00:00"/>
    <b v="0"/>
    <b v="0"/>
    <s v="publishing/radio &amp; podcasts"/>
    <x v="5"/>
    <x v="16"/>
  </r>
  <r>
    <n v="714"/>
    <s v="Evans-Jones"/>
    <s v="Switchable methodical superstructure"/>
    <n v="38500"/>
    <n v="182036"/>
    <n v="473"/>
    <x v="1"/>
    <m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m/>
    <n v="656"/>
    <x v="1"/>
    <s v="USD"/>
    <n v="1281157200"/>
    <x v="651"/>
    <n v="1281589200"/>
    <d v="2010-08-12T05:00:00"/>
    <b v="0"/>
    <b v="0"/>
    <s v="games/mobile games"/>
    <x v="6"/>
    <x v="21"/>
  </r>
  <r>
    <n v="716"/>
    <s v="Tapia, Kramer and Hicks"/>
    <s v="Advanced modular moderator"/>
    <n v="2000"/>
    <n v="10353"/>
    <n v="518"/>
    <x v="1"/>
    <m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m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m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m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m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m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m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m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m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m/>
    <n v="1596"/>
    <x v="1"/>
    <s v="USD"/>
    <n v="1416031200"/>
    <x v="660"/>
    <n v="1416204000"/>
    <d v="2014-11-17T06:00:00"/>
    <b v="0"/>
    <b v="0"/>
    <s v="games/mobile games"/>
    <x v="6"/>
    <x v="21"/>
  </r>
  <r>
    <n v="726"/>
    <s v="Johns-Thomas"/>
    <s v="Realigned web-enabled functionalities"/>
    <n v="54300"/>
    <n v="48227"/>
    <n v="89"/>
    <x v="3"/>
    <m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m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m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m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m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m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m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m/>
    <n v="980"/>
    <x v="1"/>
    <s v="USD"/>
    <n v="1406178000"/>
    <x v="43"/>
    <n v="1407301200"/>
    <d v="2014-08-06T05:00:00"/>
    <b v="0"/>
    <b v="0"/>
    <s v="music/metal"/>
    <x v="1"/>
    <x v="17"/>
  </r>
  <r>
    <n v="734"/>
    <s v="Stone PLC"/>
    <s v="Exclusive 5thgeneration leverage"/>
    <n v="4200"/>
    <n v="13404"/>
    <n v="319"/>
    <x v="1"/>
    <m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m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m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m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m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m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m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m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m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m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m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m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m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m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m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m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m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m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m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m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m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m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m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m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m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m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m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m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m/>
    <n v="100"/>
    <x v="2"/>
    <s v="AUD"/>
    <n v="1354082400"/>
    <x v="692"/>
    <n v="1355032800"/>
    <d v="2012-12-09T06:00:00"/>
    <b v="0"/>
    <b v="0"/>
    <s v="music/jazz"/>
    <x v="1"/>
    <x v="18"/>
  </r>
  <r>
    <n v="763"/>
    <s v="Rowland PLC"/>
    <s v="Inverse client-driven product"/>
    <n v="5600"/>
    <n v="6338"/>
    <n v="113"/>
    <x v="1"/>
    <m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m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m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m/>
    <n v="248"/>
    <x v="2"/>
    <s v="AUD"/>
    <n v="1537333200"/>
    <x v="123"/>
    <n v="1537419600"/>
    <d v="2018-09-20T05:00: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7"/>
    <x v="0"/>
    <m/>
    <n v="513"/>
    <x v="1"/>
    <s v="USD"/>
    <n v="1444107600"/>
    <x v="696"/>
    <n v="1447999200"/>
    <d v="2015-11-20T06:00: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m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m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m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m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m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m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m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m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m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m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m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m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m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m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m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m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m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m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m/>
    <n v="207"/>
    <x v="6"/>
    <s v="EUR"/>
    <n v="1522126800"/>
    <x v="630"/>
    <n v="1522731600"/>
    <d v="2018-04-03T05:00:00"/>
    <b v="0"/>
    <b v="1"/>
    <s v="music/jazz"/>
    <x v="1"/>
    <x v="18"/>
  </r>
  <r>
    <n v="787"/>
    <s v="Vance-Glover"/>
    <s v="Progressive coherent secured line"/>
    <n v="61200"/>
    <n v="60994"/>
    <n v="100"/>
    <x v="0"/>
    <m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m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m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m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m/>
    <n v="6"/>
    <x v="1"/>
    <s v="USD"/>
    <n v="1481436000"/>
    <x v="715"/>
    <n v="1482818400"/>
    <d v="2016-12-27T06:00: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m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m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m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m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m/>
    <n v="78"/>
    <x v="1"/>
    <s v="USD"/>
    <n v="1407474000"/>
    <x v="719"/>
    <n v="1408078800"/>
    <d v="2014-08-15T05:00:00"/>
    <b v="0"/>
    <b v="1"/>
    <s v="games/mobile games"/>
    <x v="6"/>
    <x v="21"/>
  </r>
  <r>
    <n v="797"/>
    <s v="Houston, Moore and Rogers"/>
    <s v="Optional tangible utilization"/>
    <n v="7600"/>
    <n v="8332"/>
    <n v="110"/>
    <x v="1"/>
    <m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m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m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m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m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m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m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m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m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m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m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m/>
    <n v="19"/>
    <x v="1"/>
    <s v="USD"/>
    <n v="1463461200"/>
    <x v="728"/>
    <n v="1464930000"/>
    <d v="2016-06-03T05:00:00"/>
    <b v="0"/>
    <b v="0"/>
    <s v="food/food trucks"/>
    <x v="0"/>
    <x v="15"/>
  </r>
  <r>
    <n v="809"/>
    <s v="Williams and Sons"/>
    <s v="Public-key bottom-line algorithm"/>
    <n v="140800"/>
    <n v="88536"/>
    <n v="63"/>
    <x v="0"/>
    <m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m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m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m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m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m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m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m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m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m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m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m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m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m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m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m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m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m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m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m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m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m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m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m/>
    <n v="1297"/>
    <x v="3"/>
    <s v="DKK"/>
    <n v="1445490000"/>
    <x v="746"/>
    <n v="1448431200"/>
    <d v="2015-11-25T06:00:00"/>
    <b v="1"/>
    <b v="0"/>
    <s v="publishing/translations"/>
    <x v="5"/>
    <x v="19"/>
  </r>
  <r>
    <n v="833"/>
    <s v="Levine, Martin and Hernandez"/>
    <s v="Expanded asynchronous groupware"/>
    <n v="6800"/>
    <n v="10723"/>
    <n v="158"/>
    <x v="1"/>
    <m/>
    <n v="165"/>
    <x v="3"/>
    <s v="DKK"/>
    <n v="1297663200"/>
    <x v="747"/>
    <n v="1298613600"/>
    <d v="2011-02-25T06:00:00"/>
    <b v="0"/>
    <b v="0"/>
    <s v="publishing/translations"/>
    <x v="5"/>
    <x v="19"/>
  </r>
  <r>
    <n v="834"/>
    <s v="Gallegos, Wagner and Gaines"/>
    <s v="Expanded fault-tolerant emulation"/>
    <n v="7300"/>
    <n v="11228"/>
    <n v="154"/>
    <x v="1"/>
    <m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m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m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m/>
    <n v="1797"/>
    <x v="1"/>
    <s v="USD"/>
    <n v="1301202000"/>
    <x v="643"/>
    <n v="1305867600"/>
    <d v="2011-05-20T05:00:00"/>
    <b v="0"/>
    <b v="0"/>
    <s v="music/jazz"/>
    <x v="1"/>
    <x v="18"/>
  </r>
  <r>
    <n v="838"/>
    <s v="Jordan-Fischer"/>
    <s v="Vision-oriented high-level extranet"/>
    <n v="6400"/>
    <n v="8890"/>
    <n v="139"/>
    <x v="1"/>
    <m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m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m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m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m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m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m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m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m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m/>
    <n v="110"/>
    <x v="1"/>
    <s v="USD"/>
    <n v="1515304800"/>
    <x v="759"/>
    <n v="1515564000"/>
    <d v="2018-01-10T06:00:00"/>
    <b v="0"/>
    <b v="0"/>
    <s v="food/food trucks"/>
    <x v="0"/>
    <x v="15"/>
  </r>
  <r>
    <n v="848"/>
    <s v="Cole, Salazar and Moreno"/>
    <s v="Robust motivating orchestration"/>
    <n v="3200"/>
    <n v="10831"/>
    <n v="338"/>
    <x v="1"/>
    <m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m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m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m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m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m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m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m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m/>
    <n v="158"/>
    <x v="1"/>
    <s v="USD"/>
    <n v="1335243600"/>
    <x v="767"/>
    <n v="1336712400"/>
    <d v="2012-05-11T05:00:00"/>
    <b v="0"/>
    <b v="0"/>
    <s v="food/food trucks"/>
    <x v="0"/>
    <x v="15"/>
  </r>
  <r>
    <n v="857"/>
    <s v="Miranda, Gray and Hale"/>
    <s v="Programmable disintermediate matrices"/>
    <n v="5300"/>
    <n v="7413"/>
    <n v="140"/>
    <x v="1"/>
    <m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m/>
    <n v="35"/>
    <x v="1"/>
    <s v="USD"/>
    <n v="1524286800"/>
    <x v="769"/>
    <n v="1524891600"/>
    <d v="2018-04-28T05:00:00"/>
    <b v="1"/>
    <b v="0"/>
    <s v="food/food trucks"/>
    <x v="0"/>
    <x v="15"/>
  </r>
  <r>
    <n v="859"/>
    <s v="Martinez Ltd"/>
    <s v="Multi-layered upward-trending groupware"/>
    <n v="7300"/>
    <n v="2594"/>
    <n v="36"/>
    <x v="0"/>
    <m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m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m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m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m/>
    <n v="217"/>
    <x v="1"/>
    <s v="USD"/>
    <n v="1434517200"/>
    <x v="774"/>
    <n v="1436504400"/>
    <d v="2015-07-10T05:00:00"/>
    <b v="0"/>
    <b v="1"/>
    <s v="film &amp; video/television"/>
    <x v="4"/>
    <x v="20"/>
  </r>
  <r>
    <n v="864"/>
    <s v="Stevenson-Thompson"/>
    <s v="Automated static workforce"/>
    <n v="4200"/>
    <n v="14577"/>
    <n v="347"/>
    <x v="1"/>
    <m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m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m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m/>
    <n v="300"/>
    <x v="1"/>
    <s v="USD"/>
    <n v="1539061200"/>
    <x v="778"/>
    <n v="1539579600"/>
    <d v="2018-10-15T05:00:00"/>
    <b v="0"/>
    <b v="0"/>
    <s v="food/food trucks"/>
    <x v="0"/>
    <x v="15"/>
  </r>
  <r>
    <n v="868"/>
    <s v="Wood, Buckley and Meza"/>
    <s v="Front-line web-enabled installation"/>
    <n v="7000"/>
    <n v="12939"/>
    <n v="185"/>
    <x v="1"/>
    <m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m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m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m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m/>
    <n v="81"/>
    <x v="2"/>
    <s v="AUD"/>
    <n v="1535950800"/>
    <x v="270"/>
    <n v="1536382800"/>
    <d v="2018-09-08T05:00: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"/>
    <x v="1"/>
    <m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m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m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m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m/>
    <n v="1229"/>
    <x v="1"/>
    <s v="USD"/>
    <n v="1469509200"/>
    <x v="785"/>
    <n v="1469595600"/>
    <d v="2016-07-27T05:00:00"/>
    <b v="0"/>
    <b v="0"/>
    <s v="food/food trucks"/>
    <x v="0"/>
    <x v="15"/>
  </r>
  <r>
    <n v="878"/>
    <s v="Lutz Group"/>
    <s v="Enterprise-wide foreground paradigm"/>
    <n v="2700"/>
    <n v="1012"/>
    <n v="37"/>
    <x v="0"/>
    <m/>
    <n v="12"/>
    <x v="6"/>
    <s v="EUR"/>
    <n v="1579068000"/>
    <x v="786"/>
    <n v="1581141600"/>
    <d v="2020-02-08T06:00:00"/>
    <b v="0"/>
    <b v="0"/>
    <s v="music/metal"/>
    <x v="1"/>
    <x v="17"/>
  </r>
  <r>
    <n v="879"/>
    <s v="Ortiz Inc"/>
    <s v="Stand-alone incremental parallelism"/>
    <n v="1000"/>
    <n v="5438"/>
    <n v="544"/>
    <x v="1"/>
    <m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m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m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m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m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m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m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m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m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m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m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m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m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m/>
    <n v="182"/>
    <x v="1"/>
    <s v="USD"/>
    <n v="1274418000"/>
    <x v="799"/>
    <n v="1277960400"/>
    <d v="2010-07-01T05:00:00"/>
    <b v="0"/>
    <b v="0"/>
    <s v="publishing/translations"/>
    <x v="5"/>
    <x v="19"/>
  </r>
  <r>
    <n v="893"/>
    <s v="Collins-Martinez"/>
    <s v="Progressive grid-enabled website"/>
    <n v="8400"/>
    <n v="10770"/>
    <n v="128"/>
    <x v="1"/>
    <m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m/>
    <n v="56"/>
    <x v="4"/>
    <s v="GBP"/>
    <n v="1373518800"/>
    <x v="801"/>
    <n v="1376110800"/>
    <d v="2013-08-10T05:00:00"/>
    <b v="0"/>
    <b v="1"/>
    <s v="film &amp; video/television"/>
    <x v="4"/>
    <x v="20"/>
  </r>
  <r>
    <n v="895"/>
    <s v="Adams-Rollins"/>
    <s v="Integrated demand-driven info-mediaries"/>
    <n v="159800"/>
    <n v="11108"/>
    <n v="7"/>
    <x v="0"/>
    <m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m/>
    <n v="1460"/>
    <x v="2"/>
    <s v="AUD"/>
    <n v="1310619600"/>
    <x v="803"/>
    <n v="1310878800"/>
    <d v="2011-07-17T05:00:00"/>
    <b v="0"/>
    <b v="1"/>
    <s v="food/food trucks"/>
    <x v="0"/>
    <x v="15"/>
  </r>
  <r>
    <n v="897"/>
    <s v="Berry-Cannon"/>
    <s v="Organized discrete encoding"/>
    <n v="8800"/>
    <n v="2437"/>
    <n v="28"/>
    <x v="0"/>
    <m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m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m/>
    <n v="123"/>
    <x v="5"/>
    <s v="CHF"/>
    <n v="1381122000"/>
    <x v="805"/>
    <n v="1382677200"/>
    <d v="2013-10-25T05:00:00"/>
    <b v="0"/>
    <b v="0"/>
    <s v="music/jazz"/>
    <x v="1"/>
    <x v="18"/>
  </r>
  <r>
    <n v="900"/>
    <s v="Powers, Smith and Deleon"/>
    <s v="Enhanced uniform service-desk"/>
    <n v="100"/>
    <n v="2"/>
    <n v="2"/>
    <x v="0"/>
    <m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m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m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m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m/>
    <n v="16"/>
    <x v="1"/>
    <s v="USD"/>
    <n v="1349326800"/>
    <x v="259"/>
    <n v="1349672400"/>
    <d v="2012-10-08T05:00:00"/>
    <b v="0"/>
    <b v="0"/>
    <s v="publishing/radio &amp; podcasts"/>
    <x v="5"/>
    <x v="16"/>
  </r>
  <r>
    <n v="905"/>
    <s v="Haynes PLC"/>
    <s v="Re-engineered clear-thinking project"/>
    <n v="7900"/>
    <n v="12955"/>
    <n v="164"/>
    <x v="1"/>
    <m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m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m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m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m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m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m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m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m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m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m/>
    <n v="1866"/>
    <x v="4"/>
    <s v="GBP"/>
    <n v="1503982800"/>
    <x v="80"/>
    <n v="1504760400"/>
    <d v="2017-09-07T05:00:00"/>
    <b v="0"/>
    <b v="0"/>
    <s v="film &amp; video/television"/>
    <x v="4"/>
    <x v="20"/>
  </r>
  <r>
    <n v="916"/>
    <s v="Clements Ltd"/>
    <s v="Persistent bandwidth-monitored framework"/>
    <n v="3700"/>
    <n v="1343"/>
    <n v="36"/>
    <x v="0"/>
    <m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m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m/>
    <n v="156"/>
    <x v="5"/>
    <s v="CHF"/>
    <n v="1343365200"/>
    <x v="474"/>
    <n v="1344315600"/>
    <d v="2012-08-07T05:00:00"/>
    <b v="0"/>
    <b v="0"/>
    <s v="publishing/radio &amp; podcasts"/>
    <x v="5"/>
    <x v="16"/>
  </r>
  <r>
    <n v="919"/>
    <s v="Fox Ltd"/>
    <s v="Extended multimedia firmware"/>
    <n v="35600"/>
    <n v="20915"/>
    <n v="59"/>
    <x v="0"/>
    <m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m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m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m/>
    <n v="2261"/>
    <x v="1"/>
    <s v="USD"/>
    <n v="1544335200"/>
    <x v="609"/>
    <n v="1545112800"/>
    <d v="2018-12-18T06:00:00"/>
    <b v="0"/>
    <b v="1"/>
    <s v="music/world music"/>
    <x v="1"/>
    <x v="22"/>
  </r>
  <r>
    <n v="923"/>
    <s v="Wise and Sons"/>
    <s v="Sharable discrete definition"/>
    <n v="1700"/>
    <n v="4044"/>
    <n v="238"/>
    <x v="1"/>
    <m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m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m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m/>
    <n v="15"/>
    <x v="1"/>
    <s v="USD"/>
    <n v="1463029200"/>
    <x v="151"/>
    <n v="1463374800"/>
    <d v="2016-05-16T05:00:00"/>
    <b v="0"/>
    <b v="0"/>
    <s v="food/food trucks"/>
    <x v="0"/>
    <x v="15"/>
  </r>
  <r>
    <n v="927"/>
    <s v="Davis-Gardner"/>
    <s v="Synergistic dynamic utilization"/>
    <n v="7200"/>
    <n v="3301"/>
    <n v="46"/>
    <x v="0"/>
    <m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m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m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m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m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m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m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m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m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m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m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m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m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m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m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m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m/>
    <n v="114"/>
    <x v="1"/>
    <s v="USD"/>
    <n v="1411534800"/>
    <x v="219"/>
    <n v="1414558800"/>
    <d v="2014-10-29T05:00:00"/>
    <b v="0"/>
    <b v="0"/>
    <s v="food/food trucks"/>
    <x v="0"/>
    <x v="15"/>
  </r>
  <r>
    <n v="944"/>
    <s v="Walter Inc"/>
    <s v="Streamlined 5thgeneration intranet"/>
    <n v="10000"/>
    <n v="8142"/>
    <n v="81"/>
    <x v="0"/>
    <m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m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m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m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m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m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m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m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m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m/>
    <n v="21"/>
    <x v="1"/>
    <s v="USD"/>
    <n v="1450591200"/>
    <x v="846"/>
    <n v="1453701600"/>
    <d v="2016-01-25T06:00: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"/>
    <x v="1"/>
    <m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m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m/>
    <n v="830"/>
    <x v="1"/>
    <s v="USD"/>
    <n v="1450764000"/>
    <x v="848"/>
    <n v="1451109600"/>
    <d v="2015-12-26T06:00:00"/>
    <b v="0"/>
    <b v="0"/>
    <s v="film &amp; video/science fiction"/>
    <x v="4"/>
    <x v="23"/>
  </r>
  <r>
    <n v="957"/>
    <s v="Riley, Cohen and Goodman"/>
    <s v="Profound mission-critical function"/>
    <n v="9800"/>
    <n v="12434"/>
    <n v="127"/>
    <x v="1"/>
    <m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m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m/>
    <n v="130"/>
    <x v="1"/>
    <s v="USD"/>
    <n v="1277701200"/>
    <x v="140"/>
    <n v="1280120400"/>
    <d v="2010-07-26T05:00:00"/>
    <b v="0"/>
    <b v="0"/>
    <s v="publishing/translations"/>
    <x v="5"/>
    <x v="19"/>
  </r>
  <r>
    <n v="960"/>
    <s v="Robbins Group"/>
    <s v="Function-based interactive matrix"/>
    <n v="5500"/>
    <n v="4678"/>
    <n v="85"/>
    <x v="0"/>
    <m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m/>
    <n v="155"/>
    <x v="1"/>
    <s v="USD"/>
    <n v="1297922400"/>
    <x v="851"/>
    <n v="1298268000"/>
    <d v="2011-02-21T06:00:00"/>
    <b v="0"/>
    <b v="0"/>
    <s v="publishing/translations"/>
    <x v="5"/>
    <x v="19"/>
  </r>
  <r>
    <n v="962"/>
    <s v="Harris, Russell and Mitchell"/>
    <s v="User-centric cohesive policy"/>
    <n v="3600"/>
    <n v="10657"/>
    <n v="296"/>
    <x v="1"/>
    <m/>
    <n v="266"/>
    <x v="1"/>
    <s v="USD"/>
    <n v="1384408800"/>
    <x v="852"/>
    <n v="1386223200"/>
    <d v="2013-12-05T06:00:00"/>
    <b v="0"/>
    <b v="0"/>
    <s v="food/food trucks"/>
    <x v="0"/>
    <x v="15"/>
  </r>
  <r>
    <n v="963"/>
    <s v="Rodriguez-Robinson"/>
    <s v="Ergonomic methodical hub"/>
    <n v="5900"/>
    <n v="4997"/>
    <n v="85"/>
    <x v="0"/>
    <m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m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m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m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m/>
    <n v="1573"/>
    <x v="1"/>
    <s v="USD"/>
    <n v="1333688400"/>
    <x v="107"/>
    <n v="1336885200"/>
    <d v="2012-05-13T05:00:00"/>
    <b v="0"/>
    <b v="0"/>
    <s v="music/world music"/>
    <x v="1"/>
    <x v="22"/>
  </r>
  <r>
    <n v="968"/>
    <s v="Gonzalez-White"/>
    <s v="Open-architected disintermediate budgetary management"/>
    <n v="2400"/>
    <n v="8117"/>
    <n v="338"/>
    <x v="1"/>
    <m/>
    <n v="114"/>
    <x v="1"/>
    <s v="USD"/>
    <n v="1293861600"/>
    <x v="344"/>
    <n v="1295157600"/>
    <d v="2011-01-16T06:00:00"/>
    <b v="0"/>
    <b v="0"/>
    <s v="food/food trucks"/>
    <x v="0"/>
    <x v="15"/>
  </r>
  <r>
    <n v="969"/>
    <s v="Lopez-King"/>
    <s v="Multi-lateral radical solution"/>
    <n v="7900"/>
    <n v="8550"/>
    <n v="108"/>
    <x v="1"/>
    <m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m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m/>
    <n v="24"/>
    <x v="1"/>
    <s v="USD"/>
    <n v="1381208400"/>
    <x v="858"/>
    <n v="1381726800"/>
    <d v="2013-10-14T05:00: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"/>
    <x v="1"/>
    <m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m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m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m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m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m/>
    <n v="67"/>
    <x v="1"/>
    <s v="USD"/>
    <n v="1517983200"/>
    <x v="863"/>
    <n v="1520748000"/>
    <d v="2018-03-11T06:00:00"/>
    <b v="0"/>
    <b v="0"/>
    <s v="food/food trucks"/>
    <x v="0"/>
    <x v="15"/>
  </r>
  <r>
    <n v="978"/>
    <s v="Bailey, Nguyen and Martinez"/>
    <s v="Fundamental user-facing productivity"/>
    <n v="1000"/>
    <n v="8641"/>
    <n v="864"/>
    <x v="1"/>
    <m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m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m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m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m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m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m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m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m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m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m/>
    <n v="64"/>
    <x v="1"/>
    <s v="USD"/>
    <n v="1478930400"/>
    <x v="864"/>
    <n v="1480744800"/>
    <d v="2016-12-03T06:00:00"/>
    <b v="0"/>
    <b v="0"/>
    <s v="publishing/radio &amp; podcasts"/>
    <x v="5"/>
    <x v="16"/>
  </r>
  <r>
    <n v="989"/>
    <s v="Hernandez Inc"/>
    <s v="Versatile dedicated migration"/>
    <n v="2400"/>
    <n v="11990"/>
    <n v="500"/>
    <x v="1"/>
    <m/>
    <n v="226"/>
    <x v="1"/>
    <s v="USD"/>
    <n v="1555390800"/>
    <x v="843"/>
    <n v="1555822800"/>
    <d v="2019-04-21T05:00:00"/>
    <b v="0"/>
    <b v="0"/>
    <s v="publishing/translations"/>
    <x v="5"/>
    <x v="19"/>
  </r>
  <r>
    <n v="990"/>
    <s v="Ortiz-Roberts"/>
    <s v="Devolved foreground customer loyalty"/>
    <n v="7800"/>
    <n v="6839"/>
    <n v="88"/>
    <x v="0"/>
    <m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m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m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m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m/>
    <n v="842"/>
    <x v="1"/>
    <s v="USD"/>
    <n v="1413522000"/>
    <x v="873"/>
    <n v="1414040400"/>
    <d v="2014-10-23T05:00:00"/>
    <b v="0"/>
    <b v="1"/>
    <s v="publishing/translations"/>
    <x v="5"/>
    <x v="19"/>
  </r>
  <r>
    <n v="995"/>
    <s v="Manning-Hamilton"/>
    <s v="Vision-oriented scalable definition"/>
    <n v="97300"/>
    <n v="153216"/>
    <n v="157"/>
    <x v="1"/>
    <m/>
    <n v="2043"/>
    <x v="1"/>
    <s v="USD"/>
    <n v="1541307600"/>
    <x v="874"/>
    <n v="1543816800"/>
    <d v="2018-12-03T06:00:00"/>
    <b v="0"/>
    <b v="1"/>
    <s v="food/food trucks"/>
    <x v="0"/>
    <x v="15"/>
  </r>
  <r>
    <n v="996"/>
    <s v="Butler LLC"/>
    <s v="Future-proofed upward-trending migration"/>
    <n v="6600"/>
    <n v="4814"/>
    <n v="73"/>
    <x v="0"/>
    <m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m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m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m/>
    <n v="1122"/>
    <x v="1"/>
    <s v="USD"/>
    <n v="1467176400"/>
    <x v="878"/>
    <n v="1467781200"/>
    <d v="2016-07-06T05:00:00"/>
    <b v="0"/>
    <b v="0"/>
    <s v="food/food trucks"/>
    <x v="0"/>
    <x v="15"/>
  </r>
  <r>
    <m/>
    <m/>
    <m/>
    <m/>
    <m/>
    <m/>
    <x v="4"/>
    <m/>
    <m/>
    <x v="7"/>
    <m/>
    <m/>
    <x v="879"/>
    <m/>
    <m/>
    <m/>
    <m/>
    <m/>
    <x v="9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37BF1-9DCE-4A83-B759-22FCCA4A10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33DFF-03BF-4503-8477-46C71C0B281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7">
        <item x="10"/>
        <item x="24"/>
        <item x="4"/>
        <item x="6"/>
        <item x="5"/>
        <item x="13"/>
        <item x="15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FC526-6090-4E83-8F1D-A0F2F650B72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I1" sqref="I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9.3984375" customWidth="1"/>
    <col min="6" max="6" width="18" customWidth="1"/>
    <col min="8" max="8" width="16.5" customWidth="1"/>
    <col min="9" max="9" width="13" bestFit="1" customWidth="1"/>
    <col min="12" max="12" width="11.19921875" bestFit="1" customWidth="1"/>
    <col min="13" max="13" width="26.19921875" style="8" customWidth="1"/>
    <col min="14" max="14" width="11.19921875" bestFit="1" customWidth="1"/>
    <col min="15" max="15" width="28.19921875" style="8" customWidth="1"/>
    <col min="18" max="18" width="28" bestFit="1" customWidth="1"/>
    <col min="19" max="19" width="18.796875" customWidth="1"/>
    <col min="20" max="20" width="22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2048</v>
      </c>
      <c r="G1" s="1" t="s">
        <v>4</v>
      </c>
      <c r="H1" s="1" t="s">
        <v>2049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2093</v>
      </c>
      <c r="N1" s="1" t="s">
        <v>9</v>
      </c>
      <c r="O1" s="7" t="s">
        <v>2092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2086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2050</v>
      </c>
      <c r="S2" t="s">
        <v>2051</v>
      </c>
      <c r="T2" t="s">
        <v>2052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f>ROUND(E3/I3,0)</f>
        <v>92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2053</v>
      </c>
      <c r="T3" t="s">
        <v>2054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f t="shared" ref="H4:H67" si="3">ROUND(E4/I4,0)</f>
        <v>100</v>
      </c>
      <c r="I4">
        <v>1425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2055</v>
      </c>
      <c r="T4" t="s">
        <v>2056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f t="shared" si="3"/>
        <v>103</v>
      </c>
      <c r="I5">
        <v>24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2053</v>
      </c>
      <c r="T5" t="s">
        <v>2054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f t="shared" si="3"/>
        <v>99</v>
      </c>
      <c r="I6">
        <v>53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2057</v>
      </c>
      <c r="T6" t="s">
        <v>2058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f t="shared" si="3"/>
        <v>76</v>
      </c>
      <c r="I7">
        <v>174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2057</v>
      </c>
      <c r="T7" t="s">
        <v>2058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f t="shared" si="3"/>
        <v>61</v>
      </c>
      <c r="I8">
        <v>18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2059</v>
      </c>
      <c r="T8" t="s">
        <v>2060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f t="shared" si="3"/>
        <v>65</v>
      </c>
      <c r="I9">
        <v>227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2057</v>
      </c>
      <c r="T9" t="s">
        <v>2058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2057</v>
      </c>
      <c r="T10" t="s">
        <v>2058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f t="shared" si="3"/>
        <v>73</v>
      </c>
      <c r="I11">
        <v>44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2053</v>
      </c>
      <c r="T11" t="s">
        <v>2061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f t="shared" si="3"/>
        <v>63</v>
      </c>
      <c r="I12">
        <v>220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2059</v>
      </c>
      <c r="T12" t="s">
        <v>2062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f t="shared" si="3"/>
        <v>112</v>
      </c>
      <c r="I13">
        <v>27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2057</v>
      </c>
      <c r="T13" t="s">
        <v>2058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f t="shared" si="3"/>
        <v>102</v>
      </c>
      <c r="I14">
        <v>55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2059</v>
      </c>
      <c r="T14" t="s">
        <v>2062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f t="shared" si="3"/>
        <v>105</v>
      </c>
      <c r="I15">
        <v>98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2053</v>
      </c>
      <c r="T15" t="s">
        <v>2063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f t="shared" si="3"/>
        <v>94</v>
      </c>
      <c r="I16">
        <v>200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2053</v>
      </c>
      <c r="T16" t="s">
        <v>2063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f t="shared" si="3"/>
        <v>85</v>
      </c>
      <c r="I17">
        <v>452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2055</v>
      </c>
      <c r="T17" t="s">
        <v>2064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f t="shared" si="3"/>
        <v>110</v>
      </c>
      <c r="I18">
        <v>100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2065</v>
      </c>
      <c r="T18" t="s">
        <v>2066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f t="shared" si="3"/>
        <v>108</v>
      </c>
      <c r="I19">
        <v>1249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2059</v>
      </c>
      <c r="T19" t="s">
        <v>2067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f t="shared" si="3"/>
        <v>45</v>
      </c>
      <c r="I20">
        <v>135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2057</v>
      </c>
      <c r="T20" t="s">
        <v>2058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2057</v>
      </c>
      <c r="T21" t="s">
        <v>2058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f t="shared" si="3"/>
        <v>106</v>
      </c>
      <c r="I22">
        <v>1396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2059</v>
      </c>
      <c r="T22" t="s">
        <v>2062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f t="shared" si="3"/>
        <v>69</v>
      </c>
      <c r="I23">
        <v>558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2057</v>
      </c>
      <c r="T23" t="s">
        <v>2058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f t="shared" si="3"/>
        <v>85</v>
      </c>
      <c r="I24">
        <v>890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2057</v>
      </c>
      <c r="T24" t="s">
        <v>2058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f t="shared" si="3"/>
        <v>105</v>
      </c>
      <c r="I25">
        <v>142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2059</v>
      </c>
      <c r="T25" t="s">
        <v>2060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2055</v>
      </c>
      <c r="T26" t="s">
        <v>2064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f t="shared" si="3"/>
        <v>73</v>
      </c>
      <c r="I27">
        <v>163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2068</v>
      </c>
      <c r="T27" t="s">
        <v>2069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f t="shared" si="3"/>
        <v>35</v>
      </c>
      <c r="I28">
        <v>1480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2057</v>
      </c>
      <c r="T28" t="s">
        <v>2058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f t="shared" si="3"/>
        <v>107</v>
      </c>
      <c r="I29">
        <v>15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2053</v>
      </c>
      <c r="T29" t="s">
        <v>2054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2057</v>
      </c>
      <c r="T30" t="s">
        <v>2058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2059</v>
      </c>
      <c r="T31" t="s">
        <v>2070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f t="shared" si="3"/>
        <v>112</v>
      </c>
      <c r="I32">
        <v>129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2059</v>
      </c>
      <c r="T32" t="s">
        <v>2067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f t="shared" si="3"/>
        <v>48</v>
      </c>
      <c r="I33">
        <v>226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2068</v>
      </c>
      <c r="T33" t="s">
        <v>2069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2059</v>
      </c>
      <c r="T34" t="s">
        <v>2060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2057</v>
      </c>
      <c r="T35" t="s">
        <v>2058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2059</v>
      </c>
      <c r="T36" t="s">
        <v>2060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f t="shared" si="3"/>
        <v>96</v>
      </c>
      <c r="I37">
        <v>1965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2059</v>
      </c>
      <c r="T37" t="s">
        <v>2062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f t="shared" si="3"/>
        <v>69</v>
      </c>
      <c r="I38">
        <v>16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2057</v>
      </c>
      <c r="T38" t="s">
        <v>2058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f t="shared" si="3"/>
        <v>106</v>
      </c>
      <c r="I39">
        <v>107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2065</v>
      </c>
      <c r="T39" t="s">
        <v>2071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f t="shared" si="3"/>
        <v>75</v>
      </c>
      <c r="I40">
        <v>134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2072</v>
      </c>
      <c r="T40" t="s">
        <v>2073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f t="shared" si="3"/>
        <v>57</v>
      </c>
      <c r="I41">
        <v>88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2057</v>
      </c>
      <c r="T41" t="s">
        <v>2058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f t="shared" si="3"/>
        <v>75</v>
      </c>
      <c r="I42">
        <v>198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2055</v>
      </c>
      <c r="T42" t="s">
        <v>2064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f t="shared" si="3"/>
        <v>107</v>
      </c>
      <c r="I43">
        <v>111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2053</v>
      </c>
      <c r="T43" t="s">
        <v>2054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2051</v>
      </c>
      <c r="T44" t="s">
        <v>2074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2065</v>
      </c>
      <c r="T45" t="s">
        <v>2075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f t="shared" si="3"/>
        <v>108</v>
      </c>
      <c r="I46">
        <v>98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2065</v>
      </c>
      <c r="T46" t="s">
        <v>2071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f t="shared" si="3"/>
        <v>94</v>
      </c>
      <c r="I47">
        <v>48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2057</v>
      </c>
      <c r="T47" t="s">
        <v>2058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f t="shared" si="3"/>
        <v>46</v>
      </c>
      <c r="I48">
        <v>92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2053</v>
      </c>
      <c r="T48" t="s">
        <v>2054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f t="shared" si="3"/>
        <v>48</v>
      </c>
      <c r="I49">
        <v>149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2057</v>
      </c>
      <c r="T49" t="s">
        <v>2058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f t="shared" si="3"/>
        <v>53</v>
      </c>
      <c r="I50">
        <v>2431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2057</v>
      </c>
      <c r="T50" t="s">
        <v>2058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f t="shared" si="3"/>
        <v>45</v>
      </c>
      <c r="I51">
        <v>303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2053</v>
      </c>
      <c r="T51" t="s">
        <v>2054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2053</v>
      </c>
      <c r="T52" t="s">
        <v>2076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f t="shared" si="3"/>
        <v>99</v>
      </c>
      <c r="I53">
        <v>1467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2055</v>
      </c>
      <c r="T53" t="s">
        <v>2064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f t="shared" si="3"/>
        <v>33</v>
      </c>
      <c r="I54">
        <v>75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2057</v>
      </c>
      <c r="T54" t="s">
        <v>2058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f t="shared" si="3"/>
        <v>59</v>
      </c>
      <c r="I55">
        <v>209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2059</v>
      </c>
      <c r="T55" t="s">
        <v>2062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f t="shared" si="3"/>
        <v>45</v>
      </c>
      <c r="I56">
        <v>120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2055</v>
      </c>
      <c r="T56" t="s">
        <v>2064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f t="shared" si="3"/>
        <v>90</v>
      </c>
      <c r="I57">
        <v>131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2053</v>
      </c>
      <c r="T57" t="s">
        <v>2077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f t="shared" si="3"/>
        <v>70</v>
      </c>
      <c r="I58">
        <v>164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2055</v>
      </c>
      <c r="T58" t="s">
        <v>2064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f t="shared" si="3"/>
        <v>31</v>
      </c>
      <c r="I59">
        <v>201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2068</v>
      </c>
      <c r="T59" t="s">
        <v>2069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f t="shared" si="3"/>
        <v>29</v>
      </c>
      <c r="I60">
        <v>211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2057</v>
      </c>
      <c r="T60" t="s">
        <v>2058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f t="shared" si="3"/>
        <v>30</v>
      </c>
      <c r="I61">
        <v>128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2057</v>
      </c>
      <c r="T61" t="s">
        <v>2058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2057</v>
      </c>
      <c r="T62" t="s">
        <v>2058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2057</v>
      </c>
      <c r="T63" t="s">
        <v>2058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f t="shared" si="3"/>
        <v>58</v>
      </c>
      <c r="I64">
        <v>249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2055</v>
      </c>
      <c r="T64" t="s">
        <v>2056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f t="shared" si="3"/>
        <v>111</v>
      </c>
      <c r="I65">
        <v>5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2057</v>
      </c>
      <c r="T65" t="s">
        <v>2058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f t="shared" si="3"/>
        <v>72</v>
      </c>
      <c r="I66">
        <v>38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2055</v>
      </c>
      <c r="T66" t="s">
        <v>2056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f t="shared" si="3"/>
        <v>61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2057</v>
      </c>
      <c r="T67" t="s">
        <v>2058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f t="shared" ref="H68:H131" si="7">ROUND(E68/I68,0)</f>
        <v>109</v>
      </c>
      <c r="I68">
        <v>12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2057</v>
      </c>
      <c r="T68" t="s">
        <v>2058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2055</v>
      </c>
      <c r="T69" t="s">
        <v>2064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f t="shared" si="7"/>
        <v>59</v>
      </c>
      <c r="I70">
        <v>246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2057</v>
      </c>
      <c r="T70" t="s">
        <v>2058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f t="shared" si="7"/>
        <v>112</v>
      </c>
      <c r="I71">
        <v>17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2057</v>
      </c>
      <c r="T71" t="s">
        <v>2058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2057</v>
      </c>
      <c r="T72" t="s">
        <v>2058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f t="shared" si="7"/>
        <v>85</v>
      </c>
      <c r="I73">
        <v>76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2057</v>
      </c>
      <c r="T73" t="s">
        <v>2058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f t="shared" si="7"/>
        <v>74</v>
      </c>
      <c r="I74">
        <v>54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2059</v>
      </c>
      <c r="T74" t="s">
        <v>2067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f t="shared" si="7"/>
        <v>105</v>
      </c>
      <c r="I75">
        <v>88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2053</v>
      </c>
      <c r="T75" t="s">
        <v>2077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f t="shared" si="7"/>
        <v>56</v>
      </c>
      <c r="I76">
        <v>85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2053</v>
      </c>
      <c r="T76" t="s">
        <v>2076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f t="shared" si="7"/>
        <v>86</v>
      </c>
      <c r="I77">
        <v>170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2072</v>
      </c>
      <c r="T77" t="s">
        <v>2073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2057</v>
      </c>
      <c r="T78" t="s">
        <v>2058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f t="shared" si="7"/>
        <v>80</v>
      </c>
      <c r="I79">
        <v>56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2059</v>
      </c>
      <c r="T79" t="s">
        <v>2067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f t="shared" si="7"/>
        <v>41</v>
      </c>
      <c r="I80">
        <v>330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2065</v>
      </c>
      <c r="T80" t="s">
        <v>2078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2057</v>
      </c>
      <c r="T81" t="s">
        <v>2058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f t="shared" si="7"/>
        <v>55</v>
      </c>
      <c r="I82">
        <v>127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2068</v>
      </c>
      <c r="T82" t="s">
        <v>2069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f t="shared" si="7"/>
        <v>92</v>
      </c>
      <c r="I83">
        <v>411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2053</v>
      </c>
      <c r="T83" t="s">
        <v>2054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f t="shared" si="7"/>
        <v>83</v>
      </c>
      <c r="I84">
        <v>180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2068</v>
      </c>
      <c r="T84" t="s">
        <v>2069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2053</v>
      </c>
      <c r="T85" t="s">
        <v>2061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f t="shared" si="7"/>
        <v>111</v>
      </c>
      <c r="I86">
        <v>374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2055</v>
      </c>
      <c r="T86" t="s">
        <v>2064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f t="shared" si="7"/>
        <v>91</v>
      </c>
      <c r="I87">
        <v>71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2053</v>
      </c>
      <c r="T87" t="s">
        <v>2063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f t="shared" si="7"/>
        <v>61</v>
      </c>
      <c r="I88">
        <v>203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2057</v>
      </c>
      <c r="T88" t="s">
        <v>2058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f t="shared" si="7"/>
        <v>83</v>
      </c>
      <c r="I89">
        <v>1482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2053</v>
      </c>
      <c r="T89" t="s">
        <v>2054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f t="shared" si="7"/>
        <v>111</v>
      </c>
      <c r="I90">
        <v>113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2065</v>
      </c>
      <c r="T90" t="s">
        <v>2078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f t="shared" si="7"/>
        <v>89</v>
      </c>
      <c r="I91">
        <v>96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2057</v>
      </c>
      <c r="T91" t="s">
        <v>2058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f t="shared" si="7"/>
        <v>58</v>
      </c>
      <c r="I92">
        <v>106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2057</v>
      </c>
      <c r="T92" t="s">
        <v>2058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2065</v>
      </c>
      <c r="T93" t="s">
        <v>2078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f t="shared" si="7"/>
        <v>104</v>
      </c>
      <c r="I94">
        <v>498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2068</v>
      </c>
      <c r="T94" t="s">
        <v>2069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2057</v>
      </c>
      <c r="T95" t="s">
        <v>2058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f t="shared" si="7"/>
        <v>49</v>
      </c>
      <c r="I96">
        <v>180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2055</v>
      </c>
      <c r="T96" t="s">
        <v>2056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f t="shared" si="7"/>
        <v>38</v>
      </c>
      <c r="I97">
        <v>27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2059</v>
      </c>
      <c r="T97" t="s">
        <v>2060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2057</v>
      </c>
      <c r="T98" t="s">
        <v>2058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f t="shared" si="7"/>
        <v>107</v>
      </c>
      <c r="I99">
        <v>113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2051</v>
      </c>
      <c r="T99" t="s">
        <v>2074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f t="shared" si="7"/>
        <v>27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2068</v>
      </c>
      <c r="T100" t="s">
        <v>2069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f t="shared" si="7"/>
        <v>91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2057</v>
      </c>
      <c r="T101" t="s">
        <v>2058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2057</v>
      </c>
      <c r="T102" t="s">
        <v>2058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f t="shared" si="7"/>
        <v>56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2053</v>
      </c>
      <c r="T103" t="s">
        <v>2061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f t="shared" si="7"/>
        <v>31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2055</v>
      </c>
      <c r="T104" t="s">
        <v>2064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f t="shared" si="7"/>
        <v>67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2053</v>
      </c>
      <c r="T105" t="s">
        <v>2061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f t="shared" si="7"/>
        <v>89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2053</v>
      </c>
      <c r="T106" t="s">
        <v>2063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f t="shared" si="7"/>
        <v>103</v>
      </c>
      <c r="I107">
        <v>95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2055</v>
      </c>
      <c r="T107" t="s">
        <v>2056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f t="shared" si="7"/>
        <v>95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2057</v>
      </c>
      <c r="T108" t="s">
        <v>2058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f t="shared" si="7"/>
        <v>76</v>
      </c>
      <c r="I109">
        <v>86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2057</v>
      </c>
      <c r="T109" t="s">
        <v>2058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f t="shared" si="7"/>
        <v>108</v>
      </c>
      <c r="I110">
        <v>83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2059</v>
      </c>
      <c r="T110" t="s">
        <v>2060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f t="shared" si="7"/>
        <v>51</v>
      </c>
      <c r="I111">
        <v>60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2059</v>
      </c>
      <c r="T111" t="s">
        <v>2079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f t="shared" si="7"/>
        <v>72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2051</v>
      </c>
      <c r="T112" t="s">
        <v>2074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f t="shared" si="7"/>
        <v>109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2065</v>
      </c>
      <c r="T113" t="s">
        <v>2075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2055</v>
      </c>
      <c r="T114" t="s">
        <v>2056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f t="shared" si="7"/>
        <v>95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2051</v>
      </c>
      <c r="T115" t="s">
        <v>2074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f t="shared" si="7"/>
        <v>110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2055</v>
      </c>
      <c r="T116" t="s">
        <v>2064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2065</v>
      </c>
      <c r="T117" t="s">
        <v>2071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f t="shared" si="7"/>
        <v>87</v>
      </c>
      <c r="I118">
        <v>73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2057</v>
      </c>
      <c r="T118" t="s">
        <v>2058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f t="shared" si="7"/>
        <v>31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2059</v>
      </c>
      <c r="T119" t="s">
        <v>2079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f t="shared" si="7"/>
        <v>95</v>
      </c>
      <c r="I120">
        <v>67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2072</v>
      </c>
      <c r="T120" t="s">
        <v>2073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f t="shared" si="7"/>
        <v>70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2059</v>
      </c>
      <c r="T121" t="s">
        <v>2060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2068</v>
      </c>
      <c r="T122" t="s">
        <v>2080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f t="shared" si="7"/>
        <v>110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2068</v>
      </c>
      <c r="T123" t="s">
        <v>2069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2065</v>
      </c>
      <c r="T124" t="s">
        <v>2071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f t="shared" si="7"/>
        <v>50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2057</v>
      </c>
      <c r="T125" t="s">
        <v>2058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f t="shared" si="7"/>
        <v>102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2072</v>
      </c>
      <c r="T126" t="s">
        <v>2073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f t="shared" si="7"/>
        <v>47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2057</v>
      </c>
      <c r="T127" t="s">
        <v>2058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f t="shared" si="7"/>
        <v>90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2057</v>
      </c>
      <c r="T128" t="s">
        <v>2058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f t="shared" si="7"/>
        <v>79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2057</v>
      </c>
      <c r="T129" t="s">
        <v>2058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f t="shared" si="7"/>
        <v>80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2053</v>
      </c>
      <c r="T130" t="s">
        <v>2054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f t="shared" si="7"/>
        <v>86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2051</v>
      </c>
      <c r="T131" t="s">
        <v>2074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f t="shared" ref="H132:H195" si="11">ROUND(E132/I132,0)</f>
        <v>28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2059</v>
      </c>
      <c r="T132" t="s">
        <v>2062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2055</v>
      </c>
      <c r="T133" t="s">
        <v>2056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f t="shared" si="11"/>
        <v>43</v>
      </c>
      <c r="I134">
        <v>89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2057</v>
      </c>
      <c r="T134" t="s">
        <v>2058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f t="shared" si="11"/>
        <v>88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2053</v>
      </c>
      <c r="T135" t="s">
        <v>2081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f t="shared" si="11"/>
        <v>95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2059</v>
      </c>
      <c r="T136" t="s">
        <v>2060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f t="shared" si="11"/>
        <v>47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2057</v>
      </c>
      <c r="T137" t="s">
        <v>2058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f t="shared" si="11"/>
        <v>47</v>
      </c>
      <c r="I138">
        <v>58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2059</v>
      </c>
      <c r="T138" t="s">
        <v>2062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f t="shared" si="11"/>
        <v>94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2065</v>
      </c>
      <c r="T139" t="s">
        <v>2066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f t="shared" si="11"/>
        <v>80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2068</v>
      </c>
      <c r="T140" t="s">
        <v>2080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f t="shared" si="11"/>
        <v>59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2055</v>
      </c>
      <c r="T141" t="s">
        <v>2064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f t="shared" si="11"/>
        <v>66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2059</v>
      </c>
      <c r="T142" t="s">
        <v>2060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f t="shared" si="11"/>
        <v>61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2055</v>
      </c>
      <c r="T143" t="s">
        <v>2056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f t="shared" si="11"/>
        <v>98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2055</v>
      </c>
      <c r="T144" t="s">
        <v>2056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f t="shared" si="11"/>
        <v>105</v>
      </c>
      <c r="I145">
        <v>70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2053</v>
      </c>
      <c r="T145" t="s">
        <v>2063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f t="shared" si="11"/>
        <v>86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2057</v>
      </c>
      <c r="T146" t="s">
        <v>2058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f t="shared" si="11"/>
        <v>77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2055</v>
      </c>
      <c r="T147" t="s">
        <v>2064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f t="shared" si="11"/>
        <v>30</v>
      </c>
      <c r="I148">
        <v>51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2057</v>
      </c>
      <c r="T148" t="s">
        <v>2058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f t="shared" si="11"/>
        <v>47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2057</v>
      </c>
      <c r="T149" t="s">
        <v>2058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f t="shared" si="11"/>
        <v>105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2055</v>
      </c>
      <c r="T150" t="s">
        <v>2064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f t="shared" si="11"/>
        <v>70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2053</v>
      </c>
      <c r="T151" t="s">
        <v>2063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2053</v>
      </c>
      <c r="T152" t="s">
        <v>2054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f t="shared" si="11"/>
        <v>60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2053</v>
      </c>
      <c r="T153" t="s">
        <v>2061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f t="shared" si="11"/>
        <v>52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2053</v>
      </c>
      <c r="T154" t="s">
        <v>2063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2057</v>
      </c>
      <c r="T155" t="s">
        <v>2058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f t="shared" si="11"/>
        <v>95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2053</v>
      </c>
      <c r="T156" t="s">
        <v>2063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f t="shared" si="11"/>
        <v>76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2057</v>
      </c>
      <c r="T157" t="s">
        <v>2058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f t="shared" si="11"/>
        <v>71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2053</v>
      </c>
      <c r="T158" t="s">
        <v>2054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f t="shared" si="11"/>
        <v>74</v>
      </c>
      <c r="I159">
        <v>30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2072</v>
      </c>
      <c r="T159" t="s">
        <v>2073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f t="shared" si="11"/>
        <v>113</v>
      </c>
      <c r="I160">
        <v>41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2053</v>
      </c>
      <c r="T160" t="s">
        <v>2054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f t="shared" si="11"/>
        <v>105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2057</v>
      </c>
      <c r="T161" t="s">
        <v>2058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f t="shared" si="11"/>
        <v>79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2055</v>
      </c>
      <c r="T162" t="s">
        <v>2064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f t="shared" si="11"/>
        <v>57</v>
      </c>
      <c r="I163">
        <v>75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2055</v>
      </c>
      <c r="T163" t="s">
        <v>2056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f t="shared" si="11"/>
        <v>58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2053</v>
      </c>
      <c r="T164" t="s">
        <v>2054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f t="shared" si="11"/>
        <v>36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2072</v>
      </c>
      <c r="T165" t="s">
        <v>2073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f t="shared" si="11"/>
        <v>108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2057</v>
      </c>
      <c r="T166" t="s">
        <v>2058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f t="shared" si="11"/>
        <v>44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2055</v>
      </c>
      <c r="T167" t="s">
        <v>2056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f t="shared" si="11"/>
        <v>55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2072</v>
      </c>
      <c r="T168" t="s">
        <v>2073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2057</v>
      </c>
      <c r="T169" t="s">
        <v>2058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2053</v>
      </c>
      <c r="T170" t="s">
        <v>2063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f t="shared" si="11"/>
        <v>78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2059</v>
      </c>
      <c r="T171" t="s">
        <v>2070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f t="shared" si="11"/>
        <v>83</v>
      </c>
      <c r="I172">
        <v>67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2053</v>
      </c>
      <c r="T172" t="s">
        <v>2063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f t="shared" si="11"/>
        <v>104</v>
      </c>
      <c r="I173">
        <v>5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2065</v>
      </c>
      <c r="T173" t="s">
        <v>2078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f t="shared" si="11"/>
        <v>26</v>
      </c>
      <c r="I174">
        <v>26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2059</v>
      </c>
      <c r="T174" t="s">
        <v>2060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f t="shared" si="11"/>
        <v>101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2057</v>
      </c>
      <c r="T175" t="s">
        <v>2058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f t="shared" si="11"/>
        <v>112</v>
      </c>
      <c r="I176">
        <v>48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2055</v>
      </c>
      <c r="T176" t="s">
        <v>2064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2057</v>
      </c>
      <c r="T177" t="s">
        <v>2058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f t="shared" si="11"/>
        <v>110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2057</v>
      </c>
      <c r="T178" t="s">
        <v>2058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2057</v>
      </c>
      <c r="T179" t="s">
        <v>2058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f t="shared" si="11"/>
        <v>33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2051</v>
      </c>
      <c r="T180" t="s">
        <v>2074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f t="shared" si="11"/>
        <v>45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2057</v>
      </c>
      <c r="T181" t="s">
        <v>2058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f t="shared" si="11"/>
        <v>82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2055</v>
      </c>
      <c r="T182" t="s">
        <v>2064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f t="shared" si="11"/>
        <v>39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2055</v>
      </c>
      <c r="T183" t="s">
        <v>2056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2057</v>
      </c>
      <c r="T184" t="s">
        <v>2058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f t="shared" si="11"/>
        <v>41</v>
      </c>
      <c r="I185">
        <v>86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2053</v>
      </c>
      <c r="T185" t="s">
        <v>2054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f t="shared" si="11"/>
        <v>31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2057</v>
      </c>
      <c r="T186" t="s">
        <v>2058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f t="shared" si="11"/>
        <v>38</v>
      </c>
      <c r="I187">
        <v>19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2059</v>
      </c>
      <c r="T187" t="s">
        <v>2079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f t="shared" si="11"/>
        <v>32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2057</v>
      </c>
      <c r="T188" t="s">
        <v>2058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f t="shared" si="11"/>
        <v>96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2059</v>
      </c>
      <c r="T189" t="s">
        <v>2070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2057</v>
      </c>
      <c r="T190" t="s">
        <v>2058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f t="shared" si="11"/>
        <v>102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2057</v>
      </c>
      <c r="T191" t="s">
        <v>2058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f t="shared" si="11"/>
        <v>106</v>
      </c>
      <c r="I192">
        <v>24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2057</v>
      </c>
      <c r="T192" t="s">
        <v>2058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f t="shared" si="11"/>
        <v>37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2057</v>
      </c>
      <c r="T193" t="s">
        <v>2058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f t="shared" si="11"/>
        <v>35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2053</v>
      </c>
      <c r="T194" t="s">
        <v>2054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f t="shared" si="11"/>
        <v>46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2053</v>
      </c>
      <c r="T195" t="s">
        <v>2063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f t="shared" ref="H196:H259" si="15">ROUND(E196/I196,0)</f>
        <v>69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2053</v>
      </c>
      <c r="T196" t="s">
        <v>2076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f t="shared" si="15"/>
        <v>109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2053</v>
      </c>
      <c r="T197" t="s">
        <v>2061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f t="shared" si="15"/>
        <v>52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2055</v>
      </c>
      <c r="T198" t="s">
        <v>2064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f t="shared" si="15"/>
        <v>82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2059</v>
      </c>
      <c r="T199" t="s">
        <v>2062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f t="shared" si="15"/>
        <v>36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2053</v>
      </c>
      <c r="T200" t="s">
        <v>2061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f t="shared" si="15"/>
        <v>74</v>
      </c>
      <c r="I201">
        <v>13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2053</v>
      </c>
      <c r="T201" t="s">
        <v>2054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2057</v>
      </c>
      <c r="T202" t="s">
        <v>2058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f t="shared" si="15"/>
        <v>91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2055</v>
      </c>
      <c r="T203" t="s">
        <v>2056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f t="shared" si="15"/>
        <v>80</v>
      </c>
      <c r="I204">
        <v>82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2051</v>
      </c>
      <c r="T204" t="s">
        <v>2074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f t="shared" si="15"/>
        <v>43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2057</v>
      </c>
      <c r="T205" t="s">
        <v>2058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f t="shared" si="15"/>
        <v>63</v>
      </c>
      <c r="I206">
        <v>40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2053</v>
      </c>
      <c r="T206" t="s">
        <v>2077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f t="shared" si="15"/>
        <v>70</v>
      </c>
      <c r="I207">
        <v>80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2057</v>
      </c>
      <c r="T207" t="s">
        <v>2058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f t="shared" si="15"/>
        <v>61</v>
      </c>
      <c r="I208">
        <v>57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2065</v>
      </c>
      <c r="T208" t="s">
        <v>2071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2053</v>
      </c>
      <c r="T209" t="s">
        <v>2054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f t="shared" si="15"/>
        <v>97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2059</v>
      </c>
      <c r="T210" t="s">
        <v>2060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f t="shared" si="15"/>
        <v>51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2059</v>
      </c>
      <c r="T211" t="s">
        <v>2060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f t="shared" si="15"/>
        <v>28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2059</v>
      </c>
      <c r="T212" t="s">
        <v>2082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f t="shared" si="15"/>
        <v>61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2057</v>
      </c>
      <c r="T213" t="s">
        <v>2058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f t="shared" si="15"/>
        <v>73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2057</v>
      </c>
      <c r="T214" t="s">
        <v>2058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f t="shared" si="15"/>
        <v>40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2053</v>
      </c>
      <c r="T215" t="s">
        <v>2063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f t="shared" si="15"/>
        <v>87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2053</v>
      </c>
      <c r="T216" t="s">
        <v>2054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f t="shared" si="15"/>
        <v>42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2057</v>
      </c>
      <c r="T217" t="s">
        <v>2058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f t="shared" si="15"/>
        <v>104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2057</v>
      </c>
      <c r="T218" t="s">
        <v>2058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f t="shared" si="15"/>
        <v>62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2059</v>
      </c>
      <c r="T219" t="s">
        <v>2082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f t="shared" si="15"/>
        <v>31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2059</v>
      </c>
      <c r="T220" t="s">
        <v>2070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f t="shared" si="15"/>
        <v>90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2059</v>
      </c>
      <c r="T221" t="s">
        <v>2067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f t="shared" si="15"/>
        <v>39</v>
      </c>
      <c r="I222">
        <v>17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2057</v>
      </c>
      <c r="T222" t="s">
        <v>2058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f t="shared" si="15"/>
        <v>55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2051</v>
      </c>
      <c r="T223" t="s">
        <v>2074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f t="shared" si="15"/>
        <v>48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2072</v>
      </c>
      <c r="T224" t="s">
        <v>2073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f t="shared" si="15"/>
        <v>88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2057</v>
      </c>
      <c r="T225" t="s">
        <v>2058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f t="shared" si="15"/>
        <v>52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2059</v>
      </c>
      <c r="T226" t="s">
        <v>2082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f t="shared" si="15"/>
        <v>30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2053</v>
      </c>
      <c r="T227" t="s">
        <v>2054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f t="shared" si="15"/>
        <v>98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2072</v>
      </c>
      <c r="T228" t="s">
        <v>2073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f t="shared" si="15"/>
        <v>109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2068</v>
      </c>
      <c r="T229" t="s">
        <v>2080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f t="shared" si="15"/>
        <v>67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2059</v>
      </c>
      <c r="T230" t="s">
        <v>2067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f t="shared" si="15"/>
        <v>65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2068</v>
      </c>
      <c r="T231" t="s">
        <v>2080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f t="shared" si="15"/>
        <v>100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2068</v>
      </c>
      <c r="T232" t="s">
        <v>2069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f t="shared" si="15"/>
        <v>82</v>
      </c>
      <c r="I233">
        <v>67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2057</v>
      </c>
      <c r="T233" t="s">
        <v>2058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f t="shared" si="15"/>
        <v>63</v>
      </c>
      <c r="I234">
        <v>92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2057</v>
      </c>
      <c r="T234" t="s">
        <v>2058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f t="shared" si="15"/>
        <v>97</v>
      </c>
      <c r="I235">
        <v>62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2059</v>
      </c>
      <c r="T235" t="s">
        <v>2067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f t="shared" si="15"/>
        <v>55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2068</v>
      </c>
      <c r="T236" t="s">
        <v>2069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f t="shared" si="15"/>
        <v>39</v>
      </c>
      <c r="I237">
        <v>92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2059</v>
      </c>
      <c r="T237" t="s">
        <v>2067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f t="shared" si="15"/>
        <v>76</v>
      </c>
      <c r="I238">
        <v>57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2053</v>
      </c>
      <c r="T238" t="s">
        <v>2054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f t="shared" si="15"/>
        <v>45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2059</v>
      </c>
      <c r="T239" t="s">
        <v>2067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f t="shared" si="15"/>
        <v>105</v>
      </c>
      <c r="I240">
        <v>97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2057</v>
      </c>
      <c r="T240" t="s">
        <v>2058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f t="shared" si="15"/>
        <v>76</v>
      </c>
      <c r="I241">
        <v>41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2055</v>
      </c>
      <c r="T241" t="s">
        <v>2064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f t="shared" si="15"/>
        <v>69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2057</v>
      </c>
      <c r="T242" t="s">
        <v>2058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f t="shared" si="15"/>
        <v>102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2065</v>
      </c>
      <c r="T243" t="s">
        <v>2066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f t="shared" si="15"/>
        <v>43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2053</v>
      </c>
      <c r="T244" t="s">
        <v>2054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f t="shared" si="15"/>
        <v>43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2057</v>
      </c>
      <c r="T245" t="s">
        <v>2058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f t="shared" si="15"/>
        <v>75</v>
      </c>
      <c r="I246">
        <v>53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2057</v>
      </c>
      <c r="T246" t="s">
        <v>2058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f t="shared" si="15"/>
        <v>69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2057</v>
      </c>
      <c r="T247" t="s">
        <v>2058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f t="shared" si="15"/>
        <v>66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2055</v>
      </c>
      <c r="T248" t="s">
        <v>2056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f t="shared" si="15"/>
        <v>98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2065</v>
      </c>
      <c r="T249" t="s">
        <v>2071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f t="shared" si="15"/>
        <v>60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2068</v>
      </c>
      <c r="T250" t="s">
        <v>2080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f t="shared" si="15"/>
        <v>26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2065</v>
      </c>
      <c r="T251" t="s">
        <v>2078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2053</v>
      </c>
      <c r="T252" t="s">
        <v>2054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f t="shared" si="15"/>
        <v>38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2057</v>
      </c>
      <c r="T253" t="s">
        <v>2058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f t="shared" si="15"/>
        <v>106</v>
      </c>
      <c r="I254">
        <v>59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2057</v>
      </c>
      <c r="T254" t="s">
        <v>2058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f t="shared" si="15"/>
        <v>81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2059</v>
      </c>
      <c r="T255" t="s">
        <v>2062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f t="shared" si="15"/>
        <v>97</v>
      </c>
      <c r="I256">
        <v>88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2065</v>
      </c>
      <c r="T256" t="s">
        <v>2066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f t="shared" si="15"/>
        <v>57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2053</v>
      </c>
      <c r="T257" t="s">
        <v>2054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f t="shared" si="15"/>
        <v>64</v>
      </c>
      <c r="I258">
        <v>15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2053</v>
      </c>
      <c r="T258" t="s">
        <v>2054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f t="shared" si="15"/>
        <v>90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2057</v>
      </c>
      <c r="T259" t="s">
        <v>2058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f t="shared" ref="H260:H323" si="19">ROUND(E260/I260,0)</f>
        <v>72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2057</v>
      </c>
      <c r="T260" t="s">
        <v>2058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f t="shared" si="19"/>
        <v>78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2072</v>
      </c>
      <c r="T261" t="s">
        <v>2073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f t="shared" si="19"/>
        <v>38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2053</v>
      </c>
      <c r="T262" t="s">
        <v>2054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f t="shared" si="19"/>
        <v>58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2053</v>
      </c>
      <c r="T263" t="s">
        <v>2054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f t="shared" si="19"/>
        <v>50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2053</v>
      </c>
      <c r="T264" t="s">
        <v>2063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f t="shared" si="19"/>
        <v>54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2072</v>
      </c>
      <c r="T265" t="s">
        <v>2073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f t="shared" si="19"/>
        <v>30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2057</v>
      </c>
      <c r="T266" t="s">
        <v>2058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f t="shared" si="19"/>
        <v>70</v>
      </c>
      <c r="I267">
        <v>86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2057</v>
      </c>
      <c r="T267" t="s">
        <v>2058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f t="shared" si="19"/>
        <v>27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2053</v>
      </c>
      <c r="T268" t="s">
        <v>2077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f t="shared" si="19"/>
        <v>52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2057</v>
      </c>
      <c r="T269" t="s">
        <v>2058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f t="shared" si="19"/>
        <v>56</v>
      </c>
      <c r="I270">
        <v>48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2059</v>
      </c>
      <c r="T270" t="s">
        <v>2060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f t="shared" si="19"/>
        <v>102</v>
      </c>
      <c r="I271">
        <v>87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2059</v>
      </c>
      <c r="T271" t="s">
        <v>2079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f t="shared" si="19"/>
        <v>25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2068</v>
      </c>
      <c r="T272" t="s">
        <v>2069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f t="shared" si="19"/>
        <v>32</v>
      </c>
      <c r="I273">
        <v>61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2072</v>
      </c>
      <c r="T273" t="s">
        <v>2073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f t="shared" si="19"/>
        <v>82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2057</v>
      </c>
      <c r="T274" t="s">
        <v>2058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f t="shared" si="19"/>
        <v>38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2057</v>
      </c>
      <c r="T275" t="s">
        <v>2058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f t="shared" si="19"/>
        <v>52</v>
      </c>
      <c r="I276">
        <v>15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2057</v>
      </c>
      <c r="T276" t="s">
        <v>2058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f t="shared" si="19"/>
        <v>81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2065</v>
      </c>
      <c r="T277" t="s">
        <v>2078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f t="shared" si="19"/>
        <v>40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2068</v>
      </c>
      <c r="T278" t="s">
        <v>2069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f t="shared" si="19"/>
        <v>90</v>
      </c>
      <c r="I279">
        <v>83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2057</v>
      </c>
      <c r="T279" t="s">
        <v>2058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f t="shared" si="19"/>
        <v>97</v>
      </c>
      <c r="I280">
        <v>91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2055</v>
      </c>
      <c r="T280" t="s">
        <v>2056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f t="shared" si="19"/>
        <v>25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2057</v>
      </c>
      <c r="T281" t="s">
        <v>2058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f t="shared" si="19"/>
        <v>37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2059</v>
      </c>
      <c r="T282" t="s">
        <v>2067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f t="shared" si="19"/>
        <v>73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2057</v>
      </c>
      <c r="T283" t="s">
        <v>2058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f t="shared" si="19"/>
        <v>68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2059</v>
      </c>
      <c r="T284" t="s">
        <v>2079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f t="shared" si="19"/>
        <v>52</v>
      </c>
      <c r="I285">
        <v>29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2053</v>
      </c>
      <c r="T285" t="s">
        <v>2054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f t="shared" si="19"/>
        <v>62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2055</v>
      </c>
      <c r="T286" t="s">
        <v>2056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f t="shared" si="19"/>
        <v>25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2057</v>
      </c>
      <c r="T287" t="s">
        <v>2058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f t="shared" si="19"/>
        <v>106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2057</v>
      </c>
      <c r="T288" t="s">
        <v>2058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f t="shared" si="19"/>
        <v>75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2053</v>
      </c>
      <c r="T289" t="s">
        <v>2061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f t="shared" si="19"/>
        <v>40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2053</v>
      </c>
      <c r="T290" t="s">
        <v>2076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f t="shared" si="19"/>
        <v>40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2057</v>
      </c>
      <c r="T291" t="s">
        <v>2058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f t="shared" si="19"/>
        <v>101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2059</v>
      </c>
      <c r="T292" t="s">
        <v>2060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f t="shared" si="19"/>
        <v>77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2055</v>
      </c>
      <c r="T293" t="s">
        <v>2056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f t="shared" si="19"/>
        <v>72</v>
      </c>
      <c r="I294">
        <v>10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2051</v>
      </c>
      <c r="T294" t="s">
        <v>2074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f t="shared" si="19"/>
        <v>33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2057</v>
      </c>
      <c r="T295" t="s">
        <v>2058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f t="shared" si="19"/>
        <v>44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2057</v>
      </c>
      <c r="T296" t="s">
        <v>2058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f t="shared" si="19"/>
        <v>36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2057</v>
      </c>
      <c r="T297" t="s">
        <v>2058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f t="shared" si="19"/>
        <v>88</v>
      </c>
      <c r="I298">
        <v>38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2057</v>
      </c>
      <c r="T298" t="s">
        <v>2058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f t="shared" si="19"/>
        <v>65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2057</v>
      </c>
      <c r="T299" t="s">
        <v>2058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f t="shared" si="19"/>
        <v>70</v>
      </c>
      <c r="I300">
        <v>72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2053</v>
      </c>
      <c r="T300" t="s">
        <v>2054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f t="shared" si="19"/>
        <v>40</v>
      </c>
      <c r="I301">
        <v>49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2051</v>
      </c>
      <c r="T301" t="s">
        <v>2074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2065</v>
      </c>
      <c r="T302" t="s">
        <v>2066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f t="shared" si="19"/>
        <v>41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2059</v>
      </c>
      <c r="T303" t="s">
        <v>2060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f t="shared" si="19"/>
        <v>99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2057</v>
      </c>
      <c r="T304" t="s">
        <v>2058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f t="shared" si="19"/>
        <v>88</v>
      </c>
      <c r="I305">
        <v>32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2053</v>
      </c>
      <c r="T305" t="s">
        <v>2063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f t="shared" si="19"/>
        <v>81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2059</v>
      </c>
      <c r="T306" t="s">
        <v>2060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f t="shared" si="19"/>
        <v>94</v>
      </c>
      <c r="I307">
        <v>85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2057</v>
      </c>
      <c r="T307" t="s">
        <v>2058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f t="shared" si="19"/>
        <v>73</v>
      </c>
      <c r="I308">
        <v>7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2057</v>
      </c>
      <c r="T308" t="s">
        <v>2058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f t="shared" si="19"/>
        <v>66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2065</v>
      </c>
      <c r="T309" t="s">
        <v>2071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f t="shared" si="19"/>
        <v>109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2057</v>
      </c>
      <c r="T310" t="s">
        <v>2058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f t="shared" si="19"/>
        <v>41</v>
      </c>
      <c r="I311">
        <v>75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2053</v>
      </c>
      <c r="T311" t="s">
        <v>2063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f t="shared" si="19"/>
        <v>99</v>
      </c>
      <c r="I312">
        <v>16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2068</v>
      </c>
      <c r="T312" t="s">
        <v>2069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f t="shared" si="19"/>
        <v>106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2057</v>
      </c>
      <c r="T313" t="s">
        <v>2058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f t="shared" si="19"/>
        <v>49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2057</v>
      </c>
      <c r="T314" t="s">
        <v>2058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2053</v>
      </c>
      <c r="T315" t="s">
        <v>2054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f t="shared" si="19"/>
        <v>31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2059</v>
      </c>
      <c r="T316" t="s">
        <v>2060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f t="shared" si="19"/>
        <v>104</v>
      </c>
      <c r="I317">
        <v>31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2057</v>
      </c>
      <c r="T317" t="s">
        <v>2058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f t="shared" si="19"/>
        <v>59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2051</v>
      </c>
      <c r="T318" t="s">
        <v>2074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f t="shared" si="19"/>
        <v>42</v>
      </c>
      <c r="I319">
        <v>30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2057</v>
      </c>
      <c r="T319" t="s">
        <v>2058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f t="shared" si="19"/>
        <v>53</v>
      </c>
      <c r="I320">
        <v>17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2053</v>
      </c>
      <c r="T320" t="s">
        <v>2054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f t="shared" si="19"/>
        <v>51</v>
      </c>
      <c r="I321">
        <v>64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2055</v>
      </c>
      <c r="T321" t="s">
        <v>2056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f t="shared" si="19"/>
        <v>101</v>
      </c>
      <c r="I322">
        <v>80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2065</v>
      </c>
      <c r="T322" t="s">
        <v>2071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f t="shared" si="19"/>
        <v>65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2059</v>
      </c>
      <c r="T323" t="s">
        <v>2070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f t="shared" ref="H324:H387" si="23">ROUND(E324/I324,0)</f>
        <v>38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2057</v>
      </c>
      <c r="T324" t="s">
        <v>2058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f t="shared" si="23"/>
        <v>83</v>
      </c>
      <c r="I325">
        <v>26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2059</v>
      </c>
      <c r="T325" t="s">
        <v>2060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f t="shared" si="23"/>
        <v>38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2057</v>
      </c>
      <c r="T326" t="s">
        <v>2058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f t="shared" si="23"/>
        <v>81</v>
      </c>
      <c r="I327">
        <v>73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2057</v>
      </c>
      <c r="T327" t="s">
        <v>2058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f t="shared" si="23"/>
        <v>26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2059</v>
      </c>
      <c r="T328" t="s">
        <v>2067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f t="shared" si="23"/>
        <v>30</v>
      </c>
      <c r="I329">
        <v>33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2057</v>
      </c>
      <c r="T329" t="s">
        <v>2058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f t="shared" si="23"/>
        <v>54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2053</v>
      </c>
      <c r="T330" t="s">
        <v>2054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f t="shared" si="23"/>
        <v>102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2068</v>
      </c>
      <c r="T331" t="s">
        <v>2069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f t="shared" si="23"/>
        <v>45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2059</v>
      </c>
      <c r="T332" t="s">
        <v>2060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f t="shared" si="23"/>
        <v>77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2051</v>
      </c>
      <c r="T333" t="s">
        <v>2074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f t="shared" si="23"/>
        <v>88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2055</v>
      </c>
      <c r="T334" t="s">
        <v>2064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f t="shared" si="23"/>
        <v>47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2057</v>
      </c>
      <c r="T335" t="s">
        <v>2058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f t="shared" si="23"/>
        <v>111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2053</v>
      </c>
      <c r="T336" t="s">
        <v>2054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f t="shared" si="23"/>
        <v>87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2053</v>
      </c>
      <c r="T337" t="s">
        <v>2054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f t="shared" si="23"/>
        <v>64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2053</v>
      </c>
      <c r="T338" t="s">
        <v>2054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f t="shared" si="23"/>
        <v>106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2057</v>
      </c>
      <c r="T339" t="s">
        <v>2058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f t="shared" si="23"/>
        <v>74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2057</v>
      </c>
      <c r="T340" t="s">
        <v>2058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f t="shared" si="23"/>
        <v>84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2057</v>
      </c>
      <c r="T341" t="s">
        <v>2058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f t="shared" si="23"/>
        <v>89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2072</v>
      </c>
      <c r="T342" t="s">
        <v>2073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f t="shared" si="23"/>
        <v>77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2053</v>
      </c>
      <c r="T343" t="s">
        <v>2063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f t="shared" si="23"/>
        <v>97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2057</v>
      </c>
      <c r="T344" t="s">
        <v>2058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f t="shared" si="23"/>
        <v>33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2057</v>
      </c>
      <c r="T345" t="s">
        <v>2058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f t="shared" si="23"/>
        <v>100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2068</v>
      </c>
      <c r="T346" t="s">
        <v>2069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f t="shared" si="23"/>
        <v>70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2059</v>
      </c>
      <c r="T347" t="s">
        <v>2062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f t="shared" si="23"/>
        <v>110</v>
      </c>
      <c r="I348">
        <v>25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2053</v>
      </c>
      <c r="T348" t="s">
        <v>2063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f t="shared" si="23"/>
        <v>66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2055</v>
      </c>
      <c r="T349" t="s">
        <v>2056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f t="shared" si="23"/>
        <v>41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2051</v>
      </c>
      <c r="T350" t="s">
        <v>2074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f t="shared" si="23"/>
        <v>104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2057</v>
      </c>
      <c r="T351" t="s">
        <v>2058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2053</v>
      </c>
      <c r="T352" t="s">
        <v>2077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f t="shared" si="23"/>
        <v>47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2053</v>
      </c>
      <c r="T353" t="s">
        <v>2054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f t="shared" si="23"/>
        <v>30</v>
      </c>
      <c r="I354">
        <v>33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2057</v>
      </c>
      <c r="T354" t="s">
        <v>2058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f t="shared" si="23"/>
        <v>81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2057</v>
      </c>
      <c r="T355" t="s">
        <v>2058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f t="shared" si="23"/>
        <v>94</v>
      </c>
      <c r="I356">
        <v>80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2059</v>
      </c>
      <c r="T356" t="s">
        <v>2060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f t="shared" si="23"/>
        <v>26</v>
      </c>
      <c r="I357">
        <v>86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2055</v>
      </c>
      <c r="T357" t="s">
        <v>2064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f t="shared" si="23"/>
        <v>86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2057</v>
      </c>
      <c r="T358" t="s">
        <v>2058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f t="shared" si="23"/>
        <v>104</v>
      </c>
      <c r="I359">
        <v>41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2068</v>
      </c>
      <c r="T359" t="s">
        <v>2069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f t="shared" si="23"/>
        <v>50</v>
      </c>
      <c r="I360">
        <v>23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2072</v>
      </c>
      <c r="T360" t="s">
        <v>2073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f t="shared" si="23"/>
        <v>64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2059</v>
      </c>
      <c r="T361" t="s">
        <v>2067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f t="shared" si="23"/>
        <v>47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2057</v>
      </c>
      <c r="T362" t="s">
        <v>2058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f t="shared" si="23"/>
        <v>108</v>
      </c>
      <c r="I363">
        <v>88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2057</v>
      </c>
      <c r="T363" t="s">
        <v>2058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f t="shared" si="23"/>
        <v>72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2053</v>
      </c>
      <c r="T364" t="s">
        <v>2054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f t="shared" si="23"/>
        <v>60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2053</v>
      </c>
      <c r="T365" t="s">
        <v>2054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f t="shared" si="23"/>
        <v>78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2053</v>
      </c>
      <c r="T366" t="s">
        <v>2063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f t="shared" si="23"/>
        <v>105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2057</v>
      </c>
      <c r="T367" t="s">
        <v>2058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f t="shared" si="23"/>
        <v>106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2057</v>
      </c>
      <c r="T368" t="s">
        <v>2058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f t="shared" si="23"/>
        <v>25</v>
      </c>
      <c r="I369">
        <v>75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2057</v>
      </c>
      <c r="T369" t="s">
        <v>2058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f t="shared" si="23"/>
        <v>70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2059</v>
      </c>
      <c r="T370" t="s">
        <v>2060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f t="shared" si="23"/>
        <v>96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2059</v>
      </c>
      <c r="T371" t="s">
        <v>2079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f t="shared" si="23"/>
        <v>30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2057</v>
      </c>
      <c r="T372" t="s">
        <v>2058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f t="shared" si="23"/>
        <v>59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2057</v>
      </c>
      <c r="T373" t="s">
        <v>2058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f t="shared" si="23"/>
        <v>85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2059</v>
      </c>
      <c r="T374" t="s">
        <v>2060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f t="shared" si="23"/>
        <v>78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2057</v>
      </c>
      <c r="T375" t="s">
        <v>2058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f t="shared" si="23"/>
        <v>50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2059</v>
      </c>
      <c r="T376" t="s">
        <v>2060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f t="shared" si="23"/>
        <v>59</v>
      </c>
      <c r="I377">
        <v>25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2053</v>
      </c>
      <c r="T377" t="s">
        <v>2063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f t="shared" si="23"/>
        <v>94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2053</v>
      </c>
      <c r="T378" t="s">
        <v>2054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f t="shared" si="23"/>
        <v>40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2057</v>
      </c>
      <c r="T379" t="s">
        <v>2058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f t="shared" si="23"/>
        <v>70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2059</v>
      </c>
      <c r="T380" t="s">
        <v>2060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f t="shared" si="23"/>
        <v>66</v>
      </c>
      <c r="I381">
        <v>44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2057</v>
      </c>
      <c r="T381" t="s">
        <v>2058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f t="shared" si="23"/>
        <v>48</v>
      </c>
      <c r="I382">
        <v>84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2057</v>
      </c>
      <c r="T382" t="s">
        <v>2058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f t="shared" si="23"/>
        <v>63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2057</v>
      </c>
      <c r="T383" t="s">
        <v>2058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f t="shared" si="23"/>
        <v>87</v>
      </c>
      <c r="I384">
        <v>67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2072</v>
      </c>
      <c r="T384" t="s">
        <v>2073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f t="shared" si="23"/>
        <v>75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2051</v>
      </c>
      <c r="T385" t="s">
        <v>2074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f t="shared" si="23"/>
        <v>41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2059</v>
      </c>
      <c r="T386" t="s">
        <v>2060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f t="shared" si="23"/>
        <v>50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2065</v>
      </c>
      <c r="T387" t="s">
        <v>2066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f t="shared" ref="H388:H451" si="27">ROUND(E388/I388,0)</f>
        <v>97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2057</v>
      </c>
      <c r="T388" t="s">
        <v>2058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f t="shared" si="27"/>
        <v>101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2055</v>
      </c>
      <c r="T389" t="s">
        <v>2064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f t="shared" si="27"/>
        <v>89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2053</v>
      </c>
      <c r="T390" t="s">
        <v>2063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f t="shared" si="27"/>
        <v>88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2057</v>
      </c>
      <c r="T391" t="s">
        <v>2058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f t="shared" si="27"/>
        <v>90</v>
      </c>
      <c r="I392">
        <v>50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2072</v>
      </c>
      <c r="T392" t="s">
        <v>2073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f t="shared" si="27"/>
        <v>29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2065</v>
      </c>
      <c r="T393" t="s">
        <v>2066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f t="shared" si="27"/>
        <v>42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2055</v>
      </c>
      <c r="T394" t="s">
        <v>2064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f t="shared" si="27"/>
        <v>47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2053</v>
      </c>
      <c r="T395" t="s">
        <v>2077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f t="shared" si="27"/>
        <v>110</v>
      </c>
      <c r="I396">
        <v>34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2059</v>
      </c>
      <c r="T396" t="s">
        <v>2060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f t="shared" si="27"/>
        <v>42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2057</v>
      </c>
      <c r="T397" t="s">
        <v>2058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f t="shared" si="27"/>
        <v>48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2059</v>
      </c>
      <c r="T398" t="s">
        <v>2062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f t="shared" si="27"/>
        <v>31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2053</v>
      </c>
      <c r="T399" t="s">
        <v>2054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f t="shared" si="27"/>
        <v>99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2059</v>
      </c>
      <c r="T400" t="s">
        <v>2067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f t="shared" si="27"/>
        <v>66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2053</v>
      </c>
      <c r="T401" t="s">
        <v>2063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2072</v>
      </c>
      <c r="T402" t="s">
        <v>2073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f t="shared" si="27"/>
        <v>46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2057</v>
      </c>
      <c r="T403" t="s">
        <v>2058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f t="shared" si="27"/>
        <v>74</v>
      </c>
      <c r="I404">
        <v>40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2059</v>
      </c>
      <c r="T404" t="s">
        <v>2070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f t="shared" si="27"/>
        <v>56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2057</v>
      </c>
      <c r="T405" t="s">
        <v>2058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f t="shared" si="27"/>
        <v>69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2057</v>
      </c>
      <c r="T406" t="s">
        <v>2058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f t="shared" si="27"/>
        <v>61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2057</v>
      </c>
      <c r="T407" t="s">
        <v>2058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f t="shared" si="27"/>
        <v>111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2059</v>
      </c>
      <c r="T408" t="s">
        <v>2060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2057</v>
      </c>
      <c r="T409" t="s">
        <v>2058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f t="shared" si="27"/>
        <v>79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2059</v>
      </c>
      <c r="T410" t="s">
        <v>2060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f t="shared" si="27"/>
        <v>88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2053</v>
      </c>
      <c r="T411" t="s">
        <v>2054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f t="shared" si="27"/>
        <v>50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2068</v>
      </c>
      <c r="T412" t="s">
        <v>2080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f t="shared" si="27"/>
        <v>100</v>
      </c>
      <c r="I413">
        <v>82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2057</v>
      </c>
      <c r="T413" t="s">
        <v>2058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f t="shared" si="27"/>
        <v>105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2065</v>
      </c>
      <c r="T414" t="s">
        <v>2071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f t="shared" si="27"/>
        <v>108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2059</v>
      </c>
      <c r="T415" t="s">
        <v>2067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f t="shared" si="27"/>
        <v>29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2051</v>
      </c>
      <c r="T416" t="s">
        <v>2074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f t="shared" si="27"/>
        <v>30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2057</v>
      </c>
      <c r="T417" t="s">
        <v>2058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f t="shared" si="27"/>
        <v>41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2059</v>
      </c>
      <c r="T418" t="s">
        <v>2060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f t="shared" si="27"/>
        <v>63</v>
      </c>
      <c r="I419">
        <v>15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2057</v>
      </c>
      <c r="T419" t="s">
        <v>2058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f t="shared" si="27"/>
        <v>47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2059</v>
      </c>
      <c r="T420" t="s">
        <v>2060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f t="shared" si="27"/>
        <v>27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2055</v>
      </c>
      <c r="T421" t="s">
        <v>2056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f t="shared" si="27"/>
        <v>68</v>
      </c>
      <c r="I422">
        <v>94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2057</v>
      </c>
      <c r="T422" t="s">
        <v>2058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f t="shared" si="27"/>
        <v>51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2055</v>
      </c>
      <c r="T423" t="s">
        <v>2064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f t="shared" si="27"/>
        <v>54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2057</v>
      </c>
      <c r="T424" t="s">
        <v>2058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f t="shared" si="27"/>
        <v>97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2051</v>
      </c>
      <c r="T425" t="s">
        <v>2074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f t="shared" si="27"/>
        <v>25</v>
      </c>
      <c r="I426">
        <v>83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2053</v>
      </c>
      <c r="T426" t="s">
        <v>2063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f t="shared" si="27"/>
        <v>84</v>
      </c>
      <c r="I427">
        <v>92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2072</v>
      </c>
      <c r="T427" t="s">
        <v>2073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f t="shared" si="27"/>
        <v>47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2057</v>
      </c>
      <c r="T428" t="s">
        <v>2058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f t="shared" si="27"/>
        <v>78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2057</v>
      </c>
      <c r="T429" t="s">
        <v>2058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f t="shared" si="27"/>
        <v>63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2059</v>
      </c>
      <c r="T430" t="s">
        <v>2067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f t="shared" si="27"/>
        <v>81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2072</v>
      </c>
      <c r="T431" t="s">
        <v>2073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f t="shared" si="27"/>
        <v>65</v>
      </c>
      <c r="I432">
        <v>84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2057</v>
      </c>
      <c r="T432" t="s">
        <v>2058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f t="shared" si="27"/>
        <v>104</v>
      </c>
      <c r="I433">
        <v>94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2057</v>
      </c>
      <c r="T433" t="s">
        <v>2058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f t="shared" si="27"/>
        <v>70</v>
      </c>
      <c r="I434">
        <v>91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2057</v>
      </c>
      <c r="T434" t="s">
        <v>2058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f t="shared" si="27"/>
        <v>83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2059</v>
      </c>
      <c r="T435" t="s">
        <v>2060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f t="shared" si="27"/>
        <v>90</v>
      </c>
      <c r="I436">
        <v>10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2057</v>
      </c>
      <c r="T436" t="s">
        <v>2058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f t="shared" si="27"/>
        <v>104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2057</v>
      </c>
      <c r="T437" t="s">
        <v>2058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f t="shared" si="27"/>
        <v>55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2053</v>
      </c>
      <c r="T438" t="s">
        <v>2077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f t="shared" si="27"/>
        <v>52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2059</v>
      </c>
      <c r="T439" t="s">
        <v>2067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f t="shared" si="27"/>
        <v>60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2057</v>
      </c>
      <c r="T440" t="s">
        <v>2058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f t="shared" si="27"/>
        <v>44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2059</v>
      </c>
      <c r="T441" t="s">
        <v>2082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f t="shared" si="27"/>
        <v>53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2059</v>
      </c>
      <c r="T442" t="s">
        <v>2079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f t="shared" si="27"/>
        <v>55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2055</v>
      </c>
      <c r="T443" t="s">
        <v>2064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f t="shared" si="27"/>
        <v>75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2057</v>
      </c>
      <c r="T444" t="s">
        <v>2058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f t="shared" si="27"/>
        <v>36</v>
      </c>
      <c r="I445">
        <v>90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2057</v>
      </c>
      <c r="T445" t="s">
        <v>2058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f t="shared" si="27"/>
        <v>37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2053</v>
      </c>
      <c r="T446" t="s">
        <v>2063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f t="shared" si="27"/>
        <v>63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2057</v>
      </c>
      <c r="T447" t="s">
        <v>2058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f t="shared" si="27"/>
        <v>30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2055</v>
      </c>
      <c r="T448" t="s">
        <v>2064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2059</v>
      </c>
      <c r="T449" t="s">
        <v>2079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f t="shared" si="27"/>
        <v>75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2068</v>
      </c>
      <c r="T450" t="s">
        <v>2069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02" si="28">ROUND(E451/D451*100,0)</f>
        <v>967</v>
      </c>
      <c r="G451" t="s">
        <v>20</v>
      </c>
      <c r="H451">
        <f t="shared" si="27"/>
        <v>101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2068</v>
      </c>
      <c r="T451" t="s">
        <v>2069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f t="shared" ref="H452:H515" si="31">ROUND(E452/I452,0)</f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2059</v>
      </c>
      <c r="T452" t="s">
        <v>2067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f t="shared" si="31"/>
        <v>29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2053</v>
      </c>
      <c r="T453" t="s">
        <v>2054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f t="shared" si="31"/>
        <v>98</v>
      </c>
      <c r="I454">
        <v>31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2059</v>
      </c>
      <c r="T454" t="s">
        <v>2062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f t="shared" si="31"/>
        <v>87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2059</v>
      </c>
      <c r="T455" t="s">
        <v>2082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f t="shared" si="31"/>
        <v>45</v>
      </c>
      <c r="I456">
        <v>39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2059</v>
      </c>
      <c r="T456" t="s">
        <v>2062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f t="shared" si="31"/>
        <v>37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2057</v>
      </c>
      <c r="T457" t="s">
        <v>2058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f t="shared" si="31"/>
        <v>95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2053</v>
      </c>
      <c r="T458" t="s">
        <v>2063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f t="shared" si="31"/>
        <v>29</v>
      </c>
      <c r="I459">
        <v>46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2057</v>
      </c>
      <c r="T459" t="s">
        <v>2058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f t="shared" si="31"/>
        <v>56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2057</v>
      </c>
      <c r="T460" t="s">
        <v>2058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f t="shared" si="31"/>
        <v>54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2059</v>
      </c>
      <c r="T461" t="s">
        <v>2060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f t="shared" si="31"/>
        <v>82</v>
      </c>
      <c r="I462">
        <v>50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2057</v>
      </c>
      <c r="T462" t="s">
        <v>2058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f t="shared" si="31"/>
        <v>67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2059</v>
      </c>
      <c r="T463" t="s">
        <v>2062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f t="shared" si="31"/>
        <v>108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2068</v>
      </c>
      <c r="T464" t="s">
        <v>2080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f t="shared" si="31"/>
        <v>69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2059</v>
      </c>
      <c r="T465" t="s">
        <v>2067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f t="shared" si="31"/>
        <v>39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2057</v>
      </c>
      <c r="T466" t="s">
        <v>2058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f t="shared" si="31"/>
        <v>110</v>
      </c>
      <c r="I467">
        <v>80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2065</v>
      </c>
      <c r="T467" t="s">
        <v>2078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f t="shared" si="31"/>
        <v>95</v>
      </c>
      <c r="I468">
        <v>42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2055</v>
      </c>
      <c r="T468" t="s">
        <v>2064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f t="shared" si="31"/>
        <v>58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2055</v>
      </c>
      <c r="T469" t="s">
        <v>2056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f t="shared" si="31"/>
        <v>101</v>
      </c>
      <c r="I470">
        <v>16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2057</v>
      </c>
      <c r="T470" t="s">
        <v>2058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f t="shared" si="31"/>
        <v>65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2059</v>
      </c>
      <c r="T471" t="s">
        <v>2062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f t="shared" si="31"/>
        <v>27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2055</v>
      </c>
      <c r="T472" t="s">
        <v>2064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f t="shared" si="31"/>
        <v>51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2051</v>
      </c>
      <c r="T473" t="s">
        <v>2074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f t="shared" si="31"/>
        <v>105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2053</v>
      </c>
      <c r="T474" t="s">
        <v>2054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f t="shared" si="31"/>
        <v>84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2053</v>
      </c>
      <c r="T475" t="s">
        <v>2061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f t="shared" si="31"/>
        <v>103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2059</v>
      </c>
      <c r="T476" t="s">
        <v>2079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f t="shared" si="31"/>
        <v>40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2065</v>
      </c>
      <c r="T477" t="s">
        <v>2078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f t="shared" si="31"/>
        <v>51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2065</v>
      </c>
      <c r="T478" t="s">
        <v>2071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f t="shared" si="31"/>
        <v>41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2059</v>
      </c>
      <c r="T479" t="s">
        <v>2082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f t="shared" si="31"/>
        <v>59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2055</v>
      </c>
      <c r="T480" t="s">
        <v>2064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f t="shared" si="31"/>
        <v>71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2051</v>
      </c>
      <c r="T481" t="s">
        <v>2074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f t="shared" si="31"/>
        <v>99</v>
      </c>
      <c r="I482">
        <v>87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2072</v>
      </c>
      <c r="T482" t="s">
        <v>2073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f t="shared" si="31"/>
        <v>104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2057</v>
      </c>
      <c r="T483" t="s">
        <v>2058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f t="shared" si="31"/>
        <v>77</v>
      </c>
      <c r="I484">
        <v>9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2065</v>
      </c>
      <c r="T484" t="s">
        <v>2071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f t="shared" si="31"/>
        <v>87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2057</v>
      </c>
      <c r="T485" t="s">
        <v>2058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f t="shared" si="31"/>
        <v>49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2051</v>
      </c>
      <c r="T486" t="s">
        <v>2074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f t="shared" si="31"/>
        <v>43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2057</v>
      </c>
      <c r="T487" t="s">
        <v>2058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f t="shared" si="31"/>
        <v>33</v>
      </c>
      <c r="I488">
        <v>21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2065</v>
      </c>
      <c r="T488" t="s">
        <v>2078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f t="shared" si="31"/>
        <v>84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2057</v>
      </c>
      <c r="T489" t="s">
        <v>2058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f t="shared" si="31"/>
        <v>101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2057</v>
      </c>
      <c r="T490" t="s">
        <v>2058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f t="shared" si="31"/>
        <v>110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2055</v>
      </c>
      <c r="T491" t="s">
        <v>2064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f t="shared" si="31"/>
        <v>32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2083</v>
      </c>
      <c r="T492" t="s">
        <v>2084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f t="shared" si="31"/>
        <v>71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2051</v>
      </c>
      <c r="T493" t="s">
        <v>2074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f t="shared" si="31"/>
        <v>77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2059</v>
      </c>
      <c r="T494" t="s">
        <v>2070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f t="shared" si="31"/>
        <v>102</v>
      </c>
      <c r="I495">
        <v>64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2072</v>
      </c>
      <c r="T495" t="s">
        <v>2073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f t="shared" si="31"/>
        <v>51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2055</v>
      </c>
      <c r="T496" t="s">
        <v>2064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f t="shared" si="31"/>
        <v>68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2057</v>
      </c>
      <c r="T497" t="s">
        <v>2058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f t="shared" si="31"/>
        <v>31</v>
      </c>
      <c r="I498">
        <v>54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2059</v>
      </c>
      <c r="T498" t="s">
        <v>2067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f t="shared" si="31"/>
        <v>28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2055</v>
      </c>
      <c r="T499" t="s">
        <v>2064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f t="shared" si="31"/>
        <v>80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2055</v>
      </c>
      <c r="T500" t="s">
        <v>2056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f t="shared" si="31"/>
        <v>38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2059</v>
      </c>
      <c r="T501" t="s">
        <v>2060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2057</v>
      </c>
      <c r="T502" t="s">
        <v>2058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ref="F503:F566" si="32">ROUND(E503/D503*100,0)</f>
        <v>70</v>
      </c>
      <c r="G503" t="s">
        <v>14</v>
      </c>
      <c r="H503">
        <f t="shared" si="31"/>
        <v>60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2059</v>
      </c>
      <c r="T503" t="s">
        <v>2060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2"/>
        <v>530</v>
      </c>
      <c r="G504" t="s">
        <v>20</v>
      </c>
      <c r="H504">
        <f t="shared" si="31"/>
        <v>37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2068</v>
      </c>
      <c r="T504" t="s">
        <v>2069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2"/>
        <v>180</v>
      </c>
      <c r="G505" t="s">
        <v>20</v>
      </c>
      <c r="H505">
        <f t="shared" si="31"/>
        <v>100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2059</v>
      </c>
      <c r="T505" t="s">
        <v>2062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2"/>
        <v>92</v>
      </c>
      <c r="G506" t="s">
        <v>14</v>
      </c>
      <c r="H506">
        <f t="shared" si="31"/>
        <v>112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2053</v>
      </c>
      <c r="T506" t="s">
        <v>2054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2"/>
        <v>14</v>
      </c>
      <c r="G507" t="s">
        <v>14</v>
      </c>
      <c r="H507">
        <f t="shared" si="31"/>
        <v>36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2065</v>
      </c>
      <c r="T507" t="s">
        <v>2075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2"/>
        <v>927</v>
      </c>
      <c r="G508" t="s">
        <v>20</v>
      </c>
      <c r="H508">
        <f t="shared" si="31"/>
        <v>66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2057</v>
      </c>
      <c r="T508" t="s">
        <v>2058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2"/>
        <v>40</v>
      </c>
      <c r="G509" t="s">
        <v>14</v>
      </c>
      <c r="H509">
        <f t="shared" si="31"/>
        <v>44</v>
      </c>
      <c r="I509">
        <v>19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2055</v>
      </c>
      <c r="T509" t="s">
        <v>2056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2"/>
        <v>112</v>
      </c>
      <c r="G510" t="s">
        <v>20</v>
      </c>
      <c r="H510">
        <f t="shared" si="31"/>
        <v>53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2057</v>
      </c>
      <c r="T510" t="s">
        <v>2058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2"/>
        <v>71</v>
      </c>
      <c r="G511" t="s">
        <v>14</v>
      </c>
      <c r="H511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2057</v>
      </c>
      <c r="T511" t="s">
        <v>2058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2"/>
        <v>119</v>
      </c>
      <c r="G512" t="s">
        <v>20</v>
      </c>
      <c r="H512">
        <f t="shared" si="31"/>
        <v>71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2059</v>
      </c>
      <c r="T512" t="s">
        <v>2062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2"/>
        <v>24</v>
      </c>
      <c r="G513" t="s">
        <v>14</v>
      </c>
      <c r="H513">
        <f t="shared" si="31"/>
        <v>98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2057</v>
      </c>
      <c r="T513" t="s">
        <v>2058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2"/>
        <v>139</v>
      </c>
      <c r="G514" t="s">
        <v>20</v>
      </c>
      <c r="H514">
        <f t="shared" si="31"/>
        <v>53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2068</v>
      </c>
      <c r="T514" t="s">
        <v>2069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</v>
      </c>
      <c r="G515" t="s">
        <v>74</v>
      </c>
      <c r="H515">
        <f t="shared" si="31"/>
        <v>93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2059</v>
      </c>
      <c r="T515" t="s">
        <v>2079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f t="shared" ref="H516:H579" si="35">ROUND(E516/I516,0)</f>
        <v>59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2053</v>
      </c>
      <c r="T516" t="s">
        <v>2054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f t="shared" si="35"/>
        <v>36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2057</v>
      </c>
      <c r="T517" t="s">
        <v>2058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f t="shared" si="35"/>
        <v>63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2065</v>
      </c>
      <c r="T518" t="s">
        <v>2066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f t="shared" si="35"/>
        <v>85</v>
      </c>
      <c r="I519">
        <v>78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2051</v>
      </c>
      <c r="T519" t="s">
        <v>2074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f t="shared" si="35"/>
        <v>62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2059</v>
      </c>
      <c r="T520" t="s">
        <v>2067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f t="shared" si="35"/>
        <v>102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2053</v>
      </c>
      <c r="T521" t="s">
        <v>2054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f t="shared" si="35"/>
        <v>106</v>
      </c>
      <c r="I522">
        <v>32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2057</v>
      </c>
      <c r="T522" t="s">
        <v>2058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f t="shared" si="35"/>
        <v>30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2059</v>
      </c>
      <c r="T523" t="s">
        <v>2062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f t="shared" si="35"/>
        <v>86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2059</v>
      </c>
      <c r="T524" t="s">
        <v>2070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f t="shared" si="35"/>
        <v>71</v>
      </c>
      <c r="I525">
        <v>89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2059</v>
      </c>
      <c r="T525" t="s">
        <v>2070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f t="shared" si="35"/>
        <v>41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2057</v>
      </c>
      <c r="T526" t="s">
        <v>2058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f t="shared" si="35"/>
        <v>28</v>
      </c>
      <c r="I527">
        <v>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2055</v>
      </c>
      <c r="T527" t="s">
        <v>2064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f t="shared" si="35"/>
        <v>88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2057</v>
      </c>
      <c r="T528" t="s">
        <v>2058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2059</v>
      </c>
      <c r="T529" t="s">
        <v>2067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f t="shared" si="35"/>
        <v>90</v>
      </c>
      <c r="I530">
        <v>80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2053</v>
      </c>
      <c r="T530" t="s">
        <v>2063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f t="shared" si="35"/>
        <v>64</v>
      </c>
      <c r="I531">
        <v>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2068</v>
      </c>
      <c r="T531" t="s">
        <v>2069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f t="shared" si="35"/>
        <v>54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2065</v>
      </c>
      <c r="T532" t="s">
        <v>2071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f t="shared" si="35"/>
        <v>49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2068</v>
      </c>
      <c r="T533" t="s">
        <v>2069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f t="shared" si="35"/>
        <v>64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2057</v>
      </c>
      <c r="T534" t="s">
        <v>2058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f t="shared" si="35"/>
        <v>83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2053</v>
      </c>
      <c r="T535" t="s">
        <v>2063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f t="shared" si="35"/>
        <v>55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2059</v>
      </c>
      <c r="T536" t="s">
        <v>2062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f t="shared" si="35"/>
        <v>62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2057</v>
      </c>
      <c r="T537" t="s">
        <v>2058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f t="shared" si="35"/>
        <v>105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2065</v>
      </c>
      <c r="T538" t="s">
        <v>2071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f t="shared" si="35"/>
        <v>94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2059</v>
      </c>
      <c r="T539" t="s">
        <v>2060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f t="shared" si="35"/>
        <v>44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2068</v>
      </c>
      <c r="T540" t="s">
        <v>2080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f t="shared" si="35"/>
        <v>92</v>
      </c>
      <c r="I541">
        <v>77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2051</v>
      </c>
      <c r="T541" t="s">
        <v>2074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f t="shared" si="35"/>
        <v>57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2072</v>
      </c>
      <c r="T542" t="s">
        <v>2073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f t="shared" si="35"/>
        <v>109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2068</v>
      </c>
      <c r="T543" t="s">
        <v>2080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f t="shared" si="35"/>
        <v>39</v>
      </c>
      <c r="I544">
        <v>49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2053</v>
      </c>
      <c r="T544" t="s">
        <v>2063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f t="shared" si="35"/>
        <v>77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2068</v>
      </c>
      <c r="T545" t="s">
        <v>2069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f t="shared" si="35"/>
        <v>92</v>
      </c>
      <c r="I546">
        <v>84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2053</v>
      </c>
      <c r="T546" t="s">
        <v>2054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f t="shared" si="35"/>
        <v>61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2057</v>
      </c>
      <c r="T547" t="s">
        <v>2058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f t="shared" si="35"/>
        <v>78</v>
      </c>
      <c r="I548">
        <v>88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2057</v>
      </c>
      <c r="T548" t="s">
        <v>2058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f t="shared" si="35"/>
        <v>81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2059</v>
      </c>
      <c r="T549" t="s">
        <v>2062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f t="shared" si="35"/>
        <v>60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2057</v>
      </c>
      <c r="T550" t="s">
        <v>2058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f t="shared" si="35"/>
        <v>110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2055</v>
      </c>
      <c r="T551" t="s">
        <v>2064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2053</v>
      </c>
      <c r="T552" t="s">
        <v>2063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f t="shared" si="35"/>
        <v>38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2055</v>
      </c>
      <c r="T553" t="s">
        <v>2056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f t="shared" si="35"/>
        <v>96</v>
      </c>
      <c r="I554">
        <v>92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2057</v>
      </c>
      <c r="T554" t="s">
        <v>2058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f t="shared" si="35"/>
        <v>73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2053</v>
      </c>
      <c r="T555" t="s">
        <v>2054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f t="shared" si="35"/>
        <v>26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2053</v>
      </c>
      <c r="T556" t="s">
        <v>2063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f t="shared" si="35"/>
        <v>104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2053</v>
      </c>
      <c r="T557" t="s">
        <v>2054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f t="shared" si="35"/>
        <v>102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2065</v>
      </c>
      <c r="T558" t="s">
        <v>2078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f t="shared" si="35"/>
        <v>54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2059</v>
      </c>
      <c r="T559" t="s">
        <v>2082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f t="shared" si="35"/>
        <v>63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2057</v>
      </c>
      <c r="T560" t="s">
        <v>2058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f t="shared" si="35"/>
        <v>104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2057</v>
      </c>
      <c r="T561" t="s">
        <v>2058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f t="shared" si="35"/>
        <v>50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2059</v>
      </c>
      <c r="T562" t="s">
        <v>2067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f t="shared" si="35"/>
        <v>56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2057</v>
      </c>
      <c r="T563" t="s">
        <v>2058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f t="shared" si="35"/>
        <v>49</v>
      </c>
      <c r="I564">
        <v>26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2053</v>
      </c>
      <c r="T564" t="s">
        <v>2054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f t="shared" si="35"/>
        <v>60</v>
      </c>
      <c r="I565">
        <v>85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2059</v>
      </c>
      <c r="T565" t="s">
        <v>2060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f t="shared" si="35"/>
        <v>79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2057</v>
      </c>
      <c r="T566" t="s">
        <v>2058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ref="F567:F630" si="36">ROUND(E567/D567*100,0)</f>
        <v>205</v>
      </c>
      <c r="G567" t="s">
        <v>20</v>
      </c>
      <c r="H567">
        <f t="shared" si="35"/>
        <v>54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2057</v>
      </c>
      <c r="T567" t="s">
        <v>2058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6"/>
        <v>44</v>
      </c>
      <c r="G568" t="s">
        <v>14</v>
      </c>
      <c r="H568">
        <f t="shared" si="35"/>
        <v>111</v>
      </c>
      <c r="I568">
        <v>37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2053</v>
      </c>
      <c r="T568" t="s">
        <v>2061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6"/>
        <v>219</v>
      </c>
      <c r="G569" t="s">
        <v>20</v>
      </c>
      <c r="H569">
        <f t="shared" si="35"/>
        <v>61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2053</v>
      </c>
      <c r="T569" t="s">
        <v>2054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6"/>
        <v>186</v>
      </c>
      <c r="G570" t="s">
        <v>20</v>
      </c>
      <c r="H570">
        <f t="shared" si="35"/>
        <v>26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2057</v>
      </c>
      <c r="T570" t="s">
        <v>2058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6"/>
        <v>237</v>
      </c>
      <c r="G571" t="s">
        <v>20</v>
      </c>
      <c r="H571">
        <f t="shared" si="35"/>
        <v>81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2059</v>
      </c>
      <c r="T571" t="s">
        <v>2067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6"/>
        <v>306</v>
      </c>
      <c r="G572" t="s">
        <v>20</v>
      </c>
      <c r="H572">
        <f t="shared" si="35"/>
        <v>35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2053</v>
      </c>
      <c r="T572" t="s">
        <v>2054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6"/>
        <v>94</v>
      </c>
      <c r="G573" t="s">
        <v>14</v>
      </c>
      <c r="H573">
        <f t="shared" si="35"/>
        <v>94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2059</v>
      </c>
      <c r="T573" t="s">
        <v>2070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6"/>
        <v>54</v>
      </c>
      <c r="G574" t="s">
        <v>74</v>
      </c>
      <c r="H574">
        <f t="shared" si="35"/>
        <v>52</v>
      </c>
      <c r="I574">
        <v>94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2053</v>
      </c>
      <c r="T574" t="s">
        <v>2054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6"/>
        <v>112</v>
      </c>
      <c r="G575" t="s">
        <v>20</v>
      </c>
      <c r="H575">
        <f t="shared" si="35"/>
        <v>25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2083</v>
      </c>
      <c r="T575" t="s">
        <v>2084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6"/>
        <v>369</v>
      </c>
      <c r="G576" t="s">
        <v>20</v>
      </c>
      <c r="H576">
        <f t="shared" si="35"/>
        <v>69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2051</v>
      </c>
      <c r="T576" t="s">
        <v>2074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6"/>
        <v>63</v>
      </c>
      <c r="G577" t="s">
        <v>14</v>
      </c>
      <c r="H577">
        <f t="shared" si="35"/>
        <v>94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2057</v>
      </c>
      <c r="T577" t="s">
        <v>2058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6"/>
        <v>65</v>
      </c>
      <c r="G578" t="s">
        <v>14</v>
      </c>
      <c r="H578">
        <f t="shared" si="35"/>
        <v>98</v>
      </c>
      <c r="I578">
        <v>64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2057</v>
      </c>
      <c r="T578" t="s">
        <v>2058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19</v>
      </c>
      <c r="G579" t="s">
        <v>74</v>
      </c>
      <c r="H579">
        <f t="shared" si="35"/>
        <v>42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2053</v>
      </c>
      <c r="T579" t="s">
        <v>2077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f t="shared" ref="H580:H643" si="39">ROUND(E580/I580,0)</f>
        <v>66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2059</v>
      </c>
      <c r="T580" t="s">
        <v>2082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f t="shared" si="39"/>
        <v>72</v>
      </c>
      <c r="I581">
        <v>87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2053</v>
      </c>
      <c r="T581" t="s">
        <v>2077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f t="shared" si="39"/>
        <v>48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2057</v>
      </c>
      <c r="T582" t="s">
        <v>2058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f t="shared" si="39"/>
        <v>54</v>
      </c>
      <c r="I583">
        <v>71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2055</v>
      </c>
      <c r="T583" t="s">
        <v>2056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f t="shared" si="39"/>
        <v>108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2068</v>
      </c>
      <c r="T584" t="s">
        <v>2069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f t="shared" si="39"/>
        <v>67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2059</v>
      </c>
      <c r="T585" t="s">
        <v>2060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f t="shared" si="39"/>
        <v>64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2055</v>
      </c>
      <c r="T586" t="s">
        <v>2056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f t="shared" si="39"/>
        <v>96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2065</v>
      </c>
      <c r="T587" t="s">
        <v>2078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f t="shared" si="39"/>
        <v>51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2053</v>
      </c>
      <c r="T588" t="s">
        <v>2054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f t="shared" si="39"/>
        <v>44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2051</v>
      </c>
      <c r="T589" t="s">
        <v>2074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f t="shared" si="39"/>
        <v>91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2057</v>
      </c>
      <c r="T590" t="s">
        <v>2058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f t="shared" si="39"/>
        <v>50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2059</v>
      </c>
      <c r="T591" t="s">
        <v>2060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f t="shared" si="39"/>
        <v>68</v>
      </c>
      <c r="I592">
        <v>86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2065</v>
      </c>
      <c r="T592" t="s">
        <v>2075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f t="shared" si="39"/>
        <v>61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2068</v>
      </c>
      <c r="T593" t="s">
        <v>2069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f t="shared" si="39"/>
        <v>80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2057</v>
      </c>
      <c r="T594" t="s">
        <v>2058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f t="shared" si="39"/>
        <v>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2059</v>
      </c>
      <c r="T595" t="s">
        <v>2067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f t="shared" si="39"/>
        <v>71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2057</v>
      </c>
      <c r="T596" t="s">
        <v>2058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f t="shared" si="39"/>
        <v>90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2057</v>
      </c>
      <c r="T597" t="s">
        <v>2058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f t="shared" si="39"/>
        <v>43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2059</v>
      </c>
      <c r="T598" t="s">
        <v>2062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f t="shared" si="39"/>
        <v>68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2057</v>
      </c>
      <c r="T599" t="s">
        <v>2058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f t="shared" si="39"/>
        <v>73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2053</v>
      </c>
      <c r="T600" t="s">
        <v>2054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f t="shared" si="39"/>
        <v>62</v>
      </c>
      <c r="I601">
        <v>82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2059</v>
      </c>
      <c r="T601" t="s">
        <v>2060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2051</v>
      </c>
      <c r="T602" t="s">
        <v>2074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f t="shared" si="39"/>
        <v>67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2055</v>
      </c>
      <c r="T603" t="s">
        <v>2064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f t="shared" si="39"/>
        <v>80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2057</v>
      </c>
      <c r="T604" t="s">
        <v>2058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f t="shared" si="39"/>
        <v>62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2057</v>
      </c>
      <c r="T605" t="s">
        <v>2058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f t="shared" si="39"/>
        <v>53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2057</v>
      </c>
      <c r="T606" t="s">
        <v>2058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f t="shared" si="39"/>
        <v>58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2065</v>
      </c>
      <c r="T607" t="s">
        <v>2066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f t="shared" si="39"/>
        <v>40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2053</v>
      </c>
      <c r="T608" t="s">
        <v>2054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f t="shared" si="39"/>
        <v>81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2051</v>
      </c>
      <c r="T609" t="s">
        <v>2074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f t="shared" si="39"/>
        <v>35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2053</v>
      </c>
      <c r="T610" t="s">
        <v>2077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f t="shared" si="39"/>
        <v>103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2059</v>
      </c>
      <c r="T611" t="s">
        <v>2082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f t="shared" si="39"/>
        <v>28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2057</v>
      </c>
      <c r="T612" t="s">
        <v>2058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f t="shared" si="39"/>
        <v>76</v>
      </c>
      <c r="I613">
        <v>15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2057</v>
      </c>
      <c r="T613" t="s">
        <v>2058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f t="shared" si="39"/>
        <v>45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2053</v>
      </c>
      <c r="T614" t="s">
        <v>2061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f t="shared" si="39"/>
        <v>74</v>
      </c>
      <c r="I615">
        <v>26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2057</v>
      </c>
      <c r="T615" t="s">
        <v>2058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f t="shared" si="39"/>
        <v>57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2057</v>
      </c>
      <c r="T616" t="s">
        <v>2058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f t="shared" si="39"/>
        <v>85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2057</v>
      </c>
      <c r="T617" t="s">
        <v>2058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f t="shared" si="39"/>
        <v>51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2053</v>
      </c>
      <c r="T618" t="s">
        <v>2063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f t="shared" si="39"/>
        <v>64</v>
      </c>
      <c r="I619">
        <v>55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2057</v>
      </c>
      <c r="T619" t="s">
        <v>2058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f t="shared" si="39"/>
        <v>81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2065</v>
      </c>
      <c r="T620" t="s">
        <v>2066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f t="shared" si="39"/>
        <v>86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2057</v>
      </c>
      <c r="T621" t="s">
        <v>2058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f t="shared" si="39"/>
        <v>90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2072</v>
      </c>
      <c r="T622" t="s">
        <v>2073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f t="shared" si="39"/>
        <v>74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2057</v>
      </c>
      <c r="T623" t="s">
        <v>2058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f t="shared" si="39"/>
        <v>92</v>
      </c>
      <c r="I624">
        <v>64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2053</v>
      </c>
      <c r="T624" t="s">
        <v>2063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f t="shared" si="39"/>
        <v>56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2057</v>
      </c>
      <c r="T625" t="s">
        <v>2058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f t="shared" si="39"/>
        <v>33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2072</v>
      </c>
      <c r="T626" t="s">
        <v>2073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f t="shared" si="39"/>
        <v>94</v>
      </c>
      <c r="I627">
        <v>62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2057</v>
      </c>
      <c r="T627" t="s">
        <v>2058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f t="shared" si="39"/>
        <v>70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2057</v>
      </c>
      <c r="T628" t="s">
        <v>2058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f t="shared" si="39"/>
        <v>72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2051</v>
      </c>
      <c r="T629" t="s">
        <v>2074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f t="shared" si="39"/>
        <v>30</v>
      </c>
      <c r="I630">
        <v>96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2053</v>
      </c>
      <c r="T630" t="s">
        <v>2063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ref="F631:F694" si="40">ROUND(E631/D631*100,0)</f>
        <v>65</v>
      </c>
      <c r="G631" t="s">
        <v>14</v>
      </c>
      <c r="H631">
        <f t="shared" si="39"/>
        <v>74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2057</v>
      </c>
      <c r="T631" t="s">
        <v>2058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0"/>
        <v>63</v>
      </c>
      <c r="G632" t="s">
        <v>74</v>
      </c>
      <c r="H632">
        <f t="shared" si="39"/>
        <v>69</v>
      </c>
      <c r="I632">
        <v>87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2057</v>
      </c>
      <c r="T632" t="s">
        <v>2058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0"/>
        <v>310</v>
      </c>
      <c r="G633" t="s">
        <v>20</v>
      </c>
      <c r="H633">
        <f t="shared" si="39"/>
        <v>60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2057</v>
      </c>
      <c r="T633" t="s">
        <v>2058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0"/>
        <v>43</v>
      </c>
      <c r="G634" t="s">
        <v>47</v>
      </c>
      <c r="H634">
        <f t="shared" si="39"/>
        <v>111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2057</v>
      </c>
      <c r="T634" t="s">
        <v>2058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0"/>
        <v>83</v>
      </c>
      <c r="G635" t="s">
        <v>14</v>
      </c>
      <c r="H635">
        <f t="shared" si="39"/>
        <v>53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2059</v>
      </c>
      <c r="T635" t="s">
        <v>2067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0"/>
        <v>79</v>
      </c>
      <c r="G636" t="s">
        <v>74</v>
      </c>
      <c r="H636">
        <f t="shared" si="39"/>
        <v>56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2059</v>
      </c>
      <c r="T636" t="s">
        <v>2079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0"/>
        <v>114</v>
      </c>
      <c r="G637" t="s">
        <v>20</v>
      </c>
      <c r="H637">
        <f t="shared" si="39"/>
        <v>70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2059</v>
      </c>
      <c r="T637" t="s">
        <v>2079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0"/>
        <v>65</v>
      </c>
      <c r="G638" t="s">
        <v>14</v>
      </c>
      <c r="H638">
        <f t="shared" si="39"/>
        <v>49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2059</v>
      </c>
      <c r="T638" t="s">
        <v>2067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0"/>
        <v>79</v>
      </c>
      <c r="G639" t="s">
        <v>14</v>
      </c>
      <c r="H639">
        <f t="shared" si="39"/>
        <v>104</v>
      </c>
      <c r="I639">
        <v>65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2057</v>
      </c>
      <c r="T639" t="s">
        <v>2058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0"/>
        <v>11</v>
      </c>
      <c r="G640" t="s">
        <v>14</v>
      </c>
      <c r="H640">
        <f t="shared" si="39"/>
        <v>99</v>
      </c>
      <c r="I640">
        <v>94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2057</v>
      </c>
      <c r="T640" t="s">
        <v>2058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0"/>
        <v>56</v>
      </c>
      <c r="G641" t="s">
        <v>47</v>
      </c>
      <c r="H641">
        <f t="shared" si="39"/>
        <v>107</v>
      </c>
      <c r="I641">
        <v>45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2059</v>
      </c>
      <c r="T641" t="s">
        <v>2062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0"/>
        <v>17</v>
      </c>
      <c r="G642" t="s">
        <v>14</v>
      </c>
      <c r="H642">
        <f t="shared" si="39"/>
        <v>77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2057</v>
      </c>
      <c r="T642" t="s">
        <v>2058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120</v>
      </c>
      <c r="G643" t="s">
        <v>20</v>
      </c>
      <c r="H643">
        <f t="shared" si="39"/>
        <v>58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2057</v>
      </c>
      <c r="T643" t="s">
        <v>2058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f t="shared" ref="H644:H707" si="43">ROUND(E644/I644,0)</f>
        <v>104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2055</v>
      </c>
      <c r="T644" t="s">
        <v>2064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f t="shared" si="43"/>
        <v>88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2057</v>
      </c>
      <c r="T645" t="s">
        <v>2058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2057</v>
      </c>
      <c r="T646" t="s">
        <v>2058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f t="shared" si="43"/>
        <v>38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2053</v>
      </c>
      <c r="T647" t="s">
        <v>2054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f t="shared" si="43"/>
        <v>30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2068</v>
      </c>
      <c r="T648" t="s">
        <v>2069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f t="shared" si="43"/>
        <v>104</v>
      </c>
      <c r="I649">
        <v>18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2065</v>
      </c>
      <c r="T649" t="s">
        <v>2078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f t="shared" si="43"/>
        <v>86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2051</v>
      </c>
      <c r="T650" t="s">
        <v>2074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f t="shared" si="43"/>
        <v>98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2057</v>
      </c>
      <c r="T651" t="s">
        <v>2058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2053</v>
      </c>
      <c r="T652" t="s">
        <v>2077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f t="shared" si="43"/>
        <v>45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2059</v>
      </c>
      <c r="T653" t="s">
        <v>2070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f t="shared" si="43"/>
        <v>31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2055</v>
      </c>
      <c r="T654" t="s">
        <v>2056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f t="shared" si="43"/>
        <v>60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2055</v>
      </c>
      <c r="T655" t="s">
        <v>2056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f t="shared" si="43"/>
        <v>59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2053</v>
      </c>
      <c r="T656" t="s">
        <v>2076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f t="shared" si="43"/>
        <v>50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2072</v>
      </c>
      <c r="T657" t="s">
        <v>2073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f t="shared" si="43"/>
        <v>99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2051</v>
      </c>
      <c r="T658" t="s">
        <v>2074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f t="shared" si="43"/>
        <v>59</v>
      </c>
      <c r="I659">
        <v>14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2059</v>
      </c>
      <c r="T659" t="s">
        <v>2082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f t="shared" si="43"/>
        <v>81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2053</v>
      </c>
      <c r="T660" t="s">
        <v>2054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f t="shared" si="43"/>
        <v>76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2059</v>
      </c>
      <c r="T661" t="s">
        <v>2060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f t="shared" si="43"/>
        <v>97</v>
      </c>
      <c r="I662">
        <v>77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2057</v>
      </c>
      <c r="T662" t="s">
        <v>2058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f t="shared" si="43"/>
        <v>77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2053</v>
      </c>
      <c r="T663" t="s">
        <v>2077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f t="shared" si="43"/>
        <v>68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2057</v>
      </c>
      <c r="T664" t="s">
        <v>2058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f t="shared" si="43"/>
        <v>89</v>
      </c>
      <c r="I665">
        <v>87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2057</v>
      </c>
      <c r="T665" t="s">
        <v>2058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f t="shared" si="43"/>
        <v>25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2053</v>
      </c>
      <c r="T666" t="s">
        <v>2077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f t="shared" si="43"/>
        <v>45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2059</v>
      </c>
      <c r="T667" t="s">
        <v>2060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f t="shared" si="43"/>
        <v>79</v>
      </c>
      <c r="I668">
        <v>25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2057</v>
      </c>
      <c r="T668" t="s">
        <v>2058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f t="shared" si="43"/>
        <v>29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2083</v>
      </c>
      <c r="T669" t="s">
        <v>2084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f t="shared" si="43"/>
        <v>74</v>
      </c>
      <c r="I670">
        <v>76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2057</v>
      </c>
      <c r="T670" t="s">
        <v>2058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f t="shared" si="43"/>
        <v>108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2057</v>
      </c>
      <c r="T671" t="s">
        <v>2058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f t="shared" si="43"/>
        <v>69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2053</v>
      </c>
      <c r="T672" t="s">
        <v>2063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f t="shared" si="43"/>
        <v>111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2057</v>
      </c>
      <c r="T673" t="s">
        <v>2058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f t="shared" si="43"/>
        <v>25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2057</v>
      </c>
      <c r="T674" t="s">
        <v>2058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f t="shared" si="43"/>
        <v>42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2053</v>
      </c>
      <c r="T675" t="s">
        <v>2063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f t="shared" si="43"/>
        <v>47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2072</v>
      </c>
      <c r="T676" t="s">
        <v>2073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f t="shared" si="43"/>
        <v>36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2083</v>
      </c>
      <c r="T677" t="s">
        <v>2084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f t="shared" si="43"/>
        <v>101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2072</v>
      </c>
      <c r="T678" t="s">
        <v>2073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f t="shared" si="43"/>
        <v>40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2065</v>
      </c>
      <c r="T679" t="s">
        <v>2071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f t="shared" si="43"/>
        <v>83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2059</v>
      </c>
      <c r="T680" t="s">
        <v>2062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f t="shared" si="43"/>
        <v>40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2051</v>
      </c>
      <c r="T681" t="s">
        <v>2074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f t="shared" si="43"/>
        <v>48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2068</v>
      </c>
      <c r="T682" t="s">
        <v>2080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f t="shared" si="43"/>
        <v>96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2057</v>
      </c>
      <c r="T683" t="s">
        <v>2058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f t="shared" si="43"/>
        <v>79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2057</v>
      </c>
      <c r="T684" t="s">
        <v>2058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f t="shared" si="43"/>
        <v>56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2057</v>
      </c>
      <c r="T685" t="s">
        <v>2058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f t="shared" si="43"/>
        <v>69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2065</v>
      </c>
      <c r="T686" t="s">
        <v>2066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f t="shared" si="43"/>
        <v>102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2057</v>
      </c>
      <c r="T687" t="s">
        <v>2058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f t="shared" si="43"/>
        <v>107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2055</v>
      </c>
      <c r="T688" t="s">
        <v>2064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f t="shared" si="43"/>
        <v>52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2057</v>
      </c>
      <c r="T689" t="s">
        <v>2058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f t="shared" si="43"/>
        <v>71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2059</v>
      </c>
      <c r="T690" t="s">
        <v>2079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f t="shared" si="43"/>
        <v>106</v>
      </c>
      <c r="I691">
        <v>69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2055</v>
      </c>
      <c r="T691" t="s">
        <v>2056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f t="shared" si="43"/>
        <v>43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2059</v>
      </c>
      <c r="T692" t="s">
        <v>2060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f t="shared" si="43"/>
        <v>30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2059</v>
      </c>
      <c r="T693" t="s">
        <v>2060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f t="shared" si="43"/>
        <v>71</v>
      </c>
      <c r="I694">
        <v>77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2053</v>
      </c>
      <c r="T694" t="s">
        <v>2054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ref="F695:F758" si="44">ROUND(E695/D695*100,0)</f>
        <v>64</v>
      </c>
      <c r="G695" t="s">
        <v>14</v>
      </c>
      <c r="H695">
        <f t="shared" si="43"/>
        <v>66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2057</v>
      </c>
      <c r="T695" t="s">
        <v>2058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4"/>
        <v>84</v>
      </c>
      <c r="G696" t="s">
        <v>14</v>
      </c>
      <c r="H696">
        <f t="shared" si="43"/>
        <v>97</v>
      </c>
      <c r="I696">
        <v>79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2057</v>
      </c>
      <c r="T696" t="s">
        <v>2058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4"/>
        <v>134</v>
      </c>
      <c r="G697" t="s">
        <v>20</v>
      </c>
      <c r="H697">
        <f t="shared" si="43"/>
        <v>63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2053</v>
      </c>
      <c r="T697" t="s">
        <v>2054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4"/>
        <v>59</v>
      </c>
      <c r="G698" t="s">
        <v>14</v>
      </c>
      <c r="H698">
        <f t="shared" si="43"/>
        <v>109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2057</v>
      </c>
      <c r="T698" t="s">
        <v>2058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4"/>
        <v>153</v>
      </c>
      <c r="G699" t="s">
        <v>20</v>
      </c>
      <c r="H699">
        <f t="shared" si="43"/>
        <v>27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2053</v>
      </c>
      <c r="T699" t="s">
        <v>2061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4"/>
        <v>447</v>
      </c>
      <c r="G700" t="s">
        <v>20</v>
      </c>
      <c r="H700">
        <f t="shared" si="43"/>
        <v>65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2055</v>
      </c>
      <c r="T700" t="s">
        <v>2064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4"/>
        <v>84</v>
      </c>
      <c r="G701" t="s">
        <v>14</v>
      </c>
      <c r="H701">
        <f t="shared" si="43"/>
        <v>112</v>
      </c>
      <c r="I701">
        <v>56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2059</v>
      </c>
      <c r="T701" t="s">
        <v>2062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4"/>
        <v>3</v>
      </c>
      <c r="G702" t="s">
        <v>14</v>
      </c>
      <c r="H702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2055</v>
      </c>
      <c r="T702" t="s">
        <v>2064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4"/>
        <v>175</v>
      </c>
      <c r="G703" t="s">
        <v>20</v>
      </c>
      <c r="H703">
        <f t="shared" si="43"/>
        <v>111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2057</v>
      </c>
      <c r="T703" t="s">
        <v>2058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4"/>
        <v>54</v>
      </c>
      <c r="G704" t="s">
        <v>14</v>
      </c>
      <c r="H704">
        <f t="shared" si="43"/>
        <v>57</v>
      </c>
      <c r="I704">
        <v>83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2055</v>
      </c>
      <c r="T704" t="s">
        <v>2064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4"/>
        <v>312</v>
      </c>
      <c r="G705" t="s">
        <v>20</v>
      </c>
      <c r="H705">
        <f t="shared" si="43"/>
        <v>97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2065</v>
      </c>
      <c r="T705" t="s">
        <v>2078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4"/>
        <v>123</v>
      </c>
      <c r="G706" t="s">
        <v>20</v>
      </c>
      <c r="H706">
        <f t="shared" si="43"/>
        <v>92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2059</v>
      </c>
      <c r="T706" t="s">
        <v>2067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f t="shared" si="43"/>
        <v>83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2065</v>
      </c>
      <c r="T707" t="s">
        <v>2066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f t="shared" ref="H708:H771" si="47">ROUND(E708/I708,0)</f>
        <v>103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2055</v>
      </c>
      <c r="T708" t="s">
        <v>2056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f t="shared" si="47"/>
        <v>69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2059</v>
      </c>
      <c r="T709" t="s">
        <v>2062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f t="shared" si="47"/>
        <v>88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2057</v>
      </c>
      <c r="T710" t="s">
        <v>2058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f t="shared" si="47"/>
        <v>75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2057</v>
      </c>
      <c r="T711" t="s">
        <v>2058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f t="shared" si="47"/>
        <v>51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2057</v>
      </c>
      <c r="T712" t="s">
        <v>2058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2057</v>
      </c>
      <c r="T713" t="s">
        <v>2058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f t="shared" si="47"/>
        <v>73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2057</v>
      </c>
      <c r="T714" t="s">
        <v>2058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f t="shared" si="47"/>
        <v>108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2065</v>
      </c>
      <c r="T715" t="s">
        <v>2075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f t="shared" si="47"/>
        <v>102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2053</v>
      </c>
      <c r="T716" t="s">
        <v>2054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f t="shared" si="47"/>
        <v>44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2068</v>
      </c>
      <c r="T717" t="s">
        <v>2080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f t="shared" si="47"/>
        <v>66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2057</v>
      </c>
      <c r="T718" t="s">
        <v>2058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f t="shared" si="47"/>
        <v>25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2059</v>
      </c>
      <c r="T719" t="s">
        <v>2060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f t="shared" si="47"/>
        <v>28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2055</v>
      </c>
      <c r="T720" t="s">
        <v>2064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f t="shared" si="47"/>
        <v>86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2065</v>
      </c>
      <c r="T721" t="s">
        <v>2071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f t="shared" si="47"/>
        <v>85</v>
      </c>
      <c r="I722">
        <v>38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2057</v>
      </c>
      <c r="T722" t="s">
        <v>2058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f t="shared" si="47"/>
        <v>90</v>
      </c>
      <c r="I723">
        <v>60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2053</v>
      </c>
      <c r="T723" t="s">
        <v>2054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f t="shared" si="47"/>
        <v>25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2059</v>
      </c>
      <c r="T724" t="s">
        <v>2060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f t="shared" si="47"/>
        <v>92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2057</v>
      </c>
      <c r="T725" t="s">
        <v>2058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f t="shared" si="47"/>
        <v>93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2057</v>
      </c>
      <c r="T726" t="s">
        <v>2058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f t="shared" si="47"/>
        <v>61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2068</v>
      </c>
      <c r="T727" t="s">
        <v>2080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f t="shared" si="47"/>
        <v>92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2057</v>
      </c>
      <c r="T728" t="s">
        <v>2058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f t="shared" si="47"/>
        <v>81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2055</v>
      </c>
      <c r="T729" t="s">
        <v>2056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f t="shared" si="47"/>
        <v>74</v>
      </c>
      <c r="I730">
        <v>10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2057</v>
      </c>
      <c r="T730" t="s">
        <v>2058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f t="shared" si="47"/>
        <v>85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2059</v>
      </c>
      <c r="T731" t="s">
        <v>2062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f t="shared" si="47"/>
        <v>111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2055</v>
      </c>
      <c r="T732" t="s">
        <v>2064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f t="shared" si="47"/>
        <v>33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2055</v>
      </c>
      <c r="T733" t="s">
        <v>2056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f t="shared" si="47"/>
        <v>96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2053</v>
      </c>
      <c r="T734" t="s">
        <v>2054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f t="shared" si="47"/>
        <v>85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2053</v>
      </c>
      <c r="T735" t="s">
        <v>2076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f t="shared" si="47"/>
        <v>25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2057</v>
      </c>
      <c r="T736" t="s">
        <v>2058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f t="shared" si="47"/>
        <v>66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2072</v>
      </c>
      <c r="T737" t="s">
        <v>2073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f t="shared" si="47"/>
        <v>87</v>
      </c>
      <c r="I738">
        <v>29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2065</v>
      </c>
      <c r="T738" t="s">
        <v>2066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f t="shared" si="47"/>
        <v>28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2053</v>
      </c>
      <c r="T739" t="s">
        <v>2063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f t="shared" si="47"/>
        <v>104</v>
      </c>
      <c r="I740">
        <v>15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2057</v>
      </c>
      <c r="T740" t="s">
        <v>2058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f t="shared" si="47"/>
        <v>32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2053</v>
      </c>
      <c r="T741" t="s">
        <v>2063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f t="shared" si="47"/>
        <v>100</v>
      </c>
      <c r="I742">
        <v>16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2057</v>
      </c>
      <c r="T742" t="s">
        <v>2058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f t="shared" si="47"/>
        <v>109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2057</v>
      </c>
      <c r="T743" t="s">
        <v>2058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f t="shared" si="47"/>
        <v>111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2053</v>
      </c>
      <c r="T744" t="s">
        <v>2061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f t="shared" si="47"/>
        <v>30</v>
      </c>
      <c r="I745">
        <v>17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2057</v>
      </c>
      <c r="T745" t="s">
        <v>2058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f t="shared" si="47"/>
        <v>102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2057</v>
      </c>
      <c r="T746" t="s">
        <v>2058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f t="shared" si="47"/>
        <v>62</v>
      </c>
      <c r="I747">
        <v>34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2055</v>
      </c>
      <c r="T747" t="s">
        <v>2064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2055</v>
      </c>
      <c r="T748" t="s">
        <v>2056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f t="shared" si="47"/>
        <v>40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2057</v>
      </c>
      <c r="T749" t="s">
        <v>2058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f t="shared" si="47"/>
        <v>111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2059</v>
      </c>
      <c r="T750" t="s">
        <v>2067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f t="shared" si="47"/>
        <v>37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2055</v>
      </c>
      <c r="T751" t="s">
        <v>2064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2053</v>
      </c>
      <c r="T752" t="s">
        <v>2061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f t="shared" si="47"/>
        <v>31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2065</v>
      </c>
      <c r="T753" t="s">
        <v>2066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f t="shared" si="47"/>
        <v>47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2057</v>
      </c>
      <c r="T754" t="s">
        <v>2058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f t="shared" si="47"/>
        <v>88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2072</v>
      </c>
      <c r="T755" t="s">
        <v>2073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f t="shared" si="47"/>
        <v>37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2057</v>
      </c>
      <c r="T756" t="s">
        <v>2058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f t="shared" si="47"/>
        <v>26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2057</v>
      </c>
      <c r="T757" t="s">
        <v>2058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f t="shared" si="47"/>
        <v>68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2057</v>
      </c>
      <c r="T758" t="s">
        <v>2058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ref="F759:F822" si="48">ROUND(E759/D759*100,0)</f>
        <v>407</v>
      </c>
      <c r="G759" t="s">
        <v>20</v>
      </c>
      <c r="H759">
        <f t="shared" si="47"/>
        <v>50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2059</v>
      </c>
      <c r="T759" t="s">
        <v>2062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8"/>
        <v>564</v>
      </c>
      <c r="G760" t="s">
        <v>20</v>
      </c>
      <c r="H760">
        <f t="shared" si="47"/>
        <v>110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2053</v>
      </c>
      <c r="T760" t="s">
        <v>2054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8"/>
        <v>68</v>
      </c>
      <c r="G761" t="s">
        <v>14</v>
      </c>
      <c r="H761">
        <f t="shared" si="47"/>
        <v>90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2053</v>
      </c>
      <c r="T761" t="s">
        <v>2061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8"/>
        <v>34</v>
      </c>
      <c r="G762" t="s">
        <v>14</v>
      </c>
      <c r="H762">
        <f t="shared" si="47"/>
        <v>79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2068</v>
      </c>
      <c r="T762" t="s">
        <v>2069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8"/>
        <v>655</v>
      </c>
      <c r="G763" t="s">
        <v>20</v>
      </c>
      <c r="H763">
        <f t="shared" si="47"/>
        <v>87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2053</v>
      </c>
      <c r="T763" t="s">
        <v>2054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8"/>
        <v>177</v>
      </c>
      <c r="G764" t="s">
        <v>20</v>
      </c>
      <c r="H764">
        <f t="shared" si="47"/>
        <v>62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2053</v>
      </c>
      <c r="T764" t="s">
        <v>2077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8"/>
        <v>113</v>
      </c>
      <c r="G765" t="s">
        <v>20</v>
      </c>
      <c r="H765">
        <f t="shared" si="47"/>
        <v>27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2057</v>
      </c>
      <c r="T765" t="s">
        <v>2058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8"/>
        <v>728</v>
      </c>
      <c r="G766" t="s">
        <v>20</v>
      </c>
      <c r="H766">
        <f t="shared" si="47"/>
        <v>54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2053</v>
      </c>
      <c r="T766" t="s">
        <v>2054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8"/>
        <v>208</v>
      </c>
      <c r="G767" t="s">
        <v>20</v>
      </c>
      <c r="H767">
        <f t="shared" si="47"/>
        <v>41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2053</v>
      </c>
      <c r="T767" t="s">
        <v>2063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8"/>
        <v>31</v>
      </c>
      <c r="G768" t="s">
        <v>14</v>
      </c>
      <c r="H768">
        <f t="shared" si="47"/>
        <v>55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2059</v>
      </c>
      <c r="T768" t="s">
        <v>2082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8"/>
        <v>57</v>
      </c>
      <c r="G769" t="s">
        <v>14</v>
      </c>
      <c r="H769">
        <f t="shared" si="47"/>
        <v>108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2065</v>
      </c>
      <c r="T769" t="s">
        <v>2078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8"/>
        <v>231</v>
      </c>
      <c r="G770" t="s">
        <v>20</v>
      </c>
      <c r="H770">
        <f t="shared" si="47"/>
        <v>74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2057</v>
      </c>
      <c r="T770" t="s">
        <v>2058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87</v>
      </c>
      <c r="G771" t="s">
        <v>14</v>
      </c>
      <c r="H771">
        <f t="shared" si="47"/>
        <v>32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2068</v>
      </c>
      <c r="T771" t="s">
        <v>2069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f t="shared" ref="H772:H835" si="51">ROUND(E772/I772,0)</f>
        <v>54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2057</v>
      </c>
      <c r="T772" t="s">
        <v>2058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f t="shared" si="51"/>
        <v>107</v>
      </c>
      <c r="I773">
        <v>26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2057</v>
      </c>
      <c r="T773" t="s">
        <v>2058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f t="shared" si="51"/>
        <v>33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2053</v>
      </c>
      <c r="T774" t="s">
        <v>2063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f t="shared" si="51"/>
        <v>43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2057</v>
      </c>
      <c r="T775" t="s">
        <v>2058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f t="shared" si="51"/>
        <v>87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2055</v>
      </c>
      <c r="T776" t="s">
        <v>2056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f t="shared" si="51"/>
        <v>97</v>
      </c>
      <c r="I777">
        <v>10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2053</v>
      </c>
      <c r="T777" t="s">
        <v>2054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f t="shared" si="51"/>
        <v>33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2057</v>
      </c>
      <c r="T778" t="s">
        <v>2058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f t="shared" si="51"/>
        <v>68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2057</v>
      </c>
      <c r="T779" t="s">
        <v>2058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f t="shared" si="51"/>
        <v>59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2059</v>
      </c>
      <c r="T780" t="s">
        <v>2067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f t="shared" si="51"/>
        <v>105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2057</v>
      </c>
      <c r="T781" t="s">
        <v>2058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f t="shared" si="51"/>
        <v>33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2059</v>
      </c>
      <c r="T782" t="s">
        <v>2062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f t="shared" si="51"/>
        <v>79</v>
      </c>
      <c r="I783">
        <v>56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2057</v>
      </c>
      <c r="T783" t="s">
        <v>2058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f t="shared" si="51"/>
        <v>68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2059</v>
      </c>
      <c r="T784" t="s">
        <v>2067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f t="shared" si="51"/>
        <v>76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2053</v>
      </c>
      <c r="T785" t="s">
        <v>2054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f t="shared" si="51"/>
        <v>31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2055</v>
      </c>
      <c r="T786" t="s">
        <v>2056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f t="shared" si="51"/>
        <v>102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2059</v>
      </c>
      <c r="T787" t="s">
        <v>2067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f t="shared" si="51"/>
        <v>53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2053</v>
      </c>
      <c r="T788" t="s">
        <v>2077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f t="shared" si="51"/>
        <v>71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2053</v>
      </c>
      <c r="T789" t="s">
        <v>2054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f t="shared" si="51"/>
        <v>102</v>
      </c>
      <c r="I790">
        <v>31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2059</v>
      </c>
      <c r="T790" t="s">
        <v>2067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f t="shared" si="51"/>
        <v>74</v>
      </c>
      <c r="I791">
        <v>45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2057</v>
      </c>
      <c r="T791" t="s">
        <v>2058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f t="shared" si="51"/>
        <v>51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2057</v>
      </c>
      <c r="T792" t="s">
        <v>2058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2051</v>
      </c>
      <c r="T793" t="s">
        <v>2074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f t="shared" si="51"/>
        <v>97</v>
      </c>
      <c r="I794">
        <v>7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2057</v>
      </c>
      <c r="T794" t="s">
        <v>2058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f t="shared" si="51"/>
        <v>72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2065</v>
      </c>
      <c r="T795" t="s">
        <v>2066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f t="shared" si="51"/>
        <v>75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2053</v>
      </c>
      <c r="T796" t="s">
        <v>2054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f t="shared" si="51"/>
        <v>33</v>
      </c>
      <c r="I797">
        <v>31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2059</v>
      </c>
      <c r="T797" t="s">
        <v>2062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f t="shared" si="51"/>
        <v>55</v>
      </c>
      <c r="I798">
        <v>78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2068</v>
      </c>
      <c r="T798" t="s">
        <v>2080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f t="shared" si="51"/>
        <v>45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2055</v>
      </c>
      <c r="T799" t="s">
        <v>2056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f t="shared" si="51"/>
        <v>53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2057</v>
      </c>
      <c r="T800" t="s">
        <v>2058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f t="shared" si="51"/>
        <v>60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2057</v>
      </c>
      <c r="T801" t="s">
        <v>2058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2053</v>
      </c>
      <c r="T802" t="s">
        <v>2054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f t="shared" si="51"/>
        <v>44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2072</v>
      </c>
      <c r="T803" t="s">
        <v>2073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f t="shared" si="51"/>
        <v>86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2072</v>
      </c>
      <c r="T804" t="s">
        <v>2073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f t="shared" si="51"/>
        <v>28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2057</v>
      </c>
      <c r="T805" t="s">
        <v>2058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f t="shared" si="51"/>
        <v>32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2053</v>
      </c>
      <c r="T806" t="s">
        <v>2054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f t="shared" si="51"/>
        <v>74</v>
      </c>
      <c r="I807">
        <v>67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2059</v>
      </c>
      <c r="T807" t="s">
        <v>2060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f t="shared" si="51"/>
        <v>109</v>
      </c>
      <c r="I808">
        <v>76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2059</v>
      </c>
      <c r="T808" t="s">
        <v>2062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f t="shared" si="51"/>
        <v>43</v>
      </c>
      <c r="I809">
        <v>43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2057</v>
      </c>
      <c r="T809" t="s">
        <v>2058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f t="shared" si="51"/>
        <v>83</v>
      </c>
      <c r="I810">
        <v>19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2051</v>
      </c>
      <c r="T810" t="s">
        <v>2074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2059</v>
      </c>
      <c r="T811" t="s">
        <v>2060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f t="shared" si="51"/>
        <v>56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2057</v>
      </c>
      <c r="T812" t="s">
        <v>2058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f t="shared" si="51"/>
        <v>105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2068</v>
      </c>
      <c r="T813" t="s">
        <v>2069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2065</v>
      </c>
      <c r="T814" t="s">
        <v>2066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f t="shared" si="51"/>
        <v>113</v>
      </c>
      <c r="I815">
        <v>68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2068</v>
      </c>
      <c r="T815" t="s">
        <v>2069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f t="shared" si="51"/>
        <v>82</v>
      </c>
      <c r="I816">
        <v>36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2053</v>
      </c>
      <c r="T816" t="s">
        <v>2054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f t="shared" si="51"/>
        <v>64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2053</v>
      </c>
      <c r="T817" t="s">
        <v>2054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f t="shared" si="51"/>
        <v>106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2057</v>
      </c>
      <c r="T818" t="s">
        <v>2058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f t="shared" si="51"/>
        <v>76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2065</v>
      </c>
      <c r="T819" t="s">
        <v>2066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f t="shared" si="51"/>
        <v>111</v>
      </c>
      <c r="I820">
        <v>69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2057</v>
      </c>
      <c r="T820" t="s">
        <v>2058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f t="shared" si="51"/>
        <v>96</v>
      </c>
      <c r="I821">
        <v>47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2068</v>
      </c>
      <c r="T821" t="s">
        <v>2069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f t="shared" si="51"/>
        <v>43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2053</v>
      </c>
      <c r="T822" t="s">
        <v>2054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ref="F823:F886" si="52">ROUND(E823/D823*100,0)</f>
        <v>291</v>
      </c>
      <c r="G823" t="s">
        <v>20</v>
      </c>
      <c r="H823">
        <f t="shared" si="51"/>
        <v>68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2059</v>
      </c>
      <c r="T823" t="s">
        <v>2060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2"/>
        <v>350</v>
      </c>
      <c r="G824" t="s">
        <v>20</v>
      </c>
      <c r="H824">
        <f t="shared" si="51"/>
        <v>90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2053</v>
      </c>
      <c r="T824" t="s">
        <v>2054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2"/>
        <v>357</v>
      </c>
      <c r="G825" t="s">
        <v>20</v>
      </c>
      <c r="H825">
        <f t="shared" si="51"/>
        <v>58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2053</v>
      </c>
      <c r="T825" t="s">
        <v>2054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2"/>
        <v>126</v>
      </c>
      <c r="G826" t="s">
        <v>20</v>
      </c>
      <c r="H826">
        <f t="shared" si="51"/>
        <v>84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2065</v>
      </c>
      <c r="T826" t="s">
        <v>2066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2"/>
        <v>388</v>
      </c>
      <c r="G827" t="s">
        <v>20</v>
      </c>
      <c r="H827">
        <f t="shared" si="51"/>
        <v>89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2059</v>
      </c>
      <c r="T827" t="s">
        <v>2070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2"/>
        <v>457</v>
      </c>
      <c r="G828" t="s">
        <v>20</v>
      </c>
      <c r="H828">
        <f t="shared" si="51"/>
        <v>66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2057</v>
      </c>
      <c r="T828" t="s">
        <v>2058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2"/>
        <v>267</v>
      </c>
      <c r="G829" t="s">
        <v>20</v>
      </c>
      <c r="H829">
        <f t="shared" si="51"/>
        <v>75</v>
      </c>
      <c r="I829">
        <v>82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2059</v>
      </c>
      <c r="T829" t="s">
        <v>2062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2"/>
        <v>69</v>
      </c>
      <c r="G830" t="s">
        <v>14</v>
      </c>
      <c r="H830">
        <f t="shared" si="51"/>
        <v>70</v>
      </c>
      <c r="I830">
        <v>70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2057</v>
      </c>
      <c r="T830" t="s">
        <v>2058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2"/>
        <v>51</v>
      </c>
      <c r="G831" t="s">
        <v>14</v>
      </c>
      <c r="H831">
        <f t="shared" si="51"/>
        <v>32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2057</v>
      </c>
      <c r="T831" t="s">
        <v>2058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2"/>
        <v>1</v>
      </c>
      <c r="G832" t="s">
        <v>14</v>
      </c>
      <c r="H832">
        <f t="shared" si="51"/>
        <v>65</v>
      </c>
      <c r="I832">
        <v>22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2057</v>
      </c>
      <c r="T832" t="s">
        <v>2058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2"/>
        <v>109</v>
      </c>
      <c r="G833" t="s">
        <v>20</v>
      </c>
      <c r="H833">
        <f t="shared" si="51"/>
        <v>25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2072</v>
      </c>
      <c r="T833" t="s">
        <v>2073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2"/>
        <v>315</v>
      </c>
      <c r="G834" t="s">
        <v>20</v>
      </c>
      <c r="H834">
        <f t="shared" si="51"/>
        <v>105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2065</v>
      </c>
      <c r="T834" t="s">
        <v>2078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158</v>
      </c>
      <c r="G835" t="s">
        <v>20</v>
      </c>
      <c r="H835">
        <f t="shared" si="51"/>
        <v>65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2065</v>
      </c>
      <c r="T835" t="s">
        <v>2078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f t="shared" ref="H836:H899" si="55">ROUND(E836/I836,0)</f>
        <v>94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2057</v>
      </c>
      <c r="T836" t="s">
        <v>2058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f t="shared" si="55"/>
        <v>44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2055</v>
      </c>
      <c r="T837" t="s">
        <v>2056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f t="shared" si="55"/>
        <v>65</v>
      </c>
      <c r="I838">
        <v>94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2053</v>
      </c>
      <c r="T838" t="s">
        <v>2063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f t="shared" si="55"/>
        <v>84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2053</v>
      </c>
      <c r="T839" t="s">
        <v>2077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f t="shared" si="55"/>
        <v>34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2057</v>
      </c>
      <c r="T840" t="s">
        <v>2058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f t="shared" si="55"/>
        <v>93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2059</v>
      </c>
      <c r="T841" t="s">
        <v>2060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f t="shared" si="55"/>
        <v>33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2057</v>
      </c>
      <c r="T842" t="s">
        <v>2058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f t="shared" si="55"/>
        <v>84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2055</v>
      </c>
      <c r="T843" t="s">
        <v>2056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f t="shared" si="55"/>
        <v>64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2055</v>
      </c>
      <c r="T844" t="s">
        <v>2064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f t="shared" si="55"/>
        <v>82</v>
      </c>
      <c r="I845">
        <v>33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2072</v>
      </c>
      <c r="T845" t="s">
        <v>2073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f t="shared" si="55"/>
        <v>93</v>
      </c>
      <c r="I846">
        <v>94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2059</v>
      </c>
      <c r="T846" t="s">
        <v>2060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f t="shared" si="55"/>
        <v>102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2055</v>
      </c>
      <c r="T847" t="s">
        <v>2056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f t="shared" si="55"/>
        <v>106</v>
      </c>
      <c r="I848">
        <v>48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2055</v>
      </c>
      <c r="T848" t="s">
        <v>2056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f t="shared" si="55"/>
        <v>102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2051</v>
      </c>
      <c r="T849" t="s">
        <v>2074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f t="shared" si="55"/>
        <v>63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2059</v>
      </c>
      <c r="T850" t="s">
        <v>2062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f t="shared" si="55"/>
        <v>29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2053</v>
      </c>
      <c r="T851" t="s">
        <v>2063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2053</v>
      </c>
      <c r="T852" t="s">
        <v>2054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f t="shared" si="55"/>
        <v>78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2053</v>
      </c>
      <c r="T853" t="s">
        <v>2061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f t="shared" si="55"/>
        <v>81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2068</v>
      </c>
      <c r="T854" t="s">
        <v>2069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f t="shared" si="55"/>
        <v>76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2053</v>
      </c>
      <c r="T855" t="s">
        <v>2063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f t="shared" si="55"/>
        <v>73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2065</v>
      </c>
      <c r="T856" t="s">
        <v>2071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2057</v>
      </c>
      <c r="T857" t="s">
        <v>2058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f t="shared" si="55"/>
        <v>54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2051</v>
      </c>
      <c r="T858" t="s">
        <v>2074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f t="shared" si="55"/>
        <v>33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2059</v>
      </c>
      <c r="T859" t="s">
        <v>2070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f t="shared" si="55"/>
        <v>79</v>
      </c>
      <c r="I860">
        <v>35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2051</v>
      </c>
      <c r="T860" t="s">
        <v>2074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f t="shared" si="55"/>
        <v>41</v>
      </c>
      <c r="I861">
        <v>63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2057</v>
      </c>
      <c r="T861" t="s">
        <v>2058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f t="shared" si="55"/>
        <v>77</v>
      </c>
      <c r="I862">
        <v>65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2055</v>
      </c>
      <c r="T862" t="s">
        <v>2064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f t="shared" si="55"/>
        <v>57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2057</v>
      </c>
      <c r="T863" t="s">
        <v>2058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f t="shared" si="55"/>
        <v>77</v>
      </c>
      <c r="I864">
        <v>85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2057</v>
      </c>
      <c r="T864" t="s">
        <v>2058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f t="shared" si="55"/>
        <v>25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2059</v>
      </c>
      <c r="T865" t="s">
        <v>2079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f t="shared" si="55"/>
        <v>97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2059</v>
      </c>
      <c r="T866" t="s">
        <v>2070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f t="shared" si="55"/>
        <v>46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2057</v>
      </c>
      <c r="T867" t="s">
        <v>2058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f t="shared" si="55"/>
        <v>88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2072</v>
      </c>
      <c r="T868" t="s">
        <v>2073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f t="shared" si="55"/>
        <v>26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2051</v>
      </c>
      <c r="T869" t="s">
        <v>2074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f t="shared" si="55"/>
        <v>103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2057</v>
      </c>
      <c r="T870" t="s">
        <v>2058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f t="shared" si="55"/>
        <v>73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2059</v>
      </c>
      <c r="T871" t="s">
        <v>2062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f t="shared" si="55"/>
        <v>57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2057</v>
      </c>
      <c r="T872" t="s">
        <v>2058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f t="shared" si="55"/>
        <v>84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2057</v>
      </c>
      <c r="T873" t="s">
        <v>2058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f t="shared" si="55"/>
        <v>99</v>
      </c>
      <c r="I874">
        <v>81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2059</v>
      </c>
      <c r="T874" t="s">
        <v>2082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f t="shared" si="55"/>
        <v>42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2072</v>
      </c>
      <c r="T875" t="s">
        <v>2073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f t="shared" si="55"/>
        <v>32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2072</v>
      </c>
      <c r="T876" t="s">
        <v>2073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f t="shared" si="55"/>
        <v>82</v>
      </c>
      <c r="I877">
        <v>67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2053</v>
      </c>
      <c r="T877" t="s">
        <v>2054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f t="shared" si="55"/>
        <v>37</v>
      </c>
      <c r="I878">
        <v>57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2072</v>
      </c>
      <c r="T878" t="s">
        <v>2073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f t="shared" si="55"/>
        <v>103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2051</v>
      </c>
      <c r="T879" t="s">
        <v>2074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f t="shared" si="55"/>
        <v>84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2053</v>
      </c>
      <c r="T880" t="s">
        <v>2076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f t="shared" si="55"/>
        <v>103</v>
      </c>
      <c r="I881">
        <v>53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2065</v>
      </c>
      <c r="T881" t="s">
        <v>2066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f t="shared" si="55"/>
        <v>80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2053</v>
      </c>
      <c r="T882" t="s">
        <v>2061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f t="shared" si="55"/>
        <v>70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2057</v>
      </c>
      <c r="T883" t="s">
        <v>2058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2057</v>
      </c>
      <c r="T884" t="s">
        <v>2058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f t="shared" si="55"/>
        <v>42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2059</v>
      </c>
      <c r="T885" t="s">
        <v>2070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f t="shared" si="55"/>
        <v>58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2057</v>
      </c>
      <c r="T886" t="s">
        <v>2058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ref="F887:F950" si="56">ROUND(E887/D887*100,0)</f>
        <v>118</v>
      </c>
      <c r="G887" t="s">
        <v>20</v>
      </c>
      <c r="H887">
        <f t="shared" si="55"/>
        <v>41</v>
      </c>
      <c r="I887">
        <v>52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2057</v>
      </c>
      <c r="T887" t="s">
        <v>2058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6"/>
        <v>85</v>
      </c>
      <c r="G888" t="s">
        <v>14</v>
      </c>
      <c r="H888">
        <f t="shared" si="55"/>
        <v>70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2053</v>
      </c>
      <c r="T888" t="s">
        <v>2063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6"/>
        <v>29</v>
      </c>
      <c r="G889" t="s">
        <v>14</v>
      </c>
      <c r="H889">
        <f t="shared" si="55"/>
        <v>74</v>
      </c>
      <c r="I889">
        <v>31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2057</v>
      </c>
      <c r="T889" t="s">
        <v>2058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6"/>
        <v>210</v>
      </c>
      <c r="G890" t="s">
        <v>20</v>
      </c>
      <c r="H890">
        <f t="shared" si="55"/>
        <v>42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2057</v>
      </c>
      <c r="T890" t="s">
        <v>2058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6"/>
        <v>170</v>
      </c>
      <c r="G891" t="s">
        <v>20</v>
      </c>
      <c r="H891">
        <f t="shared" si="55"/>
        <v>78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2053</v>
      </c>
      <c r="T891" t="s">
        <v>2061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6"/>
        <v>116</v>
      </c>
      <c r="G892" t="s">
        <v>20</v>
      </c>
      <c r="H892">
        <f t="shared" si="55"/>
        <v>106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2053</v>
      </c>
      <c r="T892" t="s">
        <v>2063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6"/>
        <v>259</v>
      </c>
      <c r="G893" t="s">
        <v>20</v>
      </c>
      <c r="H893">
        <f t="shared" si="55"/>
        <v>47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2059</v>
      </c>
      <c r="T893" t="s">
        <v>2060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6"/>
        <v>231</v>
      </c>
      <c r="G894" t="s">
        <v>20</v>
      </c>
      <c r="H894">
        <f t="shared" si="55"/>
        <v>76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2065</v>
      </c>
      <c r="T894" t="s">
        <v>2078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6"/>
        <v>128</v>
      </c>
      <c r="G895" t="s">
        <v>20</v>
      </c>
      <c r="H895">
        <f t="shared" si="55"/>
        <v>54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2059</v>
      </c>
      <c r="T895" t="s">
        <v>2060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6"/>
        <v>189</v>
      </c>
      <c r="G896" t="s">
        <v>20</v>
      </c>
      <c r="H896">
        <f t="shared" si="55"/>
        <v>57</v>
      </c>
      <c r="I896">
        <v>56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2059</v>
      </c>
      <c r="T896" t="s">
        <v>2079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6"/>
        <v>7</v>
      </c>
      <c r="G897" t="s">
        <v>14</v>
      </c>
      <c r="H897">
        <f t="shared" si="55"/>
        <v>104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2057</v>
      </c>
      <c r="T897" t="s">
        <v>2058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6"/>
        <v>774</v>
      </c>
      <c r="G898" t="s">
        <v>20</v>
      </c>
      <c r="H898">
        <f t="shared" si="55"/>
        <v>105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2051</v>
      </c>
      <c r="T898" t="s">
        <v>2074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28</v>
      </c>
      <c r="G899" t="s">
        <v>14</v>
      </c>
      <c r="H899">
        <f t="shared" si="55"/>
        <v>90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2057</v>
      </c>
      <c r="T899" t="s">
        <v>2058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f t="shared" ref="H900:H963" si="59">ROUND(E900/I900,0)</f>
        <v>77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2059</v>
      </c>
      <c r="T900" t="s">
        <v>2060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f t="shared" si="59"/>
        <v>103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2053</v>
      </c>
      <c r="T901" t="s">
        <v>2077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2055</v>
      </c>
      <c r="T902" t="s">
        <v>2056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f t="shared" si="59"/>
        <v>55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2053</v>
      </c>
      <c r="T903" t="s">
        <v>2054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f t="shared" si="59"/>
        <v>32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2055</v>
      </c>
      <c r="T904" t="s">
        <v>2056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f t="shared" si="59"/>
        <v>51</v>
      </c>
      <c r="I905">
        <v>14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2065</v>
      </c>
      <c r="T905" t="s">
        <v>2066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f t="shared" si="59"/>
        <v>50</v>
      </c>
      <c r="I906">
        <v>16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2065</v>
      </c>
      <c r="T906" t="s">
        <v>2075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f t="shared" si="59"/>
        <v>55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2057</v>
      </c>
      <c r="T907" t="s">
        <v>2058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f t="shared" si="59"/>
        <v>47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2059</v>
      </c>
      <c r="T908" t="s">
        <v>2060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f t="shared" si="59"/>
        <v>45</v>
      </c>
      <c r="I909">
        <v>41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2057</v>
      </c>
      <c r="T909" t="s">
        <v>2058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f t="shared" si="59"/>
        <v>31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2068</v>
      </c>
      <c r="T910" t="s">
        <v>2069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f t="shared" si="59"/>
        <v>108</v>
      </c>
      <c r="I911">
        <v>80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2057</v>
      </c>
      <c r="T911" t="s">
        <v>2058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f t="shared" si="59"/>
        <v>102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2057</v>
      </c>
      <c r="T912" t="s">
        <v>2058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f t="shared" si="59"/>
        <v>25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2055</v>
      </c>
      <c r="T913" t="s">
        <v>2056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f t="shared" si="59"/>
        <v>80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2059</v>
      </c>
      <c r="T914" t="s">
        <v>2062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f t="shared" si="59"/>
        <v>68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2059</v>
      </c>
      <c r="T915" t="s">
        <v>2062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f t="shared" si="59"/>
        <v>26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2057</v>
      </c>
      <c r="T916" t="s">
        <v>2058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f t="shared" si="59"/>
        <v>105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2059</v>
      </c>
      <c r="T917" t="s">
        <v>2079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f t="shared" si="59"/>
        <v>26</v>
      </c>
      <c r="I918">
        <v>52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2072</v>
      </c>
      <c r="T918" t="s">
        <v>2073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f t="shared" si="59"/>
        <v>78</v>
      </c>
      <c r="I919">
        <v>27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2059</v>
      </c>
      <c r="T919" t="s">
        <v>2070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f t="shared" si="59"/>
        <v>58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2065</v>
      </c>
      <c r="T920" t="s">
        <v>2075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f t="shared" si="59"/>
        <v>93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2057</v>
      </c>
      <c r="T921" t="s">
        <v>2058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f t="shared" si="59"/>
        <v>38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2059</v>
      </c>
      <c r="T922" t="s">
        <v>2067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f t="shared" si="59"/>
        <v>32</v>
      </c>
      <c r="I923">
        <v>38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2055</v>
      </c>
      <c r="T923" t="s">
        <v>2056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2053</v>
      </c>
      <c r="T924" t="s">
        <v>2081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f t="shared" si="59"/>
        <v>101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2057</v>
      </c>
      <c r="T925" t="s">
        <v>2058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f t="shared" si="59"/>
        <v>84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2057</v>
      </c>
      <c r="T926" t="s">
        <v>2058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f t="shared" si="59"/>
        <v>103</v>
      </c>
      <c r="I927">
        <v>65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2057</v>
      </c>
      <c r="T927" t="s">
        <v>2058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f t="shared" si="59"/>
        <v>105</v>
      </c>
      <c r="I928">
        <v>15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2051</v>
      </c>
      <c r="T928" t="s">
        <v>2074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f t="shared" si="59"/>
        <v>89</v>
      </c>
      <c r="I929">
        <v>37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2057</v>
      </c>
      <c r="T929" t="s">
        <v>2058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f t="shared" si="59"/>
        <v>52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2055</v>
      </c>
      <c r="T930" t="s">
        <v>2056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f t="shared" si="59"/>
        <v>65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2057</v>
      </c>
      <c r="T931" t="s">
        <v>2058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f t="shared" si="59"/>
        <v>46</v>
      </c>
      <c r="I932">
        <v>85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2057</v>
      </c>
      <c r="T932" t="s">
        <v>2058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f t="shared" si="59"/>
        <v>51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2057</v>
      </c>
      <c r="T933" t="s">
        <v>2058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f t="shared" si="59"/>
        <v>34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2053</v>
      </c>
      <c r="T934" t="s">
        <v>2054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f t="shared" si="59"/>
        <v>92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2057</v>
      </c>
      <c r="T935" t="s">
        <v>2058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f t="shared" si="59"/>
        <v>107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2057</v>
      </c>
      <c r="T936" t="s">
        <v>2058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f t="shared" si="59"/>
        <v>76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2057</v>
      </c>
      <c r="T937" t="s">
        <v>2058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f t="shared" si="59"/>
        <v>80</v>
      </c>
      <c r="I938">
        <v>21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2057</v>
      </c>
      <c r="T938" t="s">
        <v>2058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f t="shared" si="59"/>
        <v>87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2059</v>
      </c>
      <c r="T939" t="s">
        <v>2060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f t="shared" si="59"/>
        <v>105</v>
      </c>
      <c r="I940">
        <v>96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2065</v>
      </c>
      <c r="T940" t="s">
        <v>2071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f t="shared" si="59"/>
        <v>57</v>
      </c>
      <c r="I941">
        <v>67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2068</v>
      </c>
      <c r="T941" t="s">
        <v>2069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f t="shared" si="59"/>
        <v>93</v>
      </c>
      <c r="I942">
        <v>66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2055</v>
      </c>
      <c r="T942" t="s">
        <v>2056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f t="shared" si="59"/>
        <v>72</v>
      </c>
      <c r="I943">
        <v>78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2057</v>
      </c>
      <c r="T943" t="s">
        <v>2058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f t="shared" si="59"/>
        <v>93</v>
      </c>
      <c r="I944">
        <v>67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2057</v>
      </c>
      <c r="T944" t="s">
        <v>2058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f t="shared" si="59"/>
        <v>105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2051</v>
      </c>
      <c r="T945" t="s">
        <v>2074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f t="shared" si="59"/>
        <v>31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2072</v>
      </c>
      <c r="T946" t="s">
        <v>2073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f t="shared" si="59"/>
        <v>33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2072</v>
      </c>
      <c r="T947" t="s">
        <v>2073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f t="shared" si="59"/>
        <v>84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2057</v>
      </c>
      <c r="T948" t="s">
        <v>2058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f t="shared" si="59"/>
        <v>74</v>
      </c>
      <c r="I949">
        <v>13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2057</v>
      </c>
      <c r="T949" t="s">
        <v>2058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f t="shared" si="59"/>
        <v>37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2059</v>
      </c>
      <c r="T950" t="s">
        <v>2060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ref="F951:F1001" si="60">ROUND(E951/D951*100,0)</f>
        <v>161</v>
      </c>
      <c r="G951" t="s">
        <v>20</v>
      </c>
      <c r="H951">
        <f t="shared" si="59"/>
        <v>47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2055</v>
      </c>
      <c r="T951" t="s">
        <v>2056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0"/>
        <v>5</v>
      </c>
      <c r="G952" t="s">
        <v>14</v>
      </c>
      <c r="H952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2057</v>
      </c>
      <c r="T952" t="s">
        <v>2058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0"/>
        <v>1097</v>
      </c>
      <c r="G953" t="s">
        <v>20</v>
      </c>
      <c r="H953">
        <f t="shared" si="59"/>
        <v>102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2053</v>
      </c>
      <c r="T953" t="s">
        <v>2054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0"/>
        <v>70</v>
      </c>
      <c r="G954" t="s">
        <v>74</v>
      </c>
      <c r="H954">
        <f t="shared" si="59"/>
        <v>45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2059</v>
      </c>
      <c r="T954" t="s">
        <v>2060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0"/>
        <v>60</v>
      </c>
      <c r="G955" t="s">
        <v>14</v>
      </c>
      <c r="H955">
        <f t="shared" si="59"/>
        <v>94</v>
      </c>
      <c r="I955">
        <v>21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2059</v>
      </c>
      <c r="T955" t="s">
        <v>2082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0"/>
        <v>367</v>
      </c>
      <c r="G956" t="s">
        <v>20</v>
      </c>
      <c r="H956">
        <f t="shared" si="59"/>
        <v>101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2055</v>
      </c>
      <c r="T956" t="s">
        <v>2056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0"/>
        <v>1109</v>
      </c>
      <c r="G957" t="s">
        <v>20</v>
      </c>
      <c r="H957">
        <f t="shared" si="59"/>
        <v>97</v>
      </c>
      <c r="I957">
        <v>80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2057</v>
      </c>
      <c r="T957" t="s">
        <v>2058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0"/>
        <v>19</v>
      </c>
      <c r="G958" t="s">
        <v>14</v>
      </c>
      <c r="H958">
        <f t="shared" si="59"/>
        <v>43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2059</v>
      </c>
      <c r="T958" t="s">
        <v>2082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0"/>
        <v>127</v>
      </c>
      <c r="G959" t="s">
        <v>20</v>
      </c>
      <c r="H959">
        <f t="shared" si="59"/>
        <v>95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2057</v>
      </c>
      <c r="T959" t="s">
        <v>2058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0"/>
        <v>735</v>
      </c>
      <c r="G960" t="s">
        <v>20</v>
      </c>
      <c r="H960">
        <f t="shared" si="59"/>
        <v>72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2059</v>
      </c>
      <c r="T960" t="s">
        <v>2067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0"/>
        <v>5</v>
      </c>
      <c r="G961" t="s">
        <v>14</v>
      </c>
      <c r="H961">
        <f t="shared" si="59"/>
        <v>51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2065</v>
      </c>
      <c r="T961" t="s">
        <v>2078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60"/>
        <v>85</v>
      </c>
      <c r="G962" t="s">
        <v>14</v>
      </c>
      <c r="H962">
        <f t="shared" si="59"/>
        <v>85</v>
      </c>
      <c r="I962">
        <v>55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2055</v>
      </c>
      <c r="T962" t="s">
        <v>2056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</v>
      </c>
      <c r="G963" t="s">
        <v>20</v>
      </c>
      <c r="H963">
        <f t="shared" si="59"/>
        <v>44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2065</v>
      </c>
      <c r="T963" t="s">
        <v>2078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f t="shared" ref="H964:H1001" si="63">ROUND(E964/I964,0)</f>
        <v>40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2051</v>
      </c>
      <c r="T964" t="s">
        <v>2074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f t="shared" si="63"/>
        <v>44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2072</v>
      </c>
      <c r="T965" t="s">
        <v>2073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f t="shared" si="63"/>
        <v>85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2057</v>
      </c>
      <c r="T966" t="s">
        <v>2058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f t="shared" si="63"/>
        <v>41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2053</v>
      </c>
      <c r="T967" t="s">
        <v>2054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f t="shared" si="63"/>
        <v>55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2057</v>
      </c>
      <c r="T968" t="s">
        <v>2058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f t="shared" si="63"/>
        <v>77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2053</v>
      </c>
      <c r="T969" t="s">
        <v>2081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f t="shared" si="63"/>
        <v>71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2051</v>
      </c>
      <c r="T970" t="s">
        <v>2074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f t="shared" si="63"/>
        <v>92</v>
      </c>
      <c r="I971">
        <v>93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2057</v>
      </c>
      <c r="T971" t="s">
        <v>2058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f t="shared" si="63"/>
        <v>97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2057</v>
      </c>
      <c r="T972" t="s">
        <v>2058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f t="shared" si="63"/>
        <v>59</v>
      </c>
      <c r="I973">
        <v>24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2059</v>
      </c>
      <c r="T973" t="s">
        <v>2079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f t="shared" si="63"/>
        <v>58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2055</v>
      </c>
      <c r="T974" t="s">
        <v>2056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f t="shared" si="63"/>
        <v>104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2057</v>
      </c>
      <c r="T975" t="s">
        <v>2058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f t="shared" si="63"/>
        <v>93</v>
      </c>
      <c r="I976">
        <v>32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2053</v>
      </c>
      <c r="T976" t="s">
        <v>2063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f t="shared" si="63"/>
        <v>62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2057</v>
      </c>
      <c r="T977" t="s">
        <v>2058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f t="shared" si="63"/>
        <v>92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2057</v>
      </c>
      <c r="T978" t="s">
        <v>2058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f t="shared" si="63"/>
        <v>77</v>
      </c>
      <c r="I979">
        <v>67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2051</v>
      </c>
      <c r="T979" t="s">
        <v>2074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f t="shared" si="63"/>
        <v>94</v>
      </c>
      <c r="I980">
        <v>92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2068</v>
      </c>
      <c r="T980" t="s">
        <v>2069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f t="shared" si="63"/>
        <v>85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2057</v>
      </c>
      <c r="T981" t="s">
        <v>2058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f t="shared" si="63"/>
        <v>106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2065</v>
      </c>
      <c r="T982" t="s">
        <v>2066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f t="shared" si="63"/>
        <v>37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2055</v>
      </c>
      <c r="T983" t="s">
        <v>2056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f t="shared" si="63"/>
        <v>82</v>
      </c>
      <c r="I984">
        <v>75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2059</v>
      </c>
      <c r="T984" t="s">
        <v>2060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f t="shared" si="63"/>
        <v>81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2059</v>
      </c>
      <c r="T985" t="s">
        <v>2060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f t="shared" si="63"/>
        <v>26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2057</v>
      </c>
      <c r="T986" t="s">
        <v>2058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f t="shared" si="63"/>
        <v>26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2053</v>
      </c>
      <c r="T987" t="s">
        <v>2054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f t="shared" si="63"/>
        <v>34</v>
      </c>
      <c r="I988">
        <v>92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2053</v>
      </c>
      <c r="T988" t="s">
        <v>2054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f t="shared" si="63"/>
        <v>28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2059</v>
      </c>
      <c r="T989" t="s">
        <v>2060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f t="shared" si="63"/>
        <v>77</v>
      </c>
      <c r="I990">
        <v>64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2065</v>
      </c>
      <c r="T990" t="s">
        <v>2075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f t="shared" si="63"/>
        <v>53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2065</v>
      </c>
      <c r="T991" t="s">
        <v>2078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f t="shared" si="63"/>
        <v>107</v>
      </c>
      <c r="I992">
        <v>64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2059</v>
      </c>
      <c r="T992" t="s">
        <v>2062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f t="shared" si="63"/>
        <v>46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2053</v>
      </c>
      <c r="T993" t="s">
        <v>2054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f t="shared" si="63"/>
        <v>100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2059</v>
      </c>
      <c r="T994" t="s">
        <v>2062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f t="shared" si="63"/>
        <v>101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2072</v>
      </c>
      <c r="T995" t="s">
        <v>2073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f t="shared" si="63"/>
        <v>88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2065</v>
      </c>
      <c r="T996" t="s">
        <v>2078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f t="shared" si="63"/>
        <v>75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2051</v>
      </c>
      <c r="T997" t="s">
        <v>2074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f t="shared" si="63"/>
        <v>43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2057</v>
      </c>
      <c r="T998" t="s">
        <v>2058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f t="shared" si="63"/>
        <v>33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2057</v>
      </c>
      <c r="T999" t="s">
        <v>2058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f t="shared" si="63"/>
        <v>101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2053</v>
      </c>
      <c r="T1000" t="s">
        <v>2063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f t="shared" si="63"/>
        <v>56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2051</v>
      </c>
      <c r="T1001" t="s">
        <v>2074</v>
      </c>
    </row>
  </sheetData>
  <autoFilter ref="A1:T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failed">
      <formula>NOT(ISERROR(SEARCH("failed",G1)))</formula>
    </cfRule>
    <cfRule type="containsText" dxfId="12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786A-8B39-4730-9194-E91076401D5E}">
  <dimension ref="A1:F14"/>
  <sheetViews>
    <sheetView workbookViewId="0">
      <selection activeCell="N15" sqref="N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6</v>
      </c>
      <c r="B1" t="s">
        <v>2091</v>
      </c>
    </row>
    <row r="3" spans="1:6" x14ac:dyDescent="0.3">
      <c r="A3" s="5" t="s">
        <v>2090</v>
      </c>
      <c r="B3" s="5" t="s">
        <v>2087</v>
      </c>
    </row>
    <row r="4" spans="1:6" x14ac:dyDescent="0.3">
      <c r="A4" s="5" t="s">
        <v>2089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</row>
    <row r="5" spans="1:6" x14ac:dyDescent="0.3">
      <c r="A5" s="6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2051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2068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2083</v>
      </c>
      <c r="E8">
        <v>4</v>
      </c>
      <c r="F8">
        <v>4</v>
      </c>
    </row>
    <row r="9" spans="1:6" x14ac:dyDescent="0.3">
      <c r="A9" s="6" t="s">
        <v>2053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2072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2055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2057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2088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7EE-A2B9-4D1E-A04F-D732A2FC6F29}">
  <dimension ref="A1:F31"/>
  <sheetViews>
    <sheetView topLeftCell="A2" workbookViewId="0">
      <selection activeCell="Q2" sqref="Q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2085</v>
      </c>
      <c r="B1" t="s">
        <v>2091</v>
      </c>
    </row>
    <row r="2" spans="1:6" x14ac:dyDescent="0.3">
      <c r="A2" s="5" t="s">
        <v>6</v>
      </c>
      <c r="B2" t="s">
        <v>2091</v>
      </c>
    </row>
    <row r="4" spans="1:6" x14ac:dyDescent="0.3">
      <c r="A4" s="5" t="s">
        <v>2090</v>
      </c>
      <c r="B4" s="5" t="s">
        <v>2087</v>
      </c>
    </row>
    <row r="5" spans="1:6" x14ac:dyDescent="0.3">
      <c r="A5" s="5" t="s">
        <v>2089</v>
      </c>
      <c r="B5" t="s">
        <v>74</v>
      </c>
      <c r="C5" t="s">
        <v>14</v>
      </c>
      <c r="D5" t="s">
        <v>47</v>
      </c>
      <c r="E5" t="s">
        <v>20</v>
      </c>
      <c r="F5" t="s">
        <v>2088</v>
      </c>
    </row>
    <row r="6" spans="1:6" x14ac:dyDescent="0.3">
      <c r="A6" s="6" t="s">
        <v>2067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2084</v>
      </c>
      <c r="E7">
        <v>4</v>
      </c>
      <c r="F7">
        <v>4</v>
      </c>
    </row>
    <row r="8" spans="1:6" x14ac:dyDescent="0.3">
      <c r="A8" s="6" t="s">
        <v>2060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2062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2061</v>
      </c>
      <c r="C10">
        <v>8</v>
      </c>
      <c r="E10">
        <v>10</v>
      </c>
      <c r="F10">
        <v>18</v>
      </c>
    </row>
    <row r="11" spans="1:6" x14ac:dyDescent="0.3">
      <c r="A11" s="6" t="s">
        <v>2071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2074</v>
      </c>
      <c r="B12">
        <v>4</v>
      </c>
      <c r="C12">
        <v>19</v>
      </c>
      <c r="E12">
        <v>22</v>
      </c>
      <c r="F12">
        <v>45</v>
      </c>
    </row>
    <row r="13" spans="1:6" x14ac:dyDescent="0.3">
      <c r="A13" s="6" t="s">
        <v>2052</v>
      </c>
      <c r="C13">
        <v>1</v>
      </c>
      <c r="F13">
        <v>1</v>
      </c>
    </row>
    <row r="14" spans="1:6" x14ac:dyDescent="0.3">
      <c r="A14" s="6" t="s">
        <v>2063</v>
      </c>
      <c r="B14">
        <v>3</v>
      </c>
      <c r="C14">
        <v>19</v>
      </c>
      <c r="E14">
        <v>23</v>
      </c>
      <c r="F14">
        <v>45</v>
      </c>
    </row>
    <row r="15" spans="1:6" x14ac:dyDescent="0.3">
      <c r="A15" s="6" t="s">
        <v>2077</v>
      </c>
      <c r="B15">
        <v>1</v>
      </c>
      <c r="C15">
        <v>6</v>
      </c>
      <c r="E15">
        <v>10</v>
      </c>
      <c r="F15">
        <v>17</v>
      </c>
    </row>
    <row r="16" spans="1:6" x14ac:dyDescent="0.3">
      <c r="A16" s="6" t="s">
        <v>2076</v>
      </c>
      <c r="C16">
        <v>3</v>
      </c>
      <c r="E16">
        <v>4</v>
      </c>
      <c r="F16">
        <v>7</v>
      </c>
    </row>
    <row r="17" spans="1:6" x14ac:dyDescent="0.3">
      <c r="A17" s="6" t="s">
        <v>2080</v>
      </c>
      <c r="C17">
        <v>8</v>
      </c>
      <c r="D17">
        <v>1</v>
      </c>
      <c r="E17">
        <v>4</v>
      </c>
      <c r="F17">
        <v>13</v>
      </c>
    </row>
    <row r="18" spans="1:6" x14ac:dyDescent="0.3">
      <c r="A18" s="6" t="s">
        <v>2066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6" t="s">
        <v>2073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">
      <c r="A20" s="6" t="s">
        <v>2058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6" t="s">
        <v>2075</v>
      </c>
      <c r="C21">
        <v>4</v>
      </c>
      <c r="E21">
        <v>4</v>
      </c>
      <c r="F21">
        <v>8</v>
      </c>
    </row>
    <row r="22" spans="1:6" x14ac:dyDescent="0.3">
      <c r="A22" s="6" t="s">
        <v>2054</v>
      </c>
      <c r="B22">
        <v>6</v>
      </c>
      <c r="C22">
        <v>30</v>
      </c>
      <c r="E22">
        <v>49</v>
      </c>
      <c r="F22">
        <v>85</v>
      </c>
    </row>
    <row r="23" spans="1:6" x14ac:dyDescent="0.3">
      <c r="A23" s="6" t="s">
        <v>2082</v>
      </c>
      <c r="C23">
        <v>9</v>
      </c>
      <c r="E23">
        <v>5</v>
      </c>
      <c r="F23">
        <v>14</v>
      </c>
    </row>
    <row r="24" spans="1:6" x14ac:dyDescent="0.3">
      <c r="A24" s="6" t="s">
        <v>2070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">
      <c r="A25" s="6" t="s">
        <v>2079</v>
      </c>
      <c r="B25">
        <v>3</v>
      </c>
      <c r="C25">
        <v>3</v>
      </c>
      <c r="E25">
        <v>11</v>
      </c>
      <c r="F25">
        <v>17</v>
      </c>
    </row>
    <row r="26" spans="1:6" x14ac:dyDescent="0.3">
      <c r="A26" s="6" t="s">
        <v>2078</v>
      </c>
      <c r="C26">
        <v>7</v>
      </c>
      <c r="E26">
        <v>14</v>
      </c>
      <c r="F26">
        <v>21</v>
      </c>
    </row>
    <row r="27" spans="1:6" x14ac:dyDescent="0.3">
      <c r="A27" s="6" t="s">
        <v>2069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">
      <c r="A28" s="6" t="s">
        <v>2064</v>
      </c>
      <c r="C28">
        <v>16</v>
      </c>
      <c r="D28">
        <v>1</v>
      </c>
      <c r="E28">
        <v>28</v>
      </c>
      <c r="F28">
        <v>45</v>
      </c>
    </row>
    <row r="29" spans="1:6" x14ac:dyDescent="0.3">
      <c r="A29" s="6" t="s">
        <v>2056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">
      <c r="A30" s="6" t="s">
        <v>2081</v>
      </c>
      <c r="E30">
        <v>3</v>
      </c>
      <c r="F30">
        <v>3</v>
      </c>
    </row>
    <row r="31" spans="1:6" x14ac:dyDescent="0.3">
      <c r="A31" s="6" t="s">
        <v>2088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41FA-1228-4C93-B0AF-A6961B871500}">
  <dimension ref="A1:E18"/>
  <sheetViews>
    <sheetView topLeftCell="A3" workbookViewId="0">
      <selection activeCell="K24" sqref="K24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8" width="16.19921875" bestFit="1" customWidth="1"/>
    <col min="9" max="9" width="21.19921875" bestFit="1" customWidth="1"/>
    <col min="10" max="10" width="13.69921875" bestFit="1" customWidth="1"/>
  </cols>
  <sheetData>
    <row r="1" spans="1:5" x14ac:dyDescent="0.3">
      <c r="A1" s="5" t="s">
        <v>2085</v>
      </c>
      <c r="B1" t="s">
        <v>2091</v>
      </c>
    </row>
    <row r="2" spans="1:5" x14ac:dyDescent="0.3">
      <c r="A2" s="5" t="s">
        <v>2106</v>
      </c>
      <c r="B2" t="s">
        <v>2091</v>
      </c>
    </row>
    <row r="4" spans="1:5" x14ac:dyDescent="0.3">
      <c r="A4" s="5" t="s">
        <v>2090</v>
      </c>
      <c r="B4" s="5" t="s">
        <v>2087</v>
      </c>
    </row>
    <row r="5" spans="1:5" x14ac:dyDescent="0.3">
      <c r="A5" s="5" t="s">
        <v>2089</v>
      </c>
      <c r="B5" t="s">
        <v>74</v>
      </c>
      <c r="C5" t="s">
        <v>14</v>
      </c>
      <c r="D5" t="s">
        <v>20</v>
      </c>
      <c r="E5" t="s">
        <v>2088</v>
      </c>
    </row>
    <row r="6" spans="1:5" x14ac:dyDescent="0.3">
      <c r="A6" s="6" t="s">
        <v>2094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2097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2098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2099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2100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2101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2102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2103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2104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2105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2088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FF1B-DCE6-4DBF-B252-27576422D225}">
  <dimension ref="A1:H17"/>
  <sheetViews>
    <sheetView zoomScale="82" workbookViewId="0">
      <selection activeCell="F6" sqref="F6"/>
    </sheetView>
  </sheetViews>
  <sheetFormatPr defaultRowHeight="15.6" x14ac:dyDescent="0.3"/>
  <cols>
    <col min="1" max="1" width="31.09765625" customWidth="1"/>
    <col min="2" max="2" width="16.69921875" customWidth="1"/>
    <col min="3" max="3" width="17.59765625" customWidth="1"/>
    <col min="4" max="4" width="19.19921875" style="10" customWidth="1"/>
    <col min="5" max="5" width="12.5" style="10" customWidth="1"/>
    <col min="6" max="7" width="21.8984375" customWidth="1"/>
    <col min="8" max="8" width="15.296875" customWidth="1"/>
  </cols>
  <sheetData>
    <row r="1" spans="1:8" s="4" customFormat="1" x14ac:dyDescent="0.3">
      <c r="A1" s="4" t="s">
        <v>2029</v>
      </c>
      <c r="B1" s="4" t="s">
        <v>2030</v>
      </c>
      <c r="C1" s="4" t="s">
        <v>2031</v>
      </c>
      <c r="D1" s="9" t="s">
        <v>2032</v>
      </c>
      <c r="E1" s="9" t="s">
        <v>2033</v>
      </c>
      <c r="F1" s="4" t="s">
        <v>2034</v>
      </c>
      <c r="G1" s="4" t="s">
        <v>2107</v>
      </c>
      <c r="H1" s="4" t="s">
        <v>2035</v>
      </c>
    </row>
    <row r="2" spans="1:8" x14ac:dyDescent="0.3">
      <c r="A2" t="s">
        <v>2036</v>
      </c>
      <c r="B2">
        <f>COUNTIFS(Crowdfunding!G:G,"successful", Crowdfunding!D:D, "&lt;1000")</f>
        <v>30</v>
      </c>
      <c r="C2">
        <f>COUNTIFS(Crowdfunding!G:G,"failed", Crowdfunding!D:D, "&lt;1000")</f>
        <v>20</v>
      </c>
      <c r="D2" s="11">
        <f>COUNTIFS(Crowdfunding!G:G,"canceled", Crowdfunding!D:D, "&lt;1000")</f>
        <v>1</v>
      </c>
      <c r="E2" s="10">
        <f>SUM(B2:D2)</f>
        <v>51</v>
      </c>
      <c r="F2" s="12">
        <f>ROUND(B2/E2*100,0)  %</f>
        <v>0.59</v>
      </c>
      <c r="G2" s="12">
        <f>ROUND(C2/E2*100,0)  %</f>
        <v>0.39</v>
      </c>
      <c r="H2" s="12">
        <f>ROUND(D2/E2*100,0)  %</f>
        <v>0.02</v>
      </c>
    </row>
    <row r="3" spans="1:8" x14ac:dyDescent="0.3">
      <c r="A3" t="s">
        <v>2037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 s="11">
        <f>COUNTIFS(Crowdfunding!G:G,"canceled",Crowdfunding!D:D,"&gt;=1000",Crowdfunding!D:D,"&lt;=4999")</f>
        <v>2</v>
      </c>
      <c r="E3" s="10">
        <f t="shared" ref="E3:E13" si="0">SUM(B3:D3)</f>
        <v>231</v>
      </c>
      <c r="F3" s="12">
        <f t="shared" ref="F3:F13" si="1">ROUND(B3/E3*100,0)  %</f>
        <v>0.83</v>
      </c>
      <c r="G3" s="12">
        <f t="shared" ref="G3:G13" si="2">ROUND(C3/E3*100,0)  %</f>
        <v>0.16</v>
      </c>
      <c r="H3" s="12">
        <f t="shared" ref="H3:H13" si="3">ROUND(D3/E3*100,0)  %</f>
        <v>0.01</v>
      </c>
    </row>
    <row r="4" spans="1:8" x14ac:dyDescent="0.3">
      <c r="A4" t="s">
        <v>2038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 s="11">
        <f>COUNTIFS(Crowdfunding!G:G,"canceled",Crowdfunding!D:D,"&gt;=5000",Crowdfunding!D:D,"&lt;=9999")</f>
        <v>25</v>
      </c>
      <c r="E4" s="10">
        <f t="shared" si="0"/>
        <v>315</v>
      </c>
      <c r="F4" s="12">
        <f t="shared" si="1"/>
        <v>0.52</v>
      </c>
      <c r="G4" s="12">
        <f t="shared" si="2"/>
        <v>0.4</v>
      </c>
      <c r="H4" s="12">
        <f t="shared" si="3"/>
        <v>0.08</v>
      </c>
    </row>
    <row r="5" spans="1:8" x14ac:dyDescent="0.3">
      <c r="A5" t="s">
        <v>2039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 s="11">
        <f>COUNTIFS(Crowdfunding!G:G,"canceled",Crowdfunding!D:D,"&gt;=10000",Crowdfunding!D:D,"&lt;=14999")</f>
        <v>0</v>
      </c>
      <c r="E5" s="10">
        <f t="shared" si="0"/>
        <v>9</v>
      </c>
      <c r="F5" s="12">
        <f t="shared" si="1"/>
        <v>0.44</v>
      </c>
      <c r="G5" s="12">
        <f t="shared" si="2"/>
        <v>0.56000000000000005</v>
      </c>
      <c r="H5" s="12">
        <f t="shared" si="3"/>
        <v>0</v>
      </c>
    </row>
    <row r="6" spans="1:8" x14ac:dyDescent="0.3">
      <c r="A6" t="s">
        <v>2040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 s="11">
        <f>COUNTIFS(Crowdfunding!G:G,"canceled",Crowdfunding!D:D,"&gt;=15000",Crowdfunding!D:D,"&lt;=19999")</f>
        <v>0</v>
      </c>
      <c r="E6" s="10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2041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 s="10">
        <f>COUNTIFS(Crowdfunding!G:G,"canceled",Crowdfunding!D:D,"&gt;=20000",Crowdfunding!D:D,"&lt;=24999")</f>
        <v>0</v>
      </c>
      <c r="E7" s="10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2042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 s="10">
        <f>COUNTIFS(Crowdfunding!G:G,"canceled",Crowdfunding!D:D,"&gt;=25000",Crowdfunding!D:D,"&lt;=29999")</f>
        <v>0</v>
      </c>
      <c r="E8" s="10">
        <f t="shared" si="0"/>
        <v>14</v>
      </c>
      <c r="F8" s="12">
        <f t="shared" si="1"/>
        <v>0.79</v>
      </c>
      <c r="G8" s="12">
        <f t="shared" si="2"/>
        <v>0.21</v>
      </c>
      <c r="H8" s="12">
        <f t="shared" si="3"/>
        <v>0</v>
      </c>
    </row>
    <row r="9" spans="1:8" x14ac:dyDescent="0.3">
      <c r="A9" t="s">
        <v>2043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 s="10">
        <f>COUNTIFS(Crowdfunding!G:G,"canceled",Crowdfunding!D:D,"&gt;=30000",Crowdfunding!D:D,"&lt;=34999")</f>
        <v>0</v>
      </c>
      <c r="E9" s="10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2044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 s="10">
        <f>COUNTIFS(Crowdfunding!G:G,"canceled",Crowdfunding!D:D,"&gt;=35000",Crowdfunding!D:D,"&lt;=39999")</f>
        <v>1</v>
      </c>
      <c r="E10" s="10">
        <f t="shared" si="0"/>
        <v>12</v>
      </c>
      <c r="F10" s="12">
        <f t="shared" si="1"/>
        <v>0.67</v>
      </c>
      <c r="G10" s="12">
        <f t="shared" si="2"/>
        <v>0.25</v>
      </c>
      <c r="H10" s="12">
        <f t="shared" si="3"/>
        <v>0.08</v>
      </c>
    </row>
    <row r="11" spans="1:8" x14ac:dyDescent="0.3">
      <c r="A11" t="s">
        <v>2045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 s="10">
        <f>COUNTIFS(Crowdfunding!G:G,"canceled",Crowdfunding!D:D,"&gt;=40000",Crowdfunding!D:D,"&lt;=44999")</f>
        <v>0</v>
      </c>
      <c r="E11" s="10">
        <f t="shared" si="0"/>
        <v>14</v>
      </c>
      <c r="F11" s="12">
        <f t="shared" si="1"/>
        <v>0.79</v>
      </c>
      <c r="G11" s="12">
        <f t="shared" si="2"/>
        <v>0.21</v>
      </c>
      <c r="H11" s="12">
        <f t="shared" si="3"/>
        <v>0</v>
      </c>
    </row>
    <row r="12" spans="1:8" x14ac:dyDescent="0.3">
      <c r="A12" t="s">
        <v>2046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 s="10">
        <f>COUNTIFS(Crowdfunding!G:G,"canceled",Crowdfunding!D:D,"&gt;=45000",Crowdfunding!D:D,"&lt;=49999")</f>
        <v>0</v>
      </c>
      <c r="E12" s="10">
        <f t="shared" si="0"/>
        <v>11</v>
      </c>
      <c r="F12" s="12">
        <f t="shared" si="1"/>
        <v>0.73</v>
      </c>
      <c r="G12" s="12">
        <f t="shared" si="2"/>
        <v>0.27</v>
      </c>
      <c r="H12" s="12">
        <f t="shared" si="3"/>
        <v>0</v>
      </c>
    </row>
    <row r="13" spans="1:8" x14ac:dyDescent="0.3">
      <c r="A13" t="s">
        <v>2047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 s="10">
        <f>COUNTIFS(Crowdfunding!G:G,"canceled",Crowdfunding!D:D,"&gt;=50000")</f>
        <v>28</v>
      </c>
      <c r="E13" s="10">
        <f t="shared" si="0"/>
        <v>305</v>
      </c>
      <c r="F13" s="12">
        <f t="shared" si="1"/>
        <v>0.37</v>
      </c>
      <c r="G13" s="12">
        <f t="shared" si="2"/>
        <v>0.53</v>
      </c>
      <c r="H13" s="12">
        <f t="shared" si="3"/>
        <v>0.09</v>
      </c>
    </row>
    <row r="17" spans="5:5" x14ac:dyDescent="0.3">
      <c r="E17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951D-7A9E-4955-ACA4-4CF7EC1CBE0D}">
  <dimension ref="A1:J566"/>
  <sheetViews>
    <sheetView tabSelected="1" zoomScale="77" workbookViewId="0">
      <selection activeCell="J8" sqref="J8"/>
    </sheetView>
  </sheetViews>
  <sheetFormatPr defaultRowHeight="15.6" x14ac:dyDescent="0.3"/>
  <cols>
    <col min="1" max="1" width="11.19921875"/>
    <col min="2" max="2" width="13" bestFit="1" customWidth="1"/>
    <col min="4" max="4" width="11.296875" customWidth="1"/>
    <col min="5" max="5" width="13" bestFit="1" customWidth="1"/>
    <col min="7" max="7" width="17.5" customWidth="1"/>
    <col min="8" max="8" width="11.19921875"/>
  </cols>
  <sheetData>
    <row r="1" spans="1:10" x14ac:dyDescent="0.3">
      <c r="A1" s="4" t="s">
        <v>2117</v>
      </c>
      <c r="B1" s="4" t="s">
        <v>5</v>
      </c>
      <c r="D1" s="1" t="s">
        <v>2110</v>
      </c>
      <c r="E1" s="1"/>
      <c r="F1" s="1" t="s">
        <v>2117</v>
      </c>
      <c r="G1" s="1" t="s">
        <v>5</v>
      </c>
    </row>
    <row r="2" spans="1:10" x14ac:dyDescent="0.3">
      <c r="A2" t="s">
        <v>14</v>
      </c>
      <c r="B2">
        <v>0</v>
      </c>
      <c r="D2" t="s">
        <v>2108</v>
      </c>
      <c r="E2">
        <f>AVERAGE(B2:B365)</f>
        <v>585.61538461538464</v>
      </c>
      <c r="F2" t="s">
        <v>20</v>
      </c>
      <c r="G2">
        <v>158</v>
      </c>
      <c r="H2" s="1"/>
      <c r="I2" t="s">
        <v>2108</v>
      </c>
      <c r="J2">
        <f>AVERAGE(G2:G566)</f>
        <v>851.14690265486729</v>
      </c>
    </row>
    <row r="3" spans="1:10" x14ac:dyDescent="0.3">
      <c r="A3" t="s">
        <v>14</v>
      </c>
      <c r="B3">
        <v>24</v>
      </c>
      <c r="D3" t="s">
        <v>2109</v>
      </c>
      <c r="E3">
        <f>MEDIAN(B2:B365)</f>
        <v>114.5</v>
      </c>
      <c r="F3" t="s">
        <v>20</v>
      </c>
      <c r="G3">
        <v>1425</v>
      </c>
      <c r="H3" t="s">
        <v>2115</v>
      </c>
      <c r="I3" t="s">
        <v>2116</v>
      </c>
      <c r="J3">
        <f>MEDIAN(G2:G566)</f>
        <v>201</v>
      </c>
    </row>
    <row r="4" spans="1:10" x14ac:dyDescent="0.3">
      <c r="A4" t="s">
        <v>14</v>
      </c>
      <c r="B4">
        <v>53</v>
      </c>
      <c r="D4" t="s">
        <v>2111</v>
      </c>
      <c r="E4">
        <f>MAX(B2:B365)</f>
        <v>6080</v>
      </c>
      <c r="F4" t="s">
        <v>20</v>
      </c>
      <c r="G4">
        <v>174</v>
      </c>
      <c r="I4" t="s">
        <v>2111</v>
      </c>
      <c r="J4">
        <f>MAX(G2:G566)</f>
        <v>7295</v>
      </c>
    </row>
    <row r="5" spans="1:10" x14ac:dyDescent="0.3">
      <c r="A5" t="s">
        <v>14</v>
      </c>
      <c r="B5">
        <v>18</v>
      </c>
      <c r="D5" t="s">
        <v>2112</v>
      </c>
      <c r="E5">
        <f>MIN(B2:B365)</f>
        <v>0</v>
      </c>
      <c r="F5" t="s">
        <v>20</v>
      </c>
      <c r="G5">
        <v>227</v>
      </c>
      <c r="I5" t="s">
        <v>2112</v>
      </c>
      <c r="J5">
        <f>MIN(G2:G566)</f>
        <v>16</v>
      </c>
    </row>
    <row r="6" spans="1:10" x14ac:dyDescent="0.3">
      <c r="A6" t="s">
        <v>14</v>
      </c>
      <c r="B6">
        <v>44</v>
      </c>
      <c r="D6" t="s">
        <v>2113</v>
      </c>
      <c r="E6">
        <f>_xlfn.VAR.P(B2:B365)</f>
        <v>921574.68174133555</v>
      </c>
      <c r="F6" t="s">
        <v>20</v>
      </c>
      <c r="G6">
        <v>220</v>
      </c>
      <c r="I6" t="s">
        <v>2113</v>
      </c>
      <c r="J6">
        <f>_xlfn.VAR.P(G2:G566)</f>
        <v>1603373.7324019109</v>
      </c>
    </row>
    <row r="7" spans="1:10" x14ac:dyDescent="0.3">
      <c r="A7" t="s">
        <v>14</v>
      </c>
      <c r="B7">
        <v>27</v>
      </c>
      <c r="D7" t="s">
        <v>2114</v>
      </c>
      <c r="E7">
        <f>_xlfn.STDEV.P(B2:B365)</f>
        <v>959.98681331637863</v>
      </c>
      <c r="F7" t="s">
        <v>20</v>
      </c>
      <c r="G7">
        <v>98</v>
      </c>
      <c r="I7" t="s">
        <v>2114</v>
      </c>
      <c r="J7">
        <f>_xlfn.STDEV.P(G2:G566)</f>
        <v>1266.2439466397898</v>
      </c>
    </row>
    <row r="8" spans="1:10" x14ac:dyDescent="0.3">
      <c r="A8" t="s">
        <v>14</v>
      </c>
      <c r="B8">
        <v>55</v>
      </c>
      <c r="F8" t="s">
        <v>20</v>
      </c>
      <c r="G8">
        <v>100</v>
      </c>
    </row>
    <row r="9" spans="1:10" x14ac:dyDescent="0.3">
      <c r="A9" t="s">
        <v>14</v>
      </c>
      <c r="B9">
        <v>200</v>
      </c>
      <c r="F9" t="s">
        <v>20</v>
      </c>
      <c r="G9">
        <v>1249</v>
      </c>
    </row>
    <row r="10" spans="1:10" x14ac:dyDescent="0.3">
      <c r="A10" t="s">
        <v>14</v>
      </c>
      <c r="B10">
        <v>452</v>
      </c>
      <c r="F10" t="s">
        <v>20</v>
      </c>
      <c r="G10">
        <v>1396</v>
      </c>
    </row>
    <row r="11" spans="1:10" x14ac:dyDescent="0.3">
      <c r="A11" t="s">
        <v>14</v>
      </c>
      <c r="B11">
        <v>674</v>
      </c>
      <c r="F11" t="s">
        <v>20</v>
      </c>
      <c r="G11">
        <v>890</v>
      </c>
    </row>
    <row r="12" spans="1:10" x14ac:dyDescent="0.3">
      <c r="A12" t="s">
        <v>14</v>
      </c>
      <c r="B12">
        <v>558</v>
      </c>
      <c r="F12" t="s">
        <v>20</v>
      </c>
      <c r="G12">
        <v>142</v>
      </c>
    </row>
    <row r="13" spans="1:10" x14ac:dyDescent="0.3">
      <c r="A13" t="s">
        <v>14</v>
      </c>
      <c r="B13">
        <v>15</v>
      </c>
      <c r="F13" t="s">
        <v>20</v>
      </c>
      <c r="G13">
        <v>2673</v>
      </c>
    </row>
    <row r="14" spans="1:10" x14ac:dyDescent="0.3">
      <c r="A14" t="s">
        <v>14</v>
      </c>
      <c r="B14">
        <v>2307</v>
      </c>
      <c r="F14" t="s">
        <v>20</v>
      </c>
      <c r="G14">
        <v>163</v>
      </c>
    </row>
    <row r="15" spans="1:10" x14ac:dyDescent="0.3">
      <c r="A15" t="s">
        <v>14</v>
      </c>
      <c r="B15">
        <v>88</v>
      </c>
      <c r="F15" t="s">
        <v>20</v>
      </c>
      <c r="G15">
        <v>2220</v>
      </c>
    </row>
    <row r="16" spans="1:10" x14ac:dyDescent="0.3">
      <c r="A16" t="s">
        <v>14</v>
      </c>
      <c r="B16">
        <v>48</v>
      </c>
      <c r="F16" t="s">
        <v>20</v>
      </c>
      <c r="G16">
        <v>1606</v>
      </c>
    </row>
    <row r="17" spans="1:7" x14ac:dyDescent="0.3">
      <c r="A17" t="s">
        <v>14</v>
      </c>
      <c r="B17">
        <v>1</v>
      </c>
      <c r="F17" t="s">
        <v>20</v>
      </c>
      <c r="G17">
        <v>129</v>
      </c>
    </row>
    <row r="18" spans="1:7" x14ac:dyDescent="0.3">
      <c r="A18" t="s">
        <v>14</v>
      </c>
      <c r="B18">
        <v>1467</v>
      </c>
      <c r="F18" t="s">
        <v>20</v>
      </c>
      <c r="G18">
        <v>226</v>
      </c>
    </row>
    <row r="19" spans="1:7" x14ac:dyDescent="0.3">
      <c r="A19" t="s">
        <v>14</v>
      </c>
      <c r="B19">
        <v>75</v>
      </c>
      <c r="F19" t="s">
        <v>20</v>
      </c>
      <c r="G19">
        <v>5419</v>
      </c>
    </row>
    <row r="20" spans="1:7" x14ac:dyDescent="0.3">
      <c r="A20" t="s">
        <v>14</v>
      </c>
      <c r="B20">
        <v>120</v>
      </c>
      <c r="F20" t="s">
        <v>20</v>
      </c>
      <c r="G20">
        <v>165</v>
      </c>
    </row>
    <row r="21" spans="1:7" x14ac:dyDescent="0.3">
      <c r="A21" t="s">
        <v>14</v>
      </c>
      <c r="B21">
        <v>2253</v>
      </c>
      <c r="F21" t="s">
        <v>20</v>
      </c>
      <c r="G21">
        <v>1965</v>
      </c>
    </row>
    <row r="22" spans="1:7" x14ac:dyDescent="0.3">
      <c r="A22" t="s">
        <v>14</v>
      </c>
      <c r="B22">
        <v>5</v>
      </c>
      <c r="F22" t="s">
        <v>20</v>
      </c>
      <c r="G22">
        <v>16</v>
      </c>
    </row>
    <row r="23" spans="1:7" x14ac:dyDescent="0.3">
      <c r="A23" t="s">
        <v>14</v>
      </c>
      <c r="B23">
        <v>38</v>
      </c>
      <c r="F23" t="s">
        <v>20</v>
      </c>
      <c r="G23">
        <v>107</v>
      </c>
    </row>
    <row r="24" spans="1:7" x14ac:dyDescent="0.3">
      <c r="A24" t="s">
        <v>14</v>
      </c>
      <c r="B24">
        <v>12</v>
      </c>
      <c r="F24" t="s">
        <v>20</v>
      </c>
      <c r="G24">
        <v>134</v>
      </c>
    </row>
    <row r="25" spans="1:7" x14ac:dyDescent="0.3">
      <c r="A25" t="s">
        <v>14</v>
      </c>
      <c r="B25">
        <v>1684</v>
      </c>
      <c r="F25" t="s">
        <v>20</v>
      </c>
      <c r="G25">
        <v>198</v>
      </c>
    </row>
    <row r="26" spans="1:7" x14ac:dyDescent="0.3">
      <c r="A26" t="s">
        <v>14</v>
      </c>
      <c r="B26">
        <v>56</v>
      </c>
      <c r="F26" t="s">
        <v>20</v>
      </c>
      <c r="G26">
        <v>111</v>
      </c>
    </row>
    <row r="27" spans="1:7" x14ac:dyDescent="0.3">
      <c r="A27" t="s">
        <v>14</v>
      </c>
      <c r="B27">
        <v>838</v>
      </c>
      <c r="F27" t="s">
        <v>20</v>
      </c>
      <c r="G27">
        <v>222</v>
      </c>
    </row>
    <row r="28" spans="1:7" x14ac:dyDescent="0.3">
      <c r="A28" t="s">
        <v>14</v>
      </c>
      <c r="B28">
        <v>1000</v>
      </c>
      <c r="F28" t="s">
        <v>20</v>
      </c>
      <c r="G28">
        <v>6212</v>
      </c>
    </row>
    <row r="29" spans="1:7" x14ac:dyDescent="0.3">
      <c r="A29" t="s">
        <v>14</v>
      </c>
      <c r="B29">
        <v>1482</v>
      </c>
      <c r="F29" t="s">
        <v>20</v>
      </c>
      <c r="G29">
        <v>98</v>
      </c>
    </row>
    <row r="30" spans="1:7" x14ac:dyDescent="0.3">
      <c r="A30" t="s">
        <v>14</v>
      </c>
      <c r="B30">
        <v>106</v>
      </c>
      <c r="F30" t="s">
        <v>20</v>
      </c>
      <c r="G30">
        <v>92</v>
      </c>
    </row>
    <row r="31" spans="1:7" x14ac:dyDescent="0.3">
      <c r="A31" t="s">
        <v>14</v>
      </c>
      <c r="B31">
        <v>679</v>
      </c>
      <c r="F31" t="s">
        <v>20</v>
      </c>
      <c r="G31">
        <v>149</v>
      </c>
    </row>
    <row r="32" spans="1:7" x14ac:dyDescent="0.3">
      <c r="A32" t="s">
        <v>14</v>
      </c>
      <c r="B32">
        <v>1220</v>
      </c>
      <c r="F32" t="s">
        <v>20</v>
      </c>
      <c r="G32">
        <v>2431</v>
      </c>
    </row>
    <row r="33" spans="1:7" x14ac:dyDescent="0.3">
      <c r="A33" t="s">
        <v>14</v>
      </c>
      <c r="B33">
        <v>1</v>
      </c>
      <c r="F33" t="s">
        <v>20</v>
      </c>
      <c r="G33">
        <v>303</v>
      </c>
    </row>
    <row r="34" spans="1:7" x14ac:dyDescent="0.3">
      <c r="A34" t="s">
        <v>14</v>
      </c>
      <c r="B34">
        <v>37</v>
      </c>
      <c r="F34" t="s">
        <v>20</v>
      </c>
      <c r="G34">
        <v>209</v>
      </c>
    </row>
    <row r="35" spans="1:7" x14ac:dyDescent="0.3">
      <c r="A35" t="s">
        <v>14</v>
      </c>
      <c r="B35">
        <v>60</v>
      </c>
      <c r="F35" t="s">
        <v>20</v>
      </c>
      <c r="G35">
        <v>131</v>
      </c>
    </row>
    <row r="36" spans="1:7" x14ac:dyDescent="0.3">
      <c r="A36" t="s">
        <v>14</v>
      </c>
      <c r="B36">
        <v>296</v>
      </c>
      <c r="F36" t="s">
        <v>20</v>
      </c>
      <c r="G36">
        <v>164</v>
      </c>
    </row>
    <row r="37" spans="1:7" x14ac:dyDescent="0.3">
      <c r="A37" t="s">
        <v>14</v>
      </c>
      <c r="B37">
        <v>3304</v>
      </c>
      <c r="F37" t="s">
        <v>20</v>
      </c>
      <c r="G37">
        <v>201</v>
      </c>
    </row>
    <row r="38" spans="1:7" x14ac:dyDescent="0.3">
      <c r="A38" t="s">
        <v>14</v>
      </c>
      <c r="B38">
        <v>73</v>
      </c>
      <c r="F38" t="s">
        <v>20</v>
      </c>
      <c r="G38">
        <v>211</v>
      </c>
    </row>
    <row r="39" spans="1:7" x14ac:dyDescent="0.3">
      <c r="A39" t="s">
        <v>14</v>
      </c>
      <c r="B39">
        <v>3387</v>
      </c>
      <c r="F39" t="s">
        <v>20</v>
      </c>
      <c r="G39">
        <v>128</v>
      </c>
    </row>
    <row r="40" spans="1:7" x14ac:dyDescent="0.3">
      <c r="A40" t="s">
        <v>14</v>
      </c>
      <c r="B40">
        <v>662</v>
      </c>
      <c r="F40" t="s">
        <v>20</v>
      </c>
      <c r="G40">
        <v>1600</v>
      </c>
    </row>
    <row r="41" spans="1:7" x14ac:dyDescent="0.3">
      <c r="A41" t="s">
        <v>14</v>
      </c>
      <c r="B41">
        <v>774</v>
      </c>
      <c r="F41" t="s">
        <v>20</v>
      </c>
      <c r="G41">
        <v>249</v>
      </c>
    </row>
    <row r="42" spans="1:7" x14ac:dyDescent="0.3">
      <c r="A42" t="s">
        <v>14</v>
      </c>
      <c r="B42">
        <v>672</v>
      </c>
      <c r="F42" t="s">
        <v>20</v>
      </c>
      <c r="G42">
        <v>236</v>
      </c>
    </row>
    <row r="43" spans="1:7" x14ac:dyDescent="0.3">
      <c r="A43" t="s">
        <v>14</v>
      </c>
      <c r="B43">
        <v>940</v>
      </c>
      <c r="F43" t="s">
        <v>20</v>
      </c>
      <c r="G43">
        <v>4065</v>
      </c>
    </row>
    <row r="44" spans="1:7" x14ac:dyDescent="0.3">
      <c r="A44" t="s">
        <v>14</v>
      </c>
      <c r="B44">
        <v>117</v>
      </c>
      <c r="F44" t="s">
        <v>20</v>
      </c>
      <c r="G44">
        <v>246</v>
      </c>
    </row>
    <row r="45" spans="1:7" x14ac:dyDescent="0.3">
      <c r="A45" t="s">
        <v>14</v>
      </c>
      <c r="B45">
        <v>115</v>
      </c>
      <c r="F45" t="s">
        <v>20</v>
      </c>
      <c r="G45">
        <v>2475</v>
      </c>
    </row>
    <row r="46" spans="1:7" x14ac:dyDescent="0.3">
      <c r="A46" t="s">
        <v>14</v>
      </c>
      <c r="B46">
        <v>326</v>
      </c>
      <c r="F46" t="s">
        <v>20</v>
      </c>
      <c r="G46">
        <v>76</v>
      </c>
    </row>
    <row r="47" spans="1:7" x14ac:dyDescent="0.3">
      <c r="A47" t="s">
        <v>14</v>
      </c>
      <c r="B47">
        <v>1</v>
      </c>
      <c r="F47" t="s">
        <v>20</v>
      </c>
      <c r="G47">
        <v>54</v>
      </c>
    </row>
    <row r="48" spans="1:7" x14ac:dyDescent="0.3">
      <c r="A48" t="s">
        <v>14</v>
      </c>
      <c r="B48">
        <v>1467</v>
      </c>
      <c r="F48" t="s">
        <v>20</v>
      </c>
      <c r="G48">
        <v>88</v>
      </c>
    </row>
    <row r="49" spans="1:7" x14ac:dyDescent="0.3">
      <c r="A49" t="s">
        <v>14</v>
      </c>
      <c r="B49">
        <v>5681</v>
      </c>
      <c r="F49" t="s">
        <v>20</v>
      </c>
      <c r="G49">
        <v>85</v>
      </c>
    </row>
    <row r="50" spans="1:7" x14ac:dyDescent="0.3">
      <c r="A50" t="s">
        <v>14</v>
      </c>
      <c r="B50">
        <v>1059</v>
      </c>
      <c r="F50" t="s">
        <v>20</v>
      </c>
      <c r="G50">
        <v>170</v>
      </c>
    </row>
    <row r="51" spans="1:7" x14ac:dyDescent="0.3">
      <c r="A51" t="s">
        <v>14</v>
      </c>
      <c r="B51">
        <v>1194</v>
      </c>
      <c r="F51" t="s">
        <v>20</v>
      </c>
      <c r="G51">
        <v>330</v>
      </c>
    </row>
    <row r="52" spans="1:7" x14ac:dyDescent="0.3">
      <c r="A52" t="s">
        <v>14</v>
      </c>
      <c r="B52">
        <v>30</v>
      </c>
      <c r="F52" t="s">
        <v>20</v>
      </c>
      <c r="G52">
        <v>127</v>
      </c>
    </row>
    <row r="53" spans="1:7" x14ac:dyDescent="0.3">
      <c r="A53" t="s">
        <v>14</v>
      </c>
      <c r="B53">
        <v>75</v>
      </c>
      <c r="F53" t="s">
        <v>20</v>
      </c>
      <c r="G53">
        <v>411</v>
      </c>
    </row>
    <row r="54" spans="1:7" x14ac:dyDescent="0.3">
      <c r="A54" t="s">
        <v>14</v>
      </c>
      <c r="B54">
        <v>955</v>
      </c>
      <c r="F54" t="s">
        <v>20</v>
      </c>
      <c r="G54">
        <v>180</v>
      </c>
    </row>
    <row r="55" spans="1:7" x14ac:dyDescent="0.3">
      <c r="A55" t="s">
        <v>14</v>
      </c>
      <c r="B55">
        <v>67</v>
      </c>
      <c r="F55" t="s">
        <v>20</v>
      </c>
      <c r="G55">
        <v>374</v>
      </c>
    </row>
    <row r="56" spans="1:7" x14ac:dyDescent="0.3">
      <c r="A56" t="s">
        <v>14</v>
      </c>
      <c r="B56">
        <v>5</v>
      </c>
      <c r="F56" t="s">
        <v>20</v>
      </c>
      <c r="G56">
        <v>71</v>
      </c>
    </row>
    <row r="57" spans="1:7" x14ac:dyDescent="0.3">
      <c r="A57" t="s">
        <v>14</v>
      </c>
      <c r="B57">
        <v>26</v>
      </c>
      <c r="F57" t="s">
        <v>20</v>
      </c>
      <c r="G57">
        <v>203</v>
      </c>
    </row>
    <row r="58" spans="1:7" x14ac:dyDescent="0.3">
      <c r="A58" t="s">
        <v>14</v>
      </c>
      <c r="B58">
        <v>1130</v>
      </c>
      <c r="F58" t="s">
        <v>20</v>
      </c>
      <c r="G58">
        <v>113</v>
      </c>
    </row>
    <row r="59" spans="1:7" x14ac:dyDescent="0.3">
      <c r="A59" t="s">
        <v>14</v>
      </c>
      <c r="B59">
        <v>782</v>
      </c>
      <c r="F59" t="s">
        <v>20</v>
      </c>
      <c r="G59">
        <v>96</v>
      </c>
    </row>
    <row r="60" spans="1:7" x14ac:dyDescent="0.3">
      <c r="A60" t="s">
        <v>14</v>
      </c>
      <c r="B60">
        <v>210</v>
      </c>
      <c r="F60" t="s">
        <v>20</v>
      </c>
      <c r="G60">
        <v>498</v>
      </c>
    </row>
    <row r="61" spans="1:7" x14ac:dyDescent="0.3">
      <c r="A61" t="s">
        <v>14</v>
      </c>
      <c r="B61">
        <v>136</v>
      </c>
      <c r="F61" t="s">
        <v>20</v>
      </c>
      <c r="G61">
        <v>180</v>
      </c>
    </row>
    <row r="62" spans="1:7" x14ac:dyDescent="0.3">
      <c r="A62" t="s">
        <v>14</v>
      </c>
      <c r="B62">
        <v>86</v>
      </c>
      <c r="F62" t="s">
        <v>20</v>
      </c>
      <c r="G62">
        <v>27</v>
      </c>
    </row>
    <row r="63" spans="1:7" x14ac:dyDescent="0.3">
      <c r="A63" t="s">
        <v>14</v>
      </c>
      <c r="B63">
        <v>19</v>
      </c>
      <c r="F63" t="s">
        <v>20</v>
      </c>
      <c r="G63">
        <v>2331</v>
      </c>
    </row>
    <row r="64" spans="1:7" x14ac:dyDescent="0.3">
      <c r="A64" t="s">
        <v>14</v>
      </c>
      <c r="B64">
        <v>886</v>
      </c>
      <c r="F64" t="s">
        <v>20</v>
      </c>
      <c r="G64">
        <v>113</v>
      </c>
    </row>
    <row r="65" spans="1:7" x14ac:dyDescent="0.3">
      <c r="A65" t="s">
        <v>14</v>
      </c>
      <c r="B65">
        <v>35</v>
      </c>
      <c r="F65" t="s">
        <v>20</v>
      </c>
      <c r="G65">
        <v>164</v>
      </c>
    </row>
    <row r="66" spans="1:7" x14ac:dyDescent="0.3">
      <c r="A66" t="s">
        <v>14</v>
      </c>
      <c r="B66">
        <v>24</v>
      </c>
      <c r="F66" t="s">
        <v>20</v>
      </c>
      <c r="G66">
        <v>164</v>
      </c>
    </row>
    <row r="67" spans="1:7" x14ac:dyDescent="0.3">
      <c r="A67" t="s">
        <v>14</v>
      </c>
      <c r="B67">
        <v>86</v>
      </c>
      <c r="F67" t="s">
        <v>20</v>
      </c>
      <c r="G67">
        <v>336</v>
      </c>
    </row>
    <row r="68" spans="1:7" x14ac:dyDescent="0.3">
      <c r="A68" t="s">
        <v>14</v>
      </c>
      <c r="B68">
        <v>243</v>
      </c>
      <c r="F68" t="s">
        <v>20</v>
      </c>
      <c r="G68">
        <v>1917</v>
      </c>
    </row>
    <row r="69" spans="1:7" x14ac:dyDescent="0.3">
      <c r="A69" t="s">
        <v>14</v>
      </c>
      <c r="B69">
        <v>65</v>
      </c>
      <c r="F69" t="s">
        <v>20</v>
      </c>
      <c r="G69">
        <v>95</v>
      </c>
    </row>
    <row r="70" spans="1:7" x14ac:dyDescent="0.3">
      <c r="A70" t="s">
        <v>14</v>
      </c>
      <c r="B70">
        <v>100</v>
      </c>
      <c r="F70" t="s">
        <v>20</v>
      </c>
      <c r="G70">
        <v>147</v>
      </c>
    </row>
    <row r="71" spans="1:7" x14ac:dyDescent="0.3">
      <c r="A71" t="s">
        <v>14</v>
      </c>
      <c r="B71">
        <v>168</v>
      </c>
      <c r="F71" t="s">
        <v>20</v>
      </c>
      <c r="G71">
        <v>86</v>
      </c>
    </row>
    <row r="72" spans="1:7" x14ac:dyDescent="0.3">
      <c r="A72" t="s">
        <v>14</v>
      </c>
      <c r="B72">
        <v>13</v>
      </c>
      <c r="F72" t="s">
        <v>20</v>
      </c>
      <c r="G72">
        <v>83</v>
      </c>
    </row>
    <row r="73" spans="1:7" x14ac:dyDescent="0.3">
      <c r="A73" t="s">
        <v>14</v>
      </c>
      <c r="B73">
        <v>1</v>
      </c>
      <c r="F73" t="s">
        <v>20</v>
      </c>
      <c r="G73">
        <v>676</v>
      </c>
    </row>
    <row r="74" spans="1:7" x14ac:dyDescent="0.3">
      <c r="A74" t="s">
        <v>14</v>
      </c>
      <c r="B74">
        <v>40</v>
      </c>
      <c r="F74" t="s">
        <v>20</v>
      </c>
      <c r="G74">
        <v>361</v>
      </c>
    </row>
    <row r="75" spans="1:7" x14ac:dyDescent="0.3">
      <c r="A75" t="s">
        <v>14</v>
      </c>
      <c r="B75">
        <v>226</v>
      </c>
      <c r="F75" t="s">
        <v>20</v>
      </c>
      <c r="G75">
        <v>131</v>
      </c>
    </row>
    <row r="76" spans="1:7" x14ac:dyDescent="0.3">
      <c r="A76" t="s">
        <v>14</v>
      </c>
      <c r="B76">
        <v>1625</v>
      </c>
      <c r="F76" t="s">
        <v>20</v>
      </c>
      <c r="G76">
        <v>126</v>
      </c>
    </row>
    <row r="77" spans="1:7" x14ac:dyDescent="0.3">
      <c r="A77" t="s">
        <v>14</v>
      </c>
      <c r="B77">
        <v>143</v>
      </c>
      <c r="F77" t="s">
        <v>20</v>
      </c>
      <c r="G77">
        <v>275</v>
      </c>
    </row>
    <row r="78" spans="1:7" x14ac:dyDescent="0.3">
      <c r="A78" t="s">
        <v>14</v>
      </c>
      <c r="B78">
        <v>934</v>
      </c>
      <c r="F78" t="s">
        <v>20</v>
      </c>
      <c r="G78">
        <v>67</v>
      </c>
    </row>
    <row r="79" spans="1:7" x14ac:dyDescent="0.3">
      <c r="A79" t="s">
        <v>14</v>
      </c>
      <c r="B79">
        <v>17</v>
      </c>
      <c r="F79" t="s">
        <v>20</v>
      </c>
      <c r="G79">
        <v>154</v>
      </c>
    </row>
    <row r="80" spans="1:7" x14ac:dyDescent="0.3">
      <c r="A80" t="s">
        <v>14</v>
      </c>
      <c r="B80">
        <v>2179</v>
      </c>
      <c r="F80" t="s">
        <v>20</v>
      </c>
      <c r="G80">
        <v>1782</v>
      </c>
    </row>
    <row r="81" spans="1:7" x14ac:dyDescent="0.3">
      <c r="A81" t="s">
        <v>14</v>
      </c>
      <c r="B81">
        <v>931</v>
      </c>
      <c r="F81" t="s">
        <v>20</v>
      </c>
      <c r="G81">
        <v>903</v>
      </c>
    </row>
    <row r="82" spans="1:7" x14ac:dyDescent="0.3">
      <c r="A82" t="s">
        <v>14</v>
      </c>
      <c r="B82">
        <v>92</v>
      </c>
      <c r="F82" t="s">
        <v>20</v>
      </c>
      <c r="G82">
        <v>94</v>
      </c>
    </row>
    <row r="83" spans="1:7" x14ac:dyDescent="0.3">
      <c r="A83" t="s">
        <v>14</v>
      </c>
      <c r="B83">
        <v>57</v>
      </c>
      <c r="F83" t="s">
        <v>20</v>
      </c>
      <c r="G83">
        <v>180</v>
      </c>
    </row>
    <row r="84" spans="1:7" x14ac:dyDescent="0.3">
      <c r="A84" t="s">
        <v>14</v>
      </c>
      <c r="B84">
        <v>41</v>
      </c>
      <c r="F84" t="s">
        <v>20</v>
      </c>
      <c r="G84">
        <v>533</v>
      </c>
    </row>
    <row r="85" spans="1:7" x14ac:dyDescent="0.3">
      <c r="A85" t="s">
        <v>14</v>
      </c>
      <c r="B85">
        <v>1</v>
      </c>
      <c r="F85" t="s">
        <v>20</v>
      </c>
      <c r="G85">
        <v>2443</v>
      </c>
    </row>
    <row r="86" spans="1:7" x14ac:dyDescent="0.3">
      <c r="A86" t="s">
        <v>14</v>
      </c>
      <c r="B86">
        <v>101</v>
      </c>
      <c r="F86" t="s">
        <v>20</v>
      </c>
      <c r="G86">
        <v>89</v>
      </c>
    </row>
    <row r="87" spans="1:7" x14ac:dyDescent="0.3">
      <c r="A87" t="s">
        <v>14</v>
      </c>
      <c r="B87">
        <v>1335</v>
      </c>
      <c r="F87" t="s">
        <v>20</v>
      </c>
      <c r="G87">
        <v>159</v>
      </c>
    </row>
    <row r="88" spans="1:7" x14ac:dyDescent="0.3">
      <c r="A88" t="s">
        <v>14</v>
      </c>
      <c r="B88">
        <v>15</v>
      </c>
      <c r="F88" t="s">
        <v>20</v>
      </c>
      <c r="G88">
        <v>50</v>
      </c>
    </row>
    <row r="89" spans="1:7" x14ac:dyDescent="0.3">
      <c r="A89" t="s">
        <v>14</v>
      </c>
      <c r="B89">
        <v>454</v>
      </c>
      <c r="F89" t="s">
        <v>20</v>
      </c>
      <c r="G89">
        <v>186</v>
      </c>
    </row>
    <row r="90" spans="1:7" x14ac:dyDescent="0.3">
      <c r="A90" t="s">
        <v>14</v>
      </c>
      <c r="B90">
        <v>3182</v>
      </c>
      <c r="F90" t="s">
        <v>20</v>
      </c>
      <c r="G90">
        <v>1071</v>
      </c>
    </row>
    <row r="91" spans="1:7" x14ac:dyDescent="0.3">
      <c r="A91" t="s">
        <v>14</v>
      </c>
      <c r="B91">
        <v>15</v>
      </c>
      <c r="F91" t="s">
        <v>20</v>
      </c>
      <c r="G91">
        <v>117</v>
      </c>
    </row>
    <row r="92" spans="1:7" x14ac:dyDescent="0.3">
      <c r="A92" t="s">
        <v>14</v>
      </c>
      <c r="B92">
        <v>133</v>
      </c>
      <c r="F92" t="s">
        <v>20</v>
      </c>
      <c r="G92">
        <v>70</v>
      </c>
    </row>
    <row r="93" spans="1:7" x14ac:dyDescent="0.3">
      <c r="A93" t="s">
        <v>14</v>
      </c>
      <c r="B93">
        <v>2062</v>
      </c>
      <c r="F93" t="s">
        <v>20</v>
      </c>
      <c r="G93">
        <v>135</v>
      </c>
    </row>
    <row r="94" spans="1:7" x14ac:dyDescent="0.3">
      <c r="A94" t="s">
        <v>14</v>
      </c>
      <c r="B94">
        <v>29</v>
      </c>
      <c r="F94" t="s">
        <v>20</v>
      </c>
      <c r="G94">
        <v>768</v>
      </c>
    </row>
    <row r="95" spans="1:7" x14ac:dyDescent="0.3">
      <c r="A95" t="s">
        <v>14</v>
      </c>
      <c r="B95">
        <v>132</v>
      </c>
      <c r="F95" t="s">
        <v>20</v>
      </c>
      <c r="G95">
        <v>199</v>
      </c>
    </row>
    <row r="96" spans="1:7" x14ac:dyDescent="0.3">
      <c r="A96" t="s">
        <v>14</v>
      </c>
      <c r="B96">
        <v>137</v>
      </c>
      <c r="F96" t="s">
        <v>20</v>
      </c>
      <c r="G96">
        <v>107</v>
      </c>
    </row>
    <row r="97" spans="1:7" x14ac:dyDescent="0.3">
      <c r="A97" t="s">
        <v>14</v>
      </c>
      <c r="B97">
        <v>908</v>
      </c>
      <c r="F97" t="s">
        <v>20</v>
      </c>
      <c r="G97">
        <v>195</v>
      </c>
    </row>
    <row r="98" spans="1:7" x14ac:dyDescent="0.3">
      <c r="A98" t="s">
        <v>14</v>
      </c>
      <c r="B98">
        <v>10</v>
      </c>
      <c r="F98" t="s">
        <v>20</v>
      </c>
      <c r="G98">
        <v>3376</v>
      </c>
    </row>
    <row r="99" spans="1:7" x14ac:dyDescent="0.3">
      <c r="A99" t="s">
        <v>14</v>
      </c>
      <c r="B99">
        <v>1910</v>
      </c>
      <c r="F99" t="s">
        <v>20</v>
      </c>
      <c r="G99">
        <v>41</v>
      </c>
    </row>
    <row r="100" spans="1:7" x14ac:dyDescent="0.3">
      <c r="A100" t="s">
        <v>14</v>
      </c>
      <c r="B100">
        <v>38</v>
      </c>
      <c r="F100" t="s">
        <v>20</v>
      </c>
      <c r="G100">
        <v>1821</v>
      </c>
    </row>
    <row r="101" spans="1:7" x14ac:dyDescent="0.3">
      <c r="A101" t="s">
        <v>14</v>
      </c>
      <c r="B101">
        <v>104</v>
      </c>
      <c r="F101" t="s">
        <v>20</v>
      </c>
      <c r="G101">
        <v>164</v>
      </c>
    </row>
    <row r="102" spans="1:7" x14ac:dyDescent="0.3">
      <c r="A102" t="s">
        <v>14</v>
      </c>
      <c r="B102">
        <v>49</v>
      </c>
      <c r="F102" t="s">
        <v>20</v>
      </c>
      <c r="G102">
        <v>157</v>
      </c>
    </row>
    <row r="103" spans="1:7" x14ac:dyDescent="0.3">
      <c r="A103" t="s">
        <v>14</v>
      </c>
      <c r="B103">
        <v>1</v>
      </c>
      <c r="F103" t="s">
        <v>20</v>
      </c>
      <c r="G103">
        <v>246</v>
      </c>
    </row>
    <row r="104" spans="1:7" x14ac:dyDescent="0.3">
      <c r="A104" t="s">
        <v>14</v>
      </c>
      <c r="B104">
        <v>245</v>
      </c>
      <c r="F104" t="s">
        <v>20</v>
      </c>
      <c r="G104">
        <v>1396</v>
      </c>
    </row>
    <row r="105" spans="1:7" x14ac:dyDescent="0.3">
      <c r="A105" t="s">
        <v>14</v>
      </c>
      <c r="B105">
        <v>32</v>
      </c>
      <c r="F105" t="s">
        <v>20</v>
      </c>
      <c r="G105">
        <v>2506</v>
      </c>
    </row>
    <row r="106" spans="1:7" x14ac:dyDescent="0.3">
      <c r="A106" t="s">
        <v>14</v>
      </c>
      <c r="B106">
        <v>7</v>
      </c>
      <c r="F106" t="s">
        <v>20</v>
      </c>
      <c r="G106">
        <v>244</v>
      </c>
    </row>
    <row r="107" spans="1:7" x14ac:dyDescent="0.3">
      <c r="A107" t="s">
        <v>14</v>
      </c>
      <c r="B107">
        <v>803</v>
      </c>
      <c r="F107" t="s">
        <v>20</v>
      </c>
      <c r="G107">
        <v>146</v>
      </c>
    </row>
    <row r="108" spans="1:7" x14ac:dyDescent="0.3">
      <c r="A108" t="s">
        <v>14</v>
      </c>
      <c r="B108">
        <v>16</v>
      </c>
      <c r="F108" t="s">
        <v>20</v>
      </c>
      <c r="G108">
        <v>1267</v>
      </c>
    </row>
    <row r="109" spans="1:7" x14ac:dyDescent="0.3">
      <c r="A109" t="s">
        <v>14</v>
      </c>
      <c r="B109">
        <v>31</v>
      </c>
      <c r="F109" t="s">
        <v>20</v>
      </c>
      <c r="G109">
        <v>1561</v>
      </c>
    </row>
    <row r="110" spans="1:7" x14ac:dyDescent="0.3">
      <c r="A110" t="s">
        <v>14</v>
      </c>
      <c r="B110">
        <v>108</v>
      </c>
      <c r="F110" t="s">
        <v>20</v>
      </c>
      <c r="G110">
        <v>48</v>
      </c>
    </row>
    <row r="111" spans="1:7" x14ac:dyDescent="0.3">
      <c r="A111" t="s">
        <v>14</v>
      </c>
      <c r="B111">
        <v>30</v>
      </c>
      <c r="F111" t="s">
        <v>20</v>
      </c>
      <c r="G111">
        <v>2739</v>
      </c>
    </row>
    <row r="112" spans="1:7" x14ac:dyDescent="0.3">
      <c r="A112" t="s">
        <v>14</v>
      </c>
      <c r="B112">
        <v>17</v>
      </c>
      <c r="F112" t="s">
        <v>20</v>
      </c>
      <c r="G112">
        <v>3537</v>
      </c>
    </row>
    <row r="113" spans="1:7" x14ac:dyDescent="0.3">
      <c r="A113" t="s">
        <v>14</v>
      </c>
      <c r="B113">
        <v>80</v>
      </c>
      <c r="F113" t="s">
        <v>20</v>
      </c>
      <c r="G113">
        <v>2107</v>
      </c>
    </row>
    <row r="114" spans="1:7" x14ac:dyDescent="0.3">
      <c r="A114" t="s">
        <v>14</v>
      </c>
      <c r="B114">
        <v>2468</v>
      </c>
      <c r="F114" t="s">
        <v>20</v>
      </c>
      <c r="G114">
        <v>3318</v>
      </c>
    </row>
    <row r="115" spans="1:7" x14ac:dyDescent="0.3">
      <c r="A115" t="s">
        <v>14</v>
      </c>
      <c r="B115">
        <v>26</v>
      </c>
      <c r="F115" t="s">
        <v>20</v>
      </c>
      <c r="G115">
        <v>340</v>
      </c>
    </row>
    <row r="116" spans="1:7" x14ac:dyDescent="0.3">
      <c r="A116" t="s">
        <v>14</v>
      </c>
      <c r="B116">
        <v>73</v>
      </c>
      <c r="F116" t="s">
        <v>20</v>
      </c>
      <c r="G116">
        <v>1442</v>
      </c>
    </row>
    <row r="117" spans="1:7" x14ac:dyDescent="0.3">
      <c r="A117" t="s">
        <v>14</v>
      </c>
      <c r="B117">
        <v>128</v>
      </c>
      <c r="F117" t="s">
        <v>20</v>
      </c>
      <c r="G117">
        <v>126</v>
      </c>
    </row>
    <row r="118" spans="1:7" x14ac:dyDescent="0.3">
      <c r="A118" t="s">
        <v>14</v>
      </c>
      <c r="B118">
        <v>33</v>
      </c>
      <c r="F118" t="s">
        <v>20</v>
      </c>
      <c r="G118">
        <v>524</v>
      </c>
    </row>
    <row r="119" spans="1:7" x14ac:dyDescent="0.3">
      <c r="A119" t="s">
        <v>14</v>
      </c>
      <c r="B119">
        <v>1072</v>
      </c>
      <c r="F119" t="s">
        <v>20</v>
      </c>
      <c r="G119">
        <v>1989</v>
      </c>
    </row>
    <row r="120" spans="1:7" x14ac:dyDescent="0.3">
      <c r="A120" t="s">
        <v>14</v>
      </c>
      <c r="B120">
        <v>393</v>
      </c>
      <c r="F120" t="s">
        <v>20</v>
      </c>
      <c r="G120">
        <v>157</v>
      </c>
    </row>
    <row r="121" spans="1:7" x14ac:dyDescent="0.3">
      <c r="A121" t="s">
        <v>14</v>
      </c>
      <c r="B121">
        <v>1257</v>
      </c>
      <c r="F121" t="s">
        <v>20</v>
      </c>
      <c r="G121">
        <v>4498</v>
      </c>
    </row>
    <row r="122" spans="1:7" x14ac:dyDescent="0.3">
      <c r="A122" t="s">
        <v>14</v>
      </c>
      <c r="B122">
        <v>328</v>
      </c>
      <c r="F122" t="s">
        <v>20</v>
      </c>
      <c r="G122">
        <v>80</v>
      </c>
    </row>
    <row r="123" spans="1:7" x14ac:dyDescent="0.3">
      <c r="A123" t="s">
        <v>14</v>
      </c>
      <c r="B123">
        <v>147</v>
      </c>
      <c r="F123" t="s">
        <v>20</v>
      </c>
      <c r="G123">
        <v>43</v>
      </c>
    </row>
    <row r="124" spans="1:7" x14ac:dyDescent="0.3">
      <c r="A124" t="s">
        <v>14</v>
      </c>
      <c r="B124">
        <v>830</v>
      </c>
      <c r="F124" t="s">
        <v>20</v>
      </c>
      <c r="G124">
        <v>2053</v>
      </c>
    </row>
    <row r="125" spans="1:7" x14ac:dyDescent="0.3">
      <c r="A125" t="s">
        <v>14</v>
      </c>
      <c r="B125">
        <v>331</v>
      </c>
      <c r="F125" t="s">
        <v>20</v>
      </c>
      <c r="G125">
        <v>168</v>
      </c>
    </row>
    <row r="126" spans="1:7" x14ac:dyDescent="0.3">
      <c r="A126" t="s">
        <v>14</v>
      </c>
      <c r="B126">
        <v>25</v>
      </c>
      <c r="F126" t="s">
        <v>20</v>
      </c>
      <c r="G126">
        <v>4289</v>
      </c>
    </row>
    <row r="127" spans="1:7" x14ac:dyDescent="0.3">
      <c r="A127" t="s">
        <v>14</v>
      </c>
      <c r="B127">
        <v>3483</v>
      </c>
      <c r="F127" t="s">
        <v>20</v>
      </c>
      <c r="G127">
        <v>165</v>
      </c>
    </row>
    <row r="128" spans="1:7" x14ac:dyDescent="0.3">
      <c r="A128" t="s">
        <v>14</v>
      </c>
      <c r="B128">
        <v>923</v>
      </c>
      <c r="F128" t="s">
        <v>20</v>
      </c>
      <c r="G128">
        <v>1815</v>
      </c>
    </row>
    <row r="129" spans="1:7" x14ac:dyDescent="0.3">
      <c r="A129" t="s">
        <v>14</v>
      </c>
      <c r="B129">
        <v>1</v>
      </c>
      <c r="F129" t="s">
        <v>20</v>
      </c>
      <c r="G129">
        <v>397</v>
      </c>
    </row>
    <row r="130" spans="1:7" x14ac:dyDescent="0.3">
      <c r="A130" t="s">
        <v>14</v>
      </c>
      <c r="B130">
        <v>33</v>
      </c>
      <c r="F130" t="s">
        <v>20</v>
      </c>
      <c r="G130">
        <v>1539</v>
      </c>
    </row>
    <row r="131" spans="1:7" x14ac:dyDescent="0.3">
      <c r="A131" t="s">
        <v>14</v>
      </c>
      <c r="B131">
        <v>40</v>
      </c>
      <c r="F131" t="s">
        <v>20</v>
      </c>
      <c r="G131">
        <v>138</v>
      </c>
    </row>
    <row r="132" spans="1:7" x14ac:dyDescent="0.3">
      <c r="A132" t="s">
        <v>14</v>
      </c>
      <c r="B132">
        <v>23</v>
      </c>
      <c r="F132" t="s">
        <v>20</v>
      </c>
      <c r="G132">
        <v>3594</v>
      </c>
    </row>
    <row r="133" spans="1:7" x14ac:dyDescent="0.3">
      <c r="A133" t="s">
        <v>14</v>
      </c>
      <c r="B133">
        <v>75</v>
      </c>
      <c r="F133" t="s">
        <v>20</v>
      </c>
      <c r="G133">
        <v>5880</v>
      </c>
    </row>
    <row r="134" spans="1:7" x14ac:dyDescent="0.3">
      <c r="A134" t="s">
        <v>14</v>
      </c>
      <c r="B134">
        <v>2176</v>
      </c>
      <c r="F134" t="s">
        <v>20</v>
      </c>
      <c r="G134">
        <v>112</v>
      </c>
    </row>
    <row r="135" spans="1:7" x14ac:dyDescent="0.3">
      <c r="A135" t="s">
        <v>14</v>
      </c>
      <c r="B135">
        <v>441</v>
      </c>
      <c r="F135" t="s">
        <v>20</v>
      </c>
      <c r="G135">
        <v>943</v>
      </c>
    </row>
    <row r="136" spans="1:7" x14ac:dyDescent="0.3">
      <c r="A136" t="s">
        <v>14</v>
      </c>
      <c r="B136">
        <v>25</v>
      </c>
      <c r="F136" t="s">
        <v>20</v>
      </c>
      <c r="G136">
        <v>2468</v>
      </c>
    </row>
    <row r="137" spans="1:7" x14ac:dyDescent="0.3">
      <c r="A137" t="s">
        <v>14</v>
      </c>
      <c r="B137">
        <v>127</v>
      </c>
      <c r="F137" t="s">
        <v>20</v>
      </c>
      <c r="G137">
        <v>2551</v>
      </c>
    </row>
    <row r="138" spans="1:7" x14ac:dyDescent="0.3">
      <c r="A138" t="s">
        <v>14</v>
      </c>
      <c r="B138">
        <v>355</v>
      </c>
      <c r="F138" t="s">
        <v>20</v>
      </c>
      <c r="G138">
        <v>101</v>
      </c>
    </row>
    <row r="139" spans="1:7" x14ac:dyDescent="0.3">
      <c r="A139" t="s">
        <v>14</v>
      </c>
      <c r="B139">
        <v>44</v>
      </c>
      <c r="F139" t="s">
        <v>20</v>
      </c>
      <c r="G139">
        <v>92</v>
      </c>
    </row>
    <row r="140" spans="1:7" x14ac:dyDescent="0.3">
      <c r="A140" t="s">
        <v>14</v>
      </c>
      <c r="B140">
        <v>67</v>
      </c>
      <c r="F140" t="s">
        <v>20</v>
      </c>
      <c r="G140">
        <v>62</v>
      </c>
    </row>
    <row r="141" spans="1:7" x14ac:dyDescent="0.3">
      <c r="A141" t="s">
        <v>14</v>
      </c>
      <c r="B141">
        <v>1068</v>
      </c>
      <c r="F141" t="s">
        <v>20</v>
      </c>
      <c r="G141">
        <v>149</v>
      </c>
    </row>
    <row r="142" spans="1:7" x14ac:dyDescent="0.3">
      <c r="A142" t="s">
        <v>14</v>
      </c>
      <c r="B142">
        <v>424</v>
      </c>
      <c r="F142" t="s">
        <v>20</v>
      </c>
      <c r="G142">
        <v>329</v>
      </c>
    </row>
    <row r="143" spans="1:7" x14ac:dyDescent="0.3">
      <c r="A143" t="s">
        <v>14</v>
      </c>
      <c r="B143">
        <v>151</v>
      </c>
      <c r="F143" t="s">
        <v>20</v>
      </c>
      <c r="G143">
        <v>97</v>
      </c>
    </row>
    <row r="144" spans="1:7" x14ac:dyDescent="0.3">
      <c r="A144" t="s">
        <v>14</v>
      </c>
      <c r="B144">
        <v>1608</v>
      </c>
      <c r="F144" t="s">
        <v>20</v>
      </c>
      <c r="G144">
        <v>1784</v>
      </c>
    </row>
    <row r="145" spans="1:7" x14ac:dyDescent="0.3">
      <c r="A145" t="s">
        <v>14</v>
      </c>
      <c r="B145">
        <v>941</v>
      </c>
      <c r="F145" t="s">
        <v>20</v>
      </c>
      <c r="G145">
        <v>1684</v>
      </c>
    </row>
    <row r="146" spans="1:7" x14ac:dyDescent="0.3">
      <c r="A146" t="s">
        <v>14</v>
      </c>
      <c r="B146">
        <v>1</v>
      </c>
      <c r="F146" t="s">
        <v>20</v>
      </c>
      <c r="G146">
        <v>250</v>
      </c>
    </row>
    <row r="147" spans="1:7" x14ac:dyDescent="0.3">
      <c r="A147" t="s">
        <v>14</v>
      </c>
      <c r="B147">
        <v>40</v>
      </c>
      <c r="F147" t="s">
        <v>20</v>
      </c>
      <c r="G147">
        <v>238</v>
      </c>
    </row>
    <row r="148" spans="1:7" x14ac:dyDescent="0.3">
      <c r="A148" t="s">
        <v>14</v>
      </c>
      <c r="B148">
        <v>3015</v>
      </c>
      <c r="F148" t="s">
        <v>20</v>
      </c>
      <c r="G148">
        <v>53</v>
      </c>
    </row>
    <row r="149" spans="1:7" x14ac:dyDescent="0.3">
      <c r="A149" t="s">
        <v>14</v>
      </c>
      <c r="B149">
        <v>435</v>
      </c>
      <c r="F149" t="s">
        <v>20</v>
      </c>
      <c r="G149">
        <v>214</v>
      </c>
    </row>
    <row r="150" spans="1:7" x14ac:dyDescent="0.3">
      <c r="A150" t="s">
        <v>14</v>
      </c>
      <c r="B150">
        <v>714</v>
      </c>
      <c r="F150" t="s">
        <v>20</v>
      </c>
      <c r="G150">
        <v>222</v>
      </c>
    </row>
    <row r="151" spans="1:7" x14ac:dyDescent="0.3">
      <c r="A151" t="s">
        <v>14</v>
      </c>
      <c r="B151">
        <v>5497</v>
      </c>
      <c r="F151" t="s">
        <v>20</v>
      </c>
      <c r="G151">
        <v>1884</v>
      </c>
    </row>
    <row r="152" spans="1:7" x14ac:dyDescent="0.3">
      <c r="A152" t="s">
        <v>14</v>
      </c>
      <c r="B152">
        <v>418</v>
      </c>
      <c r="F152" t="s">
        <v>20</v>
      </c>
      <c r="G152">
        <v>218</v>
      </c>
    </row>
    <row r="153" spans="1:7" x14ac:dyDescent="0.3">
      <c r="A153" t="s">
        <v>14</v>
      </c>
      <c r="B153">
        <v>1439</v>
      </c>
      <c r="F153" t="s">
        <v>20</v>
      </c>
      <c r="G153">
        <v>6465</v>
      </c>
    </row>
    <row r="154" spans="1:7" x14ac:dyDescent="0.3">
      <c r="A154" t="s">
        <v>14</v>
      </c>
      <c r="B154">
        <v>15</v>
      </c>
      <c r="F154" t="s">
        <v>20</v>
      </c>
      <c r="G154">
        <v>59</v>
      </c>
    </row>
    <row r="155" spans="1:7" x14ac:dyDescent="0.3">
      <c r="A155" t="s">
        <v>14</v>
      </c>
      <c r="B155">
        <v>1999</v>
      </c>
      <c r="F155" t="s">
        <v>20</v>
      </c>
      <c r="G155">
        <v>88</v>
      </c>
    </row>
    <row r="156" spans="1:7" x14ac:dyDescent="0.3">
      <c r="A156" t="s">
        <v>14</v>
      </c>
      <c r="B156">
        <v>118</v>
      </c>
      <c r="F156" t="s">
        <v>20</v>
      </c>
      <c r="G156">
        <v>1697</v>
      </c>
    </row>
    <row r="157" spans="1:7" x14ac:dyDescent="0.3">
      <c r="A157" t="s">
        <v>14</v>
      </c>
      <c r="B157">
        <v>162</v>
      </c>
      <c r="F157" t="s">
        <v>20</v>
      </c>
      <c r="G157">
        <v>92</v>
      </c>
    </row>
    <row r="158" spans="1:7" x14ac:dyDescent="0.3">
      <c r="A158" t="s">
        <v>14</v>
      </c>
      <c r="B158">
        <v>83</v>
      </c>
      <c r="F158" t="s">
        <v>20</v>
      </c>
      <c r="G158">
        <v>186</v>
      </c>
    </row>
    <row r="159" spans="1:7" x14ac:dyDescent="0.3">
      <c r="A159" t="s">
        <v>14</v>
      </c>
      <c r="B159">
        <v>747</v>
      </c>
      <c r="F159" t="s">
        <v>20</v>
      </c>
      <c r="G159">
        <v>138</v>
      </c>
    </row>
    <row r="160" spans="1:7" x14ac:dyDescent="0.3">
      <c r="A160" t="s">
        <v>14</v>
      </c>
      <c r="B160">
        <v>84</v>
      </c>
      <c r="F160" t="s">
        <v>20</v>
      </c>
      <c r="G160">
        <v>261</v>
      </c>
    </row>
    <row r="161" spans="1:7" x14ac:dyDescent="0.3">
      <c r="A161" t="s">
        <v>14</v>
      </c>
      <c r="B161">
        <v>91</v>
      </c>
      <c r="F161" t="s">
        <v>20</v>
      </c>
      <c r="G161">
        <v>107</v>
      </c>
    </row>
    <row r="162" spans="1:7" x14ac:dyDescent="0.3">
      <c r="A162" t="s">
        <v>14</v>
      </c>
      <c r="B162">
        <v>792</v>
      </c>
      <c r="F162" t="s">
        <v>20</v>
      </c>
      <c r="G162">
        <v>199</v>
      </c>
    </row>
    <row r="163" spans="1:7" x14ac:dyDescent="0.3">
      <c r="A163" t="s">
        <v>14</v>
      </c>
      <c r="B163">
        <v>32</v>
      </c>
      <c r="F163" t="s">
        <v>20</v>
      </c>
      <c r="G163">
        <v>5512</v>
      </c>
    </row>
    <row r="164" spans="1:7" x14ac:dyDescent="0.3">
      <c r="A164" t="s">
        <v>14</v>
      </c>
      <c r="B164">
        <v>186</v>
      </c>
      <c r="F164" t="s">
        <v>20</v>
      </c>
      <c r="G164">
        <v>86</v>
      </c>
    </row>
    <row r="165" spans="1:7" x14ac:dyDescent="0.3">
      <c r="A165" t="s">
        <v>14</v>
      </c>
      <c r="B165">
        <v>605</v>
      </c>
      <c r="F165" t="s">
        <v>20</v>
      </c>
      <c r="G165">
        <v>2768</v>
      </c>
    </row>
    <row r="166" spans="1:7" x14ac:dyDescent="0.3">
      <c r="A166" t="s">
        <v>14</v>
      </c>
      <c r="B166">
        <v>1</v>
      </c>
      <c r="F166" t="s">
        <v>20</v>
      </c>
      <c r="G166">
        <v>48</v>
      </c>
    </row>
    <row r="167" spans="1:7" x14ac:dyDescent="0.3">
      <c r="A167" t="s">
        <v>14</v>
      </c>
      <c r="B167">
        <v>31</v>
      </c>
      <c r="F167" t="s">
        <v>20</v>
      </c>
      <c r="G167">
        <v>87</v>
      </c>
    </row>
    <row r="168" spans="1:7" x14ac:dyDescent="0.3">
      <c r="A168" t="s">
        <v>14</v>
      </c>
      <c r="B168">
        <v>1181</v>
      </c>
      <c r="F168" t="s">
        <v>20</v>
      </c>
      <c r="G168">
        <v>1894</v>
      </c>
    </row>
    <row r="169" spans="1:7" x14ac:dyDescent="0.3">
      <c r="A169" t="s">
        <v>14</v>
      </c>
      <c r="B169">
        <v>39</v>
      </c>
      <c r="F169" t="s">
        <v>20</v>
      </c>
      <c r="G169">
        <v>282</v>
      </c>
    </row>
    <row r="170" spans="1:7" x14ac:dyDescent="0.3">
      <c r="A170" t="s">
        <v>14</v>
      </c>
      <c r="B170">
        <v>46</v>
      </c>
      <c r="F170" t="s">
        <v>20</v>
      </c>
      <c r="G170">
        <v>116</v>
      </c>
    </row>
    <row r="171" spans="1:7" x14ac:dyDescent="0.3">
      <c r="A171" t="s">
        <v>14</v>
      </c>
      <c r="B171">
        <v>105</v>
      </c>
      <c r="F171" t="s">
        <v>20</v>
      </c>
      <c r="G171">
        <v>83</v>
      </c>
    </row>
    <row r="172" spans="1:7" x14ac:dyDescent="0.3">
      <c r="A172" t="s">
        <v>14</v>
      </c>
      <c r="B172">
        <v>535</v>
      </c>
      <c r="F172" t="s">
        <v>20</v>
      </c>
      <c r="G172">
        <v>91</v>
      </c>
    </row>
    <row r="173" spans="1:7" x14ac:dyDescent="0.3">
      <c r="A173" t="s">
        <v>14</v>
      </c>
      <c r="B173">
        <v>16</v>
      </c>
      <c r="F173" t="s">
        <v>20</v>
      </c>
      <c r="G173">
        <v>546</v>
      </c>
    </row>
    <row r="174" spans="1:7" x14ac:dyDescent="0.3">
      <c r="A174" t="s">
        <v>14</v>
      </c>
      <c r="B174">
        <v>575</v>
      </c>
      <c r="F174" t="s">
        <v>20</v>
      </c>
      <c r="G174">
        <v>393</v>
      </c>
    </row>
    <row r="175" spans="1:7" x14ac:dyDescent="0.3">
      <c r="A175" t="s">
        <v>14</v>
      </c>
      <c r="B175">
        <v>1120</v>
      </c>
      <c r="F175" t="s">
        <v>20</v>
      </c>
      <c r="G175">
        <v>133</v>
      </c>
    </row>
    <row r="176" spans="1:7" x14ac:dyDescent="0.3">
      <c r="A176" t="s">
        <v>14</v>
      </c>
      <c r="B176">
        <v>113</v>
      </c>
      <c r="F176" t="s">
        <v>20</v>
      </c>
      <c r="G176">
        <v>254</v>
      </c>
    </row>
    <row r="177" spans="1:7" x14ac:dyDescent="0.3">
      <c r="A177" t="s">
        <v>14</v>
      </c>
      <c r="B177">
        <v>1538</v>
      </c>
      <c r="F177" t="s">
        <v>20</v>
      </c>
      <c r="G177">
        <v>176</v>
      </c>
    </row>
    <row r="178" spans="1:7" x14ac:dyDescent="0.3">
      <c r="A178" t="s">
        <v>14</v>
      </c>
      <c r="B178">
        <v>9</v>
      </c>
      <c r="F178" t="s">
        <v>20</v>
      </c>
      <c r="G178">
        <v>337</v>
      </c>
    </row>
    <row r="179" spans="1:7" x14ac:dyDescent="0.3">
      <c r="A179" t="s">
        <v>14</v>
      </c>
      <c r="B179">
        <v>554</v>
      </c>
      <c r="F179" t="s">
        <v>20</v>
      </c>
      <c r="G179">
        <v>107</v>
      </c>
    </row>
    <row r="180" spans="1:7" x14ac:dyDescent="0.3">
      <c r="A180" t="s">
        <v>14</v>
      </c>
      <c r="B180">
        <v>648</v>
      </c>
      <c r="F180" t="s">
        <v>20</v>
      </c>
      <c r="G180">
        <v>183</v>
      </c>
    </row>
    <row r="181" spans="1:7" x14ac:dyDescent="0.3">
      <c r="A181" t="s">
        <v>14</v>
      </c>
      <c r="B181">
        <v>21</v>
      </c>
      <c r="F181" t="s">
        <v>20</v>
      </c>
      <c r="G181">
        <v>72</v>
      </c>
    </row>
    <row r="182" spans="1:7" x14ac:dyDescent="0.3">
      <c r="A182" t="s">
        <v>14</v>
      </c>
      <c r="B182">
        <v>54</v>
      </c>
      <c r="F182" t="s">
        <v>20</v>
      </c>
      <c r="G182">
        <v>295</v>
      </c>
    </row>
    <row r="183" spans="1:7" x14ac:dyDescent="0.3">
      <c r="A183" t="s">
        <v>14</v>
      </c>
      <c r="B183">
        <v>120</v>
      </c>
      <c r="F183" t="s">
        <v>20</v>
      </c>
      <c r="G183">
        <v>142</v>
      </c>
    </row>
    <row r="184" spans="1:7" x14ac:dyDescent="0.3">
      <c r="A184" t="s">
        <v>14</v>
      </c>
      <c r="B184">
        <v>579</v>
      </c>
      <c r="F184" t="s">
        <v>20</v>
      </c>
      <c r="G184">
        <v>85</v>
      </c>
    </row>
    <row r="185" spans="1:7" x14ac:dyDescent="0.3">
      <c r="A185" t="s">
        <v>14</v>
      </c>
      <c r="B185">
        <v>2072</v>
      </c>
      <c r="F185" t="s">
        <v>20</v>
      </c>
      <c r="G185">
        <v>659</v>
      </c>
    </row>
    <row r="186" spans="1:7" x14ac:dyDescent="0.3">
      <c r="A186" t="s">
        <v>14</v>
      </c>
      <c r="B186">
        <v>0</v>
      </c>
      <c r="F186" t="s">
        <v>20</v>
      </c>
      <c r="G186">
        <v>121</v>
      </c>
    </row>
    <row r="187" spans="1:7" x14ac:dyDescent="0.3">
      <c r="A187" t="s">
        <v>14</v>
      </c>
      <c r="B187">
        <v>1796</v>
      </c>
      <c r="F187" t="s">
        <v>20</v>
      </c>
      <c r="G187">
        <v>3742</v>
      </c>
    </row>
    <row r="188" spans="1:7" x14ac:dyDescent="0.3">
      <c r="A188" t="s">
        <v>14</v>
      </c>
      <c r="B188">
        <v>62</v>
      </c>
      <c r="F188" t="s">
        <v>20</v>
      </c>
      <c r="G188">
        <v>223</v>
      </c>
    </row>
    <row r="189" spans="1:7" x14ac:dyDescent="0.3">
      <c r="A189" t="s">
        <v>14</v>
      </c>
      <c r="B189">
        <v>347</v>
      </c>
      <c r="F189" t="s">
        <v>20</v>
      </c>
      <c r="G189">
        <v>133</v>
      </c>
    </row>
    <row r="190" spans="1:7" x14ac:dyDescent="0.3">
      <c r="A190" t="s">
        <v>14</v>
      </c>
      <c r="B190">
        <v>19</v>
      </c>
      <c r="F190" t="s">
        <v>20</v>
      </c>
      <c r="G190">
        <v>5168</v>
      </c>
    </row>
    <row r="191" spans="1:7" x14ac:dyDescent="0.3">
      <c r="A191" t="s">
        <v>14</v>
      </c>
      <c r="B191">
        <v>1258</v>
      </c>
      <c r="F191" t="s">
        <v>20</v>
      </c>
      <c r="G191">
        <v>307</v>
      </c>
    </row>
    <row r="192" spans="1:7" x14ac:dyDescent="0.3">
      <c r="A192" t="s">
        <v>14</v>
      </c>
      <c r="B192">
        <v>362</v>
      </c>
      <c r="F192" t="s">
        <v>20</v>
      </c>
      <c r="G192">
        <v>2441</v>
      </c>
    </row>
    <row r="193" spans="1:7" x14ac:dyDescent="0.3">
      <c r="A193" t="s">
        <v>14</v>
      </c>
      <c r="B193">
        <v>133</v>
      </c>
      <c r="F193" t="s">
        <v>20</v>
      </c>
      <c r="G193">
        <v>1385</v>
      </c>
    </row>
    <row r="194" spans="1:7" x14ac:dyDescent="0.3">
      <c r="A194" t="s">
        <v>14</v>
      </c>
      <c r="B194">
        <v>846</v>
      </c>
      <c r="F194" t="s">
        <v>20</v>
      </c>
      <c r="G194">
        <v>190</v>
      </c>
    </row>
    <row r="195" spans="1:7" x14ac:dyDescent="0.3">
      <c r="A195" t="s">
        <v>14</v>
      </c>
      <c r="B195">
        <v>10</v>
      </c>
      <c r="F195" t="s">
        <v>20</v>
      </c>
      <c r="G195">
        <v>470</v>
      </c>
    </row>
    <row r="196" spans="1:7" x14ac:dyDescent="0.3">
      <c r="A196" t="s">
        <v>14</v>
      </c>
      <c r="B196">
        <v>191</v>
      </c>
      <c r="F196" t="s">
        <v>20</v>
      </c>
      <c r="G196">
        <v>253</v>
      </c>
    </row>
    <row r="197" spans="1:7" x14ac:dyDescent="0.3">
      <c r="A197" t="s">
        <v>14</v>
      </c>
      <c r="B197">
        <v>1979</v>
      </c>
      <c r="F197" t="s">
        <v>20</v>
      </c>
      <c r="G197">
        <v>1113</v>
      </c>
    </row>
    <row r="198" spans="1:7" x14ac:dyDescent="0.3">
      <c r="A198" t="s">
        <v>14</v>
      </c>
      <c r="B198">
        <v>63</v>
      </c>
      <c r="F198" t="s">
        <v>20</v>
      </c>
      <c r="G198">
        <v>2283</v>
      </c>
    </row>
    <row r="199" spans="1:7" x14ac:dyDescent="0.3">
      <c r="A199" t="s">
        <v>14</v>
      </c>
      <c r="B199">
        <v>6080</v>
      </c>
      <c r="F199" t="s">
        <v>20</v>
      </c>
      <c r="G199">
        <v>1095</v>
      </c>
    </row>
    <row r="200" spans="1:7" x14ac:dyDescent="0.3">
      <c r="A200" t="s">
        <v>14</v>
      </c>
      <c r="B200">
        <v>80</v>
      </c>
      <c r="F200" t="s">
        <v>20</v>
      </c>
      <c r="G200">
        <v>1690</v>
      </c>
    </row>
    <row r="201" spans="1:7" x14ac:dyDescent="0.3">
      <c r="A201" t="s">
        <v>14</v>
      </c>
      <c r="B201">
        <v>9</v>
      </c>
      <c r="F201" t="s">
        <v>20</v>
      </c>
      <c r="G201">
        <v>191</v>
      </c>
    </row>
    <row r="202" spans="1:7" x14ac:dyDescent="0.3">
      <c r="A202" t="s">
        <v>14</v>
      </c>
      <c r="B202">
        <v>1784</v>
      </c>
      <c r="F202" t="s">
        <v>20</v>
      </c>
      <c r="G202">
        <v>2013</v>
      </c>
    </row>
    <row r="203" spans="1:7" x14ac:dyDescent="0.3">
      <c r="A203" t="s">
        <v>14</v>
      </c>
      <c r="B203">
        <v>243</v>
      </c>
      <c r="F203" t="s">
        <v>20</v>
      </c>
      <c r="G203">
        <v>1703</v>
      </c>
    </row>
    <row r="204" spans="1:7" x14ac:dyDescent="0.3">
      <c r="A204" t="s">
        <v>14</v>
      </c>
      <c r="B204">
        <v>1296</v>
      </c>
      <c r="F204" t="s">
        <v>20</v>
      </c>
      <c r="G204">
        <v>80</v>
      </c>
    </row>
    <row r="205" spans="1:7" x14ac:dyDescent="0.3">
      <c r="A205" t="s">
        <v>14</v>
      </c>
      <c r="B205">
        <v>77</v>
      </c>
      <c r="F205" t="s">
        <v>20</v>
      </c>
      <c r="G205">
        <v>41</v>
      </c>
    </row>
    <row r="206" spans="1:7" x14ac:dyDescent="0.3">
      <c r="A206" t="s">
        <v>14</v>
      </c>
      <c r="B206">
        <v>395</v>
      </c>
      <c r="F206" t="s">
        <v>20</v>
      </c>
      <c r="G206">
        <v>187</v>
      </c>
    </row>
    <row r="207" spans="1:7" x14ac:dyDescent="0.3">
      <c r="A207" t="s">
        <v>14</v>
      </c>
      <c r="B207">
        <v>49</v>
      </c>
      <c r="F207" t="s">
        <v>20</v>
      </c>
      <c r="G207">
        <v>2875</v>
      </c>
    </row>
    <row r="208" spans="1:7" x14ac:dyDescent="0.3">
      <c r="A208" t="s">
        <v>14</v>
      </c>
      <c r="B208">
        <v>180</v>
      </c>
      <c r="F208" t="s">
        <v>20</v>
      </c>
      <c r="G208">
        <v>88</v>
      </c>
    </row>
    <row r="209" spans="1:7" x14ac:dyDescent="0.3">
      <c r="A209" t="s">
        <v>14</v>
      </c>
      <c r="B209">
        <v>2690</v>
      </c>
      <c r="F209" t="s">
        <v>20</v>
      </c>
      <c r="G209">
        <v>191</v>
      </c>
    </row>
    <row r="210" spans="1:7" x14ac:dyDescent="0.3">
      <c r="A210" t="s">
        <v>14</v>
      </c>
      <c r="B210">
        <v>2779</v>
      </c>
      <c r="F210" t="s">
        <v>20</v>
      </c>
      <c r="G210">
        <v>139</v>
      </c>
    </row>
    <row r="211" spans="1:7" x14ac:dyDescent="0.3">
      <c r="A211" t="s">
        <v>14</v>
      </c>
      <c r="B211">
        <v>92</v>
      </c>
      <c r="F211" t="s">
        <v>20</v>
      </c>
      <c r="G211">
        <v>186</v>
      </c>
    </row>
    <row r="212" spans="1:7" x14ac:dyDescent="0.3">
      <c r="A212" t="s">
        <v>14</v>
      </c>
      <c r="B212">
        <v>1028</v>
      </c>
      <c r="F212" t="s">
        <v>20</v>
      </c>
      <c r="G212">
        <v>112</v>
      </c>
    </row>
    <row r="213" spans="1:7" x14ac:dyDescent="0.3">
      <c r="A213" t="s">
        <v>14</v>
      </c>
      <c r="B213">
        <v>26</v>
      </c>
      <c r="F213" t="s">
        <v>20</v>
      </c>
      <c r="G213">
        <v>101</v>
      </c>
    </row>
    <row r="214" spans="1:7" x14ac:dyDescent="0.3">
      <c r="A214" t="s">
        <v>14</v>
      </c>
      <c r="B214">
        <v>1790</v>
      </c>
      <c r="F214" t="s">
        <v>20</v>
      </c>
      <c r="G214">
        <v>206</v>
      </c>
    </row>
    <row r="215" spans="1:7" x14ac:dyDescent="0.3">
      <c r="A215" t="s">
        <v>14</v>
      </c>
      <c r="B215">
        <v>37</v>
      </c>
      <c r="F215" t="s">
        <v>20</v>
      </c>
      <c r="G215">
        <v>154</v>
      </c>
    </row>
    <row r="216" spans="1:7" x14ac:dyDescent="0.3">
      <c r="A216" t="s">
        <v>14</v>
      </c>
      <c r="B216">
        <v>35</v>
      </c>
      <c r="F216" t="s">
        <v>20</v>
      </c>
      <c r="G216">
        <v>5966</v>
      </c>
    </row>
    <row r="217" spans="1:7" x14ac:dyDescent="0.3">
      <c r="A217" t="s">
        <v>14</v>
      </c>
      <c r="B217">
        <v>558</v>
      </c>
      <c r="F217" t="s">
        <v>20</v>
      </c>
      <c r="G217">
        <v>169</v>
      </c>
    </row>
    <row r="218" spans="1:7" x14ac:dyDescent="0.3">
      <c r="A218" t="s">
        <v>14</v>
      </c>
      <c r="B218">
        <v>64</v>
      </c>
      <c r="F218" t="s">
        <v>20</v>
      </c>
      <c r="G218">
        <v>2106</v>
      </c>
    </row>
    <row r="219" spans="1:7" x14ac:dyDescent="0.3">
      <c r="A219" t="s">
        <v>14</v>
      </c>
      <c r="B219">
        <v>245</v>
      </c>
      <c r="F219" t="s">
        <v>20</v>
      </c>
      <c r="G219">
        <v>131</v>
      </c>
    </row>
    <row r="220" spans="1:7" x14ac:dyDescent="0.3">
      <c r="A220" t="s">
        <v>14</v>
      </c>
      <c r="B220">
        <v>71</v>
      </c>
      <c r="F220" t="s">
        <v>20</v>
      </c>
      <c r="G220">
        <v>84</v>
      </c>
    </row>
    <row r="221" spans="1:7" x14ac:dyDescent="0.3">
      <c r="A221" t="s">
        <v>14</v>
      </c>
      <c r="B221">
        <v>42</v>
      </c>
      <c r="F221" t="s">
        <v>20</v>
      </c>
      <c r="G221">
        <v>155</v>
      </c>
    </row>
    <row r="222" spans="1:7" x14ac:dyDescent="0.3">
      <c r="A222" t="s">
        <v>14</v>
      </c>
      <c r="B222">
        <v>156</v>
      </c>
      <c r="F222" t="s">
        <v>20</v>
      </c>
      <c r="G222">
        <v>189</v>
      </c>
    </row>
    <row r="223" spans="1:7" x14ac:dyDescent="0.3">
      <c r="A223" t="s">
        <v>14</v>
      </c>
      <c r="B223">
        <v>1368</v>
      </c>
      <c r="F223" t="s">
        <v>20</v>
      </c>
      <c r="G223">
        <v>4799</v>
      </c>
    </row>
    <row r="224" spans="1:7" x14ac:dyDescent="0.3">
      <c r="A224" t="s">
        <v>14</v>
      </c>
      <c r="B224">
        <v>102</v>
      </c>
      <c r="F224" t="s">
        <v>20</v>
      </c>
      <c r="G224">
        <v>1137</v>
      </c>
    </row>
    <row r="225" spans="1:7" x14ac:dyDescent="0.3">
      <c r="A225" t="s">
        <v>14</v>
      </c>
      <c r="B225">
        <v>86</v>
      </c>
      <c r="F225" t="s">
        <v>20</v>
      </c>
      <c r="G225">
        <v>1152</v>
      </c>
    </row>
    <row r="226" spans="1:7" x14ac:dyDescent="0.3">
      <c r="A226" t="s">
        <v>14</v>
      </c>
      <c r="B226">
        <v>253</v>
      </c>
      <c r="F226" t="s">
        <v>20</v>
      </c>
      <c r="G226">
        <v>50</v>
      </c>
    </row>
    <row r="227" spans="1:7" x14ac:dyDescent="0.3">
      <c r="A227" t="s">
        <v>14</v>
      </c>
      <c r="B227">
        <v>157</v>
      </c>
      <c r="F227" t="s">
        <v>20</v>
      </c>
      <c r="G227">
        <v>3059</v>
      </c>
    </row>
    <row r="228" spans="1:7" x14ac:dyDescent="0.3">
      <c r="A228" t="s">
        <v>14</v>
      </c>
      <c r="B228">
        <v>183</v>
      </c>
      <c r="F228" t="s">
        <v>20</v>
      </c>
      <c r="G228">
        <v>34</v>
      </c>
    </row>
    <row r="229" spans="1:7" x14ac:dyDescent="0.3">
      <c r="A229" t="s">
        <v>14</v>
      </c>
      <c r="B229">
        <v>82</v>
      </c>
      <c r="F229" t="s">
        <v>20</v>
      </c>
      <c r="G229">
        <v>220</v>
      </c>
    </row>
    <row r="230" spans="1:7" x14ac:dyDescent="0.3">
      <c r="A230" t="s">
        <v>14</v>
      </c>
      <c r="B230">
        <v>1</v>
      </c>
      <c r="F230" t="s">
        <v>20</v>
      </c>
      <c r="G230">
        <v>1604</v>
      </c>
    </row>
    <row r="231" spans="1:7" x14ac:dyDescent="0.3">
      <c r="A231" t="s">
        <v>14</v>
      </c>
      <c r="B231">
        <v>1198</v>
      </c>
      <c r="F231" t="s">
        <v>20</v>
      </c>
      <c r="G231">
        <v>454</v>
      </c>
    </row>
    <row r="232" spans="1:7" x14ac:dyDescent="0.3">
      <c r="A232" t="s">
        <v>14</v>
      </c>
      <c r="B232">
        <v>648</v>
      </c>
      <c r="F232" t="s">
        <v>20</v>
      </c>
      <c r="G232">
        <v>123</v>
      </c>
    </row>
    <row r="233" spans="1:7" x14ac:dyDescent="0.3">
      <c r="A233" t="s">
        <v>14</v>
      </c>
      <c r="B233">
        <v>64</v>
      </c>
      <c r="F233" t="s">
        <v>20</v>
      </c>
      <c r="G233">
        <v>299</v>
      </c>
    </row>
    <row r="234" spans="1:7" x14ac:dyDescent="0.3">
      <c r="A234" t="s">
        <v>14</v>
      </c>
      <c r="B234">
        <v>62</v>
      </c>
      <c r="F234" t="s">
        <v>20</v>
      </c>
      <c r="G234">
        <v>2237</v>
      </c>
    </row>
    <row r="235" spans="1:7" x14ac:dyDescent="0.3">
      <c r="A235" t="s">
        <v>14</v>
      </c>
      <c r="B235">
        <v>750</v>
      </c>
      <c r="F235" t="s">
        <v>20</v>
      </c>
      <c r="G235">
        <v>645</v>
      </c>
    </row>
    <row r="236" spans="1:7" x14ac:dyDescent="0.3">
      <c r="A236" t="s">
        <v>14</v>
      </c>
      <c r="B236">
        <v>105</v>
      </c>
      <c r="F236" t="s">
        <v>20</v>
      </c>
      <c r="G236">
        <v>484</v>
      </c>
    </row>
    <row r="237" spans="1:7" x14ac:dyDescent="0.3">
      <c r="A237" t="s">
        <v>14</v>
      </c>
      <c r="B237">
        <v>2604</v>
      </c>
      <c r="F237" t="s">
        <v>20</v>
      </c>
      <c r="G237">
        <v>154</v>
      </c>
    </row>
    <row r="238" spans="1:7" x14ac:dyDescent="0.3">
      <c r="A238" t="s">
        <v>14</v>
      </c>
      <c r="B238">
        <v>65</v>
      </c>
      <c r="F238" t="s">
        <v>20</v>
      </c>
      <c r="G238">
        <v>82</v>
      </c>
    </row>
    <row r="239" spans="1:7" x14ac:dyDescent="0.3">
      <c r="A239" t="s">
        <v>14</v>
      </c>
      <c r="B239">
        <v>94</v>
      </c>
      <c r="F239" t="s">
        <v>20</v>
      </c>
      <c r="G239">
        <v>134</v>
      </c>
    </row>
    <row r="240" spans="1:7" x14ac:dyDescent="0.3">
      <c r="A240" t="s">
        <v>14</v>
      </c>
      <c r="B240">
        <v>257</v>
      </c>
      <c r="F240" t="s">
        <v>20</v>
      </c>
      <c r="G240">
        <v>5203</v>
      </c>
    </row>
    <row r="241" spans="1:7" x14ac:dyDescent="0.3">
      <c r="A241" t="s">
        <v>14</v>
      </c>
      <c r="B241">
        <v>2928</v>
      </c>
      <c r="F241" t="s">
        <v>20</v>
      </c>
      <c r="G241">
        <v>94</v>
      </c>
    </row>
    <row r="242" spans="1:7" x14ac:dyDescent="0.3">
      <c r="A242" t="s">
        <v>14</v>
      </c>
      <c r="B242">
        <v>4697</v>
      </c>
      <c r="F242" t="s">
        <v>20</v>
      </c>
      <c r="G242">
        <v>205</v>
      </c>
    </row>
    <row r="243" spans="1:7" x14ac:dyDescent="0.3">
      <c r="A243" t="s">
        <v>14</v>
      </c>
      <c r="B243">
        <v>2915</v>
      </c>
      <c r="F243" t="s">
        <v>20</v>
      </c>
      <c r="G243">
        <v>92</v>
      </c>
    </row>
    <row r="244" spans="1:7" x14ac:dyDescent="0.3">
      <c r="A244" t="s">
        <v>14</v>
      </c>
      <c r="B244">
        <v>18</v>
      </c>
      <c r="F244" t="s">
        <v>20</v>
      </c>
      <c r="G244">
        <v>219</v>
      </c>
    </row>
    <row r="245" spans="1:7" x14ac:dyDescent="0.3">
      <c r="A245" t="s">
        <v>14</v>
      </c>
      <c r="B245">
        <v>602</v>
      </c>
      <c r="F245" t="s">
        <v>20</v>
      </c>
      <c r="G245">
        <v>2526</v>
      </c>
    </row>
    <row r="246" spans="1:7" x14ac:dyDescent="0.3">
      <c r="A246" t="s">
        <v>14</v>
      </c>
      <c r="B246">
        <v>1</v>
      </c>
      <c r="F246" t="s">
        <v>20</v>
      </c>
      <c r="G246">
        <v>94</v>
      </c>
    </row>
    <row r="247" spans="1:7" x14ac:dyDescent="0.3">
      <c r="A247" t="s">
        <v>14</v>
      </c>
      <c r="B247">
        <v>3868</v>
      </c>
      <c r="F247" t="s">
        <v>20</v>
      </c>
      <c r="G247">
        <v>1713</v>
      </c>
    </row>
    <row r="248" spans="1:7" x14ac:dyDescent="0.3">
      <c r="A248" t="s">
        <v>14</v>
      </c>
      <c r="B248">
        <v>504</v>
      </c>
      <c r="F248" t="s">
        <v>20</v>
      </c>
      <c r="G248">
        <v>249</v>
      </c>
    </row>
    <row r="249" spans="1:7" x14ac:dyDescent="0.3">
      <c r="A249" t="s">
        <v>14</v>
      </c>
      <c r="B249">
        <v>14</v>
      </c>
      <c r="F249" t="s">
        <v>20</v>
      </c>
      <c r="G249">
        <v>192</v>
      </c>
    </row>
    <row r="250" spans="1:7" x14ac:dyDescent="0.3">
      <c r="A250" t="s">
        <v>14</v>
      </c>
      <c r="B250">
        <v>750</v>
      </c>
      <c r="F250" t="s">
        <v>20</v>
      </c>
      <c r="G250">
        <v>247</v>
      </c>
    </row>
    <row r="251" spans="1:7" x14ac:dyDescent="0.3">
      <c r="A251" t="s">
        <v>14</v>
      </c>
      <c r="B251">
        <v>77</v>
      </c>
      <c r="F251" t="s">
        <v>20</v>
      </c>
      <c r="G251">
        <v>2293</v>
      </c>
    </row>
    <row r="252" spans="1:7" x14ac:dyDescent="0.3">
      <c r="A252" t="s">
        <v>14</v>
      </c>
      <c r="B252">
        <v>752</v>
      </c>
      <c r="F252" t="s">
        <v>20</v>
      </c>
      <c r="G252">
        <v>3131</v>
      </c>
    </row>
    <row r="253" spans="1:7" x14ac:dyDescent="0.3">
      <c r="A253" t="s">
        <v>14</v>
      </c>
      <c r="B253">
        <v>131</v>
      </c>
      <c r="F253" t="s">
        <v>20</v>
      </c>
      <c r="G253">
        <v>143</v>
      </c>
    </row>
    <row r="254" spans="1:7" x14ac:dyDescent="0.3">
      <c r="A254" t="s">
        <v>14</v>
      </c>
      <c r="B254">
        <v>87</v>
      </c>
      <c r="F254" t="s">
        <v>20</v>
      </c>
      <c r="G254">
        <v>296</v>
      </c>
    </row>
    <row r="255" spans="1:7" x14ac:dyDescent="0.3">
      <c r="A255" t="s">
        <v>14</v>
      </c>
      <c r="B255">
        <v>1063</v>
      </c>
      <c r="F255" t="s">
        <v>20</v>
      </c>
      <c r="G255">
        <v>170</v>
      </c>
    </row>
    <row r="256" spans="1:7" x14ac:dyDescent="0.3">
      <c r="A256" t="s">
        <v>14</v>
      </c>
      <c r="B256">
        <v>76</v>
      </c>
      <c r="F256" t="s">
        <v>20</v>
      </c>
      <c r="G256">
        <v>86</v>
      </c>
    </row>
    <row r="257" spans="1:7" x14ac:dyDescent="0.3">
      <c r="A257" t="s">
        <v>14</v>
      </c>
      <c r="B257">
        <v>4428</v>
      </c>
      <c r="F257" t="s">
        <v>20</v>
      </c>
      <c r="G257">
        <v>6286</v>
      </c>
    </row>
    <row r="258" spans="1:7" x14ac:dyDescent="0.3">
      <c r="A258" t="s">
        <v>14</v>
      </c>
      <c r="B258">
        <v>58</v>
      </c>
      <c r="F258" t="s">
        <v>20</v>
      </c>
      <c r="G258">
        <v>3727</v>
      </c>
    </row>
    <row r="259" spans="1:7" x14ac:dyDescent="0.3">
      <c r="A259" t="s">
        <v>14</v>
      </c>
      <c r="B259">
        <v>111</v>
      </c>
      <c r="F259" t="s">
        <v>20</v>
      </c>
      <c r="G259">
        <v>1605</v>
      </c>
    </row>
    <row r="260" spans="1:7" x14ac:dyDescent="0.3">
      <c r="A260" t="s">
        <v>14</v>
      </c>
      <c r="B260">
        <v>2955</v>
      </c>
      <c r="F260" t="s">
        <v>20</v>
      </c>
      <c r="G260">
        <v>2120</v>
      </c>
    </row>
    <row r="261" spans="1:7" x14ac:dyDescent="0.3">
      <c r="A261" t="s">
        <v>14</v>
      </c>
      <c r="B261">
        <v>1657</v>
      </c>
      <c r="F261" t="s">
        <v>20</v>
      </c>
      <c r="G261">
        <v>50</v>
      </c>
    </row>
    <row r="262" spans="1:7" x14ac:dyDescent="0.3">
      <c r="A262" t="s">
        <v>14</v>
      </c>
      <c r="B262">
        <v>926</v>
      </c>
      <c r="F262" t="s">
        <v>20</v>
      </c>
      <c r="G262">
        <v>2080</v>
      </c>
    </row>
    <row r="263" spans="1:7" x14ac:dyDescent="0.3">
      <c r="A263" t="s">
        <v>14</v>
      </c>
      <c r="B263">
        <v>77</v>
      </c>
      <c r="F263" t="s">
        <v>20</v>
      </c>
      <c r="G263">
        <v>2105</v>
      </c>
    </row>
    <row r="264" spans="1:7" x14ac:dyDescent="0.3">
      <c r="A264" t="s">
        <v>14</v>
      </c>
      <c r="B264">
        <v>1748</v>
      </c>
      <c r="F264" t="s">
        <v>20</v>
      </c>
      <c r="G264">
        <v>2436</v>
      </c>
    </row>
    <row r="265" spans="1:7" x14ac:dyDescent="0.3">
      <c r="A265" t="s">
        <v>14</v>
      </c>
      <c r="B265">
        <v>79</v>
      </c>
      <c r="F265" t="s">
        <v>20</v>
      </c>
      <c r="G265">
        <v>80</v>
      </c>
    </row>
    <row r="266" spans="1:7" x14ac:dyDescent="0.3">
      <c r="A266" t="s">
        <v>14</v>
      </c>
      <c r="B266">
        <v>889</v>
      </c>
      <c r="F266" t="s">
        <v>20</v>
      </c>
      <c r="G266">
        <v>42</v>
      </c>
    </row>
    <row r="267" spans="1:7" x14ac:dyDescent="0.3">
      <c r="A267" t="s">
        <v>14</v>
      </c>
      <c r="B267">
        <v>56</v>
      </c>
      <c r="F267" t="s">
        <v>20</v>
      </c>
      <c r="G267">
        <v>139</v>
      </c>
    </row>
    <row r="268" spans="1:7" x14ac:dyDescent="0.3">
      <c r="A268" t="s">
        <v>14</v>
      </c>
      <c r="B268">
        <v>1</v>
      </c>
      <c r="F268" t="s">
        <v>20</v>
      </c>
      <c r="G268">
        <v>159</v>
      </c>
    </row>
    <row r="269" spans="1:7" x14ac:dyDescent="0.3">
      <c r="A269" t="s">
        <v>14</v>
      </c>
      <c r="B269">
        <v>83</v>
      </c>
      <c r="F269" t="s">
        <v>20</v>
      </c>
      <c r="G269">
        <v>381</v>
      </c>
    </row>
    <row r="270" spans="1:7" x14ac:dyDescent="0.3">
      <c r="A270" t="s">
        <v>14</v>
      </c>
      <c r="B270">
        <v>2025</v>
      </c>
      <c r="F270" t="s">
        <v>20</v>
      </c>
      <c r="G270">
        <v>194</v>
      </c>
    </row>
    <row r="271" spans="1:7" x14ac:dyDescent="0.3">
      <c r="A271" t="s">
        <v>14</v>
      </c>
      <c r="B271">
        <v>14</v>
      </c>
      <c r="F271" t="s">
        <v>20</v>
      </c>
      <c r="G271">
        <v>106</v>
      </c>
    </row>
    <row r="272" spans="1:7" x14ac:dyDescent="0.3">
      <c r="A272" t="s">
        <v>14</v>
      </c>
      <c r="B272">
        <v>656</v>
      </c>
      <c r="F272" t="s">
        <v>20</v>
      </c>
      <c r="G272">
        <v>142</v>
      </c>
    </row>
    <row r="273" spans="1:7" x14ac:dyDescent="0.3">
      <c r="A273" t="s">
        <v>14</v>
      </c>
      <c r="B273">
        <v>1596</v>
      </c>
      <c r="F273" t="s">
        <v>20</v>
      </c>
      <c r="G273">
        <v>211</v>
      </c>
    </row>
    <row r="274" spans="1:7" x14ac:dyDescent="0.3">
      <c r="A274" t="s">
        <v>14</v>
      </c>
      <c r="B274">
        <v>10</v>
      </c>
      <c r="F274" t="s">
        <v>20</v>
      </c>
      <c r="G274">
        <v>2756</v>
      </c>
    </row>
    <row r="275" spans="1:7" x14ac:dyDescent="0.3">
      <c r="A275" t="s">
        <v>14</v>
      </c>
      <c r="B275">
        <v>1121</v>
      </c>
      <c r="F275" t="s">
        <v>20</v>
      </c>
      <c r="G275">
        <v>173</v>
      </c>
    </row>
    <row r="276" spans="1:7" x14ac:dyDescent="0.3">
      <c r="A276" t="s">
        <v>14</v>
      </c>
      <c r="B276">
        <v>15</v>
      </c>
      <c r="F276" t="s">
        <v>20</v>
      </c>
      <c r="G276">
        <v>87</v>
      </c>
    </row>
    <row r="277" spans="1:7" x14ac:dyDescent="0.3">
      <c r="A277" t="s">
        <v>14</v>
      </c>
      <c r="B277">
        <v>191</v>
      </c>
      <c r="F277" t="s">
        <v>20</v>
      </c>
      <c r="G277">
        <v>1572</v>
      </c>
    </row>
    <row r="278" spans="1:7" x14ac:dyDescent="0.3">
      <c r="A278" t="s">
        <v>14</v>
      </c>
      <c r="B278">
        <v>16</v>
      </c>
      <c r="F278" t="s">
        <v>20</v>
      </c>
      <c r="G278">
        <v>2346</v>
      </c>
    </row>
    <row r="279" spans="1:7" x14ac:dyDescent="0.3">
      <c r="A279" t="s">
        <v>14</v>
      </c>
      <c r="B279">
        <v>17</v>
      </c>
      <c r="F279" t="s">
        <v>20</v>
      </c>
      <c r="G279">
        <v>115</v>
      </c>
    </row>
    <row r="280" spans="1:7" x14ac:dyDescent="0.3">
      <c r="A280" t="s">
        <v>14</v>
      </c>
      <c r="B280">
        <v>34</v>
      </c>
      <c r="F280" t="s">
        <v>20</v>
      </c>
      <c r="G280">
        <v>85</v>
      </c>
    </row>
    <row r="281" spans="1:7" x14ac:dyDescent="0.3">
      <c r="A281" t="s">
        <v>14</v>
      </c>
      <c r="B281">
        <v>1</v>
      </c>
      <c r="F281" t="s">
        <v>20</v>
      </c>
      <c r="G281">
        <v>144</v>
      </c>
    </row>
    <row r="282" spans="1:7" x14ac:dyDescent="0.3">
      <c r="A282" t="s">
        <v>14</v>
      </c>
      <c r="B282">
        <v>1274</v>
      </c>
      <c r="F282" t="s">
        <v>20</v>
      </c>
      <c r="G282">
        <v>2443</v>
      </c>
    </row>
    <row r="283" spans="1:7" x14ac:dyDescent="0.3">
      <c r="A283" t="s">
        <v>14</v>
      </c>
      <c r="B283">
        <v>210</v>
      </c>
      <c r="F283" t="s">
        <v>20</v>
      </c>
      <c r="G283">
        <v>64</v>
      </c>
    </row>
    <row r="284" spans="1:7" x14ac:dyDescent="0.3">
      <c r="A284" t="s">
        <v>14</v>
      </c>
      <c r="B284">
        <v>248</v>
      </c>
      <c r="F284" t="s">
        <v>20</v>
      </c>
      <c r="G284">
        <v>268</v>
      </c>
    </row>
    <row r="285" spans="1:7" x14ac:dyDescent="0.3">
      <c r="A285" t="s">
        <v>14</v>
      </c>
      <c r="B285">
        <v>513</v>
      </c>
      <c r="F285" t="s">
        <v>20</v>
      </c>
      <c r="G285">
        <v>195</v>
      </c>
    </row>
    <row r="286" spans="1:7" x14ac:dyDescent="0.3">
      <c r="A286" t="s">
        <v>14</v>
      </c>
      <c r="B286">
        <v>3410</v>
      </c>
      <c r="F286" t="s">
        <v>20</v>
      </c>
      <c r="G286">
        <v>186</v>
      </c>
    </row>
    <row r="287" spans="1:7" x14ac:dyDescent="0.3">
      <c r="A287" t="s">
        <v>14</v>
      </c>
      <c r="B287">
        <v>10</v>
      </c>
      <c r="F287" t="s">
        <v>20</v>
      </c>
      <c r="G287">
        <v>460</v>
      </c>
    </row>
    <row r="288" spans="1:7" x14ac:dyDescent="0.3">
      <c r="A288" t="s">
        <v>14</v>
      </c>
      <c r="B288">
        <v>2201</v>
      </c>
      <c r="F288" t="s">
        <v>20</v>
      </c>
      <c r="G288">
        <v>2528</v>
      </c>
    </row>
    <row r="289" spans="1:7" x14ac:dyDescent="0.3">
      <c r="A289" t="s">
        <v>14</v>
      </c>
      <c r="B289">
        <v>676</v>
      </c>
      <c r="F289" t="s">
        <v>20</v>
      </c>
      <c r="G289">
        <v>3657</v>
      </c>
    </row>
    <row r="290" spans="1:7" x14ac:dyDescent="0.3">
      <c r="A290" t="s">
        <v>14</v>
      </c>
      <c r="B290">
        <v>831</v>
      </c>
      <c r="F290" t="s">
        <v>20</v>
      </c>
      <c r="G290">
        <v>131</v>
      </c>
    </row>
    <row r="291" spans="1:7" x14ac:dyDescent="0.3">
      <c r="A291" t="s">
        <v>14</v>
      </c>
      <c r="B291">
        <v>859</v>
      </c>
      <c r="F291" t="s">
        <v>20</v>
      </c>
      <c r="G291">
        <v>239</v>
      </c>
    </row>
    <row r="292" spans="1:7" x14ac:dyDescent="0.3">
      <c r="A292" t="s">
        <v>14</v>
      </c>
      <c r="B292">
        <v>45</v>
      </c>
      <c r="F292" t="s">
        <v>20</v>
      </c>
      <c r="G292">
        <v>78</v>
      </c>
    </row>
    <row r="293" spans="1:7" x14ac:dyDescent="0.3">
      <c r="A293" t="s">
        <v>14</v>
      </c>
      <c r="B293">
        <v>6</v>
      </c>
      <c r="F293" t="s">
        <v>20</v>
      </c>
      <c r="G293">
        <v>1773</v>
      </c>
    </row>
    <row r="294" spans="1:7" x14ac:dyDescent="0.3">
      <c r="A294" t="s">
        <v>14</v>
      </c>
      <c r="B294">
        <v>7</v>
      </c>
      <c r="F294" t="s">
        <v>20</v>
      </c>
      <c r="G294">
        <v>32</v>
      </c>
    </row>
    <row r="295" spans="1:7" x14ac:dyDescent="0.3">
      <c r="A295" t="s">
        <v>14</v>
      </c>
      <c r="B295">
        <v>31</v>
      </c>
      <c r="F295" t="s">
        <v>20</v>
      </c>
      <c r="G295">
        <v>369</v>
      </c>
    </row>
    <row r="296" spans="1:7" x14ac:dyDescent="0.3">
      <c r="A296" t="s">
        <v>14</v>
      </c>
      <c r="B296">
        <v>78</v>
      </c>
      <c r="F296" t="s">
        <v>20</v>
      </c>
      <c r="G296">
        <v>89</v>
      </c>
    </row>
    <row r="297" spans="1:7" x14ac:dyDescent="0.3">
      <c r="A297" t="s">
        <v>14</v>
      </c>
      <c r="B297">
        <v>1225</v>
      </c>
      <c r="F297" t="s">
        <v>20</v>
      </c>
      <c r="G297">
        <v>147</v>
      </c>
    </row>
    <row r="298" spans="1:7" x14ac:dyDescent="0.3">
      <c r="A298" t="s">
        <v>14</v>
      </c>
      <c r="B298">
        <v>1</v>
      </c>
      <c r="F298" t="s">
        <v>20</v>
      </c>
      <c r="G298">
        <v>126</v>
      </c>
    </row>
    <row r="299" spans="1:7" x14ac:dyDescent="0.3">
      <c r="A299" t="s">
        <v>14</v>
      </c>
      <c r="B299">
        <v>67</v>
      </c>
      <c r="F299" t="s">
        <v>20</v>
      </c>
      <c r="G299">
        <v>2218</v>
      </c>
    </row>
    <row r="300" spans="1:7" x14ac:dyDescent="0.3">
      <c r="A300" t="s">
        <v>14</v>
      </c>
      <c r="B300">
        <v>19</v>
      </c>
      <c r="F300" t="s">
        <v>20</v>
      </c>
      <c r="G300">
        <v>202</v>
      </c>
    </row>
    <row r="301" spans="1:7" x14ac:dyDescent="0.3">
      <c r="A301" t="s">
        <v>14</v>
      </c>
      <c r="B301">
        <v>2108</v>
      </c>
      <c r="F301" t="s">
        <v>20</v>
      </c>
      <c r="G301">
        <v>140</v>
      </c>
    </row>
    <row r="302" spans="1:7" x14ac:dyDescent="0.3">
      <c r="A302" t="s">
        <v>14</v>
      </c>
      <c r="B302">
        <v>679</v>
      </c>
      <c r="F302" t="s">
        <v>20</v>
      </c>
      <c r="G302">
        <v>1052</v>
      </c>
    </row>
    <row r="303" spans="1:7" x14ac:dyDescent="0.3">
      <c r="A303" t="s">
        <v>14</v>
      </c>
      <c r="B303">
        <v>36</v>
      </c>
      <c r="F303" t="s">
        <v>20</v>
      </c>
      <c r="G303">
        <v>247</v>
      </c>
    </row>
    <row r="304" spans="1:7" x14ac:dyDescent="0.3">
      <c r="A304" t="s">
        <v>14</v>
      </c>
      <c r="B304">
        <v>47</v>
      </c>
      <c r="F304" t="s">
        <v>20</v>
      </c>
      <c r="G304">
        <v>84</v>
      </c>
    </row>
    <row r="305" spans="1:7" x14ac:dyDescent="0.3">
      <c r="A305" t="s">
        <v>14</v>
      </c>
      <c r="B305">
        <v>70</v>
      </c>
      <c r="F305" t="s">
        <v>20</v>
      </c>
      <c r="G305">
        <v>88</v>
      </c>
    </row>
    <row r="306" spans="1:7" x14ac:dyDescent="0.3">
      <c r="A306" t="s">
        <v>14</v>
      </c>
      <c r="B306">
        <v>154</v>
      </c>
      <c r="F306" t="s">
        <v>20</v>
      </c>
      <c r="G306">
        <v>156</v>
      </c>
    </row>
    <row r="307" spans="1:7" x14ac:dyDescent="0.3">
      <c r="A307" t="s">
        <v>14</v>
      </c>
      <c r="B307">
        <v>22</v>
      </c>
      <c r="F307" t="s">
        <v>20</v>
      </c>
      <c r="G307">
        <v>2985</v>
      </c>
    </row>
    <row r="308" spans="1:7" x14ac:dyDescent="0.3">
      <c r="A308" t="s">
        <v>14</v>
      </c>
      <c r="B308">
        <v>1758</v>
      </c>
      <c r="F308" t="s">
        <v>20</v>
      </c>
      <c r="G308">
        <v>762</v>
      </c>
    </row>
    <row r="309" spans="1:7" x14ac:dyDescent="0.3">
      <c r="A309" t="s">
        <v>14</v>
      </c>
      <c r="B309">
        <v>94</v>
      </c>
      <c r="F309" t="s">
        <v>20</v>
      </c>
      <c r="G309">
        <v>554</v>
      </c>
    </row>
    <row r="310" spans="1:7" x14ac:dyDescent="0.3">
      <c r="A310" t="s">
        <v>14</v>
      </c>
      <c r="B310">
        <v>33</v>
      </c>
      <c r="F310" t="s">
        <v>20</v>
      </c>
      <c r="G310">
        <v>135</v>
      </c>
    </row>
    <row r="311" spans="1:7" x14ac:dyDescent="0.3">
      <c r="A311" t="s">
        <v>14</v>
      </c>
      <c r="B311">
        <v>1</v>
      </c>
      <c r="F311" t="s">
        <v>20</v>
      </c>
      <c r="G311">
        <v>122</v>
      </c>
    </row>
    <row r="312" spans="1:7" x14ac:dyDescent="0.3">
      <c r="A312" t="s">
        <v>14</v>
      </c>
      <c r="B312">
        <v>31</v>
      </c>
      <c r="F312" t="s">
        <v>20</v>
      </c>
      <c r="G312">
        <v>221</v>
      </c>
    </row>
    <row r="313" spans="1:7" x14ac:dyDescent="0.3">
      <c r="A313" t="s">
        <v>14</v>
      </c>
      <c r="B313">
        <v>35</v>
      </c>
      <c r="F313" t="s">
        <v>20</v>
      </c>
      <c r="G313">
        <v>126</v>
      </c>
    </row>
    <row r="314" spans="1:7" x14ac:dyDescent="0.3">
      <c r="A314" t="s">
        <v>14</v>
      </c>
      <c r="B314">
        <v>63</v>
      </c>
      <c r="F314" t="s">
        <v>20</v>
      </c>
      <c r="G314">
        <v>1022</v>
      </c>
    </row>
    <row r="315" spans="1:7" x14ac:dyDescent="0.3">
      <c r="A315" t="s">
        <v>14</v>
      </c>
      <c r="B315">
        <v>526</v>
      </c>
      <c r="F315" t="s">
        <v>20</v>
      </c>
      <c r="G315">
        <v>3177</v>
      </c>
    </row>
    <row r="316" spans="1:7" x14ac:dyDescent="0.3">
      <c r="A316" t="s">
        <v>14</v>
      </c>
      <c r="B316">
        <v>121</v>
      </c>
      <c r="F316" t="s">
        <v>20</v>
      </c>
      <c r="G316">
        <v>198</v>
      </c>
    </row>
    <row r="317" spans="1:7" x14ac:dyDescent="0.3">
      <c r="A317" t="s">
        <v>14</v>
      </c>
      <c r="B317">
        <v>67</v>
      </c>
      <c r="F317" t="s">
        <v>20</v>
      </c>
      <c r="G317">
        <v>85</v>
      </c>
    </row>
    <row r="318" spans="1:7" x14ac:dyDescent="0.3">
      <c r="A318" t="s">
        <v>14</v>
      </c>
      <c r="B318">
        <v>57</v>
      </c>
      <c r="F318" t="s">
        <v>20</v>
      </c>
      <c r="G318">
        <v>3596</v>
      </c>
    </row>
    <row r="319" spans="1:7" x14ac:dyDescent="0.3">
      <c r="A319" t="s">
        <v>14</v>
      </c>
      <c r="B319">
        <v>1229</v>
      </c>
      <c r="F319" t="s">
        <v>20</v>
      </c>
      <c r="G319">
        <v>244</v>
      </c>
    </row>
    <row r="320" spans="1:7" x14ac:dyDescent="0.3">
      <c r="A320" t="s">
        <v>14</v>
      </c>
      <c r="B320">
        <v>12</v>
      </c>
      <c r="F320" t="s">
        <v>20</v>
      </c>
      <c r="G320">
        <v>5180</v>
      </c>
    </row>
    <row r="321" spans="1:7" x14ac:dyDescent="0.3">
      <c r="A321" t="s">
        <v>14</v>
      </c>
      <c r="B321">
        <v>452</v>
      </c>
      <c r="F321" t="s">
        <v>20</v>
      </c>
      <c r="G321">
        <v>589</v>
      </c>
    </row>
    <row r="322" spans="1:7" x14ac:dyDescent="0.3">
      <c r="A322" t="s">
        <v>14</v>
      </c>
      <c r="B322">
        <v>1886</v>
      </c>
      <c r="F322" t="s">
        <v>20</v>
      </c>
      <c r="G322">
        <v>2725</v>
      </c>
    </row>
    <row r="323" spans="1:7" x14ac:dyDescent="0.3">
      <c r="A323" t="s">
        <v>14</v>
      </c>
      <c r="B323">
        <v>1825</v>
      </c>
      <c r="F323" t="s">
        <v>20</v>
      </c>
      <c r="G323">
        <v>300</v>
      </c>
    </row>
    <row r="324" spans="1:7" x14ac:dyDescent="0.3">
      <c r="A324" t="s">
        <v>14</v>
      </c>
      <c r="B324">
        <v>31</v>
      </c>
      <c r="F324" t="s">
        <v>20</v>
      </c>
      <c r="G324">
        <v>144</v>
      </c>
    </row>
    <row r="325" spans="1:7" x14ac:dyDescent="0.3">
      <c r="A325" t="s">
        <v>14</v>
      </c>
      <c r="B325">
        <v>107</v>
      </c>
      <c r="F325" t="s">
        <v>20</v>
      </c>
      <c r="G325">
        <v>87</v>
      </c>
    </row>
    <row r="326" spans="1:7" x14ac:dyDescent="0.3">
      <c r="A326" t="s">
        <v>14</v>
      </c>
      <c r="B326">
        <v>27</v>
      </c>
      <c r="F326" t="s">
        <v>20</v>
      </c>
      <c r="G326">
        <v>3116</v>
      </c>
    </row>
    <row r="327" spans="1:7" x14ac:dyDescent="0.3">
      <c r="A327" t="s">
        <v>14</v>
      </c>
      <c r="B327">
        <v>1221</v>
      </c>
      <c r="F327" t="s">
        <v>20</v>
      </c>
      <c r="G327">
        <v>909</v>
      </c>
    </row>
    <row r="328" spans="1:7" x14ac:dyDescent="0.3">
      <c r="A328" t="s">
        <v>14</v>
      </c>
      <c r="B328">
        <v>1</v>
      </c>
      <c r="F328" t="s">
        <v>20</v>
      </c>
      <c r="G328">
        <v>1613</v>
      </c>
    </row>
    <row r="329" spans="1:7" x14ac:dyDescent="0.3">
      <c r="A329" t="s">
        <v>14</v>
      </c>
      <c r="B329">
        <v>16</v>
      </c>
      <c r="F329" t="s">
        <v>20</v>
      </c>
      <c r="G329">
        <v>136</v>
      </c>
    </row>
    <row r="330" spans="1:7" x14ac:dyDescent="0.3">
      <c r="A330" t="s">
        <v>14</v>
      </c>
      <c r="B330">
        <v>41</v>
      </c>
      <c r="F330" t="s">
        <v>20</v>
      </c>
      <c r="G330">
        <v>130</v>
      </c>
    </row>
    <row r="331" spans="1:7" x14ac:dyDescent="0.3">
      <c r="A331" t="s">
        <v>14</v>
      </c>
      <c r="B331">
        <v>523</v>
      </c>
      <c r="F331" t="s">
        <v>20</v>
      </c>
      <c r="G331">
        <v>102</v>
      </c>
    </row>
    <row r="332" spans="1:7" x14ac:dyDescent="0.3">
      <c r="A332" t="s">
        <v>14</v>
      </c>
      <c r="B332">
        <v>141</v>
      </c>
      <c r="F332" t="s">
        <v>20</v>
      </c>
      <c r="G332">
        <v>4006</v>
      </c>
    </row>
    <row r="333" spans="1:7" x14ac:dyDescent="0.3">
      <c r="A333" t="s">
        <v>14</v>
      </c>
      <c r="B333">
        <v>52</v>
      </c>
      <c r="F333" t="s">
        <v>20</v>
      </c>
      <c r="G333">
        <v>1629</v>
      </c>
    </row>
    <row r="334" spans="1:7" x14ac:dyDescent="0.3">
      <c r="A334" t="s">
        <v>14</v>
      </c>
      <c r="B334">
        <v>225</v>
      </c>
      <c r="F334" t="s">
        <v>20</v>
      </c>
      <c r="G334">
        <v>2188</v>
      </c>
    </row>
    <row r="335" spans="1:7" x14ac:dyDescent="0.3">
      <c r="A335" t="s">
        <v>14</v>
      </c>
      <c r="B335">
        <v>38</v>
      </c>
      <c r="F335" t="s">
        <v>20</v>
      </c>
      <c r="G335">
        <v>2409</v>
      </c>
    </row>
    <row r="336" spans="1:7" x14ac:dyDescent="0.3">
      <c r="A336" t="s">
        <v>14</v>
      </c>
      <c r="B336">
        <v>15</v>
      </c>
      <c r="F336" t="s">
        <v>20</v>
      </c>
      <c r="G336">
        <v>194</v>
      </c>
    </row>
    <row r="337" spans="1:7" x14ac:dyDescent="0.3">
      <c r="A337" t="s">
        <v>14</v>
      </c>
      <c r="B337">
        <v>37</v>
      </c>
      <c r="F337" t="s">
        <v>20</v>
      </c>
      <c r="G337">
        <v>1140</v>
      </c>
    </row>
    <row r="338" spans="1:7" x14ac:dyDescent="0.3">
      <c r="A338" t="s">
        <v>14</v>
      </c>
      <c r="B338">
        <v>112</v>
      </c>
      <c r="F338" t="s">
        <v>20</v>
      </c>
      <c r="G338">
        <v>102</v>
      </c>
    </row>
    <row r="339" spans="1:7" x14ac:dyDescent="0.3">
      <c r="A339" t="s">
        <v>14</v>
      </c>
      <c r="B339">
        <v>21</v>
      </c>
      <c r="F339" t="s">
        <v>20</v>
      </c>
      <c r="G339">
        <v>2857</v>
      </c>
    </row>
    <row r="340" spans="1:7" x14ac:dyDescent="0.3">
      <c r="A340" t="s">
        <v>14</v>
      </c>
      <c r="B340">
        <v>67</v>
      </c>
      <c r="F340" t="s">
        <v>20</v>
      </c>
      <c r="G340">
        <v>107</v>
      </c>
    </row>
    <row r="341" spans="1:7" x14ac:dyDescent="0.3">
      <c r="A341" t="s">
        <v>14</v>
      </c>
      <c r="B341">
        <v>78</v>
      </c>
      <c r="F341" t="s">
        <v>20</v>
      </c>
      <c r="G341">
        <v>160</v>
      </c>
    </row>
    <row r="342" spans="1:7" x14ac:dyDescent="0.3">
      <c r="A342" t="s">
        <v>14</v>
      </c>
      <c r="B342">
        <v>67</v>
      </c>
      <c r="F342" t="s">
        <v>20</v>
      </c>
      <c r="G342">
        <v>2230</v>
      </c>
    </row>
    <row r="343" spans="1:7" x14ac:dyDescent="0.3">
      <c r="A343" t="s">
        <v>14</v>
      </c>
      <c r="B343">
        <v>263</v>
      </c>
      <c r="F343" t="s">
        <v>20</v>
      </c>
      <c r="G343">
        <v>316</v>
      </c>
    </row>
    <row r="344" spans="1:7" x14ac:dyDescent="0.3">
      <c r="A344" t="s">
        <v>14</v>
      </c>
      <c r="B344">
        <v>1691</v>
      </c>
      <c r="F344" t="s">
        <v>20</v>
      </c>
      <c r="G344">
        <v>117</v>
      </c>
    </row>
    <row r="345" spans="1:7" x14ac:dyDescent="0.3">
      <c r="A345" t="s">
        <v>14</v>
      </c>
      <c r="B345">
        <v>181</v>
      </c>
      <c r="F345" t="s">
        <v>20</v>
      </c>
      <c r="G345">
        <v>6406</v>
      </c>
    </row>
    <row r="346" spans="1:7" x14ac:dyDescent="0.3">
      <c r="A346" t="s">
        <v>14</v>
      </c>
      <c r="B346">
        <v>13</v>
      </c>
      <c r="F346" t="s">
        <v>20</v>
      </c>
      <c r="G346">
        <v>192</v>
      </c>
    </row>
    <row r="347" spans="1:7" x14ac:dyDescent="0.3">
      <c r="A347" t="s">
        <v>14</v>
      </c>
      <c r="B347">
        <v>1</v>
      </c>
      <c r="F347" t="s">
        <v>20</v>
      </c>
      <c r="G347">
        <v>26</v>
      </c>
    </row>
    <row r="348" spans="1:7" x14ac:dyDescent="0.3">
      <c r="A348" t="s">
        <v>14</v>
      </c>
      <c r="B348">
        <v>21</v>
      </c>
      <c r="F348" t="s">
        <v>20</v>
      </c>
      <c r="G348">
        <v>723</v>
      </c>
    </row>
    <row r="349" spans="1:7" x14ac:dyDescent="0.3">
      <c r="A349" t="s">
        <v>14</v>
      </c>
      <c r="B349">
        <v>830</v>
      </c>
      <c r="F349" t="s">
        <v>20</v>
      </c>
      <c r="G349">
        <v>170</v>
      </c>
    </row>
    <row r="350" spans="1:7" x14ac:dyDescent="0.3">
      <c r="A350" t="s">
        <v>14</v>
      </c>
      <c r="B350">
        <v>130</v>
      </c>
      <c r="F350" t="s">
        <v>20</v>
      </c>
      <c r="G350">
        <v>238</v>
      </c>
    </row>
    <row r="351" spans="1:7" x14ac:dyDescent="0.3">
      <c r="A351" t="s">
        <v>14</v>
      </c>
      <c r="B351">
        <v>55</v>
      </c>
      <c r="F351" t="s">
        <v>20</v>
      </c>
      <c r="G351">
        <v>55</v>
      </c>
    </row>
    <row r="352" spans="1:7" x14ac:dyDescent="0.3">
      <c r="A352" t="s">
        <v>14</v>
      </c>
      <c r="B352">
        <v>114</v>
      </c>
      <c r="F352" t="s">
        <v>20</v>
      </c>
      <c r="G352">
        <v>128</v>
      </c>
    </row>
    <row r="353" spans="1:7" x14ac:dyDescent="0.3">
      <c r="A353" t="s">
        <v>14</v>
      </c>
      <c r="B353">
        <v>594</v>
      </c>
      <c r="F353" t="s">
        <v>20</v>
      </c>
      <c r="G353">
        <v>2144</v>
      </c>
    </row>
    <row r="354" spans="1:7" x14ac:dyDescent="0.3">
      <c r="A354" t="s">
        <v>14</v>
      </c>
      <c r="B354">
        <v>24</v>
      </c>
      <c r="F354" t="s">
        <v>20</v>
      </c>
      <c r="G354">
        <v>2693</v>
      </c>
    </row>
    <row r="355" spans="1:7" x14ac:dyDescent="0.3">
      <c r="A355" t="s">
        <v>14</v>
      </c>
      <c r="B355">
        <v>252</v>
      </c>
      <c r="F355" t="s">
        <v>20</v>
      </c>
      <c r="G355">
        <v>432</v>
      </c>
    </row>
    <row r="356" spans="1:7" x14ac:dyDescent="0.3">
      <c r="A356" t="s">
        <v>14</v>
      </c>
      <c r="B356">
        <v>67</v>
      </c>
      <c r="F356" t="s">
        <v>20</v>
      </c>
      <c r="G356">
        <v>189</v>
      </c>
    </row>
    <row r="357" spans="1:7" x14ac:dyDescent="0.3">
      <c r="A357" t="s">
        <v>14</v>
      </c>
      <c r="B357">
        <v>742</v>
      </c>
      <c r="F357" t="s">
        <v>20</v>
      </c>
      <c r="G357">
        <v>154</v>
      </c>
    </row>
    <row r="358" spans="1:7" x14ac:dyDescent="0.3">
      <c r="A358" t="s">
        <v>14</v>
      </c>
      <c r="B358">
        <v>75</v>
      </c>
      <c r="F358" t="s">
        <v>20</v>
      </c>
      <c r="G358">
        <v>96</v>
      </c>
    </row>
    <row r="359" spans="1:7" x14ac:dyDescent="0.3">
      <c r="A359" t="s">
        <v>14</v>
      </c>
      <c r="B359">
        <v>4405</v>
      </c>
      <c r="F359" t="s">
        <v>20</v>
      </c>
      <c r="G359">
        <v>3063</v>
      </c>
    </row>
    <row r="360" spans="1:7" x14ac:dyDescent="0.3">
      <c r="A360" t="s">
        <v>14</v>
      </c>
      <c r="B360">
        <v>92</v>
      </c>
      <c r="F360" t="s">
        <v>20</v>
      </c>
      <c r="G360">
        <v>2266</v>
      </c>
    </row>
    <row r="361" spans="1:7" x14ac:dyDescent="0.3">
      <c r="A361" t="s">
        <v>14</v>
      </c>
      <c r="B361">
        <v>64</v>
      </c>
      <c r="F361" t="s">
        <v>20</v>
      </c>
      <c r="G361">
        <v>194</v>
      </c>
    </row>
    <row r="362" spans="1:7" x14ac:dyDescent="0.3">
      <c r="A362" t="s">
        <v>14</v>
      </c>
      <c r="B362">
        <v>64</v>
      </c>
      <c r="F362" t="s">
        <v>20</v>
      </c>
      <c r="G362">
        <v>129</v>
      </c>
    </row>
    <row r="363" spans="1:7" x14ac:dyDescent="0.3">
      <c r="A363" t="s">
        <v>14</v>
      </c>
      <c r="B363">
        <v>842</v>
      </c>
      <c r="F363" t="s">
        <v>20</v>
      </c>
      <c r="G363">
        <v>375</v>
      </c>
    </row>
    <row r="364" spans="1:7" x14ac:dyDescent="0.3">
      <c r="A364" t="s">
        <v>14</v>
      </c>
      <c r="B364">
        <v>112</v>
      </c>
      <c r="F364" t="s">
        <v>20</v>
      </c>
      <c r="G364">
        <v>409</v>
      </c>
    </row>
    <row r="365" spans="1:7" x14ac:dyDescent="0.3">
      <c r="A365" t="s">
        <v>14</v>
      </c>
      <c r="B365">
        <v>374</v>
      </c>
      <c r="F365" t="s">
        <v>20</v>
      </c>
      <c r="G365">
        <v>234</v>
      </c>
    </row>
    <row r="366" spans="1:7" x14ac:dyDescent="0.3">
      <c r="F366" t="s">
        <v>20</v>
      </c>
      <c r="G366">
        <v>3016</v>
      </c>
    </row>
    <row r="367" spans="1:7" x14ac:dyDescent="0.3">
      <c r="F367" t="s">
        <v>20</v>
      </c>
      <c r="G367">
        <v>264</v>
      </c>
    </row>
    <row r="368" spans="1:7" x14ac:dyDescent="0.3">
      <c r="F368" t="s">
        <v>20</v>
      </c>
      <c r="G368">
        <v>272</v>
      </c>
    </row>
    <row r="369" spans="6:7" x14ac:dyDescent="0.3">
      <c r="F369" t="s">
        <v>20</v>
      </c>
      <c r="G369">
        <v>419</v>
      </c>
    </row>
    <row r="370" spans="6:7" x14ac:dyDescent="0.3">
      <c r="F370" t="s">
        <v>20</v>
      </c>
      <c r="G370">
        <v>1621</v>
      </c>
    </row>
    <row r="371" spans="6:7" x14ac:dyDescent="0.3">
      <c r="F371" t="s">
        <v>20</v>
      </c>
      <c r="G371">
        <v>1101</v>
      </c>
    </row>
    <row r="372" spans="6:7" x14ac:dyDescent="0.3">
      <c r="F372" t="s">
        <v>20</v>
      </c>
      <c r="G372">
        <v>1073</v>
      </c>
    </row>
    <row r="373" spans="6:7" x14ac:dyDescent="0.3">
      <c r="F373" t="s">
        <v>20</v>
      </c>
      <c r="G373">
        <v>331</v>
      </c>
    </row>
    <row r="374" spans="6:7" x14ac:dyDescent="0.3">
      <c r="F374" t="s">
        <v>20</v>
      </c>
      <c r="G374">
        <v>1170</v>
      </c>
    </row>
    <row r="375" spans="6:7" x14ac:dyDescent="0.3">
      <c r="F375" t="s">
        <v>20</v>
      </c>
      <c r="G375">
        <v>363</v>
      </c>
    </row>
    <row r="376" spans="6:7" x14ac:dyDescent="0.3">
      <c r="F376" t="s">
        <v>20</v>
      </c>
      <c r="G376">
        <v>103</v>
      </c>
    </row>
    <row r="377" spans="6:7" x14ac:dyDescent="0.3">
      <c r="F377" t="s">
        <v>20</v>
      </c>
      <c r="G377">
        <v>147</v>
      </c>
    </row>
    <row r="378" spans="6:7" x14ac:dyDescent="0.3">
      <c r="F378" t="s">
        <v>20</v>
      </c>
      <c r="G378">
        <v>110</v>
      </c>
    </row>
    <row r="379" spans="6:7" x14ac:dyDescent="0.3">
      <c r="F379" t="s">
        <v>20</v>
      </c>
      <c r="G379">
        <v>134</v>
      </c>
    </row>
    <row r="380" spans="6:7" x14ac:dyDescent="0.3">
      <c r="F380" t="s">
        <v>20</v>
      </c>
      <c r="G380">
        <v>269</v>
      </c>
    </row>
    <row r="381" spans="6:7" x14ac:dyDescent="0.3">
      <c r="F381" t="s">
        <v>20</v>
      </c>
      <c r="G381">
        <v>175</v>
      </c>
    </row>
    <row r="382" spans="6:7" x14ac:dyDescent="0.3">
      <c r="F382" t="s">
        <v>20</v>
      </c>
      <c r="G382">
        <v>69</v>
      </c>
    </row>
    <row r="383" spans="6:7" x14ac:dyDescent="0.3">
      <c r="F383" t="s">
        <v>20</v>
      </c>
      <c r="G383">
        <v>190</v>
      </c>
    </row>
    <row r="384" spans="6:7" x14ac:dyDescent="0.3">
      <c r="F384" t="s">
        <v>20</v>
      </c>
      <c r="G384">
        <v>237</v>
      </c>
    </row>
    <row r="385" spans="6:7" x14ac:dyDescent="0.3">
      <c r="F385" t="s">
        <v>20</v>
      </c>
      <c r="G385">
        <v>196</v>
      </c>
    </row>
    <row r="386" spans="6:7" x14ac:dyDescent="0.3">
      <c r="F386" t="s">
        <v>20</v>
      </c>
      <c r="G386">
        <v>7295</v>
      </c>
    </row>
    <row r="387" spans="6:7" x14ac:dyDescent="0.3">
      <c r="F387" t="s">
        <v>20</v>
      </c>
      <c r="G387">
        <v>2893</v>
      </c>
    </row>
    <row r="388" spans="6:7" x14ac:dyDescent="0.3">
      <c r="F388" t="s">
        <v>20</v>
      </c>
      <c r="G388">
        <v>820</v>
      </c>
    </row>
    <row r="389" spans="6:7" x14ac:dyDescent="0.3">
      <c r="F389" t="s">
        <v>20</v>
      </c>
      <c r="G389">
        <v>2038</v>
      </c>
    </row>
    <row r="390" spans="6:7" x14ac:dyDescent="0.3">
      <c r="F390" t="s">
        <v>20</v>
      </c>
      <c r="G390">
        <v>116</v>
      </c>
    </row>
    <row r="391" spans="6:7" x14ac:dyDescent="0.3">
      <c r="F391" t="s">
        <v>20</v>
      </c>
      <c r="G391">
        <v>1345</v>
      </c>
    </row>
    <row r="392" spans="6:7" x14ac:dyDescent="0.3">
      <c r="F392" t="s">
        <v>20</v>
      </c>
      <c r="G392">
        <v>168</v>
      </c>
    </row>
    <row r="393" spans="6:7" x14ac:dyDescent="0.3">
      <c r="F393" t="s">
        <v>20</v>
      </c>
      <c r="G393">
        <v>137</v>
      </c>
    </row>
    <row r="394" spans="6:7" x14ac:dyDescent="0.3">
      <c r="F394" t="s">
        <v>20</v>
      </c>
      <c r="G394">
        <v>186</v>
      </c>
    </row>
    <row r="395" spans="6:7" x14ac:dyDescent="0.3">
      <c r="F395" t="s">
        <v>20</v>
      </c>
      <c r="G395">
        <v>125</v>
      </c>
    </row>
    <row r="396" spans="6:7" x14ac:dyDescent="0.3">
      <c r="F396" t="s">
        <v>20</v>
      </c>
      <c r="G396">
        <v>202</v>
      </c>
    </row>
    <row r="397" spans="6:7" x14ac:dyDescent="0.3">
      <c r="F397" t="s">
        <v>20</v>
      </c>
      <c r="G397">
        <v>103</v>
      </c>
    </row>
    <row r="398" spans="6:7" x14ac:dyDescent="0.3">
      <c r="F398" t="s">
        <v>20</v>
      </c>
      <c r="G398">
        <v>1785</v>
      </c>
    </row>
    <row r="399" spans="6:7" x14ac:dyDescent="0.3">
      <c r="F399" t="s">
        <v>20</v>
      </c>
      <c r="G399">
        <v>157</v>
      </c>
    </row>
    <row r="400" spans="6:7" x14ac:dyDescent="0.3">
      <c r="F400" t="s">
        <v>20</v>
      </c>
      <c r="G400">
        <v>555</v>
      </c>
    </row>
    <row r="401" spans="6:7" x14ac:dyDescent="0.3">
      <c r="F401" t="s">
        <v>20</v>
      </c>
      <c r="G401">
        <v>297</v>
      </c>
    </row>
    <row r="402" spans="6:7" x14ac:dyDescent="0.3">
      <c r="F402" t="s">
        <v>20</v>
      </c>
      <c r="G402">
        <v>123</v>
      </c>
    </row>
    <row r="403" spans="6:7" x14ac:dyDescent="0.3">
      <c r="F403" t="s">
        <v>20</v>
      </c>
      <c r="G403">
        <v>3036</v>
      </c>
    </row>
    <row r="404" spans="6:7" x14ac:dyDescent="0.3">
      <c r="F404" t="s">
        <v>20</v>
      </c>
      <c r="G404">
        <v>144</v>
      </c>
    </row>
    <row r="405" spans="6:7" x14ac:dyDescent="0.3">
      <c r="F405" t="s">
        <v>20</v>
      </c>
      <c r="G405">
        <v>121</v>
      </c>
    </row>
    <row r="406" spans="6:7" x14ac:dyDescent="0.3">
      <c r="F406" t="s">
        <v>20</v>
      </c>
      <c r="G406">
        <v>181</v>
      </c>
    </row>
    <row r="407" spans="6:7" x14ac:dyDescent="0.3">
      <c r="F407" t="s">
        <v>20</v>
      </c>
      <c r="G407">
        <v>122</v>
      </c>
    </row>
    <row r="408" spans="6:7" x14ac:dyDescent="0.3">
      <c r="F408" t="s">
        <v>20</v>
      </c>
      <c r="G408">
        <v>1071</v>
      </c>
    </row>
    <row r="409" spans="6:7" x14ac:dyDescent="0.3">
      <c r="F409" t="s">
        <v>20</v>
      </c>
      <c r="G409">
        <v>980</v>
      </c>
    </row>
    <row r="410" spans="6:7" x14ac:dyDescent="0.3">
      <c r="F410" t="s">
        <v>20</v>
      </c>
      <c r="G410">
        <v>536</v>
      </c>
    </row>
    <row r="411" spans="6:7" x14ac:dyDescent="0.3">
      <c r="F411" t="s">
        <v>20</v>
      </c>
      <c r="G411">
        <v>1991</v>
      </c>
    </row>
    <row r="412" spans="6:7" x14ac:dyDescent="0.3">
      <c r="F412" t="s">
        <v>20</v>
      </c>
      <c r="G412">
        <v>180</v>
      </c>
    </row>
    <row r="413" spans="6:7" x14ac:dyDescent="0.3">
      <c r="F413" t="s">
        <v>20</v>
      </c>
      <c r="G413">
        <v>130</v>
      </c>
    </row>
    <row r="414" spans="6:7" x14ac:dyDescent="0.3">
      <c r="F414" t="s">
        <v>20</v>
      </c>
      <c r="G414">
        <v>122</v>
      </c>
    </row>
    <row r="415" spans="6:7" x14ac:dyDescent="0.3">
      <c r="F415" t="s">
        <v>20</v>
      </c>
      <c r="G415">
        <v>140</v>
      </c>
    </row>
    <row r="416" spans="6:7" x14ac:dyDescent="0.3">
      <c r="F416" t="s">
        <v>20</v>
      </c>
      <c r="G416">
        <v>3388</v>
      </c>
    </row>
    <row r="417" spans="6:7" x14ac:dyDescent="0.3">
      <c r="F417" t="s">
        <v>20</v>
      </c>
      <c r="G417">
        <v>280</v>
      </c>
    </row>
    <row r="418" spans="6:7" x14ac:dyDescent="0.3">
      <c r="F418" t="s">
        <v>20</v>
      </c>
      <c r="G418">
        <v>366</v>
      </c>
    </row>
    <row r="419" spans="6:7" x14ac:dyDescent="0.3">
      <c r="F419" t="s">
        <v>20</v>
      </c>
      <c r="G419">
        <v>270</v>
      </c>
    </row>
    <row r="420" spans="6:7" x14ac:dyDescent="0.3">
      <c r="F420" t="s">
        <v>20</v>
      </c>
      <c r="G420">
        <v>137</v>
      </c>
    </row>
    <row r="421" spans="6:7" x14ac:dyDescent="0.3">
      <c r="F421" t="s">
        <v>20</v>
      </c>
      <c r="G421">
        <v>3205</v>
      </c>
    </row>
    <row r="422" spans="6:7" x14ac:dyDescent="0.3">
      <c r="F422" t="s">
        <v>20</v>
      </c>
      <c r="G422">
        <v>288</v>
      </c>
    </row>
    <row r="423" spans="6:7" x14ac:dyDescent="0.3">
      <c r="F423" t="s">
        <v>20</v>
      </c>
      <c r="G423">
        <v>148</v>
      </c>
    </row>
    <row r="424" spans="6:7" x14ac:dyDescent="0.3">
      <c r="F424" t="s">
        <v>20</v>
      </c>
      <c r="G424">
        <v>114</v>
      </c>
    </row>
    <row r="425" spans="6:7" x14ac:dyDescent="0.3">
      <c r="F425" t="s">
        <v>20</v>
      </c>
      <c r="G425">
        <v>1518</v>
      </c>
    </row>
    <row r="426" spans="6:7" x14ac:dyDescent="0.3">
      <c r="F426" t="s">
        <v>20</v>
      </c>
      <c r="G426">
        <v>166</v>
      </c>
    </row>
    <row r="427" spans="6:7" x14ac:dyDescent="0.3">
      <c r="F427" t="s">
        <v>20</v>
      </c>
      <c r="G427">
        <v>100</v>
      </c>
    </row>
    <row r="428" spans="6:7" x14ac:dyDescent="0.3">
      <c r="F428" t="s">
        <v>20</v>
      </c>
      <c r="G428">
        <v>235</v>
      </c>
    </row>
    <row r="429" spans="6:7" x14ac:dyDescent="0.3">
      <c r="F429" t="s">
        <v>20</v>
      </c>
      <c r="G429">
        <v>148</v>
      </c>
    </row>
    <row r="430" spans="6:7" x14ac:dyDescent="0.3">
      <c r="F430" t="s">
        <v>20</v>
      </c>
      <c r="G430">
        <v>198</v>
      </c>
    </row>
    <row r="431" spans="6:7" x14ac:dyDescent="0.3">
      <c r="F431" t="s">
        <v>20</v>
      </c>
      <c r="G431">
        <v>150</v>
      </c>
    </row>
    <row r="432" spans="6:7" x14ac:dyDescent="0.3">
      <c r="F432" t="s">
        <v>20</v>
      </c>
      <c r="G432">
        <v>216</v>
      </c>
    </row>
    <row r="433" spans="6:7" x14ac:dyDescent="0.3">
      <c r="F433" t="s">
        <v>20</v>
      </c>
      <c r="G433">
        <v>5139</v>
      </c>
    </row>
    <row r="434" spans="6:7" x14ac:dyDescent="0.3">
      <c r="F434" t="s">
        <v>20</v>
      </c>
      <c r="G434">
        <v>2353</v>
      </c>
    </row>
    <row r="435" spans="6:7" x14ac:dyDescent="0.3">
      <c r="F435" t="s">
        <v>20</v>
      </c>
      <c r="G435">
        <v>78</v>
      </c>
    </row>
    <row r="436" spans="6:7" x14ac:dyDescent="0.3">
      <c r="F436" t="s">
        <v>20</v>
      </c>
      <c r="G436">
        <v>174</v>
      </c>
    </row>
    <row r="437" spans="6:7" x14ac:dyDescent="0.3">
      <c r="F437" t="s">
        <v>20</v>
      </c>
      <c r="G437">
        <v>164</v>
      </c>
    </row>
    <row r="438" spans="6:7" x14ac:dyDescent="0.3">
      <c r="F438" t="s">
        <v>20</v>
      </c>
      <c r="G438">
        <v>161</v>
      </c>
    </row>
    <row r="439" spans="6:7" x14ac:dyDescent="0.3">
      <c r="F439" t="s">
        <v>20</v>
      </c>
      <c r="G439">
        <v>138</v>
      </c>
    </row>
    <row r="440" spans="6:7" x14ac:dyDescent="0.3">
      <c r="F440" t="s">
        <v>20</v>
      </c>
      <c r="G440">
        <v>3308</v>
      </c>
    </row>
    <row r="441" spans="6:7" x14ac:dyDescent="0.3">
      <c r="F441" t="s">
        <v>20</v>
      </c>
      <c r="G441">
        <v>127</v>
      </c>
    </row>
    <row r="442" spans="6:7" x14ac:dyDescent="0.3">
      <c r="F442" t="s">
        <v>20</v>
      </c>
      <c r="G442">
        <v>207</v>
      </c>
    </row>
    <row r="443" spans="6:7" x14ac:dyDescent="0.3">
      <c r="F443" t="s">
        <v>20</v>
      </c>
      <c r="G443">
        <v>181</v>
      </c>
    </row>
    <row r="444" spans="6:7" x14ac:dyDescent="0.3">
      <c r="F444" t="s">
        <v>20</v>
      </c>
      <c r="G444">
        <v>110</v>
      </c>
    </row>
    <row r="445" spans="6:7" x14ac:dyDescent="0.3">
      <c r="F445" t="s">
        <v>20</v>
      </c>
      <c r="G445">
        <v>185</v>
      </c>
    </row>
    <row r="446" spans="6:7" x14ac:dyDescent="0.3">
      <c r="F446" t="s">
        <v>20</v>
      </c>
      <c r="G446">
        <v>121</v>
      </c>
    </row>
    <row r="447" spans="6:7" x14ac:dyDescent="0.3">
      <c r="F447" t="s">
        <v>20</v>
      </c>
      <c r="G447">
        <v>106</v>
      </c>
    </row>
    <row r="448" spans="6:7" x14ac:dyDescent="0.3">
      <c r="F448" t="s">
        <v>20</v>
      </c>
      <c r="G448">
        <v>142</v>
      </c>
    </row>
    <row r="449" spans="6:7" x14ac:dyDescent="0.3">
      <c r="F449" t="s">
        <v>20</v>
      </c>
      <c r="G449">
        <v>233</v>
      </c>
    </row>
    <row r="450" spans="6:7" x14ac:dyDescent="0.3">
      <c r="F450" t="s">
        <v>20</v>
      </c>
      <c r="G450">
        <v>218</v>
      </c>
    </row>
    <row r="451" spans="6:7" x14ac:dyDescent="0.3">
      <c r="F451" t="s">
        <v>20</v>
      </c>
      <c r="G451">
        <v>76</v>
      </c>
    </row>
    <row r="452" spans="6:7" x14ac:dyDescent="0.3">
      <c r="F452" t="s">
        <v>20</v>
      </c>
      <c r="G452">
        <v>43</v>
      </c>
    </row>
    <row r="453" spans="6:7" x14ac:dyDescent="0.3">
      <c r="F453" t="s">
        <v>20</v>
      </c>
      <c r="G453">
        <v>221</v>
      </c>
    </row>
    <row r="454" spans="6:7" x14ac:dyDescent="0.3">
      <c r="F454" t="s">
        <v>20</v>
      </c>
      <c r="G454">
        <v>2805</v>
      </c>
    </row>
    <row r="455" spans="6:7" x14ac:dyDescent="0.3">
      <c r="F455" t="s">
        <v>20</v>
      </c>
      <c r="G455">
        <v>68</v>
      </c>
    </row>
    <row r="456" spans="6:7" x14ac:dyDescent="0.3">
      <c r="F456" t="s">
        <v>20</v>
      </c>
      <c r="G456">
        <v>183</v>
      </c>
    </row>
    <row r="457" spans="6:7" x14ac:dyDescent="0.3">
      <c r="F457" t="s">
        <v>20</v>
      </c>
      <c r="G457">
        <v>133</v>
      </c>
    </row>
    <row r="458" spans="6:7" x14ac:dyDescent="0.3">
      <c r="F458" t="s">
        <v>20</v>
      </c>
      <c r="G458">
        <v>2489</v>
      </c>
    </row>
    <row r="459" spans="6:7" x14ac:dyDescent="0.3">
      <c r="F459" t="s">
        <v>20</v>
      </c>
      <c r="G459">
        <v>69</v>
      </c>
    </row>
    <row r="460" spans="6:7" x14ac:dyDescent="0.3">
      <c r="F460" t="s">
        <v>20</v>
      </c>
      <c r="G460">
        <v>279</v>
      </c>
    </row>
    <row r="461" spans="6:7" x14ac:dyDescent="0.3">
      <c r="F461" t="s">
        <v>20</v>
      </c>
      <c r="G461">
        <v>210</v>
      </c>
    </row>
    <row r="462" spans="6:7" x14ac:dyDescent="0.3">
      <c r="F462" t="s">
        <v>20</v>
      </c>
      <c r="G462">
        <v>2100</v>
      </c>
    </row>
    <row r="463" spans="6:7" x14ac:dyDescent="0.3">
      <c r="F463" t="s">
        <v>20</v>
      </c>
      <c r="G463">
        <v>252</v>
      </c>
    </row>
    <row r="464" spans="6:7" x14ac:dyDescent="0.3">
      <c r="F464" t="s">
        <v>20</v>
      </c>
      <c r="G464">
        <v>1280</v>
      </c>
    </row>
    <row r="465" spans="6:7" x14ac:dyDescent="0.3">
      <c r="F465" t="s">
        <v>20</v>
      </c>
      <c r="G465">
        <v>157</v>
      </c>
    </row>
    <row r="466" spans="6:7" x14ac:dyDescent="0.3">
      <c r="F466" t="s">
        <v>20</v>
      </c>
      <c r="G466">
        <v>194</v>
      </c>
    </row>
    <row r="467" spans="6:7" x14ac:dyDescent="0.3">
      <c r="F467" t="s">
        <v>20</v>
      </c>
      <c r="G467">
        <v>82</v>
      </c>
    </row>
    <row r="468" spans="6:7" x14ac:dyDescent="0.3">
      <c r="F468" t="s">
        <v>20</v>
      </c>
      <c r="G468">
        <v>4233</v>
      </c>
    </row>
    <row r="469" spans="6:7" x14ac:dyDescent="0.3">
      <c r="F469" t="s">
        <v>20</v>
      </c>
      <c r="G469">
        <v>1297</v>
      </c>
    </row>
    <row r="470" spans="6:7" x14ac:dyDescent="0.3">
      <c r="F470" t="s">
        <v>20</v>
      </c>
      <c r="G470">
        <v>165</v>
      </c>
    </row>
    <row r="471" spans="6:7" x14ac:dyDescent="0.3">
      <c r="F471" t="s">
        <v>20</v>
      </c>
      <c r="G471">
        <v>119</v>
      </c>
    </row>
    <row r="472" spans="6:7" x14ac:dyDescent="0.3">
      <c r="F472" t="s">
        <v>20</v>
      </c>
      <c r="G472">
        <v>1797</v>
      </c>
    </row>
    <row r="473" spans="6:7" x14ac:dyDescent="0.3">
      <c r="F473" t="s">
        <v>20</v>
      </c>
      <c r="G473">
        <v>261</v>
      </c>
    </row>
    <row r="474" spans="6:7" x14ac:dyDescent="0.3">
      <c r="F474" t="s">
        <v>20</v>
      </c>
      <c r="G474">
        <v>157</v>
      </c>
    </row>
    <row r="475" spans="6:7" x14ac:dyDescent="0.3">
      <c r="F475" t="s">
        <v>20</v>
      </c>
      <c r="G475">
        <v>3533</v>
      </c>
    </row>
    <row r="476" spans="6:7" x14ac:dyDescent="0.3">
      <c r="F476" t="s">
        <v>20</v>
      </c>
      <c r="G476">
        <v>155</v>
      </c>
    </row>
    <row r="477" spans="6:7" x14ac:dyDescent="0.3">
      <c r="F477" t="s">
        <v>20</v>
      </c>
      <c r="G477">
        <v>132</v>
      </c>
    </row>
    <row r="478" spans="6:7" x14ac:dyDescent="0.3">
      <c r="F478" t="s">
        <v>20</v>
      </c>
      <c r="G478">
        <v>1354</v>
      </c>
    </row>
    <row r="479" spans="6:7" x14ac:dyDescent="0.3">
      <c r="F479" t="s">
        <v>20</v>
      </c>
      <c r="G479">
        <v>48</v>
      </c>
    </row>
    <row r="480" spans="6:7" x14ac:dyDescent="0.3">
      <c r="F480" t="s">
        <v>20</v>
      </c>
      <c r="G480">
        <v>110</v>
      </c>
    </row>
    <row r="481" spans="6:7" x14ac:dyDescent="0.3">
      <c r="F481" t="s">
        <v>20</v>
      </c>
      <c r="G481">
        <v>172</v>
      </c>
    </row>
    <row r="482" spans="6:7" x14ac:dyDescent="0.3">
      <c r="F482" t="s">
        <v>20</v>
      </c>
      <c r="G482">
        <v>307</v>
      </c>
    </row>
    <row r="483" spans="6:7" x14ac:dyDescent="0.3">
      <c r="F483" t="s">
        <v>20</v>
      </c>
      <c r="G483">
        <v>160</v>
      </c>
    </row>
    <row r="484" spans="6:7" x14ac:dyDescent="0.3">
      <c r="F484" t="s">
        <v>20</v>
      </c>
      <c r="G484">
        <v>1467</v>
      </c>
    </row>
    <row r="485" spans="6:7" x14ac:dyDescent="0.3">
      <c r="F485" t="s">
        <v>20</v>
      </c>
      <c r="G485">
        <v>2662</v>
      </c>
    </row>
    <row r="486" spans="6:7" x14ac:dyDescent="0.3">
      <c r="F486" t="s">
        <v>20</v>
      </c>
      <c r="G486">
        <v>452</v>
      </c>
    </row>
    <row r="487" spans="6:7" x14ac:dyDescent="0.3">
      <c r="F487" t="s">
        <v>20</v>
      </c>
      <c r="G487">
        <v>158</v>
      </c>
    </row>
    <row r="488" spans="6:7" x14ac:dyDescent="0.3">
      <c r="F488" t="s">
        <v>20</v>
      </c>
      <c r="G488">
        <v>225</v>
      </c>
    </row>
    <row r="489" spans="6:7" x14ac:dyDescent="0.3">
      <c r="F489" t="s">
        <v>20</v>
      </c>
      <c r="G489">
        <v>65</v>
      </c>
    </row>
    <row r="490" spans="6:7" x14ac:dyDescent="0.3">
      <c r="F490" t="s">
        <v>20</v>
      </c>
      <c r="G490">
        <v>163</v>
      </c>
    </row>
    <row r="491" spans="6:7" x14ac:dyDescent="0.3">
      <c r="F491" t="s">
        <v>20</v>
      </c>
      <c r="G491">
        <v>85</v>
      </c>
    </row>
    <row r="492" spans="6:7" x14ac:dyDescent="0.3">
      <c r="F492" t="s">
        <v>20</v>
      </c>
      <c r="G492">
        <v>217</v>
      </c>
    </row>
    <row r="493" spans="6:7" x14ac:dyDescent="0.3">
      <c r="F493" t="s">
        <v>20</v>
      </c>
      <c r="G493">
        <v>150</v>
      </c>
    </row>
    <row r="494" spans="6:7" x14ac:dyDescent="0.3">
      <c r="F494" t="s">
        <v>20</v>
      </c>
      <c r="G494">
        <v>3272</v>
      </c>
    </row>
    <row r="495" spans="6:7" x14ac:dyDescent="0.3">
      <c r="F495" t="s">
        <v>20</v>
      </c>
      <c r="G495">
        <v>300</v>
      </c>
    </row>
    <row r="496" spans="6:7" x14ac:dyDescent="0.3">
      <c r="F496" t="s">
        <v>20</v>
      </c>
      <c r="G496">
        <v>126</v>
      </c>
    </row>
    <row r="497" spans="6:7" x14ac:dyDescent="0.3">
      <c r="F497" t="s">
        <v>20</v>
      </c>
      <c r="G497">
        <v>2320</v>
      </c>
    </row>
    <row r="498" spans="6:7" x14ac:dyDescent="0.3">
      <c r="F498" t="s">
        <v>20</v>
      </c>
      <c r="G498">
        <v>81</v>
      </c>
    </row>
    <row r="499" spans="6:7" x14ac:dyDescent="0.3">
      <c r="F499" t="s">
        <v>20</v>
      </c>
      <c r="G499">
        <v>1887</v>
      </c>
    </row>
    <row r="500" spans="6:7" x14ac:dyDescent="0.3">
      <c r="F500" t="s">
        <v>20</v>
      </c>
      <c r="G500">
        <v>4358</v>
      </c>
    </row>
    <row r="501" spans="6:7" x14ac:dyDescent="0.3">
      <c r="F501" t="s">
        <v>20</v>
      </c>
      <c r="G501">
        <v>53</v>
      </c>
    </row>
    <row r="502" spans="6:7" x14ac:dyDescent="0.3">
      <c r="F502" t="s">
        <v>20</v>
      </c>
      <c r="G502">
        <v>2414</v>
      </c>
    </row>
    <row r="503" spans="6:7" x14ac:dyDescent="0.3">
      <c r="F503" t="s">
        <v>20</v>
      </c>
      <c r="G503">
        <v>80</v>
      </c>
    </row>
    <row r="504" spans="6:7" x14ac:dyDescent="0.3">
      <c r="F504" t="s">
        <v>20</v>
      </c>
      <c r="G504">
        <v>193</v>
      </c>
    </row>
    <row r="505" spans="6:7" x14ac:dyDescent="0.3">
      <c r="F505" t="s">
        <v>20</v>
      </c>
      <c r="G505">
        <v>52</v>
      </c>
    </row>
    <row r="506" spans="6:7" x14ac:dyDescent="0.3">
      <c r="F506" t="s">
        <v>20</v>
      </c>
      <c r="G506">
        <v>290</v>
      </c>
    </row>
    <row r="507" spans="6:7" x14ac:dyDescent="0.3">
      <c r="F507" t="s">
        <v>20</v>
      </c>
      <c r="G507">
        <v>122</v>
      </c>
    </row>
    <row r="508" spans="6:7" x14ac:dyDescent="0.3">
      <c r="F508" t="s">
        <v>20</v>
      </c>
      <c r="G508">
        <v>1470</v>
      </c>
    </row>
    <row r="509" spans="6:7" x14ac:dyDescent="0.3">
      <c r="F509" t="s">
        <v>20</v>
      </c>
      <c r="G509">
        <v>165</v>
      </c>
    </row>
    <row r="510" spans="6:7" x14ac:dyDescent="0.3">
      <c r="F510" t="s">
        <v>20</v>
      </c>
      <c r="G510">
        <v>182</v>
      </c>
    </row>
    <row r="511" spans="6:7" x14ac:dyDescent="0.3">
      <c r="F511" t="s">
        <v>20</v>
      </c>
      <c r="G511">
        <v>199</v>
      </c>
    </row>
    <row r="512" spans="6:7" x14ac:dyDescent="0.3">
      <c r="F512" t="s">
        <v>20</v>
      </c>
      <c r="G512">
        <v>56</v>
      </c>
    </row>
    <row r="513" spans="6:7" x14ac:dyDescent="0.3">
      <c r="F513" t="s">
        <v>20</v>
      </c>
      <c r="G513">
        <v>1460</v>
      </c>
    </row>
    <row r="514" spans="6:7" x14ac:dyDescent="0.3">
      <c r="F514" t="s">
        <v>20</v>
      </c>
      <c r="G514">
        <v>123</v>
      </c>
    </row>
    <row r="515" spans="6:7" x14ac:dyDescent="0.3">
      <c r="F515" t="s">
        <v>20</v>
      </c>
      <c r="G515">
        <v>159</v>
      </c>
    </row>
    <row r="516" spans="6:7" x14ac:dyDescent="0.3">
      <c r="F516" t="s">
        <v>20</v>
      </c>
      <c r="G516">
        <v>110</v>
      </c>
    </row>
    <row r="517" spans="6:7" x14ac:dyDescent="0.3">
      <c r="F517" t="s">
        <v>20</v>
      </c>
      <c r="G517">
        <v>236</v>
      </c>
    </row>
    <row r="518" spans="6:7" x14ac:dyDescent="0.3">
      <c r="F518" t="s">
        <v>20</v>
      </c>
      <c r="G518">
        <v>191</v>
      </c>
    </row>
    <row r="519" spans="6:7" x14ac:dyDescent="0.3">
      <c r="F519" t="s">
        <v>20</v>
      </c>
      <c r="G519">
        <v>3934</v>
      </c>
    </row>
    <row r="520" spans="6:7" x14ac:dyDescent="0.3">
      <c r="F520" t="s">
        <v>20</v>
      </c>
      <c r="G520">
        <v>80</v>
      </c>
    </row>
    <row r="521" spans="6:7" x14ac:dyDescent="0.3">
      <c r="F521" t="s">
        <v>20</v>
      </c>
      <c r="G521">
        <v>462</v>
      </c>
    </row>
    <row r="522" spans="6:7" x14ac:dyDescent="0.3">
      <c r="F522" t="s">
        <v>20</v>
      </c>
      <c r="G522">
        <v>179</v>
      </c>
    </row>
    <row r="523" spans="6:7" x14ac:dyDescent="0.3">
      <c r="F523" t="s">
        <v>20</v>
      </c>
      <c r="G523">
        <v>1866</v>
      </c>
    </row>
    <row r="524" spans="6:7" x14ac:dyDescent="0.3">
      <c r="F524" t="s">
        <v>20</v>
      </c>
      <c r="G524">
        <v>156</v>
      </c>
    </row>
    <row r="525" spans="6:7" x14ac:dyDescent="0.3">
      <c r="F525" t="s">
        <v>20</v>
      </c>
      <c r="G525">
        <v>255</v>
      </c>
    </row>
    <row r="526" spans="6:7" x14ac:dyDescent="0.3">
      <c r="F526" t="s">
        <v>20</v>
      </c>
      <c r="G526">
        <v>2261</v>
      </c>
    </row>
    <row r="527" spans="6:7" x14ac:dyDescent="0.3">
      <c r="F527" t="s">
        <v>20</v>
      </c>
      <c r="G527">
        <v>40</v>
      </c>
    </row>
    <row r="528" spans="6:7" x14ac:dyDescent="0.3">
      <c r="F528" t="s">
        <v>20</v>
      </c>
      <c r="G528">
        <v>2289</v>
      </c>
    </row>
    <row r="529" spans="6:7" x14ac:dyDescent="0.3">
      <c r="F529" t="s">
        <v>20</v>
      </c>
      <c r="G529">
        <v>65</v>
      </c>
    </row>
    <row r="530" spans="6:7" x14ac:dyDescent="0.3">
      <c r="F530" t="s">
        <v>20</v>
      </c>
      <c r="G530">
        <v>3777</v>
      </c>
    </row>
    <row r="531" spans="6:7" x14ac:dyDescent="0.3">
      <c r="F531" t="s">
        <v>20</v>
      </c>
      <c r="G531">
        <v>184</v>
      </c>
    </row>
    <row r="532" spans="6:7" x14ac:dyDescent="0.3">
      <c r="F532" t="s">
        <v>20</v>
      </c>
      <c r="G532">
        <v>85</v>
      </c>
    </row>
    <row r="533" spans="6:7" x14ac:dyDescent="0.3">
      <c r="F533" t="s">
        <v>20</v>
      </c>
      <c r="G533">
        <v>144</v>
      </c>
    </row>
    <row r="534" spans="6:7" x14ac:dyDescent="0.3">
      <c r="F534" t="s">
        <v>20</v>
      </c>
      <c r="G534">
        <v>1902</v>
      </c>
    </row>
    <row r="535" spans="6:7" x14ac:dyDescent="0.3">
      <c r="F535" t="s">
        <v>20</v>
      </c>
      <c r="G535">
        <v>105</v>
      </c>
    </row>
    <row r="536" spans="6:7" x14ac:dyDescent="0.3">
      <c r="F536" t="s">
        <v>20</v>
      </c>
      <c r="G536">
        <v>132</v>
      </c>
    </row>
    <row r="537" spans="6:7" x14ac:dyDescent="0.3">
      <c r="F537" t="s">
        <v>20</v>
      </c>
      <c r="G537">
        <v>96</v>
      </c>
    </row>
    <row r="538" spans="6:7" x14ac:dyDescent="0.3">
      <c r="F538" t="s">
        <v>20</v>
      </c>
      <c r="G538">
        <v>114</v>
      </c>
    </row>
    <row r="539" spans="6:7" x14ac:dyDescent="0.3">
      <c r="F539" t="s">
        <v>20</v>
      </c>
      <c r="G539">
        <v>203</v>
      </c>
    </row>
    <row r="540" spans="6:7" x14ac:dyDescent="0.3">
      <c r="F540" t="s">
        <v>20</v>
      </c>
      <c r="G540">
        <v>1559</v>
      </c>
    </row>
    <row r="541" spans="6:7" x14ac:dyDescent="0.3">
      <c r="F541" t="s">
        <v>20</v>
      </c>
      <c r="G541">
        <v>1548</v>
      </c>
    </row>
    <row r="542" spans="6:7" x14ac:dyDescent="0.3">
      <c r="F542" t="s">
        <v>20</v>
      </c>
      <c r="G542">
        <v>80</v>
      </c>
    </row>
    <row r="543" spans="6:7" x14ac:dyDescent="0.3">
      <c r="F543" t="s">
        <v>20</v>
      </c>
      <c r="G543">
        <v>131</v>
      </c>
    </row>
    <row r="544" spans="6:7" x14ac:dyDescent="0.3">
      <c r="F544" t="s">
        <v>20</v>
      </c>
      <c r="G544">
        <v>112</v>
      </c>
    </row>
    <row r="545" spans="6:7" x14ac:dyDescent="0.3">
      <c r="F545" t="s">
        <v>20</v>
      </c>
      <c r="G545">
        <v>155</v>
      </c>
    </row>
    <row r="546" spans="6:7" x14ac:dyDescent="0.3">
      <c r="F546" t="s">
        <v>20</v>
      </c>
      <c r="G546">
        <v>266</v>
      </c>
    </row>
    <row r="547" spans="6:7" x14ac:dyDescent="0.3">
      <c r="F547" t="s">
        <v>20</v>
      </c>
      <c r="G547">
        <v>155</v>
      </c>
    </row>
    <row r="548" spans="6:7" x14ac:dyDescent="0.3">
      <c r="F548" t="s">
        <v>20</v>
      </c>
      <c r="G548">
        <v>207</v>
      </c>
    </row>
    <row r="549" spans="6:7" x14ac:dyDescent="0.3">
      <c r="F549" t="s">
        <v>20</v>
      </c>
      <c r="G549">
        <v>245</v>
      </c>
    </row>
    <row r="550" spans="6:7" x14ac:dyDescent="0.3">
      <c r="F550" t="s">
        <v>20</v>
      </c>
      <c r="G550">
        <v>1573</v>
      </c>
    </row>
    <row r="551" spans="6:7" x14ac:dyDescent="0.3">
      <c r="F551" t="s">
        <v>20</v>
      </c>
      <c r="G551">
        <v>114</v>
      </c>
    </row>
    <row r="552" spans="6:7" x14ac:dyDescent="0.3">
      <c r="F552" t="s">
        <v>20</v>
      </c>
      <c r="G552">
        <v>93</v>
      </c>
    </row>
    <row r="553" spans="6:7" x14ac:dyDescent="0.3">
      <c r="F553" t="s">
        <v>20</v>
      </c>
      <c r="G553">
        <v>1681</v>
      </c>
    </row>
    <row r="554" spans="6:7" x14ac:dyDescent="0.3">
      <c r="F554" t="s">
        <v>20</v>
      </c>
      <c r="G554">
        <v>32</v>
      </c>
    </row>
    <row r="555" spans="6:7" x14ac:dyDescent="0.3">
      <c r="F555" t="s">
        <v>20</v>
      </c>
      <c r="G555">
        <v>135</v>
      </c>
    </row>
    <row r="556" spans="6:7" x14ac:dyDescent="0.3">
      <c r="F556" t="s">
        <v>20</v>
      </c>
      <c r="G556">
        <v>140</v>
      </c>
    </row>
    <row r="557" spans="6:7" x14ac:dyDescent="0.3">
      <c r="F557" t="s">
        <v>20</v>
      </c>
      <c r="G557">
        <v>92</v>
      </c>
    </row>
    <row r="558" spans="6:7" x14ac:dyDescent="0.3">
      <c r="F558" t="s">
        <v>20</v>
      </c>
      <c r="G558">
        <v>1015</v>
      </c>
    </row>
    <row r="559" spans="6:7" x14ac:dyDescent="0.3">
      <c r="F559" t="s">
        <v>20</v>
      </c>
      <c r="G559">
        <v>323</v>
      </c>
    </row>
    <row r="560" spans="6:7" x14ac:dyDescent="0.3">
      <c r="F560" t="s">
        <v>20</v>
      </c>
      <c r="G560">
        <v>2326</v>
      </c>
    </row>
    <row r="561" spans="6:7" x14ac:dyDescent="0.3">
      <c r="F561" t="s">
        <v>20</v>
      </c>
      <c r="G561">
        <v>381</v>
      </c>
    </row>
    <row r="562" spans="6:7" x14ac:dyDescent="0.3">
      <c r="F562" t="s">
        <v>20</v>
      </c>
      <c r="G562">
        <v>480</v>
      </c>
    </row>
    <row r="563" spans="6:7" x14ac:dyDescent="0.3">
      <c r="F563" t="s">
        <v>20</v>
      </c>
      <c r="G563">
        <v>226</v>
      </c>
    </row>
    <row r="564" spans="6:7" x14ac:dyDescent="0.3">
      <c r="F564" t="s">
        <v>20</v>
      </c>
      <c r="G564">
        <v>241</v>
      </c>
    </row>
    <row r="565" spans="6:7" x14ac:dyDescent="0.3">
      <c r="F565" t="s">
        <v>20</v>
      </c>
      <c r="G565">
        <v>132</v>
      </c>
    </row>
    <row r="566" spans="6:7" x14ac:dyDescent="0.3">
      <c r="F566" t="s">
        <v>20</v>
      </c>
      <c r="G566">
        <v>2043</v>
      </c>
    </row>
  </sheetData>
  <sortState xmlns:xlrd2="http://schemas.microsoft.com/office/spreadsheetml/2017/richdata2" ref="A3:B1002">
    <sortCondition ref="A3:A1002"/>
  </sortState>
  <conditionalFormatting sqref="A2:A365 A424:A1048576">
    <cfRule type="containsText" dxfId="11" priority="22" operator="containsText" text="canceled">
      <formula>NOT(ISERROR(SEARCH("canceled",A2)))</formula>
    </cfRule>
    <cfRule type="containsText" dxfId="10" priority="23" operator="containsText" text="live">
      <formula>NOT(ISERROR(SEARCH("live",A2)))</formula>
    </cfRule>
    <cfRule type="containsText" dxfId="9" priority="24" operator="containsText" text="failed">
      <formula>NOT(ISERROR(SEARCH("failed",A2)))</formula>
    </cfRule>
    <cfRule type="containsText" dxfId="8" priority="25" operator="containsText" text="Successful">
      <formula>NOT(ISERROR(SEARCH("Successful",A2)))</formula>
    </cfRule>
  </conditionalFormatting>
  <conditionalFormatting sqref="A2:B365 A424:B1048576">
    <cfRule type="containsText" priority="1" operator="containsText" text="successful">
      <formula>NOT(ISERROR(SEARCH("successful",A2)))</formula>
    </cfRule>
  </conditionalFormatting>
  <conditionalFormatting sqref="D1:D14 H2 D59:D1048576 H60:H1048576">
    <cfRule type="containsText" dxfId="7" priority="26" operator="containsText" text="canceled">
      <formula>NOT(ISERROR(SEARCH("canceled",D1)))</formula>
    </cfRule>
    <cfRule type="containsText" dxfId="6" priority="27" operator="containsText" text="live">
      <formula>NOT(ISERROR(SEARCH("live",D1)))</formula>
    </cfRule>
    <cfRule type="containsText" dxfId="5" priority="28" operator="containsText" text="failed">
      <formula>NOT(ISERROR(SEARCH("failed",D1)))</formula>
    </cfRule>
    <cfRule type="containsText" dxfId="4" priority="29" operator="containsText" text="Successful">
      <formula>NOT(ISERROR(SEARCH("Successful",D1)))</formula>
    </cfRule>
  </conditionalFormatting>
  <conditionalFormatting sqref="F1:F567">
    <cfRule type="containsText" dxfId="3" priority="6" operator="containsText" text="canceled">
      <formula>NOT(ISERROR(SEARCH("canceled",F1)))</formula>
    </cfRule>
    <cfRule type="containsText" dxfId="2" priority="7" operator="containsText" text="live">
      <formula>NOT(ISERROR(SEARCH("live",F1)))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Q N d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J E D X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1 1 X K I p H u A 4 A A A A R A A A A E w A c A E Z v c m 1 1 b G F z L 1 N l Y 3 R p b 2 4 x L m 0 g o h g A K K A U A A A A A A A A A A A A A A A A A A A A A A A A A A A A K 0 5 N L s n M z 1 M I h t C G 1 g B Q S w E C L Q A U A A I A C A C R A 1 1 X t K 7 m D q I A A A D 2 A A A A E g A A A A A A A A A A A A A A A A A A A A A A Q 2 9 u Z m l n L 1 B h Y 2 t h Z 2 U u e G 1 s U E s B A i 0 A F A A C A A g A k Q N d V w / K 6 a u k A A A A 6 Q A A A B M A A A A A A A A A A A A A A A A A 7 g A A A F t D b 2 5 0 Z W 5 0 X 1 R 5 c G V z X S 5 4 b W x Q S w E C L Q A U A A I A C A C R A 1 1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A N G j M r D W U 6 M t 4 r f O f W 7 n Q A A A A A C A A A A A A A Q Z g A A A A E A A C A A A A B s H n g Y N C 4 u W R q 2 Y M p 3 L T Q w K T G F R w 3 k U 9 2 + G s 2 2 q t L y j A A A A A A O g A A A A A I A A C A A A A B y Z q s I 1 9 1 E b h J r m C X V d u o t J 2 Z U F n K T f 9 q a G m 9 d m P 6 3 9 l A A A A D a W W A J G t E x z c x c S M l N 6 b e Z b 1 Y k u d Z H K T H j A I k l r 5 1 2 9 x 2 a e K k 9 3 w K 3 P Z H u L U d j 2 i 1 H t R f y P s s 5 A B E K U r 3 z D D O k I q 1 C G B Y m k 8 R o Y Y o 8 1 p G V p U A A A A D L L v v 9 8 I b j U Y A x / t b z X 4 M S 7 c c v w K j N g a J W 4 + b X u 7 F H a P F f J 1 Q S 5 A a D o H a M r P Z N e J q t p t o i Z X e x p b Z H u l q W 8 H r a < / D a t a M a s h u p > 
</file>

<file path=customXml/itemProps1.xml><?xml version="1.0" encoding="utf-8"?>
<ds:datastoreItem xmlns:ds="http://schemas.openxmlformats.org/officeDocument/2006/customXml" ds:itemID="{929F893F-15ED-4DA2-A51A-FC2DD24CE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Arti B</cp:lastModifiedBy>
  <dcterms:created xsi:type="dcterms:W3CDTF">2021-09-29T18:52:28Z</dcterms:created>
  <dcterms:modified xsi:type="dcterms:W3CDTF">2023-11-01T03:37:42Z</dcterms:modified>
</cp:coreProperties>
</file>