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peng Zhou\Desktop\IMMC国际赛\"/>
    </mc:Choice>
  </mc:AlternateContent>
  <xr:revisionPtr revIDLastSave="0" documentId="13_ncr:1_{65999101-35F5-4659-AB3B-A2920095D9F9}" xr6:coauthVersionLast="45" xr6:coauthVersionMax="45" xr10:uidLastSave="{00000000-0000-0000-0000-000000000000}"/>
  <bookViews>
    <workbookView xWindow="-98" yWindow="-98" windowWidth="24496" windowHeight="16395" activeTab="4" xr2:uid="{9F7969AD-313B-44EB-BA56-108C8A9ECB8D}"/>
  </bookViews>
  <sheets>
    <sheet name="Wimbledon Championships" sheetId="1" r:id="rId1"/>
    <sheet name="French Open" sheetId="5" r:id="rId2"/>
    <sheet name="US Open" sheetId="4" r:id="rId3"/>
    <sheet name="Australian Open" sheetId="3" r:id="rId4"/>
    <sheet name="Summary" sheetId="6" r:id="rId5"/>
    <sheet name="Sheet1" sheetId="7" r:id="rId6"/>
  </sheets>
  <definedNames>
    <definedName name="_xlnm._FilterDatabase" localSheetId="3" hidden="1">'Australian Open'!$B$44:$F$60</definedName>
    <definedName name="_xlnm._FilterDatabase" localSheetId="1" hidden="1">'French Open'!$B$44:$F$60</definedName>
    <definedName name="_xlnm._FilterDatabase" localSheetId="4" hidden="1">Summary!$A$2:$AE$41</definedName>
    <definedName name="_xlnm._FilterDatabase" localSheetId="2" hidden="1">'US Open'!$B$44:$F$60</definedName>
    <definedName name="_xlnm._FilterDatabase" localSheetId="0" hidden="1">'Wimbledon Championships'!$B$44:$F$60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" i="6" l="1"/>
  <c r="AE38" i="6"/>
  <c r="AE31" i="6"/>
  <c r="AE39" i="6"/>
  <c r="AE7" i="6"/>
  <c r="AE20" i="6"/>
  <c r="AE13" i="6"/>
  <c r="AE24" i="6"/>
  <c r="AE17" i="6"/>
  <c r="AE25" i="6"/>
  <c r="AE14" i="6"/>
  <c r="AE23" i="6"/>
  <c r="AE41" i="6"/>
  <c r="AE26" i="6"/>
  <c r="AE35" i="6"/>
  <c r="AE28" i="6"/>
  <c r="AE12" i="6"/>
  <c r="AE22" i="6"/>
  <c r="AE16" i="6"/>
  <c r="AE29" i="6"/>
  <c r="AE15" i="6"/>
  <c r="AE32" i="6"/>
  <c r="AE3" i="6"/>
  <c r="AE8" i="6"/>
  <c r="AE21" i="6"/>
  <c r="AE18" i="6"/>
  <c r="AE30" i="6"/>
  <c r="AE27" i="6"/>
  <c r="AE11" i="6"/>
  <c r="AE33" i="6"/>
  <c r="AE9" i="6"/>
  <c r="AE6" i="6"/>
  <c r="AE10" i="6"/>
  <c r="AE34" i="6"/>
  <c r="AE5" i="6"/>
  <c r="AE19" i="6"/>
  <c r="AE36" i="6"/>
  <c r="AE40" i="6"/>
  <c r="AE37" i="6"/>
  <c r="Z40" i="6"/>
  <c r="Z5" i="6"/>
  <c r="Z4" i="6" l="1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1" i="6"/>
  <c r="Z3" i="6"/>
  <c r="X40" i="6"/>
  <c r="Y40" i="6" s="1"/>
  <c r="X37" i="6"/>
  <c r="Y37" i="6" s="1"/>
  <c r="X36" i="6"/>
  <c r="Y36" i="6" s="1"/>
  <c r="AB36" i="6" s="1"/>
  <c r="X35" i="6"/>
  <c r="Y35" i="6" s="1"/>
  <c r="X32" i="6"/>
  <c r="Y32" i="6" s="1"/>
  <c r="AB32" i="6" s="1"/>
  <c r="X31" i="6"/>
  <c r="Y31" i="6" s="1"/>
  <c r="X28" i="6"/>
  <c r="Y28" i="6" s="1"/>
  <c r="X22" i="6"/>
  <c r="Y22" i="6" s="1"/>
  <c r="X20" i="6"/>
  <c r="Y20" i="6" s="1"/>
  <c r="X15" i="6"/>
  <c r="Y15" i="6" s="1"/>
  <c r="AB15" i="6" s="1"/>
  <c r="X14" i="6"/>
  <c r="Y14" i="6" s="1"/>
  <c r="X13" i="6"/>
  <c r="Y13" i="6" s="1"/>
  <c r="X11" i="6"/>
  <c r="Y11" i="6" s="1"/>
  <c r="X10" i="6"/>
  <c r="Y10" i="6" s="1"/>
  <c r="X5" i="6"/>
  <c r="Y5" i="6" s="1"/>
  <c r="X4" i="6"/>
  <c r="Y4" i="6" s="1"/>
  <c r="R39" i="6"/>
  <c r="S39" i="6" s="1"/>
  <c r="R38" i="6"/>
  <c r="S38" i="6" s="1"/>
  <c r="R35" i="6"/>
  <c r="S35" i="6" s="1"/>
  <c r="R34" i="6"/>
  <c r="S34" i="6" s="1"/>
  <c r="AB34" i="6" s="1"/>
  <c r="R33" i="6"/>
  <c r="S33" i="6" s="1"/>
  <c r="R31" i="6"/>
  <c r="S31" i="6" s="1"/>
  <c r="R29" i="6"/>
  <c r="S29" i="6" s="1"/>
  <c r="R28" i="6"/>
  <c r="S28" i="6" s="1"/>
  <c r="R27" i="6"/>
  <c r="S27" i="6" s="1"/>
  <c r="AB27" i="6" s="1"/>
  <c r="R22" i="6"/>
  <c r="S22" i="6" s="1"/>
  <c r="R20" i="6"/>
  <c r="S20" i="6" s="1"/>
  <c r="R16" i="6"/>
  <c r="S16" i="6" s="1"/>
  <c r="R13" i="6"/>
  <c r="S13" i="6" s="1"/>
  <c r="R7" i="6"/>
  <c r="S7" i="6" s="1"/>
  <c r="AB7" i="6" s="1"/>
  <c r="R6" i="6"/>
  <c r="S6" i="6" s="1"/>
  <c r="R3" i="6"/>
  <c r="S3" i="6" s="1"/>
  <c r="AB3" i="6" s="1"/>
  <c r="L41" i="6"/>
  <c r="M41" i="6" s="1"/>
  <c r="AB41" i="6" s="1"/>
  <c r="L39" i="6"/>
  <c r="M39" i="6" s="1"/>
  <c r="L38" i="6"/>
  <c r="M38" i="6" s="1"/>
  <c r="L37" i="6"/>
  <c r="M37" i="6" s="1"/>
  <c r="L33" i="6"/>
  <c r="M33" i="6" s="1"/>
  <c r="L31" i="6"/>
  <c r="M31" i="6" s="1"/>
  <c r="AB31" i="6" s="1"/>
  <c r="L30" i="6"/>
  <c r="M30" i="6" s="1"/>
  <c r="AB30" i="6" s="1"/>
  <c r="L29" i="6"/>
  <c r="M29" i="6" s="1"/>
  <c r="L23" i="6"/>
  <c r="M23" i="6" s="1"/>
  <c r="AB23" i="6" s="1"/>
  <c r="L20" i="6"/>
  <c r="M20" i="6" s="1"/>
  <c r="L17" i="6"/>
  <c r="M17" i="6" s="1"/>
  <c r="L14" i="6"/>
  <c r="M14" i="6" s="1"/>
  <c r="L11" i="6"/>
  <c r="M11" i="6" s="1"/>
  <c r="AB11" i="6" s="1"/>
  <c r="L10" i="6"/>
  <c r="M10" i="6" s="1"/>
  <c r="AB10" i="6" s="1"/>
  <c r="L5" i="6"/>
  <c r="M5" i="6" s="1"/>
  <c r="AB5" i="6" s="1"/>
  <c r="L4" i="6"/>
  <c r="M4" i="6" s="1"/>
  <c r="F40" i="6"/>
  <c r="G40" i="6" s="1"/>
  <c r="AB40" i="6" s="1"/>
  <c r="F39" i="6"/>
  <c r="G39" i="6" s="1"/>
  <c r="F28" i="6"/>
  <c r="G28" i="6" s="1"/>
  <c r="F26" i="6"/>
  <c r="G26" i="6" s="1"/>
  <c r="AB26" i="6" s="1"/>
  <c r="F25" i="6"/>
  <c r="G25" i="6" s="1"/>
  <c r="AB25" i="6" s="1"/>
  <c r="F24" i="6"/>
  <c r="G24" i="6" s="1"/>
  <c r="AB24" i="6" s="1"/>
  <c r="F21" i="6"/>
  <c r="G21" i="6" s="1"/>
  <c r="AB21" i="6" s="1"/>
  <c r="F19" i="6"/>
  <c r="G19" i="6" s="1"/>
  <c r="AB19" i="6" s="1"/>
  <c r="F18" i="6"/>
  <c r="G18" i="6" s="1"/>
  <c r="AB18" i="6" s="1"/>
  <c r="F17" i="6"/>
  <c r="G17" i="6" s="1"/>
  <c r="F16" i="6"/>
  <c r="G16" i="6" s="1"/>
  <c r="F12" i="6"/>
  <c r="G12" i="6" s="1"/>
  <c r="AB12" i="6" s="1"/>
  <c r="F9" i="6"/>
  <c r="G9" i="6" s="1"/>
  <c r="AB9" i="6" s="1"/>
  <c r="F8" i="6"/>
  <c r="G8" i="6" s="1"/>
  <c r="AB8" i="6" s="1"/>
  <c r="F6" i="6"/>
  <c r="G6" i="6" s="1"/>
  <c r="AB6" i="6" s="1"/>
  <c r="F4" i="6"/>
  <c r="G4" i="6" s="1"/>
  <c r="AB4" i="6" s="1"/>
  <c r="R11" i="3"/>
  <c r="R10" i="3"/>
  <c r="R5" i="3"/>
  <c r="R4" i="3"/>
  <c r="S28" i="3"/>
  <c r="S27" i="3"/>
  <c r="S35" i="3"/>
  <c r="S34" i="3"/>
  <c r="R40" i="3"/>
  <c r="R39" i="3"/>
  <c r="T40" i="3"/>
  <c r="T39" i="3"/>
  <c r="T33" i="3"/>
  <c r="T32" i="3"/>
  <c r="S11" i="3"/>
  <c r="S10" i="3"/>
  <c r="T14" i="3"/>
  <c r="T15" i="3"/>
  <c r="T5" i="3"/>
  <c r="T4" i="3"/>
  <c r="D4" i="3"/>
  <c r="D5" i="3"/>
  <c r="D7" i="3"/>
  <c r="V6" i="3" s="1"/>
  <c r="W6" i="3" s="1"/>
  <c r="D8" i="3"/>
  <c r="D9" i="3"/>
  <c r="V10" i="3"/>
  <c r="D13" i="3"/>
  <c r="V12" i="3" s="1"/>
  <c r="D14" i="3"/>
  <c r="D16" i="3"/>
  <c r="D17" i="3"/>
  <c r="D2" i="3"/>
  <c r="R3" i="3" s="1"/>
  <c r="R34" i="4"/>
  <c r="S27" i="4"/>
  <c r="R21" i="4"/>
  <c r="R17" i="4"/>
  <c r="R16" i="4"/>
  <c r="R11" i="4"/>
  <c r="R2" i="4"/>
  <c r="T17" i="4"/>
  <c r="T16" i="4"/>
  <c r="T15" i="4"/>
  <c r="T14" i="4"/>
  <c r="T9" i="4"/>
  <c r="T8" i="4"/>
  <c r="T3" i="4"/>
  <c r="T2" i="4"/>
  <c r="D4" i="4"/>
  <c r="D3" i="4"/>
  <c r="V2" i="4" s="1"/>
  <c r="D5" i="4"/>
  <c r="D6" i="4"/>
  <c r="D7" i="4"/>
  <c r="D8" i="4"/>
  <c r="D9" i="4"/>
  <c r="D10" i="4"/>
  <c r="D11" i="4"/>
  <c r="D12" i="4"/>
  <c r="D13" i="4"/>
  <c r="D14" i="4"/>
  <c r="D15" i="4"/>
  <c r="U39" i="5"/>
  <c r="T39" i="5"/>
  <c r="S40" i="5"/>
  <c r="S39" i="5"/>
  <c r="T40" i="5"/>
  <c r="R40" i="5"/>
  <c r="R39" i="5"/>
  <c r="V32" i="5"/>
  <c r="W32" i="5" s="1"/>
  <c r="S33" i="5"/>
  <c r="R34" i="5"/>
  <c r="R32" i="5"/>
  <c r="R27" i="5"/>
  <c r="R22" i="5"/>
  <c r="T21" i="5"/>
  <c r="T22" i="5"/>
  <c r="R6" i="5"/>
  <c r="R17" i="5"/>
  <c r="R16" i="5"/>
  <c r="R2" i="5"/>
  <c r="D3" i="5"/>
  <c r="D4" i="5"/>
  <c r="D5" i="5"/>
  <c r="D6" i="5"/>
  <c r="V6" i="5" s="1"/>
  <c r="V7" i="5" s="1"/>
  <c r="W7" i="5" s="1"/>
  <c r="D9" i="5"/>
  <c r="D10" i="5"/>
  <c r="V10" i="5" s="1"/>
  <c r="D12" i="5"/>
  <c r="D13" i="5"/>
  <c r="D14" i="5"/>
  <c r="D15" i="5"/>
  <c r="D16" i="5"/>
  <c r="D17" i="5"/>
  <c r="D2" i="5"/>
  <c r="V39" i="5"/>
  <c r="W39" i="5" s="1"/>
  <c r="S35" i="5"/>
  <c r="R35" i="5"/>
  <c r="V34" i="5"/>
  <c r="V35" i="5" s="1"/>
  <c r="W35" i="5" s="1"/>
  <c r="S34" i="5"/>
  <c r="R33" i="5"/>
  <c r="S32" i="5"/>
  <c r="S28" i="5"/>
  <c r="R28" i="5"/>
  <c r="V27" i="5"/>
  <c r="V28" i="5" s="1"/>
  <c r="W28" i="5" s="1"/>
  <c r="S27" i="5"/>
  <c r="S26" i="5"/>
  <c r="R26" i="5"/>
  <c r="V25" i="5"/>
  <c r="V26" i="5" s="1"/>
  <c r="W26" i="5" s="1"/>
  <c r="S25" i="5"/>
  <c r="R25" i="5"/>
  <c r="S24" i="5"/>
  <c r="R24" i="5"/>
  <c r="V23" i="5"/>
  <c r="W23" i="5" s="1"/>
  <c r="S23" i="5"/>
  <c r="R23" i="5"/>
  <c r="S22" i="5"/>
  <c r="V21" i="5"/>
  <c r="W21" i="5" s="1"/>
  <c r="S21" i="5"/>
  <c r="R21" i="5"/>
  <c r="S17" i="5"/>
  <c r="S16" i="5"/>
  <c r="S15" i="5"/>
  <c r="R15" i="5"/>
  <c r="S14" i="5"/>
  <c r="R14" i="5"/>
  <c r="S13" i="5"/>
  <c r="R13" i="5"/>
  <c r="S12" i="5"/>
  <c r="R12" i="5"/>
  <c r="S11" i="5"/>
  <c r="R11" i="5"/>
  <c r="S10" i="5"/>
  <c r="R10" i="5"/>
  <c r="R7" i="5"/>
  <c r="S5" i="5"/>
  <c r="R5" i="5"/>
  <c r="S4" i="5"/>
  <c r="R4" i="5"/>
  <c r="S3" i="5"/>
  <c r="R3" i="5"/>
  <c r="S2" i="5"/>
  <c r="S40" i="4"/>
  <c r="R40" i="4"/>
  <c r="V39" i="4"/>
  <c r="W39" i="4" s="1"/>
  <c r="S39" i="4"/>
  <c r="R39" i="4"/>
  <c r="S35" i="4"/>
  <c r="R35" i="4"/>
  <c r="V34" i="4"/>
  <c r="V35" i="4" s="1"/>
  <c r="W35" i="4" s="1"/>
  <c r="S34" i="4"/>
  <c r="S33" i="4"/>
  <c r="R33" i="4"/>
  <c r="V32" i="4"/>
  <c r="W32" i="4" s="1"/>
  <c r="S32" i="4"/>
  <c r="R32" i="4"/>
  <c r="S28" i="4"/>
  <c r="R28" i="4"/>
  <c r="V27" i="4"/>
  <c r="W27" i="4" s="1"/>
  <c r="R27" i="4"/>
  <c r="S26" i="4"/>
  <c r="R26" i="4"/>
  <c r="V25" i="4"/>
  <c r="W25" i="4" s="1"/>
  <c r="S25" i="4"/>
  <c r="R25" i="4"/>
  <c r="S24" i="4"/>
  <c r="R24" i="4"/>
  <c r="V23" i="4"/>
  <c r="W23" i="4" s="1"/>
  <c r="S23" i="4"/>
  <c r="R23" i="4"/>
  <c r="S22" i="4"/>
  <c r="R22" i="4"/>
  <c r="V21" i="4"/>
  <c r="W21" i="4" s="1"/>
  <c r="S21" i="4"/>
  <c r="S17" i="4"/>
  <c r="V16" i="4"/>
  <c r="V17" i="4" s="1"/>
  <c r="W17" i="4" s="1"/>
  <c r="S16" i="4"/>
  <c r="S15" i="4"/>
  <c r="R15" i="4"/>
  <c r="S14" i="4"/>
  <c r="R14" i="4"/>
  <c r="S13" i="4"/>
  <c r="R13" i="4"/>
  <c r="S12" i="4"/>
  <c r="R12" i="4"/>
  <c r="S11" i="4"/>
  <c r="S10" i="4"/>
  <c r="R10" i="4"/>
  <c r="U10" i="4" s="1"/>
  <c r="S9" i="4"/>
  <c r="R9" i="4"/>
  <c r="S8" i="4"/>
  <c r="R8" i="4"/>
  <c r="S7" i="4"/>
  <c r="R7" i="4"/>
  <c r="S6" i="4"/>
  <c r="R6" i="4"/>
  <c r="S5" i="4"/>
  <c r="R5" i="4"/>
  <c r="S4" i="4"/>
  <c r="R4" i="4"/>
  <c r="S3" i="4"/>
  <c r="R3" i="4"/>
  <c r="S2" i="4"/>
  <c r="S40" i="3"/>
  <c r="V39" i="3"/>
  <c r="W39" i="3" s="1"/>
  <c r="S39" i="3"/>
  <c r="R35" i="3"/>
  <c r="V34" i="3"/>
  <c r="V35" i="3" s="1"/>
  <c r="W35" i="3" s="1"/>
  <c r="R34" i="3"/>
  <c r="S33" i="3"/>
  <c r="R33" i="3"/>
  <c r="V32" i="3"/>
  <c r="W32" i="3" s="1"/>
  <c r="S32" i="3"/>
  <c r="R32" i="3"/>
  <c r="T28" i="3"/>
  <c r="R28" i="3"/>
  <c r="V27" i="3"/>
  <c r="W27" i="3" s="1"/>
  <c r="T27" i="3"/>
  <c r="R27" i="3"/>
  <c r="S26" i="3"/>
  <c r="R26" i="3"/>
  <c r="V25" i="3"/>
  <c r="W25" i="3" s="1"/>
  <c r="S25" i="3"/>
  <c r="R25" i="3"/>
  <c r="S24" i="3"/>
  <c r="R24" i="3"/>
  <c r="V23" i="3"/>
  <c r="V24" i="3" s="1"/>
  <c r="W24" i="3" s="1"/>
  <c r="S23" i="3"/>
  <c r="R23" i="3"/>
  <c r="S22" i="3"/>
  <c r="R22" i="3"/>
  <c r="V21" i="3"/>
  <c r="W21" i="3" s="1"/>
  <c r="S21" i="3"/>
  <c r="R21" i="3"/>
  <c r="S17" i="3"/>
  <c r="R17" i="3"/>
  <c r="S16" i="3"/>
  <c r="R16" i="3"/>
  <c r="S15" i="3"/>
  <c r="R15" i="3"/>
  <c r="V14" i="3"/>
  <c r="W14" i="3" s="1"/>
  <c r="S14" i="3"/>
  <c r="R14" i="3"/>
  <c r="S13" i="3"/>
  <c r="R13" i="3"/>
  <c r="S12" i="3"/>
  <c r="R12" i="3"/>
  <c r="S9" i="3"/>
  <c r="R9" i="3"/>
  <c r="S8" i="3"/>
  <c r="R8" i="3"/>
  <c r="T7" i="3"/>
  <c r="S7" i="3"/>
  <c r="R7" i="3"/>
  <c r="T6" i="3"/>
  <c r="S6" i="3"/>
  <c r="R6" i="3"/>
  <c r="S5" i="3"/>
  <c r="S4" i="3"/>
  <c r="S3" i="3"/>
  <c r="S2" i="3"/>
  <c r="Z39" i="1"/>
  <c r="W40" i="1"/>
  <c r="W39" i="1"/>
  <c r="V39" i="1"/>
  <c r="V40" i="1" s="1"/>
  <c r="U40" i="1"/>
  <c r="U39" i="1"/>
  <c r="S40" i="1"/>
  <c r="S39" i="1"/>
  <c r="R40" i="1"/>
  <c r="R39" i="1"/>
  <c r="Z33" i="1"/>
  <c r="V34" i="1"/>
  <c r="V35" i="1" s="1"/>
  <c r="W35" i="1" s="1"/>
  <c r="V32" i="1"/>
  <c r="V33" i="1" s="1"/>
  <c r="W33" i="1" s="1"/>
  <c r="R35" i="1"/>
  <c r="R34" i="1"/>
  <c r="R33" i="1"/>
  <c r="R32" i="1"/>
  <c r="S35" i="1"/>
  <c r="S34" i="1"/>
  <c r="S33" i="1"/>
  <c r="S32" i="1"/>
  <c r="V27" i="1"/>
  <c r="W27" i="1" s="1"/>
  <c r="V25" i="1"/>
  <c r="V26" i="1" s="1"/>
  <c r="W26" i="1" s="1"/>
  <c r="V23" i="1"/>
  <c r="V24" i="1" s="1"/>
  <c r="W24" i="1" s="1"/>
  <c r="V21" i="1"/>
  <c r="W21" i="1" s="1"/>
  <c r="V2" i="1"/>
  <c r="T28" i="1"/>
  <c r="T26" i="1"/>
  <c r="T27" i="1"/>
  <c r="T25" i="1"/>
  <c r="S28" i="1"/>
  <c r="S26" i="1"/>
  <c r="S24" i="1"/>
  <c r="S22" i="1"/>
  <c r="S27" i="1"/>
  <c r="S25" i="1"/>
  <c r="S23" i="1"/>
  <c r="S21" i="1"/>
  <c r="R28" i="1"/>
  <c r="R26" i="1"/>
  <c r="R24" i="1"/>
  <c r="R22" i="1"/>
  <c r="R3" i="1"/>
  <c r="R27" i="1"/>
  <c r="R25" i="1"/>
  <c r="R23" i="1"/>
  <c r="R21" i="1"/>
  <c r="U21" i="1" s="1"/>
  <c r="Z21" i="1" s="1"/>
  <c r="AA21" i="1" s="1"/>
  <c r="R2" i="1"/>
  <c r="R13" i="1"/>
  <c r="R4" i="1"/>
  <c r="AB38" i="6" l="1"/>
  <c r="AB35" i="6"/>
  <c r="AB16" i="6"/>
  <c r="AB33" i="6"/>
  <c r="AB13" i="6"/>
  <c r="AB37" i="6"/>
  <c r="AB14" i="6"/>
  <c r="AB17" i="6"/>
  <c r="AB29" i="6"/>
  <c r="AB28" i="6"/>
  <c r="AB39" i="6"/>
  <c r="AB20" i="6"/>
  <c r="AB22" i="6"/>
  <c r="V8" i="3"/>
  <c r="V9" i="3" s="1"/>
  <c r="W9" i="3" s="1"/>
  <c r="V4" i="3"/>
  <c r="U40" i="3"/>
  <c r="U39" i="3"/>
  <c r="Z39" i="3" s="1"/>
  <c r="AA39" i="3" s="1"/>
  <c r="V40" i="3"/>
  <c r="W40" i="3" s="1"/>
  <c r="U34" i="3"/>
  <c r="U33" i="3"/>
  <c r="U32" i="3"/>
  <c r="Z32" i="3" s="1"/>
  <c r="AA32" i="3" s="1"/>
  <c r="U35" i="3"/>
  <c r="Z35" i="3" s="1"/>
  <c r="AA35" i="3" s="1"/>
  <c r="V33" i="3"/>
  <c r="W33" i="3" s="1"/>
  <c r="W34" i="3"/>
  <c r="V22" i="3"/>
  <c r="W22" i="3" s="1"/>
  <c r="W23" i="3"/>
  <c r="U23" i="3"/>
  <c r="U22" i="3"/>
  <c r="Z22" i="3" s="1"/>
  <c r="AA22" i="3" s="1"/>
  <c r="U21" i="3"/>
  <c r="Z21" i="3" s="1"/>
  <c r="AA21" i="3" s="1"/>
  <c r="U27" i="3"/>
  <c r="Z27" i="3" s="1"/>
  <c r="AA27" i="3" s="1"/>
  <c r="U25" i="3"/>
  <c r="Z25" i="3" s="1"/>
  <c r="AA25" i="3" s="1"/>
  <c r="V16" i="3"/>
  <c r="V17" i="3" s="1"/>
  <c r="W17" i="3" s="1"/>
  <c r="W4" i="3"/>
  <c r="V5" i="3"/>
  <c r="W5" i="3" s="1"/>
  <c r="W8" i="3"/>
  <c r="V2" i="3"/>
  <c r="V3" i="3" s="1"/>
  <c r="W3" i="3" s="1"/>
  <c r="U14" i="3"/>
  <c r="Z14" i="3" s="1"/>
  <c r="AA14" i="3" s="1"/>
  <c r="U12" i="3"/>
  <c r="U10" i="3"/>
  <c r="U8" i="3"/>
  <c r="U6" i="3"/>
  <c r="Z6" i="3" s="1"/>
  <c r="AA6" i="3" s="1"/>
  <c r="U7" i="3"/>
  <c r="U5" i="3"/>
  <c r="U4" i="3"/>
  <c r="Z4" i="3" s="1"/>
  <c r="AA4" i="3" s="1"/>
  <c r="U9" i="3"/>
  <c r="Z9" i="3" s="1"/>
  <c r="AA9" i="3" s="1"/>
  <c r="W10" i="3"/>
  <c r="V11" i="3"/>
  <c r="W11" i="3" s="1"/>
  <c r="V13" i="3"/>
  <c r="W13" i="3" s="1"/>
  <c r="W12" i="3"/>
  <c r="V15" i="3"/>
  <c r="W15" i="3" s="1"/>
  <c r="R2" i="3"/>
  <c r="U2" i="3" s="1"/>
  <c r="U28" i="3"/>
  <c r="U26" i="3"/>
  <c r="U24" i="3"/>
  <c r="Z24" i="3" s="1"/>
  <c r="AA24" i="3" s="1"/>
  <c r="U15" i="3"/>
  <c r="U17" i="3"/>
  <c r="U11" i="3"/>
  <c r="U13" i="3"/>
  <c r="U16" i="3"/>
  <c r="U3" i="3"/>
  <c r="U35" i="4"/>
  <c r="Z35" i="4" s="1"/>
  <c r="AA35" i="4" s="1"/>
  <c r="U33" i="4"/>
  <c r="U32" i="4"/>
  <c r="Z32" i="4" s="1"/>
  <c r="AA32" i="4" s="1"/>
  <c r="V33" i="4"/>
  <c r="W33" i="4" s="1"/>
  <c r="W34" i="4"/>
  <c r="V6" i="4"/>
  <c r="W6" i="4" s="1"/>
  <c r="U22" i="4"/>
  <c r="U21" i="4"/>
  <c r="Z21" i="4" s="1"/>
  <c r="AA21" i="4" s="1"/>
  <c r="U27" i="4"/>
  <c r="Z27" i="4" s="1"/>
  <c r="AA27" i="4" s="1"/>
  <c r="U28" i="4"/>
  <c r="U39" i="4"/>
  <c r="Z39" i="4" s="1"/>
  <c r="AA39" i="4" s="1"/>
  <c r="U40" i="4"/>
  <c r="U34" i="4"/>
  <c r="Z34" i="4" s="1"/>
  <c r="AA34" i="4" s="1"/>
  <c r="U25" i="4"/>
  <c r="Z25" i="4" s="1"/>
  <c r="AA25" i="4" s="1"/>
  <c r="U23" i="4"/>
  <c r="Z23" i="4" s="1"/>
  <c r="AA23" i="4" s="1"/>
  <c r="U26" i="4"/>
  <c r="U24" i="4"/>
  <c r="V24" i="4"/>
  <c r="W24" i="4" s="1"/>
  <c r="V12" i="4"/>
  <c r="V13" i="4" s="1"/>
  <c r="W13" i="4" s="1"/>
  <c r="V8" i="4"/>
  <c r="V9" i="4" s="1"/>
  <c r="W9" i="4" s="1"/>
  <c r="V10" i="4"/>
  <c r="W10" i="4" s="1"/>
  <c r="V14" i="4"/>
  <c r="U7" i="4"/>
  <c r="U4" i="4"/>
  <c r="U15" i="4"/>
  <c r="U14" i="4"/>
  <c r="U12" i="4"/>
  <c r="U16" i="4"/>
  <c r="U17" i="4"/>
  <c r="Z17" i="4" s="1"/>
  <c r="AA17" i="4" s="1"/>
  <c r="U13" i="4"/>
  <c r="V4" i="4"/>
  <c r="W4" i="4" s="1"/>
  <c r="W14" i="4"/>
  <c r="V15" i="4"/>
  <c r="W15" i="4" s="1"/>
  <c r="W16" i="4"/>
  <c r="V3" i="4"/>
  <c r="W3" i="4" s="1"/>
  <c r="W2" i="4"/>
  <c r="U9" i="4"/>
  <c r="U5" i="4"/>
  <c r="U3" i="4"/>
  <c r="U8" i="4"/>
  <c r="U6" i="4"/>
  <c r="Z6" i="4" s="1"/>
  <c r="AA6" i="4" s="1"/>
  <c r="U11" i="4"/>
  <c r="U2" i="4"/>
  <c r="Z2" i="4" s="1"/>
  <c r="AA2" i="4" s="1"/>
  <c r="Z39" i="5"/>
  <c r="AA39" i="5" s="1"/>
  <c r="U40" i="5"/>
  <c r="U32" i="5"/>
  <c r="Z32" i="5" s="1"/>
  <c r="AA32" i="5" s="1"/>
  <c r="U34" i="5"/>
  <c r="U35" i="5"/>
  <c r="Z35" i="5" s="1"/>
  <c r="AA35" i="5" s="1"/>
  <c r="U33" i="5"/>
  <c r="V4" i="5"/>
  <c r="W4" i="5" s="1"/>
  <c r="U23" i="5"/>
  <c r="Z23" i="5" s="1"/>
  <c r="AA23" i="5" s="1"/>
  <c r="U24" i="5"/>
  <c r="V14" i="5"/>
  <c r="W14" i="5" s="1"/>
  <c r="V22" i="5"/>
  <c r="W22" i="5" s="1"/>
  <c r="W25" i="5"/>
  <c r="W27" i="5"/>
  <c r="V12" i="5"/>
  <c r="W12" i="5" s="1"/>
  <c r="V16" i="5"/>
  <c r="V17" i="5" s="1"/>
  <c r="W17" i="5" s="1"/>
  <c r="U16" i="5"/>
  <c r="U15" i="5"/>
  <c r="U14" i="5"/>
  <c r="Z14" i="5" s="1"/>
  <c r="AA14" i="5" s="1"/>
  <c r="U13" i="5"/>
  <c r="U11" i="5"/>
  <c r="U3" i="5"/>
  <c r="U6" i="5"/>
  <c r="V11" i="5"/>
  <c r="W11" i="5" s="1"/>
  <c r="W10" i="5"/>
  <c r="V2" i="5"/>
  <c r="W2" i="5" s="1"/>
  <c r="W6" i="5"/>
  <c r="U27" i="5"/>
  <c r="U25" i="5"/>
  <c r="Z25" i="5" s="1"/>
  <c r="AA25" i="5" s="1"/>
  <c r="U26" i="5"/>
  <c r="Z26" i="5" s="1"/>
  <c r="AA26" i="5" s="1"/>
  <c r="U28" i="5"/>
  <c r="Z28" i="5" s="1"/>
  <c r="AA28" i="5" s="1"/>
  <c r="U22" i="5"/>
  <c r="U21" i="5"/>
  <c r="Z21" i="5" s="1"/>
  <c r="AA21" i="5" s="1"/>
  <c r="U4" i="5"/>
  <c r="Z9" i="5"/>
  <c r="AA9" i="5" s="1"/>
  <c r="U2" i="5"/>
  <c r="U12" i="5"/>
  <c r="U17" i="5"/>
  <c r="U5" i="5"/>
  <c r="U7" i="5"/>
  <c r="Z7" i="5" s="1"/>
  <c r="AA7" i="5" s="1"/>
  <c r="U10" i="5"/>
  <c r="V5" i="5"/>
  <c r="W5" i="5" s="1"/>
  <c r="Z8" i="5"/>
  <c r="AA8" i="5" s="1"/>
  <c r="V33" i="5"/>
  <c r="W33" i="5" s="1"/>
  <c r="W34" i="5"/>
  <c r="V24" i="5"/>
  <c r="W24" i="5" s="1"/>
  <c r="V40" i="5"/>
  <c r="W40" i="5" s="1"/>
  <c r="Z10" i="4"/>
  <c r="AA10" i="4" s="1"/>
  <c r="V7" i="4"/>
  <c r="W7" i="4" s="1"/>
  <c r="V26" i="4"/>
  <c r="W26" i="4" s="1"/>
  <c r="V28" i="4"/>
  <c r="W28" i="4" s="1"/>
  <c r="V11" i="4"/>
  <c r="W11" i="4" s="1"/>
  <c r="V22" i="4"/>
  <c r="W22" i="4" s="1"/>
  <c r="V40" i="4"/>
  <c r="W40" i="4" s="1"/>
  <c r="V26" i="3"/>
  <c r="W26" i="3" s="1"/>
  <c r="V28" i="3"/>
  <c r="W28" i="3" s="1"/>
  <c r="V7" i="3"/>
  <c r="W7" i="3" s="1"/>
  <c r="AA39" i="1"/>
  <c r="W32" i="1"/>
  <c r="U32" i="1"/>
  <c r="U35" i="1"/>
  <c r="Z35" i="1" s="1"/>
  <c r="AA35" i="1" s="1"/>
  <c r="U34" i="1"/>
  <c r="U33" i="1"/>
  <c r="W34" i="1"/>
  <c r="Z32" i="1"/>
  <c r="AA32" i="1" s="1"/>
  <c r="V22" i="1"/>
  <c r="W22" i="1" s="1"/>
  <c r="V28" i="1"/>
  <c r="W28" i="1" s="1"/>
  <c r="U28" i="1"/>
  <c r="U26" i="1"/>
  <c r="Z26" i="1" s="1"/>
  <c r="AA26" i="1" s="1"/>
  <c r="U24" i="1"/>
  <c r="Z24" i="1" s="1"/>
  <c r="AA24" i="1" s="1"/>
  <c r="U23" i="1"/>
  <c r="U22" i="1"/>
  <c r="U25" i="1"/>
  <c r="U27" i="1"/>
  <c r="Z27" i="1" s="1"/>
  <c r="AA27" i="1" s="1"/>
  <c r="W25" i="1"/>
  <c r="W23" i="1"/>
  <c r="R15" i="1"/>
  <c r="S11" i="1"/>
  <c r="S10" i="1"/>
  <c r="S9" i="1"/>
  <c r="S8" i="1"/>
  <c r="S15" i="1"/>
  <c r="S17" i="1"/>
  <c r="S16" i="1"/>
  <c r="T7" i="1"/>
  <c r="T6" i="1"/>
  <c r="S13" i="1"/>
  <c r="S7" i="1"/>
  <c r="S5" i="1"/>
  <c r="S3" i="1"/>
  <c r="S14" i="1"/>
  <c r="S12" i="1"/>
  <c r="S6" i="1"/>
  <c r="S4" i="1"/>
  <c r="U4" i="1" s="1"/>
  <c r="S2" i="1"/>
  <c r="U2" i="1" s="1"/>
  <c r="R17" i="1"/>
  <c r="R11" i="1"/>
  <c r="R9" i="1"/>
  <c r="R7" i="1"/>
  <c r="R5" i="1"/>
  <c r="R16" i="1"/>
  <c r="R14" i="1"/>
  <c r="R12" i="1"/>
  <c r="R10" i="1"/>
  <c r="R8" i="1"/>
  <c r="R6" i="1"/>
  <c r="V16" i="1"/>
  <c r="W16" i="1" s="1"/>
  <c r="V14" i="1"/>
  <c r="V15" i="1" s="1"/>
  <c r="W15" i="1" s="1"/>
  <c r="V12" i="1"/>
  <c r="W12" i="1" s="1"/>
  <c r="V10" i="1"/>
  <c r="V11" i="1" s="1"/>
  <c r="W11" i="1" s="1"/>
  <c r="V8" i="1"/>
  <c r="V9" i="1" s="1"/>
  <c r="W9" i="1" s="1"/>
  <c r="V6" i="1"/>
  <c r="V7" i="1" s="1"/>
  <c r="W7" i="1" s="1"/>
  <c r="V4" i="1"/>
  <c r="W4" i="1" s="1"/>
  <c r="V3" i="1"/>
  <c r="W3" i="1" s="1"/>
  <c r="Z23" i="3" l="1"/>
  <c r="AA23" i="3" s="1"/>
  <c r="W16" i="3"/>
  <c r="Z17" i="3"/>
  <c r="AA17" i="3" s="1"/>
  <c r="Z40" i="3"/>
  <c r="AA40" i="3" s="1"/>
  <c r="Z34" i="3"/>
  <c r="AA34" i="3" s="1"/>
  <c r="Z33" i="3"/>
  <c r="AA33" i="3" s="1"/>
  <c r="Z28" i="3"/>
  <c r="AA28" i="3" s="1"/>
  <c r="Z26" i="3"/>
  <c r="AA26" i="3" s="1"/>
  <c r="Z5" i="3"/>
  <c r="AA5" i="3" s="1"/>
  <c r="Z8" i="3"/>
  <c r="AA8" i="3" s="1"/>
  <c r="Z3" i="3"/>
  <c r="AA3" i="3" s="1"/>
  <c r="W2" i="3"/>
  <c r="Z16" i="3"/>
  <c r="AA16" i="3" s="1"/>
  <c r="Z15" i="3"/>
  <c r="AA15" i="3" s="1"/>
  <c r="Z12" i="3"/>
  <c r="AA12" i="3" s="1"/>
  <c r="Z10" i="3"/>
  <c r="AA10" i="3" s="1"/>
  <c r="Z7" i="3"/>
  <c r="AA7" i="3" s="1"/>
  <c r="Z13" i="3"/>
  <c r="AA13" i="3" s="1"/>
  <c r="Z11" i="3"/>
  <c r="AA11" i="3" s="1"/>
  <c r="Z2" i="3"/>
  <c r="AA2" i="3" s="1"/>
  <c r="Z40" i="4"/>
  <c r="AA40" i="4" s="1"/>
  <c r="Z33" i="4"/>
  <c r="AA33" i="4" s="1"/>
  <c r="Z24" i="4"/>
  <c r="AA24" i="4" s="1"/>
  <c r="W8" i="4"/>
  <c r="Z22" i="4"/>
  <c r="AA22" i="4" s="1"/>
  <c r="Z28" i="4"/>
  <c r="AA28" i="4" s="1"/>
  <c r="Z26" i="4"/>
  <c r="AA26" i="4" s="1"/>
  <c r="V5" i="4"/>
  <c r="W5" i="4" s="1"/>
  <c r="Z5" i="4" s="1"/>
  <c r="AA5" i="4" s="1"/>
  <c r="W12" i="4"/>
  <c r="Z12" i="4" s="1"/>
  <c r="AA12" i="4" s="1"/>
  <c r="Z9" i="4"/>
  <c r="AA9" i="4" s="1"/>
  <c r="Z8" i="4"/>
  <c r="AA8" i="4" s="1"/>
  <c r="Z13" i="4"/>
  <c r="AA13" i="4" s="1"/>
  <c r="Z15" i="4"/>
  <c r="AA15" i="4" s="1"/>
  <c r="Z14" i="4"/>
  <c r="AA14" i="4" s="1"/>
  <c r="Z7" i="4"/>
  <c r="AA7" i="4" s="1"/>
  <c r="Z4" i="4"/>
  <c r="AA4" i="4" s="1"/>
  <c r="Z16" i="4"/>
  <c r="AA16" i="4" s="1"/>
  <c r="Z3" i="4"/>
  <c r="AA3" i="4" s="1"/>
  <c r="Z11" i="4"/>
  <c r="AA11" i="4" s="1"/>
  <c r="Z40" i="5"/>
  <c r="AA40" i="5" s="1"/>
  <c r="Z34" i="5"/>
  <c r="AA34" i="5" s="1"/>
  <c r="Z33" i="5"/>
  <c r="AA33" i="5" s="1"/>
  <c r="W16" i="5"/>
  <c r="Z17" i="5"/>
  <c r="AA17" i="5" s="1"/>
  <c r="Z12" i="5"/>
  <c r="AA12" i="5" s="1"/>
  <c r="Z4" i="5"/>
  <c r="AA4" i="5" s="1"/>
  <c r="V13" i="5"/>
  <c r="W13" i="5" s="1"/>
  <c r="Z27" i="5"/>
  <c r="AA27" i="5" s="1"/>
  <c r="Z24" i="5"/>
  <c r="AA24" i="5" s="1"/>
  <c r="Z22" i="5"/>
  <c r="AA22" i="5" s="1"/>
  <c r="V15" i="5"/>
  <c r="W15" i="5" s="1"/>
  <c r="Z15" i="5" s="1"/>
  <c r="AA15" i="5" s="1"/>
  <c r="Z16" i="5"/>
  <c r="AA16" i="5" s="1"/>
  <c r="Z13" i="5"/>
  <c r="AA13" i="5" s="1"/>
  <c r="Z11" i="5"/>
  <c r="AA11" i="5" s="1"/>
  <c r="Z6" i="5"/>
  <c r="AA6" i="5" s="1"/>
  <c r="Z2" i="5"/>
  <c r="AA2" i="5" s="1"/>
  <c r="V3" i="5"/>
  <c r="W3" i="5" s="1"/>
  <c r="Z3" i="5" s="1"/>
  <c r="AA3" i="5" s="1"/>
  <c r="Z10" i="5"/>
  <c r="AA10" i="5" s="1"/>
  <c r="Z5" i="5"/>
  <c r="AA5" i="5" s="1"/>
  <c r="Z40" i="1"/>
  <c r="AA40" i="1" s="1"/>
  <c r="AA33" i="1"/>
  <c r="Z34" i="1"/>
  <c r="AA34" i="1" s="1"/>
  <c r="Z22" i="1"/>
  <c r="AA22" i="1" s="1"/>
  <c r="Z28" i="1"/>
  <c r="AA28" i="1" s="1"/>
  <c r="Z25" i="1"/>
  <c r="AA25" i="1" s="1"/>
  <c r="Z23" i="1"/>
  <c r="AA23" i="1" s="1"/>
  <c r="U17" i="1"/>
  <c r="U14" i="1"/>
  <c r="U12" i="1"/>
  <c r="Z12" i="1" s="1"/>
  <c r="AA12" i="1" s="1"/>
  <c r="U16" i="1"/>
  <c r="Z16" i="1" s="1"/>
  <c r="AA16" i="1" s="1"/>
  <c r="U5" i="1"/>
  <c r="W2" i="1"/>
  <c r="Z2" i="1" s="1"/>
  <c r="AA2" i="1" s="1"/>
  <c r="U6" i="1"/>
  <c r="U11" i="1"/>
  <c r="Z11" i="1" s="1"/>
  <c r="AA11" i="1" s="1"/>
  <c r="V17" i="1"/>
  <c r="W17" i="1" s="1"/>
  <c r="Z17" i="1" s="1"/>
  <c r="AA17" i="1" s="1"/>
  <c r="U9" i="1"/>
  <c r="Z9" i="1" s="1"/>
  <c r="AA9" i="1" s="1"/>
  <c r="U10" i="1"/>
  <c r="U13" i="1"/>
  <c r="U3" i="1"/>
  <c r="Z3" i="1" s="1"/>
  <c r="AA3" i="1" s="1"/>
  <c r="U7" i="1"/>
  <c r="Z7" i="1" s="1"/>
  <c r="AA7" i="1" s="1"/>
  <c r="U15" i="1"/>
  <c r="Z15" i="1" s="1"/>
  <c r="AA15" i="1" s="1"/>
  <c r="U8" i="1"/>
  <c r="V5" i="1"/>
  <c r="W5" i="1" s="1"/>
  <c r="Z4" i="1"/>
  <c r="AA4" i="1" s="1"/>
  <c r="W14" i="1"/>
  <c r="V13" i="1"/>
  <c r="W13" i="1" s="1"/>
  <c r="W10" i="1"/>
  <c r="W8" i="1"/>
  <c r="W6" i="1"/>
  <c r="Z14" i="1" l="1"/>
  <c r="AA14" i="1" s="1"/>
  <c r="Z5" i="1"/>
  <c r="AA5" i="1" s="1"/>
  <c r="Z6" i="1"/>
  <c r="AA6" i="1" s="1"/>
  <c r="Z10" i="1"/>
  <c r="AA10" i="1" s="1"/>
  <c r="Z13" i="1"/>
  <c r="AA13" i="1" s="1"/>
  <c r="Z8" i="1"/>
  <c r="AA8" i="1" s="1"/>
</calcChain>
</file>

<file path=xl/sharedStrings.xml><?xml version="1.0" encoding="utf-8"?>
<sst xmlns="http://schemas.openxmlformats.org/spreadsheetml/2006/main" count="756" uniqueCount="149">
  <si>
    <t>People</t>
  </si>
  <si>
    <t>People</t>
    <phoneticPr fontId="1" type="noConversion"/>
  </si>
  <si>
    <t>State</t>
    <phoneticPr fontId="1" type="noConversion"/>
  </si>
  <si>
    <t>25/PR</t>
    <phoneticPr fontId="1" type="noConversion"/>
  </si>
  <si>
    <t>Q</t>
    <phoneticPr fontId="1" type="noConversion"/>
  </si>
  <si>
    <t>Rank</t>
  </si>
  <si>
    <t>Rank</t>
    <phoneticPr fontId="1" type="noConversion"/>
  </si>
  <si>
    <t>1-break</t>
    <phoneticPr fontId="1" type="noConversion"/>
  </si>
  <si>
    <t>H</t>
    <phoneticPr fontId="1" type="noConversion"/>
  </si>
  <si>
    <t>C16</t>
    <phoneticPr fontId="1" type="noConversion"/>
  </si>
  <si>
    <t>C8</t>
    <phoneticPr fontId="1" type="noConversion"/>
  </si>
  <si>
    <t>C4</t>
    <phoneticPr fontId="1" type="noConversion"/>
  </si>
  <si>
    <t>P</t>
    <phoneticPr fontId="1" type="noConversion"/>
  </si>
  <si>
    <t>p0</t>
    <phoneticPr fontId="1" type="noConversion"/>
  </si>
  <si>
    <t>E</t>
    <phoneticPr fontId="1" type="noConversion"/>
  </si>
  <si>
    <t>W</t>
    <phoneticPr fontId="1" type="noConversion"/>
  </si>
  <si>
    <t>PR</t>
    <phoneticPr fontId="1" type="noConversion"/>
  </si>
  <si>
    <t>S</t>
    <phoneticPr fontId="1" type="noConversion"/>
  </si>
  <si>
    <t>W-E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</si>
  <si>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</si>
  <si>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</si>
  <si>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</si>
  <si>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1-round</t>
    <phoneticPr fontId="1" type="noConversion"/>
  </si>
  <si>
    <t>2-round</t>
    <phoneticPr fontId="1" type="noConversion"/>
  </si>
  <si>
    <t>3-round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</si>
  <si>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</si>
  <si>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</si>
  <si>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</si>
  <si>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ADD</t>
    <phoneticPr fontId="1" type="noConversion"/>
  </si>
  <si>
    <t>new_Rank</t>
    <phoneticPr fontId="1" type="noConversion"/>
  </si>
  <si>
    <t>1-round</t>
  </si>
  <si>
    <t>K Kanepi</t>
  </si>
  <si>
    <t>K Kanepi</t>
    <phoneticPr fontId="1" type="noConversion"/>
  </si>
  <si>
    <t>S Williams</t>
  </si>
  <si>
    <t>S Williams</t>
    <phoneticPr fontId="1" type="noConversion"/>
  </si>
  <si>
    <t>A Barty</t>
  </si>
  <si>
    <t>A Barty</t>
    <phoneticPr fontId="1" type="noConversion"/>
  </si>
  <si>
    <t>Ka Pliskova</t>
  </si>
  <si>
    <t>Ka Pliskova</t>
    <phoneticPr fontId="1" type="noConversion"/>
  </si>
  <si>
    <t>S Stephens</t>
  </si>
  <si>
    <t>S Stephens</t>
    <phoneticPr fontId="1" type="noConversion"/>
  </si>
  <si>
    <t>E Mertens</t>
  </si>
  <si>
    <t>E Mertens</t>
    <phoneticPr fontId="1" type="noConversion"/>
  </si>
  <si>
    <t>A Sevastova</t>
  </si>
  <si>
    <t>A Sevastova</t>
    <phoneticPr fontId="1" type="noConversion"/>
  </si>
  <si>
    <t>E Svitolina</t>
  </si>
  <si>
    <t>E Svitolina</t>
    <phoneticPr fontId="1" type="noConversion"/>
  </si>
  <si>
    <t>C Suarez Navarro</t>
  </si>
  <si>
    <t>C Suarez Navarro</t>
    <phoneticPr fontId="1" type="noConversion"/>
  </si>
  <si>
    <t>M Sharapova</t>
  </si>
  <si>
    <t>M Sharapova</t>
    <phoneticPr fontId="1" type="noConversion"/>
  </si>
  <si>
    <t>M Keys</t>
  </si>
  <si>
    <t>M Keys</t>
    <phoneticPr fontId="1" type="noConversion"/>
  </si>
  <si>
    <t>D Cibulkova</t>
  </si>
  <si>
    <t>D Cibulkova</t>
    <phoneticPr fontId="1" type="noConversion"/>
  </si>
  <si>
    <t>A Sabalenka</t>
  </si>
  <si>
    <t>A Sabalenka</t>
    <phoneticPr fontId="1" type="noConversion"/>
  </si>
  <si>
    <t>N Osaka</t>
  </si>
  <si>
    <t>N Osaka</t>
    <phoneticPr fontId="1" type="noConversion"/>
  </si>
  <si>
    <t>M Vondrousova</t>
  </si>
  <si>
    <t>M Vondrousova</t>
    <phoneticPr fontId="1" type="noConversion"/>
  </si>
  <si>
    <t>L Tsurenko</t>
  </si>
  <si>
    <t>L Tsurenko</t>
    <phoneticPr fontId="1" type="noConversion"/>
  </si>
  <si>
    <t>State</t>
  </si>
  <si>
    <t>1-break</t>
  </si>
  <si>
    <t>W1</t>
  </si>
  <si>
    <t>2-round</t>
  </si>
  <si>
    <t>W2</t>
  </si>
  <si>
    <t>3-round</t>
  </si>
  <si>
    <t>W3</t>
  </si>
  <si>
    <t>H</t>
  </si>
  <si>
    <t>W</t>
  </si>
  <si>
    <t>p0</t>
  </si>
  <si>
    <t>P1</t>
  </si>
  <si>
    <t>P2</t>
  </si>
  <si>
    <t>P3</t>
  </si>
  <si>
    <t>P</t>
  </si>
  <si>
    <t>E</t>
  </si>
  <si>
    <t>W-E</t>
  </si>
  <si>
    <t>PR</t>
  </si>
  <si>
    <t>S</t>
  </si>
  <si>
    <t>ADD</t>
  </si>
  <si>
    <t>new_Rank</t>
  </si>
  <si>
    <t>25/PR</t>
  </si>
  <si>
    <t>S-w Hsieh</t>
  </si>
  <si>
    <t>S-w Hsieh</t>
    <phoneticPr fontId="1" type="noConversion"/>
  </si>
  <si>
    <t>J Ostapenko</t>
  </si>
  <si>
    <t>J Ostapenko</t>
    <phoneticPr fontId="1" type="noConversion"/>
  </si>
  <si>
    <t>A Sasnovich</t>
  </si>
  <si>
    <t>A Sasnovich</t>
    <phoneticPr fontId="1" type="noConversion"/>
  </si>
  <si>
    <t>A Van Uytvanck</t>
  </si>
  <si>
    <t>A Van Uytvanck</t>
    <phoneticPr fontId="1" type="noConversion"/>
  </si>
  <si>
    <t>D Kasatkina</t>
  </si>
  <si>
    <t>D Kasatkina</t>
    <phoneticPr fontId="1" type="noConversion"/>
  </si>
  <si>
    <t>A Kerber</t>
  </si>
  <si>
    <t>A Kerber</t>
    <phoneticPr fontId="1" type="noConversion"/>
  </si>
  <si>
    <t>B Bencic</t>
  </si>
  <si>
    <t>B Bencic</t>
    <phoneticPr fontId="1" type="noConversion"/>
  </si>
  <si>
    <t>K Bertens</t>
  </si>
  <si>
    <t>K Bertens</t>
    <phoneticPr fontId="1" type="noConversion"/>
  </si>
  <si>
    <t>J Gorges</t>
  </si>
  <si>
    <t>J Gorges</t>
    <phoneticPr fontId="1" type="noConversion"/>
  </si>
  <si>
    <t>D Vekic</t>
  </si>
  <si>
    <t>D Vekic</t>
    <phoneticPr fontId="1" type="noConversion"/>
  </si>
  <si>
    <t>E Rodina</t>
  </si>
  <si>
    <t>E Rodina</t>
    <phoneticPr fontId="1" type="noConversion"/>
  </si>
  <si>
    <t>C Giorgi</t>
  </si>
  <si>
    <t>C Giorgi</t>
    <phoneticPr fontId="1" type="noConversion"/>
  </si>
  <si>
    <t>E Makarova</t>
  </si>
  <si>
    <t>E Makarova</t>
    <phoneticPr fontId="1" type="noConversion"/>
  </si>
  <si>
    <t>C4</t>
  </si>
  <si>
    <t>4-round</t>
    <phoneticPr fontId="1" type="noConversion"/>
  </si>
  <si>
    <t>Result</t>
    <phoneticPr fontId="1" type="noConversion"/>
  </si>
  <si>
    <t>S Halep</t>
  </si>
  <si>
    <t>S Halep</t>
    <phoneticPr fontId="1" type="noConversion"/>
  </si>
  <si>
    <t>C Garcia</t>
  </si>
  <si>
    <t>C Garcia</t>
    <phoneticPr fontId="1" type="noConversion"/>
  </si>
  <si>
    <t>G Muguruza</t>
  </si>
  <si>
    <t>G Muguruza</t>
    <phoneticPr fontId="1" type="noConversion"/>
  </si>
  <si>
    <t>B Strycova</t>
  </si>
  <si>
    <t>B Strycova</t>
    <phoneticPr fontId="1" type="noConversion"/>
  </si>
  <si>
    <t>Y Putintseva</t>
  </si>
  <si>
    <t>Y Putintseva</t>
    <phoneticPr fontId="1" type="noConversion"/>
  </si>
  <si>
    <t>M Buzamescu</t>
  </si>
  <si>
    <t>M Buzamescu</t>
    <phoneticPr fontId="1" type="noConversion"/>
  </si>
  <si>
    <t>A Kontaveit</t>
  </si>
  <si>
    <t>A Kontaveit</t>
    <phoneticPr fontId="1" type="noConversion"/>
  </si>
  <si>
    <t>C Wozniacki</t>
  </si>
  <si>
    <t>C Wozniacki</t>
    <phoneticPr fontId="1" type="noConversion"/>
  </si>
  <si>
    <t>P Martic</t>
  </si>
  <si>
    <t>P Martic</t>
    <phoneticPr fontId="1" type="noConversion"/>
  </si>
  <si>
    <t>D Allertova</t>
  </si>
  <si>
    <t>D Allertova</t>
    <phoneticPr fontId="1" type="noConversion"/>
  </si>
  <si>
    <t>M Rybarikova</t>
  </si>
  <si>
    <t>M Rybarikova</t>
    <phoneticPr fontId="1" type="noConversion"/>
  </si>
  <si>
    <t>FASLSE</t>
    <phoneticPr fontId="1" type="noConversion"/>
  </si>
  <si>
    <t>Wimbledon Championships</t>
    <phoneticPr fontId="1" type="noConversion"/>
  </si>
  <si>
    <t>French Open</t>
    <phoneticPr fontId="1" type="noConversion"/>
  </si>
  <si>
    <t>US Open</t>
    <phoneticPr fontId="1" type="noConversion"/>
  </si>
  <si>
    <t>Australian Open</t>
    <phoneticPr fontId="1" type="noConversion"/>
  </si>
  <si>
    <t>Progress</t>
  </si>
  <si>
    <t>Progress</t>
    <phoneticPr fontId="1" type="noConversion"/>
  </si>
  <si>
    <t>Summary</t>
    <phoneticPr fontId="1" type="noConversion"/>
  </si>
  <si>
    <t>Average_P</t>
    <phoneticPr fontId="1" type="noConversion"/>
  </si>
  <si>
    <t>Average_R</t>
    <phoneticPr fontId="1" type="noConversion"/>
  </si>
  <si>
    <t>R_Rank</t>
    <phoneticPr fontId="1" type="noConversion"/>
  </si>
  <si>
    <t>P_Rank</t>
    <phoneticPr fontId="1" type="noConversion"/>
  </si>
  <si>
    <t>Name</t>
    <phoneticPr fontId="1" type="noConversion"/>
  </si>
  <si>
    <t>Comprehensive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</si>
</sst>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D4B2-3E31-495D-82ED-1D6E6439CC05}">
  <dimension ref="A1:AA60"/>
  <sheetViews>
    <sheetView zoomScaleNormal="100" workbookViewId="0">
      <selection activeCell="K42" sqref="K42"/>
    </sheetView>
  </sheetViews>
  <sheetFormatPr defaultRowHeight="13.9" x14ac:dyDescent="0.4"/>
  <cols>
    <col min="1" max="1" width="9.06640625" style="5"/>
    <col min="2" max="2" width="18.1328125" style="1" customWidth="1"/>
    <col min="3" max="3" width="10.6640625" style="1" customWidth="1"/>
    <col min="4" max="16384" width="9.06640625" style="1"/>
  </cols>
  <sheetData>
    <row r="1" spans="1:27" x14ac:dyDescent="0.4">
      <c r="A1" s="41" t="s">
        <v>22</v>
      </c>
      <c r="B1" s="1" t="s">
        <v>1</v>
      </c>
      <c r="C1" s="1" t="s">
        <v>2</v>
      </c>
      <c r="D1" s="1" t="s">
        <v>6</v>
      </c>
      <c r="E1" s="1" t="s">
        <v>22</v>
      </c>
      <c r="F1" s="1" t="s">
        <v>7</v>
      </c>
      <c r="G1" s="1" t="s">
        <v>25</v>
      </c>
      <c r="H1" s="1" t="s">
        <v>23</v>
      </c>
      <c r="I1" s="1" t="s">
        <v>7</v>
      </c>
      <c r="J1" s="1" t="s">
        <v>26</v>
      </c>
      <c r="K1" s="1" t="s">
        <v>24</v>
      </c>
      <c r="L1" s="1" t="s">
        <v>7</v>
      </c>
      <c r="M1" s="1" t="s">
        <v>27</v>
      </c>
      <c r="N1" s="1" t="s">
        <v>8</v>
      </c>
      <c r="O1" s="1" t="s">
        <v>9</v>
      </c>
      <c r="P1" s="1" t="s">
        <v>15</v>
      </c>
      <c r="Q1" s="1" t="s">
        <v>13</v>
      </c>
      <c r="R1" s="1" t="s">
        <v>19</v>
      </c>
      <c r="S1" s="1" t="s">
        <v>20</v>
      </c>
      <c r="T1" s="1" t="s">
        <v>21</v>
      </c>
      <c r="U1" s="1" t="s">
        <v>12</v>
      </c>
      <c r="V1" s="1" t="s">
        <v>14</v>
      </c>
      <c r="W1" s="1" t="s">
        <v>18</v>
      </c>
      <c r="X1" s="1" t="s">
        <v>16</v>
      </c>
      <c r="Y1" s="1" t="s">
        <v>17</v>
      </c>
      <c r="Z1" s="1" t="s">
        <v>28</v>
      </c>
      <c r="AA1" s="1" t="s">
        <v>29</v>
      </c>
    </row>
    <row r="2" spans="1:27" x14ac:dyDescent="0.4">
      <c r="A2" s="41"/>
      <c r="B2" s="1" t="s">
        <v>85</v>
      </c>
      <c r="D2" s="1">
        <v>1000</v>
      </c>
      <c r="E2" s="1">
        <v>4</v>
      </c>
      <c r="F2" s="1" t="b">
        <v>0</v>
      </c>
      <c r="G2" s="1">
        <v>0</v>
      </c>
      <c r="H2" s="1">
        <v>1</v>
      </c>
      <c r="I2" s="1" t="b">
        <v>0</v>
      </c>
      <c r="J2" s="1">
        <v>0</v>
      </c>
      <c r="L2" s="1" t="b">
        <v>0</v>
      </c>
      <c r="N2" s="1">
        <v>16</v>
      </c>
      <c r="O2" s="1">
        <v>4</v>
      </c>
      <c r="P2" s="1">
        <v>0</v>
      </c>
      <c r="Q2" s="1">
        <v>1</v>
      </c>
      <c r="R2" s="1">
        <f>1/2+1/(1+EXP((-1)^G2*(ABS(E2-E3)/2)))</f>
        <v>0.7689414213699951</v>
      </c>
      <c r="S2" s="1">
        <f>1/2+1/(1+EXP((-1)^J2*(ABS(H2-H3)/2)))</f>
        <v>0.57585818002124356</v>
      </c>
      <c r="U2" s="1">
        <f>Q2*AVERAGE(R2:T2)</f>
        <v>0.67239980069561933</v>
      </c>
      <c r="V2" s="1">
        <f>1/(1+EXP((D3-D2)/400))</f>
        <v>0.5</v>
      </c>
      <c r="W2" s="1">
        <f>P2-V2</f>
        <v>-0.5</v>
      </c>
      <c r="X2" s="1">
        <v>0</v>
      </c>
      <c r="Y2" s="1">
        <v>1</v>
      </c>
      <c r="Z2" s="1">
        <f>N2*O2*U2*W2*(1-X2)*Y2</f>
        <v>-21.516793622259819</v>
      </c>
      <c r="AA2" s="1">
        <f>D2+ROUND(Z2,0)</f>
        <v>978</v>
      </c>
    </row>
    <row r="3" spans="1:27" x14ac:dyDescent="0.4">
      <c r="A3" s="41"/>
      <c r="B3" s="1" t="s">
        <v>54</v>
      </c>
      <c r="D3" s="1">
        <v>1000</v>
      </c>
      <c r="E3" s="1">
        <v>6</v>
      </c>
      <c r="F3" s="1" t="b">
        <v>0</v>
      </c>
      <c r="G3" s="1">
        <v>1</v>
      </c>
      <c r="H3" s="1">
        <v>6</v>
      </c>
      <c r="I3" s="1" t="b">
        <v>0</v>
      </c>
      <c r="J3" s="1">
        <v>1</v>
      </c>
      <c r="L3" s="1" t="b">
        <v>0</v>
      </c>
      <c r="N3" s="4">
        <v>16</v>
      </c>
      <c r="O3" s="1">
        <v>4</v>
      </c>
      <c r="P3" s="1">
        <v>1</v>
      </c>
      <c r="Q3" s="1">
        <v>1.25</v>
      </c>
      <c r="R3" s="1">
        <f>1/2+1/(1+EXP((-1)^G3*(ABS(E3-E2)/2)))</f>
        <v>1.2310585786300048</v>
      </c>
      <c r="S3" s="1">
        <f>1/2+1/(1+EXP((-1)^J3*(ABS(H3-H2)/2)))</f>
        <v>1.4241418199787566</v>
      </c>
      <c r="U3" s="3">
        <f t="shared" ref="U3:U17" si="0">Q3*AVERAGE(R3:T3)</f>
        <v>1.6595002491304758</v>
      </c>
      <c r="V3" s="1">
        <f>1-V2</f>
        <v>0.5</v>
      </c>
      <c r="W3" s="1">
        <f t="shared" ref="W3:W17" si="1">P3-V3</f>
        <v>0.5</v>
      </c>
      <c r="X3" s="1">
        <v>0</v>
      </c>
      <c r="Y3" s="1">
        <v>1</v>
      </c>
      <c r="Z3" s="1">
        <f t="shared" ref="Z3:Z17" si="2">N3*O3*U3*W3*(1-X3)*Y3</f>
        <v>53.104007972175225</v>
      </c>
      <c r="AA3" s="1">
        <f t="shared" ref="AA3:AA17" si="3">D3+ROUND(Z3,0)</f>
        <v>1053</v>
      </c>
    </row>
    <row r="4" spans="1:27" x14ac:dyDescent="0.4">
      <c r="A4" s="41"/>
      <c r="B4" s="1" t="s">
        <v>87</v>
      </c>
      <c r="C4" s="1">
        <v>12</v>
      </c>
      <c r="D4" s="1">
        <v>1418</v>
      </c>
      <c r="E4" s="9">
        <v>7</v>
      </c>
      <c r="F4" s="10" t="b">
        <v>1</v>
      </c>
      <c r="G4" s="10">
        <v>1</v>
      </c>
      <c r="H4" s="1">
        <v>6</v>
      </c>
      <c r="I4" s="1" t="b">
        <v>0</v>
      </c>
      <c r="J4" s="1">
        <v>1</v>
      </c>
      <c r="L4" s="1" t="b">
        <v>0</v>
      </c>
      <c r="N4" s="4">
        <v>16</v>
      </c>
      <c r="O4" s="1">
        <v>4</v>
      </c>
      <c r="P4" s="1">
        <v>1</v>
      </c>
      <c r="Q4" s="1">
        <v>1.25</v>
      </c>
      <c r="R4" s="1">
        <f>1/2+1/(1+EXP((-1)^G4*(ABS(E4-E5)/2)))</f>
        <v>1.3175744761936437</v>
      </c>
      <c r="S4" s="1">
        <f>1/2+1/(1+EXP((-1)^J4*(ABS(H4-H5)/2)))</f>
        <v>1.4525741268224333</v>
      </c>
      <c r="U4" s="3">
        <f t="shared" si="0"/>
        <v>1.7313428768850481</v>
      </c>
      <c r="V4" s="1">
        <f>1/(1+EXP((D5-D4)/400))</f>
        <v>0.73981360666968787</v>
      </c>
      <c r="W4" s="1">
        <f t="shared" si="1"/>
        <v>0.26018639333031213</v>
      </c>
      <c r="X4" s="1">
        <v>0</v>
      </c>
      <c r="Y4" s="1">
        <v>1</v>
      </c>
      <c r="Z4" s="1">
        <f t="shared" si="2"/>
        <v>28.830198960310227</v>
      </c>
      <c r="AA4" s="1">
        <f t="shared" si="3"/>
        <v>1447</v>
      </c>
    </row>
    <row r="5" spans="1:27" x14ac:dyDescent="0.4">
      <c r="A5" s="41"/>
      <c r="B5" s="1" t="s">
        <v>89</v>
      </c>
      <c r="D5" s="1">
        <v>1000</v>
      </c>
      <c r="E5" s="9">
        <v>4</v>
      </c>
      <c r="F5" s="10" t="b">
        <v>1</v>
      </c>
      <c r="G5" s="10">
        <v>0</v>
      </c>
      <c r="H5" s="1">
        <v>0</v>
      </c>
      <c r="I5" s="1" t="b">
        <v>0</v>
      </c>
      <c r="J5" s="1">
        <v>0</v>
      </c>
      <c r="L5" s="1" t="b">
        <v>0</v>
      </c>
      <c r="N5" s="4">
        <v>16</v>
      </c>
      <c r="O5" s="1">
        <v>4</v>
      </c>
      <c r="P5" s="1">
        <v>0</v>
      </c>
      <c r="Q5" s="1">
        <v>1</v>
      </c>
      <c r="R5" s="1">
        <f>1/2+1/(1+EXP((-1)^G5*(ABS(E5-E4)/2)))</f>
        <v>0.68242552380635635</v>
      </c>
      <c r="S5" s="1">
        <f>1/2+1/(1+EXP((-1)^J5*(ABS(H5-H4)/2)))</f>
        <v>0.54742587317756675</v>
      </c>
      <c r="U5" s="3">
        <f t="shared" si="0"/>
        <v>0.61492569849196155</v>
      </c>
      <c r="V5" s="1">
        <f>1-V4</f>
        <v>0.26018639333031213</v>
      </c>
      <c r="W5" s="1">
        <f t="shared" si="1"/>
        <v>-0.26018639333031213</v>
      </c>
      <c r="X5" s="1">
        <v>0</v>
      </c>
      <c r="Y5" s="1">
        <v>1</v>
      </c>
      <c r="Z5" s="1">
        <f t="shared" si="2"/>
        <v>-10.239699178031772</v>
      </c>
      <c r="AA5" s="1">
        <f t="shared" si="3"/>
        <v>990</v>
      </c>
    </row>
    <row r="6" spans="1:27" x14ac:dyDescent="0.4">
      <c r="A6" s="41"/>
      <c r="B6" s="1" t="s">
        <v>91</v>
      </c>
      <c r="D6" s="1">
        <v>1000</v>
      </c>
      <c r="E6" s="9">
        <v>8</v>
      </c>
      <c r="F6" s="10" t="b">
        <v>1</v>
      </c>
      <c r="G6" s="10">
        <v>1</v>
      </c>
      <c r="H6" s="1">
        <v>3</v>
      </c>
      <c r="I6" s="1" t="b">
        <v>0</v>
      </c>
      <c r="J6" s="1">
        <v>0</v>
      </c>
      <c r="K6" s="1">
        <v>2</v>
      </c>
      <c r="L6" s="1" t="b">
        <v>0</v>
      </c>
      <c r="M6" s="1">
        <v>0</v>
      </c>
      <c r="N6" s="4">
        <v>16</v>
      </c>
      <c r="O6" s="1">
        <v>4</v>
      </c>
      <c r="P6" s="1">
        <v>0</v>
      </c>
      <c r="Q6" s="1">
        <v>0.75</v>
      </c>
      <c r="R6" s="1">
        <f>1/2+1/(1+EXP((-1)^G6*(ABS(E6-E7)/2)))</f>
        <v>1.2310585786300048</v>
      </c>
      <c r="S6" s="1">
        <f>1/2+1/(1+EXP((-1)^J6*(ABS(H6-H7)/2)))</f>
        <v>0.68242552380635635</v>
      </c>
      <c r="T6" s="1">
        <f>1/2+1/(1+EXP((-1)^M6*(ABS(K6-K7)/2)))</f>
        <v>0.61920292202211757</v>
      </c>
      <c r="U6" s="3">
        <f t="shared" si="0"/>
        <v>0.63317175611461973</v>
      </c>
      <c r="V6" s="1">
        <f>1/(1+EXP((D7-D6)/400))</f>
        <v>0.2674693897123947</v>
      </c>
      <c r="W6" s="1">
        <f t="shared" si="1"/>
        <v>-0.2674693897123947</v>
      </c>
      <c r="X6" s="1">
        <v>0</v>
      </c>
      <c r="Y6" s="1">
        <v>1</v>
      </c>
      <c r="Z6" s="1">
        <f t="shared" si="2"/>
        <v>-10.838660044230563</v>
      </c>
      <c r="AA6" s="1">
        <f t="shared" si="3"/>
        <v>989</v>
      </c>
    </row>
    <row r="7" spans="1:27" x14ac:dyDescent="0.4">
      <c r="A7" s="41"/>
      <c r="B7" s="1" t="s">
        <v>93</v>
      </c>
      <c r="C7" s="1">
        <v>14</v>
      </c>
      <c r="D7" s="1">
        <v>1403</v>
      </c>
      <c r="E7" s="9">
        <v>6</v>
      </c>
      <c r="F7" s="10" t="b">
        <v>1</v>
      </c>
      <c r="G7" s="10">
        <v>0</v>
      </c>
      <c r="H7" s="1">
        <v>6</v>
      </c>
      <c r="I7" s="1" t="b">
        <v>0</v>
      </c>
      <c r="J7" s="1">
        <v>1</v>
      </c>
      <c r="K7" s="1">
        <v>6</v>
      </c>
      <c r="L7" s="1" t="b">
        <v>0</v>
      </c>
      <c r="M7" s="1">
        <v>1</v>
      </c>
      <c r="N7" s="4">
        <v>16</v>
      </c>
      <c r="O7" s="1">
        <v>4</v>
      </c>
      <c r="P7" s="1">
        <v>1</v>
      </c>
      <c r="Q7" s="1">
        <v>1</v>
      </c>
      <c r="R7" s="1">
        <f>1/2+1/(1+EXP((-1)^G7*(ABS(E7-E6)/2)))</f>
        <v>0.7689414213699951</v>
      </c>
      <c r="S7" s="1">
        <f>1/2+1/(1+EXP((-1)^J7*(ABS(H7-H6)/2)))</f>
        <v>1.3175744761936437</v>
      </c>
      <c r="T7" s="1">
        <f>1/2+1/(1+EXP((-1)^M7*(ABS(K7-K6)/2)))</f>
        <v>1.3807970779778822</v>
      </c>
      <c r="U7" s="3">
        <f t="shared" si="0"/>
        <v>1.1557709918471737</v>
      </c>
      <c r="V7" s="1">
        <f>1-V6</f>
        <v>0.73253061028760524</v>
      </c>
      <c r="W7" s="1">
        <f t="shared" si="1"/>
        <v>0.26746938971239476</v>
      </c>
      <c r="X7" s="1">
        <v>0</v>
      </c>
      <c r="Y7" s="1">
        <v>1</v>
      </c>
      <c r="Z7" s="1">
        <f t="shared" si="2"/>
        <v>19.784535157545776</v>
      </c>
      <c r="AA7" s="1">
        <f t="shared" si="3"/>
        <v>1423</v>
      </c>
    </row>
    <row r="8" spans="1:27" x14ac:dyDescent="0.4">
      <c r="A8" s="41"/>
      <c r="B8" s="1" t="s">
        <v>95</v>
      </c>
      <c r="C8" s="1">
        <v>11</v>
      </c>
      <c r="D8" s="1">
        <v>1426</v>
      </c>
      <c r="E8" s="1">
        <v>6</v>
      </c>
      <c r="F8" s="1" t="b">
        <v>0</v>
      </c>
      <c r="G8" s="1">
        <v>1</v>
      </c>
      <c r="H8" s="10">
        <v>7</v>
      </c>
      <c r="I8" s="10" t="b">
        <v>1</v>
      </c>
      <c r="J8" s="10">
        <v>1</v>
      </c>
      <c r="L8" s="1" t="b">
        <v>0</v>
      </c>
      <c r="N8" s="4">
        <v>16</v>
      </c>
      <c r="O8" s="1">
        <v>4</v>
      </c>
      <c r="P8" s="1">
        <v>1</v>
      </c>
      <c r="Q8" s="1">
        <v>1.25</v>
      </c>
      <c r="R8" s="1">
        <f>1/2+1/(1+EXP((-1)^G8*(ABS(E8-E9)/2)))</f>
        <v>1.3175744761936437</v>
      </c>
      <c r="S8" s="1">
        <f>1/2+1/(1+EXP((-1)^J8*(ABS(H8-H9)/10)))</f>
        <v>1.049833997312478</v>
      </c>
      <c r="U8" s="3">
        <f t="shared" si="0"/>
        <v>1.4796302959413259</v>
      </c>
      <c r="V8" s="1">
        <f>1/(1+EXP((D9-D8)/400))</f>
        <v>0.74364489175626214</v>
      </c>
      <c r="W8" s="1">
        <f t="shared" si="1"/>
        <v>0.25635510824373786</v>
      </c>
      <c r="X8" s="1">
        <v>0</v>
      </c>
      <c r="Y8" s="1">
        <v>1</v>
      </c>
      <c r="Z8" s="1">
        <f t="shared" si="2"/>
        <v>24.27589021931216</v>
      </c>
      <c r="AA8" s="1">
        <f t="shared" si="3"/>
        <v>1450</v>
      </c>
    </row>
    <row r="9" spans="1:27" x14ac:dyDescent="0.4">
      <c r="A9" s="41"/>
      <c r="B9" s="1" t="s">
        <v>97</v>
      </c>
      <c r="D9" s="1">
        <v>1000</v>
      </c>
      <c r="E9" s="1">
        <v>3</v>
      </c>
      <c r="F9" s="1" t="b">
        <v>0</v>
      </c>
      <c r="G9" s="1">
        <v>0</v>
      </c>
      <c r="H9" s="10">
        <v>5</v>
      </c>
      <c r="I9" s="10" t="b">
        <v>1</v>
      </c>
      <c r="J9" s="10">
        <v>0</v>
      </c>
      <c r="L9" s="1" t="b">
        <v>0</v>
      </c>
      <c r="N9" s="4">
        <v>16</v>
      </c>
      <c r="O9" s="1">
        <v>4</v>
      </c>
      <c r="P9" s="1">
        <v>0</v>
      </c>
      <c r="Q9" s="1">
        <v>1</v>
      </c>
      <c r="R9" s="1">
        <f>1/2+1/(1+EXP((-1)^G9*(ABS(E9-E8)/2)))</f>
        <v>0.68242552380635635</v>
      </c>
      <c r="S9" s="1">
        <f>1/2+1/(1+EXP((-1)^J9*(ABS(H9-H8)/10)))</f>
        <v>0.95016600268752216</v>
      </c>
      <c r="U9" s="3">
        <f t="shared" si="0"/>
        <v>0.8162957632469392</v>
      </c>
      <c r="V9" s="1">
        <f>1-V8</f>
        <v>0.25635510824373786</v>
      </c>
      <c r="W9" s="1">
        <f t="shared" si="1"/>
        <v>-0.25635510824373786</v>
      </c>
      <c r="X9" s="1">
        <v>0</v>
      </c>
      <c r="Y9" s="1">
        <v>1</v>
      </c>
      <c r="Z9" s="1">
        <f t="shared" si="2"/>
        <v>-13.392741679748717</v>
      </c>
      <c r="AA9" s="1">
        <f t="shared" si="3"/>
        <v>987</v>
      </c>
    </row>
    <row r="10" spans="1:27" x14ac:dyDescent="0.4">
      <c r="A10" s="41"/>
      <c r="B10" s="1" t="s">
        <v>38</v>
      </c>
      <c r="C10" s="1">
        <v>7</v>
      </c>
      <c r="D10" s="1">
        <v>1454</v>
      </c>
      <c r="E10" s="1">
        <v>3</v>
      </c>
      <c r="F10" s="1" t="b">
        <v>0</v>
      </c>
      <c r="G10" s="1">
        <v>0</v>
      </c>
      <c r="H10" s="10">
        <v>1</v>
      </c>
      <c r="I10" s="10" t="b">
        <v>1</v>
      </c>
      <c r="J10" s="10">
        <v>0</v>
      </c>
      <c r="L10" s="1" t="b">
        <v>0</v>
      </c>
      <c r="N10" s="4">
        <v>16</v>
      </c>
      <c r="O10" s="1">
        <v>4</v>
      </c>
      <c r="P10" s="1">
        <v>0</v>
      </c>
      <c r="Q10" s="1">
        <v>1</v>
      </c>
      <c r="R10" s="1">
        <f>1/2+1/(1+EXP((-1)^G10*(ABS(E10-E11)/2)))</f>
        <v>0.68242552380635635</v>
      </c>
      <c r="S10" s="1">
        <f>1/2+1/(1+EXP((-1)^J10*(ABS(H10-H11)/10)))</f>
        <v>0.8543436937742046</v>
      </c>
      <c r="U10" s="3">
        <f t="shared" si="0"/>
        <v>0.76838460879028048</v>
      </c>
      <c r="V10" s="1">
        <f>1/(1+EXP((D11-D10)/400))</f>
        <v>0.56217650088579807</v>
      </c>
      <c r="W10" s="1">
        <f t="shared" si="1"/>
        <v>-0.56217650088579807</v>
      </c>
      <c r="X10" s="1">
        <v>0</v>
      </c>
      <c r="Y10" s="1">
        <v>1</v>
      </c>
      <c r="Z10" s="1">
        <f t="shared" si="2"/>
        <v>-27.645937325070253</v>
      </c>
      <c r="AA10" s="1">
        <f t="shared" si="3"/>
        <v>1426</v>
      </c>
    </row>
    <row r="11" spans="1:27" x14ac:dyDescent="0.4">
      <c r="A11" s="41"/>
      <c r="B11" s="1" t="s">
        <v>99</v>
      </c>
      <c r="C11" s="1">
        <v>20</v>
      </c>
      <c r="D11" s="1">
        <v>1354</v>
      </c>
      <c r="E11" s="1">
        <v>6</v>
      </c>
      <c r="F11" s="1" t="b">
        <v>0</v>
      </c>
      <c r="G11" s="1">
        <v>1</v>
      </c>
      <c r="H11" s="10">
        <v>7</v>
      </c>
      <c r="I11" s="10" t="b">
        <v>1</v>
      </c>
      <c r="J11" s="10">
        <v>1</v>
      </c>
      <c r="L11" s="1" t="b">
        <v>0</v>
      </c>
      <c r="N11" s="4">
        <v>16</v>
      </c>
      <c r="O11" s="1">
        <v>4</v>
      </c>
      <c r="P11" s="1">
        <v>1</v>
      </c>
      <c r="Q11" s="1">
        <v>1.25</v>
      </c>
      <c r="R11" s="1">
        <f>1/2+1/(1+EXP((-1)^G11*(ABS(E11-E10)/2)))</f>
        <v>1.3175744761936437</v>
      </c>
      <c r="S11" s="1">
        <f>1/2+1/(1+EXP((-1)^J11*(ABS(H11-H10)/10)))</f>
        <v>1.1456563062257954</v>
      </c>
      <c r="U11" s="3">
        <f t="shared" si="0"/>
        <v>1.5395192390121493</v>
      </c>
      <c r="V11" s="1">
        <f>1-V10</f>
        <v>0.43782349911420193</v>
      </c>
      <c r="W11" s="1">
        <f t="shared" si="1"/>
        <v>0.56217650088579807</v>
      </c>
      <c r="X11" s="1">
        <v>0</v>
      </c>
      <c r="Y11" s="1">
        <v>1</v>
      </c>
      <c r="Z11" s="1">
        <f t="shared" si="2"/>
        <v>55.390818485389872</v>
      </c>
      <c r="AA11" s="1">
        <f t="shared" si="3"/>
        <v>1409</v>
      </c>
    </row>
    <row r="12" spans="1:27" x14ac:dyDescent="0.4">
      <c r="A12" s="41"/>
      <c r="B12" s="1" t="s">
        <v>101</v>
      </c>
      <c r="C12" s="1">
        <v>13</v>
      </c>
      <c r="D12" s="1">
        <v>1411</v>
      </c>
      <c r="E12" s="1">
        <v>6</v>
      </c>
      <c r="F12" s="1" t="b">
        <v>0</v>
      </c>
      <c r="G12" s="1">
        <v>1</v>
      </c>
      <c r="H12" s="1">
        <v>6</v>
      </c>
      <c r="I12" s="1" t="b">
        <v>0</v>
      </c>
      <c r="J12" s="1">
        <v>1</v>
      </c>
      <c r="L12" s="1" t="b">
        <v>0</v>
      </c>
      <c r="N12" s="4">
        <v>16</v>
      </c>
      <c r="O12" s="1">
        <v>4</v>
      </c>
      <c r="P12" s="1">
        <v>1</v>
      </c>
      <c r="Q12" s="1">
        <v>1.25</v>
      </c>
      <c r="R12" s="1">
        <f>1/2+1/(1+EXP((-1)^G12*(ABS(E12-E13)/2)))</f>
        <v>1.3175744761936437</v>
      </c>
      <c r="S12" s="1">
        <f>1/2+1/(1+EXP((-1)^J12*(ABS(H12-H13)/2)))</f>
        <v>1.3807970779778822</v>
      </c>
      <c r="U12" s="3">
        <f t="shared" si="0"/>
        <v>1.6864822213572037</v>
      </c>
      <c r="V12" s="1">
        <f>1/(1+EXP((D13-D12)/400))</f>
        <v>0.73643093170097229</v>
      </c>
      <c r="W12" s="1">
        <f t="shared" si="1"/>
        <v>0.26356906829902771</v>
      </c>
      <c r="X12" s="1">
        <v>0</v>
      </c>
      <c r="Y12" s="1">
        <v>1</v>
      </c>
      <c r="Z12" s="1">
        <f t="shared" si="2"/>
        <v>28.448291058303539</v>
      </c>
      <c r="AA12" s="1">
        <f t="shared" si="3"/>
        <v>1439</v>
      </c>
    </row>
    <row r="13" spans="1:27" x14ac:dyDescent="0.4">
      <c r="A13" s="41"/>
      <c r="B13" s="1" t="s">
        <v>103</v>
      </c>
      <c r="D13" s="1">
        <v>1000</v>
      </c>
      <c r="E13" s="1">
        <v>3</v>
      </c>
      <c r="F13" s="1" t="b">
        <v>0</v>
      </c>
      <c r="G13" s="1">
        <v>0</v>
      </c>
      <c r="H13" s="1">
        <v>2</v>
      </c>
      <c r="I13" s="1" t="b">
        <v>0</v>
      </c>
      <c r="J13" s="1">
        <v>0</v>
      </c>
      <c r="L13" s="1" t="b">
        <v>0</v>
      </c>
      <c r="N13" s="4">
        <v>16</v>
      </c>
      <c r="O13" s="1">
        <v>4</v>
      </c>
      <c r="P13" s="1">
        <v>0</v>
      </c>
      <c r="Q13" s="1">
        <v>1</v>
      </c>
      <c r="R13" s="1">
        <f>1/2+1/(1+EXP((-1)^G13*(ABS(E13-E12)/2)))</f>
        <v>0.68242552380635635</v>
      </c>
      <c r="S13" s="1">
        <f>1/2+1/(1+EXP((-1)^J13*(ABS(H13-H12)/2)))</f>
        <v>0.61920292202211757</v>
      </c>
      <c r="U13" s="3">
        <f t="shared" si="0"/>
        <v>0.65081422291423696</v>
      </c>
      <c r="V13" s="1">
        <f>1-V12</f>
        <v>0.26356906829902771</v>
      </c>
      <c r="W13" s="1">
        <f t="shared" si="1"/>
        <v>-0.26356906829902771</v>
      </c>
      <c r="X13" s="1">
        <v>0</v>
      </c>
      <c r="Y13" s="1">
        <v>1</v>
      </c>
      <c r="Z13" s="1">
        <f t="shared" si="2"/>
        <v>-10.978207895632714</v>
      </c>
      <c r="AA13" s="1">
        <f t="shared" si="3"/>
        <v>989</v>
      </c>
    </row>
    <row r="14" spans="1:27" x14ac:dyDescent="0.4">
      <c r="A14" s="41"/>
      <c r="B14" s="1" t="s">
        <v>34</v>
      </c>
      <c r="C14" s="1" t="s">
        <v>3</v>
      </c>
      <c r="D14" s="1">
        <v>1365</v>
      </c>
      <c r="E14" s="1">
        <v>6</v>
      </c>
      <c r="F14" s="1" t="b">
        <v>0</v>
      </c>
      <c r="G14" s="1">
        <v>1</v>
      </c>
      <c r="H14" s="1">
        <v>6</v>
      </c>
      <c r="I14" s="1" t="b">
        <v>0</v>
      </c>
      <c r="J14" s="1">
        <v>1</v>
      </c>
      <c r="L14" s="1" t="b">
        <v>0</v>
      </c>
      <c r="N14" s="4">
        <v>16</v>
      </c>
      <c r="O14" s="1">
        <v>4</v>
      </c>
      <c r="P14" s="1">
        <v>1</v>
      </c>
      <c r="Q14" s="1">
        <v>1.25</v>
      </c>
      <c r="R14" s="1">
        <f>1/2+1/(1+EXP((-1)^G14*(ABS(E14-E15)/2)))</f>
        <v>1.3807970779778822</v>
      </c>
      <c r="S14" s="1">
        <f>1/2+1/(1+EXP((-1)^J14*(ABS(H14-H15)/2)))</f>
        <v>1.3807970779778822</v>
      </c>
      <c r="U14" s="3">
        <f t="shared" si="0"/>
        <v>1.7259963474723528</v>
      </c>
      <c r="V14" s="1">
        <f>1/(1+EXP((D15-D14)/400))</f>
        <v>0.65982175497205753</v>
      </c>
      <c r="W14" s="1">
        <f t="shared" si="1"/>
        <v>0.34017824502794247</v>
      </c>
      <c r="X14" s="1">
        <v>0</v>
      </c>
      <c r="Y14" s="1">
        <v>1</v>
      </c>
      <c r="Z14" s="1">
        <f t="shared" si="2"/>
        <v>37.577370138098161</v>
      </c>
      <c r="AA14" s="1">
        <f t="shared" si="3"/>
        <v>1403</v>
      </c>
    </row>
    <row r="15" spans="1:27" x14ac:dyDescent="0.4">
      <c r="A15" s="41"/>
      <c r="B15" s="1" t="s">
        <v>105</v>
      </c>
      <c r="C15" s="1" t="s">
        <v>4</v>
      </c>
      <c r="D15" s="1">
        <v>1100</v>
      </c>
      <c r="E15" s="1">
        <v>2</v>
      </c>
      <c r="F15" s="1" t="b">
        <v>0</v>
      </c>
      <c r="G15" s="1">
        <v>0</v>
      </c>
      <c r="H15" s="1">
        <v>2</v>
      </c>
      <c r="I15" s="1" t="b">
        <v>0</v>
      </c>
      <c r="J15" s="1">
        <v>0</v>
      </c>
      <c r="L15" s="1" t="b">
        <v>0</v>
      </c>
      <c r="N15" s="4">
        <v>16</v>
      </c>
      <c r="O15" s="1">
        <v>4</v>
      </c>
      <c r="P15" s="1">
        <v>0</v>
      </c>
      <c r="Q15" s="1">
        <v>1</v>
      </c>
      <c r="R15" s="1">
        <f>1/2+1/(1+EXP((-1)^G15*(ABS(E15-E14)/2)))</f>
        <v>0.61920292202211757</v>
      </c>
      <c r="S15" s="1">
        <f>1/2+1/(1+EXP((-1)^J15*(ABS(H15-H14)/2)))</f>
        <v>0.61920292202211757</v>
      </c>
      <c r="U15" s="3">
        <f t="shared" si="0"/>
        <v>0.61920292202211757</v>
      </c>
      <c r="V15" s="1">
        <f>1-V14</f>
        <v>0.34017824502794247</v>
      </c>
      <c r="W15" s="1">
        <f t="shared" si="1"/>
        <v>-0.34017824502794247</v>
      </c>
      <c r="X15" s="1">
        <v>0</v>
      </c>
      <c r="Y15" s="1">
        <v>1</v>
      </c>
      <c r="Z15" s="1">
        <f t="shared" si="2"/>
        <v>-13.480919253098104</v>
      </c>
      <c r="AA15" s="1">
        <f t="shared" si="3"/>
        <v>1087</v>
      </c>
    </row>
    <row r="16" spans="1:27" x14ac:dyDescent="0.4">
      <c r="A16" s="41"/>
      <c r="B16" s="1" t="s">
        <v>107</v>
      </c>
      <c r="D16" s="1">
        <v>1000</v>
      </c>
      <c r="E16" s="1">
        <v>6</v>
      </c>
      <c r="F16" s="1" t="b">
        <v>0</v>
      </c>
      <c r="G16" s="1">
        <v>1</v>
      </c>
      <c r="H16" s="1">
        <v>6</v>
      </c>
      <c r="I16" s="1" t="b">
        <v>0</v>
      </c>
      <c r="J16" s="1">
        <v>1</v>
      </c>
      <c r="L16" s="1" t="b">
        <v>0</v>
      </c>
      <c r="N16" s="4">
        <v>16</v>
      </c>
      <c r="O16" s="1">
        <v>4</v>
      </c>
      <c r="P16" s="1">
        <v>1</v>
      </c>
      <c r="Q16" s="1">
        <v>1.25</v>
      </c>
      <c r="R16" s="1">
        <f>1/2+1/(1+EXP((-1)^G16*(ABS(E16-E17)/2)))</f>
        <v>1.3175744761936437</v>
      </c>
      <c r="S16" s="1">
        <f>1/2+1/(1+EXP((-1)^J16*(ABS(H16-H17)/2)))</f>
        <v>1.2310585786300048</v>
      </c>
      <c r="U16" s="3">
        <f t="shared" si="0"/>
        <v>1.5928956592647803</v>
      </c>
      <c r="V16" s="1">
        <f>1/(1+EXP((D17-D16)/400))</f>
        <v>0.5</v>
      </c>
      <c r="W16" s="1">
        <f t="shared" si="1"/>
        <v>0.5</v>
      </c>
      <c r="X16" s="1">
        <v>0</v>
      </c>
      <c r="Y16" s="1">
        <v>1</v>
      </c>
      <c r="Z16" s="1">
        <f t="shared" si="2"/>
        <v>50.972661096472969</v>
      </c>
      <c r="AA16" s="1">
        <f t="shared" si="3"/>
        <v>1051</v>
      </c>
    </row>
    <row r="17" spans="1:27" x14ac:dyDescent="0.4">
      <c r="A17" s="41"/>
      <c r="B17" s="1" t="s">
        <v>109</v>
      </c>
      <c r="D17" s="1">
        <v>1000</v>
      </c>
      <c r="E17" s="1">
        <v>3</v>
      </c>
      <c r="F17" s="1" t="b">
        <v>0</v>
      </c>
      <c r="G17" s="1">
        <v>0</v>
      </c>
      <c r="H17" s="1">
        <v>4</v>
      </c>
      <c r="I17" s="1" t="b">
        <v>0</v>
      </c>
      <c r="J17" s="1">
        <v>0</v>
      </c>
      <c r="L17" s="1" t="b">
        <v>0</v>
      </c>
      <c r="N17" s="4">
        <v>16</v>
      </c>
      <c r="O17" s="1">
        <v>4</v>
      </c>
      <c r="P17" s="1">
        <v>0</v>
      </c>
      <c r="Q17" s="1">
        <v>1</v>
      </c>
      <c r="R17" s="1">
        <f>1/2+1/(1+EXP((-1)^G17*(ABS(E17-E16)/2)))</f>
        <v>0.68242552380635635</v>
      </c>
      <c r="S17" s="1">
        <f>1/2+1/(1+EXP((-1)^J17*(ABS(H17-H16)/2)))</f>
        <v>0.7689414213699951</v>
      </c>
      <c r="U17" s="3">
        <f t="shared" si="0"/>
        <v>0.72568347258817578</v>
      </c>
      <c r="V17" s="1">
        <f>1-V16</f>
        <v>0.5</v>
      </c>
      <c r="W17" s="1">
        <f t="shared" si="1"/>
        <v>-0.5</v>
      </c>
      <c r="X17" s="1">
        <v>0</v>
      </c>
      <c r="Y17" s="1">
        <v>1</v>
      </c>
      <c r="Z17" s="1">
        <f t="shared" si="2"/>
        <v>-23.221871122821625</v>
      </c>
      <c r="AA17" s="1">
        <f t="shared" si="3"/>
        <v>977</v>
      </c>
    </row>
    <row r="19" spans="1:27" x14ac:dyDescent="0.4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4">
      <c r="A20" s="42" t="s">
        <v>23</v>
      </c>
      <c r="B20" s="5" t="s">
        <v>1</v>
      </c>
      <c r="C20" s="5" t="s">
        <v>2</v>
      </c>
      <c r="D20" s="5" t="s">
        <v>6</v>
      </c>
      <c r="E20" s="5" t="s">
        <v>22</v>
      </c>
      <c r="F20" s="5" t="s">
        <v>7</v>
      </c>
      <c r="G20" s="5" t="s">
        <v>25</v>
      </c>
      <c r="H20" s="5" t="s">
        <v>23</v>
      </c>
      <c r="I20" s="5" t="s">
        <v>7</v>
      </c>
      <c r="J20" s="5" t="s">
        <v>26</v>
      </c>
      <c r="K20" s="5" t="s">
        <v>24</v>
      </c>
      <c r="L20" s="5" t="s">
        <v>7</v>
      </c>
      <c r="M20" s="5" t="s">
        <v>27</v>
      </c>
      <c r="N20" s="5" t="s">
        <v>8</v>
      </c>
      <c r="O20" s="5" t="s">
        <v>10</v>
      </c>
      <c r="P20" s="5" t="s">
        <v>15</v>
      </c>
      <c r="Q20" s="5" t="s">
        <v>13</v>
      </c>
      <c r="R20" s="5" t="s">
        <v>19</v>
      </c>
      <c r="S20" s="5" t="s">
        <v>20</v>
      </c>
      <c r="T20" s="5" t="s">
        <v>21</v>
      </c>
      <c r="U20" s="5" t="s">
        <v>12</v>
      </c>
      <c r="V20" s="5" t="s">
        <v>14</v>
      </c>
      <c r="W20" s="5" t="s">
        <v>18</v>
      </c>
      <c r="X20" s="5" t="s">
        <v>16</v>
      </c>
      <c r="Y20" s="5" t="s">
        <v>17</v>
      </c>
      <c r="Z20" s="5" t="s">
        <v>28</v>
      </c>
      <c r="AA20" s="5" t="s">
        <v>29</v>
      </c>
    </row>
    <row r="21" spans="1:27" x14ac:dyDescent="0.4">
      <c r="A21" s="42"/>
      <c r="B21" s="5" t="s">
        <v>53</v>
      </c>
      <c r="C21" s="5"/>
      <c r="D21" s="5">
        <v>1053</v>
      </c>
      <c r="E21" s="5">
        <v>5</v>
      </c>
      <c r="F21" s="5" t="b">
        <v>0</v>
      </c>
      <c r="G21" s="5">
        <v>0</v>
      </c>
      <c r="H21" s="5">
        <v>4</v>
      </c>
      <c r="I21" s="5" t="b">
        <v>0</v>
      </c>
      <c r="J21" s="5">
        <v>0</v>
      </c>
      <c r="K21" s="5"/>
      <c r="L21" s="5" t="b">
        <v>0</v>
      </c>
      <c r="M21" s="5"/>
      <c r="N21" s="5">
        <v>16</v>
      </c>
      <c r="O21" s="5">
        <v>2</v>
      </c>
      <c r="P21" s="5">
        <v>0</v>
      </c>
      <c r="Q21" s="5">
        <v>1</v>
      </c>
      <c r="R21" s="5">
        <f>1/2+1/(1+EXP((-1)^G21*(ABS(E21-E22)/2)))</f>
        <v>0.7689414213699951</v>
      </c>
      <c r="S21" s="5">
        <f>1/2+1/(1+EXP((-1)^J21*(ABS(H21-H22)/2)))</f>
        <v>0.7689414213699951</v>
      </c>
      <c r="T21" s="5"/>
      <c r="U21" s="5">
        <f>Q21*AVERAGE(R21:T21)</f>
        <v>0.7689414213699951</v>
      </c>
      <c r="V21" s="5">
        <f>1/(1+EXP((D22-D21)/400))</f>
        <v>0.2719008017337507</v>
      </c>
      <c r="W21" s="5">
        <f>P21-V21</f>
        <v>-0.2719008017337507</v>
      </c>
      <c r="X21" s="5">
        <v>0</v>
      </c>
      <c r="Y21" s="5">
        <v>1</v>
      </c>
      <c r="Z21" s="5">
        <f>N21*O21*U21*W21*(1-X21)*Y21</f>
        <v>-6.6904252466173277</v>
      </c>
      <c r="AA21" s="5">
        <f>D21+ROUND(Z21,0)</f>
        <v>1046</v>
      </c>
    </row>
    <row r="22" spans="1:27" x14ac:dyDescent="0.4">
      <c r="A22" s="42"/>
      <c r="B22" s="5" t="s">
        <v>86</v>
      </c>
      <c r="C22" s="5">
        <v>12</v>
      </c>
      <c r="D22" s="5">
        <v>1447</v>
      </c>
      <c r="E22" s="8">
        <v>7</v>
      </c>
      <c r="F22" s="5" t="b">
        <v>0</v>
      </c>
      <c r="G22" s="7">
        <v>1</v>
      </c>
      <c r="H22" s="5">
        <v>6</v>
      </c>
      <c r="I22" s="5" t="b">
        <v>0</v>
      </c>
      <c r="J22" s="5">
        <v>1</v>
      </c>
      <c r="K22" s="5"/>
      <c r="L22" s="5" t="b">
        <v>0</v>
      </c>
      <c r="M22" s="5"/>
      <c r="N22" s="5">
        <v>16</v>
      </c>
      <c r="O22" s="5">
        <v>2</v>
      </c>
      <c r="P22" s="5">
        <v>1</v>
      </c>
      <c r="Q22" s="5">
        <v>1.25</v>
      </c>
      <c r="R22" s="5">
        <f>1/2+1/(1+EXP((-1)^G22*(ABS(E22-E21)/2)))</f>
        <v>1.2310585786300048</v>
      </c>
      <c r="S22" s="5">
        <f>1/2+1/(1+EXP((-1)^J22*(ABS(H22-H21)/2)))</f>
        <v>1.2310585786300048</v>
      </c>
      <c r="T22" s="5"/>
      <c r="U22" s="5">
        <f t="shared" ref="U22:U28" si="4">Q22*AVERAGE(R22:T22)</f>
        <v>1.5388232232875061</v>
      </c>
      <c r="V22" s="5">
        <f>1-V21</f>
        <v>0.72809919826624925</v>
      </c>
      <c r="W22" s="5">
        <f>P22-V22</f>
        <v>0.27190080173375075</v>
      </c>
      <c r="X22" s="5">
        <v>0</v>
      </c>
      <c r="Y22" s="5">
        <v>1</v>
      </c>
      <c r="Z22" s="5">
        <f t="shared" ref="Z22:Z28" si="5">N22*O22*U22*W22*(1-X22)*Y22</f>
        <v>13.389032580428399</v>
      </c>
      <c r="AA22" s="5">
        <f t="shared" ref="AA22:AA28" si="6">D22+ROUND(Z22,0)</f>
        <v>1460</v>
      </c>
    </row>
    <row r="23" spans="1:27" x14ac:dyDescent="0.4">
      <c r="A23" s="42"/>
      <c r="B23" s="5" t="s">
        <v>92</v>
      </c>
      <c r="C23" s="5">
        <v>14</v>
      </c>
      <c r="D23" s="5">
        <v>1423</v>
      </c>
      <c r="E23" s="8">
        <v>3</v>
      </c>
      <c r="F23" s="5" t="b">
        <v>0</v>
      </c>
      <c r="G23" s="7">
        <v>0</v>
      </c>
      <c r="H23" s="5">
        <v>5</v>
      </c>
      <c r="I23" s="5" t="b">
        <v>0</v>
      </c>
      <c r="J23" s="5">
        <v>0</v>
      </c>
      <c r="K23" s="5"/>
      <c r="L23" s="5" t="b">
        <v>0</v>
      </c>
      <c r="M23" s="5"/>
      <c r="N23" s="5">
        <v>16</v>
      </c>
      <c r="O23" s="5">
        <v>2</v>
      </c>
      <c r="P23" s="5">
        <v>0</v>
      </c>
      <c r="Q23" s="5">
        <v>1</v>
      </c>
      <c r="R23" s="5">
        <f>1/2+1/(1+EXP((-1)^G23*(ABS(E23-E24)/2)))</f>
        <v>0.68242552380635635</v>
      </c>
      <c r="S23" s="5">
        <f>1/2+1/(1+EXP((-1)^J23*(ABS(H23-H24)/2)))</f>
        <v>0.7689414213699951</v>
      </c>
      <c r="T23" s="5"/>
      <c r="U23" s="5">
        <f t="shared" si="4"/>
        <v>0.72568347258817578</v>
      </c>
      <c r="V23" s="5">
        <f>1/(1+EXP((D24-D23)/400))</f>
        <v>0.48313140430861523</v>
      </c>
      <c r="W23" s="5">
        <f t="shared" ref="W23:W28" si="7">P23-V23</f>
        <v>-0.48313140430861523</v>
      </c>
      <c r="X23" s="5">
        <v>0</v>
      </c>
      <c r="Y23" s="5">
        <v>1</v>
      </c>
      <c r="Z23" s="5">
        <f t="shared" si="5"/>
        <v>-11.219215206242492</v>
      </c>
      <c r="AA23" s="5">
        <f t="shared" si="6"/>
        <v>1412</v>
      </c>
    </row>
    <row r="24" spans="1:27" x14ac:dyDescent="0.4">
      <c r="A24" s="42"/>
      <c r="B24" s="5" t="s">
        <v>94</v>
      </c>
      <c r="C24" s="5">
        <v>11</v>
      </c>
      <c r="D24" s="5">
        <v>1450</v>
      </c>
      <c r="E24" s="5">
        <v>6</v>
      </c>
      <c r="F24" s="5" t="b">
        <v>0</v>
      </c>
      <c r="G24" s="5">
        <v>1</v>
      </c>
      <c r="H24" s="7">
        <v>7</v>
      </c>
      <c r="I24" s="5" t="b">
        <v>0</v>
      </c>
      <c r="J24" s="7">
        <v>1</v>
      </c>
      <c r="K24" s="5"/>
      <c r="L24" s="5" t="b">
        <v>0</v>
      </c>
      <c r="M24" s="5"/>
      <c r="N24" s="5">
        <v>16</v>
      </c>
      <c r="O24" s="5">
        <v>2</v>
      </c>
      <c r="P24" s="5">
        <v>1</v>
      </c>
      <c r="Q24" s="5">
        <v>1.25</v>
      </c>
      <c r="R24" s="5">
        <f>1/2+1/(1+EXP((-1)^G24*(ABS(E24-E23)/2)))</f>
        <v>1.3175744761936437</v>
      </c>
      <c r="S24" s="5">
        <f>1/2+1/(1+EXP((-1)^J24*(ABS(H24-H23)/2)))</f>
        <v>1.2310585786300048</v>
      </c>
      <c r="T24" s="5"/>
      <c r="U24" s="5">
        <f t="shared" si="4"/>
        <v>1.5928956592647803</v>
      </c>
      <c r="V24" s="5">
        <f>1-V23</f>
        <v>0.51686859569138477</v>
      </c>
      <c r="W24" s="5">
        <f t="shared" si="7"/>
        <v>0.48313140430861523</v>
      </c>
      <c r="X24" s="5">
        <v>0</v>
      </c>
      <c r="Y24" s="5">
        <v>1</v>
      </c>
      <c r="Z24" s="5">
        <f t="shared" si="5"/>
        <v>24.626493336886103</v>
      </c>
      <c r="AA24" s="5">
        <f t="shared" si="6"/>
        <v>1475</v>
      </c>
    </row>
    <row r="25" spans="1:27" x14ac:dyDescent="0.4">
      <c r="A25" s="42"/>
      <c r="B25" s="5" t="s">
        <v>98</v>
      </c>
      <c r="C25" s="5">
        <v>20</v>
      </c>
      <c r="D25" s="5">
        <v>1409</v>
      </c>
      <c r="E25" s="5">
        <v>6</v>
      </c>
      <c r="F25" s="5" t="b">
        <v>0</v>
      </c>
      <c r="G25" s="5">
        <v>1</v>
      </c>
      <c r="H25" s="7">
        <v>5</v>
      </c>
      <c r="I25" s="5" t="b">
        <v>0</v>
      </c>
      <c r="J25" s="7">
        <v>0</v>
      </c>
      <c r="K25" s="5">
        <v>1</v>
      </c>
      <c r="L25" s="5" t="b">
        <v>0</v>
      </c>
      <c r="M25" s="5">
        <v>0</v>
      </c>
      <c r="N25" s="5">
        <v>16</v>
      </c>
      <c r="O25" s="5">
        <v>2</v>
      </c>
      <c r="P25" s="5">
        <v>0</v>
      </c>
      <c r="Q25" s="5">
        <v>0.75</v>
      </c>
      <c r="R25" s="5">
        <f>1/2+1/(1+EXP((-1)^G25*(ABS(E25-E26)/2)))</f>
        <v>1.3175744761936437</v>
      </c>
      <c r="S25" s="5">
        <f>1/2+1/(1+EXP((-1)^J25*(ABS(H25-H26)/2)))</f>
        <v>0.7689414213699951</v>
      </c>
      <c r="T25" s="5">
        <f>1/2+1/(1+EXP((-1)^M25*(ABS(K25-K26)/2)))</f>
        <v>0.57585818002124356</v>
      </c>
      <c r="U25" s="5">
        <f t="shared" si="4"/>
        <v>0.66559351939622058</v>
      </c>
      <c r="V25" s="5">
        <f>1/(1+EXP((D26-D25)/400))</f>
        <v>0.48125878412146478</v>
      </c>
      <c r="W25" s="5">
        <f t="shared" si="7"/>
        <v>-0.48125878412146478</v>
      </c>
      <c r="X25" s="5">
        <v>0</v>
      </c>
      <c r="Y25" s="5">
        <v>1</v>
      </c>
      <c r="Z25" s="5">
        <f t="shared" si="5"/>
        <v>-10.250327291640055</v>
      </c>
      <c r="AA25" s="5">
        <f t="shared" si="6"/>
        <v>1399</v>
      </c>
    </row>
    <row r="26" spans="1:27" x14ac:dyDescent="0.4">
      <c r="A26" s="42"/>
      <c r="B26" s="5" t="s">
        <v>100</v>
      </c>
      <c r="C26" s="5">
        <v>13</v>
      </c>
      <c r="D26" s="5">
        <v>1439</v>
      </c>
      <c r="E26" s="5">
        <v>3</v>
      </c>
      <c r="F26" s="5" t="b">
        <v>0</v>
      </c>
      <c r="G26" s="5">
        <v>0</v>
      </c>
      <c r="H26" s="5">
        <v>7</v>
      </c>
      <c r="I26" s="5" t="b">
        <v>0</v>
      </c>
      <c r="J26" s="5">
        <v>1</v>
      </c>
      <c r="K26" s="5">
        <v>6</v>
      </c>
      <c r="L26" s="5" t="b">
        <v>0</v>
      </c>
      <c r="M26" s="5">
        <v>1</v>
      </c>
      <c r="N26" s="5">
        <v>16</v>
      </c>
      <c r="O26" s="5">
        <v>2</v>
      </c>
      <c r="P26" s="5">
        <v>1</v>
      </c>
      <c r="Q26" s="5">
        <v>1</v>
      </c>
      <c r="R26" s="5">
        <f>1/2+1/(1+EXP((-1)^G26*(ABS(E26-E25)/2)))</f>
        <v>0.68242552380635635</v>
      </c>
      <c r="S26" s="5">
        <f>1/2+1/(1+EXP((-1)^J26*(ABS(H26-H25)/2)))</f>
        <v>1.2310585786300048</v>
      </c>
      <c r="T26" s="5">
        <f>1/2+1/(1+EXP((-1)^M26*(ABS(K26-K25)/2)))</f>
        <v>1.4241418199787566</v>
      </c>
      <c r="U26" s="5">
        <f t="shared" si="4"/>
        <v>1.1125419741383726</v>
      </c>
      <c r="V26" s="5">
        <f>1-V25</f>
        <v>0.51874121587853517</v>
      </c>
      <c r="W26" s="5">
        <f t="shared" si="7"/>
        <v>0.48125878412146483</v>
      </c>
      <c r="X26" s="5">
        <v>0</v>
      </c>
      <c r="Y26" s="5">
        <v>1</v>
      </c>
      <c r="Z26" s="5">
        <f t="shared" si="5"/>
        <v>17.133459128253676</v>
      </c>
      <c r="AA26" s="5">
        <f t="shared" si="6"/>
        <v>1456</v>
      </c>
    </row>
    <row r="27" spans="1:27" x14ac:dyDescent="0.4">
      <c r="A27" s="42"/>
      <c r="B27" s="5" t="s">
        <v>33</v>
      </c>
      <c r="C27" s="5" t="s">
        <v>83</v>
      </c>
      <c r="D27" s="5">
        <v>1403</v>
      </c>
      <c r="E27" s="5">
        <v>3</v>
      </c>
      <c r="F27" s="5" t="b">
        <v>0</v>
      </c>
      <c r="G27" s="5">
        <v>0</v>
      </c>
      <c r="H27" s="5">
        <v>6</v>
      </c>
      <c r="I27" s="5" t="b">
        <v>0</v>
      </c>
      <c r="J27" s="5">
        <v>1</v>
      </c>
      <c r="K27" s="5">
        <v>6</v>
      </c>
      <c r="L27" s="5" t="b">
        <v>0</v>
      </c>
      <c r="M27" s="5">
        <v>1</v>
      </c>
      <c r="N27" s="5">
        <v>16</v>
      </c>
      <c r="O27" s="5">
        <v>2</v>
      </c>
      <c r="P27" s="5">
        <v>1</v>
      </c>
      <c r="Q27" s="5">
        <v>1</v>
      </c>
      <c r="R27" s="5">
        <f>1/2+1/(1+EXP((-1)^G27*(ABS(E27-E28)/2)))</f>
        <v>0.68242552380635635</v>
      </c>
      <c r="S27" s="5">
        <f>1/2+1/(1+EXP((-1)^J27*(ABS(H27-H28)/2)))</f>
        <v>1.3175744761936437</v>
      </c>
      <c r="T27" s="5">
        <f>1/2+1/(1+EXP((-1)^M27*(ABS(K27-K28)/2)))</f>
        <v>1.2310585786300048</v>
      </c>
      <c r="U27" s="5">
        <f t="shared" si="4"/>
        <v>1.0770195262100015</v>
      </c>
      <c r="V27" s="5">
        <f>1/(1+EXP((D28-D27)/400))</f>
        <v>0.70682222109356763</v>
      </c>
      <c r="W27" s="5">
        <f t="shared" si="7"/>
        <v>0.29317777890643237</v>
      </c>
      <c r="X27" s="5">
        <v>0</v>
      </c>
      <c r="Y27" s="5">
        <v>1</v>
      </c>
      <c r="Z27" s="5">
        <f t="shared" si="5"/>
        <v>10.104262161059404</v>
      </c>
      <c r="AA27" s="5">
        <f t="shared" si="6"/>
        <v>1413</v>
      </c>
    </row>
    <row r="28" spans="1:27" x14ac:dyDescent="0.4">
      <c r="A28" s="42"/>
      <c r="B28" s="5" t="s">
        <v>106</v>
      </c>
      <c r="C28" s="5"/>
      <c r="D28" s="5">
        <v>1051</v>
      </c>
      <c r="E28" s="5">
        <v>6</v>
      </c>
      <c r="F28" s="5" t="b">
        <v>0</v>
      </c>
      <c r="G28" s="5">
        <v>1</v>
      </c>
      <c r="H28" s="5">
        <v>3</v>
      </c>
      <c r="I28" s="5" t="b">
        <v>0</v>
      </c>
      <c r="J28" s="5">
        <v>0</v>
      </c>
      <c r="K28" s="5">
        <v>4</v>
      </c>
      <c r="L28" s="5" t="b">
        <v>0</v>
      </c>
      <c r="M28" s="5">
        <v>0</v>
      </c>
      <c r="N28" s="5">
        <v>16</v>
      </c>
      <c r="O28" s="5">
        <v>2</v>
      </c>
      <c r="P28" s="5">
        <v>0</v>
      </c>
      <c r="Q28" s="5">
        <v>0.75</v>
      </c>
      <c r="R28" s="5">
        <f>1/2+1/(1+EXP((-1)^G28*(ABS(E28-E27)/2)))</f>
        <v>1.3175744761936437</v>
      </c>
      <c r="S28" s="5">
        <f>1/2+1/(1+EXP((-1)^J28*(ABS(H28-H27)/2)))</f>
        <v>0.68242552380635635</v>
      </c>
      <c r="T28" s="5">
        <f>1/2+1/(1+EXP((-1)^M28*(ABS(K28-K27)/2)))</f>
        <v>0.7689414213699951</v>
      </c>
      <c r="U28" s="5">
        <f t="shared" si="4"/>
        <v>0.6922353553424988</v>
      </c>
      <c r="V28" s="5">
        <f>1-V27</f>
        <v>0.29317777890643237</v>
      </c>
      <c r="W28" s="5">
        <f t="shared" si="7"/>
        <v>-0.29317777890643237</v>
      </c>
      <c r="X28" s="5">
        <v>0</v>
      </c>
      <c r="Y28" s="5">
        <v>1</v>
      </c>
      <c r="Z28" s="5">
        <f t="shared" si="5"/>
        <v>-6.4943367667142002</v>
      </c>
      <c r="AA28" s="5">
        <f t="shared" si="6"/>
        <v>1045</v>
      </c>
    </row>
    <row r="31" spans="1:27" x14ac:dyDescent="0.4">
      <c r="A31" s="43" t="s">
        <v>24</v>
      </c>
      <c r="B31" s="1" t="s">
        <v>0</v>
      </c>
      <c r="C31" s="1" t="s">
        <v>63</v>
      </c>
      <c r="D31" s="1" t="s">
        <v>5</v>
      </c>
      <c r="E31" s="1" t="s">
        <v>30</v>
      </c>
      <c r="F31" s="1" t="s">
        <v>64</v>
      </c>
      <c r="G31" s="1" t="s">
        <v>65</v>
      </c>
      <c r="H31" s="1" t="s">
        <v>66</v>
      </c>
      <c r="I31" s="1" t="s">
        <v>64</v>
      </c>
      <c r="J31" s="1" t="s">
        <v>67</v>
      </c>
      <c r="K31" s="1" t="s">
        <v>68</v>
      </c>
      <c r="L31" s="1" t="s">
        <v>64</v>
      </c>
      <c r="M31" s="1" t="s">
        <v>69</v>
      </c>
      <c r="N31" s="1" t="s">
        <v>70</v>
      </c>
      <c r="O31" s="1" t="s">
        <v>11</v>
      </c>
      <c r="P31" s="1" t="s">
        <v>71</v>
      </c>
      <c r="Q31" s="1" t="s">
        <v>72</v>
      </c>
      <c r="R31" s="1" t="s">
        <v>73</v>
      </c>
      <c r="S31" s="1" t="s">
        <v>74</v>
      </c>
      <c r="T31" s="1" t="s">
        <v>75</v>
      </c>
      <c r="U31" s="1" t="s">
        <v>76</v>
      </c>
      <c r="V31" s="1" t="s">
        <v>77</v>
      </c>
      <c r="W31" s="1" t="s">
        <v>78</v>
      </c>
      <c r="X31" s="1" t="s">
        <v>79</v>
      </c>
      <c r="Y31" s="1" t="s">
        <v>80</v>
      </c>
      <c r="Z31" s="1" t="s">
        <v>81</v>
      </c>
      <c r="AA31" s="1" t="s">
        <v>82</v>
      </c>
    </row>
    <row r="32" spans="1:27" x14ac:dyDescent="0.4">
      <c r="A32" s="43"/>
      <c r="B32" s="1" t="s">
        <v>86</v>
      </c>
      <c r="C32" s="1">
        <v>12</v>
      </c>
      <c r="D32" s="1">
        <v>1467</v>
      </c>
      <c r="E32" s="1">
        <v>3</v>
      </c>
      <c r="F32" s="1" t="b">
        <v>0</v>
      </c>
      <c r="G32" s="1">
        <v>0</v>
      </c>
      <c r="H32" s="1">
        <v>3</v>
      </c>
      <c r="I32" s="5" t="b">
        <v>0</v>
      </c>
      <c r="J32" s="1">
        <v>0</v>
      </c>
      <c r="N32" s="1">
        <v>16</v>
      </c>
      <c r="O32" s="1">
        <v>1</v>
      </c>
      <c r="P32" s="1">
        <v>0</v>
      </c>
      <c r="Q32" s="1">
        <v>1</v>
      </c>
      <c r="R32" s="5">
        <f>1/2+1/(1+EXP((-1)^G32*(ABS(E32-E33)/2)))</f>
        <v>0.68242552380635635</v>
      </c>
      <c r="S32" s="5">
        <f>1/2+1/(1+EXP((-1)^J32*(ABS(H32-H33)/2)))</f>
        <v>0.68242552380635635</v>
      </c>
      <c r="U32" s="1">
        <f t="shared" ref="U32:U35" si="8">Q32*AVERAGE(R32:T32)</f>
        <v>0.68242552380635635</v>
      </c>
      <c r="V32" s="5">
        <f>1/(1+EXP((D33-D32)/400))</f>
        <v>0.48750260351578961</v>
      </c>
      <c r="W32" s="1">
        <f>P32-V32</f>
        <v>-0.48750260351578961</v>
      </c>
      <c r="X32" s="1">
        <v>0</v>
      </c>
      <c r="Y32" s="1">
        <v>1</v>
      </c>
      <c r="Z32" s="1">
        <f t="shared" ref="Z32:Z35" si="9">N32*O32*U32*W32*(1-X32)*Y32</f>
        <v>-5.3229475129796029</v>
      </c>
      <c r="AA32" s="1">
        <f>D32+ROUND(Z32,0)</f>
        <v>1462</v>
      </c>
    </row>
    <row r="33" spans="1:27" x14ac:dyDescent="0.4">
      <c r="A33" s="43"/>
      <c r="B33" s="1" t="s">
        <v>94</v>
      </c>
      <c r="C33" s="1">
        <v>11</v>
      </c>
      <c r="D33" s="1">
        <v>1487</v>
      </c>
      <c r="E33" s="1">
        <v>6</v>
      </c>
      <c r="F33" s="5" t="b">
        <v>0</v>
      </c>
      <c r="G33" s="1">
        <v>1</v>
      </c>
      <c r="H33" s="1">
        <v>6</v>
      </c>
      <c r="I33" s="5" t="b">
        <v>0</v>
      </c>
      <c r="J33" s="1">
        <v>1</v>
      </c>
      <c r="N33" s="1">
        <v>16</v>
      </c>
      <c r="O33" s="5">
        <v>1</v>
      </c>
      <c r="P33" s="1">
        <v>1</v>
      </c>
      <c r="Q33" s="1">
        <v>1.25</v>
      </c>
      <c r="R33" s="5">
        <f>1/2+1/(1+EXP((-1)^G33*(ABS(E33-E32)/2)))</f>
        <v>1.3175744761936437</v>
      </c>
      <c r="S33" s="5">
        <f>1/2+1/(1+EXP((-1)^J33*(ABS(H33-H32)/2)))</f>
        <v>1.3175744761936437</v>
      </c>
      <c r="U33" s="1">
        <f t="shared" si="8"/>
        <v>1.6469680952420545</v>
      </c>
      <c r="V33" s="5">
        <f>1-V32</f>
        <v>0.51249739648421033</v>
      </c>
      <c r="W33" s="1">
        <f>P33-V33</f>
        <v>0.48750260351578967</v>
      </c>
      <c r="X33" s="1">
        <v>0</v>
      </c>
      <c r="Y33" s="1">
        <v>1</v>
      </c>
      <c r="Z33" s="1">
        <f>N33*O33*U33*W33*(1-X33)*Y33</f>
        <v>12.846419749407081</v>
      </c>
      <c r="AA33" s="1">
        <f t="shared" ref="AA33:AA35" si="10">D33+ROUND(Z33,0)</f>
        <v>1500</v>
      </c>
    </row>
    <row r="34" spans="1:27" x14ac:dyDescent="0.4">
      <c r="A34" s="43"/>
      <c r="B34" s="1" t="s">
        <v>100</v>
      </c>
      <c r="C34" s="1">
        <v>13</v>
      </c>
      <c r="D34" s="1">
        <v>1465</v>
      </c>
      <c r="E34" s="1">
        <v>2</v>
      </c>
      <c r="F34" s="5" t="b">
        <v>0</v>
      </c>
      <c r="G34" s="1">
        <v>0</v>
      </c>
      <c r="H34" s="1">
        <v>4</v>
      </c>
      <c r="I34" s="5" t="b">
        <v>0</v>
      </c>
      <c r="J34" s="1">
        <v>0</v>
      </c>
      <c r="N34" s="1">
        <v>16</v>
      </c>
      <c r="O34" s="5">
        <v>1</v>
      </c>
      <c r="P34" s="1">
        <v>0</v>
      </c>
      <c r="Q34" s="1">
        <v>1</v>
      </c>
      <c r="R34" s="5">
        <f>1/2+1/(1+EXP((-1)^G34*(ABS(E34-E35)/2)))</f>
        <v>0.61920292202211757</v>
      </c>
      <c r="S34" s="5">
        <f>1/2+1/(1+EXP((-1)^J34*(ABS(H34-H35)/2)))</f>
        <v>0.7689414213699951</v>
      </c>
      <c r="U34" s="1">
        <f t="shared" si="8"/>
        <v>0.69407217169605628</v>
      </c>
      <c r="V34" s="5">
        <f>1/(1+EXP((D35-D34)/400))</f>
        <v>0.52934125004578558</v>
      </c>
      <c r="W34" s="1">
        <f t="shared" ref="W34:W35" si="11">P34-V34</f>
        <v>-0.52934125004578558</v>
      </c>
      <c r="X34" s="1">
        <v>0</v>
      </c>
      <c r="Y34" s="1">
        <v>1</v>
      </c>
      <c r="Z34" s="1">
        <f t="shared" si="9"/>
        <v>-5.8784164958013365</v>
      </c>
      <c r="AA34" s="1">
        <f t="shared" si="10"/>
        <v>1459</v>
      </c>
    </row>
    <row r="35" spans="1:27" x14ac:dyDescent="0.4">
      <c r="A35" s="43"/>
      <c r="B35" s="1" t="s">
        <v>33</v>
      </c>
      <c r="C35" s="1" t="s">
        <v>83</v>
      </c>
      <c r="D35" s="1">
        <v>1418</v>
      </c>
      <c r="E35" s="1">
        <v>6</v>
      </c>
      <c r="F35" s="5" t="b">
        <v>0</v>
      </c>
      <c r="G35" s="1">
        <v>1</v>
      </c>
      <c r="H35" s="1">
        <v>6</v>
      </c>
      <c r="I35" s="5" t="b">
        <v>0</v>
      </c>
      <c r="J35" s="1">
        <v>1</v>
      </c>
      <c r="N35" s="1">
        <v>16</v>
      </c>
      <c r="O35" s="5">
        <v>1</v>
      </c>
      <c r="P35" s="1">
        <v>1</v>
      </c>
      <c r="Q35" s="1">
        <v>1.25</v>
      </c>
      <c r="R35" s="5">
        <f>1/2+1/(1+EXP((-1)^G35*(ABS(E35-E34)/2)))</f>
        <v>1.3807970779778822</v>
      </c>
      <c r="S35" s="5">
        <f>1/2+1/(1+EXP((-1)^J35*(ABS(H35-H34)/2)))</f>
        <v>1.2310585786300048</v>
      </c>
      <c r="U35" s="1">
        <f t="shared" si="8"/>
        <v>1.6324097853799293</v>
      </c>
      <c r="V35" s="5">
        <f>1-V34</f>
        <v>0.47065874995421442</v>
      </c>
      <c r="W35" s="1">
        <f t="shared" si="11"/>
        <v>0.52934125004578558</v>
      </c>
      <c r="X35" s="1">
        <v>0</v>
      </c>
      <c r="Y35" s="1">
        <v>1</v>
      </c>
      <c r="Z35" s="1">
        <f t="shared" si="9"/>
        <v>13.82562938207975</v>
      </c>
      <c r="AA35" s="1">
        <f t="shared" si="10"/>
        <v>1432</v>
      </c>
    </row>
    <row r="38" spans="1:27" x14ac:dyDescent="0.4">
      <c r="A38" s="44" t="s">
        <v>111</v>
      </c>
      <c r="B38" s="1" t="s">
        <v>0</v>
      </c>
      <c r="C38" s="1" t="s">
        <v>63</v>
      </c>
      <c r="D38" s="1" t="s">
        <v>5</v>
      </c>
      <c r="E38" s="1" t="s">
        <v>30</v>
      </c>
      <c r="F38" s="1" t="s">
        <v>64</v>
      </c>
      <c r="G38" s="1" t="s">
        <v>65</v>
      </c>
      <c r="H38" s="1" t="s">
        <v>66</v>
      </c>
      <c r="I38" s="1" t="s">
        <v>64</v>
      </c>
      <c r="J38" s="1" t="s">
        <v>67</v>
      </c>
      <c r="K38" s="1" t="s">
        <v>68</v>
      </c>
      <c r="L38" s="1" t="s">
        <v>64</v>
      </c>
      <c r="M38" s="1" t="s">
        <v>69</v>
      </c>
      <c r="N38" s="1" t="s">
        <v>70</v>
      </c>
      <c r="O38" s="1" t="s">
        <v>110</v>
      </c>
      <c r="P38" s="1" t="s">
        <v>71</v>
      </c>
      <c r="Q38" s="1" t="s">
        <v>72</v>
      </c>
      <c r="R38" s="1" t="s">
        <v>73</v>
      </c>
      <c r="S38" s="1" t="s">
        <v>74</v>
      </c>
      <c r="T38" s="1" t="s">
        <v>75</v>
      </c>
      <c r="U38" s="1" t="s">
        <v>76</v>
      </c>
      <c r="V38" s="1" t="s">
        <v>77</v>
      </c>
      <c r="W38" s="1" t="s">
        <v>78</v>
      </c>
      <c r="X38" s="1" t="s">
        <v>79</v>
      </c>
      <c r="Y38" s="1" t="s">
        <v>80</v>
      </c>
      <c r="Z38" s="1" t="s">
        <v>81</v>
      </c>
      <c r="AA38" s="1" t="s">
        <v>82</v>
      </c>
    </row>
    <row r="39" spans="1:27" x14ac:dyDescent="0.4">
      <c r="A39" s="44"/>
      <c r="B39" s="1" t="s">
        <v>94</v>
      </c>
      <c r="C39" s="1">
        <v>11</v>
      </c>
      <c r="D39" s="1">
        <v>1513</v>
      </c>
      <c r="E39" s="1">
        <v>6</v>
      </c>
      <c r="F39" s="1" t="b">
        <v>0</v>
      </c>
      <c r="G39" s="1">
        <v>1</v>
      </c>
      <c r="H39" s="1">
        <v>6</v>
      </c>
      <c r="I39" s="1" t="b">
        <v>0</v>
      </c>
      <c r="J39" s="1">
        <v>1</v>
      </c>
      <c r="N39" s="1">
        <v>16</v>
      </c>
      <c r="O39" s="1">
        <v>0.5</v>
      </c>
      <c r="P39" s="1">
        <v>1</v>
      </c>
      <c r="Q39" s="1">
        <v>1.25</v>
      </c>
      <c r="R39" s="5">
        <f>1/2+1/(1+EXP((-1)^G39*(ABS(E39-E40)/2)))</f>
        <v>1.3175744761936437</v>
      </c>
      <c r="S39" s="5">
        <f>1/2+1/(1+EXP((-1)^J39*(ABS(H39-H40)/2)))</f>
        <v>1.3175744761936437</v>
      </c>
      <c r="U39" s="5">
        <f>Q39*AVERAGE(R39:T39)</f>
        <v>1.6469680952420545</v>
      </c>
      <c r="V39" s="5">
        <f>1/(1+EXP((D40-D39)/400))</f>
        <v>0.54177736928363673</v>
      </c>
      <c r="W39" s="5">
        <f>P39-V39</f>
        <v>0.45822263071636327</v>
      </c>
      <c r="X39" s="1">
        <v>0</v>
      </c>
      <c r="Y39" s="1">
        <v>1</v>
      </c>
      <c r="Z39" s="1">
        <f>N39*O39*U39*W39*(1-X39)*Y39</f>
        <v>6.0374244264618566</v>
      </c>
      <c r="AA39" s="1">
        <f t="shared" ref="AA39:AA40" si="12">D39+ROUND(Z39,0)</f>
        <v>1519</v>
      </c>
    </row>
    <row r="40" spans="1:27" x14ac:dyDescent="0.4">
      <c r="A40" s="44"/>
      <c r="B40" s="1" t="s">
        <v>33</v>
      </c>
      <c r="C40" s="1" t="s">
        <v>83</v>
      </c>
      <c r="D40" s="1">
        <v>1446</v>
      </c>
      <c r="E40" s="1">
        <v>3</v>
      </c>
      <c r="F40" s="1" t="b">
        <v>0</v>
      </c>
      <c r="G40" s="1">
        <v>0</v>
      </c>
      <c r="H40" s="1">
        <v>3</v>
      </c>
      <c r="I40" s="1" t="b">
        <v>0</v>
      </c>
      <c r="J40" s="1">
        <v>0</v>
      </c>
      <c r="N40" s="1">
        <v>16</v>
      </c>
      <c r="O40" s="5">
        <v>0.5</v>
      </c>
      <c r="P40" s="1">
        <v>0</v>
      </c>
      <c r="Q40" s="1">
        <v>1</v>
      </c>
      <c r="R40" s="5">
        <f>1/2+1/(1+EXP((-1)^G40*(ABS(E40-E39)/2)))</f>
        <v>0.68242552380635635</v>
      </c>
      <c r="S40" s="5">
        <f>1/2+1/(1+EXP((-1)^J40*(ABS(H40-H39)/2)))</f>
        <v>0.68242552380635635</v>
      </c>
      <c r="U40" s="5">
        <f t="shared" ref="U40" si="13">Q40*AVERAGE(R40:T40)</f>
        <v>0.68242552380635635</v>
      </c>
      <c r="V40" s="5">
        <f>1-V39</f>
        <v>0.45822263071636327</v>
      </c>
      <c r="W40" s="5">
        <f t="shared" ref="W40" si="14">P40-V40</f>
        <v>-0.45822263071636327</v>
      </c>
      <c r="X40" s="1">
        <v>0</v>
      </c>
      <c r="Y40" s="1">
        <v>1</v>
      </c>
      <c r="Z40" s="1">
        <f t="shared" ref="Z40" si="15">N40*O40*U40*W40*(1-X40)*Y40</f>
        <v>-2.5016225502923262</v>
      </c>
      <c r="AA40" s="1">
        <f t="shared" si="12"/>
        <v>1443</v>
      </c>
    </row>
    <row r="44" spans="1:27" x14ac:dyDescent="0.4">
      <c r="A44" s="45" t="s">
        <v>112</v>
      </c>
      <c r="B44" s="1" t="s">
        <v>0</v>
      </c>
      <c r="C44" s="1" t="s">
        <v>6</v>
      </c>
      <c r="E44" s="1" t="s">
        <v>82</v>
      </c>
    </row>
    <row r="45" spans="1:27" x14ac:dyDescent="0.4">
      <c r="A45" s="45"/>
      <c r="B45" s="1" t="s">
        <v>94</v>
      </c>
      <c r="C45" s="1">
        <v>1426</v>
      </c>
      <c r="D45" s="1">
        <v>2</v>
      </c>
      <c r="E45" s="1">
        <v>1519</v>
      </c>
      <c r="F45" s="1">
        <v>1</v>
      </c>
    </row>
    <row r="46" spans="1:27" x14ac:dyDescent="0.4">
      <c r="A46" s="45"/>
      <c r="B46" s="1" t="s">
        <v>88</v>
      </c>
      <c r="C46" s="1">
        <v>1000</v>
      </c>
      <c r="D46" s="1">
        <v>10</v>
      </c>
      <c r="E46" s="1">
        <v>990</v>
      </c>
      <c r="F46" s="1">
        <v>11</v>
      </c>
    </row>
    <row r="47" spans="1:27" x14ac:dyDescent="0.4">
      <c r="A47" s="45"/>
      <c r="B47" s="1" t="s">
        <v>90</v>
      </c>
      <c r="C47" s="1">
        <v>1000</v>
      </c>
      <c r="D47" s="5">
        <v>11</v>
      </c>
      <c r="E47" s="1">
        <v>989</v>
      </c>
      <c r="F47" s="5">
        <v>12</v>
      </c>
    </row>
    <row r="48" spans="1:27" x14ac:dyDescent="0.4">
      <c r="A48" s="45"/>
      <c r="B48" s="1" t="s">
        <v>96</v>
      </c>
      <c r="C48" s="1">
        <v>1000</v>
      </c>
      <c r="D48" s="5">
        <v>12</v>
      </c>
      <c r="E48" s="1">
        <v>987</v>
      </c>
      <c r="F48" s="5">
        <v>14</v>
      </c>
    </row>
    <row r="49" spans="1:6" x14ac:dyDescent="0.4">
      <c r="A49" s="45"/>
      <c r="B49" s="1" t="s">
        <v>106</v>
      </c>
      <c r="C49" s="1">
        <v>1000</v>
      </c>
      <c r="D49" s="5">
        <v>16</v>
      </c>
      <c r="E49" s="1">
        <v>1045</v>
      </c>
      <c r="F49" s="5">
        <v>10</v>
      </c>
    </row>
    <row r="50" spans="1:6" x14ac:dyDescent="0.4">
      <c r="A50" s="45"/>
      <c r="B50" s="1" t="s">
        <v>53</v>
      </c>
      <c r="C50" s="1">
        <v>1000</v>
      </c>
      <c r="D50" s="5">
        <v>15</v>
      </c>
      <c r="E50" s="1">
        <v>1046</v>
      </c>
      <c r="F50" s="5">
        <v>9</v>
      </c>
    </row>
    <row r="51" spans="1:6" x14ac:dyDescent="0.4">
      <c r="A51" s="45"/>
      <c r="B51" s="1" t="s">
        <v>92</v>
      </c>
      <c r="C51" s="1">
        <v>1403</v>
      </c>
      <c r="D51" s="5">
        <v>5</v>
      </c>
      <c r="E51" s="1">
        <v>1412</v>
      </c>
      <c r="F51" s="5">
        <v>6</v>
      </c>
    </row>
    <row r="52" spans="1:6" x14ac:dyDescent="0.4">
      <c r="A52" s="45"/>
      <c r="B52" s="1" t="s">
        <v>102</v>
      </c>
      <c r="C52" s="1">
        <v>1000</v>
      </c>
      <c r="D52" s="5">
        <v>13</v>
      </c>
      <c r="E52" s="1">
        <v>989</v>
      </c>
      <c r="F52" s="5">
        <v>13</v>
      </c>
    </row>
    <row r="53" spans="1:6" x14ac:dyDescent="0.4">
      <c r="A53" s="45"/>
      <c r="B53" s="1" t="s">
        <v>108</v>
      </c>
      <c r="C53" s="1">
        <v>1000</v>
      </c>
      <c r="D53" s="5">
        <v>14</v>
      </c>
      <c r="E53" s="1">
        <v>977</v>
      </c>
      <c r="F53" s="5">
        <v>16</v>
      </c>
    </row>
    <row r="54" spans="1:6" x14ac:dyDescent="0.4">
      <c r="A54" s="45"/>
      <c r="B54" s="1" t="s">
        <v>104</v>
      </c>
      <c r="C54" s="1">
        <v>1100</v>
      </c>
      <c r="D54" s="5">
        <v>8</v>
      </c>
      <c r="E54" s="1">
        <v>1087</v>
      </c>
      <c r="F54" s="5">
        <v>8</v>
      </c>
    </row>
    <row r="55" spans="1:6" x14ac:dyDescent="0.4">
      <c r="A55" s="45"/>
      <c r="B55" s="1" t="s">
        <v>100</v>
      </c>
      <c r="C55" s="1">
        <v>1411</v>
      </c>
      <c r="D55" s="5">
        <v>4</v>
      </c>
      <c r="E55" s="1">
        <v>1459</v>
      </c>
      <c r="F55" s="5">
        <v>3</v>
      </c>
    </row>
    <row r="56" spans="1:6" x14ac:dyDescent="0.4">
      <c r="A56" s="45"/>
      <c r="B56" s="1" t="s">
        <v>86</v>
      </c>
      <c r="C56" s="1">
        <v>1418</v>
      </c>
      <c r="D56" s="5">
        <v>3</v>
      </c>
      <c r="E56" s="1">
        <v>1462</v>
      </c>
      <c r="F56" s="5">
        <v>2</v>
      </c>
    </row>
    <row r="57" spans="1:6" x14ac:dyDescent="0.4">
      <c r="A57" s="45"/>
      <c r="B57" s="5" t="s">
        <v>98</v>
      </c>
      <c r="C57" s="1">
        <v>1354</v>
      </c>
      <c r="D57" s="5">
        <v>7</v>
      </c>
      <c r="E57" s="5">
        <v>1399</v>
      </c>
      <c r="F57" s="5">
        <v>7</v>
      </c>
    </row>
    <row r="58" spans="1:6" x14ac:dyDescent="0.4">
      <c r="A58" s="45"/>
      <c r="B58" s="5" t="s">
        <v>37</v>
      </c>
      <c r="C58" s="1">
        <v>1454</v>
      </c>
      <c r="D58" s="5">
        <v>1</v>
      </c>
      <c r="E58" s="5">
        <v>1426</v>
      </c>
      <c r="F58" s="5">
        <v>5</v>
      </c>
    </row>
    <row r="59" spans="1:6" x14ac:dyDescent="0.4">
      <c r="A59" s="45"/>
      <c r="B59" s="5" t="s">
        <v>33</v>
      </c>
      <c r="C59" s="1">
        <v>1365</v>
      </c>
      <c r="D59" s="5">
        <v>6</v>
      </c>
      <c r="E59" s="5">
        <v>1443</v>
      </c>
      <c r="F59" s="5">
        <v>4</v>
      </c>
    </row>
    <row r="60" spans="1:6" x14ac:dyDescent="0.4">
      <c r="A60" s="45"/>
      <c r="B60" s="5" t="s">
        <v>84</v>
      </c>
      <c r="C60" s="1">
        <v>1000</v>
      </c>
      <c r="D60" s="5">
        <v>9</v>
      </c>
      <c r="E60" s="5">
        <v>978</v>
      </c>
      <c r="F60" s="5">
        <v>15</v>
      </c>
    </row>
  </sheetData>
  <autoFilter ref="B44:F60" xr:uid="{DB1D56E0-9E08-4DDC-9721-32A4F2058A4D}">
    <sortState xmlns:xlrd2="http://schemas.microsoft.com/office/spreadsheetml/2017/richdata2" ref="B45:F60">
      <sortCondition ref="B44:B60"/>
    </sortState>
  </autoFilter>
  <mergeCells count="5">
    <mergeCell ref="A1:A17"/>
    <mergeCell ref="A20:A28"/>
    <mergeCell ref="A31:A35"/>
    <mergeCell ref="A38:A40"/>
    <mergeCell ref="A44:A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0072-41D7-47B7-AD9E-BA52146D8048}">
  <dimension ref="A1:AA60"/>
  <sheetViews>
    <sheetView zoomScaleNormal="100" workbookViewId="0">
      <selection activeCell="K42" sqref="K42"/>
    </sheetView>
  </sheetViews>
  <sheetFormatPr defaultRowHeight="13.9" x14ac:dyDescent="0.4"/>
  <cols>
    <col min="1" max="1" width="9.06640625" style="5"/>
    <col min="2" max="2" width="18.1328125" style="5" customWidth="1"/>
    <col min="3" max="3" width="10.6640625" style="5" customWidth="1"/>
    <col min="4" max="16384" width="9.06640625" style="5"/>
  </cols>
  <sheetData>
    <row r="1" spans="1:27" x14ac:dyDescent="0.4">
      <c r="A1" s="41" t="s">
        <v>22</v>
      </c>
      <c r="B1" s="5" t="s">
        <v>1</v>
      </c>
      <c r="C1" s="5" t="s">
        <v>2</v>
      </c>
      <c r="D1" s="5" t="s">
        <v>6</v>
      </c>
      <c r="E1" s="5" t="s">
        <v>22</v>
      </c>
      <c r="F1" s="5" t="s">
        <v>7</v>
      </c>
      <c r="G1" s="5" t="s">
        <v>25</v>
      </c>
      <c r="H1" s="5" t="s">
        <v>23</v>
      </c>
      <c r="I1" s="5" t="s">
        <v>7</v>
      </c>
      <c r="J1" s="5" t="s">
        <v>26</v>
      </c>
      <c r="K1" s="5" t="s">
        <v>24</v>
      </c>
      <c r="L1" s="5" t="s">
        <v>7</v>
      </c>
      <c r="M1" s="5" t="s">
        <v>27</v>
      </c>
      <c r="N1" s="5" t="s">
        <v>8</v>
      </c>
      <c r="O1" s="5" t="s">
        <v>9</v>
      </c>
      <c r="P1" s="5" t="s">
        <v>15</v>
      </c>
      <c r="Q1" s="5" t="s">
        <v>13</v>
      </c>
      <c r="R1" s="5" t="s">
        <v>19</v>
      </c>
      <c r="S1" s="5" t="s">
        <v>20</v>
      </c>
      <c r="T1" s="5" t="s">
        <v>21</v>
      </c>
      <c r="U1" s="5" t="s">
        <v>12</v>
      </c>
      <c r="V1" s="5" t="s">
        <v>14</v>
      </c>
      <c r="W1" s="5" t="s">
        <v>18</v>
      </c>
      <c r="X1" s="5" t="s">
        <v>16</v>
      </c>
      <c r="Y1" s="5" t="s">
        <v>17</v>
      </c>
      <c r="Z1" s="5" t="s">
        <v>28</v>
      </c>
      <c r="AA1" s="5" t="s">
        <v>29</v>
      </c>
    </row>
    <row r="2" spans="1:27" x14ac:dyDescent="0.4">
      <c r="A2" s="41"/>
      <c r="B2" s="5" t="s">
        <v>114</v>
      </c>
      <c r="C2" s="5">
        <v>1</v>
      </c>
      <c r="D2" s="5">
        <f>1200+ROUND(100*(4*LN(33-C2/2)-11),0)</f>
        <v>1492</v>
      </c>
      <c r="E2" s="5">
        <v>6</v>
      </c>
      <c r="F2" s="5" t="b">
        <v>0</v>
      </c>
      <c r="G2" s="5">
        <v>1</v>
      </c>
      <c r="H2" s="5">
        <v>6</v>
      </c>
      <c r="I2" s="5" t="b">
        <v>0</v>
      </c>
      <c r="J2" s="5">
        <v>1</v>
      </c>
      <c r="N2" s="5">
        <v>16</v>
      </c>
      <c r="O2" s="5">
        <v>4</v>
      </c>
      <c r="P2" s="5">
        <v>1</v>
      </c>
      <c r="Q2" s="5">
        <v>1.25</v>
      </c>
      <c r="R2" s="5">
        <f>1/2+1/(1+EXP((-1)^G2*(ABS(E2-E3)/2)))</f>
        <v>1.3807970779778822</v>
      </c>
      <c r="S2" s="5">
        <f>1/2+1/(1+EXP((-1)^J2*(ABS(H2-H3)/2)))</f>
        <v>1.4241418199787566</v>
      </c>
      <c r="U2" s="5">
        <f>Q2*AVERAGE(R2:T2)</f>
        <v>1.7530868112228992</v>
      </c>
      <c r="V2" s="5">
        <f>1/(1+EXP((D3-D2)/400))</f>
        <v>0.56463629180302921</v>
      </c>
      <c r="W2" s="5">
        <f>P2-V2</f>
        <v>0.43536370819697079</v>
      </c>
      <c r="X2" s="5">
        <v>0</v>
      </c>
      <c r="Y2" s="5">
        <v>1</v>
      </c>
      <c r="Z2" s="5">
        <f>N2*O2*U2*W2*(1-X2)*Y2</f>
        <v>48.846743995213075</v>
      </c>
      <c r="AA2" s="5">
        <f>D2+ROUND(Z2,0)</f>
        <v>1541</v>
      </c>
    </row>
    <row r="3" spans="1:27" x14ac:dyDescent="0.4">
      <c r="A3" s="41"/>
      <c r="B3" s="5" t="s">
        <v>42</v>
      </c>
      <c r="C3" s="5">
        <v>16</v>
      </c>
      <c r="D3" s="5">
        <f t="shared" ref="D3:D17" si="0">1200+ROUND(100*(4*LN(33-C3/2)-11),0)</f>
        <v>1388</v>
      </c>
      <c r="E3" s="5">
        <v>2</v>
      </c>
      <c r="F3" s="5" t="b">
        <v>0</v>
      </c>
      <c r="G3" s="5">
        <v>0</v>
      </c>
      <c r="H3" s="5">
        <v>1</v>
      </c>
      <c r="I3" s="5" t="b">
        <v>0</v>
      </c>
      <c r="J3" s="5">
        <v>0</v>
      </c>
      <c r="N3" s="5">
        <v>16</v>
      </c>
      <c r="O3" s="5">
        <v>4</v>
      </c>
      <c r="P3" s="5">
        <v>0</v>
      </c>
      <c r="Q3" s="5">
        <v>1</v>
      </c>
      <c r="R3" s="5">
        <f>1/2+1/(1+EXP((-1)^G3*(ABS(E3-E2)/2)))</f>
        <v>0.61920292202211757</v>
      </c>
      <c r="S3" s="5">
        <f>1/2+1/(1+EXP((-1)^J3*(ABS(H3-H2)/2)))</f>
        <v>0.57585818002124356</v>
      </c>
      <c r="U3" s="5">
        <f t="shared" ref="U3:U17" si="1">Q3*AVERAGE(R3:T3)</f>
        <v>0.59753055102168062</v>
      </c>
      <c r="V3" s="5">
        <f>1-V2</f>
        <v>0.43536370819697079</v>
      </c>
      <c r="W3" s="5">
        <f t="shared" ref="W3:W17" si="2">P3-V3</f>
        <v>-0.43536370819697079</v>
      </c>
      <c r="X3" s="5">
        <v>0</v>
      </c>
      <c r="Y3" s="5">
        <v>1</v>
      </c>
      <c r="Z3" s="5">
        <f t="shared" ref="Z3:Z17" si="3">N3*O3*U3*W3*(1-X3)*Y3</f>
        <v>-16.649159453041801</v>
      </c>
      <c r="AA3" s="5">
        <f t="shared" ref="AA3:AA17" si="4">D3+ROUND(Z3,0)</f>
        <v>1371</v>
      </c>
    </row>
    <row r="4" spans="1:27" x14ac:dyDescent="0.4">
      <c r="A4" s="41"/>
      <c r="B4" s="5" t="s">
        <v>95</v>
      </c>
      <c r="C4" s="5">
        <v>12</v>
      </c>
      <c r="D4" s="5">
        <f t="shared" si="0"/>
        <v>1418</v>
      </c>
      <c r="E4" s="8">
        <v>6</v>
      </c>
      <c r="F4" s="5" t="b">
        <v>0</v>
      </c>
      <c r="G4" s="7">
        <v>1</v>
      </c>
      <c r="H4" s="5">
        <v>6</v>
      </c>
      <c r="I4" s="5" t="b">
        <v>0</v>
      </c>
      <c r="J4" s="5">
        <v>1</v>
      </c>
      <c r="N4" s="5">
        <v>16</v>
      </c>
      <c r="O4" s="5">
        <v>4</v>
      </c>
      <c r="P4" s="5">
        <v>1</v>
      </c>
      <c r="Q4" s="5">
        <v>1.25</v>
      </c>
      <c r="R4" s="5">
        <f>1/2+1/(1+EXP((-1)^G4*(ABS(E4-E5)/2)))</f>
        <v>1.3807970779778822</v>
      </c>
      <c r="S4" s="5">
        <f>1/2+1/(1+EXP((-1)^J4*(ABS(H4-H5)/2)))</f>
        <v>1.3175744761936437</v>
      </c>
      <c r="U4" s="5">
        <f t="shared" si="1"/>
        <v>1.6864822213572037</v>
      </c>
      <c r="V4" s="5">
        <f>1/(1+EXP((D5-D4)/400))</f>
        <v>0.47751517520819992</v>
      </c>
      <c r="W4" s="5">
        <f t="shared" si="2"/>
        <v>0.52248482479180014</v>
      </c>
      <c r="X4" s="5">
        <v>0</v>
      </c>
      <c r="Y4" s="5">
        <v>1</v>
      </c>
      <c r="Z4" s="5">
        <f t="shared" si="3"/>
        <v>56.39432754817949</v>
      </c>
      <c r="AA4" s="5">
        <f t="shared" si="4"/>
        <v>1474</v>
      </c>
    </row>
    <row r="5" spans="1:27" x14ac:dyDescent="0.4">
      <c r="A5" s="41"/>
      <c r="B5" s="5" t="s">
        <v>116</v>
      </c>
      <c r="C5" s="5">
        <v>7</v>
      </c>
      <c r="D5" s="5">
        <f t="shared" si="0"/>
        <v>1454</v>
      </c>
      <c r="E5" s="8">
        <v>2</v>
      </c>
      <c r="F5" s="5" t="b">
        <v>0</v>
      </c>
      <c r="G5" s="7">
        <v>0</v>
      </c>
      <c r="H5" s="5">
        <v>3</v>
      </c>
      <c r="I5" s="5" t="b">
        <v>0</v>
      </c>
      <c r="J5" s="5">
        <v>0</v>
      </c>
      <c r="N5" s="5">
        <v>16</v>
      </c>
      <c r="O5" s="5">
        <v>4</v>
      </c>
      <c r="P5" s="5">
        <v>0</v>
      </c>
      <c r="Q5" s="5">
        <v>1</v>
      </c>
      <c r="R5" s="5">
        <f>1/2+1/(1+EXP((-1)^G5*(ABS(E5-E4)/2)))</f>
        <v>0.61920292202211757</v>
      </c>
      <c r="S5" s="5">
        <f>1/2+1/(1+EXP((-1)^J5*(ABS(H5-H4)/2)))</f>
        <v>0.68242552380635635</v>
      </c>
      <c r="U5" s="5">
        <f t="shared" si="1"/>
        <v>0.65081422291423696</v>
      </c>
      <c r="V5" s="5">
        <f>1-V4</f>
        <v>0.52248482479180014</v>
      </c>
      <c r="W5" s="5">
        <f t="shared" si="2"/>
        <v>-0.52248482479180014</v>
      </c>
      <c r="X5" s="5">
        <v>0</v>
      </c>
      <c r="Y5" s="5">
        <v>1</v>
      </c>
      <c r="Z5" s="5">
        <f t="shared" si="3"/>
        <v>-21.762595534806827</v>
      </c>
      <c r="AA5" s="5">
        <f t="shared" si="4"/>
        <v>1432</v>
      </c>
    </row>
    <row r="6" spans="1:27" x14ac:dyDescent="0.4">
      <c r="A6" s="41"/>
      <c r="B6" s="5" t="s">
        <v>118</v>
      </c>
      <c r="C6" s="5">
        <v>3</v>
      </c>
      <c r="D6" s="5">
        <f t="shared" si="0"/>
        <v>1480</v>
      </c>
      <c r="E6" s="8">
        <v>2</v>
      </c>
      <c r="F6" s="5" t="b">
        <v>0</v>
      </c>
      <c r="G6" s="7">
        <v>1</v>
      </c>
      <c r="N6" s="5">
        <v>16</v>
      </c>
      <c r="O6" s="5">
        <v>4</v>
      </c>
      <c r="P6" s="5">
        <v>1</v>
      </c>
      <c r="Q6" s="5">
        <v>1</v>
      </c>
      <c r="R6" s="5">
        <f>1/2+1/(1+EXP((-1)^G6*(ABS(E6-E7)/2)))</f>
        <v>1.2310585786300048</v>
      </c>
      <c r="U6" s="5">
        <f t="shared" si="1"/>
        <v>1.2310585786300048</v>
      </c>
      <c r="V6" s="5">
        <f>1/(1+EXP((D7-D6)/400))</f>
        <v>0.76852478349901754</v>
      </c>
      <c r="W6" s="5">
        <f t="shared" si="2"/>
        <v>0.23147521650098246</v>
      </c>
      <c r="X6" s="5">
        <v>0</v>
      </c>
      <c r="Y6" s="5">
        <v>1</v>
      </c>
      <c r="Z6" s="5">
        <f t="shared" si="3"/>
        <v>18.237411264881413</v>
      </c>
      <c r="AA6" s="5">
        <f t="shared" si="4"/>
        <v>1498</v>
      </c>
    </row>
    <row r="7" spans="1:27" x14ac:dyDescent="0.4">
      <c r="A7" s="41"/>
      <c r="B7" s="5" t="s">
        <v>62</v>
      </c>
      <c r="D7" s="5">
        <v>1000</v>
      </c>
      <c r="E7" s="8">
        <v>0</v>
      </c>
      <c r="F7" s="5" t="b">
        <v>0</v>
      </c>
      <c r="G7" s="7">
        <v>0</v>
      </c>
      <c r="N7" s="5">
        <v>16</v>
      </c>
      <c r="O7" s="5">
        <v>4</v>
      </c>
      <c r="P7" s="5">
        <v>0</v>
      </c>
      <c r="Q7" s="5">
        <v>1</v>
      </c>
      <c r="R7" s="5">
        <f>1/2+1/(1+EXP((-1)^G7*(ABS(E7-E6)/2)))</f>
        <v>0.7689414213699951</v>
      </c>
      <c r="U7" s="5">
        <f t="shared" si="1"/>
        <v>0.7689414213699951</v>
      </c>
      <c r="V7" s="5">
        <f>1-V6</f>
        <v>0.23147521650098246</v>
      </c>
      <c r="W7" s="5">
        <f t="shared" si="2"/>
        <v>-0.23147521650098246</v>
      </c>
      <c r="X7" s="5">
        <v>0</v>
      </c>
      <c r="Y7" s="5">
        <v>1</v>
      </c>
      <c r="Z7" s="5">
        <f t="shared" si="3"/>
        <v>-11.391416447244339</v>
      </c>
      <c r="AA7" s="5">
        <f t="shared" si="4"/>
        <v>989</v>
      </c>
    </row>
    <row r="8" spans="1:27" x14ac:dyDescent="0.4">
      <c r="A8" s="41"/>
      <c r="B8" s="5" t="s">
        <v>34</v>
      </c>
      <c r="C8" s="5" t="s">
        <v>16</v>
      </c>
      <c r="D8" s="5">
        <v>1150</v>
      </c>
      <c r="H8" s="7"/>
      <c r="J8" s="7"/>
      <c r="N8" s="5">
        <v>16</v>
      </c>
      <c r="O8" s="5">
        <v>4</v>
      </c>
      <c r="P8" s="5">
        <v>0</v>
      </c>
      <c r="Q8" s="5">
        <v>1</v>
      </c>
      <c r="X8" s="5">
        <v>1</v>
      </c>
      <c r="Y8" s="5">
        <v>1</v>
      </c>
      <c r="Z8" s="5">
        <f t="shared" si="3"/>
        <v>0</v>
      </c>
      <c r="AA8" s="5">
        <f t="shared" si="4"/>
        <v>1150</v>
      </c>
    </row>
    <row r="9" spans="1:27" x14ac:dyDescent="0.4">
      <c r="A9" s="41"/>
      <c r="B9" s="5" t="s">
        <v>50</v>
      </c>
      <c r="C9" s="5">
        <v>28</v>
      </c>
      <c r="D9" s="5">
        <f t="shared" si="0"/>
        <v>1278</v>
      </c>
      <c r="H9" s="7"/>
      <c r="J9" s="7"/>
      <c r="N9" s="5">
        <v>16</v>
      </c>
      <c r="O9" s="5">
        <v>4</v>
      </c>
      <c r="P9" s="5">
        <v>1</v>
      </c>
      <c r="Q9" s="5">
        <v>1</v>
      </c>
      <c r="X9" s="5">
        <v>1</v>
      </c>
      <c r="Y9" s="5">
        <v>1</v>
      </c>
      <c r="Z9" s="5">
        <f t="shared" si="3"/>
        <v>0</v>
      </c>
      <c r="AA9" s="5">
        <f>D9+ROUND(Z9,0)</f>
        <v>1278</v>
      </c>
    </row>
    <row r="10" spans="1:27" x14ac:dyDescent="0.4">
      <c r="A10" s="41"/>
      <c r="B10" s="5" t="s">
        <v>120</v>
      </c>
      <c r="C10" s="5">
        <v>26</v>
      </c>
      <c r="D10" s="5">
        <f t="shared" si="0"/>
        <v>1298</v>
      </c>
      <c r="E10" s="5">
        <v>4</v>
      </c>
      <c r="F10" s="5" t="b">
        <v>0</v>
      </c>
      <c r="G10" s="5">
        <v>0</v>
      </c>
      <c r="H10" s="7">
        <v>3</v>
      </c>
      <c r="I10" s="5" t="b">
        <v>0</v>
      </c>
      <c r="J10" s="7">
        <v>0</v>
      </c>
      <c r="N10" s="5">
        <v>16</v>
      </c>
      <c r="O10" s="5">
        <v>4</v>
      </c>
      <c r="P10" s="5">
        <v>0</v>
      </c>
      <c r="Q10" s="5">
        <v>1</v>
      </c>
      <c r="R10" s="5">
        <f>1/2+1/(1+EXP((-1)^G10*(ABS(E10-E11)/2)))</f>
        <v>0.7689414213699951</v>
      </c>
      <c r="S10" s="5">
        <f>1/2+1/(1+EXP((-1)^J10*(ABS(H10-H11)/10)))</f>
        <v>0.92555748318834108</v>
      </c>
      <c r="U10" s="5">
        <f t="shared" si="1"/>
        <v>0.84724945227916804</v>
      </c>
      <c r="V10" s="5">
        <f>1/(1+EXP((D11-D10)/400))</f>
        <v>0.6780882495516275</v>
      </c>
      <c r="W10" s="5">
        <f t="shared" si="2"/>
        <v>-0.6780882495516275</v>
      </c>
      <c r="X10" s="5">
        <v>0</v>
      </c>
      <c r="Y10" s="5">
        <v>1</v>
      </c>
      <c r="Z10" s="5">
        <f t="shared" si="3"/>
        <v>-36.768633473891597</v>
      </c>
      <c r="AA10" s="5">
        <f t="shared" si="4"/>
        <v>1261</v>
      </c>
    </row>
    <row r="11" spans="1:27" x14ac:dyDescent="0.4">
      <c r="A11" s="41"/>
      <c r="B11" s="5" t="s">
        <v>122</v>
      </c>
      <c r="D11" s="5">
        <v>1000</v>
      </c>
      <c r="E11" s="5">
        <v>6</v>
      </c>
      <c r="F11" s="5" t="b">
        <v>0</v>
      </c>
      <c r="G11" s="5">
        <v>1</v>
      </c>
      <c r="H11" s="7">
        <v>6</v>
      </c>
      <c r="I11" s="5" t="b">
        <v>0</v>
      </c>
      <c r="J11" s="7">
        <v>1</v>
      </c>
      <c r="N11" s="5">
        <v>16</v>
      </c>
      <c r="O11" s="5">
        <v>4</v>
      </c>
      <c r="P11" s="5">
        <v>1</v>
      </c>
      <c r="Q11" s="5">
        <v>1.25</v>
      </c>
      <c r="R11" s="5">
        <f>1/2+1/(1+EXP((-1)^G11*(ABS(E11-E10)/2)))</f>
        <v>1.2310585786300048</v>
      </c>
      <c r="S11" s="5">
        <f>1/2+1/(1+EXP((-1)^J11*(ABS(H11-H10)/10)))</f>
        <v>1.0744425168116591</v>
      </c>
      <c r="U11" s="5">
        <f t="shared" si="1"/>
        <v>1.4409381846510398</v>
      </c>
      <c r="V11" s="5">
        <f>1-V10</f>
        <v>0.3219117504483725</v>
      </c>
      <c r="W11" s="5">
        <f t="shared" si="2"/>
        <v>0.6780882495516275</v>
      </c>
      <c r="X11" s="5">
        <v>0</v>
      </c>
      <c r="Y11" s="5">
        <v>1</v>
      </c>
      <c r="Z11" s="5">
        <f t="shared" si="3"/>
        <v>62.533328085895896</v>
      </c>
      <c r="AA11" s="5">
        <f t="shared" si="4"/>
        <v>1063</v>
      </c>
    </row>
    <row r="12" spans="1:27" x14ac:dyDescent="0.4">
      <c r="A12" s="41"/>
      <c r="B12" s="5" t="s">
        <v>52</v>
      </c>
      <c r="C12" s="5">
        <v>13</v>
      </c>
      <c r="D12" s="5">
        <f t="shared" si="0"/>
        <v>1411</v>
      </c>
      <c r="E12" s="5">
        <v>6</v>
      </c>
      <c r="F12" s="5" t="b">
        <v>0</v>
      </c>
      <c r="G12" s="5">
        <v>1</v>
      </c>
      <c r="H12" s="5">
        <v>6</v>
      </c>
      <c r="I12" s="5" t="b">
        <v>0</v>
      </c>
      <c r="J12" s="5">
        <v>1</v>
      </c>
      <c r="N12" s="5">
        <v>16</v>
      </c>
      <c r="O12" s="5">
        <v>4</v>
      </c>
      <c r="P12" s="5">
        <v>1</v>
      </c>
      <c r="Q12" s="5">
        <v>1.25</v>
      </c>
      <c r="R12" s="5">
        <f>1/2+1/(1+EXP((-1)^G12*(ABS(E12-E13)/2)))</f>
        <v>1.4241418199787566</v>
      </c>
      <c r="S12" s="5">
        <f>1/2+1/(1+EXP((-1)^J12*(ABS(H12-H13)/2)))</f>
        <v>1.2310585786300048</v>
      </c>
      <c r="U12" s="5">
        <f t="shared" si="1"/>
        <v>1.6595002491304758</v>
      </c>
      <c r="V12" s="5">
        <f>1/(1+EXP((D13-D12)/400))</f>
        <v>0.60228617688863062</v>
      </c>
      <c r="W12" s="5">
        <f t="shared" si="2"/>
        <v>0.39771382311136938</v>
      </c>
      <c r="X12" s="5">
        <v>0</v>
      </c>
      <c r="Y12" s="5">
        <v>1</v>
      </c>
      <c r="Z12" s="5">
        <f t="shared" si="3"/>
        <v>42.240396066300896</v>
      </c>
      <c r="AA12" s="5">
        <f t="shared" si="4"/>
        <v>1453</v>
      </c>
    </row>
    <row r="13" spans="1:27" x14ac:dyDescent="0.4">
      <c r="A13" s="41"/>
      <c r="B13" s="5" t="s">
        <v>124</v>
      </c>
      <c r="C13" s="5">
        <v>31</v>
      </c>
      <c r="D13" s="5">
        <f t="shared" si="0"/>
        <v>1245</v>
      </c>
      <c r="E13" s="5">
        <v>1</v>
      </c>
      <c r="F13" s="5" t="b">
        <v>0</v>
      </c>
      <c r="G13" s="5">
        <v>0</v>
      </c>
      <c r="H13" s="5">
        <v>4</v>
      </c>
      <c r="I13" s="5" t="b">
        <v>0</v>
      </c>
      <c r="J13" s="5">
        <v>0</v>
      </c>
      <c r="N13" s="5">
        <v>16</v>
      </c>
      <c r="O13" s="5">
        <v>4</v>
      </c>
      <c r="P13" s="5">
        <v>0</v>
      </c>
      <c r="Q13" s="5">
        <v>1</v>
      </c>
      <c r="R13" s="5">
        <f>1/2+1/(1+EXP((-1)^G13*(ABS(E13-E12)/2)))</f>
        <v>0.57585818002124356</v>
      </c>
      <c r="S13" s="5">
        <f>1/2+1/(1+EXP((-1)^J13*(ABS(H13-H12)/2)))</f>
        <v>0.7689414213699951</v>
      </c>
      <c r="U13" s="5">
        <f t="shared" si="1"/>
        <v>0.67239980069561933</v>
      </c>
      <c r="V13" s="5">
        <f>1-V12</f>
        <v>0.39771382311136938</v>
      </c>
      <c r="W13" s="5">
        <f t="shared" si="2"/>
        <v>-0.39771382311136938</v>
      </c>
      <c r="X13" s="5">
        <v>0</v>
      </c>
      <c r="Y13" s="5">
        <v>1</v>
      </c>
      <c r="Z13" s="5">
        <f t="shared" si="3"/>
        <v>-17.115052505214564</v>
      </c>
      <c r="AA13" s="5">
        <f t="shared" si="4"/>
        <v>1228</v>
      </c>
    </row>
    <row r="14" spans="1:27" x14ac:dyDescent="0.4">
      <c r="A14" s="41"/>
      <c r="B14" s="5" t="s">
        <v>126</v>
      </c>
      <c r="C14" s="5">
        <v>25</v>
      </c>
      <c r="D14" s="5">
        <f t="shared" si="0"/>
        <v>1308</v>
      </c>
      <c r="E14" s="5">
        <v>2</v>
      </c>
      <c r="F14" s="5" t="b">
        <v>0</v>
      </c>
      <c r="G14" s="5">
        <v>0</v>
      </c>
      <c r="H14" s="5">
        <v>0</v>
      </c>
      <c r="I14" s="5" t="b">
        <v>0</v>
      </c>
      <c r="J14" s="5">
        <v>0</v>
      </c>
      <c r="N14" s="5">
        <v>16</v>
      </c>
      <c r="O14" s="5">
        <v>4</v>
      </c>
      <c r="P14" s="5">
        <v>0</v>
      </c>
      <c r="Q14" s="5">
        <v>1</v>
      </c>
      <c r="R14" s="5">
        <f>1/2+1/(1+EXP((-1)^G14*(ABS(E14-E15)/2)))</f>
        <v>0.61920292202211757</v>
      </c>
      <c r="S14" s="5">
        <f>1/2+1/(1+EXP((-1)^J14*(ABS(H14-H15)/2)))</f>
        <v>0.54742587317756675</v>
      </c>
      <c r="U14" s="5">
        <f t="shared" si="1"/>
        <v>0.58331439759984216</v>
      </c>
      <c r="V14" s="5">
        <f>1/(1+EXP((D15-D14)/400))</f>
        <v>0.42250463481418832</v>
      </c>
      <c r="W14" s="5">
        <f t="shared" si="2"/>
        <v>-0.42250463481418832</v>
      </c>
      <c r="X14" s="5">
        <v>0</v>
      </c>
      <c r="Y14" s="5">
        <v>1</v>
      </c>
      <c r="Z14" s="5">
        <f t="shared" si="3"/>
        <v>-15.772994338545892</v>
      </c>
      <c r="AA14" s="5">
        <f t="shared" si="4"/>
        <v>1292</v>
      </c>
    </row>
    <row r="15" spans="1:27" x14ac:dyDescent="0.4">
      <c r="A15" s="41"/>
      <c r="B15" s="5" t="s">
        <v>40</v>
      </c>
      <c r="C15" s="5">
        <v>10</v>
      </c>
      <c r="D15" s="5">
        <f t="shared" si="0"/>
        <v>1433</v>
      </c>
      <c r="E15" s="5">
        <v>6</v>
      </c>
      <c r="F15" s="5" t="b">
        <v>0</v>
      </c>
      <c r="G15" s="5">
        <v>1</v>
      </c>
      <c r="H15" s="5">
        <v>6</v>
      </c>
      <c r="I15" s="5" t="b">
        <v>0</v>
      </c>
      <c r="J15" s="5">
        <v>1</v>
      </c>
      <c r="N15" s="5">
        <v>16</v>
      </c>
      <c r="O15" s="5">
        <v>4</v>
      </c>
      <c r="P15" s="5">
        <v>1</v>
      </c>
      <c r="Q15" s="5">
        <v>1.25</v>
      </c>
      <c r="R15" s="5">
        <f>1/2+1/(1+EXP((-1)^G15*(ABS(E15-E14)/2)))</f>
        <v>1.3807970779778822</v>
      </c>
      <c r="S15" s="5">
        <f>1/2+1/(1+EXP((-1)^J15*(ABS(H15-H14)/2)))</f>
        <v>1.4525741268224333</v>
      </c>
      <c r="U15" s="5">
        <f t="shared" si="1"/>
        <v>1.7708570030001971</v>
      </c>
      <c r="V15" s="5">
        <f>1-V14</f>
        <v>0.57749536518581168</v>
      </c>
      <c r="W15" s="5">
        <f t="shared" si="2"/>
        <v>0.42250463481418832</v>
      </c>
      <c r="X15" s="5">
        <v>0</v>
      </c>
      <c r="Y15" s="5">
        <v>1</v>
      </c>
      <c r="Z15" s="5">
        <f t="shared" si="3"/>
        <v>47.88449864708776</v>
      </c>
      <c r="AA15" s="5">
        <f t="shared" si="4"/>
        <v>1481</v>
      </c>
    </row>
    <row r="16" spans="1:27" x14ac:dyDescent="0.4">
      <c r="A16" s="41"/>
      <c r="B16" s="5" t="s">
        <v>93</v>
      </c>
      <c r="C16" s="5">
        <v>14</v>
      </c>
      <c r="D16" s="5">
        <f t="shared" si="0"/>
        <v>1403</v>
      </c>
      <c r="E16" s="10">
        <v>7</v>
      </c>
      <c r="F16" s="10" t="b">
        <v>1</v>
      </c>
      <c r="G16" s="10">
        <v>1</v>
      </c>
      <c r="H16" s="5">
        <v>6</v>
      </c>
      <c r="I16" s="5" t="b">
        <v>0</v>
      </c>
      <c r="J16" s="5">
        <v>1</v>
      </c>
      <c r="N16" s="5">
        <v>16</v>
      </c>
      <c r="O16" s="5">
        <v>4</v>
      </c>
      <c r="P16" s="5">
        <v>1</v>
      </c>
      <c r="Q16" s="5">
        <v>1.25</v>
      </c>
      <c r="R16" s="5">
        <f>1/2+1/(1+EXP((-1)^G16*(ABS(E16-E17)/10)))</f>
        <v>1.049833997312478</v>
      </c>
      <c r="S16" s="5">
        <f>1/2+1/(1+EXP((-1)^J16*(ABS(H16-H17)/2)))</f>
        <v>1.3175744761936437</v>
      </c>
      <c r="U16" s="5">
        <f t="shared" si="1"/>
        <v>1.4796302959413259</v>
      </c>
      <c r="V16" s="5">
        <f>1/(1+EXP((D17-D16)/400))</f>
        <v>0.44831033065729986</v>
      </c>
      <c r="W16" s="5">
        <f t="shared" si="2"/>
        <v>0.55168966934270014</v>
      </c>
      <c r="X16" s="5">
        <v>0</v>
      </c>
      <c r="Y16" s="5">
        <v>1</v>
      </c>
      <c r="Z16" s="5">
        <f t="shared" si="3"/>
        <v>52.242991917907943</v>
      </c>
      <c r="AA16" s="5">
        <f t="shared" si="4"/>
        <v>1455</v>
      </c>
    </row>
    <row r="17" spans="1:27" x14ac:dyDescent="0.4">
      <c r="A17" s="41"/>
      <c r="B17" s="5" t="s">
        <v>128</v>
      </c>
      <c r="C17" s="5">
        <v>2</v>
      </c>
      <c r="D17" s="5">
        <f t="shared" si="0"/>
        <v>1486</v>
      </c>
      <c r="E17" s="10">
        <v>5</v>
      </c>
      <c r="F17" s="10" t="b">
        <v>1</v>
      </c>
      <c r="G17" s="10">
        <v>0</v>
      </c>
      <c r="H17" s="5">
        <v>3</v>
      </c>
      <c r="I17" s="5" t="b">
        <v>0</v>
      </c>
      <c r="J17" s="5">
        <v>0</v>
      </c>
      <c r="N17" s="5">
        <v>16</v>
      </c>
      <c r="O17" s="5">
        <v>4</v>
      </c>
      <c r="P17" s="5">
        <v>0</v>
      </c>
      <c r="Q17" s="5">
        <v>1</v>
      </c>
      <c r="R17" s="5">
        <f>1/2+1/(1+EXP((-1)^G17*(ABS(E17-E16)/10)))</f>
        <v>0.95016600268752216</v>
      </c>
      <c r="S17" s="5">
        <f>1/2+1/(1+EXP((-1)^J17*(ABS(H17-H16)/2)))</f>
        <v>0.68242552380635635</v>
      </c>
      <c r="U17" s="5">
        <f t="shared" si="1"/>
        <v>0.8162957632469392</v>
      </c>
      <c r="V17" s="5">
        <f>1-V16</f>
        <v>0.55168966934270014</v>
      </c>
      <c r="W17" s="5">
        <f t="shared" si="2"/>
        <v>-0.55168966934270014</v>
      </c>
      <c r="X17" s="5">
        <v>0</v>
      </c>
      <c r="Y17" s="5">
        <v>1</v>
      </c>
      <c r="Z17" s="5">
        <f t="shared" si="3"/>
        <v>-28.821884141539257</v>
      </c>
      <c r="AA17" s="5">
        <f t="shared" si="4"/>
        <v>1457</v>
      </c>
    </row>
    <row r="19" spans="1:27" x14ac:dyDescent="0.4">
      <c r="A19" s="6"/>
    </row>
    <row r="20" spans="1:27" x14ac:dyDescent="0.4">
      <c r="A20" s="42" t="s">
        <v>23</v>
      </c>
      <c r="B20" s="5" t="s">
        <v>1</v>
      </c>
      <c r="C20" s="5" t="s">
        <v>2</v>
      </c>
      <c r="D20" s="5" t="s">
        <v>6</v>
      </c>
      <c r="E20" s="5" t="s">
        <v>22</v>
      </c>
      <c r="F20" s="5" t="s">
        <v>7</v>
      </c>
      <c r="G20" s="5" t="s">
        <v>25</v>
      </c>
      <c r="H20" s="5" t="s">
        <v>23</v>
      </c>
      <c r="I20" s="5" t="s">
        <v>7</v>
      </c>
      <c r="J20" s="5" t="s">
        <v>26</v>
      </c>
      <c r="K20" s="5" t="s">
        <v>24</v>
      </c>
      <c r="L20" s="5" t="s">
        <v>7</v>
      </c>
      <c r="M20" s="5" t="s">
        <v>27</v>
      </c>
      <c r="N20" s="5" t="s">
        <v>8</v>
      </c>
      <c r="O20" s="5" t="s">
        <v>10</v>
      </c>
      <c r="P20" s="5" t="s">
        <v>15</v>
      </c>
      <c r="Q20" s="5" t="s">
        <v>13</v>
      </c>
      <c r="R20" s="5" t="s">
        <v>19</v>
      </c>
      <c r="S20" s="5" t="s">
        <v>20</v>
      </c>
      <c r="T20" s="5" t="s">
        <v>21</v>
      </c>
      <c r="U20" s="5" t="s">
        <v>12</v>
      </c>
      <c r="V20" s="5" t="s">
        <v>14</v>
      </c>
      <c r="W20" s="5" t="s">
        <v>18</v>
      </c>
      <c r="X20" s="5" t="s">
        <v>16</v>
      </c>
      <c r="Y20" s="5" t="s">
        <v>17</v>
      </c>
      <c r="Z20" s="5" t="s">
        <v>28</v>
      </c>
      <c r="AA20" s="5" t="s">
        <v>29</v>
      </c>
    </row>
    <row r="21" spans="1:27" x14ac:dyDescent="0.4">
      <c r="A21" s="42"/>
      <c r="B21" s="5" t="s">
        <v>114</v>
      </c>
      <c r="C21" s="5">
        <v>1</v>
      </c>
      <c r="D21" s="5">
        <v>1541</v>
      </c>
      <c r="E21" s="10">
        <v>2</v>
      </c>
      <c r="F21" s="10" t="b">
        <v>1</v>
      </c>
      <c r="G21" s="10">
        <v>0</v>
      </c>
      <c r="H21" s="5">
        <v>6</v>
      </c>
      <c r="I21" s="5" t="b">
        <v>0</v>
      </c>
      <c r="J21" s="5">
        <v>1</v>
      </c>
      <c r="K21" s="5">
        <v>6</v>
      </c>
      <c r="L21" s="5" t="b">
        <v>0</v>
      </c>
      <c r="M21" s="5">
        <v>1</v>
      </c>
      <c r="N21" s="5">
        <v>16</v>
      </c>
      <c r="O21" s="5">
        <v>2</v>
      </c>
      <c r="P21" s="5">
        <v>1</v>
      </c>
      <c r="Q21" s="5">
        <v>1</v>
      </c>
      <c r="R21" s="5">
        <f>1/2+1/(1+EXP((-1)^G21*(ABS(E21-E22)/2)))</f>
        <v>0.57585818002124356</v>
      </c>
      <c r="S21" s="5">
        <f>1/2+1/(1+EXP((-1)^J21*(ABS(H21-H22)/2)))</f>
        <v>1.3175744761936437</v>
      </c>
      <c r="T21" s="5">
        <f>1/2+1/(1+EXP((-1)^M21*(ABS(K21-K22)/2)))</f>
        <v>1.3807970779778822</v>
      </c>
      <c r="U21" s="5">
        <f>Q21*AVERAGE(R21:T21)</f>
        <v>1.0914099113975897</v>
      </c>
      <c r="V21" s="5">
        <f>1/(1+EXP((D22-D21)/400))</f>
        <v>0.54177736928363673</v>
      </c>
      <c r="W21" s="5">
        <f>P21-V21</f>
        <v>0.45822263071636327</v>
      </c>
      <c r="X21" s="5">
        <v>0</v>
      </c>
      <c r="Y21" s="5">
        <v>1</v>
      </c>
      <c r="Z21" s="5">
        <f>N21*O21*U21*W21*(1-X21)*Y21</f>
        <v>16.003479065296528</v>
      </c>
      <c r="AA21" s="5">
        <f>D21+ROUND(Z21,0)</f>
        <v>1557</v>
      </c>
    </row>
    <row r="22" spans="1:27" x14ac:dyDescent="0.4">
      <c r="A22" s="42"/>
      <c r="B22" s="5" t="s">
        <v>95</v>
      </c>
      <c r="C22" s="5">
        <v>12</v>
      </c>
      <c r="D22" s="5">
        <v>1474</v>
      </c>
      <c r="E22" s="9">
        <v>7</v>
      </c>
      <c r="F22" s="10" t="b">
        <v>1</v>
      </c>
      <c r="G22" s="10">
        <v>1</v>
      </c>
      <c r="H22" s="5">
        <v>3</v>
      </c>
      <c r="I22" s="5" t="b">
        <v>0</v>
      </c>
      <c r="J22" s="5">
        <v>0</v>
      </c>
      <c r="K22" s="5">
        <v>2</v>
      </c>
      <c r="L22" s="5" t="b">
        <v>0</v>
      </c>
      <c r="M22" s="5">
        <v>0</v>
      </c>
      <c r="N22" s="5">
        <v>16</v>
      </c>
      <c r="O22" s="5">
        <v>2</v>
      </c>
      <c r="P22" s="5">
        <v>0</v>
      </c>
      <c r="Q22" s="5">
        <v>0.75</v>
      </c>
      <c r="R22" s="5">
        <f>1/2+1/(1+EXP((-1)^G22*(ABS(E22-E21)/2)))</f>
        <v>1.4241418199787566</v>
      </c>
      <c r="S22" s="5">
        <f>1/2+1/(1+EXP((-1)^J22*(ABS(H22-H21)/2)))</f>
        <v>0.68242552380635635</v>
      </c>
      <c r="T22" s="5">
        <f>1/2+1/(1+EXP((-1)^M22*(ABS(K22-K21)/2)))</f>
        <v>0.61920292202211757</v>
      </c>
      <c r="U22" s="5">
        <f t="shared" ref="U22:U28" si="5">Q22*AVERAGE(R22:T22)</f>
        <v>0.68144256645180756</v>
      </c>
      <c r="V22" s="5">
        <f>1-V21</f>
        <v>0.45822263071636327</v>
      </c>
      <c r="W22" s="5">
        <f>P22-V22</f>
        <v>-0.45822263071636327</v>
      </c>
      <c r="X22" s="5">
        <v>0</v>
      </c>
      <c r="Y22" s="5">
        <v>1</v>
      </c>
      <c r="Z22" s="5">
        <f t="shared" ref="Z22:Z28" si="6">N22*O22*U22*W22*(1-X22)*Y22</f>
        <v>-9.9920769754130383</v>
      </c>
      <c r="AA22" s="5">
        <f t="shared" ref="AA22:AA28" si="7">D22+ROUND(Z22,0)</f>
        <v>1464</v>
      </c>
    </row>
    <row r="23" spans="1:27" x14ac:dyDescent="0.4">
      <c r="A23" s="42"/>
      <c r="B23" s="5" t="s">
        <v>118</v>
      </c>
      <c r="C23" s="5">
        <v>3</v>
      </c>
      <c r="D23" s="5">
        <v>1498</v>
      </c>
      <c r="E23" s="8">
        <v>6</v>
      </c>
      <c r="F23" s="5" t="b">
        <v>0</v>
      </c>
      <c r="G23" s="7">
        <v>1</v>
      </c>
      <c r="H23" s="5">
        <v>6</v>
      </c>
      <c r="I23" s="5" t="b">
        <v>0</v>
      </c>
      <c r="J23" s="5">
        <v>1</v>
      </c>
      <c r="N23" s="5">
        <v>16</v>
      </c>
      <c r="O23" s="5">
        <v>2</v>
      </c>
      <c r="P23" s="5">
        <v>1</v>
      </c>
      <c r="Q23" s="5">
        <v>1.25</v>
      </c>
      <c r="R23" s="5">
        <f>1/2+1/(1+EXP((-1)^G23*(ABS(E23-E24)/2)))</f>
        <v>1.3807970779778822</v>
      </c>
      <c r="S23" s="5">
        <f>1/2+1/(1+EXP((-1)^J23*(ABS(H23-H24)/2)))</f>
        <v>1.4241418199787566</v>
      </c>
      <c r="U23" s="5">
        <f t="shared" si="5"/>
        <v>1.7530868112228992</v>
      </c>
      <c r="V23" s="5">
        <f>1/(1+EXP((D24-D23)/400))</f>
        <v>0.63413559101080075</v>
      </c>
      <c r="W23" s="5">
        <f t="shared" ref="W23:W28" si="8">P23-V23</f>
        <v>0.36586440898919925</v>
      </c>
      <c r="X23" s="5">
        <v>0</v>
      </c>
      <c r="Y23" s="5">
        <v>1</v>
      </c>
      <c r="Z23" s="5">
        <f t="shared" si="6"/>
        <v>20.524546243034429</v>
      </c>
      <c r="AA23" s="5">
        <f t="shared" si="7"/>
        <v>1519</v>
      </c>
    </row>
    <row r="24" spans="1:27" x14ac:dyDescent="0.4">
      <c r="A24" s="42"/>
      <c r="B24" s="5" t="s">
        <v>50</v>
      </c>
      <c r="C24" s="5">
        <v>28</v>
      </c>
      <c r="D24" s="5">
        <v>1278</v>
      </c>
      <c r="E24" s="5">
        <v>2</v>
      </c>
      <c r="F24" s="5" t="b">
        <v>0</v>
      </c>
      <c r="G24" s="5">
        <v>0</v>
      </c>
      <c r="H24" s="7">
        <v>1</v>
      </c>
      <c r="I24" s="5" t="b">
        <v>0</v>
      </c>
      <c r="J24" s="7">
        <v>0</v>
      </c>
      <c r="N24" s="5">
        <v>16</v>
      </c>
      <c r="O24" s="5">
        <v>2</v>
      </c>
      <c r="P24" s="5">
        <v>0</v>
      </c>
      <c r="Q24" s="5">
        <v>1</v>
      </c>
      <c r="R24" s="5">
        <f>1/2+1/(1+EXP((-1)^G24*(ABS(E24-E23)/2)))</f>
        <v>0.61920292202211757</v>
      </c>
      <c r="S24" s="5">
        <f>1/2+1/(1+EXP((-1)^J24*(ABS(H24-H23)/2)))</f>
        <v>0.57585818002124356</v>
      </c>
      <c r="U24" s="5">
        <f t="shared" si="5"/>
        <v>0.59753055102168062</v>
      </c>
      <c r="V24" s="5">
        <f>1-V23</f>
        <v>0.36586440898919925</v>
      </c>
      <c r="W24" s="5">
        <f t="shared" si="8"/>
        <v>-0.36586440898919925</v>
      </c>
      <c r="X24" s="5">
        <v>0</v>
      </c>
      <c r="Y24" s="5">
        <v>1</v>
      </c>
      <c r="Z24" s="5">
        <f t="shared" si="6"/>
        <v>-6.9956851808812077</v>
      </c>
      <c r="AA24" s="5">
        <f t="shared" si="7"/>
        <v>1271</v>
      </c>
    </row>
    <row r="25" spans="1:27" x14ac:dyDescent="0.4">
      <c r="A25" s="42"/>
      <c r="B25" s="5" t="s">
        <v>122</v>
      </c>
      <c r="D25" s="5">
        <v>1063</v>
      </c>
      <c r="E25" s="10">
        <v>5</v>
      </c>
      <c r="F25" s="10" t="b">
        <v>1</v>
      </c>
      <c r="G25" s="10">
        <v>0</v>
      </c>
      <c r="H25" s="7">
        <v>4</v>
      </c>
      <c r="I25" s="5" t="b">
        <v>0</v>
      </c>
      <c r="J25" s="7">
        <v>0</v>
      </c>
      <c r="N25" s="5">
        <v>16</v>
      </c>
      <c r="O25" s="5">
        <v>2</v>
      </c>
      <c r="P25" s="5">
        <v>0</v>
      </c>
      <c r="Q25" s="5">
        <v>1</v>
      </c>
      <c r="R25" s="5">
        <f>1/2+1/(1+EXP((-1)^G25*(ABS(E25-E26)/2)))</f>
        <v>0.7689414213699951</v>
      </c>
      <c r="S25" s="5">
        <f>1/2+1/(1+EXP((-1)^J25*(ABS(H25-H26)/2)))</f>
        <v>0.7689414213699951</v>
      </c>
      <c r="U25" s="5">
        <f t="shared" si="5"/>
        <v>0.7689414213699951</v>
      </c>
      <c r="V25" s="5">
        <f>1/(1+EXP((D26-D25)/400))</f>
        <v>0.27388501873922089</v>
      </c>
      <c r="W25" s="5">
        <f t="shared" si="8"/>
        <v>-0.27388501873922089</v>
      </c>
      <c r="X25" s="5">
        <v>0</v>
      </c>
      <c r="Y25" s="5">
        <v>1</v>
      </c>
      <c r="Z25" s="5">
        <f t="shared" si="6"/>
        <v>-6.739249139241096</v>
      </c>
      <c r="AA25" s="5">
        <f t="shared" si="7"/>
        <v>1056</v>
      </c>
    </row>
    <row r="26" spans="1:27" x14ac:dyDescent="0.4">
      <c r="A26" s="42"/>
      <c r="B26" s="5" t="s">
        <v>52</v>
      </c>
      <c r="C26" s="5">
        <v>13</v>
      </c>
      <c r="D26" s="5">
        <v>1453</v>
      </c>
      <c r="E26" s="10">
        <v>7</v>
      </c>
      <c r="F26" s="10" t="b">
        <v>1</v>
      </c>
      <c r="G26" s="10">
        <v>1</v>
      </c>
      <c r="H26" s="5">
        <v>6</v>
      </c>
      <c r="I26" s="5" t="b">
        <v>0</v>
      </c>
      <c r="J26" s="5">
        <v>1</v>
      </c>
      <c r="N26" s="5">
        <v>16</v>
      </c>
      <c r="O26" s="5">
        <v>2</v>
      </c>
      <c r="P26" s="5">
        <v>1</v>
      </c>
      <c r="Q26" s="5">
        <v>1.25</v>
      </c>
      <c r="R26" s="5">
        <f>1/2+1/(1+EXP((-1)^G26*(ABS(E26-E25)/2)))</f>
        <v>1.2310585786300048</v>
      </c>
      <c r="S26" s="5">
        <f>1/2+1/(1+EXP((-1)^J26*(ABS(H26-H25)/2)))</f>
        <v>1.2310585786300048</v>
      </c>
      <c r="U26" s="5">
        <f t="shared" si="5"/>
        <v>1.5388232232875061</v>
      </c>
      <c r="V26" s="5">
        <f>1-V25</f>
        <v>0.72611498126077911</v>
      </c>
      <c r="W26" s="5">
        <f t="shared" si="8"/>
        <v>0.27388501873922089</v>
      </c>
      <c r="X26" s="5">
        <v>0</v>
      </c>
      <c r="Y26" s="5">
        <v>1</v>
      </c>
      <c r="Z26" s="5">
        <f t="shared" si="6"/>
        <v>13.486740075086301</v>
      </c>
      <c r="AA26" s="5">
        <f t="shared" si="7"/>
        <v>1466</v>
      </c>
    </row>
    <row r="27" spans="1:27" x14ac:dyDescent="0.4">
      <c r="A27" s="42"/>
      <c r="B27" s="5" t="s">
        <v>40</v>
      </c>
      <c r="C27" s="5">
        <v>10</v>
      </c>
      <c r="D27" s="5">
        <v>1481</v>
      </c>
      <c r="E27" s="5">
        <v>6</v>
      </c>
      <c r="F27" s="5" t="b">
        <v>0</v>
      </c>
      <c r="G27" s="5">
        <v>1</v>
      </c>
      <c r="H27" s="5">
        <v>6</v>
      </c>
      <c r="I27" s="5" t="b">
        <v>0</v>
      </c>
      <c r="J27" s="5">
        <v>1</v>
      </c>
      <c r="N27" s="5">
        <v>16</v>
      </c>
      <c r="O27" s="5">
        <v>2</v>
      </c>
      <c r="P27" s="5">
        <v>1</v>
      </c>
      <c r="Q27" s="5">
        <v>1.25</v>
      </c>
      <c r="R27" s="5">
        <f>1/2+1/(1+EXP((-1)^G27*(ABS(E27-E28)/2)))</f>
        <v>1.3175744761936437</v>
      </c>
      <c r="S27" s="5">
        <f>1/2+1/(1+EXP((-1)^J27*(ABS(H27-H28)/2)))</f>
        <v>1.4241418199787566</v>
      </c>
      <c r="U27" s="5">
        <f t="shared" si="5"/>
        <v>1.7135726851077502</v>
      </c>
      <c r="V27" s="5">
        <f>1/(1+EXP((D28-D27)/400))</f>
        <v>0.51624428106207243</v>
      </c>
      <c r="W27" s="5">
        <f t="shared" si="8"/>
        <v>0.48375571893792757</v>
      </c>
      <c r="X27" s="5">
        <v>0</v>
      </c>
      <c r="Y27" s="5">
        <v>1</v>
      </c>
      <c r="Z27" s="5">
        <f t="shared" si="6"/>
        <v>26.526418759574231</v>
      </c>
      <c r="AA27" s="5">
        <f t="shared" si="7"/>
        <v>1508</v>
      </c>
    </row>
    <row r="28" spans="1:27" x14ac:dyDescent="0.4">
      <c r="A28" s="42"/>
      <c r="B28" s="5" t="s">
        <v>93</v>
      </c>
      <c r="C28" s="5">
        <v>14</v>
      </c>
      <c r="D28" s="5">
        <v>1455</v>
      </c>
      <c r="E28" s="5">
        <v>3</v>
      </c>
      <c r="F28" s="5" t="b">
        <v>0</v>
      </c>
      <c r="G28" s="5">
        <v>0</v>
      </c>
      <c r="H28" s="5">
        <v>1</v>
      </c>
      <c r="I28" s="5" t="b">
        <v>0</v>
      </c>
      <c r="J28" s="5">
        <v>0</v>
      </c>
      <c r="N28" s="5">
        <v>16</v>
      </c>
      <c r="O28" s="5">
        <v>2</v>
      </c>
      <c r="P28" s="5">
        <v>0</v>
      </c>
      <c r="Q28" s="5">
        <v>1</v>
      </c>
      <c r="R28" s="5">
        <f>1/2+1/(1+EXP((-1)^G28*(ABS(E28-E27)/2)))</f>
        <v>0.68242552380635635</v>
      </c>
      <c r="S28" s="5">
        <f>1/2+1/(1+EXP((-1)^J28*(ABS(H28-H27)/2)))</f>
        <v>0.57585818002124356</v>
      </c>
      <c r="U28" s="5">
        <f t="shared" si="5"/>
        <v>0.6291418519137999</v>
      </c>
      <c r="V28" s="5">
        <f>1-V27</f>
        <v>0.48375571893792757</v>
      </c>
      <c r="W28" s="5">
        <f t="shared" si="8"/>
        <v>-0.48375571893792757</v>
      </c>
      <c r="X28" s="5">
        <v>0</v>
      </c>
      <c r="Y28" s="5">
        <v>1</v>
      </c>
      <c r="Z28" s="5">
        <f t="shared" si="6"/>
        <v>-9.7392310043679817</v>
      </c>
      <c r="AA28" s="5">
        <f t="shared" si="7"/>
        <v>1445</v>
      </c>
    </row>
    <row r="31" spans="1:27" x14ac:dyDescent="0.4">
      <c r="A31" s="43" t="s">
        <v>24</v>
      </c>
      <c r="B31" s="5" t="s">
        <v>0</v>
      </c>
      <c r="C31" s="5" t="s">
        <v>63</v>
      </c>
      <c r="D31" s="5" t="s">
        <v>5</v>
      </c>
      <c r="E31" s="5" t="s">
        <v>30</v>
      </c>
      <c r="F31" s="5" t="s">
        <v>64</v>
      </c>
      <c r="G31" s="5" t="s">
        <v>65</v>
      </c>
      <c r="H31" s="5" t="s">
        <v>66</v>
      </c>
      <c r="I31" s="5" t="s">
        <v>64</v>
      </c>
      <c r="J31" s="5" t="s">
        <v>67</v>
      </c>
      <c r="K31" s="5" t="s">
        <v>68</v>
      </c>
      <c r="L31" s="5" t="s">
        <v>64</v>
      </c>
      <c r="M31" s="5" t="s">
        <v>69</v>
      </c>
      <c r="N31" s="5" t="s">
        <v>70</v>
      </c>
      <c r="O31" s="5" t="s">
        <v>11</v>
      </c>
      <c r="P31" s="5" t="s">
        <v>71</v>
      </c>
      <c r="Q31" s="5" t="s">
        <v>72</v>
      </c>
      <c r="R31" s="5" t="s">
        <v>73</v>
      </c>
      <c r="S31" s="5" t="s">
        <v>74</v>
      </c>
      <c r="T31" s="5" t="s">
        <v>75</v>
      </c>
      <c r="U31" s="5" t="s">
        <v>76</v>
      </c>
      <c r="V31" s="5" t="s">
        <v>77</v>
      </c>
      <c r="W31" s="5" t="s">
        <v>78</v>
      </c>
      <c r="X31" s="5" t="s">
        <v>79</v>
      </c>
      <c r="Y31" s="5" t="s">
        <v>80</v>
      </c>
      <c r="Z31" s="5" t="s">
        <v>81</v>
      </c>
      <c r="AA31" s="5" t="s">
        <v>82</v>
      </c>
    </row>
    <row r="32" spans="1:27" x14ac:dyDescent="0.4">
      <c r="A32" s="43"/>
      <c r="B32" s="5" t="s">
        <v>114</v>
      </c>
      <c r="C32" s="5">
        <v>1</v>
      </c>
      <c r="D32" s="5">
        <v>1557</v>
      </c>
      <c r="E32" s="5">
        <v>6</v>
      </c>
      <c r="F32" s="5" t="b">
        <v>0</v>
      </c>
      <c r="G32" s="5">
        <v>1</v>
      </c>
      <c r="H32" s="5">
        <v>6</v>
      </c>
      <c r="I32" s="5" t="b">
        <v>0</v>
      </c>
      <c r="J32" s="5">
        <v>1</v>
      </c>
      <c r="N32" s="5">
        <v>16</v>
      </c>
      <c r="O32" s="5">
        <v>1</v>
      </c>
      <c r="P32" s="5">
        <v>1</v>
      </c>
      <c r="Q32" s="5">
        <v>1.25</v>
      </c>
      <c r="R32" s="5">
        <f>1/2+1/(1+EXP((-1)^G32*(ABS(E32-E33)/2)))</f>
        <v>1.4241418199787566</v>
      </c>
      <c r="S32" s="5">
        <f>1/2+1/(1+EXP((-1)^J32*(ABS(H32-H33)/2)))</f>
        <v>1.2310585786300048</v>
      </c>
      <c r="U32" s="5">
        <f>Q32*AVERAGE(R32:T32)</f>
        <v>1.6595002491304758</v>
      </c>
      <c r="V32" s="5">
        <f>1/(1+EXP((D33-D32)/400))</f>
        <v>0.52373215412656104</v>
      </c>
      <c r="W32" s="5">
        <f>P32-V32</f>
        <v>0.47626784587343896</v>
      </c>
      <c r="X32" s="5">
        <v>0</v>
      </c>
      <c r="Y32" s="5">
        <v>1</v>
      </c>
      <c r="Z32" s="5">
        <f t="shared" ref="Z32:Z35" si="9">N32*O32*U32*W32*(1-X32)*Y32</f>
        <v>12.645865742076912</v>
      </c>
      <c r="AA32" s="5">
        <f>D32+ROUND(Z32,0)</f>
        <v>1570</v>
      </c>
    </row>
    <row r="33" spans="1:27" x14ac:dyDescent="0.4">
      <c r="A33" s="43"/>
      <c r="B33" s="5" t="s">
        <v>118</v>
      </c>
      <c r="C33" s="5">
        <v>3</v>
      </c>
      <c r="D33" s="5">
        <v>1519</v>
      </c>
      <c r="E33" s="5">
        <v>1</v>
      </c>
      <c r="F33" s="5" t="b">
        <v>0</v>
      </c>
      <c r="G33" s="5">
        <v>0</v>
      </c>
      <c r="H33" s="5">
        <v>4</v>
      </c>
      <c r="I33" s="5" t="b">
        <v>0</v>
      </c>
      <c r="J33" s="5">
        <v>0</v>
      </c>
      <c r="N33" s="5">
        <v>16</v>
      </c>
      <c r="O33" s="5">
        <v>1</v>
      </c>
      <c r="P33" s="5">
        <v>0</v>
      </c>
      <c r="Q33" s="5">
        <v>1</v>
      </c>
      <c r="R33" s="5">
        <f>1/2+1/(1+EXP((-1)^G33*(ABS(E33-E32)/2)))</f>
        <v>0.57585818002124356</v>
      </c>
      <c r="S33" s="5">
        <f>1/2+1/(1+EXP((-1)^J33*(ABS(H33-H32)/2)))</f>
        <v>0.7689414213699951</v>
      </c>
      <c r="U33" s="5">
        <f t="shared" ref="U33:U35" si="10">Q33*AVERAGE(R33:T33)</f>
        <v>0.67239980069561933</v>
      </c>
      <c r="V33" s="5">
        <f>1-V32</f>
        <v>0.47626784587343896</v>
      </c>
      <c r="W33" s="5">
        <f>P33-V33</f>
        <v>-0.47626784587343896</v>
      </c>
      <c r="X33" s="5">
        <v>0</v>
      </c>
      <c r="Y33" s="5">
        <v>1</v>
      </c>
      <c r="Z33" s="5">
        <f>N33*O33*U33*W33*(1-X33)*Y33</f>
        <v>-5.1238784742885164</v>
      </c>
      <c r="AA33" s="5">
        <f t="shared" ref="AA33:AA35" si="11">D33+ROUND(Z33,0)</f>
        <v>1514</v>
      </c>
    </row>
    <row r="34" spans="1:27" x14ac:dyDescent="0.4">
      <c r="A34" s="43"/>
      <c r="B34" s="5" t="s">
        <v>52</v>
      </c>
      <c r="C34" s="5">
        <v>13</v>
      </c>
      <c r="D34" s="5">
        <v>1466</v>
      </c>
      <c r="E34" s="5">
        <v>4</v>
      </c>
      <c r="F34" s="5" t="b">
        <v>0</v>
      </c>
      <c r="G34" s="5">
        <v>0</v>
      </c>
      <c r="H34" s="5">
        <v>4</v>
      </c>
      <c r="I34" s="5" t="b">
        <v>0</v>
      </c>
      <c r="J34" s="5">
        <v>0</v>
      </c>
      <c r="N34" s="5">
        <v>16</v>
      </c>
      <c r="O34" s="5">
        <v>1</v>
      </c>
      <c r="P34" s="5">
        <v>0</v>
      </c>
      <c r="Q34" s="5">
        <v>1</v>
      </c>
      <c r="R34" s="5">
        <f>1/2+1/(1+EXP((-1)^G34*(ABS(E34-E35)/2)))</f>
        <v>0.7689414213699951</v>
      </c>
      <c r="S34" s="5">
        <f>1/2+1/(1+EXP((-1)^J34*(ABS(H34-H35)/2)))</f>
        <v>0.7689414213699951</v>
      </c>
      <c r="U34" s="5">
        <f t="shared" si="10"/>
        <v>0.7689414213699951</v>
      </c>
      <c r="V34" s="5">
        <f>1/(1+EXP((D35-D34)/400))</f>
        <v>0.4737740906279313</v>
      </c>
      <c r="W34" s="5">
        <f t="shared" ref="W34:W35" si="12">P34-V34</f>
        <v>-0.4737740906279313</v>
      </c>
      <c r="X34" s="5">
        <v>0</v>
      </c>
      <c r="Y34" s="5">
        <v>1</v>
      </c>
      <c r="Z34" s="5">
        <f t="shared" si="9"/>
        <v>-5.8288723624914942</v>
      </c>
      <c r="AA34" s="5">
        <f t="shared" si="11"/>
        <v>1460</v>
      </c>
    </row>
    <row r="35" spans="1:27" x14ac:dyDescent="0.4">
      <c r="A35" s="43"/>
      <c r="B35" s="5" t="s">
        <v>40</v>
      </c>
      <c r="C35" s="5">
        <v>10</v>
      </c>
      <c r="D35" s="5">
        <v>1508</v>
      </c>
      <c r="E35" s="5">
        <v>6</v>
      </c>
      <c r="F35" s="5" t="b">
        <v>0</v>
      </c>
      <c r="G35" s="5">
        <v>1</v>
      </c>
      <c r="H35" s="5">
        <v>6</v>
      </c>
      <c r="I35" s="5" t="b">
        <v>0</v>
      </c>
      <c r="J35" s="5">
        <v>1</v>
      </c>
      <c r="N35" s="5">
        <v>16</v>
      </c>
      <c r="O35" s="5">
        <v>1</v>
      </c>
      <c r="P35" s="5">
        <v>1</v>
      </c>
      <c r="Q35" s="5">
        <v>1.25</v>
      </c>
      <c r="R35" s="5">
        <f>1/2+1/(1+EXP((-1)^G35*(ABS(E35-E34)/2)))</f>
        <v>1.2310585786300048</v>
      </c>
      <c r="S35" s="5">
        <f>1/2+1/(1+EXP((-1)^J35*(ABS(H35-H34)/2)))</f>
        <v>1.2310585786300048</v>
      </c>
      <c r="U35" s="5">
        <f t="shared" si="10"/>
        <v>1.5388232232875061</v>
      </c>
      <c r="V35" s="5">
        <f>1-V34</f>
        <v>0.5262259093720687</v>
      </c>
      <c r="W35" s="5">
        <f t="shared" si="12"/>
        <v>0.4737740906279313</v>
      </c>
      <c r="X35" s="5">
        <v>0</v>
      </c>
      <c r="Y35" s="5">
        <v>1</v>
      </c>
      <c r="Z35" s="5">
        <f t="shared" si="9"/>
        <v>11.664873172002885</v>
      </c>
      <c r="AA35" s="5">
        <f t="shared" si="11"/>
        <v>1520</v>
      </c>
    </row>
    <row r="38" spans="1:27" x14ac:dyDescent="0.4">
      <c r="A38" s="44" t="s">
        <v>111</v>
      </c>
      <c r="B38" s="5" t="s">
        <v>0</v>
      </c>
      <c r="C38" s="5" t="s">
        <v>63</v>
      </c>
      <c r="D38" s="5" t="s">
        <v>5</v>
      </c>
      <c r="E38" s="5" t="s">
        <v>30</v>
      </c>
      <c r="F38" s="5" t="s">
        <v>64</v>
      </c>
      <c r="G38" s="5" t="s">
        <v>65</v>
      </c>
      <c r="H38" s="5" t="s">
        <v>66</v>
      </c>
      <c r="I38" s="5" t="s">
        <v>64</v>
      </c>
      <c r="J38" s="5" t="s">
        <v>67</v>
      </c>
      <c r="K38" s="5" t="s">
        <v>68</v>
      </c>
      <c r="L38" s="5" t="s">
        <v>64</v>
      </c>
      <c r="M38" s="5" t="s">
        <v>69</v>
      </c>
      <c r="N38" s="5" t="s">
        <v>70</v>
      </c>
      <c r="O38" s="5" t="s">
        <v>110</v>
      </c>
      <c r="P38" s="5" t="s">
        <v>71</v>
      </c>
      <c r="Q38" s="5" t="s">
        <v>72</v>
      </c>
      <c r="R38" s="5" t="s">
        <v>73</v>
      </c>
      <c r="S38" s="5" t="s">
        <v>74</v>
      </c>
      <c r="T38" s="5" t="s">
        <v>75</v>
      </c>
      <c r="U38" s="5" t="s">
        <v>76</v>
      </c>
      <c r="V38" s="5" t="s">
        <v>77</v>
      </c>
      <c r="W38" s="5" t="s">
        <v>78</v>
      </c>
      <c r="X38" s="5" t="s">
        <v>79</v>
      </c>
      <c r="Y38" s="5" t="s">
        <v>80</v>
      </c>
      <c r="Z38" s="5" t="s">
        <v>81</v>
      </c>
      <c r="AA38" s="5" t="s">
        <v>82</v>
      </c>
    </row>
    <row r="39" spans="1:27" x14ac:dyDescent="0.4">
      <c r="A39" s="44"/>
      <c r="B39" s="5" t="s">
        <v>114</v>
      </c>
      <c r="C39" s="5">
        <v>1</v>
      </c>
      <c r="D39" s="5">
        <v>1570</v>
      </c>
      <c r="E39" s="5">
        <v>3</v>
      </c>
      <c r="F39" s="5" t="b">
        <v>0</v>
      </c>
      <c r="G39" s="5">
        <v>0</v>
      </c>
      <c r="H39" s="5">
        <v>6</v>
      </c>
      <c r="I39" s="5" t="b">
        <v>0</v>
      </c>
      <c r="J39" s="5">
        <v>1</v>
      </c>
      <c r="K39" s="5">
        <v>6</v>
      </c>
      <c r="L39" s="5" t="b">
        <v>0</v>
      </c>
      <c r="M39" s="5">
        <v>1</v>
      </c>
      <c r="N39" s="5">
        <v>16</v>
      </c>
      <c r="O39" s="5">
        <v>0.5</v>
      </c>
      <c r="P39" s="5">
        <v>1</v>
      </c>
      <c r="Q39" s="5">
        <v>1</v>
      </c>
      <c r="R39" s="5">
        <f>1/2+1/(1+EXP((-1)^G39*(ABS(E39-E40)/2)))</f>
        <v>0.68242552380635635</v>
      </c>
      <c r="S39" s="5">
        <f>1/2+1/(1+EXP((-1)^J39*(ABS(H39-H40)/2)))</f>
        <v>1.2310585786300048</v>
      </c>
      <c r="T39" s="5">
        <f>1/2+1/(1+EXP((-1)^M39*(ABS(K39-K40)/2)))</f>
        <v>1.4241418199787566</v>
      </c>
      <c r="U39" s="5">
        <f>Q39*AVERAGE(R39:T39)</f>
        <v>1.1125419741383726</v>
      </c>
      <c r="V39" s="5">
        <f>1/(1+EXP((D40-D39)/400))</f>
        <v>0.53120937337375629</v>
      </c>
      <c r="W39" s="5">
        <f>P39-V39</f>
        <v>0.46879062662624371</v>
      </c>
      <c r="X39" s="5">
        <v>0</v>
      </c>
      <c r="Y39" s="5">
        <v>1</v>
      </c>
      <c r="Z39" s="5">
        <f>N39*O39*U39*W39*(1-X39)*Y39</f>
        <v>4.1723939936346071</v>
      </c>
      <c r="AA39" s="5">
        <f t="shared" ref="AA39:AA40" si="13">D39+ROUND(Z39,0)</f>
        <v>1574</v>
      </c>
    </row>
    <row r="40" spans="1:27" x14ac:dyDescent="0.4">
      <c r="A40" s="44"/>
      <c r="B40" s="5" t="s">
        <v>40</v>
      </c>
      <c r="C40" s="5">
        <v>10</v>
      </c>
      <c r="D40" s="5">
        <v>1520</v>
      </c>
      <c r="E40" s="5">
        <v>6</v>
      </c>
      <c r="F40" s="5" t="b">
        <v>0</v>
      </c>
      <c r="G40" s="5">
        <v>1</v>
      </c>
      <c r="H40" s="5">
        <v>4</v>
      </c>
      <c r="I40" s="5" t="b">
        <v>0</v>
      </c>
      <c r="J40" s="5">
        <v>0</v>
      </c>
      <c r="K40" s="5">
        <v>1</v>
      </c>
      <c r="L40" s="5" t="b">
        <v>0</v>
      </c>
      <c r="M40" s="5">
        <v>0</v>
      </c>
      <c r="N40" s="5">
        <v>16</v>
      </c>
      <c r="O40" s="5">
        <v>0.5</v>
      </c>
      <c r="P40" s="5">
        <v>0</v>
      </c>
      <c r="Q40" s="5">
        <v>0.75</v>
      </c>
      <c r="R40" s="5">
        <f>1/2+1/(1+EXP((-1)^G40*(ABS(E40-E39)/2)))</f>
        <v>1.3175744761936437</v>
      </c>
      <c r="S40" s="5">
        <f>1/2+1/(1+EXP((-1)^J40*(ABS(H40-H39)/2)))</f>
        <v>0.7689414213699951</v>
      </c>
      <c r="T40" s="5">
        <f>1/2+1/(1+EXP((-1)^M40*(ABS(K40-K39)/2)))</f>
        <v>0.57585818002124356</v>
      </c>
      <c r="U40" s="5">
        <f t="shared" ref="U40" si="14">Q40*AVERAGE(R40:T40)</f>
        <v>0.66559351939622058</v>
      </c>
      <c r="V40" s="5">
        <f>1-V39</f>
        <v>0.46879062662624371</v>
      </c>
      <c r="W40" s="5">
        <f t="shared" ref="W40" si="15">P40-V40</f>
        <v>-0.46879062662624371</v>
      </c>
      <c r="X40" s="5">
        <v>0</v>
      </c>
      <c r="Y40" s="5">
        <v>1</v>
      </c>
      <c r="Z40" s="5">
        <f t="shared" ref="Z40" si="16">N40*O40*U40*W40*(1-X40)*Y40</f>
        <v>-2.4961920242889692</v>
      </c>
      <c r="AA40" s="5">
        <f t="shared" si="13"/>
        <v>1518</v>
      </c>
    </row>
    <row r="44" spans="1:27" x14ac:dyDescent="0.4">
      <c r="A44" s="45" t="s">
        <v>112</v>
      </c>
      <c r="B44" s="5" t="s">
        <v>1</v>
      </c>
      <c r="C44" s="5" t="s">
        <v>6</v>
      </c>
      <c r="E44" s="5" t="s">
        <v>82</v>
      </c>
    </row>
    <row r="45" spans="1:27" x14ac:dyDescent="0.4">
      <c r="A45" s="45"/>
      <c r="B45" s="5" t="s">
        <v>95</v>
      </c>
      <c r="C45" s="5">
        <v>1418</v>
      </c>
      <c r="D45" s="5">
        <v>6</v>
      </c>
      <c r="E45" s="5">
        <v>1464</v>
      </c>
      <c r="F45" s="5">
        <v>4</v>
      </c>
    </row>
    <row r="46" spans="1:27" x14ac:dyDescent="0.4">
      <c r="A46" s="45"/>
      <c r="B46" s="5" t="s">
        <v>125</v>
      </c>
      <c r="C46" s="5">
        <v>1308</v>
      </c>
      <c r="D46" s="5">
        <v>10</v>
      </c>
      <c r="E46" s="5">
        <v>1292</v>
      </c>
      <c r="F46" s="5">
        <v>10</v>
      </c>
    </row>
    <row r="47" spans="1:27" x14ac:dyDescent="0.4">
      <c r="A47" s="45"/>
      <c r="B47" s="5" t="s">
        <v>119</v>
      </c>
      <c r="C47" s="5">
        <v>1298</v>
      </c>
      <c r="D47" s="5">
        <v>11</v>
      </c>
      <c r="E47" s="5">
        <v>1261</v>
      </c>
      <c r="F47" s="5">
        <v>12</v>
      </c>
    </row>
    <row r="48" spans="1:27" x14ac:dyDescent="0.4">
      <c r="A48" s="45"/>
      <c r="B48" s="5" t="s">
        <v>115</v>
      </c>
      <c r="C48" s="5">
        <v>1454</v>
      </c>
      <c r="D48" s="5">
        <v>4</v>
      </c>
      <c r="E48" s="5">
        <v>1432</v>
      </c>
      <c r="F48" s="5">
        <v>8</v>
      </c>
    </row>
    <row r="49" spans="1:6" x14ac:dyDescent="0.4">
      <c r="A49" s="45"/>
      <c r="B49" s="5" t="s">
        <v>127</v>
      </c>
      <c r="C49" s="5">
        <v>1486</v>
      </c>
      <c r="D49" s="5">
        <v>2</v>
      </c>
      <c r="E49" s="5">
        <v>1457</v>
      </c>
      <c r="F49" s="5">
        <v>6</v>
      </c>
    </row>
    <row r="50" spans="1:6" x14ac:dyDescent="0.4">
      <c r="A50" s="45"/>
      <c r="B50" s="5" t="s">
        <v>93</v>
      </c>
      <c r="C50" s="5">
        <v>1403</v>
      </c>
      <c r="D50" s="5">
        <v>8</v>
      </c>
      <c r="E50" s="5">
        <v>1445</v>
      </c>
      <c r="F50" s="5">
        <v>7</v>
      </c>
    </row>
    <row r="51" spans="1:6" x14ac:dyDescent="0.4">
      <c r="A51" s="45"/>
      <c r="B51" s="5" t="s">
        <v>41</v>
      </c>
      <c r="C51" s="5">
        <v>1388</v>
      </c>
      <c r="D51" s="5">
        <v>9</v>
      </c>
      <c r="E51" s="5">
        <v>1371</v>
      </c>
      <c r="F51" s="5">
        <v>9</v>
      </c>
    </row>
    <row r="52" spans="1:6" x14ac:dyDescent="0.4">
      <c r="A52" s="45"/>
      <c r="B52" s="5" t="s">
        <v>118</v>
      </c>
      <c r="C52" s="5">
        <v>1480</v>
      </c>
      <c r="D52" s="5">
        <v>3</v>
      </c>
      <c r="E52" s="5">
        <v>1514</v>
      </c>
      <c r="F52" s="5">
        <v>3</v>
      </c>
    </row>
    <row r="53" spans="1:6" x14ac:dyDescent="0.4">
      <c r="A53" s="45"/>
      <c r="B53" s="5" t="s">
        <v>61</v>
      </c>
      <c r="C53" s="5">
        <v>1000</v>
      </c>
      <c r="D53" s="5">
        <v>15</v>
      </c>
      <c r="E53" s="5">
        <v>989</v>
      </c>
      <c r="F53" s="5">
        <v>16</v>
      </c>
    </row>
    <row r="54" spans="1:6" x14ac:dyDescent="0.4">
      <c r="A54" s="45"/>
      <c r="B54" s="5" t="s">
        <v>123</v>
      </c>
      <c r="C54" s="5">
        <v>1245</v>
      </c>
      <c r="D54" s="5">
        <v>13</v>
      </c>
      <c r="E54" s="5">
        <v>1228</v>
      </c>
      <c r="F54" s="5">
        <v>13</v>
      </c>
    </row>
    <row r="55" spans="1:6" x14ac:dyDescent="0.4">
      <c r="A55" s="45"/>
      <c r="B55" s="5" t="s">
        <v>52</v>
      </c>
      <c r="C55" s="5">
        <v>1411</v>
      </c>
      <c r="D55" s="5">
        <v>7</v>
      </c>
      <c r="E55" s="5">
        <v>1460</v>
      </c>
      <c r="F55" s="5">
        <v>5</v>
      </c>
    </row>
    <row r="56" spans="1:6" x14ac:dyDescent="0.4">
      <c r="A56" s="45"/>
      <c r="B56" s="5" t="s">
        <v>50</v>
      </c>
      <c r="C56" s="5">
        <v>1278</v>
      </c>
      <c r="D56" s="5">
        <v>12</v>
      </c>
      <c r="E56" s="5">
        <v>1271</v>
      </c>
      <c r="F56" s="5">
        <v>11</v>
      </c>
    </row>
    <row r="57" spans="1:6" x14ac:dyDescent="0.4">
      <c r="A57" s="45"/>
      <c r="B57" s="5" t="s">
        <v>114</v>
      </c>
      <c r="C57" s="5">
        <v>1492</v>
      </c>
      <c r="D57" s="5">
        <v>1</v>
      </c>
      <c r="E57" s="5">
        <v>1574</v>
      </c>
      <c r="F57" s="5">
        <v>1</v>
      </c>
    </row>
    <row r="58" spans="1:6" x14ac:dyDescent="0.4">
      <c r="A58" s="45"/>
      <c r="B58" s="5" t="s">
        <v>40</v>
      </c>
      <c r="C58" s="5">
        <v>1433</v>
      </c>
      <c r="D58" s="5">
        <v>5</v>
      </c>
      <c r="E58" s="5">
        <v>1518</v>
      </c>
      <c r="F58" s="5">
        <v>2</v>
      </c>
    </row>
    <row r="59" spans="1:6" x14ac:dyDescent="0.4">
      <c r="A59" s="45"/>
      <c r="B59" s="5" t="s">
        <v>33</v>
      </c>
      <c r="C59" s="5">
        <v>1150</v>
      </c>
      <c r="D59" s="5">
        <v>14</v>
      </c>
      <c r="E59" s="5">
        <v>1150</v>
      </c>
      <c r="F59" s="5">
        <v>14</v>
      </c>
    </row>
    <row r="60" spans="1:6" x14ac:dyDescent="0.4">
      <c r="A60" s="45"/>
      <c r="B60" s="5" t="s">
        <v>122</v>
      </c>
      <c r="C60" s="5">
        <v>1000</v>
      </c>
      <c r="D60" s="5">
        <v>16</v>
      </c>
      <c r="E60" s="5">
        <v>1056</v>
      </c>
      <c r="F60" s="5">
        <v>15</v>
      </c>
    </row>
  </sheetData>
  <autoFilter ref="B44:F60" xr:uid="{DE7A8659-91E5-4559-93E7-80966DA7B958}">
    <sortState xmlns:xlrd2="http://schemas.microsoft.com/office/spreadsheetml/2017/richdata2" ref="B45:F60">
      <sortCondition ref="B44:B60"/>
    </sortState>
  </autoFilter>
  <mergeCells count="5">
    <mergeCell ref="A1:A17"/>
    <mergeCell ref="A20:A28"/>
    <mergeCell ref="A31:A35"/>
    <mergeCell ref="A38:A40"/>
    <mergeCell ref="A44:A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AC3-BFD5-44DB-A1C9-7BDD142CF735}">
  <dimension ref="A1:AA60"/>
  <sheetViews>
    <sheetView zoomScaleNormal="100" workbookViewId="0">
      <selection activeCell="K42" sqref="K42"/>
    </sheetView>
  </sheetViews>
  <sheetFormatPr defaultRowHeight="13.9" x14ac:dyDescent="0.4"/>
  <cols>
    <col min="1" max="1" width="9.06640625" style="5"/>
    <col min="2" max="2" width="18.1328125" style="5" customWidth="1"/>
    <col min="3" max="3" width="10.6640625" style="5" customWidth="1"/>
    <col min="4" max="16384" width="9.06640625" style="5"/>
  </cols>
  <sheetData>
    <row r="1" spans="1:27" x14ac:dyDescent="0.4">
      <c r="A1" s="41" t="s">
        <v>22</v>
      </c>
      <c r="B1" s="5" t="s">
        <v>1</v>
      </c>
      <c r="C1" s="5" t="s">
        <v>2</v>
      </c>
      <c r="D1" s="5" t="s">
        <v>6</v>
      </c>
      <c r="E1" s="5" t="s">
        <v>22</v>
      </c>
      <c r="F1" s="5" t="s">
        <v>7</v>
      </c>
      <c r="G1" s="5" t="s">
        <v>25</v>
      </c>
      <c r="H1" s="5" t="s">
        <v>23</v>
      </c>
      <c r="I1" s="5" t="s">
        <v>7</v>
      </c>
      <c r="J1" s="5" t="s">
        <v>26</v>
      </c>
      <c r="K1" s="5" t="s">
        <v>24</v>
      </c>
      <c r="L1" s="5" t="s">
        <v>7</v>
      </c>
      <c r="M1" s="5" t="s">
        <v>27</v>
      </c>
      <c r="N1" s="5" t="s">
        <v>8</v>
      </c>
      <c r="O1" s="5" t="s">
        <v>9</v>
      </c>
      <c r="P1" s="5" t="s">
        <v>15</v>
      </c>
      <c r="Q1" s="5" t="s">
        <v>13</v>
      </c>
      <c r="R1" s="5" t="s">
        <v>19</v>
      </c>
      <c r="S1" s="5" t="s">
        <v>20</v>
      </c>
      <c r="T1" s="5" t="s">
        <v>21</v>
      </c>
      <c r="U1" s="5" t="s">
        <v>12</v>
      </c>
      <c r="V1" s="5" t="s">
        <v>14</v>
      </c>
      <c r="W1" s="5" t="s">
        <v>18</v>
      </c>
      <c r="X1" s="5" t="s">
        <v>16</v>
      </c>
      <c r="Y1" s="5" t="s">
        <v>17</v>
      </c>
      <c r="Z1" s="5" t="s">
        <v>28</v>
      </c>
      <c r="AA1" s="5" t="s">
        <v>29</v>
      </c>
    </row>
    <row r="2" spans="1:27" x14ac:dyDescent="0.4">
      <c r="A2" s="41"/>
      <c r="B2" s="5" t="s">
        <v>32</v>
      </c>
      <c r="D2" s="5">
        <v>1000</v>
      </c>
      <c r="E2" s="5">
        <v>0</v>
      </c>
      <c r="F2" s="5" t="b">
        <v>0</v>
      </c>
      <c r="G2" s="5">
        <v>0</v>
      </c>
      <c r="H2" s="5">
        <v>6</v>
      </c>
      <c r="I2" s="5" t="b">
        <v>0</v>
      </c>
      <c r="J2" s="5">
        <v>1</v>
      </c>
      <c r="K2" s="5">
        <v>3</v>
      </c>
      <c r="L2" s="5" t="b">
        <v>0</v>
      </c>
      <c r="M2" s="5">
        <v>0</v>
      </c>
      <c r="N2" s="5">
        <v>16</v>
      </c>
      <c r="O2" s="5">
        <v>4</v>
      </c>
      <c r="P2" s="5">
        <v>0</v>
      </c>
      <c r="Q2" s="5">
        <v>0.75</v>
      </c>
      <c r="R2" s="5">
        <f>1/2+1/(1+EXP((-1)^G2*(ABS(E2-E3)/2)))</f>
        <v>0.54742587317756675</v>
      </c>
      <c r="S2" s="5">
        <f>1/2+1/(1+EXP((-1)^J2*(ABS(H2-H3)/2)))</f>
        <v>1.2310585786300048</v>
      </c>
      <c r="T2" s="5">
        <f>1/2+1/(1+EXP((-1)^M2*(ABS(K2-K3)/2)))</f>
        <v>0.68242552380635635</v>
      </c>
      <c r="U2" s="5">
        <f>Q2*AVERAGE(R2:T2)</f>
        <v>0.61522749390348197</v>
      </c>
      <c r="V2" s="5">
        <f>1/(1+EXP((D3-D2)/400))</f>
        <v>0.2793878699891294</v>
      </c>
      <c r="W2" s="5">
        <f>P2-V2</f>
        <v>-0.2793878699891294</v>
      </c>
      <c r="X2" s="5">
        <v>0</v>
      </c>
      <c r="Y2" s="5">
        <v>1</v>
      </c>
      <c r="Z2" s="5">
        <f>N2*O2*U2*W2*(1-X2)*Y2</f>
        <v>-11.000774341148411</v>
      </c>
      <c r="AA2" s="5">
        <f>D2+ROUND(Z2,0)</f>
        <v>989</v>
      </c>
    </row>
    <row r="3" spans="1:27" x14ac:dyDescent="0.4">
      <c r="A3" s="41"/>
      <c r="B3" s="5" t="s">
        <v>34</v>
      </c>
      <c r="C3" s="5">
        <v>17</v>
      </c>
      <c r="D3" s="5">
        <f t="shared" ref="D3:D15" si="0">1200+ROUND(100*(4*LN(33-C3/2)-11),0)</f>
        <v>1379</v>
      </c>
      <c r="E3" s="5">
        <v>6</v>
      </c>
      <c r="F3" s="5" t="b">
        <v>0</v>
      </c>
      <c r="G3" s="5">
        <v>1</v>
      </c>
      <c r="H3" s="5">
        <v>4</v>
      </c>
      <c r="I3" s="5" t="b">
        <v>0</v>
      </c>
      <c r="J3" s="5">
        <v>0</v>
      </c>
      <c r="K3" s="5">
        <v>6</v>
      </c>
      <c r="L3" s="5" t="b">
        <v>0</v>
      </c>
      <c r="M3" s="5">
        <v>1</v>
      </c>
      <c r="N3" s="5">
        <v>16</v>
      </c>
      <c r="O3" s="5">
        <v>4</v>
      </c>
      <c r="P3" s="5">
        <v>1</v>
      </c>
      <c r="Q3" s="5">
        <v>1</v>
      </c>
      <c r="R3" s="5">
        <f>1/2+1/(1+EXP((-1)^G3*(ABS(E3-E2)/2)))</f>
        <v>1.4525741268224333</v>
      </c>
      <c r="S3" s="5">
        <f>1/2+1/(1+EXP((-1)^J3*(ABS(H3-H2)/2)))</f>
        <v>0.7689414213699951</v>
      </c>
      <c r="T3" s="5">
        <f>1/2+1/(1+EXP((-1)^M3*(ABS(K3-K2)/2)))</f>
        <v>1.3175744761936437</v>
      </c>
      <c r="U3" s="5">
        <f t="shared" ref="U3:U17" si="1">Q3*AVERAGE(R3:T3)</f>
        <v>1.1796966747953574</v>
      </c>
      <c r="V3" s="5">
        <f>1-V2</f>
        <v>0.72061213001087054</v>
      </c>
      <c r="W3" s="5">
        <f t="shared" ref="W3:W17" si="2">P3-V3</f>
        <v>0.27938786998912946</v>
      </c>
      <c r="X3" s="5">
        <v>0</v>
      </c>
      <c r="Y3" s="5">
        <v>1</v>
      </c>
      <c r="Z3" s="5">
        <f t="shared" ref="Z3:Z17" si="3">N3*O3*U3*W3*(1-X3)*Y3</f>
        <v>21.093948237077353</v>
      </c>
      <c r="AA3" s="5">
        <f t="shared" ref="AA3:AA17" si="4">D3+ROUND(Z3,0)</f>
        <v>1400</v>
      </c>
    </row>
    <row r="4" spans="1:27" x14ac:dyDescent="0.4">
      <c r="A4" s="41"/>
      <c r="B4" s="5" t="s">
        <v>36</v>
      </c>
      <c r="C4" s="5">
        <v>18</v>
      </c>
      <c r="D4" s="5">
        <f>1200+ROUND(100*(4*LN(33-C4/2)-11),0)</f>
        <v>1371</v>
      </c>
      <c r="E4" s="8">
        <v>4</v>
      </c>
      <c r="F4" s="7" t="b">
        <v>0</v>
      </c>
      <c r="G4" s="7">
        <v>0</v>
      </c>
      <c r="H4" s="7">
        <v>4</v>
      </c>
      <c r="I4" s="5" t="b">
        <v>0</v>
      </c>
      <c r="J4" s="7">
        <v>0</v>
      </c>
      <c r="N4" s="5">
        <v>16</v>
      </c>
      <c r="O4" s="5">
        <v>4</v>
      </c>
      <c r="P4" s="5">
        <v>0</v>
      </c>
      <c r="Q4" s="5">
        <v>1</v>
      </c>
      <c r="R4" s="5">
        <f>1/2+1/(1+EXP((-1)^G4*(ABS(E4-E5)/2)))</f>
        <v>0.7689414213699951</v>
      </c>
      <c r="S4" s="5">
        <f>1/2+1/(1+EXP((-1)^J4*(ABS(H4-H5)/2)))</f>
        <v>0.7689414213699951</v>
      </c>
      <c r="U4" s="5">
        <f t="shared" si="1"/>
        <v>0.7689414213699951</v>
      </c>
      <c r="V4" s="5">
        <f>1/(1+EXP((D5-D4)/400))</f>
        <v>0.45264238185691075</v>
      </c>
      <c r="W4" s="5">
        <f t="shared" si="2"/>
        <v>-0.45264238185691075</v>
      </c>
      <c r="X4" s="5">
        <v>0</v>
      </c>
      <c r="Y4" s="5">
        <v>1</v>
      </c>
      <c r="Z4" s="5">
        <f t="shared" si="3"/>
        <v>-22.275550494550593</v>
      </c>
      <c r="AA4" s="5">
        <f t="shared" si="4"/>
        <v>1349</v>
      </c>
    </row>
    <row r="5" spans="1:27" x14ac:dyDescent="0.4">
      <c r="A5" s="41"/>
      <c r="B5" s="5" t="s">
        <v>38</v>
      </c>
      <c r="C5" s="5">
        <v>8</v>
      </c>
      <c r="D5" s="5">
        <f t="shared" si="0"/>
        <v>1447</v>
      </c>
      <c r="E5" s="8">
        <v>6</v>
      </c>
      <c r="F5" s="7" t="b">
        <v>0</v>
      </c>
      <c r="G5" s="7">
        <v>1</v>
      </c>
      <c r="H5" s="7">
        <v>6</v>
      </c>
      <c r="I5" s="5" t="b">
        <v>0</v>
      </c>
      <c r="J5" s="7">
        <v>1</v>
      </c>
      <c r="N5" s="5">
        <v>16</v>
      </c>
      <c r="O5" s="5">
        <v>4</v>
      </c>
      <c r="P5" s="5">
        <v>1</v>
      </c>
      <c r="Q5" s="5">
        <v>1.25</v>
      </c>
      <c r="R5" s="5">
        <f>1/2+1/(1+EXP((-1)^G5*(ABS(E5-E4)/2)))</f>
        <v>1.2310585786300048</v>
      </c>
      <c r="S5" s="5">
        <f>1/2+1/(1+EXP((-1)^J5*(ABS(H5-H4)/2)))</f>
        <v>1.2310585786300048</v>
      </c>
      <c r="U5" s="5">
        <f t="shared" si="1"/>
        <v>1.5388232232875061</v>
      </c>
      <c r="V5" s="5">
        <f>1-V4</f>
        <v>0.54735761814308925</v>
      </c>
      <c r="W5" s="5">
        <f t="shared" si="2"/>
        <v>0.45264238185691075</v>
      </c>
      <c r="X5" s="5">
        <v>0</v>
      </c>
      <c r="Y5" s="5">
        <v>1</v>
      </c>
      <c r="Z5" s="5">
        <f t="shared" si="3"/>
        <v>44.578342978917476</v>
      </c>
      <c r="AA5" s="5">
        <f t="shared" si="4"/>
        <v>1492</v>
      </c>
    </row>
    <row r="6" spans="1:27" x14ac:dyDescent="0.4">
      <c r="A6" s="41"/>
      <c r="B6" s="5" t="s">
        <v>40</v>
      </c>
      <c r="C6" s="5">
        <v>3</v>
      </c>
      <c r="D6" s="5">
        <f t="shared" si="0"/>
        <v>1480</v>
      </c>
      <c r="E6" s="8">
        <v>6</v>
      </c>
      <c r="F6" s="7" t="b">
        <v>0</v>
      </c>
      <c r="G6" s="7">
        <v>1</v>
      </c>
      <c r="H6" s="7">
        <v>6</v>
      </c>
      <c r="I6" s="5" t="b">
        <v>0</v>
      </c>
      <c r="J6" s="7">
        <v>1</v>
      </c>
      <c r="N6" s="5">
        <v>16</v>
      </c>
      <c r="O6" s="5">
        <v>4</v>
      </c>
      <c r="P6" s="5">
        <v>1</v>
      </c>
      <c r="Q6" s="5">
        <v>1.25</v>
      </c>
      <c r="R6" s="5">
        <f>1/2+1/(1+EXP((-1)^G6*(ABS(E6-E7)/2)))</f>
        <v>1.3175744761936437</v>
      </c>
      <c r="S6" s="5">
        <f>1/2+1/(1+EXP((-1)^J6*(ABS(H6-H7)/2)))</f>
        <v>1.3175744761936437</v>
      </c>
      <c r="U6" s="5">
        <f t="shared" si="1"/>
        <v>1.6469680952420545</v>
      </c>
      <c r="V6" s="5">
        <f>1/(1+EXP((D7-D6)/400))</f>
        <v>0.55292598813290594</v>
      </c>
      <c r="W6" s="5">
        <f t="shared" si="2"/>
        <v>0.44707401186709406</v>
      </c>
      <c r="X6" s="5">
        <v>0</v>
      </c>
      <c r="Y6" s="5">
        <v>1</v>
      </c>
      <c r="Z6" s="5">
        <f t="shared" si="3"/>
        <v>47.124264560446179</v>
      </c>
      <c r="AA6" s="5">
        <f t="shared" si="4"/>
        <v>1527</v>
      </c>
    </row>
    <row r="7" spans="1:27" x14ac:dyDescent="0.4">
      <c r="A7" s="41"/>
      <c r="B7" s="5" t="s">
        <v>42</v>
      </c>
      <c r="C7" s="5">
        <v>15</v>
      </c>
      <c r="D7" s="5">
        <f t="shared" si="0"/>
        <v>1395</v>
      </c>
      <c r="E7" s="8">
        <v>3</v>
      </c>
      <c r="F7" s="7" t="b">
        <v>0</v>
      </c>
      <c r="G7" s="7">
        <v>0</v>
      </c>
      <c r="H7" s="7">
        <v>3</v>
      </c>
      <c r="I7" s="5" t="b">
        <v>0</v>
      </c>
      <c r="J7" s="7">
        <v>0</v>
      </c>
      <c r="N7" s="5">
        <v>16</v>
      </c>
      <c r="O7" s="5">
        <v>4</v>
      </c>
      <c r="P7" s="5">
        <v>0</v>
      </c>
      <c r="Q7" s="5">
        <v>1</v>
      </c>
      <c r="R7" s="5">
        <f>1/2+1/(1+EXP((-1)^G7*(ABS(E7-E6)/2)))</f>
        <v>0.68242552380635635</v>
      </c>
      <c r="S7" s="5">
        <f>1/2+1/(1+EXP((-1)^J7*(ABS(H7-H6)/2)))</f>
        <v>0.68242552380635635</v>
      </c>
      <c r="U7" s="5">
        <f t="shared" si="1"/>
        <v>0.68242552380635635</v>
      </c>
      <c r="V7" s="5">
        <f>1-V6</f>
        <v>0.44707401186709406</v>
      </c>
      <c r="W7" s="5">
        <f t="shared" si="2"/>
        <v>-0.44707401186709406</v>
      </c>
      <c r="X7" s="5">
        <v>0</v>
      </c>
      <c r="Y7" s="5">
        <v>1</v>
      </c>
      <c r="Z7" s="5">
        <f t="shared" si="3"/>
        <v>-19.526061870631093</v>
      </c>
      <c r="AA7" s="5">
        <f t="shared" si="4"/>
        <v>1375</v>
      </c>
    </row>
    <row r="8" spans="1:27" x14ac:dyDescent="0.4">
      <c r="A8" s="41"/>
      <c r="B8" s="5" t="s">
        <v>44</v>
      </c>
      <c r="C8" s="5">
        <v>19</v>
      </c>
      <c r="D8" s="5">
        <f t="shared" si="0"/>
        <v>1363</v>
      </c>
      <c r="E8" s="7">
        <v>6</v>
      </c>
      <c r="F8" s="7" t="b">
        <v>0</v>
      </c>
      <c r="G8" s="7">
        <v>1</v>
      </c>
      <c r="H8" s="7">
        <v>1</v>
      </c>
      <c r="I8" s="5" t="b">
        <v>0</v>
      </c>
      <c r="J8" s="7">
        <v>0</v>
      </c>
      <c r="K8" s="5">
        <v>6</v>
      </c>
      <c r="L8" s="5" t="b">
        <v>0</v>
      </c>
      <c r="M8" s="5">
        <v>1</v>
      </c>
      <c r="N8" s="5">
        <v>16</v>
      </c>
      <c r="O8" s="5">
        <v>4</v>
      </c>
      <c r="P8" s="5">
        <v>1</v>
      </c>
      <c r="Q8" s="5">
        <v>1</v>
      </c>
      <c r="R8" s="5">
        <f>1/2+1/(1+EXP((-1)^G8*(ABS(E8-E9)/2)))</f>
        <v>1.3175744761936437</v>
      </c>
      <c r="S8" s="5">
        <f>1/2+1/(1+EXP((-1)^J8*(ABS(H8-H9)/10)))</f>
        <v>0.87754066879814541</v>
      </c>
      <c r="T8" s="5">
        <f>1/2+1/(1+EXP((-1)^M8*(ABS(K8-K9)/2)))</f>
        <v>1.4525741268224333</v>
      </c>
      <c r="U8" s="5">
        <f t="shared" si="1"/>
        <v>1.2158964239380741</v>
      </c>
      <c r="V8" s="5">
        <f>1/(1+EXP((D9-D8)/400))</f>
        <v>0.44336904007774663</v>
      </c>
      <c r="W8" s="5">
        <f t="shared" si="2"/>
        <v>0.55663095992225342</v>
      </c>
      <c r="X8" s="5">
        <v>0</v>
      </c>
      <c r="Y8" s="5">
        <v>1</v>
      </c>
      <c r="Z8" s="5">
        <f t="shared" si="3"/>
        <v>43.315557991851861</v>
      </c>
      <c r="AA8" s="5">
        <f t="shared" si="4"/>
        <v>1406</v>
      </c>
    </row>
    <row r="9" spans="1:27" x14ac:dyDescent="0.4">
      <c r="A9" s="41"/>
      <c r="B9" s="5" t="s">
        <v>46</v>
      </c>
      <c r="C9" s="5">
        <v>7</v>
      </c>
      <c r="D9" s="5">
        <f t="shared" si="0"/>
        <v>1454</v>
      </c>
      <c r="E9" s="7">
        <v>3</v>
      </c>
      <c r="F9" s="7" t="b">
        <v>0</v>
      </c>
      <c r="G9" s="7">
        <v>0</v>
      </c>
      <c r="H9" s="7">
        <v>6</v>
      </c>
      <c r="I9" s="5" t="b">
        <v>0</v>
      </c>
      <c r="J9" s="7">
        <v>1</v>
      </c>
      <c r="K9" s="5">
        <v>0</v>
      </c>
      <c r="L9" s="5" t="b">
        <v>0</v>
      </c>
      <c r="M9" s="5">
        <v>0</v>
      </c>
      <c r="N9" s="5">
        <v>16</v>
      </c>
      <c r="O9" s="5">
        <v>4</v>
      </c>
      <c r="P9" s="5">
        <v>0</v>
      </c>
      <c r="Q9" s="5">
        <v>0.75</v>
      </c>
      <c r="R9" s="5">
        <f>1/2+1/(1+EXP((-1)^G9*(ABS(E9-E8)/2)))</f>
        <v>0.68242552380635635</v>
      </c>
      <c r="S9" s="5">
        <f>1/2+1/(1+EXP((-1)^J9*(ABS(H9-H8)/10)))</f>
        <v>1.1224593312018545</v>
      </c>
      <c r="T9" s="5">
        <f>1/2+1/(1+EXP((-1)^M9*(ABS(K9-K8)/2)))</f>
        <v>0.54742587317756675</v>
      </c>
      <c r="U9" s="5">
        <f t="shared" si="1"/>
        <v>0.58807768204644439</v>
      </c>
      <c r="V9" s="5">
        <f>1-V8</f>
        <v>0.55663095992225342</v>
      </c>
      <c r="W9" s="5">
        <f t="shared" si="2"/>
        <v>-0.55663095992225342</v>
      </c>
      <c r="X9" s="5">
        <v>0</v>
      </c>
      <c r="Y9" s="5">
        <v>1</v>
      </c>
      <c r="Z9" s="5">
        <f t="shared" si="3"/>
        <v>-20.949903658647429</v>
      </c>
      <c r="AA9" s="5">
        <f t="shared" si="4"/>
        <v>1433</v>
      </c>
    </row>
    <row r="10" spans="1:27" x14ac:dyDescent="0.4">
      <c r="A10" s="41"/>
      <c r="B10" s="5" t="s">
        <v>48</v>
      </c>
      <c r="C10" s="5">
        <v>30</v>
      </c>
      <c r="D10" s="5">
        <f t="shared" si="0"/>
        <v>1256</v>
      </c>
      <c r="E10" s="7">
        <v>6</v>
      </c>
      <c r="F10" s="7" t="b">
        <v>0</v>
      </c>
      <c r="G10" s="7">
        <v>1</v>
      </c>
      <c r="H10" s="7">
        <v>6</v>
      </c>
      <c r="I10" s="5" t="b">
        <v>0</v>
      </c>
      <c r="J10" s="7">
        <v>1</v>
      </c>
      <c r="N10" s="5">
        <v>16</v>
      </c>
      <c r="O10" s="5">
        <v>4</v>
      </c>
      <c r="P10" s="5">
        <v>1</v>
      </c>
      <c r="Q10" s="5">
        <v>1.25</v>
      </c>
      <c r="R10" s="5">
        <f>1/2+1/(1+EXP((-1)^G10*(ABS(E10-E11)/2)))</f>
        <v>1.2310585786300048</v>
      </c>
      <c r="S10" s="5">
        <f>1/2+1/(1+EXP((-1)^J10*(ABS(H10-H11)/10)))</f>
        <v>1.0744425168116591</v>
      </c>
      <c r="U10" s="5">
        <f t="shared" si="1"/>
        <v>1.4409381846510398</v>
      </c>
      <c r="V10" s="5">
        <f>1/(1+EXP((D11-D10)/400))</f>
        <v>0.45016600268752216</v>
      </c>
      <c r="W10" s="5">
        <f t="shared" si="2"/>
        <v>0.54983399731247784</v>
      </c>
      <c r="X10" s="5">
        <v>0</v>
      </c>
      <c r="Y10" s="5">
        <v>1</v>
      </c>
      <c r="Z10" s="5">
        <f t="shared" si="3"/>
        <v>50.70571532459946</v>
      </c>
      <c r="AA10" s="5">
        <f t="shared" si="4"/>
        <v>1307</v>
      </c>
    </row>
    <row r="11" spans="1:27" x14ac:dyDescent="0.4">
      <c r="A11" s="41"/>
      <c r="B11" s="5" t="s">
        <v>50</v>
      </c>
      <c r="C11" s="5">
        <v>22</v>
      </c>
      <c r="D11" s="5">
        <f t="shared" si="0"/>
        <v>1336</v>
      </c>
      <c r="E11" s="7">
        <v>4</v>
      </c>
      <c r="F11" s="7" t="b">
        <v>0</v>
      </c>
      <c r="G11" s="7">
        <v>0</v>
      </c>
      <c r="H11" s="7">
        <v>3</v>
      </c>
      <c r="I11" s="5" t="b">
        <v>0</v>
      </c>
      <c r="J11" s="7">
        <v>0</v>
      </c>
      <c r="N11" s="5">
        <v>16</v>
      </c>
      <c r="O11" s="5">
        <v>4</v>
      </c>
      <c r="P11" s="5">
        <v>0</v>
      </c>
      <c r="Q11" s="5">
        <v>1</v>
      </c>
      <c r="R11" s="5">
        <f>1/2+1/(1+EXP((-1)^G11*(ABS(E11-E10)/2)))</f>
        <v>0.7689414213699951</v>
      </c>
      <c r="S11" s="5">
        <f>1/2+1/(1+EXP((-1)^J11*(ABS(H11-H10)/10)))</f>
        <v>0.92555748318834108</v>
      </c>
      <c r="U11" s="5">
        <f t="shared" si="1"/>
        <v>0.84724945227916804</v>
      </c>
      <c r="V11" s="5">
        <f>1-V10</f>
        <v>0.54983399731247784</v>
      </c>
      <c r="W11" s="5">
        <f t="shared" si="2"/>
        <v>-0.54983399731247784</v>
      </c>
      <c r="X11" s="5">
        <v>0</v>
      </c>
      <c r="Y11" s="5">
        <v>1</v>
      </c>
      <c r="Z11" s="5">
        <f t="shared" si="3"/>
        <v>-29.814179396317595</v>
      </c>
      <c r="AA11" s="5">
        <f t="shared" si="4"/>
        <v>1306</v>
      </c>
    </row>
    <row r="12" spans="1:27" x14ac:dyDescent="0.4">
      <c r="A12" s="41"/>
      <c r="B12" s="5" t="s">
        <v>52</v>
      </c>
      <c r="C12" s="5">
        <v>14</v>
      </c>
      <c r="D12" s="5">
        <f t="shared" si="0"/>
        <v>1403</v>
      </c>
      <c r="E12" s="5">
        <v>6</v>
      </c>
      <c r="F12" s="5" t="b">
        <v>0</v>
      </c>
      <c r="G12" s="5">
        <v>1</v>
      </c>
      <c r="H12" s="5">
        <v>6</v>
      </c>
      <c r="I12" s="5" t="b">
        <v>0</v>
      </c>
      <c r="J12" s="5">
        <v>1</v>
      </c>
      <c r="N12" s="5">
        <v>16</v>
      </c>
      <c r="O12" s="5">
        <v>4</v>
      </c>
      <c r="P12" s="5">
        <v>1</v>
      </c>
      <c r="Q12" s="5">
        <v>1.25</v>
      </c>
      <c r="R12" s="5">
        <f>1/2+1/(1+EXP((-1)^G12*(ABS(E12-E13)/2)))</f>
        <v>1.4241418199787566</v>
      </c>
      <c r="S12" s="5">
        <f>1/2+1/(1+EXP((-1)^J12*(ABS(H12-H13)/2)))</f>
        <v>1.3175744761936437</v>
      </c>
      <c r="U12" s="5">
        <f t="shared" si="1"/>
        <v>1.7135726851077502</v>
      </c>
      <c r="V12" s="5">
        <f>1/(1+EXP((D13-D12)/400))</f>
        <v>0.58419052293540741</v>
      </c>
      <c r="W12" s="5">
        <f t="shared" si="2"/>
        <v>0.41580947706459259</v>
      </c>
      <c r="X12" s="5">
        <v>0</v>
      </c>
      <c r="Y12" s="5">
        <v>1</v>
      </c>
      <c r="Z12" s="5">
        <f t="shared" si="3"/>
        <v>45.6012647748367</v>
      </c>
      <c r="AA12" s="5">
        <f t="shared" si="4"/>
        <v>1449</v>
      </c>
    </row>
    <row r="13" spans="1:27" x14ac:dyDescent="0.4">
      <c r="A13" s="41"/>
      <c r="B13" s="5" t="s">
        <v>54</v>
      </c>
      <c r="C13" s="5">
        <v>29</v>
      </c>
      <c r="D13" s="5">
        <f t="shared" si="0"/>
        <v>1267</v>
      </c>
      <c r="E13" s="5">
        <v>1</v>
      </c>
      <c r="F13" s="5" t="b">
        <v>0</v>
      </c>
      <c r="G13" s="5">
        <v>0</v>
      </c>
      <c r="H13" s="5">
        <v>3</v>
      </c>
      <c r="I13" s="5" t="b">
        <v>0</v>
      </c>
      <c r="J13" s="5">
        <v>0</v>
      </c>
      <c r="N13" s="5">
        <v>16</v>
      </c>
      <c r="O13" s="5">
        <v>4</v>
      </c>
      <c r="P13" s="5">
        <v>0</v>
      </c>
      <c r="Q13" s="5">
        <v>1</v>
      </c>
      <c r="R13" s="5">
        <f>1/2+1/(1+EXP((-1)^G13*(ABS(E13-E12)/2)))</f>
        <v>0.57585818002124356</v>
      </c>
      <c r="S13" s="5">
        <f>1/2+1/(1+EXP((-1)^J13*(ABS(H13-H12)/2)))</f>
        <v>0.68242552380635635</v>
      </c>
      <c r="U13" s="5">
        <f t="shared" si="1"/>
        <v>0.6291418519137999</v>
      </c>
      <c r="V13" s="5">
        <f>1-V12</f>
        <v>0.41580947706459259</v>
      </c>
      <c r="W13" s="5">
        <f t="shared" si="2"/>
        <v>-0.41580947706459259</v>
      </c>
      <c r="X13" s="5">
        <v>0</v>
      </c>
      <c r="Y13" s="5">
        <v>1</v>
      </c>
      <c r="Z13" s="5">
        <f t="shared" si="3"/>
        <v>-16.742601244398497</v>
      </c>
      <c r="AA13" s="5">
        <f t="shared" si="4"/>
        <v>1250</v>
      </c>
    </row>
    <row r="14" spans="1:27" x14ac:dyDescent="0.4">
      <c r="A14" s="41"/>
      <c r="B14" s="5" t="s">
        <v>56</v>
      </c>
      <c r="C14" s="5">
        <v>26</v>
      </c>
      <c r="D14" s="5">
        <f t="shared" si="0"/>
        <v>1298</v>
      </c>
      <c r="E14" s="5">
        <v>3</v>
      </c>
      <c r="F14" s="5" t="b">
        <v>0</v>
      </c>
      <c r="G14" s="5">
        <v>0</v>
      </c>
      <c r="H14" s="5">
        <v>6</v>
      </c>
      <c r="I14" s="5" t="b">
        <v>0</v>
      </c>
      <c r="J14" s="5">
        <v>1</v>
      </c>
      <c r="K14" s="5">
        <v>4</v>
      </c>
      <c r="L14" s="5" t="b">
        <v>0</v>
      </c>
      <c r="M14" s="5">
        <v>0</v>
      </c>
      <c r="N14" s="5">
        <v>16</v>
      </c>
      <c r="O14" s="5">
        <v>4</v>
      </c>
      <c r="P14" s="5">
        <v>0</v>
      </c>
      <c r="Q14" s="5">
        <v>0.75</v>
      </c>
      <c r="R14" s="5">
        <f>1/2+1/(1+EXP((-1)^G14*(ABS(E14-E15)/2)))</f>
        <v>0.68242552380635635</v>
      </c>
      <c r="S14" s="5">
        <f>1/2+1/(1+EXP((-1)^J14*(ABS(H14-H15)/2)))</f>
        <v>1.3807970779778822</v>
      </c>
      <c r="T14" s="5">
        <f>1/2+1/(1+EXP((-1)^M14*(ABS(K14-K15)/2)))</f>
        <v>0.7689414213699951</v>
      </c>
      <c r="U14" s="5">
        <f t="shared" si="1"/>
        <v>0.70804100578855844</v>
      </c>
      <c r="V14" s="5">
        <f>1/(1+EXP((D15-D14)/400))</f>
        <v>0.4650570548417855</v>
      </c>
      <c r="W14" s="5">
        <f t="shared" si="2"/>
        <v>-0.4650570548417855</v>
      </c>
      <c r="X14" s="5">
        <v>0</v>
      </c>
      <c r="Y14" s="5">
        <v>1</v>
      </c>
      <c r="Z14" s="5">
        <f t="shared" si="3"/>
        <v>-21.073885750991526</v>
      </c>
      <c r="AA14" s="5">
        <f t="shared" si="4"/>
        <v>1277</v>
      </c>
    </row>
    <row r="15" spans="1:27" x14ac:dyDescent="0.4">
      <c r="A15" s="41"/>
      <c r="B15" s="5" t="s">
        <v>58</v>
      </c>
      <c r="C15" s="5">
        <v>20</v>
      </c>
      <c r="D15" s="5">
        <f t="shared" si="0"/>
        <v>1354</v>
      </c>
      <c r="E15" s="5">
        <v>6</v>
      </c>
      <c r="F15" s="5" t="b">
        <v>0</v>
      </c>
      <c r="G15" s="5">
        <v>1</v>
      </c>
      <c r="H15" s="5">
        <v>2</v>
      </c>
      <c r="I15" s="5" t="b">
        <v>0</v>
      </c>
      <c r="J15" s="5">
        <v>0</v>
      </c>
      <c r="K15" s="5">
        <v>6</v>
      </c>
      <c r="L15" s="5" t="b">
        <v>0</v>
      </c>
      <c r="M15" s="5">
        <v>1</v>
      </c>
      <c r="N15" s="5">
        <v>16</v>
      </c>
      <c r="O15" s="5">
        <v>4</v>
      </c>
      <c r="P15" s="5">
        <v>1</v>
      </c>
      <c r="Q15" s="5">
        <v>1</v>
      </c>
      <c r="R15" s="5">
        <f>1/2+1/(1+EXP((-1)^G15*(ABS(E15-E14)/2)))</f>
        <v>1.3175744761936437</v>
      </c>
      <c r="S15" s="5">
        <f>1/2+1/(1+EXP((-1)^J15*(ABS(H15-H14)/2)))</f>
        <v>0.61920292202211757</v>
      </c>
      <c r="T15" s="5">
        <f>1/2+1/(1+EXP((-1)^M15*(ABS(K15-K14)/2)))</f>
        <v>1.2310585786300048</v>
      </c>
      <c r="U15" s="5">
        <f t="shared" si="1"/>
        <v>1.0559453256152553</v>
      </c>
      <c r="V15" s="5">
        <f>1-V14</f>
        <v>0.5349429451582145</v>
      </c>
      <c r="W15" s="5">
        <f t="shared" si="2"/>
        <v>0.4650570548417855</v>
      </c>
      <c r="X15" s="5">
        <v>0</v>
      </c>
      <c r="Y15" s="5">
        <v>1</v>
      </c>
      <c r="Z15" s="5">
        <f t="shared" si="3"/>
        <v>31.428788685093174</v>
      </c>
      <c r="AA15" s="5">
        <f t="shared" si="4"/>
        <v>1385</v>
      </c>
    </row>
    <row r="16" spans="1:27" x14ac:dyDescent="0.4">
      <c r="A16" s="41"/>
      <c r="B16" s="5" t="s">
        <v>60</v>
      </c>
      <c r="D16" s="5">
        <v>1000</v>
      </c>
      <c r="E16" s="10">
        <v>7</v>
      </c>
      <c r="F16" s="10" t="b">
        <v>1</v>
      </c>
      <c r="G16" s="10">
        <v>1</v>
      </c>
      <c r="H16" s="5">
        <v>5</v>
      </c>
      <c r="I16" s="5" t="b">
        <v>0</v>
      </c>
      <c r="J16" s="5">
        <v>0</v>
      </c>
      <c r="K16" s="5">
        <v>2</v>
      </c>
      <c r="L16" s="5" t="b">
        <v>0</v>
      </c>
      <c r="M16" s="5">
        <v>0</v>
      </c>
      <c r="N16" s="5">
        <v>16</v>
      </c>
      <c r="O16" s="5">
        <v>4</v>
      </c>
      <c r="P16" s="5">
        <v>0</v>
      </c>
      <c r="Q16" s="5">
        <v>0.75</v>
      </c>
      <c r="R16" s="5">
        <f>1/2+1/(1+EXP((-1)^G16*(ABS(E16-E17)/10)))</f>
        <v>1.098687660112452</v>
      </c>
      <c r="S16" s="5">
        <f>1/2+1/(1+EXP((-1)^J16*(ABS(H16-H17)/2)))</f>
        <v>0.7689414213699951</v>
      </c>
      <c r="T16" s="5">
        <f>1/2+1/(1+EXP((-1)^M16*(ABS(K16-K17)/2)))</f>
        <v>0.61920292202211757</v>
      </c>
      <c r="U16" s="5">
        <f t="shared" si="1"/>
        <v>0.62170800087614109</v>
      </c>
      <c r="V16" s="5">
        <f>1/(1+EXP((D17-D16)/400))</f>
        <v>0.5</v>
      </c>
      <c r="W16" s="5">
        <f t="shared" si="2"/>
        <v>-0.5</v>
      </c>
      <c r="X16" s="5">
        <v>0</v>
      </c>
      <c r="Y16" s="5">
        <v>1</v>
      </c>
      <c r="Z16" s="5">
        <f t="shared" si="3"/>
        <v>-19.894656028036515</v>
      </c>
      <c r="AA16" s="5">
        <f t="shared" si="4"/>
        <v>980</v>
      </c>
    </row>
    <row r="17" spans="1:27" x14ac:dyDescent="0.4">
      <c r="A17" s="41"/>
      <c r="B17" s="5" t="s">
        <v>62</v>
      </c>
      <c r="D17" s="5">
        <v>1000</v>
      </c>
      <c r="E17" s="10">
        <v>3</v>
      </c>
      <c r="F17" s="10" t="b">
        <v>1</v>
      </c>
      <c r="G17" s="10">
        <v>0</v>
      </c>
      <c r="H17" s="5">
        <v>7</v>
      </c>
      <c r="I17" s="5" t="b">
        <v>0</v>
      </c>
      <c r="J17" s="5">
        <v>1</v>
      </c>
      <c r="K17" s="5">
        <v>6</v>
      </c>
      <c r="L17" s="5" t="b">
        <v>0</v>
      </c>
      <c r="M17" s="5">
        <v>1</v>
      </c>
      <c r="N17" s="5">
        <v>16</v>
      </c>
      <c r="O17" s="5">
        <v>4</v>
      </c>
      <c r="P17" s="5">
        <v>1</v>
      </c>
      <c r="Q17" s="5">
        <v>1</v>
      </c>
      <c r="R17" s="5">
        <f>1/2+1/(1+EXP((-1)^G17*(ABS(E17-E16)/10)))</f>
        <v>0.901312339887548</v>
      </c>
      <c r="S17" s="5">
        <f>1/2+1/(1+EXP((-1)^J17*(ABS(H17-H16)/2)))</f>
        <v>1.2310585786300048</v>
      </c>
      <c r="T17" s="5">
        <f>1/2+1/(1+EXP((-1)^M17*(ABS(K17-K16)/2)))</f>
        <v>1.3807970779778822</v>
      </c>
      <c r="U17" s="5">
        <f t="shared" si="1"/>
        <v>1.1710559988318117</v>
      </c>
      <c r="V17" s="5">
        <f>1-V16</f>
        <v>0.5</v>
      </c>
      <c r="W17" s="5">
        <f t="shared" si="2"/>
        <v>0.5</v>
      </c>
      <c r="X17" s="5">
        <v>0</v>
      </c>
      <c r="Y17" s="5">
        <v>1</v>
      </c>
      <c r="Z17" s="5">
        <f t="shared" si="3"/>
        <v>37.473791962617973</v>
      </c>
      <c r="AA17" s="5">
        <f t="shared" si="4"/>
        <v>1037</v>
      </c>
    </row>
    <row r="19" spans="1:27" x14ac:dyDescent="0.4">
      <c r="A19" s="6"/>
    </row>
    <row r="20" spans="1:27" x14ac:dyDescent="0.4">
      <c r="A20" s="42" t="s">
        <v>23</v>
      </c>
      <c r="B20" s="5" t="s">
        <v>1</v>
      </c>
      <c r="C20" s="5" t="s">
        <v>2</v>
      </c>
      <c r="D20" s="5" t="s">
        <v>6</v>
      </c>
      <c r="E20" s="5" t="s">
        <v>22</v>
      </c>
      <c r="F20" s="5" t="s">
        <v>7</v>
      </c>
      <c r="G20" s="5" t="s">
        <v>25</v>
      </c>
      <c r="H20" s="5" t="s">
        <v>23</v>
      </c>
      <c r="I20" s="5" t="s">
        <v>7</v>
      </c>
      <c r="J20" s="5" t="s">
        <v>26</v>
      </c>
      <c r="K20" s="5" t="s">
        <v>24</v>
      </c>
      <c r="L20" s="5" t="s">
        <v>7</v>
      </c>
      <c r="M20" s="5" t="s">
        <v>27</v>
      </c>
      <c r="N20" s="5" t="s">
        <v>8</v>
      </c>
      <c r="O20" s="5" t="s">
        <v>10</v>
      </c>
      <c r="P20" s="5" t="s">
        <v>15</v>
      </c>
      <c r="Q20" s="5" t="s">
        <v>13</v>
      </c>
      <c r="R20" s="5" t="s">
        <v>19</v>
      </c>
      <c r="S20" s="5" t="s">
        <v>20</v>
      </c>
      <c r="T20" s="5" t="s">
        <v>21</v>
      </c>
      <c r="U20" s="5" t="s">
        <v>12</v>
      </c>
      <c r="V20" s="5" t="s">
        <v>14</v>
      </c>
      <c r="W20" s="5" t="s">
        <v>18</v>
      </c>
      <c r="X20" s="5" t="s">
        <v>16</v>
      </c>
      <c r="Y20" s="5" t="s">
        <v>17</v>
      </c>
      <c r="Z20" s="5" t="s">
        <v>28</v>
      </c>
      <c r="AA20" s="5" t="s">
        <v>29</v>
      </c>
    </row>
    <row r="21" spans="1:27" x14ac:dyDescent="0.4">
      <c r="A21" s="42"/>
      <c r="B21" s="5" t="s">
        <v>34</v>
      </c>
      <c r="C21" s="5">
        <v>17</v>
      </c>
      <c r="D21" s="5">
        <v>1400</v>
      </c>
      <c r="E21" s="5">
        <v>6</v>
      </c>
      <c r="F21" s="5" t="b">
        <v>0</v>
      </c>
      <c r="G21" s="5">
        <v>1</v>
      </c>
      <c r="H21" s="5">
        <v>6</v>
      </c>
      <c r="I21" s="5" t="b">
        <v>0</v>
      </c>
      <c r="J21" s="5">
        <v>1</v>
      </c>
      <c r="N21" s="5">
        <v>16</v>
      </c>
      <c r="O21" s="5">
        <v>2</v>
      </c>
      <c r="P21" s="5">
        <v>1</v>
      </c>
      <c r="Q21" s="5">
        <v>1.25</v>
      </c>
      <c r="R21" s="5">
        <f>1/2+1/(1+EXP((-1)^G21*(ABS(E21-E22)/2)))</f>
        <v>1.2310585786300048</v>
      </c>
      <c r="S21" s="5">
        <f>1/2+1/(1+EXP((-1)^J21*(ABS(H21-H22)/2)))</f>
        <v>1.3175744761936437</v>
      </c>
      <c r="U21" s="5">
        <f>Q21*AVERAGE(R21:T21)</f>
        <v>1.5928956592647803</v>
      </c>
      <c r="V21" s="5">
        <f>1/(1+EXP((D22-D21)/400))</f>
        <v>0.44275214540144436</v>
      </c>
      <c r="W21" s="5">
        <f>P21-V21</f>
        <v>0.55724785459855564</v>
      </c>
      <c r="X21" s="5">
        <v>0</v>
      </c>
      <c r="Y21" s="5">
        <v>1</v>
      </c>
      <c r="Z21" s="5">
        <f>N21*O21*U21*W21*(1-X21)*Y21</f>
        <v>28.404406039188821</v>
      </c>
      <c r="AA21" s="5">
        <f>D21+ROUND(Z21,0)</f>
        <v>1428</v>
      </c>
    </row>
    <row r="22" spans="1:27" x14ac:dyDescent="0.4">
      <c r="A22" s="42"/>
      <c r="B22" s="5" t="s">
        <v>38</v>
      </c>
      <c r="C22" s="5">
        <v>8</v>
      </c>
      <c r="D22" s="5">
        <v>1492</v>
      </c>
      <c r="E22" s="8">
        <v>4</v>
      </c>
      <c r="F22" s="5" t="b">
        <v>0</v>
      </c>
      <c r="G22" s="7">
        <v>0</v>
      </c>
      <c r="H22" s="5">
        <v>3</v>
      </c>
      <c r="I22" s="5" t="b">
        <v>0</v>
      </c>
      <c r="J22" s="5">
        <v>0</v>
      </c>
      <c r="N22" s="5">
        <v>16</v>
      </c>
      <c r="O22" s="5">
        <v>2</v>
      </c>
      <c r="P22" s="5">
        <v>0</v>
      </c>
      <c r="Q22" s="5">
        <v>1</v>
      </c>
      <c r="R22" s="5">
        <f>1/2+1/(1+EXP((-1)^G22*(ABS(E22-E21)/2)))</f>
        <v>0.7689414213699951</v>
      </c>
      <c r="S22" s="5">
        <f>1/2+1/(1+EXP((-1)^J22*(ABS(H22-H21)/2)))</f>
        <v>0.68242552380635635</v>
      </c>
      <c r="U22" s="5">
        <f t="shared" ref="U22:U28" si="5">Q22*AVERAGE(R22:T22)</f>
        <v>0.72568347258817578</v>
      </c>
      <c r="V22" s="5">
        <f>1-V21</f>
        <v>0.55724785459855564</v>
      </c>
      <c r="W22" s="5">
        <f>P22-V22</f>
        <v>-0.55724785459855564</v>
      </c>
      <c r="X22" s="5">
        <v>0</v>
      </c>
      <c r="Y22" s="5">
        <v>1</v>
      </c>
      <c r="Z22" s="5">
        <f t="shared" ref="Z22:Z28" si="6">N22*O22*U22*W22*(1-X22)*Y22</f>
        <v>-12.940337862956502</v>
      </c>
      <c r="AA22" s="5">
        <f t="shared" ref="AA22:AA28" si="7">D22+ROUND(Z22,0)</f>
        <v>1479</v>
      </c>
    </row>
    <row r="23" spans="1:27" x14ac:dyDescent="0.4">
      <c r="A23" s="42"/>
      <c r="B23" s="5" t="s">
        <v>40</v>
      </c>
      <c r="C23" s="5">
        <v>3</v>
      </c>
      <c r="D23" s="5">
        <v>1527</v>
      </c>
      <c r="E23" s="8">
        <v>2</v>
      </c>
      <c r="F23" s="5" t="b">
        <v>0</v>
      </c>
      <c r="G23" s="7">
        <v>0</v>
      </c>
      <c r="H23" s="5">
        <v>3</v>
      </c>
      <c r="I23" s="5" t="b">
        <v>0</v>
      </c>
      <c r="J23" s="5">
        <v>0</v>
      </c>
      <c r="N23" s="5">
        <v>16</v>
      </c>
      <c r="O23" s="5">
        <v>2</v>
      </c>
      <c r="P23" s="5">
        <v>0</v>
      </c>
      <c r="Q23" s="5">
        <v>1</v>
      </c>
      <c r="R23" s="5">
        <f>1/2+1/(1+EXP((-1)^G23*(ABS(E23-E24)/2)))</f>
        <v>0.61920292202211757</v>
      </c>
      <c r="S23" s="5">
        <f>1/2+1/(1+EXP((-1)^J23*(ABS(H23-H24)/2)))</f>
        <v>0.68242552380635635</v>
      </c>
      <c r="U23" s="5">
        <f t="shared" si="5"/>
        <v>0.65081422291423696</v>
      </c>
      <c r="V23" s="5">
        <f>1/(1+EXP((D24-D23)/400))</f>
        <v>0.57505354855578794</v>
      </c>
      <c r="W23" s="5">
        <f t="shared" ref="W23:W28" si="8">P23-V23</f>
        <v>-0.57505354855578794</v>
      </c>
      <c r="X23" s="5">
        <v>0</v>
      </c>
      <c r="Y23" s="5">
        <v>1</v>
      </c>
      <c r="Z23" s="5">
        <f t="shared" si="6"/>
        <v>-11.976096906797107</v>
      </c>
      <c r="AA23" s="5">
        <f t="shared" si="7"/>
        <v>1515</v>
      </c>
    </row>
    <row r="24" spans="1:27" x14ac:dyDescent="0.4">
      <c r="A24" s="42"/>
      <c r="B24" s="5" t="s">
        <v>44</v>
      </c>
      <c r="C24" s="5">
        <v>19</v>
      </c>
      <c r="D24" s="5">
        <v>1406</v>
      </c>
      <c r="E24" s="5">
        <v>6</v>
      </c>
      <c r="F24" s="5" t="b">
        <v>0</v>
      </c>
      <c r="G24" s="5">
        <v>1</v>
      </c>
      <c r="H24" s="7">
        <v>6</v>
      </c>
      <c r="I24" s="5" t="b">
        <v>0</v>
      </c>
      <c r="J24" s="7">
        <v>1</v>
      </c>
      <c r="N24" s="5">
        <v>16</v>
      </c>
      <c r="O24" s="5">
        <v>2</v>
      </c>
      <c r="P24" s="5">
        <v>1</v>
      </c>
      <c r="Q24" s="5">
        <v>1.25</v>
      </c>
      <c r="R24" s="5">
        <f>1/2+1/(1+EXP((-1)^G24*(ABS(E24-E23)/2)))</f>
        <v>1.3807970779778822</v>
      </c>
      <c r="S24" s="5">
        <f>1/2+1/(1+EXP((-1)^J24*(ABS(H24-H23)/2)))</f>
        <v>1.3175744761936437</v>
      </c>
      <c r="U24" s="5">
        <f t="shared" si="5"/>
        <v>1.6864822213572037</v>
      </c>
      <c r="V24" s="5">
        <f>1-V23</f>
        <v>0.42494645144421206</v>
      </c>
      <c r="W24" s="5">
        <f t="shared" si="8"/>
        <v>0.57505354855578794</v>
      </c>
      <c r="X24" s="5">
        <v>0</v>
      </c>
      <c r="Y24" s="5">
        <v>1</v>
      </c>
      <c r="Z24" s="5">
        <f t="shared" si="6"/>
        <v>31.034162750966651</v>
      </c>
      <c r="AA24" s="5">
        <f t="shared" si="7"/>
        <v>1437</v>
      </c>
    </row>
    <row r="25" spans="1:27" x14ac:dyDescent="0.4">
      <c r="A25" s="42"/>
      <c r="B25" s="5" t="s">
        <v>48</v>
      </c>
      <c r="C25" s="5">
        <v>30</v>
      </c>
      <c r="D25" s="5">
        <v>1307</v>
      </c>
      <c r="E25" s="5">
        <v>4</v>
      </c>
      <c r="F25" s="5" t="b">
        <v>0</v>
      </c>
      <c r="G25" s="5">
        <v>0</v>
      </c>
      <c r="H25" s="7">
        <v>3</v>
      </c>
      <c r="I25" s="5" t="b">
        <v>0</v>
      </c>
      <c r="J25" s="7">
        <v>0</v>
      </c>
      <c r="N25" s="5">
        <v>16</v>
      </c>
      <c r="O25" s="5">
        <v>2</v>
      </c>
      <c r="P25" s="5">
        <v>0</v>
      </c>
      <c r="Q25" s="5">
        <v>1</v>
      </c>
      <c r="R25" s="5">
        <f>1/2+1/(1+EXP((-1)^G25*(ABS(E25-E26)/2)))</f>
        <v>0.7689414213699951</v>
      </c>
      <c r="S25" s="5">
        <f>1/2+1/(1+EXP((-1)^J25*(ABS(H25-H26)/2)))</f>
        <v>0.68242552380635635</v>
      </c>
      <c r="U25" s="5">
        <f t="shared" si="5"/>
        <v>0.72568347258817578</v>
      </c>
      <c r="V25" s="5">
        <f>1/(1+EXP((D26-D25)/400))</f>
        <v>0.41217046151748854</v>
      </c>
      <c r="W25" s="5">
        <f t="shared" si="8"/>
        <v>-0.41217046151748854</v>
      </c>
      <c r="X25" s="5">
        <v>0</v>
      </c>
      <c r="Y25" s="5">
        <v>1</v>
      </c>
      <c r="Z25" s="5">
        <f t="shared" si="6"/>
        <v>-9.5713693379930298</v>
      </c>
      <c r="AA25" s="5">
        <f t="shared" si="7"/>
        <v>1297</v>
      </c>
    </row>
    <row r="26" spans="1:27" x14ac:dyDescent="0.4">
      <c r="A26" s="42"/>
      <c r="B26" s="5" t="s">
        <v>52</v>
      </c>
      <c r="C26" s="5">
        <v>14</v>
      </c>
      <c r="D26" s="5">
        <v>1449</v>
      </c>
      <c r="E26" s="5">
        <v>6</v>
      </c>
      <c r="F26" s="5" t="b">
        <v>0</v>
      </c>
      <c r="G26" s="5">
        <v>1</v>
      </c>
      <c r="H26" s="5">
        <v>6</v>
      </c>
      <c r="I26" s="5" t="b">
        <v>0</v>
      </c>
      <c r="J26" s="5">
        <v>1</v>
      </c>
      <c r="N26" s="5">
        <v>16</v>
      </c>
      <c r="O26" s="5">
        <v>2</v>
      </c>
      <c r="P26" s="5">
        <v>1</v>
      </c>
      <c r="Q26" s="5">
        <v>1.25</v>
      </c>
      <c r="R26" s="5">
        <f>1/2+1/(1+EXP((-1)^G26*(ABS(E26-E25)/2)))</f>
        <v>1.2310585786300048</v>
      </c>
      <c r="S26" s="5">
        <f>1/2+1/(1+EXP((-1)^J26*(ABS(H26-H25)/2)))</f>
        <v>1.3175744761936437</v>
      </c>
      <c r="U26" s="5">
        <f t="shared" si="5"/>
        <v>1.5928956592647803</v>
      </c>
      <c r="V26" s="5">
        <f>1-V25</f>
        <v>0.5878295384825114</v>
      </c>
      <c r="W26" s="5">
        <f t="shared" si="8"/>
        <v>0.4121704615174886</v>
      </c>
      <c r="X26" s="5">
        <v>0</v>
      </c>
      <c r="Y26" s="5">
        <v>1</v>
      </c>
      <c r="Z26" s="5">
        <f t="shared" si="6"/>
        <v>21.009425248907799</v>
      </c>
      <c r="AA26" s="5">
        <f t="shared" si="7"/>
        <v>1470</v>
      </c>
    </row>
    <row r="27" spans="1:27" x14ac:dyDescent="0.4">
      <c r="A27" s="42"/>
      <c r="B27" s="5" t="s">
        <v>58</v>
      </c>
      <c r="C27" s="5">
        <v>20</v>
      </c>
      <c r="D27" s="5">
        <v>1385</v>
      </c>
      <c r="E27" s="5">
        <v>6</v>
      </c>
      <c r="F27" s="5" t="b">
        <v>0</v>
      </c>
      <c r="G27" s="5">
        <v>1</v>
      </c>
      <c r="H27" s="5">
        <v>6</v>
      </c>
      <c r="I27" s="5" t="b">
        <v>0</v>
      </c>
      <c r="J27" s="5">
        <v>1</v>
      </c>
      <c r="N27" s="5">
        <v>16</v>
      </c>
      <c r="O27" s="5">
        <v>2</v>
      </c>
      <c r="P27" s="5">
        <v>1</v>
      </c>
      <c r="Q27" s="5">
        <v>1.25</v>
      </c>
      <c r="R27" s="5">
        <f>1/2+1/(1+EXP((-1)^G27*(ABS(E27-E28)/2)))</f>
        <v>1.4241418199787566</v>
      </c>
      <c r="S27" s="5">
        <f>1/2+1/(1+EXP((-1)^J27*(ABS(H27-H28)/2)))</f>
        <v>1.4241418199787566</v>
      </c>
      <c r="U27" s="5">
        <f t="shared" si="5"/>
        <v>1.7801772749734457</v>
      </c>
      <c r="V27" s="5">
        <f>1/(1+EXP((D28-D27)/400))</f>
        <v>0.70474569799809106</v>
      </c>
      <c r="W27" s="5">
        <f t="shared" si="8"/>
        <v>0.29525430200190894</v>
      </c>
      <c r="X27" s="5">
        <v>0</v>
      </c>
      <c r="Y27" s="5">
        <v>1</v>
      </c>
      <c r="Z27" s="5">
        <f t="shared" si="6"/>
        <v>16.81935996038224</v>
      </c>
      <c r="AA27" s="5">
        <f t="shared" si="7"/>
        <v>1402</v>
      </c>
    </row>
    <row r="28" spans="1:27" x14ac:dyDescent="0.4">
      <c r="A28" s="42"/>
      <c r="B28" s="5" t="s">
        <v>62</v>
      </c>
      <c r="D28" s="5">
        <v>1037</v>
      </c>
      <c r="E28" s="5">
        <v>1</v>
      </c>
      <c r="F28" s="5" t="b">
        <v>0</v>
      </c>
      <c r="G28" s="5">
        <v>0</v>
      </c>
      <c r="H28" s="5">
        <v>1</v>
      </c>
      <c r="I28" s="5" t="b">
        <v>0</v>
      </c>
      <c r="J28" s="5">
        <v>0</v>
      </c>
      <c r="N28" s="5">
        <v>16</v>
      </c>
      <c r="O28" s="5">
        <v>2</v>
      </c>
      <c r="P28" s="5">
        <v>0</v>
      </c>
      <c r="Q28" s="5">
        <v>1</v>
      </c>
      <c r="R28" s="5">
        <f>1/2+1/(1+EXP((-1)^G28*(ABS(E28-E27)/2)))</f>
        <v>0.57585818002124356</v>
      </c>
      <c r="S28" s="5">
        <f>1/2+1/(1+EXP((-1)^J28*(ABS(H28-H27)/2)))</f>
        <v>0.57585818002124356</v>
      </c>
      <c r="U28" s="5">
        <f t="shared" si="5"/>
        <v>0.57585818002124356</v>
      </c>
      <c r="V28" s="5">
        <f>1-V27</f>
        <v>0.29525430200190894</v>
      </c>
      <c r="W28" s="5">
        <f t="shared" si="8"/>
        <v>-0.29525430200190894</v>
      </c>
      <c r="X28" s="5">
        <v>0</v>
      </c>
      <c r="Y28" s="5">
        <v>1</v>
      </c>
      <c r="Z28" s="5">
        <f t="shared" si="6"/>
        <v>-5.4407873598163805</v>
      </c>
      <c r="AA28" s="5">
        <f t="shared" si="7"/>
        <v>1032</v>
      </c>
    </row>
    <row r="31" spans="1:27" x14ac:dyDescent="0.4">
      <c r="A31" s="43" t="s">
        <v>24</v>
      </c>
      <c r="B31" s="5" t="s">
        <v>0</v>
      </c>
      <c r="C31" s="5" t="s">
        <v>63</v>
      </c>
      <c r="D31" s="5" t="s">
        <v>5</v>
      </c>
      <c r="E31" s="5" t="s">
        <v>30</v>
      </c>
      <c r="F31" s="5" t="s">
        <v>64</v>
      </c>
      <c r="G31" s="5" t="s">
        <v>65</v>
      </c>
      <c r="H31" s="5" t="s">
        <v>66</v>
      </c>
      <c r="I31" s="5" t="s">
        <v>64</v>
      </c>
      <c r="J31" s="5" t="s">
        <v>67</v>
      </c>
      <c r="K31" s="5" t="s">
        <v>68</v>
      </c>
      <c r="L31" s="5" t="s">
        <v>64</v>
      </c>
      <c r="M31" s="5" t="s">
        <v>69</v>
      </c>
      <c r="N31" s="5" t="s">
        <v>70</v>
      </c>
      <c r="O31" s="5" t="s">
        <v>11</v>
      </c>
      <c r="P31" s="5" t="s">
        <v>71</v>
      </c>
      <c r="Q31" s="5" t="s">
        <v>72</v>
      </c>
      <c r="R31" s="5" t="s">
        <v>73</v>
      </c>
      <c r="S31" s="5" t="s">
        <v>74</v>
      </c>
      <c r="T31" s="5" t="s">
        <v>75</v>
      </c>
      <c r="U31" s="5" t="s">
        <v>76</v>
      </c>
      <c r="V31" s="5" t="s">
        <v>77</v>
      </c>
      <c r="W31" s="5" t="s">
        <v>78</v>
      </c>
      <c r="X31" s="5" t="s">
        <v>79</v>
      </c>
      <c r="Y31" s="5" t="s">
        <v>80</v>
      </c>
      <c r="Z31" s="5" t="s">
        <v>81</v>
      </c>
      <c r="AA31" s="5" t="s">
        <v>82</v>
      </c>
    </row>
    <row r="32" spans="1:27" x14ac:dyDescent="0.4">
      <c r="A32" s="43"/>
      <c r="B32" s="5" t="s">
        <v>34</v>
      </c>
      <c r="C32" s="5">
        <v>17</v>
      </c>
      <c r="D32" s="5">
        <v>1428</v>
      </c>
      <c r="E32" s="5">
        <v>6</v>
      </c>
      <c r="F32" s="5" t="b">
        <v>0</v>
      </c>
      <c r="G32" s="5">
        <v>1</v>
      </c>
      <c r="H32" s="5">
        <v>6</v>
      </c>
      <c r="I32" s="5" t="b">
        <v>0</v>
      </c>
      <c r="J32" s="5">
        <v>1</v>
      </c>
      <c r="N32" s="5">
        <v>16</v>
      </c>
      <c r="O32" s="5">
        <v>1</v>
      </c>
      <c r="P32" s="5">
        <v>1</v>
      </c>
      <c r="Q32" s="5">
        <v>1.25</v>
      </c>
      <c r="R32" s="5">
        <f>1/2+1/(1+EXP((-1)^G32*(ABS(E32-E33)/2)))</f>
        <v>1.3175744761936437</v>
      </c>
      <c r="S32" s="5">
        <f>1/2+1/(1+EXP((-1)^J32*(ABS(H32-H33)/2)))</f>
        <v>1.4525741268224333</v>
      </c>
      <c r="U32" s="5">
        <f t="shared" ref="U32:U35" si="9">Q32*AVERAGE(R32:T32)</f>
        <v>1.7313428768850481</v>
      </c>
      <c r="V32" s="5">
        <f>1/(1+EXP((D33-D32)/400))</f>
        <v>0.49437523729267452</v>
      </c>
      <c r="W32" s="5">
        <f>P32-V32</f>
        <v>0.50562476270732548</v>
      </c>
      <c r="X32" s="5">
        <v>0</v>
      </c>
      <c r="Y32" s="5">
        <v>1</v>
      </c>
      <c r="Z32" s="5">
        <f t="shared" ref="Z32:Z35" si="10">N32*O32*U32*W32*(1-X32)*Y32</f>
        <v>14.006557300640331</v>
      </c>
      <c r="AA32" s="5">
        <f>D32+ROUND(Z32,0)</f>
        <v>1442</v>
      </c>
    </row>
    <row r="33" spans="1:27" x14ac:dyDescent="0.4">
      <c r="A33" s="43"/>
      <c r="B33" s="5" t="s">
        <v>44</v>
      </c>
      <c r="C33" s="5">
        <v>19</v>
      </c>
      <c r="D33" s="5">
        <v>1437</v>
      </c>
      <c r="E33" s="5">
        <v>3</v>
      </c>
      <c r="F33" s="5" t="b">
        <v>0</v>
      </c>
      <c r="G33" s="5">
        <v>0</v>
      </c>
      <c r="H33" s="5">
        <v>0</v>
      </c>
      <c r="I33" s="5" t="b">
        <v>0</v>
      </c>
      <c r="J33" s="5">
        <v>0</v>
      </c>
      <c r="N33" s="5">
        <v>16</v>
      </c>
      <c r="O33" s="5">
        <v>1</v>
      </c>
      <c r="P33" s="5">
        <v>0</v>
      </c>
      <c r="Q33" s="5">
        <v>1</v>
      </c>
      <c r="R33" s="5">
        <f>1/2+1/(1+EXP((-1)^G33*(ABS(E33-E32)/2)))</f>
        <v>0.68242552380635635</v>
      </c>
      <c r="S33" s="5">
        <f>1/2+1/(1+EXP((-1)^J33*(ABS(H33-H32)/2)))</f>
        <v>0.54742587317756675</v>
      </c>
      <c r="U33" s="5">
        <f t="shared" si="9"/>
        <v>0.61492569849196155</v>
      </c>
      <c r="V33" s="5">
        <f>1-V32</f>
        <v>0.50562476270732548</v>
      </c>
      <c r="W33" s="5">
        <f>P33-V33</f>
        <v>-0.50562476270732548</v>
      </c>
      <c r="X33" s="5">
        <v>0</v>
      </c>
      <c r="Y33" s="5">
        <v>1</v>
      </c>
      <c r="Z33" s="5">
        <f>N33*O33*U33*W33*(1-X33)*Y33</f>
        <v>-4.9747465661221506</v>
      </c>
      <c r="AA33" s="5">
        <f t="shared" ref="AA33:AA35" si="11">D33+ROUND(Z33,0)</f>
        <v>1432</v>
      </c>
    </row>
    <row r="34" spans="1:27" x14ac:dyDescent="0.4">
      <c r="A34" s="43"/>
      <c r="B34" s="5" t="s">
        <v>52</v>
      </c>
      <c r="C34" s="5">
        <v>14</v>
      </c>
      <c r="D34" s="5">
        <v>1470</v>
      </c>
      <c r="E34" s="5">
        <v>2</v>
      </c>
      <c r="F34" s="5" t="b">
        <v>0</v>
      </c>
      <c r="G34" s="5">
        <v>0</v>
      </c>
      <c r="H34" s="5">
        <v>4</v>
      </c>
      <c r="I34" s="5" t="b">
        <v>0</v>
      </c>
      <c r="J34" s="5">
        <v>0</v>
      </c>
      <c r="N34" s="5">
        <v>16</v>
      </c>
      <c r="O34" s="5">
        <v>1</v>
      </c>
      <c r="P34" s="5">
        <v>0</v>
      </c>
      <c r="Q34" s="5">
        <v>1</v>
      </c>
      <c r="R34" s="5">
        <f>1/2+1/(1+EXP((-1)^G34*(ABS(E34-E35)/2)))</f>
        <v>0.61920292202211757</v>
      </c>
      <c r="S34" s="5">
        <f>1/2+1/(1+EXP((-1)^J34*(ABS(H34-H35)/2)))</f>
        <v>0.7689414213699951</v>
      </c>
      <c r="U34" s="5">
        <f t="shared" si="9"/>
        <v>0.69407217169605628</v>
      </c>
      <c r="V34" s="5">
        <f>1/(1+EXP((D35-D34)/400))</f>
        <v>0.542397940774351</v>
      </c>
      <c r="W34" s="5">
        <f t="shared" ref="W34:W35" si="12">P34-V34</f>
        <v>-0.542397940774351</v>
      </c>
      <c r="X34" s="5">
        <v>0</v>
      </c>
      <c r="Y34" s="5">
        <v>1</v>
      </c>
      <c r="Z34" s="5">
        <f t="shared" si="10"/>
        <v>-6.0234130668275636</v>
      </c>
      <c r="AA34" s="5">
        <f t="shared" si="11"/>
        <v>1464</v>
      </c>
    </row>
    <row r="35" spans="1:27" x14ac:dyDescent="0.4">
      <c r="A35" s="43"/>
      <c r="B35" s="5" t="s">
        <v>58</v>
      </c>
      <c r="C35" s="5">
        <v>20</v>
      </c>
      <c r="D35" s="5">
        <v>1402</v>
      </c>
      <c r="E35" s="5">
        <v>6</v>
      </c>
      <c r="F35" s="5" t="b">
        <v>0</v>
      </c>
      <c r="G35" s="5">
        <v>1</v>
      </c>
      <c r="H35" s="5">
        <v>6</v>
      </c>
      <c r="I35" s="5" t="b">
        <v>0</v>
      </c>
      <c r="J35" s="5">
        <v>1</v>
      </c>
      <c r="N35" s="5">
        <v>16</v>
      </c>
      <c r="O35" s="5">
        <v>1</v>
      </c>
      <c r="P35" s="5">
        <v>1</v>
      </c>
      <c r="Q35" s="5">
        <v>1.25</v>
      </c>
      <c r="R35" s="5">
        <f>1/2+1/(1+EXP((-1)^G35*(ABS(E35-E34)/2)))</f>
        <v>1.3807970779778822</v>
      </c>
      <c r="S35" s="5">
        <f>1/2+1/(1+EXP((-1)^J35*(ABS(H35-H34)/2)))</f>
        <v>1.2310585786300048</v>
      </c>
      <c r="U35" s="5">
        <f t="shared" si="9"/>
        <v>1.6324097853799293</v>
      </c>
      <c r="V35" s="5">
        <f>1-V34</f>
        <v>0.457602059225649</v>
      </c>
      <c r="W35" s="5">
        <f t="shared" si="12"/>
        <v>0.542397940774351</v>
      </c>
      <c r="X35" s="5">
        <v>0</v>
      </c>
      <c r="Y35" s="5">
        <v>1</v>
      </c>
      <c r="Z35" s="5">
        <f t="shared" si="10"/>
        <v>14.166651297439582</v>
      </c>
      <c r="AA35" s="5">
        <f t="shared" si="11"/>
        <v>1416</v>
      </c>
    </row>
    <row r="38" spans="1:27" x14ac:dyDescent="0.4">
      <c r="A38" s="44" t="s">
        <v>111</v>
      </c>
      <c r="B38" s="5" t="s">
        <v>0</v>
      </c>
      <c r="C38" s="5" t="s">
        <v>63</v>
      </c>
      <c r="D38" s="5" t="s">
        <v>5</v>
      </c>
      <c r="E38" s="5" t="s">
        <v>30</v>
      </c>
      <c r="F38" s="5" t="s">
        <v>64</v>
      </c>
      <c r="G38" s="5" t="s">
        <v>65</v>
      </c>
      <c r="H38" s="5" t="s">
        <v>66</v>
      </c>
      <c r="I38" s="5" t="s">
        <v>64</v>
      </c>
      <c r="J38" s="5" t="s">
        <v>67</v>
      </c>
      <c r="K38" s="5" t="s">
        <v>68</v>
      </c>
      <c r="L38" s="5" t="s">
        <v>64</v>
      </c>
      <c r="M38" s="5" t="s">
        <v>69</v>
      </c>
      <c r="N38" s="5" t="s">
        <v>70</v>
      </c>
      <c r="O38" s="5" t="s">
        <v>110</v>
      </c>
      <c r="P38" s="5" t="s">
        <v>71</v>
      </c>
      <c r="Q38" s="5" t="s">
        <v>72</v>
      </c>
      <c r="R38" s="5" t="s">
        <v>73</v>
      </c>
      <c r="S38" s="5" t="s">
        <v>74</v>
      </c>
      <c r="T38" s="5" t="s">
        <v>75</v>
      </c>
      <c r="U38" s="5" t="s">
        <v>76</v>
      </c>
      <c r="V38" s="5" t="s">
        <v>77</v>
      </c>
      <c r="W38" s="5" t="s">
        <v>78</v>
      </c>
      <c r="X38" s="5" t="s">
        <v>79</v>
      </c>
      <c r="Y38" s="5" t="s">
        <v>80</v>
      </c>
      <c r="Z38" s="5" t="s">
        <v>81</v>
      </c>
      <c r="AA38" s="5" t="s">
        <v>82</v>
      </c>
    </row>
    <row r="39" spans="1:27" x14ac:dyDescent="0.4">
      <c r="A39" s="44"/>
      <c r="B39" s="5" t="s">
        <v>34</v>
      </c>
      <c r="C39" s="5">
        <v>17</v>
      </c>
      <c r="D39" s="5">
        <v>1442</v>
      </c>
      <c r="E39" s="5">
        <v>2</v>
      </c>
      <c r="F39" s="5" t="b">
        <v>0</v>
      </c>
      <c r="G39" s="5">
        <v>0</v>
      </c>
      <c r="H39" s="5">
        <v>4</v>
      </c>
      <c r="I39" s="5" t="b">
        <v>0</v>
      </c>
      <c r="J39" s="5">
        <v>0</v>
      </c>
      <c r="N39" s="5">
        <v>16</v>
      </c>
      <c r="O39" s="5">
        <v>0.5</v>
      </c>
      <c r="P39" s="5">
        <v>0</v>
      </c>
      <c r="Q39" s="5">
        <v>1</v>
      </c>
      <c r="R39" s="5">
        <f>1/2+1/(1+EXP((-1)^G39*(ABS(E39-E40)/2)))</f>
        <v>0.61920292202211757</v>
      </c>
      <c r="S39" s="5">
        <f>1/2+1/(1+EXP((-1)^J39*(ABS(H39-H40)/2)))</f>
        <v>0.7689414213699951</v>
      </c>
      <c r="U39" s="5">
        <f>Q39*AVERAGE(R39:T39)</f>
        <v>0.69407217169605628</v>
      </c>
      <c r="V39" s="5">
        <f>1/(1+EXP((D40-D39)/400))</f>
        <v>0.51624428106207243</v>
      </c>
      <c r="W39" s="5">
        <f>P39-V39</f>
        <v>-0.51624428106207243</v>
      </c>
      <c r="X39" s="5">
        <v>0</v>
      </c>
      <c r="Y39" s="5">
        <v>1</v>
      </c>
      <c r="Z39" s="5">
        <f>N39*O39*U39*W39*(1-X39)*Y39</f>
        <v>-2.8664863142593751</v>
      </c>
      <c r="AA39" s="5">
        <f t="shared" ref="AA39:AA40" si="13">D39+ROUND(Z39,0)</f>
        <v>1439</v>
      </c>
    </row>
    <row r="40" spans="1:27" x14ac:dyDescent="0.4">
      <c r="A40" s="44"/>
      <c r="B40" s="5" t="s">
        <v>58</v>
      </c>
      <c r="C40" s="5">
        <v>20</v>
      </c>
      <c r="D40" s="5">
        <v>1416</v>
      </c>
      <c r="E40" s="5">
        <v>6</v>
      </c>
      <c r="F40" s="5" t="b">
        <v>0</v>
      </c>
      <c r="G40" s="5">
        <v>1</v>
      </c>
      <c r="H40" s="5">
        <v>6</v>
      </c>
      <c r="I40" s="5" t="b">
        <v>0</v>
      </c>
      <c r="J40" s="5">
        <v>1</v>
      </c>
      <c r="N40" s="5">
        <v>16</v>
      </c>
      <c r="O40" s="5">
        <v>0.5</v>
      </c>
      <c r="P40" s="5">
        <v>1</v>
      </c>
      <c r="Q40" s="5">
        <v>1.25</v>
      </c>
      <c r="R40" s="5">
        <f>1/2+1/(1+EXP((-1)^G40*(ABS(E40-E39)/2)))</f>
        <v>1.3807970779778822</v>
      </c>
      <c r="S40" s="5">
        <f>1/2+1/(1+EXP((-1)^J40*(ABS(H40-H39)/2)))</f>
        <v>1.2310585786300048</v>
      </c>
      <c r="U40" s="5">
        <f t="shared" ref="U40" si="14">Q40*AVERAGE(R40:T40)</f>
        <v>1.6324097853799293</v>
      </c>
      <c r="V40" s="5">
        <f>1-V39</f>
        <v>0.48375571893792757</v>
      </c>
      <c r="W40" s="5">
        <f t="shared" ref="W40" si="15">P40-V40</f>
        <v>0.51624428106207243</v>
      </c>
      <c r="X40" s="5">
        <v>0</v>
      </c>
      <c r="Y40" s="5">
        <v>1</v>
      </c>
      <c r="Z40" s="5">
        <f t="shared" ref="Z40" si="16">N40*O40*U40*W40*(1-X40)*Y40</f>
        <v>6.7417777284172287</v>
      </c>
      <c r="AA40" s="5">
        <f t="shared" si="13"/>
        <v>1423</v>
      </c>
    </row>
    <row r="44" spans="1:27" x14ac:dyDescent="0.4">
      <c r="A44" s="45" t="s">
        <v>112</v>
      </c>
      <c r="B44" s="5" t="s">
        <v>0</v>
      </c>
      <c r="C44" s="5" t="s">
        <v>6</v>
      </c>
      <c r="E44" s="5" t="s">
        <v>82</v>
      </c>
    </row>
    <row r="45" spans="1:27" x14ac:dyDescent="0.4">
      <c r="A45" s="45"/>
      <c r="B45" s="5" t="s">
        <v>35</v>
      </c>
      <c r="C45" s="5">
        <v>1371</v>
      </c>
      <c r="D45" s="5">
        <v>7</v>
      </c>
      <c r="E45" s="5">
        <v>1349</v>
      </c>
      <c r="F45" s="5">
        <v>9</v>
      </c>
    </row>
    <row r="46" spans="1:27" x14ac:dyDescent="0.4">
      <c r="A46" s="45"/>
      <c r="B46" s="5" t="s">
        <v>55</v>
      </c>
      <c r="C46" s="5">
        <v>1298</v>
      </c>
      <c r="D46" s="5">
        <v>11</v>
      </c>
      <c r="E46" s="5">
        <v>1277</v>
      </c>
      <c r="F46" s="5">
        <v>12</v>
      </c>
    </row>
    <row r="47" spans="1:27" x14ac:dyDescent="0.4">
      <c r="A47" s="45"/>
      <c r="B47" s="5" t="s">
        <v>44</v>
      </c>
      <c r="C47" s="5">
        <v>1363</v>
      </c>
      <c r="D47" s="5">
        <v>8</v>
      </c>
      <c r="E47" s="5">
        <v>1432</v>
      </c>
      <c r="F47" s="5">
        <v>6</v>
      </c>
    </row>
    <row r="48" spans="1:27" x14ac:dyDescent="0.4">
      <c r="A48" s="45"/>
      <c r="B48" s="5" t="s">
        <v>48</v>
      </c>
      <c r="C48" s="5">
        <v>1256</v>
      </c>
      <c r="D48" s="5">
        <v>13</v>
      </c>
      <c r="E48" s="5">
        <v>1297</v>
      </c>
      <c r="F48" s="5">
        <v>11</v>
      </c>
    </row>
    <row r="49" spans="1:6" x14ac:dyDescent="0.4">
      <c r="A49" s="45"/>
      <c r="B49" s="5" t="s">
        <v>53</v>
      </c>
      <c r="C49" s="5">
        <v>1267</v>
      </c>
      <c r="D49" s="5">
        <v>12</v>
      </c>
      <c r="E49" s="5">
        <v>1250</v>
      </c>
      <c r="F49" s="5">
        <v>13</v>
      </c>
    </row>
    <row r="50" spans="1:6" x14ac:dyDescent="0.4">
      <c r="A50" s="45"/>
      <c r="B50" s="5" t="s">
        <v>41</v>
      </c>
      <c r="C50" s="5">
        <v>1395</v>
      </c>
      <c r="D50" s="5">
        <v>5</v>
      </c>
      <c r="E50" s="5">
        <v>1375</v>
      </c>
      <c r="F50" s="5">
        <v>8</v>
      </c>
    </row>
    <row r="51" spans="1:6" x14ac:dyDescent="0.4">
      <c r="A51" s="45"/>
      <c r="B51" s="5" t="s">
        <v>45</v>
      </c>
      <c r="C51" s="5">
        <v>1454</v>
      </c>
      <c r="D51" s="5">
        <v>2</v>
      </c>
      <c r="E51" s="5">
        <v>1433</v>
      </c>
      <c r="F51" s="5">
        <v>5</v>
      </c>
    </row>
    <row r="52" spans="1:6" x14ac:dyDescent="0.4">
      <c r="A52" s="45"/>
      <c r="B52" s="5" t="s">
        <v>31</v>
      </c>
      <c r="C52" s="5">
        <v>1000</v>
      </c>
      <c r="D52" s="5">
        <v>14</v>
      </c>
      <c r="E52" s="5">
        <v>989</v>
      </c>
      <c r="F52" s="5">
        <v>15</v>
      </c>
    </row>
    <row r="53" spans="1:6" x14ac:dyDescent="0.4">
      <c r="A53" s="45"/>
      <c r="B53" s="5" t="s">
        <v>38</v>
      </c>
      <c r="C53" s="5">
        <v>1447</v>
      </c>
      <c r="D53" s="5">
        <v>3</v>
      </c>
      <c r="E53" s="5">
        <v>1479</v>
      </c>
      <c r="F53" s="5">
        <v>2</v>
      </c>
    </row>
    <row r="54" spans="1:6" x14ac:dyDescent="0.4">
      <c r="A54" s="45"/>
      <c r="B54" s="5" t="s">
        <v>62</v>
      </c>
      <c r="C54" s="5">
        <v>1000</v>
      </c>
      <c r="D54" s="5">
        <v>16</v>
      </c>
      <c r="E54" s="5">
        <v>1032</v>
      </c>
      <c r="F54" s="5">
        <v>14</v>
      </c>
    </row>
    <row r="55" spans="1:6" x14ac:dyDescent="0.4">
      <c r="A55" s="45"/>
      <c r="B55" s="5" t="s">
        <v>52</v>
      </c>
      <c r="C55" s="5">
        <v>1403</v>
      </c>
      <c r="D55" s="5">
        <v>4</v>
      </c>
      <c r="E55" s="5">
        <v>1464</v>
      </c>
      <c r="F55" s="5">
        <v>3</v>
      </c>
    </row>
    <row r="56" spans="1:6" x14ac:dyDescent="0.4">
      <c r="A56" s="45"/>
      <c r="B56" s="5" t="s">
        <v>49</v>
      </c>
      <c r="C56" s="5">
        <v>1336</v>
      </c>
      <c r="D56" s="5">
        <v>10</v>
      </c>
      <c r="E56" s="5">
        <v>1306</v>
      </c>
      <c r="F56" s="5">
        <v>10</v>
      </c>
    </row>
    <row r="57" spans="1:6" x14ac:dyDescent="0.4">
      <c r="A57" s="45"/>
      <c r="B57" s="5" t="s">
        <v>59</v>
      </c>
      <c r="C57" s="5">
        <v>1000</v>
      </c>
      <c r="D57" s="5">
        <v>15</v>
      </c>
      <c r="E57" s="5">
        <v>980</v>
      </c>
      <c r="F57" s="5">
        <v>16</v>
      </c>
    </row>
    <row r="58" spans="1:6" x14ac:dyDescent="0.4">
      <c r="A58" s="45"/>
      <c r="B58" s="5" t="s">
        <v>58</v>
      </c>
      <c r="C58" s="5">
        <v>1354</v>
      </c>
      <c r="D58" s="5">
        <v>9</v>
      </c>
      <c r="E58" s="5">
        <v>1423</v>
      </c>
      <c r="F58" s="5">
        <v>7</v>
      </c>
    </row>
    <row r="59" spans="1:6" x14ac:dyDescent="0.4">
      <c r="A59" s="45"/>
      <c r="B59" s="5" t="s">
        <v>40</v>
      </c>
      <c r="C59" s="5">
        <v>1480</v>
      </c>
      <c r="D59" s="5">
        <v>1</v>
      </c>
      <c r="E59" s="5">
        <v>1515</v>
      </c>
      <c r="F59" s="5">
        <v>1</v>
      </c>
    </row>
    <row r="60" spans="1:6" x14ac:dyDescent="0.4">
      <c r="A60" s="45"/>
      <c r="B60" s="5" t="s">
        <v>34</v>
      </c>
      <c r="C60" s="5">
        <v>1379</v>
      </c>
      <c r="D60" s="5">
        <v>6</v>
      </c>
      <c r="E60" s="5">
        <v>1439</v>
      </c>
      <c r="F60" s="5">
        <v>4</v>
      </c>
    </row>
  </sheetData>
  <autoFilter ref="B44:F60" xr:uid="{37444B95-9634-4C7A-9F74-52ACC75029CD}">
    <sortState xmlns:xlrd2="http://schemas.microsoft.com/office/spreadsheetml/2017/richdata2" ref="B45:F60">
      <sortCondition ref="B44:B60"/>
    </sortState>
  </autoFilter>
  <mergeCells count="5">
    <mergeCell ref="A1:A17"/>
    <mergeCell ref="A20:A28"/>
    <mergeCell ref="A31:A35"/>
    <mergeCell ref="A38:A40"/>
    <mergeCell ref="A44:A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DC12-56D0-4D39-A647-8609ACDE1233}">
  <dimension ref="A1:AA60"/>
  <sheetViews>
    <sheetView topLeftCell="A25" zoomScaleNormal="100" workbookViewId="0">
      <selection activeCell="H68" sqref="H68"/>
    </sheetView>
  </sheetViews>
  <sheetFormatPr defaultRowHeight="13.9" x14ac:dyDescent="0.4"/>
  <cols>
    <col min="1" max="1" width="9.06640625" style="5"/>
    <col min="2" max="2" width="18.1328125" style="5" customWidth="1"/>
    <col min="3" max="3" width="10.6640625" style="5" customWidth="1"/>
    <col min="4" max="16384" width="9.06640625" style="5"/>
  </cols>
  <sheetData>
    <row r="1" spans="1:27" x14ac:dyDescent="0.4">
      <c r="A1" s="41" t="s">
        <v>22</v>
      </c>
      <c r="B1" s="5" t="s">
        <v>1</v>
      </c>
      <c r="C1" s="5" t="s">
        <v>2</v>
      </c>
      <c r="D1" s="5" t="s">
        <v>6</v>
      </c>
      <c r="E1" s="5" t="s">
        <v>22</v>
      </c>
      <c r="F1" s="5" t="s">
        <v>7</v>
      </c>
      <c r="G1" s="5" t="s">
        <v>25</v>
      </c>
      <c r="H1" s="5" t="s">
        <v>23</v>
      </c>
      <c r="I1" s="5" t="s">
        <v>7</v>
      </c>
      <c r="J1" s="5" t="s">
        <v>26</v>
      </c>
      <c r="K1" s="5" t="s">
        <v>24</v>
      </c>
      <c r="L1" s="5" t="s">
        <v>7</v>
      </c>
      <c r="M1" s="5" t="s">
        <v>27</v>
      </c>
      <c r="N1" s="5" t="s">
        <v>8</v>
      </c>
      <c r="O1" s="5" t="s">
        <v>9</v>
      </c>
      <c r="P1" s="5" t="s">
        <v>15</v>
      </c>
      <c r="Q1" s="5" t="s">
        <v>13</v>
      </c>
      <c r="R1" s="5" t="s">
        <v>19</v>
      </c>
      <c r="S1" s="5" t="s">
        <v>20</v>
      </c>
      <c r="T1" s="5" t="s">
        <v>21</v>
      </c>
      <c r="U1" s="5" t="s">
        <v>12</v>
      </c>
      <c r="V1" s="5" t="s">
        <v>14</v>
      </c>
      <c r="W1" s="5" t="s">
        <v>18</v>
      </c>
      <c r="X1" s="5" t="s">
        <v>16</v>
      </c>
      <c r="Y1" s="5" t="s">
        <v>17</v>
      </c>
      <c r="Z1" s="5" t="s">
        <v>28</v>
      </c>
      <c r="AA1" s="5" t="s">
        <v>29</v>
      </c>
    </row>
    <row r="2" spans="1:27" x14ac:dyDescent="0.4">
      <c r="A2" s="41"/>
      <c r="B2" s="5" t="s">
        <v>114</v>
      </c>
      <c r="C2" s="5">
        <v>1</v>
      </c>
      <c r="D2" s="5">
        <f t="shared" ref="D2:D17" si="0">1200+ROUND(100*(4*LN(33-C2/2)-11),0)</f>
        <v>1492</v>
      </c>
      <c r="E2" s="5">
        <v>6</v>
      </c>
      <c r="F2" s="5" t="b">
        <v>0</v>
      </c>
      <c r="G2" s="5">
        <v>1</v>
      </c>
      <c r="H2" s="5">
        <v>6</v>
      </c>
      <c r="I2" s="5" t="b">
        <v>0</v>
      </c>
      <c r="J2" s="5">
        <v>1</v>
      </c>
      <c r="N2" s="5">
        <v>16</v>
      </c>
      <c r="O2" s="5">
        <v>4</v>
      </c>
      <c r="P2" s="5">
        <v>1</v>
      </c>
      <c r="Q2" s="5">
        <v>1.25</v>
      </c>
      <c r="R2" s="5">
        <f>1/2+1/(1+EXP((-1)^G2*(ABS(E2-E3)/2)))</f>
        <v>1.3175744761936437</v>
      </c>
      <c r="S2" s="5">
        <f>1/2+1/(1+EXP((-1)^J2*(ABS(H2-H3)/2)))</f>
        <v>1.3807970779778822</v>
      </c>
      <c r="U2" s="5">
        <f>Q2*AVERAGE(R2:T2)</f>
        <v>1.6864822213572037</v>
      </c>
      <c r="V2" s="5">
        <f>1/(1+EXP((D3-D2)/400))</f>
        <v>0.77381857426945377</v>
      </c>
      <c r="W2" s="5">
        <f>P2-V2</f>
        <v>0.22618142573054623</v>
      </c>
      <c r="X2" s="5">
        <v>0</v>
      </c>
      <c r="Y2" s="5">
        <v>1</v>
      </c>
      <c r="Z2" s="5">
        <f>N2*O2*U2*W2*(1-X2)*Y2</f>
        <v>24.412861010930623</v>
      </c>
      <c r="AA2" s="5">
        <f>D2+ROUND(Z2,0)</f>
        <v>1516</v>
      </c>
    </row>
    <row r="3" spans="1:27" x14ac:dyDescent="0.4">
      <c r="A3" s="41"/>
      <c r="B3" s="5" t="s">
        <v>58</v>
      </c>
      <c r="D3" s="5">
        <v>1000</v>
      </c>
      <c r="E3" s="5">
        <v>3</v>
      </c>
      <c r="F3" s="5" t="b">
        <v>0</v>
      </c>
      <c r="G3" s="5">
        <v>0</v>
      </c>
      <c r="H3" s="5">
        <v>2</v>
      </c>
      <c r="I3" s="5" t="b">
        <v>0</v>
      </c>
      <c r="J3" s="5">
        <v>0</v>
      </c>
      <c r="N3" s="5">
        <v>16</v>
      </c>
      <c r="O3" s="5">
        <v>4</v>
      </c>
      <c r="P3" s="5">
        <v>0</v>
      </c>
      <c r="Q3" s="5">
        <v>1</v>
      </c>
      <c r="R3" s="5">
        <f>1/2+1/(1+EXP((-1)^G3*(ABS(E3-E2)/2)))</f>
        <v>0.68242552380635635</v>
      </c>
      <c r="S3" s="5">
        <f>1/2+1/(1+EXP((-1)^J3*(ABS(H3-H2)/2)))</f>
        <v>0.61920292202211757</v>
      </c>
      <c r="U3" s="5">
        <f t="shared" ref="U3:U17" si="1">Q3*AVERAGE(R3:T3)</f>
        <v>0.65081422291423696</v>
      </c>
      <c r="V3" s="5">
        <f>1-V2</f>
        <v>0.22618142573054623</v>
      </c>
      <c r="W3" s="5">
        <f t="shared" ref="W3:W17" si="2">P3-V3</f>
        <v>-0.22618142573054623</v>
      </c>
      <c r="X3" s="5">
        <v>0</v>
      </c>
      <c r="Y3" s="5">
        <v>1</v>
      </c>
      <c r="Z3" s="5">
        <f t="shared" ref="Z3:Z17" si="3">N3*O3*U3*W3*(1-X3)*Y3</f>
        <v>-9.4209336847654175</v>
      </c>
      <c r="AA3" s="5">
        <f t="shared" ref="AA3:AA17" si="4">D3+ROUND(Z3,0)</f>
        <v>991</v>
      </c>
    </row>
    <row r="4" spans="1:27" x14ac:dyDescent="0.4">
      <c r="A4" s="41"/>
      <c r="B4" s="5" t="s">
        <v>120</v>
      </c>
      <c r="C4" s="5">
        <v>20</v>
      </c>
      <c r="D4" s="5">
        <f t="shared" si="0"/>
        <v>1354</v>
      </c>
      <c r="E4" s="9">
        <v>7</v>
      </c>
      <c r="F4" s="10" t="b">
        <v>1</v>
      </c>
      <c r="G4" s="10">
        <v>1</v>
      </c>
      <c r="H4" s="7">
        <v>3</v>
      </c>
      <c r="I4" s="5" t="b">
        <v>0</v>
      </c>
      <c r="J4" s="7">
        <v>0</v>
      </c>
      <c r="K4" s="5">
        <v>2</v>
      </c>
      <c r="L4" s="5" t="b">
        <v>0</v>
      </c>
      <c r="M4" s="5">
        <v>0</v>
      </c>
      <c r="N4" s="5">
        <v>16</v>
      </c>
      <c r="O4" s="5">
        <v>4</v>
      </c>
      <c r="P4" s="5">
        <v>0</v>
      </c>
      <c r="Q4" s="5">
        <v>0.75</v>
      </c>
      <c r="R4" s="5">
        <f>1/2+1/(1+EXP((-1)^G4*(ABS(E4-E5)/10)))</f>
        <v>1.049833997312478</v>
      </c>
      <c r="S4" s="5">
        <f>1/2+1/(1+EXP((-1)^J4*(ABS(H4-H5)/2)))</f>
        <v>0.68242552380635635</v>
      </c>
      <c r="T4" s="5">
        <f>1/2+1/(1+EXP((-1)^M4*(ABS(K4-K5)/2)))</f>
        <v>0.61920292202211757</v>
      </c>
      <c r="U4" s="5">
        <f t="shared" si="1"/>
        <v>0.58786561078523802</v>
      </c>
      <c r="V4" s="5">
        <f>1/(1+EXP((D5-D4)/400))</f>
        <v>0.43413499710451831</v>
      </c>
      <c r="W4" s="5">
        <f t="shared" si="2"/>
        <v>-0.43413499710451831</v>
      </c>
      <c r="X4" s="5">
        <v>0</v>
      </c>
      <c r="Y4" s="5">
        <v>1</v>
      </c>
      <c r="Z4" s="5">
        <f t="shared" si="3"/>
        <v>-16.333634255110091</v>
      </c>
      <c r="AA4" s="5">
        <f t="shared" si="4"/>
        <v>1338</v>
      </c>
    </row>
    <row r="5" spans="1:27" x14ac:dyDescent="0.4">
      <c r="A5" s="41"/>
      <c r="B5" s="5" t="s">
        <v>38</v>
      </c>
      <c r="C5" s="5">
        <v>6</v>
      </c>
      <c r="D5" s="5">
        <f t="shared" si="0"/>
        <v>1460</v>
      </c>
      <c r="E5" s="9">
        <v>5</v>
      </c>
      <c r="F5" s="10" t="b">
        <v>1</v>
      </c>
      <c r="G5" s="10">
        <v>0</v>
      </c>
      <c r="H5" s="7">
        <v>6</v>
      </c>
      <c r="I5" s="5" t="b">
        <v>0</v>
      </c>
      <c r="J5" s="7">
        <v>1</v>
      </c>
      <c r="K5" s="5">
        <v>6</v>
      </c>
      <c r="L5" s="5" t="b">
        <v>0</v>
      </c>
      <c r="M5" s="5">
        <v>1</v>
      </c>
      <c r="N5" s="5">
        <v>16</v>
      </c>
      <c r="O5" s="5">
        <v>4</v>
      </c>
      <c r="P5" s="5">
        <v>1</v>
      </c>
      <c r="Q5" s="5">
        <v>1</v>
      </c>
      <c r="R5" s="5">
        <f>1/2+1/(1+EXP((-1)^G5*(ABS(E5-E4)/10)))</f>
        <v>0.95016600268752216</v>
      </c>
      <c r="S5" s="5">
        <f>1/2+1/(1+EXP((-1)^J5*(ABS(H5-H4)/2)))</f>
        <v>1.3175744761936437</v>
      </c>
      <c r="T5" s="5">
        <f>1/2+1/(1+EXP((-1)^M5*(ABS(K5-K4)/2)))</f>
        <v>1.3807970779778822</v>
      </c>
      <c r="U5" s="5">
        <f t="shared" si="1"/>
        <v>1.2161791856196826</v>
      </c>
      <c r="V5" s="5">
        <f>1-V4</f>
        <v>0.56586500289548169</v>
      </c>
      <c r="W5" s="5">
        <f t="shared" si="2"/>
        <v>0.43413499710451831</v>
      </c>
      <c r="X5" s="5">
        <v>0</v>
      </c>
      <c r="Y5" s="5">
        <v>1</v>
      </c>
      <c r="Z5" s="5">
        <f t="shared" si="3"/>
        <v>33.791100622564883</v>
      </c>
      <c r="AA5" s="5">
        <f t="shared" si="4"/>
        <v>1494</v>
      </c>
    </row>
    <row r="6" spans="1:27" x14ac:dyDescent="0.4">
      <c r="A6" s="41"/>
      <c r="B6" s="5" t="s">
        <v>85</v>
      </c>
      <c r="D6" s="5">
        <v>1000</v>
      </c>
      <c r="E6" s="8">
        <v>6</v>
      </c>
      <c r="F6" s="5" t="b">
        <v>0</v>
      </c>
      <c r="G6" s="7">
        <v>1</v>
      </c>
      <c r="H6" s="7">
        <v>5</v>
      </c>
      <c r="I6" s="5" t="b">
        <v>0</v>
      </c>
      <c r="J6" s="7">
        <v>0</v>
      </c>
      <c r="K6" s="5">
        <v>2</v>
      </c>
      <c r="L6" s="5" t="b">
        <v>0</v>
      </c>
      <c r="M6" s="5">
        <v>0</v>
      </c>
      <c r="N6" s="5">
        <v>16</v>
      </c>
      <c r="O6" s="5">
        <v>4</v>
      </c>
      <c r="P6" s="5">
        <v>0</v>
      </c>
      <c r="Q6" s="5">
        <v>0.75</v>
      </c>
      <c r="R6" s="5">
        <f>1/2+1/(1+EXP((-1)^G6*(ABS(E6-E7)/2)))</f>
        <v>1.2310585786300048</v>
      </c>
      <c r="S6" s="5">
        <f>1/2+1/(1+EXP((-1)^J6*(ABS(H6-H7)/2)))</f>
        <v>0.7689414213699951</v>
      </c>
      <c r="T6" s="5">
        <f>1/2+1/(1+EXP((-1)^M6*(ABS(K6-K7)/2)))</f>
        <v>0.61920292202211757</v>
      </c>
      <c r="U6" s="5">
        <f t="shared" si="1"/>
        <v>0.65480073050552945</v>
      </c>
      <c r="V6" s="5">
        <f>1/(1+EXP((D7-D6)/400))</f>
        <v>0.29681728878019148</v>
      </c>
      <c r="W6" s="5">
        <f t="shared" si="2"/>
        <v>-0.29681728878019148</v>
      </c>
      <c r="X6" s="5">
        <v>0</v>
      </c>
      <c r="Y6" s="5">
        <v>1</v>
      </c>
      <c r="Z6" s="5">
        <f t="shared" si="3"/>
        <v>-12.438795361276165</v>
      </c>
      <c r="AA6" s="5">
        <f t="shared" si="4"/>
        <v>988</v>
      </c>
    </row>
    <row r="7" spans="1:27" x14ac:dyDescent="0.4">
      <c r="A7" s="41"/>
      <c r="B7" s="5" t="s">
        <v>95</v>
      </c>
      <c r="C7" s="5">
        <v>21</v>
      </c>
      <c r="D7" s="5">
        <f t="shared" si="0"/>
        <v>1345</v>
      </c>
      <c r="E7" s="8">
        <v>4</v>
      </c>
      <c r="F7" s="5" t="b">
        <v>0</v>
      </c>
      <c r="G7" s="7">
        <v>0</v>
      </c>
      <c r="H7" s="7">
        <v>7</v>
      </c>
      <c r="I7" s="5" t="b">
        <v>0</v>
      </c>
      <c r="J7" s="7">
        <v>1</v>
      </c>
      <c r="K7" s="5">
        <v>6</v>
      </c>
      <c r="L7" s="5" t="b">
        <v>0</v>
      </c>
      <c r="M7" s="5">
        <v>1</v>
      </c>
      <c r="N7" s="5">
        <v>16</v>
      </c>
      <c r="O7" s="5">
        <v>4</v>
      </c>
      <c r="P7" s="5">
        <v>1</v>
      </c>
      <c r="Q7" s="5">
        <v>1</v>
      </c>
      <c r="R7" s="5">
        <f>1/2+1/(1+EXP((-1)^G7*(ABS(E7-E6)/2)))</f>
        <v>0.7689414213699951</v>
      </c>
      <c r="S7" s="5">
        <f>1/2+1/(1+EXP((-1)^J7*(ABS(H7-H6)/2)))</f>
        <v>1.2310585786300048</v>
      </c>
      <c r="T7" s="5">
        <f>1/2+1/(1+EXP((-1)^M7*(ABS(K7-K6)/2)))</f>
        <v>1.3807970779778822</v>
      </c>
      <c r="U7" s="5">
        <f t="shared" si="1"/>
        <v>1.1269323593259608</v>
      </c>
      <c r="V7" s="5">
        <f>1-V6</f>
        <v>0.70318271121980858</v>
      </c>
      <c r="W7" s="5">
        <f t="shared" si="2"/>
        <v>0.29681728878019142</v>
      </c>
      <c r="X7" s="5">
        <v>0</v>
      </c>
      <c r="Y7" s="5">
        <v>1</v>
      </c>
      <c r="Z7" s="5">
        <f t="shared" si="3"/>
        <v>21.407552482162956</v>
      </c>
      <c r="AA7" s="5">
        <f t="shared" si="4"/>
        <v>1366</v>
      </c>
    </row>
    <row r="8" spans="1:27" x14ac:dyDescent="0.4">
      <c r="A8" s="41"/>
      <c r="B8" s="5" t="s">
        <v>52</v>
      </c>
      <c r="C8" s="5">
        <v>17</v>
      </c>
      <c r="D8" s="5">
        <f t="shared" si="0"/>
        <v>1379</v>
      </c>
      <c r="E8" s="7">
        <v>6</v>
      </c>
      <c r="F8" s="5" t="b">
        <v>0</v>
      </c>
      <c r="G8" s="7">
        <v>1</v>
      </c>
      <c r="H8" s="7">
        <v>6</v>
      </c>
      <c r="I8" s="5" t="b">
        <v>0</v>
      </c>
      <c r="J8" s="7">
        <v>1</v>
      </c>
      <c r="N8" s="5">
        <v>16</v>
      </c>
      <c r="O8" s="5">
        <v>4</v>
      </c>
      <c r="P8" s="5">
        <v>1</v>
      </c>
      <c r="Q8" s="5">
        <v>1.25</v>
      </c>
      <c r="R8" s="5">
        <f>1/2+1/(1+EXP((-1)^G8*(ABS(E8-E9)/2)))</f>
        <v>1.3175744761936437</v>
      </c>
      <c r="S8" s="5">
        <f>1/2+1/(1+EXP((-1)^J8*(ABS(H8-H9)/10)))</f>
        <v>1.098687660112452</v>
      </c>
      <c r="U8" s="5">
        <f t="shared" si="1"/>
        <v>1.5101638351913098</v>
      </c>
      <c r="V8" s="5">
        <f>1/(1+EXP((D9-D8)/400))</f>
        <v>0.45760205922564895</v>
      </c>
      <c r="W8" s="5">
        <f t="shared" si="2"/>
        <v>0.54239794077435111</v>
      </c>
      <c r="X8" s="5">
        <v>0</v>
      </c>
      <c r="Y8" s="5">
        <v>1</v>
      </c>
      <c r="Z8" s="5">
        <f t="shared" si="3"/>
        <v>52.423024284138428</v>
      </c>
      <c r="AA8" s="5">
        <f t="shared" si="4"/>
        <v>1431</v>
      </c>
    </row>
    <row r="9" spans="1:27" x14ac:dyDescent="0.4">
      <c r="A9" s="41"/>
      <c r="B9" s="5" t="s">
        <v>116</v>
      </c>
      <c r="C9" s="5">
        <v>8</v>
      </c>
      <c r="D9" s="5">
        <f t="shared" si="0"/>
        <v>1447</v>
      </c>
      <c r="E9" s="7">
        <v>3</v>
      </c>
      <c r="F9" s="5" t="b">
        <v>0</v>
      </c>
      <c r="G9" s="7">
        <v>0</v>
      </c>
      <c r="H9" s="7">
        <v>2</v>
      </c>
      <c r="I9" s="5" t="b">
        <v>0</v>
      </c>
      <c r="J9" s="7">
        <v>0</v>
      </c>
      <c r="N9" s="5">
        <v>16</v>
      </c>
      <c r="O9" s="5">
        <v>4</v>
      </c>
      <c r="P9" s="5">
        <v>0</v>
      </c>
      <c r="Q9" s="5">
        <v>1</v>
      </c>
      <c r="R9" s="5">
        <f>1/2+1/(1+EXP((-1)^G9*(ABS(E9-E8)/2)))</f>
        <v>0.68242552380635635</v>
      </c>
      <c r="S9" s="5">
        <f>1/2+1/(1+EXP((-1)^J9*(ABS(H9-H8)/10)))</f>
        <v>0.901312339887548</v>
      </c>
      <c r="U9" s="5">
        <f t="shared" si="1"/>
        <v>0.79186893184695217</v>
      </c>
      <c r="V9" s="5">
        <f>1-V8</f>
        <v>0.54239794077435111</v>
      </c>
      <c r="W9" s="5">
        <f t="shared" si="2"/>
        <v>-0.54239794077435111</v>
      </c>
      <c r="X9" s="5">
        <v>0</v>
      </c>
      <c r="Y9" s="5">
        <v>1</v>
      </c>
      <c r="Z9" s="5">
        <f t="shared" si="3"/>
        <v>-27.488516991806197</v>
      </c>
      <c r="AA9" s="5">
        <f t="shared" si="4"/>
        <v>1420</v>
      </c>
    </row>
    <row r="10" spans="1:27" x14ac:dyDescent="0.4">
      <c r="A10" s="41"/>
      <c r="B10" s="5" t="s">
        <v>130</v>
      </c>
      <c r="D10" s="5">
        <v>1000</v>
      </c>
      <c r="E10" s="10">
        <v>5</v>
      </c>
      <c r="F10" s="10" t="b">
        <v>1</v>
      </c>
      <c r="G10" s="10">
        <v>0</v>
      </c>
      <c r="H10" s="7">
        <v>5</v>
      </c>
      <c r="I10" s="5" t="b">
        <v>0</v>
      </c>
      <c r="J10" s="7">
        <v>0</v>
      </c>
      <c r="N10" s="5">
        <v>16</v>
      </c>
      <c r="O10" s="5">
        <v>4</v>
      </c>
      <c r="P10" s="5">
        <v>0</v>
      </c>
      <c r="Q10" s="5">
        <v>1</v>
      </c>
      <c r="R10" s="5">
        <f>1/2+1/(1+EXP((-1)^G10*(ABS(E10-E11)/10)))</f>
        <v>0.95016600268752216</v>
      </c>
      <c r="S10" s="5">
        <f>1/2+1/(1+EXP((-1)^J10*(ABS(H10-H11)/10)))</f>
        <v>0.95016600268752216</v>
      </c>
      <c r="U10" s="5">
        <f t="shared" si="1"/>
        <v>0.95016600268752216</v>
      </c>
      <c r="V10" s="5">
        <f>1/(1+EXP((D11-D10)/400))</f>
        <v>0.5</v>
      </c>
      <c r="W10" s="5">
        <f t="shared" si="2"/>
        <v>-0.5</v>
      </c>
      <c r="X10" s="5">
        <v>0</v>
      </c>
      <c r="Y10" s="5">
        <v>1</v>
      </c>
      <c r="Z10" s="5">
        <f t="shared" si="3"/>
        <v>-30.405312086000709</v>
      </c>
      <c r="AA10" s="5">
        <f t="shared" si="4"/>
        <v>970</v>
      </c>
    </row>
    <row r="11" spans="1:27" x14ac:dyDescent="0.4">
      <c r="A11" s="41"/>
      <c r="B11" s="5" t="s">
        <v>42</v>
      </c>
      <c r="D11" s="5">
        <v>1000</v>
      </c>
      <c r="E11" s="10">
        <v>7</v>
      </c>
      <c r="F11" s="10" t="b">
        <v>1</v>
      </c>
      <c r="G11" s="10">
        <v>1</v>
      </c>
      <c r="H11" s="7">
        <v>7</v>
      </c>
      <c r="I11" s="5" t="b">
        <v>0</v>
      </c>
      <c r="J11" s="7">
        <v>1</v>
      </c>
      <c r="N11" s="5">
        <v>16</v>
      </c>
      <c r="O11" s="5">
        <v>4</v>
      </c>
      <c r="P11" s="5">
        <v>1</v>
      </c>
      <c r="Q11" s="5">
        <v>1.25</v>
      </c>
      <c r="R11" s="5">
        <f>1/2+1/(1+EXP((-1)^G11*(ABS(E11-E10)/10)))</f>
        <v>1.049833997312478</v>
      </c>
      <c r="S11" s="5">
        <f>1/2+1/(1+EXP((-1)^J11*(ABS(H11-H10)/10)))</f>
        <v>1.049833997312478</v>
      </c>
      <c r="U11" s="5">
        <f t="shared" si="1"/>
        <v>1.3122924966405973</v>
      </c>
      <c r="V11" s="5">
        <f>1-V10</f>
        <v>0.5</v>
      </c>
      <c r="W11" s="5">
        <f t="shared" si="2"/>
        <v>0.5</v>
      </c>
      <c r="X11" s="5">
        <v>0</v>
      </c>
      <c r="Y11" s="5">
        <v>1</v>
      </c>
      <c r="Z11" s="5">
        <f t="shared" si="3"/>
        <v>41.993359892499114</v>
      </c>
      <c r="AA11" s="5">
        <f t="shared" si="4"/>
        <v>1042</v>
      </c>
    </row>
    <row r="12" spans="1:27" x14ac:dyDescent="0.4">
      <c r="A12" s="41"/>
      <c r="B12" s="5" t="s">
        <v>132</v>
      </c>
      <c r="C12" s="5" t="s">
        <v>4</v>
      </c>
      <c r="D12" s="5">
        <v>1100</v>
      </c>
      <c r="E12" s="5">
        <v>3</v>
      </c>
      <c r="F12" s="5" t="b">
        <v>0</v>
      </c>
      <c r="G12" s="5">
        <v>0</v>
      </c>
      <c r="H12" s="5">
        <v>0</v>
      </c>
      <c r="I12" s="5" t="b">
        <v>0</v>
      </c>
      <c r="J12" s="5">
        <v>0</v>
      </c>
      <c r="N12" s="5">
        <v>16</v>
      </c>
      <c r="O12" s="5">
        <v>4</v>
      </c>
      <c r="P12" s="5">
        <v>0</v>
      </c>
      <c r="Q12" s="5">
        <v>1</v>
      </c>
      <c r="R12" s="5">
        <f>1/2+1/(1+EXP((-1)^G12*(ABS(E12-E13)/2)))</f>
        <v>0.68242552380635635</v>
      </c>
      <c r="S12" s="5">
        <f>1/2+1/(1+EXP((-1)^J12*(ABS(H12-H13)/2)))</f>
        <v>0.54742587317756675</v>
      </c>
      <c r="U12" s="5">
        <f t="shared" si="1"/>
        <v>0.61492569849196155</v>
      </c>
      <c r="V12" s="5">
        <f>1/(1+EXP((D13-D12)/400))</f>
        <v>0.28191142481665016</v>
      </c>
      <c r="W12" s="5">
        <f t="shared" si="2"/>
        <v>-0.28191142481665016</v>
      </c>
      <c r="X12" s="5">
        <v>0</v>
      </c>
      <c r="Y12" s="5">
        <v>1</v>
      </c>
      <c r="Z12" s="5">
        <f t="shared" si="3"/>
        <v>-11.094693108367533</v>
      </c>
      <c r="AA12" s="5">
        <f t="shared" si="4"/>
        <v>1089</v>
      </c>
    </row>
    <row r="13" spans="1:27" x14ac:dyDescent="0.4">
      <c r="A13" s="41"/>
      <c r="B13" s="5" t="s">
        <v>46</v>
      </c>
      <c r="C13" s="5">
        <v>4</v>
      </c>
      <c r="D13" s="5">
        <f t="shared" si="0"/>
        <v>1474</v>
      </c>
      <c r="E13" s="5">
        <v>6</v>
      </c>
      <c r="F13" s="5" t="b">
        <v>0</v>
      </c>
      <c r="G13" s="5">
        <v>1</v>
      </c>
      <c r="H13" s="5">
        <v>6</v>
      </c>
      <c r="I13" s="5" t="b">
        <v>0</v>
      </c>
      <c r="J13" s="5">
        <v>1</v>
      </c>
      <c r="N13" s="5">
        <v>16</v>
      </c>
      <c r="O13" s="5">
        <v>4</v>
      </c>
      <c r="P13" s="5">
        <v>1</v>
      </c>
      <c r="Q13" s="5">
        <v>1.25</v>
      </c>
      <c r="R13" s="5">
        <f>1/2+1/(1+EXP((-1)^G13*(ABS(E13-E12)/2)))</f>
        <v>1.3175744761936437</v>
      </c>
      <c r="S13" s="5">
        <f>1/2+1/(1+EXP((-1)^J13*(ABS(H13-H12)/2)))</f>
        <v>1.4525741268224333</v>
      </c>
      <c r="U13" s="5">
        <f t="shared" si="1"/>
        <v>1.7313428768850481</v>
      </c>
      <c r="V13" s="5">
        <f>1-V12</f>
        <v>0.7180885751833499</v>
      </c>
      <c r="W13" s="5">
        <f t="shared" si="2"/>
        <v>0.2819114248166501</v>
      </c>
      <c r="X13" s="5">
        <v>0</v>
      </c>
      <c r="Y13" s="5">
        <v>1</v>
      </c>
      <c r="Z13" s="5">
        <f t="shared" si="3"/>
        <v>31.237461585204603</v>
      </c>
      <c r="AA13" s="5">
        <f t="shared" si="4"/>
        <v>1505</v>
      </c>
    </row>
    <row r="14" spans="1:27" x14ac:dyDescent="0.4">
      <c r="A14" s="41"/>
      <c r="B14" s="5" t="s">
        <v>126</v>
      </c>
      <c r="C14" s="5">
        <v>32</v>
      </c>
      <c r="D14" s="5">
        <f t="shared" si="0"/>
        <v>1233</v>
      </c>
      <c r="E14" s="5">
        <v>6</v>
      </c>
      <c r="F14" s="5" t="b">
        <v>0</v>
      </c>
      <c r="G14" s="5">
        <v>1</v>
      </c>
      <c r="H14" s="5">
        <v>4</v>
      </c>
      <c r="I14" s="5" t="b">
        <v>0</v>
      </c>
      <c r="J14" s="5">
        <v>0</v>
      </c>
      <c r="K14" s="5">
        <v>6</v>
      </c>
      <c r="L14" s="5" t="b">
        <v>0</v>
      </c>
      <c r="M14" s="5">
        <v>0</v>
      </c>
      <c r="N14" s="5">
        <v>16</v>
      </c>
      <c r="O14" s="5">
        <v>4</v>
      </c>
      <c r="P14" s="5">
        <v>0</v>
      </c>
      <c r="Q14" s="5">
        <v>0.75</v>
      </c>
      <c r="R14" s="5">
        <f>1/2+1/(1+EXP((-1)^G14*(ABS(E14-E15)/2)))</f>
        <v>1.2310585786300048</v>
      </c>
      <c r="S14" s="5">
        <f>1/2+1/(1+EXP((-1)^J14*(ABS(H14-H15)/2)))</f>
        <v>0.7689414213699951</v>
      </c>
      <c r="T14" s="5">
        <f>1/2+1/(1+EXP((-1)^M14*(ABS(K14-K15)/2)))</f>
        <v>0.7689414213699951</v>
      </c>
      <c r="U14" s="5">
        <f t="shared" si="1"/>
        <v>0.6922353553424988</v>
      </c>
      <c r="V14" s="5">
        <f>1/(1+EXP((D15-D14)/400))</f>
        <v>0.64164245320156343</v>
      </c>
      <c r="W14" s="5">
        <f t="shared" si="2"/>
        <v>-0.64164245320156343</v>
      </c>
      <c r="X14" s="5">
        <v>0</v>
      </c>
      <c r="Y14" s="5">
        <v>1</v>
      </c>
      <c r="Z14" s="5">
        <f t="shared" si="3"/>
        <v>-28.426725862068285</v>
      </c>
      <c r="AA14" s="5">
        <f t="shared" si="4"/>
        <v>1205</v>
      </c>
    </row>
    <row r="15" spans="1:27" x14ac:dyDescent="0.4">
      <c r="A15" s="41"/>
      <c r="B15" s="5" t="s">
        <v>48</v>
      </c>
      <c r="D15" s="5">
        <v>1000</v>
      </c>
      <c r="E15" s="5">
        <v>4</v>
      </c>
      <c r="F15" s="5" t="b">
        <v>0</v>
      </c>
      <c r="G15" s="5">
        <v>0</v>
      </c>
      <c r="H15" s="5">
        <v>6</v>
      </c>
      <c r="I15" s="5" t="b">
        <v>0</v>
      </c>
      <c r="J15" s="5">
        <v>1</v>
      </c>
      <c r="K15" s="5">
        <v>8</v>
      </c>
      <c r="L15" s="5" t="b">
        <v>0</v>
      </c>
      <c r="M15" s="5">
        <v>1</v>
      </c>
      <c r="N15" s="5">
        <v>16</v>
      </c>
      <c r="O15" s="5">
        <v>4</v>
      </c>
      <c r="P15" s="5">
        <v>1</v>
      </c>
      <c r="Q15" s="5">
        <v>1</v>
      </c>
      <c r="R15" s="5">
        <f>1/2+1/(1+EXP((-1)^G15*(ABS(E15-E14)/2)))</f>
        <v>0.7689414213699951</v>
      </c>
      <c r="S15" s="5">
        <f>1/2+1/(1+EXP((-1)^J15*(ABS(H15-H14)/2)))</f>
        <v>1.2310585786300048</v>
      </c>
      <c r="T15" s="5">
        <f>1/2+1/(1+EXP((-1)^M15*(ABS(K15-K14)/2)))</f>
        <v>1.2310585786300048</v>
      </c>
      <c r="U15" s="5">
        <f t="shared" si="1"/>
        <v>1.0770195262100015</v>
      </c>
      <c r="V15" s="5">
        <f>1-V14</f>
        <v>0.35835754679843657</v>
      </c>
      <c r="W15" s="5">
        <f t="shared" si="2"/>
        <v>0.64164245320156343</v>
      </c>
      <c r="X15" s="5">
        <v>0</v>
      </c>
      <c r="Y15" s="5">
        <v>1</v>
      </c>
      <c r="Z15" s="5">
        <f t="shared" si="3"/>
        <v>44.227932860375738</v>
      </c>
      <c r="AA15" s="5">
        <f t="shared" si="4"/>
        <v>1044</v>
      </c>
    </row>
    <row r="16" spans="1:27" x14ac:dyDescent="0.4">
      <c r="A16" s="41"/>
      <c r="B16" s="5" t="s">
        <v>134</v>
      </c>
      <c r="C16" s="5">
        <v>19</v>
      </c>
      <c r="D16" s="5">
        <f t="shared" si="0"/>
        <v>1363</v>
      </c>
      <c r="E16" s="5">
        <v>3</v>
      </c>
      <c r="F16" s="5" t="b">
        <v>0</v>
      </c>
      <c r="G16" s="5">
        <v>0</v>
      </c>
      <c r="H16" s="5">
        <v>0</v>
      </c>
      <c r="I16" s="5" t="b">
        <v>0</v>
      </c>
      <c r="J16" s="5">
        <v>0</v>
      </c>
      <c r="N16" s="5">
        <v>16</v>
      </c>
      <c r="O16" s="5">
        <v>4</v>
      </c>
      <c r="P16" s="5">
        <v>0</v>
      </c>
      <c r="Q16" s="5">
        <v>1</v>
      </c>
      <c r="R16" s="5">
        <f>1/2+1/(1+EXP((-1)^G16*(ABS(E16-E17)/2)))</f>
        <v>0.68242552380635635</v>
      </c>
      <c r="S16" s="5">
        <f>1/2+1/(1+EXP((-1)^J16*(ABS(H16-H17)/2)))</f>
        <v>0.54742587317756675</v>
      </c>
      <c r="U16" s="5">
        <f t="shared" si="1"/>
        <v>0.61492569849196155</v>
      </c>
      <c r="V16" s="5">
        <f>1/(1+EXP((D17-D16)/400))</f>
        <v>0.42372507750673466</v>
      </c>
      <c r="W16" s="5">
        <f t="shared" si="2"/>
        <v>-0.42372507750673466</v>
      </c>
      <c r="X16" s="5">
        <v>0</v>
      </c>
      <c r="Y16" s="5">
        <v>1</v>
      </c>
      <c r="Z16" s="5">
        <f t="shared" si="3"/>
        <v>-16.675804112280918</v>
      </c>
      <c r="AA16" s="5">
        <f t="shared" si="4"/>
        <v>1346</v>
      </c>
    </row>
    <row r="17" spans="1:27" x14ac:dyDescent="0.4">
      <c r="A17" s="41"/>
      <c r="B17" s="5" t="s">
        <v>128</v>
      </c>
      <c r="C17" s="5">
        <v>2</v>
      </c>
      <c r="D17" s="5">
        <f t="shared" si="0"/>
        <v>1486</v>
      </c>
      <c r="E17" s="5">
        <v>6</v>
      </c>
      <c r="F17" s="5" t="b">
        <v>0</v>
      </c>
      <c r="G17" s="5">
        <v>1</v>
      </c>
      <c r="H17" s="5">
        <v>6</v>
      </c>
      <c r="I17" s="5" t="b">
        <v>0</v>
      </c>
      <c r="J17" s="5">
        <v>1</v>
      </c>
      <c r="N17" s="5">
        <v>16</v>
      </c>
      <c r="O17" s="5">
        <v>4</v>
      </c>
      <c r="P17" s="5">
        <v>1</v>
      </c>
      <c r="Q17" s="5">
        <v>1.25</v>
      </c>
      <c r="R17" s="5">
        <f>1/2+1/(1+EXP((-1)^G17*(ABS(E17-E16)/2)))</f>
        <v>1.3175744761936437</v>
      </c>
      <c r="S17" s="5">
        <f>1/2+1/(1+EXP((-1)^J17*(ABS(H17-H16)/2)))</f>
        <v>1.4525741268224333</v>
      </c>
      <c r="U17" s="5">
        <f t="shared" si="1"/>
        <v>1.7313428768850481</v>
      </c>
      <c r="V17" s="5">
        <f>1-V16</f>
        <v>0.57627492249326528</v>
      </c>
      <c r="W17" s="5">
        <f t="shared" si="2"/>
        <v>0.42372507750673472</v>
      </c>
      <c r="X17" s="5">
        <v>0</v>
      </c>
      <c r="Y17" s="5">
        <v>1</v>
      </c>
      <c r="Z17" s="5">
        <f t="shared" si="3"/>
        <v>46.9512572607264</v>
      </c>
      <c r="AA17" s="5">
        <f t="shared" si="4"/>
        <v>1533</v>
      </c>
    </row>
    <row r="19" spans="1:27" x14ac:dyDescent="0.4">
      <c r="A19" s="6"/>
    </row>
    <row r="20" spans="1:27" x14ac:dyDescent="0.4">
      <c r="A20" s="42" t="s">
        <v>23</v>
      </c>
      <c r="B20" s="5" t="s">
        <v>1</v>
      </c>
      <c r="C20" s="5" t="s">
        <v>2</v>
      </c>
      <c r="D20" s="5" t="s">
        <v>6</v>
      </c>
      <c r="E20" s="5" t="s">
        <v>22</v>
      </c>
      <c r="F20" s="5" t="s">
        <v>7</v>
      </c>
      <c r="G20" s="5" t="s">
        <v>25</v>
      </c>
      <c r="H20" s="5" t="s">
        <v>23</v>
      </c>
      <c r="I20" s="5" t="s">
        <v>7</v>
      </c>
      <c r="J20" s="5" t="s">
        <v>26</v>
      </c>
      <c r="K20" s="5" t="s">
        <v>24</v>
      </c>
      <c r="L20" s="5" t="s">
        <v>7</v>
      </c>
      <c r="M20" s="5" t="s">
        <v>27</v>
      </c>
      <c r="N20" s="5" t="s">
        <v>8</v>
      </c>
      <c r="O20" s="5" t="s">
        <v>10</v>
      </c>
      <c r="P20" s="5" t="s">
        <v>15</v>
      </c>
      <c r="Q20" s="5" t="s">
        <v>13</v>
      </c>
      <c r="R20" s="5" t="s">
        <v>19</v>
      </c>
      <c r="S20" s="5" t="s">
        <v>20</v>
      </c>
      <c r="T20" s="5" t="s">
        <v>21</v>
      </c>
      <c r="U20" s="5" t="s">
        <v>12</v>
      </c>
      <c r="V20" s="5" t="s">
        <v>14</v>
      </c>
      <c r="W20" s="5" t="s">
        <v>18</v>
      </c>
      <c r="X20" s="5" t="s">
        <v>16</v>
      </c>
      <c r="Y20" s="5" t="s">
        <v>17</v>
      </c>
      <c r="Z20" s="5" t="s">
        <v>28</v>
      </c>
      <c r="AA20" s="5" t="s">
        <v>29</v>
      </c>
    </row>
    <row r="21" spans="1:27" x14ac:dyDescent="0.4">
      <c r="A21" s="42"/>
      <c r="B21" s="5" t="s">
        <v>114</v>
      </c>
      <c r="C21" s="5">
        <v>1</v>
      </c>
      <c r="D21" s="5">
        <v>1516</v>
      </c>
      <c r="E21" s="5">
        <v>6</v>
      </c>
      <c r="F21" s="5" t="b">
        <v>0</v>
      </c>
      <c r="G21" s="5">
        <v>1</v>
      </c>
      <c r="H21" s="5">
        <v>6</v>
      </c>
      <c r="I21" s="5" t="b">
        <v>0</v>
      </c>
      <c r="J21" s="5">
        <v>1</v>
      </c>
      <c r="N21" s="5">
        <v>16</v>
      </c>
      <c r="O21" s="5">
        <v>2</v>
      </c>
      <c r="P21" s="5">
        <v>1</v>
      </c>
      <c r="Q21" s="5">
        <v>1.25</v>
      </c>
      <c r="R21" s="5">
        <f>1/2+1/(1+EXP((-1)^G21*(ABS(E21-E22)/2)))</f>
        <v>1.3175744761936437</v>
      </c>
      <c r="S21" s="5">
        <f>1/2+1/(1+EXP((-1)^J21*(ABS(H21-H22)/2)))</f>
        <v>1.3807970779778822</v>
      </c>
      <c r="U21" s="5">
        <f>Q21*AVERAGE(R21:T21)</f>
        <v>1.6864822213572037</v>
      </c>
      <c r="V21" s="5">
        <f>1/(1+EXP((D22-D21)/400))</f>
        <v>0.513746534902355</v>
      </c>
      <c r="W21" s="5">
        <f>P21-V21</f>
        <v>0.486253465097645</v>
      </c>
      <c r="X21" s="5">
        <v>0</v>
      </c>
      <c r="Y21" s="5">
        <v>1</v>
      </c>
      <c r="Z21" s="5">
        <f>N21*O21*U21*W21*(1-X21)*Y21</f>
        <v>26.241850366736443</v>
      </c>
      <c r="AA21" s="5">
        <f>D21+ROUND(Z21,0)</f>
        <v>1542</v>
      </c>
    </row>
    <row r="22" spans="1:27" x14ac:dyDescent="0.4">
      <c r="A22" s="42"/>
      <c r="B22" s="5" t="s">
        <v>38</v>
      </c>
      <c r="C22" s="5">
        <v>6</v>
      </c>
      <c r="D22" s="5">
        <v>1494</v>
      </c>
      <c r="E22" s="8">
        <v>3</v>
      </c>
      <c r="F22" s="5" t="b">
        <v>0</v>
      </c>
      <c r="G22" s="7">
        <v>0</v>
      </c>
      <c r="H22" s="5">
        <v>2</v>
      </c>
      <c r="I22" s="5" t="b">
        <v>0</v>
      </c>
      <c r="J22" s="5">
        <v>0</v>
      </c>
      <c r="N22" s="5">
        <v>16</v>
      </c>
      <c r="O22" s="5">
        <v>2</v>
      </c>
      <c r="P22" s="5">
        <v>0</v>
      </c>
      <c r="Q22" s="5">
        <v>1</v>
      </c>
      <c r="R22" s="5">
        <f>1/2+1/(1+EXP((-1)^G22*(ABS(E22-E21)/2)))</f>
        <v>0.68242552380635635</v>
      </c>
      <c r="S22" s="5">
        <f>1/2+1/(1+EXP((-1)^J22*(ABS(H22-H21)/2)))</f>
        <v>0.61920292202211757</v>
      </c>
      <c r="U22" s="5">
        <f t="shared" ref="U22:U28" si="5">Q22*AVERAGE(R22:T22)</f>
        <v>0.65081422291423696</v>
      </c>
      <c r="V22" s="5">
        <f>1-V21</f>
        <v>0.486253465097645</v>
      </c>
      <c r="W22" s="5">
        <f>P22-V22</f>
        <v>-0.486253465097645</v>
      </c>
      <c r="X22" s="5">
        <v>0</v>
      </c>
      <c r="Y22" s="5">
        <v>1</v>
      </c>
      <c r="Z22" s="5">
        <f t="shared" ref="Z22:Z28" si="6">N22*O22*U22*W22*(1-X22)*Y22</f>
        <v>-10.126741472860123</v>
      </c>
      <c r="AA22" s="5">
        <f t="shared" ref="AA22:AA28" si="7">D22+ROUND(Z22,0)</f>
        <v>1484</v>
      </c>
    </row>
    <row r="23" spans="1:27" x14ac:dyDescent="0.4">
      <c r="A23" s="42"/>
      <c r="B23" s="5" t="s">
        <v>95</v>
      </c>
      <c r="C23" s="5">
        <v>21</v>
      </c>
      <c r="D23" s="5">
        <v>1366</v>
      </c>
      <c r="E23" s="8">
        <v>6</v>
      </c>
      <c r="F23" s="5" t="b">
        <v>0</v>
      </c>
      <c r="G23" s="7">
        <v>1</v>
      </c>
      <c r="H23" s="5">
        <v>6</v>
      </c>
      <c r="I23" s="5" t="b">
        <v>0</v>
      </c>
      <c r="J23" s="5">
        <v>1</v>
      </c>
      <c r="N23" s="5">
        <v>16</v>
      </c>
      <c r="O23" s="5">
        <v>2</v>
      </c>
      <c r="P23" s="5">
        <v>1</v>
      </c>
      <c r="Q23" s="5">
        <v>1.25</v>
      </c>
      <c r="R23" s="5">
        <f>1/2+1/(1+EXP((-1)^G23*(ABS(E23-E24)/2)))</f>
        <v>1.4241418199787566</v>
      </c>
      <c r="S23" s="5">
        <f>1/2+1/(1+EXP((-1)^J23*(ABS(H23-H24)/2)))</f>
        <v>1.3807970779778822</v>
      </c>
      <c r="U23" s="5">
        <f t="shared" si="5"/>
        <v>1.7530868112228992</v>
      </c>
      <c r="V23" s="5">
        <f>1/(1+EXP((D24-D23)/400))</f>
        <v>0.45946416072621071</v>
      </c>
      <c r="W23" s="5">
        <f t="shared" ref="W23:W28" si="8">P23-V23</f>
        <v>0.54053583927378934</v>
      </c>
      <c r="X23" s="5">
        <v>0</v>
      </c>
      <c r="Y23" s="5">
        <v>1</v>
      </c>
      <c r="Z23" s="5">
        <f t="shared" si="6"/>
        <v>30.32340002637379</v>
      </c>
      <c r="AA23" s="5">
        <f t="shared" si="7"/>
        <v>1396</v>
      </c>
    </row>
    <row r="24" spans="1:27" x14ac:dyDescent="0.4">
      <c r="A24" s="42"/>
      <c r="B24" s="5" t="s">
        <v>52</v>
      </c>
      <c r="C24" s="5">
        <v>17</v>
      </c>
      <c r="D24" s="5">
        <v>1431</v>
      </c>
      <c r="E24" s="5">
        <v>1</v>
      </c>
      <c r="F24" s="5" t="b">
        <v>0</v>
      </c>
      <c r="G24" s="5">
        <v>0</v>
      </c>
      <c r="H24" s="7">
        <v>2</v>
      </c>
      <c r="I24" s="5" t="b">
        <v>0</v>
      </c>
      <c r="J24" s="7">
        <v>0</v>
      </c>
      <c r="N24" s="5">
        <v>16</v>
      </c>
      <c r="O24" s="5">
        <v>2</v>
      </c>
      <c r="P24" s="5">
        <v>0</v>
      </c>
      <c r="Q24" s="5">
        <v>1</v>
      </c>
      <c r="R24" s="5">
        <f>1/2+1/(1+EXP((-1)^G24*(ABS(E24-E23)/2)))</f>
        <v>0.57585818002124356</v>
      </c>
      <c r="S24" s="5">
        <f>1/2+1/(1+EXP((-1)^J24*(ABS(H24-H23)/2)))</f>
        <v>0.61920292202211757</v>
      </c>
      <c r="U24" s="5">
        <f t="shared" si="5"/>
        <v>0.59753055102168062</v>
      </c>
      <c r="V24" s="5">
        <f>1-V23</f>
        <v>0.54053583927378934</v>
      </c>
      <c r="W24" s="5">
        <f t="shared" si="8"/>
        <v>-0.54053583927378934</v>
      </c>
      <c r="X24" s="5">
        <v>0</v>
      </c>
      <c r="Y24" s="5">
        <v>1</v>
      </c>
      <c r="Z24" s="5">
        <f t="shared" si="6"/>
        <v>-10.335573692423486</v>
      </c>
      <c r="AA24" s="5">
        <f t="shared" si="7"/>
        <v>1421</v>
      </c>
    </row>
    <row r="25" spans="1:27" x14ac:dyDescent="0.4">
      <c r="A25" s="42"/>
      <c r="B25" s="5" t="s">
        <v>42</v>
      </c>
      <c r="D25" s="5">
        <v>1042</v>
      </c>
      <c r="E25" s="5">
        <v>6</v>
      </c>
      <c r="F25" s="5" t="b">
        <v>0</v>
      </c>
      <c r="G25" s="5">
        <v>1</v>
      </c>
      <c r="H25" s="7">
        <v>6</v>
      </c>
      <c r="I25" s="5" t="b">
        <v>0</v>
      </c>
      <c r="J25" s="7">
        <v>1</v>
      </c>
      <c r="N25" s="5">
        <v>16</v>
      </c>
      <c r="O25" s="5">
        <v>2</v>
      </c>
      <c r="P25" s="5">
        <v>1</v>
      </c>
      <c r="Q25" s="5">
        <v>1.25</v>
      </c>
      <c r="R25" s="5">
        <f>1/2+1/(1+EXP((-1)^G25*(ABS(E25-E26)/2)))</f>
        <v>1.2310585786300048</v>
      </c>
      <c r="S25" s="5">
        <f>1/2+1/(1+EXP((-1)^J25*(ABS(H25-H26)/2)))</f>
        <v>1.4525741268224333</v>
      </c>
      <c r="U25" s="5">
        <f t="shared" si="5"/>
        <v>1.6772704409077739</v>
      </c>
      <c r="V25" s="5">
        <f>1/(1+EXP((D26-D25)/400))</f>
        <v>0.23912184492906999</v>
      </c>
      <c r="W25" s="5">
        <f t="shared" si="8"/>
        <v>0.76087815507093004</v>
      </c>
      <c r="X25" s="5">
        <v>0</v>
      </c>
      <c r="Y25" s="5">
        <v>1</v>
      </c>
      <c r="Z25" s="5">
        <f t="shared" si="6"/>
        <v>40.838350036253196</v>
      </c>
      <c r="AA25" s="5">
        <f t="shared" si="7"/>
        <v>1083</v>
      </c>
    </row>
    <row r="26" spans="1:27" x14ac:dyDescent="0.4">
      <c r="A26" s="42"/>
      <c r="B26" s="5" t="s">
        <v>46</v>
      </c>
      <c r="C26" s="5">
        <v>4</v>
      </c>
      <c r="D26" s="5">
        <v>1505</v>
      </c>
      <c r="E26" s="5">
        <v>4</v>
      </c>
      <c r="F26" s="5" t="b">
        <v>0</v>
      </c>
      <c r="G26" s="5">
        <v>0</v>
      </c>
      <c r="H26" s="5">
        <v>0</v>
      </c>
      <c r="I26" s="5" t="b">
        <v>0</v>
      </c>
      <c r="J26" s="5">
        <v>0</v>
      </c>
      <c r="N26" s="5">
        <v>16</v>
      </c>
      <c r="O26" s="5">
        <v>2</v>
      </c>
      <c r="P26" s="5">
        <v>0</v>
      </c>
      <c r="Q26" s="5">
        <v>1</v>
      </c>
      <c r="R26" s="5">
        <f>1/2+1/(1+EXP((-1)^G26*(ABS(E26-E25)/2)))</f>
        <v>0.7689414213699951</v>
      </c>
      <c r="S26" s="5">
        <f>1/2+1/(1+EXP((-1)^J26*(ABS(H26-H25)/2)))</f>
        <v>0.54742587317756675</v>
      </c>
      <c r="U26" s="5">
        <f t="shared" si="5"/>
        <v>0.65818364727378098</v>
      </c>
      <c r="V26" s="5">
        <f>1-V25</f>
        <v>0.76087815507093004</v>
      </c>
      <c r="W26" s="5">
        <f t="shared" si="8"/>
        <v>-0.76087815507093004</v>
      </c>
      <c r="X26" s="5">
        <v>0</v>
      </c>
      <c r="Y26" s="5">
        <v>1</v>
      </c>
      <c r="Z26" s="5">
        <f t="shared" si="6"/>
        <v>-16.025521895536968</v>
      </c>
      <c r="AA26" s="5">
        <f t="shared" si="7"/>
        <v>1489</v>
      </c>
    </row>
    <row r="27" spans="1:27" x14ac:dyDescent="0.4">
      <c r="A27" s="42"/>
      <c r="B27" s="5" t="s">
        <v>48</v>
      </c>
      <c r="D27" s="5">
        <v>1044</v>
      </c>
      <c r="E27" s="5">
        <v>0</v>
      </c>
      <c r="F27" s="5" t="b">
        <v>0</v>
      </c>
      <c r="G27" s="5">
        <v>0</v>
      </c>
      <c r="H27" s="10">
        <v>7</v>
      </c>
      <c r="I27" s="10" t="b">
        <v>1</v>
      </c>
      <c r="J27" s="10">
        <v>1</v>
      </c>
      <c r="K27" s="5">
        <v>2</v>
      </c>
      <c r="L27" s="5" t="b">
        <v>0</v>
      </c>
      <c r="M27" s="5">
        <v>0</v>
      </c>
      <c r="N27" s="5">
        <v>16</v>
      </c>
      <c r="O27" s="5">
        <v>2</v>
      </c>
      <c r="P27" s="5">
        <v>0</v>
      </c>
      <c r="Q27" s="5">
        <v>0.75</v>
      </c>
      <c r="R27" s="5">
        <f>1/2+1/(1+EXP((-1)^G27*(ABS(E27-E28)/2)))</f>
        <v>0.54742587317756675</v>
      </c>
      <c r="S27" s="5">
        <f>1/2+1/(1+EXP((-1)^J27*(ABS(H27-H28)/10)))</f>
        <v>1.098687660112452</v>
      </c>
      <c r="T27" s="5">
        <f>1/2+1/(1+EXP((-1)^M27*(ABS(K27-K28)/2)))</f>
        <v>0.61920292202211757</v>
      </c>
      <c r="U27" s="5">
        <f t="shared" si="5"/>
        <v>0.56632911382803408</v>
      </c>
      <c r="V27" s="5">
        <f>1/(1+EXP((D28-D27)/400))</f>
        <v>0.22749679627429234</v>
      </c>
      <c r="W27" s="5">
        <f t="shared" si="8"/>
        <v>-0.22749679627429234</v>
      </c>
      <c r="X27" s="5">
        <v>0</v>
      </c>
      <c r="Y27" s="5">
        <v>1</v>
      </c>
      <c r="Z27" s="5">
        <f t="shared" si="6"/>
        <v>-4.1228178890475773</v>
      </c>
      <c r="AA27" s="5">
        <f t="shared" si="7"/>
        <v>1040</v>
      </c>
    </row>
    <row r="28" spans="1:27" x14ac:dyDescent="0.4">
      <c r="A28" s="42"/>
      <c r="B28" s="5" t="s">
        <v>128</v>
      </c>
      <c r="C28" s="5">
        <v>2</v>
      </c>
      <c r="D28" s="5">
        <v>1533</v>
      </c>
      <c r="E28" s="5">
        <v>6</v>
      </c>
      <c r="F28" s="5" t="b">
        <v>0</v>
      </c>
      <c r="G28" s="5">
        <v>1</v>
      </c>
      <c r="H28" s="10">
        <v>3</v>
      </c>
      <c r="I28" s="10" t="b">
        <v>1</v>
      </c>
      <c r="J28" s="10">
        <v>0</v>
      </c>
      <c r="K28" s="5">
        <v>6</v>
      </c>
      <c r="L28" s="5" t="b">
        <v>0</v>
      </c>
      <c r="M28" s="5">
        <v>1</v>
      </c>
      <c r="N28" s="5">
        <v>16</v>
      </c>
      <c r="O28" s="5">
        <v>2</v>
      </c>
      <c r="P28" s="5">
        <v>1</v>
      </c>
      <c r="Q28" s="5">
        <v>1</v>
      </c>
      <c r="R28" s="5">
        <f>1/2+1/(1+EXP((-1)^G28*(ABS(E28-E27)/2)))</f>
        <v>1.4525741268224333</v>
      </c>
      <c r="S28" s="5">
        <f>1/2+1/(1+EXP((-1)^J28*(ABS(H28-H27)/10)))</f>
        <v>0.901312339887548</v>
      </c>
      <c r="T28" s="5">
        <f>1/2+1/(1+EXP((-1)^M28*(ABS(K28-K27)/2)))</f>
        <v>1.3807970779778822</v>
      </c>
      <c r="U28" s="5">
        <f t="shared" si="5"/>
        <v>1.2448945148959545</v>
      </c>
      <c r="V28" s="5">
        <f>1-V27</f>
        <v>0.77250320372570769</v>
      </c>
      <c r="W28" s="5">
        <f t="shared" si="8"/>
        <v>0.22749679627429231</v>
      </c>
      <c r="X28" s="5">
        <v>0</v>
      </c>
      <c r="Y28" s="5">
        <v>1</v>
      </c>
      <c r="Z28" s="5">
        <f t="shared" si="6"/>
        <v>9.0627044428246055</v>
      </c>
      <c r="AA28" s="5">
        <f t="shared" si="7"/>
        <v>1542</v>
      </c>
    </row>
    <row r="31" spans="1:27" x14ac:dyDescent="0.4">
      <c r="A31" s="43" t="s">
        <v>24</v>
      </c>
      <c r="B31" s="5" t="s">
        <v>0</v>
      </c>
      <c r="C31" s="5" t="s">
        <v>63</v>
      </c>
      <c r="D31" s="5" t="s">
        <v>5</v>
      </c>
      <c r="E31" s="5" t="s">
        <v>30</v>
      </c>
      <c r="F31" s="5" t="s">
        <v>64</v>
      </c>
      <c r="G31" s="5" t="s">
        <v>65</v>
      </c>
      <c r="H31" s="5" t="s">
        <v>66</v>
      </c>
      <c r="I31" s="5" t="s">
        <v>64</v>
      </c>
      <c r="J31" s="5" t="s">
        <v>67</v>
      </c>
      <c r="K31" s="5" t="s">
        <v>68</v>
      </c>
      <c r="L31" s="5" t="s">
        <v>64</v>
      </c>
      <c r="M31" s="5" t="s">
        <v>69</v>
      </c>
      <c r="N31" s="5" t="s">
        <v>70</v>
      </c>
      <c r="O31" s="5" t="s">
        <v>11</v>
      </c>
      <c r="P31" s="5" t="s">
        <v>71</v>
      </c>
      <c r="Q31" s="5" t="s">
        <v>72</v>
      </c>
      <c r="R31" s="5" t="s">
        <v>73</v>
      </c>
      <c r="S31" s="5" t="s">
        <v>74</v>
      </c>
      <c r="T31" s="5" t="s">
        <v>75</v>
      </c>
      <c r="U31" s="5" t="s">
        <v>76</v>
      </c>
      <c r="V31" s="5" t="s">
        <v>77</v>
      </c>
      <c r="W31" s="5" t="s">
        <v>78</v>
      </c>
      <c r="X31" s="5" t="s">
        <v>79</v>
      </c>
      <c r="Y31" s="5" t="s">
        <v>80</v>
      </c>
      <c r="Z31" s="5" t="s">
        <v>81</v>
      </c>
      <c r="AA31" s="5" t="s">
        <v>82</v>
      </c>
    </row>
    <row r="32" spans="1:27" x14ac:dyDescent="0.4">
      <c r="A32" s="43"/>
      <c r="B32" s="5" t="s">
        <v>114</v>
      </c>
      <c r="C32" s="5">
        <v>1</v>
      </c>
      <c r="D32" s="5">
        <v>1542</v>
      </c>
      <c r="E32" s="5">
        <v>6</v>
      </c>
      <c r="F32" s="5" t="b">
        <v>0</v>
      </c>
      <c r="G32" s="5">
        <v>1</v>
      </c>
      <c r="H32" s="5">
        <v>4</v>
      </c>
      <c r="I32" s="5" t="b">
        <v>0</v>
      </c>
      <c r="J32" s="5">
        <v>0</v>
      </c>
      <c r="K32" s="5">
        <v>9</v>
      </c>
      <c r="L32" s="5" t="b">
        <v>0</v>
      </c>
      <c r="M32" s="5">
        <v>1</v>
      </c>
      <c r="N32" s="5">
        <v>16</v>
      </c>
      <c r="O32" s="5">
        <v>1</v>
      </c>
      <c r="P32" s="5">
        <v>1</v>
      </c>
      <c r="Q32" s="5">
        <v>1</v>
      </c>
      <c r="R32" s="5">
        <f>1/2+1/(1+EXP((-1)^G32*(ABS(E32-E33)/2)))</f>
        <v>1.3175744761936437</v>
      </c>
      <c r="S32" s="5">
        <f>1/2+1/(1+EXP((-1)^J32*(ABS(H32-H33)/2)))</f>
        <v>0.7689414213699951</v>
      </c>
      <c r="T32" s="5">
        <f>1/2+1/(1+EXP((-1)^M32*(ABS(K32-K33)/2)))</f>
        <v>1.2310585786300048</v>
      </c>
      <c r="U32" s="5">
        <f t="shared" ref="U32:U35" si="9">Q32*AVERAGE(R32:T32)</f>
        <v>1.1058581587312146</v>
      </c>
      <c r="V32" s="5">
        <f>1/(1+EXP((D33-D32)/400))</f>
        <v>0.59025025193018343</v>
      </c>
      <c r="W32" s="5">
        <f>P32-V32</f>
        <v>0.40974974806981657</v>
      </c>
      <c r="X32" s="5">
        <v>0</v>
      </c>
      <c r="Y32" s="5">
        <v>1</v>
      </c>
      <c r="Z32" s="5">
        <f t="shared" ref="Z32:Z35" si="10">N32*O32*U32*W32*(1-X32)*Y32</f>
        <v>7.2500016310570627</v>
      </c>
      <c r="AA32" s="5">
        <f>D32+ROUND(Z32,0)</f>
        <v>1549</v>
      </c>
    </row>
    <row r="33" spans="1:27" x14ac:dyDescent="0.4">
      <c r="A33" s="43"/>
      <c r="B33" s="5" t="s">
        <v>95</v>
      </c>
      <c r="C33" s="5">
        <v>21</v>
      </c>
      <c r="D33" s="5">
        <v>1396</v>
      </c>
      <c r="E33" s="5">
        <v>3</v>
      </c>
      <c r="F33" s="5" t="b">
        <v>0</v>
      </c>
      <c r="G33" s="5">
        <v>0</v>
      </c>
      <c r="H33" s="5">
        <v>6</v>
      </c>
      <c r="I33" s="5" t="b">
        <v>0</v>
      </c>
      <c r="J33" s="5">
        <v>1</v>
      </c>
      <c r="K33" s="5">
        <v>7</v>
      </c>
      <c r="L33" s="5" t="s">
        <v>135</v>
      </c>
      <c r="M33" s="5">
        <v>0</v>
      </c>
      <c r="N33" s="5">
        <v>16</v>
      </c>
      <c r="O33" s="5">
        <v>1</v>
      </c>
      <c r="P33" s="5">
        <v>0</v>
      </c>
      <c r="Q33" s="5">
        <v>0.75</v>
      </c>
      <c r="R33" s="5">
        <f>1/2+1/(1+EXP((-1)^G33*(ABS(E33-E32)/2)))</f>
        <v>0.68242552380635635</v>
      </c>
      <c r="S33" s="5">
        <f>1/2+1/(1+EXP((-1)^J33*(ABS(H33-H32)/2)))</f>
        <v>1.2310585786300048</v>
      </c>
      <c r="T33" s="5">
        <f>1/2+1/(1+EXP((-1)^M33*(ABS(K33-K32)/2)))</f>
        <v>0.7689414213699951</v>
      </c>
      <c r="U33" s="5">
        <f t="shared" si="9"/>
        <v>0.67060638095158909</v>
      </c>
      <c r="V33" s="5">
        <f>1-V32</f>
        <v>0.40974974806981657</v>
      </c>
      <c r="W33" s="5">
        <f>P33-V33</f>
        <v>-0.40974974806981657</v>
      </c>
      <c r="X33" s="5">
        <v>0</v>
      </c>
      <c r="Y33" s="5">
        <v>1</v>
      </c>
      <c r="Z33" s="5">
        <f>N33*O33*U33*W33*(1-X33)*Y33</f>
        <v>-4.3964927303828008</v>
      </c>
      <c r="AA33" s="5">
        <f t="shared" ref="AA33:AA35" si="11">D33+ROUND(Z33,0)</f>
        <v>1392</v>
      </c>
    </row>
    <row r="34" spans="1:27" x14ac:dyDescent="0.4">
      <c r="A34" s="43"/>
      <c r="B34" s="5" t="s">
        <v>42</v>
      </c>
      <c r="D34" s="5">
        <v>1083</v>
      </c>
      <c r="E34" s="5">
        <v>3</v>
      </c>
      <c r="F34" s="5" t="b">
        <v>0</v>
      </c>
      <c r="G34" s="5">
        <v>0</v>
      </c>
      <c r="H34" s="10">
        <v>2</v>
      </c>
      <c r="I34" s="10" t="b">
        <v>1</v>
      </c>
      <c r="J34" s="10">
        <v>0</v>
      </c>
      <c r="N34" s="5">
        <v>16</v>
      </c>
      <c r="O34" s="5">
        <v>1</v>
      </c>
      <c r="P34" s="5">
        <v>0</v>
      </c>
      <c r="Q34" s="5">
        <v>1</v>
      </c>
      <c r="R34" s="5">
        <f>1/2+1/(1+EXP((-1)^G34*(ABS(E34-E35)/2)))</f>
        <v>0.68242552380635635</v>
      </c>
      <c r="S34" s="5">
        <f>1/2+1/(1+EXP((-1)^J34*(ABS(H34-H35)/10)))</f>
        <v>0.87754066879814541</v>
      </c>
      <c r="U34" s="5">
        <f t="shared" si="9"/>
        <v>0.77998309630225093</v>
      </c>
      <c r="V34" s="5">
        <f>1/(1+EXP((D35-D34)/400))</f>
        <v>0.24094601446959302</v>
      </c>
      <c r="W34" s="5">
        <f t="shared" ref="W34:W35" si="12">P34-V34</f>
        <v>-0.24094601446959302</v>
      </c>
      <c r="X34" s="5">
        <v>0</v>
      </c>
      <c r="Y34" s="5">
        <v>1</v>
      </c>
      <c r="Z34" s="5">
        <f t="shared" si="10"/>
        <v>-3.0069410945228818</v>
      </c>
      <c r="AA34" s="5">
        <f t="shared" si="11"/>
        <v>1080</v>
      </c>
    </row>
    <row r="35" spans="1:27" x14ac:dyDescent="0.4">
      <c r="A35" s="43"/>
      <c r="B35" s="5" t="s">
        <v>128</v>
      </c>
      <c r="C35" s="5">
        <v>2</v>
      </c>
      <c r="D35" s="5">
        <v>1542</v>
      </c>
      <c r="E35" s="5">
        <v>6</v>
      </c>
      <c r="F35" s="5" t="b">
        <v>0</v>
      </c>
      <c r="G35" s="5">
        <v>1</v>
      </c>
      <c r="H35" s="10">
        <v>7</v>
      </c>
      <c r="I35" s="10" t="b">
        <v>1</v>
      </c>
      <c r="J35" s="10">
        <v>1</v>
      </c>
      <c r="N35" s="5">
        <v>16</v>
      </c>
      <c r="O35" s="5">
        <v>1</v>
      </c>
      <c r="P35" s="5">
        <v>1</v>
      </c>
      <c r="Q35" s="5">
        <v>1.25</v>
      </c>
      <c r="R35" s="5">
        <f>1/2+1/(1+EXP((-1)^G35*(ABS(E35-E34)/2)))</f>
        <v>1.3175744761936437</v>
      </c>
      <c r="S35" s="5">
        <f>1/2+1/(1+EXP((-1)^J35*(ABS(H35-H34)/10)))</f>
        <v>1.1224593312018545</v>
      </c>
      <c r="U35" s="5">
        <f t="shared" si="9"/>
        <v>1.5250211296221863</v>
      </c>
      <c r="V35" s="5">
        <f>1-V34</f>
        <v>0.75905398553040704</v>
      </c>
      <c r="W35" s="5">
        <f t="shared" si="12"/>
        <v>0.24094601446959296</v>
      </c>
      <c r="X35" s="5">
        <v>0</v>
      </c>
      <c r="Y35" s="5">
        <v>1</v>
      </c>
      <c r="Z35" s="5">
        <f t="shared" si="10"/>
        <v>5.8791642106301172</v>
      </c>
      <c r="AA35" s="5">
        <f t="shared" si="11"/>
        <v>1548</v>
      </c>
    </row>
    <row r="38" spans="1:27" x14ac:dyDescent="0.4">
      <c r="A38" s="44" t="s">
        <v>111</v>
      </c>
      <c r="B38" s="5" t="s">
        <v>0</v>
      </c>
      <c r="C38" s="5" t="s">
        <v>63</v>
      </c>
      <c r="D38" s="5" t="s">
        <v>5</v>
      </c>
      <c r="E38" s="5" t="s">
        <v>30</v>
      </c>
      <c r="F38" s="5" t="s">
        <v>64</v>
      </c>
      <c r="G38" s="5" t="s">
        <v>65</v>
      </c>
      <c r="H38" s="5" t="s">
        <v>66</v>
      </c>
      <c r="I38" s="5" t="s">
        <v>64</v>
      </c>
      <c r="J38" s="5" t="s">
        <v>67</v>
      </c>
      <c r="K38" s="5" t="s">
        <v>68</v>
      </c>
      <c r="L38" s="5" t="s">
        <v>64</v>
      </c>
      <c r="M38" s="5" t="s">
        <v>69</v>
      </c>
      <c r="N38" s="5" t="s">
        <v>70</v>
      </c>
      <c r="O38" s="5" t="s">
        <v>110</v>
      </c>
      <c r="P38" s="5" t="s">
        <v>71</v>
      </c>
      <c r="Q38" s="5" t="s">
        <v>72</v>
      </c>
      <c r="R38" s="5" t="s">
        <v>73</v>
      </c>
      <c r="S38" s="5" t="s">
        <v>74</v>
      </c>
      <c r="T38" s="5" t="s">
        <v>75</v>
      </c>
      <c r="U38" s="5" t="s">
        <v>76</v>
      </c>
      <c r="V38" s="5" t="s">
        <v>77</v>
      </c>
      <c r="W38" s="5" t="s">
        <v>78</v>
      </c>
      <c r="X38" s="5" t="s">
        <v>79</v>
      </c>
      <c r="Y38" s="5" t="s">
        <v>80</v>
      </c>
      <c r="Z38" s="5" t="s">
        <v>81</v>
      </c>
      <c r="AA38" s="5" t="s">
        <v>82</v>
      </c>
    </row>
    <row r="39" spans="1:27" x14ac:dyDescent="0.4">
      <c r="A39" s="44"/>
      <c r="B39" s="5" t="s">
        <v>114</v>
      </c>
      <c r="C39" s="5">
        <v>1</v>
      </c>
      <c r="D39" s="5">
        <v>1549</v>
      </c>
      <c r="E39" s="10">
        <v>2</v>
      </c>
      <c r="F39" s="10" t="b">
        <v>1</v>
      </c>
      <c r="G39" s="10">
        <v>0</v>
      </c>
      <c r="H39" s="5">
        <v>6</v>
      </c>
      <c r="I39" s="5" t="b">
        <v>0</v>
      </c>
      <c r="J39" s="5">
        <v>1</v>
      </c>
      <c r="K39" s="5">
        <v>4</v>
      </c>
      <c r="L39" s="5" t="b">
        <v>0</v>
      </c>
      <c r="M39" s="5">
        <v>0</v>
      </c>
      <c r="N39" s="5">
        <v>16</v>
      </c>
      <c r="O39" s="5">
        <v>0.5</v>
      </c>
      <c r="P39" s="5">
        <v>0</v>
      </c>
      <c r="Q39" s="5">
        <v>0.75</v>
      </c>
      <c r="R39" s="5">
        <f>1/2+1/(1+EXP((-1)^G39*(ABS(E39-E40)/10)))</f>
        <v>0.87754066879814541</v>
      </c>
      <c r="S39" s="5">
        <f>1/2+1/(1+EXP((-1)^J39*(ABS(H39-H40)/2)))</f>
        <v>1.3175744761936437</v>
      </c>
      <c r="T39" s="5">
        <f>1/2+1/(1+EXP((-1)^M39*(ABS(K39-K40)/2)))</f>
        <v>0.7689414213699951</v>
      </c>
      <c r="U39" s="5">
        <f>Q39*AVERAGE(R39:T39)</f>
        <v>0.7410141415904461</v>
      </c>
      <c r="V39" s="5">
        <f>1/(1+EXP((D40-D39)/400))</f>
        <v>0.50062499967447938</v>
      </c>
      <c r="W39" s="5">
        <f>P39-V39</f>
        <v>-0.50062499967447938</v>
      </c>
      <c r="X39" s="5">
        <v>0</v>
      </c>
      <c r="Y39" s="5">
        <v>1</v>
      </c>
      <c r="Z39" s="5">
        <f>N39*O39*U39*W39*(1-X39)*Y39</f>
        <v>-2.9677616351400133</v>
      </c>
      <c r="AA39" s="5">
        <f t="shared" ref="AA39:AA40" si="13">D39+ROUND(Z39,0)</f>
        <v>1546</v>
      </c>
    </row>
    <row r="40" spans="1:27" x14ac:dyDescent="0.4">
      <c r="A40" s="44"/>
      <c r="B40" s="5" t="s">
        <v>128</v>
      </c>
      <c r="C40" s="5">
        <v>2</v>
      </c>
      <c r="D40" s="5">
        <v>1548</v>
      </c>
      <c r="E40" s="10">
        <v>7</v>
      </c>
      <c r="F40" s="10" t="b">
        <v>1</v>
      </c>
      <c r="G40" s="10">
        <v>1</v>
      </c>
      <c r="H40" s="5">
        <v>3</v>
      </c>
      <c r="I40" s="5" t="b">
        <v>0</v>
      </c>
      <c r="J40" s="5">
        <v>0</v>
      </c>
      <c r="K40" s="5">
        <v>6</v>
      </c>
      <c r="L40" s="5" t="b">
        <v>0</v>
      </c>
      <c r="M40" s="5">
        <v>1</v>
      </c>
      <c r="N40" s="5">
        <v>16</v>
      </c>
      <c r="O40" s="5">
        <v>0.5</v>
      </c>
      <c r="P40" s="5">
        <v>1</v>
      </c>
      <c r="Q40" s="5">
        <v>1</v>
      </c>
      <c r="R40" s="5">
        <f>1/2+1/(1+EXP((-1)^G40*(ABS(E40-E39)/10)))</f>
        <v>1.1224593312018545</v>
      </c>
      <c r="S40" s="5">
        <f>1/2+1/(1+EXP((-1)^J40*(ABS(H40-H39)/2)))</f>
        <v>0.68242552380635635</v>
      </c>
      <c r="T40" s="5">
        <f>1/2+1/(1+EXP((-1)^M40*(ABS(K40-K39)/2)))</f>
        <v>1.2310585786300048</v>
      </c>
      <c r="U40" s="5">
        <f t="shared" ref="U40" si="14">Q40*AVERAGE(R40:T40)</f>
        <v>1.0119811445460718</v>
      </c>
      <c r="V40" s="5">
        <f>1-V39</f>
        <v>0.49937500032552062</v>
      </c>
      <c r="W40" s="5">
        <f t="shared" ref="W40" si="15">P40-V40</f>
        <v>0.50062499967447938</v>
      </c>
      <c r="X40" s="5">
        <v>0</v>
      </c>
      <c r="Y40" s="5">
        <v>1</v>
      </c>
      <c r="Z40" s="5">
        <f t="shared" ref="Z40" si="16">N40*O40*U40*W40*(1-X40)*Y40</f>
        <v>4.0529844812716513</v>
      </c>
      <c r="AA40" s="5">
        <f t="shared" si="13"/>
        <v>1552</v>
      </c>
    </row>
    <row r="44" spans="1:27" x14ac:dyDescent="0.4">
      <c r="A44" s="45" t="s">
        <v>112</v>
      </c>
      <c r="B44" s="5" t="s">
        <v>0</v>
      </c>
      <c r="C44" s="5" t="s">
        <v>6</v>
      </c>
      <c r="E44" s="5" t="s">
        <v>82</v>
      </c>
    </row>
    <row r="45" spans="1:27" x14ac:dyDescent="0.4">
      <c r="A45" s="45"/>
      <c r="B45" s="5" t="s">
        <v>95</v>
      </c>
      <c r="C45" s="5">
        <v>1345</v>
      </c>
      <c r="D45" s="5">
        <v>9</v>
      </c>
      <c r="E45" s="5">
        <v>1392</v>
      </c>
      <c r="F45" s="5">
        <v>7</v>
      </c>
    </row>
    <row r="46" spans="1:27" x14ac:dyDescent="0.4">
      <c r="A46" s="45"/>
      <c r="B46" s="5" t="s">
        <v>125</v>
      </c>
      <c r="C46" s="5">
        <v>1233</v>
      </c>
      <c r="D46" s="5">
        <v>10</v>
      </c>
      <c r="E46" s="5">
        <v>1205</v>
      </c>
      <c r="F46" s="5">
        <v>10</v>
      </c>
    </row>
    <row r="47" spans="1:27" x14ac:dyDescent="0.4">
      <c r="A47" s="45"/>
      <c r="B47" s="5" t="s">
        <v>119</v>
      </c>
      <c r="C47" s="5">
        <v>1354</v>
      </c>
      <c r="D47" s="5">
        <v>8</v>
      </c>
      <c r="E47" s="5">
        <v>1338</v>
      </c>
      <c r="F47" s="5">
        <v>9</v>
      </c>
    </row>
    <row r="48" spans="1:27" x14ac:dyDescent="0.4">
      <c r="A48" s="45"/>
      <c r="B48" s="5" t="s">
        <v>115</v>
      </c>
      <c r="C48" s="5">
        <v>1447</v>
      </c>
      <c r="D48" s="5">
        <v>5</v>
      </c>
      <c r="E48" s="5">
        <v>1420</v>
      </c>
      <c r="F48" s="5">
        <v>6</v>
      </c>
    </row>
    <row r="49" spans="1:6" x14ac:dyDescent="0.4">
      <c r="A49" s="45"/>
      <c r="B49" s="5" t="s">
        <v>48</v>
      </c>
      <c r="C49" s="5">
        <v>1000</v>
      </c>
      <c r="D49" s="5">
        <v>15</v>
      </c>
      <c r="E49" s="5">
        <v>1040</v>
      </c>
      <c r="F49" s="5">
        <v>13</v>
      </c>
    </row>
    <row r="50" spans="1:6" x14ac:dyDescent="0.4">
      <c r="A50" s="45"/>
      <c r="B50" s="5" t="s">
        <v>128</v>
      </c>
      <c r="C50" s="5">
        <v>1486</v>
      </c>
      <c r="D50" s="5">
        <v>2</v>
      </c>
      <c r="E50" s="5">
        <v>1552</v>
      </c>
      <c r="F50" s="5">
        <v>1</v>
      </c>
    </row>
    <row r="51" spans="1:6" x14ac:dyDescent="0.4">
      <c r="A51" s="45"/>
      <c r="B51" s="5" t="s">
        <v>131</v>
      </c>
      <c r="C51" s="5">
        <v>1100</v>
      </c>
      <c r="D51" s="5">
        <v>11</v>
      </c>
      <c r="E51" s="5">
        <v>1089</v>
      </c>
      <c r="F51" s="5">
        <v>11</v>
      </c>
    </row>
    <row r="52" spans="1:6" x14ac:dyDescent="0.4">
      <c r="A52" s="45"/>
      <c r="B52" s="5" t="s">
        <v>42</v>
      </c>
      <c r="C52" s="5">
        <v>1000</v>
      </c>
      <c r="D52" s="5">
        <v>16</v>
      </c>
      <c r="E52" s="5">
        <v>1080</v>
      </c>
      <c r="F52" s="5">
        <v>12</v>
      </c>
    </row>
    <row r="53" spans="1:6" x14ac:dyDescent="0.4">
      <c r="A53" s="45"/>
      <c r="B53" s="5" t="s">
        <v>46</v>
      </c>
      <c r="C53" s="5">
        <v>1474</v>
      </c>
      <c r="D53" s="5">
        <v>3</v>
      </c>
      <c r="E53" s="5">
        <v>1489</v>
      </c>
      <c r="F53" s="5">
        <v>3</v>
      </c>
    </row>
    <row r="54" spans="1:6" x14ac:dyDescent="0.4">
      <c r="A54" s="45"/>
      <c r="B54" s="5" t="s">
        <v>38</v>
      </c>
      <c r="C54" s="5">
        <v>1460</v>
      </c>
      <c r="D54" s="5">
        <v>4</v>
      </c>
      <c r="E54" s="5">
        <v>1484</v>
      </c>
      <c r="F54" s="5">
        <v>4</v>
      </c>
    </row>
    <row r="55" spans="1:6" x14ac:dyDescent="0.4">
      <c r="A55" s="45"/>
      <c r="B55" s="5" t="s">
        <v>52</v>
      </c>
      <c r="C55" s="5">
        <v>1379</v>
      </c>
      <c r="D55" s="5">
        <v>6</v>
      </c>
      <c r="E55" s="5">
        <v>1421</v>
      </c>
      <c r="F55" s="5">
        <v>5</v>
      </c>
    </row>
    <row r="56" spans="1:6" x14ac:dyDescent="0.4">
      <c r="A56" s="45"/>
      <c r="B56" s="5" t="s">
        <v>133</v>
      </c>
      <c r="C56" s="5">
        <v>1363</v>
      </c>
      <c r="D56" s="5">
        <v>7</v>
      </c>
      <c r="E56" s="5">
        <v>1346</v>
      </c>
      <c r="F56" s="5">
        <v>8</v>
      </c>
    </row>
    <row r="57" spans="1:6" x14ac:dyDescent="0.4">
      <c r="A57" s="45"/>
      <c r="B57" s="5" t="s">
        <v>57</v>
      </c>
      <c r="C57" s="5">
        <v>1000</v>
      </c>
      <c r="D57" s="5">
        <v>12</v>
      </c>
      <c r="E57" s="5">
        <v>991</v>
      </c>
      <c r="F57" s="5">
        <v>14</v>
      </c>
    </row>
    <row r="58" spans="1:6" x14ac:dyDescent="0.4">
      <c r="A58" s="45"/>
      <c r="B58" s="5" t="s">
        <v>129</v>
      </c>
      <c r="C58" s="5">
        <v>1000</v>
      </c>
      <c r="D58" s="5">
        <v>14</v>
      </c>
      <c r="E58" s="5">
        <v>970</v>
      </c>
      <c r="F58" s="5">
        <v>16</v>
      </c>
    </row>
    <row r="59" spans="1:6" x14ac:dyDescent="0.4">
      <c r="A59" s="45"/>
      <c r="B59" s="5" t="s">
        <v>114</v>
      </c>
      <c r="C59" s="5">
        <v>1492</v>
      </c>
      <c r="D59" s="5">
        <v>1</v>
      </c>
      <c r="E59" s="5">
        <v>1546</v>
      </c>
      <c r="F59" s="5">
        <v>2</v>
      </c>
    </row>
    <row r="60" spans="1:6" x14ac:dyDescent="0.4">
      <c r="A60" s="45"/>
      <c r="B60" s="5" t="s">
        <v>84</v>
      </c>
      <c r="C60" s="5">
        <v>1000</v>
      </c>
      <c r="D60" s="5">
        <v>13</v>
      </c>
      <c r="E60" s="5">
        <v>988</v>
      </c>
      <c r="F60" s="5">
        <v>15</v>
      </c>
    </row>
  </sheetData>
  <autoFilter ref="B44:F60" xr:uid="{5DBE001C-878E-4FBC-BB1B-937DDFF93961}">
    <sortState xmlns:xlrd2="http://schemas.microsoft.com/office/spreadsheetml/2017/richdata2" ref="B45:F60">
      <sortCondition ref="B44:B60"/>
    </sortState>
  </autoFilter>
  <mergeCells count="5">
    <mergeCell ref="A1:A17"/>
    <mergeCell ref="A20:A28"/>
    <mergeCell ref="A31:A35"/>
    <mergeCell ref="A38:A40"/>
    <mergeCell ref="A44:A6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F7B8-B5A1-4DEE-9E7A-6556F45BC5FF}">
  <dimension ref="A1:AE41"/>
  <sheetViews>
    <sheetView tabSelected="1" topLeftCell="B1" zoomScale="89" zoomScaleNormal="100" workbookViewId="0">
      <selection activeCell="Z3" activeCellId="1" sqref="A3:A41 Z3:AC41"/>
    </sheetView>
  </sheetViews>
  <sheetFormatPr defaultRowHeight="13.9" x14ac:dyDescent="0.4"/>
  <cols>
    <col min="1" max="1" width="21.19921875" style="7" customWidth="1"/>
    <col min="2" max="12" width="6.59765625" style="7" customWidth="1"/>
    <col min="13" max="13" width="6.59765625" style="14" customWidth="1"/>
    <col min="14" max="18" width="6.59765625" style="7" customWidth="1"/>
    <col min="19" max="19" width="6.59765625" style="14" customWidth="1"/>
    <col min="20" max="24" width="6.59765625" style="7" customWidth="1"/>
    <col min="25" max="25" width="6.59765625" style="14" customWidth="1"/>
    <col min="26" max="26" width="15.46484375" style="16" customWidth="1"/>
    <col min="27" max="27" width="9.06640625" style="5"/>
    <col min="28" max="28" width="12.59765625" style="5" customWidth="1"/>
    <col min="29" max="29" width="9.06640625" style="5"/>
    <col min="30" max="30" width="14.9296875" style="5" customWidth="1"/>
    <col min="31" max="31" width="13.265625" style="5" customWidth="1"/>
    <col min="32" max="16384" width="9.06640625" style="5"/>
  </cols>
  <sheetData>
    <row r="1" spans="1:31" x14ac:dyDescent="0.4">
      <c r="B1" s="49" t="s">
        <v>136</v>
      </c>
      <c r="C1" s="49"/>
      <c r="D1" s="49"/>
      <c r="E1" s="49"/>
      <c r="F1" s="49"/>
      <c r="G1" s="49"/>
      <c r="H1" s="42" t="s">
        <v>137</v>
      </c>
      <c r="I1" s="42"/>
      <c r="J1" s="42"/>
      <c r="K1" s="42"/>
      <c r="L1" s="42"/>
      <c r="M1" s="48"/>
      <c r="N1" s="41" t="s">
        <v>138</v>
      </c>
      <c r="O1" s="41"/>
      <c r="P1" s="41"/>
      <c r="Q1" s="41"/>
      <c r="R1" s="41"/>
      <c r="S1" s="47"/>
      <c r="T1" s="43" t="s">
        <v>139</v>
      </c>
      <c r="U1" s="43"/>
      <c r="V1" s="43"/>
      <c r="W1" s="43"/>
      <c r="X1" s="43"/>
      <c r="Y1" s="46"/>
      <c r="Z1" s="44" t="s">
        <v>142</v>
      </c>
      <c r="AA1" s="44"/>
      <c r="AB1" s="44"/>
      <c r="AC1" s="44"/>
      <c r="AD1" s="18"/>
    </row>
    <row r="2" spans="1:31" x14ac:dyDescent="0.4">
      <c r="A2" s="7" t="s">
        <v>147</v>
      </c>
      <c r="B2" s="10" t="s">
        <v>6</v>
      </c>
      <c r="C2" s="10"/>
      <c r="D2" s="10" t="s">
        <v>82</v>
      </c>
      <c r="E2" s="10"/>
      <c r="F2" s="10" t="s">
        <v>28</v>
      </c>
      <c r="G2" s="10" t="s">
        <v>141</v>
      </c>
      <c r="H2" s="11" t="s">
        <v>6</v>
      </c>
      <c r="I2" s="11"/>
      <c r="J2" s="11" t="s">
        <v>82</v>
      </c>
      <c r="K2" s="11"/>
      <c r="L2" s="11" t="s">
        <v>81</v>
      </c>
      <c r="M2" s="13" t="s">
        <v>140</v>
      </c>
      <c r="N2" s="2" t="s">
        <v>6</v>
      </c>
      <c r="O2" s="2"/>
      <c r="P2" s="2" t="s">
        <v>82</v>
      </c>
      <c r="Q2" s="2"/>
      <c r="R2" s="2" t="s">
        <v>81</v>
      </c>
      <c r="S2" s="15" t="s">
        <v>140</v>
      </c>
      <c r="T2" s="28" t="s">
        <v>6</v>
      </c>
      <c r="U2" s="28"/>
      <c r="V2" s="28" t="s">
        <v>82</v>
      </c>
      <c r="W2" s="28"/>
      <c r="X2" s="28" t="s">
        <v>81</v>
      </c>
      <c r="Y2" s="30" t="s">
        <v>140</v>
      </c>
      <c r="Z2" s="17" t="s">
        <v>144</v>
      </c>
      <c r="AA2" s="18" t="s">
        <v>145</v>
      </c>
      <c r="AB2" s="18" t="s">
        <v>143</v>
      </c>
      <c r="AC2" s="18" t="s">
        <v>146</v>
      </c>
      <c r="AD2" s="18" t="s">
        <v>147</v>
      </c>
      <c r="AE2" s="5" t="s">
        <v>148</v>
      </c>
    </row>
    <row r="3" spans="1:31" x14ac:dyDescent="0.4">
      <c r="A3" s="7" t="s">
        <v>35</v>
      </c>
      <c r="B3" s="10"/>
      <c r="C3" s="10"/>
      <c r="D3" s="10"/>
      <c r="E3" s="10"/>
      <c r="F3" s="10"/>
      <c r="G3" s="33"/>
      <c r="H3" s="11"/>
      <c r="I3" s="11"/>
      <c r="J3" s="11"/>
      <c r="K3" s="11"/>
      <c r="L3" s="11"/>
      <c r="M3" s="35"/>
      <c r="N3" s="2">
        <v>1371</v>
      </c>
      <c r="O3" s="2">
        <v>7</v>
      </c>
      <c r="P3" s="2">
        <v>1349</v>
      </c>
      <c r="Q3" s="2">
        <v>9</v>
      </c>
      <c r="R3" s="2">
        <f>P3-N3</f>
        <v>-22</v>
      </c>
      <c r="S3" s="38">
        <f>R3/N3</f>
        <v>-1.6046681254558718E-2</v>
      </c>
      <c r="T3" s="28"/>
      <c r="U3" s="28"/>
      <c r="V3" s="28"/>
      <c r="W3" s="28"/>
      <c r="X3" s="28"/>
      <c r="Y3" s="36"/>
      <c r="Z3" s="17">
        <f>AVERAGE(D3,J3,P3,V3)</f>
        <v>1349</v>
      </c>
      <c r="AA3" s="18">
        <v>15</v>
      </c>
      <c r="AB3" s="19">
        <f>SUM(G3,M3,S3,Y3)</f>
        <v>-1.6046681254558718E-2</v>
      </c>
      <c r="AC3" s="18">
        <v>30</v>
      </c>
      <c r="AD3" s="18" t="s">
        <v>35</v>
      </c>
      <c r="AE3" s="5">
        <f>0.4*AA3+0.6*AC3</f>
        <v>24</v>
      </c>
    </row>
    <row r="4" spans="1:31" x14ac:dyDescent="0.4">
      <c r="A4" s="7" t="s">
        <v>94</v>
      </c>
      <c r="B4" s="10">
        <v>1426</v>
      </c>
      <c r="C4" s="10">
        <v>2</v>
      </c>
      <c r="D4" s="10">
        <v>1519</v>
      </c>
      <c r="E4" s="10">
        <v>1</v>
      </c>
      <c r="F4" s="10">
        <f>D4-B4</f>
        <v>93</v>
      </c>
      <c r="G4" s="12">
        <f>F4/B4</f>
        <v>6.5217391304347824E-2</v>
      </c>
      <c r="H4" s="11">
        <v>1418</v>
      </c>
      <c r="I4" s="11">
        <v>6</v>
      </c>
      <c r="J4" s="11">
        <v>1464</v>
      </c>
      <c r="K4" s="11">
        <v>4</v>
      </c>
      <c r="L4" s="11">
        <f>J4-H4</f>
        <v>46</v>
      </c>
      <c r="M4" s="13">
        <f>L4/H4</f>
        <v>3.244005641748942E-2</v>
      </c>
      <c r="N4" s="2"/>
      <c r="O4" s="2"/>
      <c r="P4" s="2"/>
      <c r="Q4" s="2"/>
      <c r="R4" s="2"/>
      <c r="S4" s="34"/>
      <c r="T4" s="28">
        <v>1345</v>
      </c>
      <c r="U4" s="28">
        <v>9</v>
      </c>
      <c r="V4" s="28">
        <v>1392</v>
      </c>
      <c r="W4" s="28">
        <v>7</v>
      </c>
      <c r="X4" s="28">
        <f>V4-T4</f>
        <v>47</v>
      </c>
      <c r="Y4" s="37">
        <f>X4/T4</f>
        <v>3.4944237918215611E-2</v>
      </c>
      <c r="Z4" s="17">
        <f>AVERAGE(D4,J4,P4,V4)</f>
        <v>1458.3333333333333</v>
      </c>
      <c r="AA4" s="18">
        <v>9</v>
      </c>
      <c r="AB4" s="19">
        <f>SUM(G4,M4,S4,Y4)</f>
        <v>0.13260168564005284</v>
      </c>
      <c r="AC4" s="18">
        <v>1</v>
      </c>
      <c r="AD4" s="18" t="s">
        <v>94</v>
      </c>
      <c r="AE4" s="5">
        <f>0.4*AA4+0.6*AC4</f>
        <v>4.2</v>
      </c>
    </row>
    <row r="5" spans="1:31" x14ac:dyDescent="0.4">
      <c r="A5" s="7" t="s">
        <v>125</v>
      </c>
      <c r="B5" s="10"/>
      <c r="C5" s="10"/>
      <c r="D5" s="10"/>
      <c r="E5" s="10"/>
      <c r="F5" s="10"/>
      <c r="G5" s="40"/>
      <c r="H5" s="11">
        <v>1308</v>
      </c>
      <c r="I5" s="11">
        <v>10</v>
      </c>
      <c r="J5" s="11">
        <v>1292</v>
      </c>
      <c r="K5" s="11">
        <v>10</v>
      </c>
      <c r="L5" s="11">
        <f>J5-H5</f>
        <v>-16</v>
      </c>
      <c r="M5" s="13">
        <f>L5/H5</f>
        <v>-1.2232415902140673E-2</v>
      </c>
      <c r="N5" s="2"/>
      <c r="O5" s="2"/>
      <c r="P5" s="2"/>
      <c r="Q5" s="2"/>
      <c r="R5" s="2"/>
      <c r="S5" s="26"/>
      <c r="T5" s="28">
        <v>1233</v>
      </c>
      <c r="U5" s="28">
        <v>10</v>
      </c>
      <c r="V5" s="28">
        <v>1205</v>
      </c>
      <c r="W5" s="28">
        <v>10</v>
      </c>
      <c r="X5" s="28">
        <f>V5-T5</f>
        <v>-28</v>
      </c>
      <c r="Y5" s="30">
        <f>X5/T5</f>
        <v>-2.2708840227088401E-2</v>
      </c>
      <c r="Z5" s="17">
        <f>AVERAGE(D5,J5,P5,V5)</f>
        <v>1248.5</v>
      </c>
      <c r="AA5" s="29">
        <v>21</v>
      </c>
      <c r="AB5" s="19">
        <f>SUM(G5,M5,S5,Y5)</f>
        <v>-3.4941256129229076E-2</v>
      </c>
      <c r="AC5" s="29">
        <v>38</v>
      </c>
      <c r="AD5" s="18" t="s">
        <v>125</v>
      </c>
      <c r="AE5" s="5">
        <f>0.4*AA5+0.6*AC5</f>
        <v>31.200000000000003</v>
      </c>
    </row>
    <row r="6" spans="1:31" x14ac:dyDescent="0.4">
      <c r="A6" s="7" t="s">
        <v>88</v>
      </c>
      <c r="B6" s="10">
        <v>1000</v>
      </c>
      <c r="C6" s="10">
        <v>10</v>
      </c>
      <c r="D6" s="10">
        <v>990</v>
      </c>
      <c r="E6" s="10">
        <v>11</v>
      </c>
      <c r="F6" s="10">
        <f>D6-B6</f>
        <v>-10</v>
      </c>
      <c r="G6" s="12">
        <f>F6/B6</f>
        <v>-0.01</v>
      </c>
      <c r="H6" s="11"/>
      <c r="I6" s="11"/>
      <c r="J6" s="11"/>
      <c r="K6" s="11"/>
      <c r="L6" s="11"/>
      <c r="M6" s="35"/>
      <c r="N6" s="2">
        <v>1298</v>
      </c>
      <c r="O6" s="2">
        <v>11</v>
      </c>
      <c r="P6" s="2">
        <v>1277</v>
      </c>
      <c r="Q6" s="2">
        <v>12</v>
      </c>
      <c r="R6" s="2">
        <f>P6-N6</f>
        <v>-21</v>
      </c>
      <c r="S6" s="31">
        <f>R6/N6</f>
        <v>-1.6178736517719568E-2</v>
      </c>
      <c r="T6" s="28"/>
      <c r="U6" s="28"/>
      <c r="V6" s="28"/>
      <c r="W6" s="28"/>
      <c r="X6" s="28"/>
      <c r="Y6" s="36"/>
      <c r="Z6" s="17">
        <f>AVERAGE(D6,J6,P6,V6)</f>
        <v>1133.5</v>
      </c>
      <c r="AA6" s="29">
        <v>26</v>
      </c>
      <c r="AB6" s="19">
        <f>SUM(G6,M6,S6,Y6)</f>
        <v>-2.617873651771957E-2</v>
      </c>
      <c r="AC6" s="29">
        <v>33</v>
      </c>
      <c r="AD6" s="18" t="s">
        <v>88</v>
      </c>
      <c r="AE6" s="5">
        <f>0.4*AA6+0.6*AC6</f>
        <v>30.200000000000003</v>
      </c>
    </row>
    <row r="7" spans="1:31" x14ac:dyDescent="0.4">
      <c r="A7" s="7" t="s">
        <v>44</v>
      </c>
      <c r="B7" s="10"/>
      <c r="C7" s="10"/>
      <c r="D7" s="10"/>
      <c r="E7" s="10"/>
      <c r="F7" s="10"/>
      <c r="G7" s="40"/>
      <c r="H7" s="11"/>
      <c r="I7" s="11"/>
      <c r="J7" s="11"/>
      <c r="K7" s="11"/>
      <c r="L7" s="11"/>
      <c r="M7" s="35"/>
      <c r="N7" s="2">
        <v>1363</v>
      </c>
      <c r="O7" s="2">
        <v>8</v>
      </c>
      <c r="P7" s="2">
        <v>1432</v>
      </c>
      <c r="Q7" s="2">
        <v>6</v>
      </c>
      <c r="R7" s="2">
        <f>P7-N7</f>
        <v>69</v>
      </c>
      <c r="S7" s="23">
        <f>R7/N7</f>
        <v>5.0623624358033747E-2</v>
      </c>
      <c r="T7" s="28"/>
      <c r="U7" s="28"/>
      <c r="V7" s="28"/>
      <c r="W7" s="28"/>
      <c r="X7" s="28"/>
      <c r="Y7" s="36"/>
      <c r="Z7" s="17">
        <f>AVERAGE(D7,J7,P7,V7)</f>
        <v>1432</v>
      </c>
      <c r="AA7" s="29">
        <v>11</v>
      </c>
      <c r="AB7" s="19">
        <f>SUM(G7,M7,S7,Y7)</f>
        <v>5.0623624358033747E-2</v>
      </c>
      <c r="AC7" s="29">
        <v>9</v>
      </c>
      <c r="AD7" s="18" t="s">
        <v>43</v>
      </c>
      <c r="AE7" s="5">
        <f>0.4*AA7+0.6*AC7</f>
        <v>9.8000000000000007</v>
      </c>
    </row>
    <row r="8" spans="1:31" x14ac:dyDescent="0.4">
      <c r="A8" s="7" t="s">
        <v>90</v>
      </c>
      <c r="B8" s="10">
        <v>1000</v>
      </c>
      <c r="C8" s="10">
        <v>11</v>
      </c>
      <c r="D8" s="10">
        <v>989</v>
      </c>
      <c r="E8" s="10">
        <v>12</v>
      </c>
      <c r="F8" s="10">
        <f>D8-B8</f>
        <v>-11</v>
      </c>
      <c r="G8" s="12">
        <f>F8/B8</f>
        <v>-1.0999999999999999E-2</v>
      </c>
      <c r="H8" s="11"/>
      <c r="I8" s="11"/>
      <c r="J8" s="11"/>
      <c r="K8" s="11"/>
      <c r="L8" s="11"/>
      <c r="M8" s="22"/>
      <c r="N8" s="2"/>
      <c r="O8" s="2"/>
      <c r="P8" s="2"/>
      <c r="Q8" s="2"/>
      <c r="R8" s="2"/>
      <c r="S8" s="34"/>
      <c r="T8" s="28"/>
      <c r="U8" s="28"/>
      <c r="V8" s="28"/>
      <c r="W8" s="28"/>
      <c r="X8" s="28"/>
      <c r="Y8" s="28"/>
      <c r="Z8" s="17">
        <f>AVERAGE(D8,J8,P8,V8)</f>
        <v>989</v>
      </c>
      <c r="AA8" s="29">
        <v>32</v>
      </c>
      <c r="AB8" s="19">
        <f>SUM(G8,M8,S8,Y8)</f>
        <v>-1.0999999999999999E-2</v>
      </c>
      <c r="AC8" s="29">
        <v>23</v>
      </c>
      <c r="AD8" s="18" t="s">
        <v>90</v>
      </c>
      <c r="AE8" s="5">
        <f>0.4*AA8+0.6*AC8</f>
        <v>26.6</v>
      </c>
    </row>
    <row r="9" spans="1:31" x14ac:dyDescent="0.4">
      <c r="A9" s="7" t="s">
        <v>96</v>
      </c>
      <c r="B9" s="10">
        <v>1000</v>
      </c>
      <c r="C9" s="10">
        <v>12</v>
      </c>
      <c r="D9" s="10">
        <v>987</v>
      </c>
      <c r="E9" s="10">
        <v>14</v>
      </c>
      <c r="F9" s="10">
        <f>D9-B9</f>
        <v>-13</v>
      </c>
      <c r="G9" s="12">
        <f>F9/B9</f>
        <v>-1.2999999999999999E-2</v>
      </c>
      <c r="H9" s="11"/>
      <c r="I9" s="11"/>
      <c r="J9" s="11"/>
      <c r="K9" s="11"/>
      <c r="L9" s="11"/>
      <c r="M9" s="27"/>
      <c r="N9" s="2"/>
      <c r="O9" s="2"/>
      <c r="P9" s="2"/>
      <c r="Q9" s="2"/>
      <c r="R9" s="2"/>
      <c r="S9" s="26"/>
      <c r="T9" s="28"/>
      <c r="U9" s="28"/>
      <c r="V9" s="28"/>
      <c r="W9" s="28"/>
      <c r="X9" s="28"/>
      <c r="Y9" s="28"/>
      <c r="Z9" s="17">
        <f>AVERAGE(D9,J9,P9,V9)</f>
        <v>987</v>
      </c>
      <c r="AA9" s="29">
        <v>35</v>
      </c>
      <c r="AB9" s="19">
        <f>SUM(G9,M9,S9,Y9)</f>
        <v>-1.2999999999999999E-2</v>
      </c>
      <c r="AC9" s="29">
        <v>28</v>
      </c>
      <c r="AD9" s="18" t="s">
        <v>96</v>
      </c>
      <c r="AE9" s="5">
        <f>0.4*AA9+0.6*AC9</f>
        <v>30.8</v>
      </c>
    </row>
    <row r="10" spans="1:31" x14ac:dyDescent="0.4">
      <c r="A10" s="7" t="s">
        <v>119</v>
      </c>
      <c r="B10" s="10"/>
      <c r="C10" s="10"/>
      <c r="D10" s="10"/>
      <c r="E10" s="10"/>
      <c r="F10" s="10"/>
      <c r="G10" s="33"/>
      <c r="H10" s="11">
        <v>1298</v>
      </c>
      <c r="I10" s="11">
        <v>11</v>
      </c>
      <c r="J10" s="11">
        <v>1261</v>
      </c>
      <c r="K10" s="11">
        <v>12</v>
      </c>
      <c r="L10" s="11">
        <f>J10-H10</f>
        <v>-37</v>
      </c>
      <c r="M10" s="32">
        <f>L10/H10</f>
        <v>-2.8505392912172575E-2</v>
      </c>
      <c r="N10" s="2"/>
      <c r="O10" s="2"/>
      <c r="P10" s="2"/>
      <c r="Q10" s="2"/>
      <c r="R10" s="2"/>
      <c r="S10" s="26"/>
      <c r="T10" s="28">
        <v>1354</v>
      </c>
      <c r="U10" s="28">
        <v>8</v>
      </c>
      <c r="V10" s="28">
        <v>1338</v>
      </c>
      <c r="W10" s="28">
        <v>9</v>
      </c>
      <c r="X10" s="28">
        <f>V10-T10</f>
        <v>-16</v>
      </c>
      <c r="Y10" s="30">
        <f>X10/T10</f>
        <v>-1.1816838995568686E-2</v>
      </c>
      <c r="Z10" s="17">
        <f>AVERAGE(D10,J10,P10,V10)</f>
        <v>1299.5</v>
      </c>
      <c r="AA10" s="29">
        <v>17</v>
      </c>
      <c r="AB10" s="19">
        <f>SUM(G10,M10,S10,Y10)</f>
        <v>-4.0322231907741257E-2</v>
      </c>
      <c r="AC10" s="29">
        <v>39</v>
      </c>
      <c r="AD10" s="18" t="s">
        <v>119</v>
      </c>
      <c r="AE10" s="5">
        <f>0.4*AA10+0.6*AC10</f>
        <v>30.2</v>
      </c>
    </row>
    <row r="11" spans="1:31" x14ac:dyDescent="0.4">
      <c r="A11" s="7" t="s">
        <v>115</v>
      </c>
      <c r="B11" s="10"/>
      <c r="C11" s="10"/>
      <c r="D11" s="10"/>
      <c r="E11" s="10"/>
      <c r="F11" s="10"/>
      <c r="G11" s="40"/>
      <c r="H11" s="11">
        <v>1454</v>
      </c>
      <c r="I11" s="11">
        <v>4</v>
      </c>
      <c r="J11" s="11">
        <v>1432</v>
      </c>
      <c r="K11" s="11">
        <v>8</v>
      </c>
      <c r="L11" s="11">
        <f>J11-H11</f>
        <v>-22</v>
      </c>
      <c r="M11" s="32">
        <f>L11/H11</f>
        <v>-1.5130674002751032E-2</v>
      </c>
      <c r="N11" s="2"/>
      <c r="O11" s="2"/>
      <c r="P11" s="2"/>
      <c r="Q11" s="2"/>
      <c r="R11" s="2"/>
      <c r="S11" s="26"/>
      <c r="T11" s="28">
        <v>1447</v>
      </c>
      <c r="U11" s="28">
        <v>5</v>
      </c>
      <c r="V11" s="28">
        <v>1420</v>
      </c>
      <c r="W11" s="28">
        <v>6</v>
      </c>
      <c r="X11" s="28">
        <f>V11-T11</f>
        <v>-27</v>
      </c>
      <c r="Y11" s="37">
        <f>X11/T11</f>
        <v>-1.8659295093296474E-2</v>
      </c>
      <c r="Z11" s="17">
        <f>AVERAGE(D11,J11,P11,V11)</f>
        <v>1426</v>
      </c>
      <c r="AA11" s="29">
        <v>13</v>
      </c>
      <c r="AB11" s="19">
        <f>SUM(G11,M11,S11,Y11)</f>
        <v>-3.3789969096047506E-2</v>
      </c>
      <c r="AC11" s="29">
        <v>36</v>
      </c>
      <c r="AD11" s="18" t="s">
        <v>115</v>
      </c>
      <c r="AE11" s="5">
        <f>0.4*AA11+0.6*AC11</f>
        <v>26.799999999999997</v>
      </c>
    </row>
    <row r="12" spans="1:31" x14ac:dyDescent="0.4">
      <c r="A12" s="7" t="s">
        <v>106</v>
      </c>
      <c r="B12" s="10">
        <v>1000</v>
      </c>
      <c r="C12" s="10">
        <v>16</v>
      </c>
      <c r="D12" s="10">
        <v>1045</v>
      </c>
      <c r="E12" s="10">
        <v>10</v>
      </c>
      <c r="F12" s="10">
        <f>D12-B12</f>
        <v>45</v>
      </c>
      <c r="G12" s="12">
        <f>F12/B12</f>
        <v>4.4999999999999998E-2</v>
      </c>
      <c r="H12" s="11"/>
      <c r="I12" s="11"/>
      <c r="J12" s="11"/>
      <c r="K12" s="11"/>
      <c r="L12" s="11"/>
      <c r="M12" s="27"/>
      <c r="N12" s="2"/>
      <c r="O12" s="2"/>
      <c r="P12" s="2"/>
      <c r="Q12" s="2"/>
      <c r="R12" s="2"/>
      <c r="S12" s="26"/>
      <c r="T12" s="28"/>
      <c r="U12" s="28"/>
      <c r="V12" s="28"/>
      <c r="W12" s="28"/>
      <c r="X12" s="28"/>
      <c r="Y12" s="28"/>
      <c r="Z12" s="17">
        <f>AVERAGE(D12,J12,P12,V12)</f>
        <v>1045</v>
      </c>
      <c r="AA12" s="29">
        <v>30</v>
      </c>
      <c r="AB12" s="19">
        <f>SUM(G12,M12,S12,Y12)</f>
        <v>4.4999999999999998E-2</v>
      </c>
      <c r="AC12" s="29">
        <v>10</v>
      </c>
      <c r="AD12" s="18" t="s">
        <v>106</v>
      </c>
      <c r="AE12" s="5">
        <f>0.4*AA12+0.6*AC12</f>
        <v>18</v>
      </c>
    </row>
    <row r="13" spans="1:31" x14ac:dyDescent="0.4">
      <c r="A13" s="7" t="s">
        <v>48</v>
      </c>
      <c r="B13" s="10"/>
      <c r="C13" s="10"/>
      <c r="D13" s="10"/>
      <c r="E13" s="10"/>
      <c r="F13" s="10"/>
      <c r="G13" s="33"/>
      <c r="H13" s="11"/>
      <c r="I13" s="11"/>
      <c r="J13" s="11"/>
      <c r="K13" s="11"/>
      <c r="L13" s="11"/>
      <c r="M13" s="35"/>
      <c r="N13" s="2">
        <v>1256</v>
      </c>
      <c r="O13" s="2">
        <v>13</v>
      </c>
      <c r="P13" s="2">
        <v>1297</v>
      </c>
      <c r="Q13" s="2">
        <v>11</v>
      </c>
      <c r="R13" s="2">
        <f>P13-N13</f>
        <v>41</v>
      </c>
      <c r="S13" s="38">
        <f>R13/N13</f>
        <v>3.2643312101910828E-2</v>
      </c>
      <c r="T13" s="28">
        <v>1000</v>
      </c>
      <c r="U13" s="28">
        <v>15</v>
      </c>
      <c r="V13" s="28">
        <v>1040</v>
      </c>
      <c r="W13" s="28">
        <v>13</v>
      </c>
      <c r="X13" s="28">
        <f>V13-T13</f>
        <v>40</v>
      </c>
      <c r="Y13" s="37">
        <f>X13/T13</f>
        <v>0.04</v>
      </c>
      <c r="Z13" s="17">
        <f>AVERAGE(D13,J13,P13,V13)</f>
        <v>1168.5</v>
      </c>
      <c r="AA13" s="29">
        <v>24</v>
      </c>
      <c r="AB13" s="19">
        <f>SUM(G13,M13,S13,Y13)</f>
        <v>7.2643312101910829E-2</v>
      </c>
      <c r="AC13" s="29">
        <v>6</v>
      </c>
      <c r="AD13" s="18" t="s">
        <v>47</v>
      </c>
      <c r="AE13" s="5">
        <f>0.4*AA13+0.6*AC13</f>
        <v>13.200000000000001</v>
      </c>
    </row>
    <row r="14" spans="1:31" x14ac:dyDescent="0.4">
      <c r="A14" s="7" t="s">
        <v>127</v>
      </c>
      <c r="B14" s="10"/>
      <c r="C14" s="10"/>
      <c r="D14" s="10"/>
      <c r="E14" s="10"/>
      <c r="F14" s="10"/>
      <c r="G14" s="33"/>
      <c r="H14" s="11">
        <v>1486</v>
      </c>
      <c r="I14" s="11">
        <v>2</v>
      </c>
      <c r="J14" s="11">
        <v>1457</v>
      </c>
      <c r="K14" s="11">
        <v>6</v>
      </c>
      <c r="L14" s="11">
        <f>J14-H14</f>
        <v>-29</v>
      </c>
      <c r="M14" s="24">
        <f>L14/H14</f>
        <v>-1.9515477792732168E-2</v>
      </c>
      <c r="N14" s="2"/>
      <c r="O14" s="2"/>
      <c r="P14" s="2"/>
      <c r="Q14" s="2"/>
      <c r="R14" s="2"/>
      <c r="S14" s="34"/>
      <c r="T14" s="28">
        <v>1486</v>
      </c>
      <c r="U14" s="28">
        <v>2</v>
      </c>
      <c r="V14" s="28">
        <v>1552</v>
      </c>
      <c r="W14" s="28">
        <v>1</v>
      </c>
      <c r="X14" s="28">
        <f>V14-T14</f>
        <v>66</v>
      </c>
      <c r="Y14" s="30">
        <f>X14/T14</f>
        <v>4.4414535666218037E-2</v>
      </c>
      <c r="Z14" s="17">
        <f>AVERAGE(D14,J14,P14,V14)</f>
        <v>1504.5</v>
      </c>
      <c r="AA14" s="29">
        <v>4</v>
      </c>
      <c r="AB14" s="19">
        <f>SUM(G14,M14,S14,Y14)</f>
        <v>2.4899057873485869E-2</v>
      </c>
      <c r="AC14" s="29">
        <v>17</v>
      </c>
      <c r="AD14" s="18" t="s">
        <v>127</v>
      </c>
      <c r="AE14" s="5">
        <f>0.4*AA14+0.6*AC14</f>
        <v>11.799999999999999</v>
      </c>
    </row>
    <row r="15" spans="1:31" x14ac:dyDescent="0.4">
      <c r="A15" s="7" t="s">
        <v>131</v>
      </c>
      <c r="B15" s="10"/>
      <c r="C15" s="10"/>
      <c r="D15" s="10"/>
      <c r="E15" s="10"/>
      <c r="F15" s="10"/>
      <c r="G15" s="33"/>
      <c r="H15" s="11"/>
      <c r="I15" s="11"/>
      <c r="J15" s="11"/>
      <c r="K15" s="11"/>
      <c r="L15" s="11"/>
      <c r="M15" s="27"/>
      <c r="N15" s="2"/>
      <c r="O15" s="2"/>
      <c r="P15" s="2"/>
      <c r="Q15" s="2"/>
      <c r="R15" s="2"/>
      <c r="S15" s="34"/>
      <c r="T15" s="28">
        <v>1100</v>
      </c>
      <c r="U15" s="28">
        <v>11</v>
      </c>
      <c r="V15" s="28">
        <v>1089</v>
      </c>
      <c r="W15" s="28">
        <v>11</v>
      </c>
      <c r="X15" s="28">
        <f>V15-T15</f>
        <v>-11</v>
      </c>
      <c r="Y15" s="30">
        <f>X15/T15</f>
        <v>-0.01</v>
      </c>
      <c r="Z15" s="17">
        <f>AVERAGE(D15,J15,P15,V15)</f>
        <v>1089</v>
      </c>
      <c r="AA15" s="29">
        <v>27</v>
      </c>
      <c r="AB15" s="19">
        <f>SUM(G15,M15,S15,Y15)</f>
        <v>-0.01</v>
      </c>
      <c r="AC15" s="29">
        <v>22</v>
      </c>
      <c r="AD15" s="18" t="s">
        <v>131</v>
      </c>
      <c r="AE15" s="5">
        <f>0.4*AA15+0.6*AC15</f>
        <v>24</v>
      </c>
    </row>
    <row r="16" spans="1:31" x14ac:dyDescent="0.4">
      <c r="A16" s="7" t="s">
        <v>53</v>
      </c>
      <c r="B16" s="10">
        <v>1000</v>
      </c>
      <c r="C16" s="10">
        <v>15</v>
      </c>
      <c r="D16" s="10">
        <v>1046</v>
      </c>
      <c r="E16" s="10">
        <v>9</v>
      </c>
      <c r="F16" s="10">
        <f>D16-B16</f>
        <v>46</v>
      </c>
      <c r="G16" s="12">
        <f>F16/B16</f>
        <v>4.5999999999999999E-2</v>
      </c>
      <c r="H16" s="11"/>
      <c r="I16" s="11"/>
      <c r="J16" s="11"/>
      <c r="K16" s="11"/>
      <c r="L16" s="11"/>
      <c r="M16" s="27"/>
      <c r="N16" s="2">
        <v>1267</v>
      </c>
      <c r="O16" s="2">
        <v>12</v>
      </c>
      <c r="P16" s="2">
        <v>1250</v>
      </c>
      <c r="Q16" s="2">
        <v>13</v>
      </c>
      <c r="R16" s="2">
        <f>P16-N16</f>
        <v>-17</v>
      </c>
      <c r="S16" s="38">
        <f>R16/N16</f>
        <v>-1.3417521704814523E-2</v>
      </c>
      <c r="T16" s="28"/>
      <c r="U16" s="28"/>
      <c r="V16" s="28"/>
      <c r="W16" s="28"/>
      <c r="X16" s="28"/>
      <c r="Y16" s="28"/>
      <c r="Z16" s="17">
        <f>AVERAGE(D16,J16,P16,V16)</f>
        <v>1148</v>
      </c>
      <c r="AA16" s="29">
        <v>25</v>
      </c>
      <c r="AB16" s="19">
        <f>SUM(G16,M16,S16,Y16)</f>
        <v>3.2582478295185478E-2</v>
      </c>
      <c r="AC16" s="29">
        <v>15</v>
      </c>
      <c r="AD16" s="18" t="s">
        <v>53</v>
      </c>
      <c r="AE16" s="5">
        <f>0.4*AA16+0.6*AC16</f>
        <v>19</v>
      </c>
    </row>
    <row r="17" spans="1:31" x14ac:dyDescent="0.4">
      <c r="A17" s="7" t="s">
        <v>92</v>
      </c>
      <c r="B17" s="10">
        <v>1403</v>
      </c>
      <c r="C17" s="10">
        <v>5</v>
      </c>
      <c r="D17" s="10">
        <v>1412</v>
      </c>
      <c r="E17" s="10">
        <v>6</v>
      </c>
      <c r="F17" s="10">
        <f>D17-B17</f>
        <v>9</v>
      </c>
      <c r="G17" s="12">
        <f>F17/B17</f>
        <v>6.4148253741981472E-3</v>
      </c>
      <c r="H17" s="11">
        <v>1403</v>
      </c>
      <c r="I17" s="11">
        <v>8</v>
      </c>
      <c r="J17" s="11">
        <v>1445</v>
      </c>
      <c r="K17" s="11">
        <v>7</v>
      </c>
      <c r="L17" s="11">
        <f>J17-H17</f>
        <v>42</v>
      </c>
      <c r="M17" s="39">
        <f>L17/H17</f>
        <v>2.993585174625802E-2</v>
      </c>
      <c r="N17" s="2"/>
      <c r="O17" s="2"/>
      <c r="P17" s="2"/>
      <c r="Q17" s="2"/>
      <c r="R17" s="2"/>
      <c r="S17" s="34"/>
      <c r="T17" s="28"/>
      <c r="U17" s="28"/>
      <c r="V17" s="28"/>
      <c r="W17" s="28"/>
      <c r="X17" s="28"/>
      <c r="Y17" s="36"/>
      <c r="Z17" s="17">
        <f>AVERAGE(D17,J17,P17,V17)</f>
        <v>1428.5</v>
      </c>
      <c r="AA17" s="29">
        <v>12</v>
      </c>
      <c r="AB17" s="19">
        <f>SUM(G17,M17,S17,Y17)</f>
        <v>3.6350677120456171E-2</v>
      </c>
      <c r="AC17" s="29">
        <v>12</v>
      </c>
      <c r="AD17" s="18" t="s">
        <v>92</v>
      </c>
      <c r="AE17" s="5">
        <f>0.4*AA17+0.6*AC17</f>
        <v>12</v>
      </c>
    </row>
    <row r="18" spans="1:31" x14ac:dyDescent="0.4">
      <c r="A18" s="7" t="s">
        <v>102</v>
      </c>
      <c r="B18" s="10">
        <v>1000</v>
      </c>
      <c r="C18" s="10">
        <v>13</v>
      </c>
      <c r="D18" s="10">
        <v>989</v>
      </c>
      <c r="E18" s="10">
        <v>13</v>
      </c>
      <c r="F18" s="10">
        <f>D18-B18</f>
        <v>-11</v>
      </c>
      <c r="G18" s="12">
        <f>F18/B18</f>
        <v>-1.0999999999999999E-2</v>
      </c>
      <c r="H18" s="11"/>
      <c r="I18" s="11"/>
      <c r="J18" s="11"/>
      <c r="K18" s="11"/>
      <c r="L18" s="11"/>
      <c r="M18" s="22"/>
      <c r="N18" s="2"/>
      <c r="O18" s="2"/>
      <c r="P18" s="2"/>
      <c r="Q18" s="2"/>
      <c r="R18" s="2"/>
      <c r="S18" s="34"/>
      <c r="T18" s="28"/>
      <c r="U18" s="28"/>
      <c r="V18" s="28"/>
      <c r="W18" s="28"/>
      <c r="X18" s="28"/>
      <c r="Y18" s="36"/>
      <c r="Z18" s="17">
        <f>AVERAGE(D18,J18,P18,V18)</f>
        <v>989</v>
      </c>
      <c r="AA18" s="29">
        <v>33</v>
      </c>
      <c r="AB18" s="19">
        <f>SUM(G18,M18,S18,Y18)</f>
        <v>-1.0999999999999999E-2</v>
      </c>
      <c r="AC18" s="29">
        <v>24</v>
      </c>
      <c r="AD18" s="18" t="s">
        <v>102</v>
      </c>
      <c r="AE18" s="5">
        <f>0.4*AA18+0.6*AC18</f>
        <v>27.6</v>
      </c>
    </row>
    <row r="19" spans="1:31" x14ac:dyDescent="0.4">
      <c r="A19" s="7" t="s">
        <v>108</v>
      </c>
      <c r="B19" s="10">
        <v>1000</v>
      </c>
      <c r="C19" s="10">
        <v>14</v>
      </c>
      <c r="D19" s="10">
        <v>977</v>
      </c>
      <c r="E19" s="10">
        <v>16</v>
      </c>
      <c r="F19" s="10">
        <f>D19-B19</f>
        <v>-23</v>
      </c>
      <c r="G19" s="12">
        <f>F19/B19</f>
        <v>-2.3E-2</v>
      </c>
      <c r="H19" s="11"/>
      <c r="I19" s="11"/>
      <c r="J19" s="11"/>
      <c r="K19" s="11"/>
      <c r="L19" s="11"/>
      <c r="M19" s="35"/>
      <c r="N19" s="2"/>
      <c r="O19" s="2"/>
      <c r="P19" s="2"/>
      <c r="Q19" s="2"/>
      <c r="R19" s="2"/>
      <c r="S19" s="26"/>
      <c r="T19" s="28"/>
      <c r="U19" s="28"/>
      <c r="V19" s="28"/>
      <c r="W19" s="28"/>
      <c r="X19" s="28"/>
      <c r="Y19" s="28"/>
      <c r="Z19" s="17">
        <f>AVERAGE(D19,J19,P19,V19)</f>
        <v>977</v>
      </c>
      <c r="AA19" s="29">
        <v>38</v>
      </c>
      <c r="AB19" s="19">
        <f>SUM(G19,M19,S19,Y19)</f>
        <v>-2.3E-2</v>
      </c>
      <c r="AC19" s="29">
        <v>32</v>
      </c>
      <c r="AD19" s="18" t="s">
        <v>108</v>
      </c>
      <c r="AE19" s="5">
        <f>0.4*AA19+0.6*AC19</f>
        <v>34.4</v>
      </c>
    </row>
    <row r="20" spans="1:31" x14ac:dyDescent="0.4">
      <c r="A20" s="7" t="s">
        <v>41</v>
      </c>
      <c r="B20" s="10"/>
      <c r="C20" s="10"/>
      <c r="D20" s="10"/>
      <c r="E20" s="10"/>
      <c r="F20" s="10"/>
      <c r="G20" s="33"/>
      <c r="H20" s="11">
        <v>1388</v>
      </c>
      <c r="I20" s="11">
        <v>9</v>
      </c>
      <c r="J20" s="11">
        <v>1371</v>
      </c>
      <c r="K20" s="11">
        <v>9</v>
      </c>
      <c r="L20" s="11">
        <f>J20-H20</f>
        <v>-17</v>
      </c>
      <c r="M20" s="39">
        <f>L20/H20</f>
        <v>-1.2247838616714697E-2</v>
      </c>
      <c r="N20" s="2">
        <v>1395</v>
      </c>
      <c r="O20" s="2">
        <v>5</v>
      </c>
      <c r="P20" s="2">
        <v>1375</v>
      </c>
      <c r="Q20" s="2">
        <v>8</v>
      </c>
      <c r="R20" s="2">
        <f>P20-N20</f>
        <v>-20</v>
      </c>
      <c r="S20" s="31">
        <f>R20/N20</f>
        <v>-1.4336917562724014E-2</v>
      </c>
      <c r="T20" s="28">
        <v>1000</v>
      </c>
      <c r="U20" s="28">
        <v>16</v>
      </c>
      <c r="V20" s="28">
        <v>1080</v>
      </c>
      <c r="W20" s="28">
        <v>12</v>
      </c>
      <c r="X20" s="28">
        <f>V20-T20</f>
        <v>80</v>
      </c>
      <c r="Y20" s="30">
        <f>X20/T20</f>
        <v>0.08</v>
      </c>
      <c r="Z20" s="17">
        <f>AVERAGE(D20,J20,P20,V20)</f>
        <v>1275.3333333333333</v>
      </c>
      <c r="AA20" s="29">
        <v>19</v>
      </c>
      <c r="AB20" s="19">
        <f>SUM(G20,M20,S20,Y20)</f>
        <v>5.3415243820561287E-2</v>
      </c>
      <c r="AC20" s="29">
        <v>8</v>
      </c>
      <c r="AD20" s="18" t="s">
        <v>41</v>
      </c>
      <c r="AE20" s="5">
        <f>0.4*AA20+0.6*AC20</f>
        <v>12.4</v>
      </c>
    </row>
    <row r="21" spans="1:31" x14ac:dyDescent="0.4">
      <c r="A21" s="7" t="s">
        <v>104</v>
      </c>
      <c r="B21" s="10">
        <v>1100</v>
      </c>
      <c r="C21" s="10">
        <v>8</v>
      </c>
      <c r="D21" s="10">
        <v>1087</v>
      </c>
      <c r="E21" s="10">
        <v>8</v>
      </c>
      <c r="F21" s="10">
        <f>D21-B21</f>
        <v>-13</v>
      </c>
      <c r="G21" s="12">
        <f>F21/B21</f>
        <v>-1.1818181818181818E-2</v>
      </c>
      <c r="H21" s="11"/>
      <c r="I21" s="11"/>
      <c r="J21" s="11"/>
      <c r="K21" s="11"/>
      <c r="L21" s="11"/>
      <c r="M21" s="27"/>
      <c r="N21" s="2"/>
      <c r="O21" s="2"/>
      <c r="P21" s="2"/>
      <c r="Q21" s="2"/>
      <c r="R21" s="2"/>
      <c r="S21" s="26"/>
      <c r="T21" s="28"/>
      <c r="U21" s="28"/>
      <c r="V21" s="28"/>
      <c r="W21" s="28"/>
      <c r="X21" s="28"/>
      <c r="Y21" s="28"/>
      <c r="Z21" s="17">
        <f>AVERAGE(D21,J21,P21,V21)</f>
        <v>1087</v>
      </c>
      <c r="AA21" s="29">
        <v>28</v>
      </c>
      <c r="AB21" s="19">
        <f>SUM(G21,M21,S21,Y21)</f>
        <v>-1.1818181818181818E-2</v>
      </c>
      <c r="AC21" s="29">
        <v>26</v>
      </c>
      <c r="AD21" s="18" t="s">
        <v>104</v>
      </c>
      <c r="AE21" s="5">
        <f>0.4*AA21+0.6*AC21</f>
        <v>26.8</v>
      </c>
    </row>
    <row r="22" spans="1:31" x14ac:dyDescent="0.4">
      <c r="A22" s="7" t="s">
        <v>45</v>
      </c>
      <c r="B22" s="10"/>
      <c r="C22" s="10"/>
      <c r="D22" s="10"/>
      <c r="E22" s="10"/>
      <c r="F22" s="10"/>
      <c r="G22" s="40"/>
      <c r="H22" s="11"/>
      <c r="I22" s="11"/>
      <c r="J22" s="11"/>
      <c r="K22" s="11"/>
      <c r="L22" s="11"/>
      <c r="M22" s="27"/>
      <c r="N22" s="2">
        <v>1454</v>
      </c>
      <c r="O22" s="2">
        <v>2</v>
      </c>
      <c r="P22" s="2">
        <v>1433</v>
      </c>
      <c r="Q22" s="2">
        <v>5</v>
      </c>
      <c r="R22" s="2">
        <f>P22-N22</f>
        <v>-21</v>
      </c>
      <c r="S22" s="15">
        <f>R22/N22</f>
        <v>-1.4442916093535076E-2</v>
      </c>
      <c r="T22" s="28">
        <v>1474</v>
      </c>
      <c r="U22" s="28">
        <v>3</v>
      </c>
      <c r="V22" s="28">
        <v>1489</v>
      </c>
      <c r="W22" s="28">
        <v>3</v>
      </c>
      <c r="X22" s="28">
        <f>V22-T22</f>
        <v>15</v>
      </c>
      <c r="Y22" s="37">
        <f>X22/T22</f>
        <v>1.0176390773405699E-2</v>
      </c>
      <c r="Z22" s="17">
        <f>AVERAGE(D22,J22,P22,V22)</f>
        <v>1461</v>
      </c>
      <c r="AA22" s="29">
        <v>7</v>
      </c>
      <c r="AB22" s="19">
        <f>SUM(G22,M22,S22,Y22)</f>
        <v>-4.2665253201293763E-3</v>
      </c>
      <c r="AC22" s="29">
        <v>21</v>
      </c>
      <c r="AD22" s="18" t="s">
        <v>45</v>
      </c>
      <c r="AE22" s="5">
        <f>0.4*AA22+0.6*AC22</f>
        <v>15.4</v>
      </c>
    </row>
    <row r="23" spans="1:31" x14ac:dyDescent="0.4">
      <c r="A23" s="7" t="s">
        <v>118</v>
      </c>
      <c r="B23" s="10"/>
      <c r="C23" s="10"/>
      <c r="D23" s="10"/>
      <c r="E23" s="10"/>
      <c r="F23" s="10"/>
      <c r="G23" s="10"/>
      <c r="H23" s="11">
        <v>1480</v>
      </c>
      <c r="I23" s="11">
        <v>3</v>
      </c>
      <c r="J23" s="11">
        <v>1514</v>
      </c>
      <c r="K23" s="11">
        <v>3</v>
      </c>
      <c r="L23" s="11">
        <f>J23-H23</f>
        <v>34</v>
      </c>
      <c r="M23" s="39">
        <f>L23/H23</f>
        <v>2.2972972972972974E-2</v>
      </c>
      <c r="N23" s="2"/>
      <c r="O23" s="2"/>
      <c r="P23" s="2"/>
      <c r="Q23" s="2"/>
      <c r="R23" s="2"/>
      <c r="S23" s="26"/>
      <c r="T23" s="28"/>
      <c r="U23" s="28"/>
      <c r="V23" s="28"/>
      <c r="W23" s="28"/>
      <c r="X23" s="28"/>
      <c r="Y23" s="36"/>
      <c r="Z23" s="17">
        <f>AVERAGE(D23,J23,P23,V23)</f>
        <v>1514</v>
      </c>
      <c r="AA23" s="29">
        <v>3</v>
      </c>
      <c r="AB23" s="19">
        <f>SUM(G23,M23,S23,Y23)</f>
        <v>2.2972972972972974E-2</v>
      </c>
      <c r="AC23" s="29">
        <v>18</v>
      </c>
      <c r="AD23" s="18" t="s">
        <v>117</v>
      </c>
      <c r="AE23" s="5">
        <f>0.4*AA23+0.6*AC23</f>
        <v>12</v>
      </c>
    </row>
    <row r="24" spans="1:31" x14ac:dyDescent="0.4">
      <c r="A24" s="7" t="s">
        <v>100</v>
      </c>
      <c r="B24" s="10">
        <v>1411</v>
      </c>
      <c r="C24" s="10">
        <v>4</v>
      </c>
      <c r="D24" s="10">
        <v>1459</v>
      </c>
      <c r="E24" s="10">
        <v>3</v>
      </c>
      <c r="F24" s="10">
        <f>D24-B24</f>
        <v>48</v>
      </c>
      <c r="G24" s="12">
        <f>F24/B24</f>
        <v>3.4018426647767538E-2</v>
      </c>
      <c r="H24" s="11"/>
      <c r="I24" s="11"/>
      <c r="J24" s="11"/>
      <c r="K24" s="11"/>
      <c r="L24" s="11"/>
      <c r="M24" s="35"/>
      <c r="N24" s="2"/>
      <c r="O24" s="2"/>
      <c r="P24" s="2"/>
      <c r="Q24" s="2"/>
      <c r="R24" s="2"/>
      <c r="S24" s="34"/>
      <c r="T24" s="28"/>
      <c r="U24" s="28"/>
      <c r="V24" s="28"/>
      <c r="W24" s="28"/>
      <c r="X24" s="28"/>
      <c r="Y24" s="28"/>
      <c r="Z24" s="17">
        <f>AVERAGE(D24,J24,P24,V24)</f>
        <v>1459</v>
      </c>
      <c r="AA24" s="29">
        <v>8</v>
      </c>
      <c r="AB24" s="19">
        <f>SUM(G24,M24,S24,Y24)</f>
        <v>3.4018426647767538E-2</v>
      </c>
      <c r="AC24" s="29">
        <v>13</v>
      </c>
      <c r="AD24" s="18" t="s">
        <v>100</v>
      </c>
      <c r="AE24" s="5">
        <f>0.4*AA24+0.6*AC24</f>
        <v>11</v>
      </c>
    </row>
    <row r="25" spans="1:31" x14ac:dyDescent="0.4">
      <c r="A25" s="7" t="s">
        <v>86</v>
      </c>
      <c r="B25" s="10">
        <v>1418</v>
      </c>
      <c r="C25" s="10">
        <v>3</v>
      </c>
      <c r="D25" s="10">
        <v>1462</v>
      </c>
      <c r="E25" s="10">
        <v>2</v>
      </c>
      <c r="F25" s="10">
        <f>D25-B25</f>
        <v>44</v>
      </c>
      <c r="G25" s="12">
        <f>F25/B25</f>
        <v>3.1029619181946404E-2</v>
      </c>
      <c r="H25" s="11"/>
      <c r="I25" s="11"/>
      <c r="J25" s="11"/>
      <c r="K25" s="11"/>
      <c r="L25" s="11"/>
      <c r="M25" s="22"/>
      <c r="N25" s="2"/>
      <c r="O25" s="2"/>
      <c r="P25" s="2"/>
      <c r="Q25" s="2"/>
      <c r="R25" s="2"/>
      <c r="S25" s="26"/>
      <c r="T25" s="28"/>
      <c r="U25" s="28"/>
      <c r="V25" s="28"/>
      <c r="W25" s="28"/>
      <c r="X25" s="28"/>
      <c r="Y25" s="36"/>
      <c r="Z25" s="17">
        <f>AVERAGE(D25,J25,P25,V25)</f>
        <v>1462</v>
      </c>
      <c r="AA25" s="29">
        <v>6</v>
      </c>
      <c r="AB25" s="19">
        <f>SUM(G25,M25,S25,Y25)</f>
        <v>3.1029619181946404E-2</v>
      </c>
      <c r="AC25" s="29">
        <v>16</v>
      </c>
      <c r="AD25" s="18" t="s">
        <v>86</v>
      </c>
      <c r="AE25" s="5">
        <f>0.4*AA25+0.6*AC25</f>
        <v>12</v>
      </c>
    </row>
    <row r="26" spans="1:31" x14ac:dyDescent="0.4">
      <c r="A26" s="7" t="s">
        <v>98</v>
      </c>
      <c r="B26" s="10">
        <v>1354</v>
      </c>
      <c r="C26" s="10">
        <v>7</v>
      </c>
      <c r="D26" s="10">
        <v>1399</v>
      </c>
      <c r="E26" s="10">
        <v>7</v>
      </c>
      <c r="F26" s="10">
        <f>D26-B26</f>
        <v>45</v>
      </c>
      <c r="G26" s="12">
        <f>F26/B26</f>
        <v>3.3234859675036928E-2</v>
      </c>
      <c r="H26" s="11"/>
      <c r="I26" s="11"/>
      <c r="J26" s="11"/>
      <c r="K26" s="11"/>
      <c r="L26" s="11"/>
      <c r="M26" s="22"/>
      <c r="N26" s="2"/>
      <c r="O26" s="2"/>
      <c r="P26" s="2"/>
      <c r="Q26" s="2"/>
      <c r="R26" s="2"/>
      <c r="S26" s="34"/>
      <c r="T26" s="28"/>
      <c r="U26" s="28"/>
      <c r="V26" s="28"/>
      <c r="W26" s="28"/>
      <c r="X26" s="28"/>
      <c r="Y26" s="28"/>
      <c r="Z26" s="17">
        <f>AVERAGE(D26,J26,P26,V26)</f>
        <v>1399</v>
      </c>
      <c r="AA26" s="29">
        <v>14</v>
      </c>
      <c r="AB26" s="19">
        <f>SUM(G26,M26,S26,Y26)</f>
        <v>3.3234859675036928E-2</v>
      </c>
      <c r="AC26" s="29">
        <v>14</v>
      </c>
      <c r="AD26" s="18" t="s">
        <v>98</v>
      </c>
      <c r="AE26" s="5">
        <f>0.4*AA26+0.6*AC26</f>
        <v>14</v>
      </c>
    </row>
    <row r="27" spans="1:31" x14ac:dyDescent="0.4">
      <c r="A27" s="7" t="s">
        <v>31</v>
      </c>
      <c r="B27" s="10"/>
      <c r="C27" s="10"/>
      <c r="D27" s="10"/>
      <c r="E27" s="10"/>
      <c r="F27" s="10"/>
      <c r="G27" s="33"/>
      <c r="H27" s="11"/>
      <c r="I27" s="11"/>
      <c r="J27" s="11"/>
      <c r="K27" s="11"/>
      <c r="L27" s="11"/>
      <c r="M27" s="35"/>
      <c r="N27" s="2">
        <v>1000</v>
      </c>
      <c r="O27" s="2">
        <v>14</v>
      </c>
      <c r="P27" s="2">
        <v>989</v>
      </c>
      <c r="Q27" s="2">
        <v>15</v>
      </c>
      <c r="R27" s="2">
        <f>P27-N27</f>
        <v>-11</v>
      </c>
      <c r="S27" s="38">
        <f>R27/N27</f>
        <v>-1.0999999999999999E-2</v>
      </c>
      <c r="T27" s="28"/>
      <c r="U27" s="28"/>
      <c r="V27" s="28"/>
      <c r="W27" s="28"/>
      <c r="X27" s="28"/>
      <c r="Y27" s="28"/>
      <c r="Z27" s="17">
        <f>AVERAGE(D27,J27,P27,V27)</f>
        <v>989</v>
      </c>
      <c r="AA27" s="29">
        <v>34</v>
      </c>
      <c r="AB27" s="19">
        <f>SUM(G27,M27,S27,Y27)</f>
        <v>-1.0999999999999999E-2</v>
      </c>
      <c r="AC27" s="29">
        <v>25</v>
      </c>
      <c r="AD27" s="18" t="s">
        <v>31</v>
      </c>
      <c r="AE27" s="5">
        <f>0.4*AA27+0.6*AC27</f>
        <v>28.6</v>
      </c>
    </row>
    <row r="28" spans="1:31" x14ac:dyDescent="0.4">
      <c r="A28" s="7" t="s">
        <v>37</v>
      </c>
      <c r="B28" s="10">
        <v>1454</v>
      </c>
      <c r="C28" s="10">
        <v>1</v>
      </c>
      <c r="D28" s="10">
        <v>1426</v>
      </c>
      <c r="E28" s="10">
        <v>5</v>
      </c>
      <c r="F28" s="10">
        <f>D28-B28</f>
        <v>-28</v>
      </c>
      <c r="G28" s="12">
        <f>F28/B28</f>
        <v>-1.9257221458046769E-2</v>
      </c>
      <c r="H28" s="11"/>
      <c r="I28" s="11"/>
      <c r="J28" s="11"/>
      <c r="K28" s="11"/>
      <c r="L28" s="11"/>
      <c r="M28" s="11"/>
      <c r="N28" s="2">
        <v>1447</v>
      </c>
      <c r="O28" s="2">
        <v>3</v>
      </c>
      <c r="P28" s="2">
        <v>1479</v>
      </c>
      <c r="Q28" s="2">
        <v>2</v>
      </c>
      <c r="R28" s="2">
        <f>P28-N28</f>
        <v>32</v>
      </c>
      <c r="S28" s="38">
        <f>R28/N28</f>
        <v>2.21147201105736E-2</v>
      </c>
      <c r="T28" s="28">
        <v>1460</v>
      </c>
      <c r="U28" s="28">
        <v>4</v>
      </c>
      <c r="V28" s="28">
        <v>1484</v>
      </c>
      <c r="W28" s="28">
        <v>4</v>
      </c>
      <c r="X28" s="28">
        <f>V28-T28</f>
        <v>24</v>
      </c>
      <c r="Y28" s="37">
        <f>X28/T28</f>
        <v>1.643835616438356E-2</v>
      </c>
      <c r="Z28" s="17">
        <f>AVERAGE(D28,J28,P28,V28)</f>
        <v>1463</v>
      </c>
      <c r="AA28" s="29">
        <v>5</v>
      </c>
      <c r="AB28" s="19">
        <f>SUM(G28,M28,S28,Y28)</f>
        <v>1.9295854816910391E-2</v>
      </c>
      <c r="AC28" s="29">
        <v>20</v>
      </c>
      <c r="AD28" s="18" t="s">
        <v>37</v>
      </c>
      <c r="AE28" s="5">
        <f>0.4*AA28+0.6*AC28</f>
        <v>14</v>
      </c>
    </row>
    <row r="29" spans="1:31" x14ac:dyDescent="0.4">
      <c r="A29" s="7" t="s">
        <v>61</v>
      </c>
      <c r="B29" s="10"/>
      <c r="C29" s="10"/>
      <c r="D29" s="10"/>
      <c r="E29" s="10"/>
      <c r="F29" s="10"/>
      <c r="G29" s="33"/>
      <c r="H29" s="11">
        <v>1000</v>
      </c>
      <c r="I29" s="11">
        <v>15</v>
      </c>
      <c r="J29" s="11">
        <v>989</v>
      </c>
      <c r="K29" s="11">
        <v>16</v>
      </c>
      <c r="L29" s="11">
        <f>J29-H29</f>
        <v>-11</v>
      </c>
      <c r="M29" s="32">
        <f>L29/H29</f>
        <v>-1.0999999999999999E-2</v>
      </c>
      <c r="N29" s="2">
        <v>1000</v>
      </c>
      <c r="O29" s="2">
        <v>16</v>
      </c>
      <c r="P29" s="2">
        <v>1032</v>
      </c>
      <c r="Q29" s="2">
        <v>14</v>
      </c>
      <c r="R29" s="2">
        <f>P29-N29</f>
        <v>32</v>
      </c>
      <c r="S29" s="38">
        <f>R29/N29</f>
        <v>3.2000000000000001E-2</v>
      </c>
      <c r="T29" s="28"/>
      <c r="U29" s="28"/>
      <c r="V29" s="28"/>
      <c r="W29" s="28"/>
      <c r="X29" s="28"/>
      <c r="Y29" s="36"/>
      <c r="Z29" s="17">
        <f>AVERAGE(D29,J29,P29,V29)</f>
        <v>1010.5</v>
      </c>
      <c r="AA29" s="29">
        <v>31</v>
      </c>
      <c r="AB29" s="19">
        <f>SUM(G29,M29,S29,Y29)</f>
        <v>2.1000000000000001E-2</v>
      </c>
      <c r="AC29" s="29">
        <v>19</v>
      </c>
      <c r="AD29" s="18" t="s">
        <v>61</v>
      </c>
      <c r="AE29" s="5">
        <f>0.4*AA29+0.6*AC29</f>
        <v>23.8</v>
      </c>
    </row>
    <row r="30" spans="1:31" x14ac:dyDescent="0.4">
      <c r="A30" s="7" t="s">
        <v>123</v>
      </c>
      <c r="B30" s="10"/>
      <c r="C30" s="10"/>
      <c r="D30" s="10"/>
      <c r="E30" s="10"/>
      <c r="F30" s="10"/>
      <c r="G30" s="40"/>
      <c r="H30" s="11">
        <v>1245</v>
      </c>
      <c r="I30" s="11">
        <v>13</v>
      </c>
      <c r="J30" s="11">
        <v>1228</v>
      </c>
      <c r="K30" s="11">
        <v>13</v>
      </c>
      <c r="L30" s="11">
        <f>J30-H30</f>
        <v>-17</v>
      </c>
      <c r="M30" s="39">
        <f>L30/H30</f>
        <v>-1.3654618473895583E-2</v>
      </c>
      <c r="N30" s="2"/>
      <c r="O30" s="2"/>
      <c r="P30" s="2"/>
      <c r="Q30" s="2"/>
      <c r="R30" s="2"/>
      <c r="S30" s="2"/>
      <c r="T30" s="28"/>
      <c r="U30" s="28"/>
      <c r="V30" s="28"/>
      <c r="W30" s="28"/>
      <c r="X30" s="28"/>
      <c r="Y30" s="28"/>
      <c r="Z30" s="17">
        <f>AVERAGE(D30,J30,P30,V30)</f>
        <v>1228</v>
      </c>
      <c r="AA30" s="29">
        <v>22</v>
      </c>
      <c r="AB30" s="19">
        <f>SUM(G30,M30,S30,Y30)</f>
        <v>-1.3654618473895583E-2</v>
      </c>
      <c r="AC30" s="29">
        <v>29</v>
      </c>
      <c r="AD30" s="18" t="s">
        <v>123</v>
      </c>
      <c r="AE30" s="5">
        <f>0.4*AA30+0.6*AC30</f>
        <v>26.2</v>
      </c>
    </row>
    <row r="31" spans="1:31" x14ac:dyDescent="0.4">
      <c r="A31" s="7" t="s">
        <v>52</v>
      </c>
      <c r="B31" s="10"/>
      <c r="C31" s="10"/>
      <c r="D31" s="10"/>
      <c r="E31" s="10"/>
      <c r="F31" s="10"/>
      <c r="G31" s="25"/>
      <c r="H31" s="11">
        <v>1411</v>
      </c>
      <c r="I31" s="11">
        <v>7</v>
      </c>
      <c r="J31" s="11">
        <v>1460</v>
      </c>
      <c r="K31" s="11">
        <v>5</v>
      </c>
      <c r="L31" s="11">
        <f>J31-H31</f>
        <v>49</v>
      </c>
      <c r="M31" s="32">
        <f>L31/H31</f>
        <v>3.4727143869596029E-2</v>
      </c>
      <c r="N31" s="2">
        <v>1403</v>
      </c>
      <c r="O31" s="2">
        <v>4</v>
      </c>
      <c r="P31" s="2">
        <v>1464</v>
      </c>
      <c r="Q31" s="2">
        <v>3</v>
      </c>
      <c r="R31" s="2">
        <f>P31-N31</f>
        <v>61</v>
      </c>
      <c r="S31" s="31">
        <f>R31/N31</f>
        <v>4.3478260869565216E-2</v>
      </c>
      <c r="T31" s="28">
        <v>1379</v>
      </c>
      <c r="U31" s="28">
        <v>6</v>
      </c>
      <c r="V31" s="28">
        <v>1421</v>
      </c>
      <c r="W31" s="28">
        <v>5</v>
      </c>
      <c r="X31" s="28">
        <f>V31-T31</f>
        <v>42</v>
      </c>
      <c r="Y31" s="37">
        <f>X31/T31</f>
        <v>3.0456852791878174E-2</v>
      </c>
      <c r="Z31" s="17">
        <f>AVERAGE(D31,J31,P31,V31)</f>
        <v>1448.3333333333333</v>
      </c>
      <c r="AA31" s="29">
        <v>10</v>
      </c>
      <c r="AB31" s="19">
        <f>SUM(G31,M31,S31,Y31)</f>
        <v>0.10866225753103942</v>
      </c>
      <c r="AC31" s="29">
        <v>2</v>
      </c>
      <c r="AD31" s="18" t="s">
        <v>51</v>
      </c>
      <c r="AE31" s="5">
        <f>0.4*AA31+0.6*AC31</f>
        <v>5.2</v>
      </c>
    </row>
    <row r="32" spans="1:31" x14ac:dyDescent="0.4">
      <c r="A32" s="7" t="s">
        <v>133</v>
      </c>
      <c r="B32" s="10"/>
      <c r="C32" s="10"/>
      <c r="D32" s="10"/>
      <c r="E32" s="10"/>
      <c r="F32" s="10"/>
      <c r="G32" s="40"/>
      <c r="H32" s="11"/>
      <c r="I32" s="11"/>
      <c r="J32" s="11"/>
      <c r="K32" s="11"/>
      <c r="L32" s="11"/>
      <c r="M32" s="27"/>
      <c r="N32" s="2"/>
      <c r="O32" s="2"/>
      <c r="P32" s="2"/>
      <c r="Q32" s="2"/>
      <c r="R32" s="2"/>
      <c r="S32" s="26"/>
      <c r="T32" s="28">
        <v>1363</v>
      </c>
      <c r="U32" s="28">
        <v>7</v>
      </c>
      <c r="V32" s="28">
        <v>1346</v>
      </c>
      <c r="W32" s="28">
        <v>8</v>
      </c>
      <c r="X32" s="28">
        <f>V32-T32</f>
        <v>-17</v>
      </c>
      <c r="Y32" s="37">
        <f>X32/T32</f>
        <v>-1.2472487160674981E-2</v>
      </c>
      <c r="Z32" s="17">
        <f>AVERAGE(D32,J32,P32,V32)</f>
        <v>1346</v>
      </c>
      <c r="AA32" s="29">
        <v>16</v>
      </c>
      <c r="AB32" s="19">
        <f>SUM(G32,M32,S32,Y32)</f>
        <v>-1.2472487160674981E-2</v>
      </c>
      <c r="AC32" s="29">
        <v>27</v>
      </c>
      <c r="AD32" s="18" t="s">
        <v>133</v>
      </c>
      <c r="AE32" s="5">
        <f>0.4*AA32+0.6*AC32</f>
        <v>22.6</v>
      </c>
    </row>
    <row r="33" spans="1:31" x14ac:dyDescent="0.4">
      <c r="A33" s="7" t="s">
        <v>50</v>
      </c>
      <c r="B33" s="10"/>
      <c r="C33" s="10"/>
      <c r="D33" s="10"/>
      <c r="E33" s="10"/>
      <c r="F33" s="10"/>
      <c r="G33" s="25"/>
      <c r="H33" s="11">
        <v>1278</v>
      </c>
      <c r="I33" s="11">
        <v>12</v>
      </c>
      <c r="J33" s="11">
        <v>1271</v>
      </c>
      <c r="K33" s="11">
        <v>11</v>
      </c>
      <c r="L33" s="11">
        <f>J33-H33</f>
        <v>-7</v>
      </c>
      <c r="M33" s="39">
        <f>L33/H33</f>
        <v>-5.4773082942097028E-3</v>
      </c>
      <c r="N33" s="2">
        <v>1336</v>
      </c>
      <c r="O33" s="2">
        <v>10</v>
      </c>
      <c r="P33" s="2">
        <v>1306</v>
      </c>
      <c r="Q33" s="2">
        <v>10</v>
      </c>
      <c r="R33" s="2">
        <f>P33-N33</f>
        <v>-30</v>
      </c>
      <c r="S33" s="15">
        <f>R33/N33</f>
        <v>-2.2455089820359281E-2</v>
      </c>
      <c r="T33" s="28"/>
      <c r="U33" s="28"/>
      <c r="V33" s="28"/>
      <c r="W33" s="28"/>
      <c r="X33" s="28"/>
      <c r="Y33" s="28"/>
      <c r="Z33" s="17">
        <f>AVERAGE(D33,J33,P33,V33)</f>
        <v>1288.5</v>
      </c>
      <c r="AA33" s="29">
        <v>18</v>
      </c>
      <c r="AB33" s="19">
        <f>SUM(G33,M33,S33,Y33)</f>
        <v>-2.7932398114568983E-2</v>
      </c>
      <c r="AC33" s="29">
        <v>34</v>
      </c>
      <c r="AD33" s="18" t="s">
        <v>49</v>
      </c>
      <c r="AE33" s="5">
        <f>0.4*AA33+0.6*AC33</f>
        <v>27.599999999999998</v>
      </c>
    </row>
    <row r="34" spans="1:31" x14ac:dyDescent="0.4">
      <c r="A34" s="7" t="s">
        <v>59</v>
      </c>
      <c r="B34" s="10"/>
      <c r="C34" s="10"/>
      <c r="D34" s="10"/>
      <c r="E34" s="10"/>
      <c r="F34" s="10"/>
      <c r="G34" s="33"/>
      <c r="H34" s="11"/>
      <c r="I34" s="11"/>
      <c r="J34" s="11"/>
      <c r="K34" s="11"/>
      <c r="L34" s="11"/>
      <c r="M34" s="35"/>
      <c r="N34" s="2">
        <v>1000</v>
      </c>
      <c r="O34" s="2">
        <v>15</v>
      </c>
      <c r="P34" s="2">
        <v>980</v>
      </c>
      <c r="Q34" s="2">
        <v>16</v>
      </c>
      <c r="R34" s="2">
        <f>P34-N34</f>
        <v>-20</v>
      </c>
      <c r="S34" s="38">
        <f>R34/N34</f>
        <v>-0.02</v>
      </c>
      <c r="T34" s="28"/>
      <c r="U34" s="28"/>
      <c r="V34" s="28"/>
      <c r="W34" s="28"/>
      <c r="X34" s="28"/>
      <c r="Y34" s="36"/>
      <c r="Z34" s="17">
        <f>AVERAGE(D34,J34,P34,V34)</f>
        <v>980</v>
      </c>
      <c r="AA34" s="29">
        <v>37</v>
      </c>
      <c r="AB34" s="19">
        <f>SUM(G34,M34,S34,Y34)</f>
        <v>-0.02</v>
      </c>
      <c r="AC34" s="29">
        <v>31</v>
      </c>
      <c r="AD34" s="18" t="s">
        <v>59</v>
      </c>
      <c r="AE34" s="5">
        <f>0.4*AA34+0.6*AC34</f>
        <v>33.4</v>
      </c>
    </row>
    <row r="35" spans="1:31" x14ac:dyDescent="0.4">
      <c r="A35" s="7" t="s">
        <v>57</v>
      </c>
      <c r="B35" s="10"/>
      <c r="C35" s="10"/>
      <c r="D35" s="10"/>
      <c r="E35" s="10"/>
      <c r="F35" s="10"/>
      <c r="G35" s="40"/>
      <c r="H35" s="11"/>
      <c r="I35" s="11"/>
      <c r="J35" s="11"/>
      <c r="K35" s="11"/>
      <c r="L35" s="11"/>
      <c r="M35" s="21"/>
      <c r="N35" s="2">
        <v>1354</v>
      </c>
      <c r="O35" s="2">
        <v>9</v>
      </c>
      <c r="P35" s="2">
        <v>1423</v>
      </c>
      <c r="Q35" s="2">
        <v>7</v>
      </c>
      <c r="R35" s="2">
        <f>P35-N35</f>
        <v>69</v>
      </c>
      <c r="S35" s="31">
        <f>R35/N35</f>
        <v>5.0960118168389953E-2</v>
      </c>
      <c r="T35" s="28">
        <v>1000</v>
      </c>
      <c r="U35" s="28">
        <v>12</v>
      </c>
      <c r="V35" s="28">
        <v>991</v>
      </c>
      <c r="W35" s="28">
        <v>14</v>
      </c>
      <c r="X35" s="28">
        <f>V35-T35</f>
        <v>-9</v>
      </c>
      <c r="Y35" s="37">
        <f>X35/T35</f>
        <v>-8.9999999999999993E-3</v>
      </c>
      <c r="Z35" s="17">
        <f>AVERAGE(D35,J35,P35,V35)</f>
        <v>1207</v>
      </c>
      <c r="AA35" s="29">
        <v>23</v>
      </c>
      <c r="AB35" s="19">
        <f>SUM(G35,M35,S35,Y35)</f>
        <v>4.1960118168389952E-2</v>
      </c>
      <c r="AC35" s="29">
        <v>11</v>
      </c>
      <c r="AD35" s="18" t="s">
        <v>57</v>
      </c>
      <c r="AE35" s="5">
        <f>0.4*AA35+0.6*AC35</f>
        <v>15.8</v>
      </c>
    </row>
    <row r="36" spans="1:31" x14ac:dyDescent="0.4">
      <c r="A36" s="7" t="s">
        <v>129</v>
      </c>
      <c r="B36" s="10"/>
      <c r="C36" s="10"/>
      <c r="D36" s="10"/>
      <c r="E36" s="10"/>
      <c r="F36" s="10"/>
      <c r="G36" s="40"/>
      <c r="H36" s="11"/>
      <c r="I36" s="11"/>
      <c r="J36" s="11"/>
      <c r="K36" s="11"/>
      <c r="L36" s="11"/>
      <c r="M36" s="27"/>
      <c r="N36" s="2"/>
      <c r="O36" s="2"/>
      <c r="P36" s="2"/>
      <c r="Q36" s="2"/>
      <c r="R36" s="2"/>
      <c r="S36" s="26"/>
      <c r="T36" s="28">
        <v>1000</v>
      </c>
      <c r="U36" s="28">
        <v>14</v>
      </c>
      <c r="V36" s="28">
        <v>970</v>
      </c>
      <c r="W36" s="28">
        <v>16</v>
      </c>
      <c r="X36" s="28">
        <f>V36-T36</f>
        <v>-30</v>
      </c>
      <c r="Y36" s="37">
        <f>X36/T36</f>
        <v>-0.03</v>
      </c>
      <c r="Z36" s="17">
        <f>AVERAGE(D36,J36,P36,V36)</f>
        <v>970</v>
      </c>
      <c r="AA36" s="29">
        <v>39</v>
      </c>
      <c r="AB36" s="19">
        <f>SUM(G36,M36,S36,Y36)</f>
        <v>-0.03</v>
      </c>
      <c r="AC36" s="29">
        <v>35</v>
      </c>
      <c r="AD36" s="18" t="s">
        <v>129</v>
      </c>
      <c r="AE36" s="5">
        <f>0.4*AA36+0.6*AC36</f>
        <v>36.6</v>
      </c>
    </row>
    <row r="37" spans="1:31" x14ac:dyDescent="0.4">
      <c r="A37" s="7" t="s">
        <v>114</v>
      </c>
      <c r="B37" s="10"/>
      <c r="C37" s="10"/>
      <c r="D37" s="10"/>
      <c r="E37" s="10"/>
      <c r="F37" s="10"/>
      <c r="G37" s="33"/>
      <c r="H37" s="11">
        <v>1492</v>
      </c>
      <c r="I37" s="11">
        <v>1</v>
      </c>
      <c r="J37" s="11">
        <v>1574</v>
      </c>
      <c r="K37" s="11">
        <v>1</v>
      </c>
      <c r="L37" s="11">
        <f>J37-H37</f>
        <v>82</v>
      </c>
      <c r="M37" s="32">
        <f>L37/H37</f>
        <v>5.4959785522788206E-2</v>
      </c>
      <c r="N37" s="2"/>
      <c r="O37" s="2"/>
      <c r="P37" s="2"/>
      <c r="Q37" s="2"/>
      <c r="R37" s="2"/>
      <c r="S37" s="26"/>
      <c r="T37" s="28">
        <v>1492</v>
      </c>
      <c r="U37" s="28">
        <v>1</v>
      </c>
      <c r="V37" s="28">
        <v>1546</v>
      </c>
      <c r="W37" s="28">
        <v>2</v>
      </c>
      <c r="X37" s="28">
        <f>V37-T37</f>
        <v>54</v>
      </c>
      <c r="Y37" s="30">
        <f>X37/T37</f>
        <v>3.6193029490616625E-2</v>
      </c>
      <c r="Z37" s="17">
        <f>AVERAGE(D37,J37,P37,V37)</f>
        <v>1560</v>
      </c>
      <c r="AA37" s="29">
        <v>1</v>
      </c>
      <c r="AB37" s="19">
        <f>SUM(G37,M37,S37,Y37)</f>
        <v>9.1152815013404831E-2</v>
      </c>
      <c r="AC37" s="29">
        <v>4</v>
      </c>
      <c r="AD37" s="18" t="s">
        <v>113</v>
      </c>
      <c r="AE37" s="5">
        <f>0.4*AA37+0.6*AC37</f>
        <v>2.8</v>
      </c>
    </row>
    <row r="38" spans="1:31" x14ac:dyDescent="0.4">
      <c r="A38" s="7" t="s">
        <v>40</v>
      </c>
      <c r="B38" s="10"/>
      <c r="C38" s="10"/>
      <c r="D38" s="10"/>
      <c r="E38" s="10"/>
      <c r="F38" s="10"/>
      <c r="G38" s="33"/>
      <c r="H38" s="11">
        <v>1433</v>
      </c>
      <c r="I38" s="11">
        <v>5</v>
      </c>
      <c r="J38" s="11">
        <v>1518</v>
      </c>
      <c r="K38" s="11">
        <v>2</v>
      </c>
      <c r="L38" s="11">
        <f>J38-H38</f>
        <v>85</v>
      </c>
      <c r="M38" s="39">
        <f>L38/H38</f>
        <v>5.931612002791347E-2</v>
      </c>
      <c r="N38" s="2">
        <v>1480</v>
      </c>
      <c r="O38" s="2">
        <v>1</v>
      </c>
      <c r="P38" s="2">
        <v>1515</v>
      </c>
      <c r="Q38" s="2">
        <v>1</v>
      </c>
      <c r="R38" s="2">
        <f>P38-N38</f>
        <v>35</v>
      </c>
      <c r="S38" s="31">
        <f>R38/N38</f>
        <v>2.364864864864865E-2</v>
      </c>
      <c r="T38" s="28"/>
      <c r="U38" s="28"/>
      <c r="V38" s="28"/>
      <c r="W38" s="28"/>
      <c r="X38" s="28"/>
      <c r="Y38" s="28"/>
      <c r="Z38" s="17">
        <f>AVERAGE(D38,J38,P38,V38)</f>
        <v>1516.5</v>
      </c>
      <c r="AA38" s="29">
        <v>2</v>
      </c>
      <c r="AB38" s="19">
        <f>SUM(G38,M38,S38,Y38)</f>
        <v>8.296476867656212E-2</v>
      </c>
      <c r="AC38" s="29">
        <v>5</v>
      </c>
      <c r="AD38" s="18" t="s">
        <v>39</v>
      </c>
      <c r="AE38" s="5">
        <f>0.4*AA38+0.6*AC38</f>
        <v>3.8</v>
      </c>
    </row>
    <row r="39" spans="1:31" x14ac:dyDescent="0.4">
      <c r="A39" s="7" t="s">
        <v>33</v>
      </c>
      <c r="B39" s="10">
        <v>1365</v>
      </c>
      <c r="C39" s="10">
        <v>6</v>
      </c>
      <c r="D39" s="10">
        <v>1443</v>
      </c>
      <c r="E39" s="10">
        <v>4</v>
      </c>
      <c r="F39" s="10">
        <f>D39-B39</f>
        <v>78</v>
      </c>
      <c r="G39" s="12">
        <f>F39/B39</f>
        <v>5.7142857142857141E-2</v>
      </c>
      <c r="H39" s="11">
        <v>1150</v>
      </c>
      <c r="I39" s="11">
        <v>14</v>
      </c>
      <c r="J39" s="11">
        <v>1150</v>
      </c>
      <c r="K39" s="11">
        <v>14</v>
      </c>
      <c r="L39" s="11">
        <f>J39-H39</f>
        <v>0</v>
      </c>
      <c r="M39" s="39">
        <f>L39/H39</f>
        <v>0</v>
      </c>
      <c r="N39" s="2">
        <v>1379</v>
      </c>
      <c r="O39" s="2">
        <v>6</v>
      </c>
      <c r="P39" s="2">
        <v>1439</v>
      </c>
      <c r="Q39" s="2">
        <v>4</v>
      </c>
      <c r="R39" s="2">
        <f>P39-N39</f>
        <v>60</v>
      </c>
      <c r="S39" s="38">
        <f>R39/N39</f>
        <v>4.3509789702683106E-2</v>
      </c>
      <c r="T39" s="28"/>
      <c r="U39" s="28"/>
      <c r="V39" s="28"/>
      <c r="W39" s="28"/>
      <c r="X39" s="28"/>
      <c r="Y39" s="37"/>
      <c r="Z39" s="17">
        <f>AVERAGE(D39,J39,P39,V71)</f>
        <v>1344</v>
      </c>
      <c r="AA39" s="29">
        <v>20</v>
      </c>
      <c r="AB39" s="19">
        <f>SUM(G39,M39,S39,Y71)</f>
        <v>0.10065264684554025</v>
      </c>
      <c r="AC39" s="29">
        <v>3</v>
      </c>
      <c r="AD39" s="18" t="s">
        <v>33</v>
      </c>
      <c r="AE39" s="5">
        <f>0.4*AA39+0.6*AC39</f>
        <v>9.8000000000000007</v>
      </c>
    </row>
    <row r="40" spans="1:31" x14ac:dyDescent="0.4">
      <c r="A40" s="7" t="s">
        <v>84</v>
      </c>
      <c r="B40" s="10">
        <v>1000</v>
      </c>
      <c r="C40" s="10">
        <v>9</v>
      </c>
      <c r="D40" s="10">
        <v>978</v>
      </c>
      <c r="E40" s="10">
        <v>15</v>
      </c>
      <c r="F40" s="10">
        <f>D40-B40</f>
        <v>-22</v>
      </c>
      <c r="G40" s="12">
        <f>F40/B40</f>
        <v>-2.1999999999999999E-2</v>
      </c>
      <c r="H40" s="11"/>
      <c r="I40" s="11"/>
      <c r="J40" s="11"/>
      <c r="K40" s="11"/>
      <c r="L40" s="11"/>
      <c r="M40" s="27"/>
      <c r="N40" s="2"/>
      <c r="O40" s="2"/>
      <c r="P40" s="2"/>
      <c r="Q40" s="2"/>
      <c r="R40" s="2"/>
      <c r="S40" s="20"/>
      <c r="T40" s="28">
        <v>1000</v>
      </c>
      <c r="U40" s="28">
        <v>13</v>
      </c>
      <c r="V40" s="28">
        <v>988</v>
      </c>
      <c r="W40" s="28">
        <v>15</v>
      </c>
      <c r="X40" s="28">
        <f>V40-T40</f>
        <v>-12</v>
      </c>
      <c r="Y40" s="30">
        <f>X40/T40</f>
        <v>-1.2E-2</v>
      </c>
      <c r="Z40" s="17">
        <f>AVERAGE(D40,J40,P40,V40)</f>
        <v>983</v>
      </c>
      <c r="AA40" s="29">
        <v>36</v>
      </c>
      <c r="AB40" s="19">
        <f>SUM(G40,M40,S40,Y40)</f>
        <v>-3.4000000000000002E-2</v>
      </c>
      <c r="AC40" s="29">
        <v>37</v>
      </c>
      <c r="AD40" s="18" t="s">
        <v>84</v>
      </c>
      <c r="AE40" s="5">
        <f>0.4*AA40+0.6*AC40</f>
        <v>36.6</v>
      </c>
    </row>
    <row r="41" spans="1:31" x14ac:dyDescent="0.4">
      <c r="A41" s="7" t="s">
        <v>122</v>
      </c>
      <c r="B41" s="10"/>
      <c r="C41" s="10"/>
      <c r="D41" s="10"/>
      <c r="E41" s="10"/>
      <c r="F41" s="10"/>
      <c r="G41" s="40"/>
      <c r="H41" s="11">
        <v>1000</v>
      </c>
      <c r="I41" s="11">
        <v>16</v>
      </c>
      <c r="J41" s="11">
        <v>1056</v>
      </c>
      <c r="K41" s="11">
        <v>15</v>
      </c>
      <c r="L41" s="11">
        <f>J41-H41</f>
        <v>56</v>
      </c>
      <c r="M41" s="39">
        <f>L41/H41</f>
        <v>5.6000000000000001E-2</v>
      </c>
      <c r="N41" s="2"/>
      <c r="O41" s="2"/>
      <c r="P41" s="2"/>
      <c r="Q41" s="2"/>
      <c r="R41" s="2"/>
      <c r="S41" s="2"/>
      <c r="T41" s="28"/>
      <c r="U41" s="28"/>
      <c r="V41" s="28"/>
      <c r="W41" s="28"/>
      <c r="X41" s="28"/>
      <c r="Y41" s="36"/>
      <c r="Z41" s="17">
        <f>AVERAGE(D41,J41,P41,V41)</f>
        <v>1056</v>
      </c>
      <c r="AA41" s="29">
        <v>29</v>
      </c>
      <c r="AB41" s="19">
        <f>SUM(G41,M41,S41,Y41)</f>
        <v>5.6000000000000001E-2</v>
      </c>
      <c r="AC41" s="29">
        <v>7</v>
      </c>
      <c r="AD41" s="18" t="s">
        <v>121</v>
      </c>
      <c r="AE41" s="5">
        <f>0.4*AA41+0.6*AC41</f>
        <v>15.8</v>
      </c>
    </row>
  </sheetData>
  <autoFilter ref="A2:AE41" xr:uid="{14F020E5-2D7E-4153-8569-43FA868678DC}">
    <sortState xmlns:xlrd2="http://schemas.microsoft.com/office/spreadsheetml/2017/richdata2" ref="A3:AE41">
      <sortCondition ref="A2:A41"/>
    </sortState>
  </autoFilter>
  <mergeCells count="5">
    <mergeCell ref="Z1:AC1"/>
    <mergeCell ref="T1:Y1"/>
    <mergeCell ref="N1:S1"/>
    <mergeCell ref="H1:M1"/>
    <mergeCell ref="B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1747-6E4B-4866-98E4-1C19D7D6B11F}">
  <dimension ref="A1:E10"/>
  <sheetViews>
    <sheetView workbookViewId="0">
      <selection activeCell="E10" sqref="A1:E10"/>
    </sheetView>
  </sheetViews>
  <sheetFormatPr defaultRowHeight="13.9" x14ac:dyDescent="0.4"/>
  <sheetData>
    <row r="1" spans="1:5" x14ac:dyDescent="0.4">
      <c r="A1" t="s">
        <v>113</v>
      </c>
      <c r="B1">
        <v>1</v>
      </c>
      <c r="C1">
        <v>4</v>
      </c>
      <c r="D1">
        <v>2.8</v>
      </c>
      <c r="E1">
        <v>1</v>
      </c>
    </row>
    <row r="2" spans="1:5" x14ac:dyDescent="0.4">
      <c r="A2" t="s">
        <v>39</v>
      </c>
      <c r="B2">
        <v>2</v>
      </c>
      <c r="C2">
        <v>5</v>
      </c>
      <c r="D2">
        <v>3.8</v>
      </c>
      <c r="E2">
        <v>2</v>
      </c>
    </row>
    <row r="3" spans="1:5" x14ac:dyDescent="0.4">
      <c r="A3" t="s">
        <v>94</v>
      </c>
      <c r="B3">
        <v>9</v>
      </c>
      <c r="C3">
        <v>1</v>
      </c>
      <c r="D3">
        <v>4.2</v>
      </c>
      <c r="E3">
        <v>3</v>
      </c>
    </row>
    <row r="4" spans="1:5" x14ac:dyDescent="0.4">
      <c r="A4" t="s">
        <v>51</v>
      </c>
      <c r="B4">
        <v>10</v>
      </c>
      <c r="C4">
        <v>2</v>
      </c>
      <c r="D4">
        <v>5.2</v>
      </c>
      <c r="E4">
        <v>4</v>
      </c>
    </row>
    <row r="5" spans="1:5" x14ac:dyDescent="0.4">
      <c r="A5" t="s">
        <v>33</v>
      </c>
      <c r="B5">
        <v>20</v>
      </c>
      <c r="C5">
        <v>3</v>
      </c>
      <c r="D5">
        <v>9.8000000000000007</v>
      </c>
      <c r="E5">
        <v>5</v>
      </c>
    </row>
    <row r="6" spans="1:5" x14ac:dyDescent="0.4">
      <c r="A6" t="s">
        <v>43</v>
      </c>
      <c r="B6">
        <v>11</v>
      </c>
      <c r="C6">
        <v>9</v>
      </c>
      <c r="D6">
        <v>9.8000000000000007</v>
      </c>
      <c r="E6">
        <v>6</v>
      </c>
    </row>
    <row r="7" spans="1:5" x14ac:dyDescent="0.4">
      <c r="A7" t="s">
        <v>100</v>
      </c>
      <c r="B7">
        <v>8</v>
      </c>
      <c r="C7">
        <v>13</v>
      </c>
      <c r="D7">
        <v>11</v>
      </c>
      <c r="E7">
        <v>7</v>
      </c>
    </row>
    <row r="8" spans="1:5" x14ac:dyDescent="0.4">
      <c r="A8" t="s">
        <v>127</v>
      </c>
      <c r="B8">
        <v>4</v>
      </c>
      <c r="C8">
        <v>17</v>
      </c>
      <c r="D8">
        <v>11.799999999999999</v>
      </c>
      <c r="E8">
        <v>8</v>
      </c>
    </row>
    <row r="9" spans="1:5" x14ac:dyDescent="0.4">
      <c r="A9" t="s">
        <v>92</v>
      </c>
      <c r="B9">
        <v>12</v>
      </c>
      <c r="C9">
        <v>12</v>
      </c>
      <c r="D9">
        <v>12</v>
      </c>
      <c r="E9">
        <v>9</v>
      </c>
    </row>
    <row r="10" spans="1:5" x14ac:dyDescent="0.4">
      <c r="A10" t="s">
        <v>86</v>
      </c>
      <c r="B10">
        <v>6</v>
      </c>
      <c r="C10">
        <v>16</v>
      </c>
      <c r="D10">
        <v>12</v>
      </c>
      <c r="E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Wimbledon Championships</vt:lpstr>
      <vt:lpstr>French Open</vt:lpstr>
      <vt:lpstr>US Open</vt:lpstr>
      <vt:lpstr>Australian Open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2021-03-16T04:29:36Z</dcterms:created>
  <dcterms:modified xsi:type="dcterms:W3CDTF">2021-03-17T09:54:30Z</dcterms:modified>
</cp:coreProperties>
</file>