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16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U3" i="1" s="1"/>
  <c r="O3" i="1"/>
  <c r="P3" i="1"/>
  <c r="Q3" i="1"/>
  <c r="R3" i="1"/>
  <c r="S3" i="1"/>
  <c r="T3" i="1"/>
  <c r="V3" i="1"/>
  <c r="X3" i="1"/>
  <c r="M4" i="1"/>
  <c r="N4" i="1"/>
  <c r="U4" i="1" s="1"/>
  <c r="O4" i="1"/>
  <c r="P4" i="1"/>
  <c r="Q4" i="1"/>
  <c r="R4" i="1"/>
  <c r="S4" i="1"/>
  <c r="T4" i="1"/>
  <c r="V4" i="1"/>
  <c r="X4" i="1"/>
  <c r="M5" i="1"/>
  <c r="N5" i="1"/>
  <c r="U5" i="1" s="1"/>
  <c r="O5" i="1"/>
  <c r="P5" i="1"/>
  <c r="Q5" i="1"/>
  <c r="R5" i="1"/>
  <c r="S5" i="1"/>
  <c r="T5" i="1"/>
  <c r="V5" i="1"/>
  <c r="X5" i="1"/>
  <c r="M6" i="1"/>
  <c r="N6" i="1"/>
  <c r="U6" i="1" s="1"/>
  <c r="O6" i="1"/>
  <c r="P6" i="1"/>
  <c r="Q6" i="1"/>
  <c r="R6" i="1"/>
  <c r="S6" i="1"/>
  <c r="T6" i="1"/>
  <c r="V6" i="1"/>
  <c r="X6" i="1"/>
  <c r="M7" i="1"/>
  <c r="N7" i="1"/>
  <c r="O7" i="1"/>
  <c r="P7" i="1"/>
  <c r="Q7" i="1"/>
  <c r="R7" i="1"/>
  <c r="S7" i="1"/>
  <c r="T7" i="1"/>
  <c r="X7" i="1"/>
  <c r="M8" i="1"/>
  <c r="N8" i="1"/>
  <c r="O8" i="1"/>
  <c r="P8" i="1"/>
  <c r="Q8" i="1"/>
  <c r="R8" i="1"/>
  <c r="S8" i="1"/>
  <c r="T8" i="1"/>
  <c r="V8" i="1"/>
  <c r="X8" i="1"/>
  <c r="M9" i="1"/>
  <c r="N9" i="1"/>
  <c r="O9" i="1"/>
  <c r="P9" i="1"/>
  <c r="Q9" i="1"/>
  <c r="R9" i="1"/>
  <c r="S9" i="1"/>
  <c r="T9" i="1"/>
  <c r="X9" i="1"/>
  <c r="M10" i="1"/>
  <c r="N10" i="1"/>
  <c r="O10" i="1"/>
  <c r="P10" i="1"/>
  <c r="Q10" i="1"/>
  <c r="R10" i="1"/>
  <c r="S10" i="1"/>
  <c r="T10" i="1"/>
  <c r="V10" i="1"/>
  <c r="X10" i="1"/>
  <c r="M11" i="1"/>
  <c r="N11" i="1"/>
  <c r="O11" i="1"/>
  <c r="P11" i="1"/>
  <c r="Q11" i="1"/>
  <c r="R11" i="1"/>
  <c r="S11" i="1"/>
  <c r="T11" i="1"/>
  <c r="X11" i="1"/>
  <c r="M12" i="1"/>
  <c r="N12" i="1"/>
  <c r="O12" i="1"/>
  <c r="P12" i="1"/>
  <c r="Q12" i="1"/>
  <c r="R12" i="1"/>
  <c r="S12" i="1"/>
  <c r="T12" i="1"/>
  <c r="V12" i="1"/>
  <c r="X12" i="1"/>
  <c r="M13" i="1"/>
  <c r="N13" i="1"/>
  <c r="O13" i="1"/>
  <c r="P13" i="1"/>
  <c r="Q13" i="1"/>
  <c r="R13" i="1"/>
  <c r="S13" i="1"/>
  <c r="T13" i="1"/>
  <c r="X13" i="1"/>
  <c r="M14" i="1"/>
  <c r="N14" i="1"/>
  <c r="O14" i="1"/>
  <c r="P14" i="1"/>
  <c r="Q14" i="1"/>
  <c r="R14" i="1"/>
  <c r="S14" i="1"/>
  <c r="T14" i="1"/>
  <c r="V14" i="1"/>
  <c r="X14" i="1"/>
  <c r="M15" i="1"/>
  <c r="N15" i="1"/>
  <c r="O15" i="1"/>
  <c r="P15" i="1"/>
  <c r="Q15" i="1"/>
  <c r="R15" i="1"/>
  <c r="S15" i="1"/>
  <c r="T15" i="1"/>
  <c r="X15" i="1"/>
  <c r="M16" i="1"/>
  <c r="N16" i="1"/>
  <c r="O16" i="1"/>
  <c r="P16" i="1"/>
  <c r="Q16" i="1"/>
  <c r="R16" i="1"/>
  <c r="S16" i="1"/>
  <c r="T16" i="1"/>
  <c r="V16" i="1"/>
  <c r="X16" i="1"/>
  <c r="M17" i="1"/>
  <c r="N17" i="1"/>
  <c r="O17" i="1"/>
  <c r="P17" i="1"/>
  <c r="Q17" i="1"/>
  <c r="R17" i="1"/>
  <c r="S17" i="1"/>
  <c r="T17" i="1"/>
  <c r="X17" i="1"/>
  <c r="M18" i="1"/>
  <c r="N18" i="1"/>
  <c r="O18" i="1"/>
  <c r="P18" i="1"/>
  <c r="Q18" i="1"/>
  <c r="R18" i="1"/>
  <c r="S18" i="1"/>
  <c r="T18" i="1"/>
  <c r="V18" i="1"/>
  <c r="X18" i="1"/>
  <c r="M19" i="1"/>
  <c r="N19" i="1"/>
  <c r="O19" i="1"/>
  <c r="P19" i="1"/>
  <c r="Q19" i="1"/>
  <c r="R19" i="1"/>
  <c r="S19" i="1"/>
  <c r="T19" i="1"/>
  <c r="X19" i="1"/>
  <c r="M20" i="1"/>
  <c r="N20" i="1"/>
  <c r="O20" i="1"/>
  <c r="P20" i="1"/>
  <c r="Q20" i="1"/>
  <c r="R20" i="1"/>
  <c r="S20" i="1"/>
  <c r="T20" i="1"/>
  <c r="V20" i="1"/>
  <c r="X20" i="1"/>
  <c r="M21" i="1"/>
  <c r="N21" i="1"/>
  <c r="O21" i="1"/>
  <c r="P21" i="1"/>
  <c r="Q21" i="1"/>
  <c r="R21" i="1"/>
  <c r="S21" i="1"/>
  <c r="T21" i="1"/>
  <c r="X21" i="1"/>
  <c r="M22" i="1"/>
  <c r="N22" i="1"/>
  <c r="O22" i="1"/>
  <c r="P22" i="1"/>
  <c r="Q22" i="1"/>
  <c r="R22" i="1"/>
  <c r="S22" i="1"/>
  <c r="T22" i="1"/>
  <c r="V22" i="1"/>
  <c r="X22" i="1"/>
  <c r="M23" i="1"/>
  <c r="N23" i="1"/>
  <c r="O23" i="1"/>
  <c r="P23" i="1"/>
  <c r="Q23" i="1"/>
  <c r="R23" i="1"/>
  <c r="S23" i="1"/>
  <c r="T23" i="1"/>
  <c r="X23" i="1"/>
  <c r="M24" i="1"/>
  <c r="N24" i="1"/>
  <c r="O24" i="1"/>
  <c r="P24" i="1"/>
  <c r="Q24" i="1"/>
  <c r="R24" i="1"/>
  <c r="S24" i="1"/>
  <c r="T24" i="1"/>
  <c r="V24" i="1"/>
  <c r="X24" i="1"/>
  <c r="M25" i="1"/>
  <c r="N25" i="1"/>
  <c r="O25" i="1"/>
  <c r="P25" i="1"/>
  <c r="Q25" i="1"/>
  <c r="R25" i="1"/>
  <c r="S25" i="1"/>
  <c r="T25" i="1"/>
  <c r="X25" i="1"/>
  <c r="M26" i="1"/>
  <c r="N26" i="1"/>
  <c r="O26" i="1"/>
  <c r="P26" i="1"/>
  <c r="Q26" i="1"/>
  <c r="R26" i="1"/>
  <c r="S26" i="1"/>
  <c r="T26" i="1"/>
  <c r="V26" i="1"/>
  <c r="X26" i="1"/>
  <c r="M27" i="1"/>
  <c r="N27" i="1"/>
  <c r="O27" i="1"/>
  <c r="P27" i="1"/>
  <c r="Q27" i="1"/>
  <c r="R27" i="1"/>
  <c r="S27" i="1"/>
  <c r="T27" i="1"/>
  <c r="X27" i="1"/>
  <c r="M28" i="1"/>
  <c r="N28" i="1"/>
  <c r="O28" i="1"/>
  <c r="P28" i="1"/>
  <c r="Q28" i="1"/>
  <c r="R28" i="1"/>
  <c r="S28" i="1"/>
  <c r="T28" i="1"/>
  <c r="V28" i="1"/>
  <c r="X28" i="1"/>
  <c r="M29" i="1"/>
  <c r="N29" i="1"/>
  <c r="O29" i="1"/>
  <c r="P29" i="1"/>
  <c r="Q29" i="1"/>
  <c r="R29" i="1"/>
  <c r="S29" i="1"/>
  <c r="T29" i="1"/>
  <c r="X29" i="1"/>
  <c r="U29" i="1" l="1"/>
  <c r="W29" i="1"/>
  <c r="Y29" i="1"/>
  <c r="U27" i="1"/>
  <c r="W27" i="1"/>
  <c r="Y27" i="1"/>
  <c r="U25" i="1"/>
  <c r="W25" i="1"/>
  <c r="Y25" i="1"/>
  <c r="U23" i="1"/>
  <c r="W23" i="1"/>
  <c r="Y23" i="1"/>
  <c r="U21" i="1"/>
  <c r="W21" i="1"/>
  <c r="Y21" i="1"/>
  <c r="U19" i="1"/>
  <c r="W19" i="1"/>
  <c r="Y19" i="1"/>
  <c r="U17" i="1"/>
  <c r="W17" i="1"/>
  <c r="Y17" i="1"/>
  <c r="U15" i="1"/>
  <c r="W15" i="1"/>
  <c r="Y15" i="1"/>
  <c r="U13" i="1"/>
  <c r="W13" i="1"/>
  <c r="Y13" i="1"/>
  <c r="U11" i="1"/>
  <c r="W11" i="1"/>
  <c r="Y11" i="1"/>
  <c r="U9" i="1"/>
  <c r="W9" i="1"/>
  <c r="Y9" i="1"/>
  <c r="U7" i="1"/>
  <c r="W7" i="1"/>
  <c r="Y7" i="1"/>
  <c r="V29" i="1"/>
  <c r="U28" i="1"/>
  <c r="W28" i="1"/>
  <c r="Y28" i="1"/>
  <c r="V27" i="1"/>
  <c r="U26" i="1"/>
  <c r="W26" i="1"/>
  <c r="Y26" i="1"/>
  <c r="V25" i="1"/>
  <c r="U24" i="1"/>
  <c r="W24" i="1"/>
  <c r="Y24" i="1"/>
  <c r="V23" i="1"/>
  <c r="U22" i="1"/>
  <c r="W22" i="1"/>
  <c r="Y22" i="1"/>
  <c r="V21" i="1"/>
  <c r="U20" i="1"/>
  <c r="W20" i="1"/>
  <c r="Y20" i="1"/>
  <c r="V19" i="1"/>
  <c r="U18" i="1"/>
  <c r="W18" i="1"/>
  <c r="Y18" i="1"/>
  <c r="V17" i="1"/>
  <c r="U16" i="1"/>
  <c r="W16" i="1"/>
  <c r="Y16" i="1"/>
  <c r="V15" i="1"/>
  <c r="U14" i="1"/>
  <c r="W14" i="1"/>
  <c r="Y14" i="1"/>
  <c r="V13" i="1"/>
  <c r="U12" i="1"/>
  <c r="W12" i="1"/>
  <c r="Y12" i="1"/>
  <c r="V11" i="1"/>
  <c r="U10" i="1"/>
  <c r="W10" i="1"/>
  <c r="Y10" i="1"/>
  <c r="V9" i="1"/>
  <c r="U8" i="1"/>
  <c r="W8" i="1"/>
  <c r="Y8" i="1"/>
  <c r="V7" i="1"/>
  <c r="Y6" i="1"/>
  <c r="W6" i="1"/>
  <c r="Z6" i="1" s="1"/>
  <c r="Y5" i="1"/>
  <c r="Z5" i="1" s="1"/>
  <c r="W5" i="1"/>
  <c r="Y4" i="1"/>
  <c r="W4" i="1"/>
  <c r="Z4" i="1" s="1"/>
  <c r="Y3" i="1"/>
  <c r="Z3" i="1" s="1"/>
  <c r="W3" i="1"/>
  <c r="Y42" i="1"/>
  <c r="S34" i="1"/>
  <c r="S35" i="1"/>
  <c r="S38" i="1"/>
  <c r="S41" i="1"/>
  <c r="S42" i="1"/>
  <c r="Z8" i="1" l="1"/>
  <c r="Z10" i="1"/>
  <c r="Z12" i="1"/>
  <c r="Z14" i="1"/>
  <c r="Z16" i="1"/>
  <c r="Z18" i="1"/>
  <c r="Z20" i="1"/>
  <c r="Z22" i="1"/>
  <c r="Z24" i="1"/>
  <c r="Z26" i="1"/>
  <c r="Z28" i="1"/>
  <c r="Z7" i="1"/>
  <c r="Z11" i="1"/>
  <c r="Z15" i="1"/>
  <c r="Z19" i="1"/>
  <c r="Z23" i="1"/>
  <c r="Z27" i="1"/>
  <c r="Z9" i="1"/>
  <c r="Z13" i="1"/>
  <c r="Z17" i="1"/>
  <c r="Z21" i="1"/>
  <c r="Z25" i="1"/>
  <c r="Z29" i="1"/>
  <c r="S39" i="1"/>
  <c r="S36" i="1"/>
  <c r="S32" i="1"/>
  <c r="O32" i="1"/>
  <c r="Y40" i="1"/>
  <c r="Y37" i="1"/>
  <c r="Y33" i="1"/>
  <c r="S40" i="1"/>
  <c r="S37" i="1"/>
  <c r="S33" i="1"/>
  <c r="Y41" i="1"/>
  <c r="Y39" i="1"/>
  <c r="Y38" i="1"/>
  <c r="Y36" i="1"/>
  <c r="Y35" i="1"/>
  <c r="Y34" i="1"/>
  <c r="Y32" i="1"/>
  <c r="W42" i="1"/>
  <c r="X42" i="1"/>
  <c r="W34" i="1"/>
  <c r="X34" i="1"/>
  <c r="W40" i="1"/>
  <c r="X40" i="1"/>
  <c r="W37" i="1"/>
  <c r="X37" i="1"/>
  <c r="W41" i="1"/>
  <c r="X41" i="1"/>
  <c r="W38" i="1"/>
  <c r="X38" i="1"/>
  <c r="W35" i="1"/>
  <c r="X35" i="1"/>
  <c r="W32" i="1"/>
  <c r="X32" i="1"/>
  <c r="U42" i="1"/>
  <c r="V42" i="1"/>
  <c r="U36" i="1"/>
  <c r="U34" i="1"/>
  <c r="U40" i="1"/>
  <c r="U37" i="1"/>
  <c r="V41" i="1"/>
  <c r="V38" i="1"/>
  <c r="V35" i="1"/>
  <c r="V32" i="1"/>
  <c r="Q42" i="1"/>
  <c r="R42" i="1"/>
  <c r="Q39" i="1"/>
  <c r="R39" i="1"/>
  <c r="Q36" i="1"/>
  <c r="R36" i="1"/>
  <c r="Q34" i="1"/>
  <c r="R34" i="1"/>
  <c r="Q40" i="1"/>
  <c r="R40" i="1"/>
  <c r="Q37" i="1"/>
  <c r="R37" i="1"/>
  <c r="O41" i="1"/>
  <c r="O38" i="1"/>
  <c r="O35" i="1"/>
  <c r="O42" i="1"/>
  <c r="P42" i="1"/>
  <c r="O40" i="1"/>
  <c r="P40" i="1"/>
  <c r="O37" i="1"/>
  <c r="P37" i="1"/>
  <c r="P34" i="1" l="1"/>
  <c r="P36" i="1"/>
  <c r="P39" i="1"/>
  <c r="P33" i="1"/>
  <c r="P32" i="1"/>
  <c r="Q38" i="1"/>
  <c r="Q35" i="1"/>
  <c r="Q33" i="1"/>
  <c r="Q32" i="1"/>
  <c r="Q41" i="1"/>
  <c r="U39" i="1"/>
  <c r="U33" i="1"/>
  <c r="W36" i="1"/>
  <c r="W39" i="1"/>
  <c r="W33" i="1"/>
  <c r="O34" i="1"/>
  <c r="O36" i="1"/>
  <c r="O39" i="1"/>
  <c r="O33" i="1"/>
  <c r="P35" i="1"/>
  <c r="P38" i="1"/>
  <c r="P41" i="1"/>
  <c r="R38" i="1"/>
  <c r="R35" i="1"/>
  <c r="R33" i="1"/>
  <c r="R32" i="1"/>
  <c r="R41" i="1"/>
  <c r="U32" i="1"/>
  <c r="U35" i="1"/>
  <c r="U38" i="1"/>
  <c r="U41" i="1"/>
  <c r="V37" i="1"/>
  <c r="V40" i="1"/>
  <c r="V34" i="1"/>
  <c r="V36" i="1"/>
  <c r="V39" i="1"/>
  <c r="V33" i="1"/>
  <c r="X36" i="1"/>
  <c r="X39" i="1"/>
  <c r="X33" i="1"/>
</calcChain>
</file>

<file path=xl/sharedStrings.xml><?xml version="1.0" encoding="utf-8"?>
<sst xmlns="http://schemas.openxmlformats.org/spreadsheetml/2006/main" count="80" uniqueCount="69">
  <si>
    <t>Total CodeCombat</t>
  </si>
  <si>
    <t>Media 1</t>
  </si>
  <si>
    <t>Media 2</t>
  </si>
  <si>
    <t>Media 3</t>
  </si>
  <si>
    <t>Media 4</t>
  </si>
  <si>
    <t>Media 5</t>
  </si>
  <si>
    <t>Media b1</t>
  </si>
  <si>
    <t>Media b2</t>
  </si>
  <si>
    <t>Media b3</t>
  </si>
  <si>
    <t>Media b4</t>
  </si>
  <si>
    <t>Media b5</t>
  </si>
  <si>
    <t>% CodinGame</t>
  </si>
  <si>
    <t>Atenção</t>
  </si>
  <si>
    <t>Relevância</t>
  </si>
  <si>
    <t>Confiança</t>
  </si>
  <si>
    <t>Satisfação</t>
  </si>
  <si>
    <t>Imensão</t>
  </si>
  <si>
    <t>Interação Social</t>
  </si>
  <si>
    <t>Desafio</t>
  </si>
  <si>
    <t>Divertimento</t>
  </si>
  <si>
    <t>Competência</t>
  </si>
  <si>
    <t>Aprendizagem de curto termo</t>
  </si>
  <si>
    <t>Aprendizagem de longo termo</t>
  </si>
  <si>
    <t>1 - O design do jogo é atraente.</t>
  </si>
  <si>
    <t>2 - Houve algo interessante no início do jogo qu
e capturou minha atenção.</t>
  </si>
  <si>
    <t>3 - A variação (forma, conteúdo ou de
atividades) ajudou a me manter atento ao
jogo.</t>
  </si>
  <si>
    <t>4 - O conteúdo do jogo é relevante para os
meus interesses</t>
  </si>
  <si>
    <t>5 - O funcionamento deste jogo está adequado
ao meu jeito de aprender</t>
  </si>
  <si>
    <t>6 - O conteúdo do jogo está conectado com
outros conhecimentos que eu já possuía.</t>
  </si>
  <si>
    <t>7 - Foi fácil entender o jogo e começar a utilizá-
lo como material de estudo</t>
  </si>
  <si>
    <t>8 - Ao passar pelas etapas do jogo senti
confiança de que estava aprendendo.</t>
  </si>
  <si>
    <t>9 - Estou satisfeito porque sei que terei
oportunidades de utilizar na prática coisas
que aprendi com o jogo</t>
  </si>
  <si>
    <t>10 - É por causa do meu esforço pessoal que
consigo avançar no jogo</t>
  </si>
  <si>
    <t>11 - Temporariamente esqueci as minhas
preocupações do dia-a-dia, fiquei totalmente
concentrado no jogo.</t>
  </si>
  <si>
    <t>12 - Eu não percebi o tempo passar enquanto
jogava, quando vi o jogo acabou.</t>
  </si>
  <si>
    <t>13 - Me senti mais no ambiente do jogo do que no
mundo real, esquecendo do que estava ao
meu redor.</t>
  </si>
  <si>
    <t>14 - Pude interagir com outras pessoas durante o
jogo.</t>
  </si>
  <si>
    <t>15 - Me diverti junto com outras pessoas.</t>
  </si>
  <si>
    <t>16 - O jogo promove momentos de cooperação
e/ou competição entre as pessoas que
participam.</t>
  </si>
  <si>
    <t>17 - Este jogo é adequadamente desafiador para
mim, as tarefas não são muito fáceis nem
muito difíceis.</t>
  </si>
  <si>
    <t>18 - O jogo evolui num ritmo adequado e não fica
monótono – oferece novos obstáculos,
situações ou variações de atividades.</t>
  </si>
  <si>
    <t>19 - Me diverti com o jogo.</t>
  </si>
  <si>
    <t>20 - Quando interrompido, fiquei desapontado que
o jogo tinha acabado.</t>
  </si>
  <si>
    <t>21 - Eu recomendaria este jogo para meus colegas.</t>
  </si>
  <si>
    <t>22 - Consegui atingir os objetivos do jogo por meio
das minhas habilidades.</t>
  </si>
  <si>
    <t>23 - Gostaria de utilizar este jogo novamente</t>
  </si>
  <si>
    <t>24 - Tive sentimentos positivos de eficiência no
desenrolar do jogo</t>
  </si>
  <si>
    <t>25 - Quanto você acha que o jogo contribuiu para
sua aprendizagem na disciplina?</t>
  </si>
  <si>
    <t>26 - Quanto eficiente o jogo foi para sua
aprendizagem, comparando-o com outras
atividades da disciplina?</t>
  </si>
  <si>
    <t>27 - Você acha que a experiência com o jogo vai
contribuir para seu desempenho na vida
profissional?</t>
  </si>
  <si>
    <t>1 (Discordo Totalmente)</t>
  </si>
  <si>
    <t>2 (Discordo Parcialmente)</t>
  </si>
  <si>
    <t>3 (Neutro)</t>
  </si>
  <si>
    <t>4 (Concordo Parcialmente)</t>
  </si>
  <si>
    <t>5 (Concordo Completamente)</t>
  </si>
  <si>
    <t>1 (Discordo Totalmente)2</t>
  </si>
  <si>
    <t>2 (Discordo Parcialmente)2</t>
  </si>
  <si>
    <t>3 (Neutro)2</t>
  </si>
  <si>
    <t>4 (Concordo Parcialmente)2</t>
  </si>
  <si>
    <t>5 (Concordo Completamente)2</t>
  </si>
  <si>
    <t>Total CodinGame</t>
  </si>
  <si>
    <t>% CodeCombat</t>
  </si>
  <si>
    <t>PORCENTAGEM DE PONTUAÇÃO POR GRANDEZA CODE COMBAT</t>
  </si>
  <si>
    <t>PORCENTAGEM DE PONTUAÇÃO POR GRANDEZA CODING GAME</t>
  </si>
  <si>
    <t>Perguntas</t>
  </si>
  <si>
    <t>CodeCombat (QUANTIDADE DE VOTOS BRUTOS)</t>
  </si>
  <si>
    <t>CodinGame (QUANTIDADE DE VOTOS BRUTOS)</t>
  </si>
  <si>
    <t>Code Combat (PORCENTAGEM DE VOTOS POR PERGUNTAS)</t>
  </si>
  <si>
    <t>Coding Game (PORCENTAGEM DE VOTOS POR PERGUNTAS)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</si>
</sst>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1" fillId="3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1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164" fontId="0" fillId="11" borderId="0" xfId="1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9" borderId="0" xfId="0" applyFont="1" applyFill="1" applyAlignment="1">
      <alignment horizontal="center"/>
    </xf>
    <xf numFmtId="164" fontId="4" fillId="9" borderId="0" xfId="1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7">
    <dxf>
      <numFmt numFmtId="0" formatCode="General"/>
      <alignment horizontal="center" vertical="bottom" textRotation="0" indent="0" justifyLastLine="0" shrinkToFit="0" readingOrder="0"/>
      <border diagonalUp="0" diagonalDown="0">
        <left/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 textRotation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numFmt numFmtId="164" formatCode="0.0%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CodeCombat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Planilha1!$O$31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Planilha1!$N$32:$N$42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Planilha1!$O$32:$O$42</c:f>
              <c:numCache>
                <c:formatCode>0.0%</c:formatCode>
                <c:ptCount val="11"/>
                <c:pt idx="0">
                  <c:v>7.9365079365079361E-3</c:v>
                </c:pt>
                <c:pt idx="1">
                  <c:v>7.9365079365079361E-2</c:v>
                </c:pt>
                <c:pt idx="2">
                  <c:v>2.3809523809523808E-2</c:v>
                </c:pt>
                <c:pt idx="3">
                  <c:v>4.7619047619047616E-2</c:v>
                </c:pt>
                <c:pt idx="4">
                  <c:v>0.21428571428571427</c:v>
                </c:pt>
                <c:pt idx="5">
                  <c:v>0.23015873015873015</c:v>
                </c:pt>
                <c:pt idx="6">
                  <c:v>0.14285714285714285</c:v>
                </c:pt>
                <c:pt idx="7">
                  <c:v>0.11309523809523808</c:v>
                </c:pt>
                <c:pt idx="8">
                  <c:v>3.5714285714285712E-2</c:v>
                </c:pt>
                <c:pt idx="9">
                  <c:v>0.14285714285714285</c:v>
                </c:pt>
                <c:pt idx="10">
                  <c:v>0.11904761904761904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2-47BE-8901-6F0E1C42B736}"/>
            </c:ext>
          </c:extLst>
        </c:ser>
        <c:ser>
          <c:idx val="1"/>
          <c:order val="1"/>
          <c:tx>
            <c:strRef>
              <c:f>Planilha1!$P$31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Planilha1!$N$32:$N$42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Planilha1!$P$32:$P$42</c:f>
              <c:numCache>
                <c:formatCode>0.0%</c:formatCode>
                <c:ptCount val="11"/>
                <c:pt idx="0">
                  <c:v>7.1428571428571425E-2</c:v>
                </c:pt>
                <c:pt idx="1">
                  <c:v>9.5238095238095233E-2</c:v>
                </c:pt>
                <c:pt idx="2">
                  <c:v>4.7619047619047616E-2</c:v>
                </c:pt>
                <c:pt idx="3">
                  <c:v>0.10714285714285714</c:v>
                </c:pt>
                <c:pt idx="4">
                  <c:v>0.16666666666666666</c:v>
                </c:pt>
                <c:pt idx="5">
                  <c:v>0.15079365079365079</c:v>
                </c:pt>
                <c:pt idx="6">
                  <c:v>0.20238095238095238</c:v>
                </c:pt>
                <c:pt idx="7">
                  <c:v>0.11904761904761904</c:v>
                </c:pt>
                <c:pt idx="8">
                  <c:v>0.11904761904761904</c:v>
                </c:pt>
                <c:pt idx="9">
                  <c:v>0.19047619047619047</c:v>
                </c:pt>
                <c:pt idx="10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2-47BE-8901-6F0E1C42B736}"/>
            </c:ext>
          </c:extLst>
        </c:ser>
        <c:ser>
          <c:idx val="2"/>
          <c:order val="2"/>
          <c:tx>
            <c:strRef>
              <c:f>Planilha1!$Q$31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Planilha1!$N$32:$N$42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Planilha1!$Q$32:$Q$42</c:f>
              <c:numCache>
                <c:formatCode>0.0%</c:formatCode>
                <c:ptCount val="11"/>
                <c:pt idx="0">
                  <c:v>0.15873015873015872</c:v>
                </c:pt>
                <c:pt idx="1">
                  <c:v>0.18253968253968256</c:v>
                </c:pt>
                <c:pt idx="2">
                  <c:v>8.7301587301587283E-2</c:v>
                </c:pt>
                <c:pt idx="3">
                  <c:v>0.22619047619047616</c:v>
                </c:pt>
                <c:pt idx="4">
                  <c:v>0.17460317460317457</c:v>
                </c:pt>
                <c:pt idx="5">
                  <c:v>0.24603174603174605</c:v>
                </c:pt>
                <c:pt idx="6">
                  <c:v>0.2857142857142857</c:v>
                </c:pt>
                <c:pt idx="7">
                  <c:v>0.17857142857142858</c:v>
                </c:pt>
                <c:pt idx="8">
                  <c:v>0.16666666666666666</c:v>
                </c:pt>
                <c:pt idx="9">
                  <c:v>0.21428571428571427</c:v>
                </c:pt>
                <c:pt idx="1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2-47BE-8901-6F0E1C42B736}"/>
            </c:ext>
          </c:extLst>
        </c:ser>
        <c:ser>
          <c:idx val="3"/>
          <c:order val="3"/>
          <c:tx>
            <c:strRef>
              <c:f>Planilha1!$R$31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Planilha1!$N$32:$N$42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Planilha1!$R$32:$R$42</c:f>
              <c:numCache>
                <c:formatCode>0.0%</c:formatCode>
                <c:ptCount val="11"/>
                <c:pt idx="0">
                  <c:v>0.27777777777777773</c:v>
                </c:pt>
                <c:pt idx="1">
                  <c:v>0.20634920634920637</c:v>
                </c:pt>
                <c:pt idx="2">
                  <c:v>0.22222222222222224</c:v>
                </c:pt>
                <c:pt idx="3">
                  <c:v>0.27380952380952384</c:v>
                </c:pt>
                <c:pt idx="4">
                  <c:v>0.18253968253968256</c:v>
                </c:pt>
                <c:pt idx="5">
                  <c:v>0.18253968253968256</c:v>
                </c:pt>
                <c:pt idx="6">
                  <c:v>0.26190476190476186</c:v>
                </c:pt>
                <c:pt idx="7">
                  <c:v>0.1607142857142857</c:v>
                </c:pt>
                <c:pt idx="8">
                  <c:v>0.15476190476190477</c:v>
                </c:pt>
                <c:pt idx="9">
                  <c:v>0.19047619047619047</c:v>
                </c:pt>
                <c:pt idx="10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2-47BE-8901-6F0E1C42B736}"/>
            </c:ext>
          </c:extLst>
        </c:ser>
        <c:ser>
          <c:idx val="4"/>
          <c:order val="4"/>
          <c:tx>
            <c:strRef>
              <c:f>Planilha1!$S$31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Planilha1!$N$32:$N$42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Planilha1!$S$32:$S$42</c:f>
              <c:numCache>
                <c:formatCode>0.0%</c:formatCode>
                <c:ptCount val="11"/>
                <c:pt idx="0">
                  <c:v>0.48412698412698418</c:v>
                </c:pt>
                <c:pt idx="1">
                  <c:v>0.43650793650793657</c:v>
                </c:pt>
                <c:pt idx="2">
                  <c:v>0.2857142857142857</c:v>
                </c:pt>
                <c:pt idx="3">
                  <c:v>0.34523809523809523</c:v>
                </c:pt>
                <c:pt idx="4">
                  <c:v>0.26190476190476192</c:v>
                </c:pt>
                <c:pt idx="5">
                  <c:v>0.19047619047619047</c:v>
                </c:pt>
                <c:pt idx="6">
                  <c:v>0.60714285714285721</c:v>
                </c:pt>
                <c:pt idx="7">
                  <c:v>0.4285714285714286</c:v>
                </c:pt>
                <c:pt idx="8">
                  <c:v>0.52380952380952384</c:v>
                </c:pt>
                <c:pt idx="9">
                  <c:v>0.26190476190476192</c:v>
                </c:pt>
                <c:pt idx="10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2-47BE-8901-6F0E1C42B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414639"/>
        <c:axId val="1578415471"/>
      </c:barChart>
      <c:catAx>
        <c:axId val="15784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15471"/>
        <c:crosses val="autoZero"/>
        <c:auto val="1"/>
        <c:lblAlgn val="ctr"/>
        <c:lblOffset val="100"/>
        <c:noMultiLvlLbl val="0"/>
      </c:catAx>
      <c:valAx>
        <c:axId val="15784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CodinGame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Planilha1!$U$31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Planilha1!$T$32:$T$42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Planilha1!$U$32:$U$42</c:f>
              <c:numCache>
                <c:formatCode>0.0%</c:formatCode>
                <c:ptCount val="11"/>
                <c:pt idx="0">
                  <c:v>5.5555555555555552E-2</c:v>
                </c:pt>
                <c:pt idx="1">
                  <c:v>0.1111111111111111</c:v>
                </c:pt>
                <c:pt idx="2">
                  <c:v>0.11904761904761903</c:v>
                </c:pt>
                <c:pt idx="3">
                  <c:v>0.11904761904761904</c:v>
                </c:pt>
                <c:pt idx="4">
                  <c:v>0.30952380952380953</c:v>
                </c:pt>
                <c:pt idx="5">
                  <c:v>0.25396825396825401</c:v>
                </c:pt>
                <c:pt idx="6">
                  <c:v>0.20238095238095238</c:v>
                </c:pt>
                <c:pt idx="7">
                  <c:v>0.19047619047619047</c:v>
                </c:pt>
                <c:pt idx="8">
                  <c:v>0.16666666666666666</c:v>
                </c:pt>
                <c:pt idx="9">
                  <c:v>0.19047619047619047</c:v>
                </c:pt>
                <c:pt idx="10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3-4C30-B5B6-D30C438DD9BB}"/>
            </c:ext>
          </c:extLst>
        </c:ser>
        <c:ser>
          <c:idx val="1"/>
          <c:order val="1"/>
          <c:tx>
            <c:strRef>
              <c:f>Planilha1!$V$31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Planilha1!$T$32:$T$42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Planilha1!$V$32:$V$42</c:f>
              <c:numCache>
                <c:formatCode>0.0%</c:formatCode>
                <c:ptCount val="11"/>
                <c:pt idx="0">
                  <c:v>0.13492063492063491</c:v>
                </c:pt>
                <c:pt idx="1">
                  <c:v>0.12698412698412698</c:v>
                </c:pt>
                <c:pt idx="2">
                  <c:v>0.1111111111111111</c:v>
                </c:pt>
                <c:pt idx="3">
                  <c:v>0.13095238095238093</c:v>
                </c:pt>
                <c:pt idx="4">
                  <c:v>0.18253968253968256</c:v>
                </c:pt>
                <c:pt idx="5">
                  <c:v>0.16666666666666666</c:v>
                </c:pt>
                <c:pt idx="6">
                  <c:v>0.15476190476190477</c:v>
                </c:pt>
                <c:pt idx="7">
                  <c:v>0.16666666666666669</c:v>
                </c:pt>
                <c:pt idx="8">
                  <c:v>0.16666666666666666</c:v>
                </c:pt>
                <c:pt idx="9">
                  <c:v>0.11904761904761904</c:v>
                </c:pt>
                <c:pt idx="10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3-4C30-B5B6-D30C438DD9BB}"/>
            </c:ext>
          </c:extLst>
        </c:ser>
        <c:ser>
          <c:idx val="2"/>
          <c:order val="2"/>
          <c:tx>
            <c:strRef>
              <c:f>Planilha1!$W$31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Planilha1!$T$32:$T$42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Planilha1!$W$32:$W$42</c:f>
              <c:numCache>
                <c:formatCode>0.0%</c:formatCode>
                <c:ptCount val="11"/>
                <c:pt idx="0">
                  <c:v>0.26190476190476192</c:v>
                </c:pt>
                <c:pt idx="1">
                  <c:v>0.23015873015873015</c:v>
                </c:pt>
                <c:pt idx="2">
                  <c:v>0.14285714285714285</c:v>
                </c:pt>
                <c:pt idx="3">
                  <c:v>0.22619047619047616</c:v>
                </c:pt>
                <c:pt idx="4">
                  <c:v>0.17460317460317462</c:v>
                </c:pt>
                <c:pt idx="5">
                  <c:v>0.22222222222222221</c:v>
                </c:pt>
                <c:pt idx="6">
                  <c:v>0.38095238095238093</c:v>
                </c:pt>
                <c:pt idx="7">
                  <c:v>0.20833333333333334</c:v>
                </c:pt>
                <c:pt idx="8">
                  <c:v>0.17857142857142855</c:v>
                </c:pt>
                <c:pt idx="9">
                  <c:v>0.27380952380952384</c:v>
                </c:pt>
                <c:pt idx="1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3-4C30-B5B6-D30C438DD9BB}"/>
            </c:ext>
          </c:extLst>
        </c:ser>
        <c:ser>
          <c:idx val="3"/>
          <c:order val="3"/>
          <c:tx>
            <c:strRef>
              <c:f>Planilha1!$X$31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Planilha1!$T$32:$T$42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Planilha1!$X$32:$X$42</c:f>
              <c:numCache>
                <c:formatCode>0.0%</c:formatCode>
                <c:ptCount val="11"/>
                <c:pt idx="0">
                  <c:v>0.31746031746031744</c:v>
                </c:pt>
                <c:pt idx="1">
                  <c:v>0.18253968253968253</c:v>
                </c:pt>
                <c:pt idx="2">
                  <c:v>0.14285714285714285</c:v>
                </c:pt>
                <c:pt idx="3">
                  <c:v>0.17857142857142855</c:v>
                </c:pt>
                <c:pt idx="4">
                  <c:v>0.15079365079365079</c:v>
                </c:pt>
                <c:pt idx="5">
                  <c:v>0.20634920634920637</c:v>
                </c:pt>
                <c:pt idx="6">
                  <c:v>0.3571428571428571</c:v>
                </c:pt>
                <c:pt idx="7">
                  <c:v>0.17857142857142858</c:v>
                </c:pt>
                <c:pt idx="8">
                  <c:v>0.21428571428571427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3-4C30-B5B6-D30C438DD9BB}"/>
            </c:ext>
          </c:extLst>
        </c:ser>
        <c:ser>
          <c:idx val="4"/>
          <c:order val="4"/>
          <c:tx>
            <c:strRef>
              <c:f>Planilha1!$Y$31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Planilha1!$T$32:$T$42</c:f>
              <c:strCache>
                <c:ptCount val="11"/>
                <c:pt idx="0">
                  <c:v>Atenção</c:v>
                </c:pt>
                <c:pt idx="1">
                  <c:v>Relevância</c:v>
                </c:pt>
                <c:pt idx="2">
                  <c:v>Confiança</c:v>
                </c:pt>
                <c:pt idx="3">
                  <c:v>Satisfação</c:v>
                </c:pt>
                <c:pt idx="4">
                  <c:v>Imensão</c:v>
                </c:pt>
                <c:pt idx="5">
                  <c:v>Interação Social</c:v>
                </c:pt>
                <c:pt idx="6">
                  <c:v>Desafio</c:v>
                </c:pt>
                <c:pt idx="7">
                  <c:v>Divertimento</c:v>
                </c:pt>
                <c:pt idx="8">
                  <c:v>Competência</c:v>
                </c:pt>
                <c:pt idx="9">
                  <c:v>Aprendizagem de curto termo</c:v>
                </c:pt>
                <c:pt idx="10">
                  <c:v>Aprendizagem de longo termo</c:v>
                </c:pt>
              </c:strCache>
            </c:strRef>
          </c:cat>
          <c:val>
            <c:numRef>
              <c:f>Planilha1!$Y$32:$Y$42</c:f>
              <c:numCache>
                <c:formatCode>0.0%</c:formatCode>
                <c:ptCount val="11"/>
                <c:pt idx="0">
                  <c:v>0.23015873015873015</c:v>
                </c:pt>
                <c:pt idx="1">
                  <c:v>0.34920634920634924</c:v>
                </c:pt>
                <c:pt idx="2">
                  <c:v>0.15079365079365079</c:v>
                </c:pt>
                <c:pt idx="3">
                  <c:v>0.34523809523809523</c:v>
                </c:pt>
                <c:pt idx="4">
                  <c:v>0.18253968253968253</c:v>
                </c:pt>
                <c:pt idx="5">
                  <c:v>0.15079365079365079</c:v>
                </c:pt>
                <c:pt idx="6">
                  <c:v>0.40476190476190477</c:v>
                </c:pt>
                <c:pt idx="7">
                  <c:v>0.25595238095238093</c:v>
                </c:pt>
                <c:pt idx="8">
                  <c:v>0.27380952380952384</c:v>
                </c:pt>
                <c:pt idx="9">
                  <c:v>0.25</c:v>
                </c:pt>
                <c:pt idx="10">
                  <c:v>0.19047619047619047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3-4C30-B5B6-D30C438D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8412975"/>
        <c:axId val="1578413807"/>
      </c:barChart>
      <c:catAx>
        <c:axId val="157841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13807"/>
        <c:crosses val="autoZero"/>
        <c:auto val="1"/>
        <c:lblAlgn val="ctr"/>
        <c:lblOffset val="100"/>
        <c:noMultiLvlLbl val="0"/>
      </c:catAx>
      <c:valAx>
        <c:axId val="157841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41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42</xdr:row>
      <xdr:rowOff>166687</xdr:rowOff>
    </xdr:from>
    <xdr:to>
      <xdr:col>17</xdr:col>
      <xdr:colOff>104775</xdr:colOff>
      <xdr:row>57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42</xdr:row>
      <xdr:rowOff>166687</xdr:rowOff>
    </xdr:from>
    <xdr:to>
      <xdr:col>23</xdr:col>
      <xdr:colOff>485775</xdr:colOff>
      <xdr:row>57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2:Z29" totalsRowShown="0" headerRowDxfId="3" dataDxfId="2">
  <tableColumns count="25">
    <tableColumn id="1" name="Perguntas" dataDxfId="26"/>
    <tableColumn id="2" name="1 (Discordo Totalmente)" dataDxfId="25"/>
    <tableColumn id="3" name="2 (Discordo Parcialmente)" dataDxfId="24"/>
    <tableColumn id="4" name="3 (Neutro)" dataDxfId="23"/>
    <tableColumn id="5" name="4 (Concordo Parcialmente)" dataDxfId="22"/>
    <tableColumn id="6" name="5 (Concordo Completamente)" dataDxfId="21"/>
    <tableColumn id="7" name="1 (Discordo Totalmente)2" dataDxfId="20"/>
    <tableColumn id="8" name="2 (Discordo Parcialmente)2" dataDxfId="19"/>
    <tableColumn id="9" name="3 (Neutro)2" dataDxfId="18"/>
    <tableColumn id="10" name="4 (Concordo Parcialmente)2" dataDxfId="17"/>
    <tableColumn id="11" name="5 (Concordo Completamente)2" dataDxfId="16"/>
    <tableColumn id="12" name="Total CodeCombat" dataDxfId="1">
      <calculatedColumnFormula>Tabela2[[#This Row],[1 (Discordo Totalmente)]]+Tabela2[[#This Row],[2 (Discordo Parcialmente)]]+Tabela2[[#This Row],[3 (Neutro)]]+Tabela2[[#This Row],[4 (Concordo Parcialmente)]]+Tabela2[[#This Row],[5 (Concordo Completamente)]]</calculatedColumnFormula>
    </tableColumn>
    <tableColumn id="13" name="Total CodinGame" dataDxfId="0">
      <calculatedColumnFormula>Tabela2[[#This Row],[1 (Discordo Totalmente)2]]+Tabela2[[#This Row],[2 (Discordo Parcialmente)2]]+Tabela2[[#This Row],[3 (Neutro)2]]+Tabela2[[#This Row],[4 (Concordo Parcialmente)2]]+Tabela2[[#This Row],[5 (Concordo Completamente)2]]</calculatedColumnFormula>
    </tableColumn>
    <tableColumn id="14" name="Media 1" dataDxfId="15" dataCellStyle="Porcentagem">
      <calculatedColumnFormula>Tabela2[[#This Row],[1 (Discordo Totalmente)]]/Tabela2[[#This Row],[Total CodeCombat]]</calculatedColumnFormula>
    </tableColumn>
    <tableColumn id="15" name="Media 2" dataDxfId="14" dataCellStyle="Porcentagem">
      <calculatedColumnFormula>Tabela2[[#This Row],[2 (Discordo Parcialmente)]]/Tabela2[[#This Row],[Total CodeCombat]]</calculatedColumnFormula>
    </tableColumn>
    <tableColumn id="16" name="Media 3" dataDxfId="13" dataCellStyle="Porcentagem">
      <calculatedColumnFormula>Tabela2[[#This Row],[3 (Neutro)]]/Tabela2[[#This Row],[Total CodeCombat]]</calculatedColumnFormula>
    </tableColumn>
    <tableColumn id="17" name="Media 4" dataDxfId="12" dataCellStyle="Porcentagem">
      <calculatedColumnFormula>Tabela2[[#This Row],[4 (Concordo Parcialmente)]]/Tabela2[[#This Row],[Total CodeCombat]]</calculatedColumnFormula>
    </tableColumn>
    <tableColumn id="18" name="Media 5" dataDxfId="11" dataCellStyle="Porcentagem">
      <calculatedColumnFormula>Tabela2[[#This Row],[5 (Concordo Completamente)]]/Tabela2[[#This Row],[Total CodeCombat]]</calculatedColumnFormula>
    </tableColumn>
    <tableColumn id="19" name="% CodeCombat" dataDxfId="10" dataCellStyle="Porcentagem">
      <calculatedColumnFormula>Tabela2[[#This Row],[Media 1]]+Tabela2[[#This Row],[Media 2]]+Tabela2[[#This Row],[Media 3]]+Tabela2[[#This Row],[Media 4]]+Tabela2[[#This Row],[Media 5]]</calculatedColumnFormula>
    </tableColumn>
    <tableColumn id="20" name="Media b1" dataDxfId="9" dataCellStyle="Porcentagem">
      <calculatedColumnFormula>Tabela2[[#This Row],[1 (Discordo Totalmente)2]]/Tabela2[[#This Row],[Total CodinGame]]</calculatedColumnFormula>
    </tableColumn>
    <tableColumn id="21" name="Media b2" dataDxfId="8" dataCellStyle="Porcentagem">
      <calculatedColumnFormula>Tabela2[[#This Row],[2 (Discordo Parcialmente)2]]/Tabela2[[#This Row],[Total CodinGame]]</calculatedColumnFormula>
    </tableColumn>
    <tableColumn id="22" name="Media b3" dataDxfId="7" dataCellStyle="Porcentagem">
      <calculatedColumnFormula>Tabela2[[#This Row],[3 (Neutro)2]]/Tabela2[[#This Row],[Total CodinGame]]</calculatedColumnFormula>
    </tableColumn>
    <tableColumn id="23" name="Media b4" dataDxfId="6" dataCellStyle="Porcentagem">
      <calculatedColumnFormula>Tabela2[[#This Row],[4 (Concordo Parcialmente)2]]/Tabela2[[#This Row],[Total CodinGame]]</calculatedColumnFormula>
    </tableColumn>
    <tableColumn id="24" name="Media b5" dataDxfId="5" dataCellStyle="Porcentagem">
      <calculatedColumnFormula>Tabela2[[#This Row],[5 (Concordo Completamente)2]]/Tabela2[[#This Row],[Total CodinGame]]</calculatedColumnFormula>
    </tableColumn>
    <tableColumn id="25" name="% CodinGame" dataDxfId="4" dataCellStyle="Porcentagem">
      <calculatedColumnFormula>Tabela2[[#This Row],[Media b1]]+Tabela2[[#This Row],[Media b2]]+Tabela2[[#This Row],[Media b3]]+Tabela2[[#This Row],[Media b4]]+Tabela2[[#This Row],[Media b5]]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M1" zoomScale="85" zoomScaleNormal="85" workbookViewId="0">
      <selection activeCell="Y2" sqref="Y2"/>
    </sheetView>
  </sheetViews>
  <sheetFormatPr defaultRowHeight="15" x14ac:dyDescent="0.25"/>
  <cols>
    <col min="1" max="1" width="114.140625" style="1" bestFit="1" customWidth="1"/>
    <col min="2" max="2" width="9.85546875" style="1" bestFit="1" customWidth="1"/>
    <col min="3" max="3" width="22.7109375" style="1" bestFit="1" customWidth="1"/>
    <col min="4" max="4" width="24.140625" style="1" bestFit="1" customWidth="1"/>
    <col min="5" max="5" width="10.140625" style="1" bestFit="1" customWidth="1"/>
    <col min="6" max="6" width="24.85546875" style="1" bestFit="1" customWidth="1"/>
    <col min="7" max="7" width="27.7109375" style="1" bestFit="1" customWidth="1"/>
    <col min="8" max="8" width="23.7109375" style="1" bestFit="1" customWidth="1"/>
    <col min="9" max="9" width="25.140625" style="1" bestFit="1" customWidth="1"/>
    <col min="10" max="10" width="11.140625" style="1" bestFit="1" customWidth="1"/>
    <col min="11" max="11" width="26" style="1" bestFit="1" customWidth="1"/>
    <col min="12" max="12" width="28.7109375" style="1" bestFit="1" customWidth="1"/>
    <col min="13" max="13" width="22.140625" style="1" bestFit="1" customWidth="1"/>
    <col min="14" max="14" width="28.42578125" style="1" bestFit="1" customWidth="1"/>
    <col min="15" max="15" width="15.28515625" style="1" bestFit="1" customWidth="1"/>
    <col min="16" max="19" width="12.7109375" style="1" bestFit="1" customWidth="1"/>
    <col min="20" max="20" width="19.7109375" style="1" bestFit="1" customWidth="1"/>
    <col min="21" max="26" width="13.85546875" style="1" bestFit="1" customWidth="1"/>
    <col min="27" max="16384" width="9.140625" style="1"/>
  </cols>
  <sheetData>
    <row r="1" spans="1:26" x14ac:dyDescent="0.25">
      <c r="B1" s="31" t="s">
        <v>65</v>
      </c>
      <c r="C1" s="31"/>
      <c r="D1" s="31"/>
      <c r="E1" s="31"/>
      <c r="F1" s="31"/>
      <c r="G1" s="31"/>
      <c r="H1" s="31" t="s">
        <v>66</v>
      </c>
      <c r="I1" s="31"/>
      <c r="J1" s="31"/>
      <c r="K1" s="31"/>
      <c r="L1" s="31"/>
      <c r="O1" s="31" t="s">
        <v>67</v>
      </c>
      <c r="P1" s="31"/>
      <c r="Q1" s="31"/>
      <c r="R1" s="31"/>
      <c r="S1" s="31"/>
      <c r="U1" s="31" t="s">
        <v>68</v>
      </c>
      <c r="V1" s="31"/>
      <c r="W1" s="31"/>
      <c r="X1" s="31"/>
      <c r="Y1" s="31"/>
    </row>
    <row r="2" spans="1:26" x14ac:dyDescent="0.25">
      <c r="B2" s="1" t="s">
        <v>64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32" t="s">
        <v>0</v>
      </c>
      <c r="N2" s="33" t="s">
        <v>60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61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</row>
    <row r="3" spans="1:26" s="4" customFormat="1" x14ac:dyDescent="0.25">
      <c r="A3" s="3" t="s">
        <v>23</v>
      </c>
      <c r="B3" s="4">
        <v>1</v>
      </c>
      <c r="C3" s="4">
        <v>0</v>
      </c>
      <c r="D3" s="4">
        <v>2</v>
      </c>
      <c r="E3" s="4">
        <v>8</v>
      </c>
      <c r="F3" s="4">
        <v>13</v>
      </c>
      <c r="G3" s="4">
        <v>19</v>
      </c>
      <c r="H3" s="4">
        <v>1</v>
      </c>
      <c r="I3" s="4">
        <v>5</v>
      </c>
      <c r="J3" s="4">
        <v>14</v>
      </c>
      <c r="K3" s="4">
        <v>11</v>
      </c>
      <c r="L3" s="4">
        <v>11</v>
      </c>
      <c r="M3" s="3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3" s="3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3" s="5">
        <f>Tabela2[[#This Row],[1 (Discordo Totalmente)]]/Tabela2[[#This Row],[Total CodeCombat]]</f>
        <v>0</v>
      </c>
      <c r="P3" s="5">
        <f>Tabela2[[#This Row],[2 (Discordo Parcialmente)]]/Tabela2[[#This Row],[Total CodeCombat]]</f>
        <v>4.7619047619047616E-2</v>
      </c>
      <c r="Q3" s="5">
        <f>Tabela2[[#This Row],[3 (Neutro)]]/Tabela2[[#This Row],[Total CodeCombat]]</f>
        <v>0.19047619047619047</v>
      </c>
      <c r="R3" s="5">
        <f>Tabela2[[#This Row],[4 (Concordo Parcialmente)]]/Tabela2[[#This Row],[Total CodeCombat]]</f>
        <v>0.30952380952380953</v>
      </c>
      <c r="S3" s="5">
        <f>Tabela2[[#This Row],[5 (Concordo Completamente)]]/Tabela2[[#This Row],[Total CodeCombat]]</f>
        <v>0.45238095238095238</v>
      </c>
      <c r="T3" s="5">
        <f>Tabela2[[#This Row],[Media 1]]+Tabela2[[#This Row],[Media 2]]+Tabela2[[#This Row],[Media 3]]+Tabela2[[#This Row],[Media 4]]+Tabela2[[#This Row],[Media 5]]</f>
        <v>1</v>
      </c>
      <c r="U3" s="5">
        <f>Tabela2[[#This Row],[1 (Discordo Totalmente)2]]/Tabela2[[#This Row],[Total CodinGame]]</f>
        <v>2.3809523809523808E-2</v>
      </c>
      <c r="V3" s="5">
        <f>Tabela2[[#This Row],[2 (Discordo Parcialmente)2]]/Tabela2[[#This Row],[Total CodinGame]]</f>
        <v>0.11904761904761904</v>
      </c>
      <c r="W3" s="5">
        <f>Tabela2[[#This Row],[3 (Neutro)2]]/Tabela2[[#This Row],[Total CodinGame]]</f>
        <v>0.33333333333333331</v>
      </c>
      <c r="X3" s="5">
        <f>Tabela2[[#This Row],[4 (Concordo Parcialmente)2]]/Tabela2[[#This Row],[Total CodinGame]]</f>
        <v>0.26190476190476192</v>
      </c>
      <c r="Y3" s="5">
        <f>Tabela2[[#This Row],[5 (Concordo Completamente)2]]/Tabela2[[#This Row],[Total CodinGame]]</f>
        <v>0.26190476190476192</v>
      </c>
      <c r="Z3" s="5">
        <f>Tabela2[[#This Row],[Media b1]]+Tabela2[[#This Row],[Media b2]]+Tabela2[[#This Row],[Media b3]]+Tabela2[[#This Row],[Media b4]]+Tabela2[[#This Row],[Media b5]]</f>
        <v>1</v>
      </c>
    </row>
    <row r="4" spans="1:26" s="4" customFormat="1" x14ac:dyDescent="0.25">
      <c r="A4" s="3" t="s">
        <v>24</v>
      </c>
      <c r="B4" s="6">
        <v>2</v>
      </c>
      <c r="C4" s="4">
        <v>0</v>
      </c>
      <c r="D4" s="4">
        <v>5</v>
      </c>
      <c r="E4" s="4">
        <v>3</v>
      </c>
      <c r="F4" s="4">
        <v>12</v>
      </c>
      <c r="G4" s="4">
        <v>22</v>
      </c>
      <c r="H4" s="4">
        <v>5</v>
      </c>
      <c r="I4" s="4">
        <v>3</v>
      </c>
      <c r="J4" s="4">
        <v>7</v>
      </c>
      <c r="K4" s="4">
        <v>18</v>
      </c>
      <c r="L4" s="4">
        <v>9</v>
      </c>
      <c r="M4" s="3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4" s="3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4" s="5">
        <f>Tabela2[[#This Row],[1 (Discordo Totalmente)]]/Tabela2[[#This Row],[Total CodeCombat]]</f>
        <v>0</v>
      </c>
      <c r="P4" s="5">
        <f>Tabela2[[#This Row],[2 (Discordo Parcialmente)]]/Tabela2[[#This Row],[Total CodeCombat]]</f>
        <v>0.11904761904761904</v>
      </c>
      <c r="Q4" s="5">
        <f>Tabela2[[#This Row],[3 (Neutro)]]/Tabela2[[#This Row],[Total CodeCombat]]</f>
        <v>7.1428571428571425E-2</v>
      </c>
      <c r="R4" s="5">
        <f>Tabela2[[#This Row],[4 (Concordo Parcialmente)]]/Tabela2[[#This Row],[Total CodeCombat]]</f>
        <v>0.2857142857142857</v>
      </c>
      <c r="S4" s="5">
        <f>Tabela2[[#This Row],[5 (Concordo Completamente)]]/Tabela2[[#This Row],[Total CodeCombat]]</f>
        <v>0.52380952380952384</v>
      </c>
      <c r="T4" s="5">
        <f>Tabela2[[#This Row],[Media 1]]+Tabela2[[#This Row],[Media 2]]+Tabela2[[#This Row],[Media 3]]+Tabela2[[#This Row],[Media 4]]+Tabela2[[#This Row],[Media 5]]</f>
        <v>1</v>
      </c>
      <c r="U4" s="5">
        <f>Tabela2[[#This Row],[1 (Discordo Totalmente)2]]/Tabela2[[#This Row],[Total CodinGame]]</f>
        <v>0.11904761904761904</v>
      </c>
      <c r="V4" s="5">
        <f>Tabela2[[#This Row],[2 (Discordo Parcialmente)2]]/Tabela2[[#This Row],[Total CodinGame]]</f>
        <v>7.1428571428571425E-2</v>
      </c>
      <c r="W4" s="5">
        <f>Tabela2[[#This Row],[3 (Neutro)2]]/Tabela2[[#This Row],[Total CodinGame]]</f>
        <v>0.16666666666666666</v>
      </c>
      <c r="X4" s="5">
        <f>Tabela2[[#This Row],[4 (Concordo Parcialmente)2]]/Tabela2[[#This Row],[Total CodinGame]]</f>
        <v>0.42857142857142855</v>
      </c>
      <c r="Y4" s="5">
        <f>Tabela2[[#This Row],[5 (Concordo Completamente)2]]/Tabela2[[#This Row],[Total CodinGame]]</f>
        <v>0.21428571428571427</v>
      </c>
      <c r="Z4" s="5">
        <f>Tabela2[[#This Row],[Media b1]]+Tabela2[[#This Row],[Media b2]]+Tabela2[[#This Row],[Media b3]]+Tabela2[[#This Row],[Media b4]]+Tabela2[[#This Row],[Media b5]]</f>
        <v>0.99999999999999989</v>
      </c>
    </row>
    <row r="5" spans="1:26" s="4" customFormat="1" x14ac:dyDescent="0.25">
      <c r="A5" s="4" t="s">
        <v>25</v>
      </c>
      <c r="B5" s="4">
        <v>3</v>
      </c>
      <c r="C5" s="4">
        <v>1</v>
      </c>
      <c r="D5" s="4">
        <v>2</v>
      </c>
      <c r="E5" s="4">
        <v>9</v>
      </c>
      <c r="F5" s="4">
        <v>10</v>
      </c>
      <c r="G5" s="4">
        <v>20</v>
      </c>
      <c r="H5" s="4">
        <v>1</v>
      </c>
      <c r="I5" s="4">
        <v>9</v>
      </c>
      <c r="J5" s="4">
        <v>12</v>
      </c>
      <c r="K5" s="4">
        <v>11</v>
      </c>
      <c r="L5" s="4">
        <v>9</v>
      </c>
      <c r="M5" s="3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5" s="3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5" s="5">
        <f>Tabela2[[#This Row],[1 (Discordo Totalmente)]]/Tabela2[[#This Row],[Total CodeCombat]]</f>
        <v>2.3809523809523808E-2</v>
      </c>
      <c r="P5" s="5">
        <f>Tabela2[[#This Row],[2 (Discordo Parcialmente)]]/Tabela2[[#This Row],[Total CodeCombat]]</f>
        <v>4.7619047619047616E-2</v>
      </c>
      <c r="Q5" s="5">
        <f>Tabela2[[#This Row],[3 (Neutro)]]/Tabela2[[#This Row],[Total CodeCombat]]</f>
        <v>0.21428571428571427</v>
      </c>
      <c r="R5" s="5">
        <f>Tabela2[[#This Row],[4 (Concordo Parcialmente)]]/Tabela2[[#This Row],[Total CodeCombat]]</f>
        <v>0.23809523809523808</v>
      </c>
      <c r="S5" s="5">
        <f>Tabela2[[#This Row],[5 (Concordo Completamente)]]/Tabela2[[#This Row],[Total CodeCombat]]</f>
        <v>0.47619047619047616</v>
      </c>
      <c r="T5" s="5">
        <f>Tabela2[[#This Row],[Media 1]]+Tabela2[[#This Row],[Media 2]]+Tabela2[[#This Row],[Media 3]]+Tabela2[[#This Row],[Media 4]]+Tabela2[[#This Row],[Media 5]]</f>
        <v>0.99999999999999989</v>
      </c>
      <c r="U5" s="5">
        <f>Tabela2[[#This Row],[1 (Discordo Totalmente)2]]/Tabela2[[#This Row],[Total CodinGame]]</f>
        <v>2.3809523809523808E-2</v>
      </c>
      <c r="V5" s="5">
        <f>Tabela2[[#This Row],[2 (Discordo Parcialmente)2]]/Tabela2[[#This Row],[Total CodinGame]]</f>
        <v>0.21428571428571427</v>
      </c>
      <c r="W5" s="5">
        <f>Tabela2[[#This Row],[3 (Neutro)2]]/Tabela2[[#This Row],[Total CodinGame]]</f>
        <v>0.2857142857142857</v>
      </c>
      <c r="X5" s="5">
        <f>Tabela2[[#This Row],[4 (Concordo Parcialmente)2]]/Tabela2[[#This Row],[Total CodinGame]]</f>
        <v>0.26190476190476192</v>
      </c>
      <c r="Y5" s="5">
        <f>Tabela2[[#This Row],[5 (Concordo Completamente)2]]/Tabela2[[#This Row],[Total CodinGame]]</f>
        <v>0.21428571428571427</v>
      </c>
      <c r="Z5" s="5">
        <f>Tabela2[[#This Row],[Media b1]]+Tabela2[[#This Row],[Media b2]]+Tabela2[[#This Row],[Media b3]]+Tabela2[[#This Row],[Media b4]]+Tabela2[[#This Row],[Media b5]]</f>
        <v>0.99999999999999989</v>
      </c>
    </row>
    <row r="6" spans="1:26" s="7" customFormat="1" x14ac:dyDescent="0.25">
      <c r="A6" s="7" t="s">
        <v>26</v>
      </c>
      <c r="B6" s="7">
        <v>4</v>
      </c>
      <c r="C6" s="7">
        <v>5</v>
      </c>
      <c r="D6" s="7">
        <v>2</v>
      </c>
      <c r="E6" s="7">
        <v>6</v>
      </c>
      <c r="F6" s="7">
        <v>6</v>
      </c>
      <c r="G6" s="7">
        <v>23</v>
      </c>
      <c r="H6" s="7">
        <v>5</v>
      </c>
      <c r="I6" s="7">
        <v>4</v>
      </c>
      <c r="J6" s="7">
        <v>6</v>
      </c>
      <c r="K6" s="7">
        <v>7</v>
      </c>
      <c r="L6" s="7">
        <v>20</v>
      </c>
      <c r="M6" s="36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6" s="37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6" s="8">
        <f>Tabela2[[#This Row],[1 (Discordo Totalmente)]]/Tabela2[[#This Row],[Total CodeCombat]]</f>
        <v>0.11904761904761904</v>
      </c>
      <c r="P6" s="8">
        <f>Tabela2[[#This Row],[2 (Discordo Parcialmente)]]/Tabela2[[#This Row],[Total CodeCombat]]</f>
        <v>4.7619047619047616E-2</v>
      </c>
      <c r="Q6" s="8">
        <f>Tabela2[[#This Row],[3 (Neutro)]]/Tabela2[[#This Row],[Total CodeCombat]]</f>
        <v>0.14285714285714285</v>
      </c>
      <c r="R6" s="8">
        <f>Tabela2[[#This Row],[4 (Concordo Parcialmente)]]/Tabela2[[#This Row],[Total CodeCombat]]</f>
        <v>0.14285714285714285</v>
      </c>
      <c r="S6" s="8">
        <f>Tabela2[[#This Row],[5 (Concordo Completamente)]]/Tabela2[[#This Row],[Total CodeCombat]]</f>
        <v>0.54761904761904767</v>
      </c>
      <c r="T6" s="8">
        <f>Tabela2[[#This Row],[Media 1]]+Tabela2[[#This Row],[Media 2]]+Tabela2[[#This Row],[Media 3]]+Tabela2[[#This Row],[Media 4]]+Tabela2[[#This Row],[Media 5]]</f>
        <v>1</v>
      </c>
      <c r="U6" s="8">
        <f>Tabela2[[#This Row],[1 (Discordo Totalmente)2]]/Tabela2[[#This Row],[Total CodinGame]]</f>
        <v>0.11904761904761904</v>
      </c>
      <c r="V6" s="8">
        <f>Tabela2[[#This Row],[2 (Discordo Parcialmente)2]]/Tabela2[[#This Row],[Total CodinGame]]</f>
        <v>9.5238095238095233E-2</v>
      </c>
      <c r="W6" s="8">
        <f>Tabela2[[#This Row],[3 (Neutro)2]]/Tabela2[[#This Row],[Total CodinGame]]</f>
        <v>0.14285714285714285</v>
      </c>
      <c r="X6" s="8">
        <f>Tabela2[[#This Row],[4 (Concordo Parcialmente)2]]/Tabela2[[#This Row],[Total CodinGame]]</f>
        <v>0.16666666666666666</v>
      </c>
      <c r="Y6" s="8">
        <f>Tabela2[[#This Row],[5 (Concordo Completamente)2]]/Tabela2[[#This Row],[Total CodinGame]]</f>
        <v>0.47619047619047616</v>
      </c>
      <c r="Z6" s="8">
        <f>Tabela2[[#This Row],[Media b1]]+Tabela2[[#This Row],[Media b2]]+Tabela2[[#This Row],[Media b3]]+Tabela2[[#This Row],[Media b4]]+Tabela2[[#This Row],[Media b5]]</f>
        <v>0.99999999999999989</v>
      </c>
    </row>
    <row r="7" spans="1:26" s="7" customFormat="1" x14ac:dyDescent="0.25">
      <c r="A7" s="7" t="s">
        <v>27</v>
      </c>
      <c r="B7" s="7">
        <v>5</v>
      </c>
      <c r="C7" s="7">
        <v>3</v>
      </c>
      <c r="D7" s="7">
        <v>7</v>
      </c>
      <c r="E7" s="7">
        <v>7</v>
      </c>
      <c r="F7" s="7">
        <v>10</v>
      </c>
      <c r="G7" s="7">
        <v>15</v>
      </c>
      <c r="H7" s="7">
        <v>5</v>
      </c>
      <c r="I7" s="7">
        <v>6</v>
      </c>
      <c r="J7" s="7">
        <v>13</v>
      </c>
      <c r="K7" s="7">
        <v>9</v>
      </c>
      <c r="L7" s="7">
        <v>9</v>
      </c>
      <c r="M7" s="36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7" s="37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7" s="8">
        <f>Tabela2[[#This Row],[1 (Discordo Totalmente)]]/Tabela2[[#This Row],[Total CodeCombat]]</f>
        <v>7.1428571428571425E-2</v>
      </c>
      <c r="P7" s="8">
        <f>Tabela2[[#This Row],[2 (Discordo Parcialmente)]]/Tabela2[[#This Row],[Total CodeCombat]]</f>
        <v>0.16666666666666666</v>
      </c>
      <c r="Q7" s="9">
        <f>Tabela2[[#This Row],[3 (Neutro)]]/Tabela2[[#This Row],[Total CodeCombat]]</f>
        <v>0.16666666666666666</v>
      </c>
      <c r="R7" s="8">
        <f>Tabela2[[#This Row],[4 (Concordo Parcialmente)]]/Tabela2[[#This Row],[Total CodeCombat]]</f>
        <v>0.23809523809523808</v>
      </c>
      <c r="S7" s="8">
        <f>Tabela2[[#This Row],[5 (Concordo Completamente)]]/Tabela2[[#This Row],[Total CodeCombat]]</f>
        <v>0.35714285714285715</v>
      </c>
      <c r="T7" s="8">
        <f>Tabela2[[#This Row],[Media 1]]+Tabela2[[#This Row],[Media 2]]+Tabela2[[#This Row],[Media 3]]+Tabela2[[#This Row],[Media 4]]+Tabela2[[#This Row],[Media 5]]</f>
        <v>1</v>
      </c>
      <c r="U7" s="8">
        <f>Tabela2[[#This Row],[1 (Discordo Totalmente)2]]/Tabela2[[#This Row],[Total CodinGame]]</f>
        <v>0.11904761904761904</v>
      </c>
      <c r="V7" s="8">
        <f>Tabela2[[#This Row],[2 (Discordo Parcialmente)2]]/Tabela2[[#This Row],[Total CodinGame]]</f>
        <v>0.14285714285714285</v>
      </c>
      <c r="W7" s="8">
        <f>Tabela2[[#This Row],[3 (Neutro)2]]/Tabela2[[#This Row],[Total CodinGame]]</f>
        <v>0.30952380952380953</v>
      </c>
      <c r="X7" s="8">
        <f>Tabela2[[#This Row],[4 (Concordo Parcialmente)2]]/Tabela2[[#This Row],[Total CodinGame]]</f>
        <v>0.21428571428571427</v>
      </c>
      <c r="Y7" s="8">
        <f>Tabela2[[#This Row],[5 (Concordo Completamente)2]]/Tabela2[[#This Row],[Total CodinGame]]</f>
        <v>0.21428571428571427</v>
      </c>
      <c r="Z7" s="8">
        <f>Tabela2[[#This Row],[Media b1]]+Tabela2[[#This Row],[Media b2]]+Tabela2[[#This Row],[Media b3]]+Tabela2[[#This Row],[Media b4]]+Tabela2[[#This Row],[Media b5]]</f>
        <v>1</v>
      </c>
    </row>
    <row r="8" spans="1:26" s="7" customFormat="1" x14ac:dyDescent="0.25">
      <c r="A8" s="7" t="s">
        <v>28</v>
      </c>
      <c r="B8" s="7">
        <v>6</v>
      </c>
      <c r="C8" s="7">
        <v>2</v>
      </c>
      <c r="D8" s="7">
        <v>3</v>
      </c>
      <c r="E8" s="7">
        <v>10</v>
      </c>
      <c r="F8" s="7">
        <v>10</v>
      </c>
      <c r="G8" s="7">
        <v>17</v>
      </c>
      <c r="H8" s="7">
        <v>4</v>
      </c>
      <c r="I8" s="7">
        <v>6</v>
      </c>
      <c r="J8" s="7">
        <v>10</v>
      </c>
      <c r="K8" s="7">
        <v>7</v>
      </c>
      <c r="L8" s="7">
        <v>15</v>
      </c>
      <c r="M8" s="36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8" s="37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8" s="8">
        <f>Tabela2[[#This Row],[1 (Discordo Totalmente)]]/Tabela2[[#This Row],[Total CodeCombat]]</f>
        <v>4.7619047619047616E-2</v>
      </c>
      <c r="P8" s="8">
        <f>Tabela2[[#This Row],[2 (Discordo Parcialmente)]]/Tabela2[[#This Row],[Total CodeCombat]]</f>
        <v>7.1428571428571425E-2</v>
      </c>
      <c r="Q8" s="8">
        <f>Tabela2[[#This Row],[3 (Neutro)]]/Tabela2[[#This Row],[Total CodeCombat]]</f>
        <v>0.23809523809523808</v>
      </c>
      <c r="R8" s="8">
        <f>Tabela2[[#This Row],[4 (Concordo Parcialmente)]]/Tabela2[[#This Row],[Total CodeCombat]]</f>
        <v>0.23809523809523808</v>
      </c>
      <c r="S8" s="8">
        <f>Tabela2[[#This Row],[5 (Concordo Completamente)]]/Tabela2[[#This Row],[Total CodeCombat]]</f>
        <v>0.40476190476190477</v>
      </c>
      <c r="T8" s="8">
        <f>Tabela2[[#This Row],[Media 1]]+Tabela2[[#This Row],[Media 2]]+Tabela2[[#This Row],[Media 3]]+Tabela2[[#This Row],[Media 4]]+Tabela2[[#This Row],[Media 5]]</f>
        <v>0.99999999999999989</v>
      </c>
      <c r="U8" s="8">
        <f>Tabela2[[#This Row],[1 (Discordo Totalmente)2]]/Tabela2[[#This Row],[Total CodinGame]]</f>
        <v>9.5238095238095233E-2</v>
      </c>
      <c r="V8" s="8">
        <f>Tabela2[[#This Row],[2 (Discordo Parcialmente)2]]/Tabela2[[#This Row],[Total CodinGame]]</f>
        <v>0.14285714285714285</v>
      </c>
      <c r="W8" s="8">
        <f>Tabela2[[#This Row],[3 (Neutro)2]]/Tabela2[[#This Row],[Total CodinGame]]</f>
        <v>0.23809523809523808</v>
      </c>
      <c r="X8" s="8">
        <f>Tabela2[[#This Row],[4 (Concordo Parcialmente)2]]/Tabela2[[#This Row],[Total CodinGame]]</f>
        <v>0.16666666666666666</v>
      </c>
      <c r="Y8" s="8">
        <f>Tabela2[[#This Row],[5 (Concordo Completamente)2]]/Tabela2[[#This Row],[Total CodinGame]]</f>
        <v>0.35714285714285715</v>
      </c>
      <c r="Z8" s="8">
        <f>Tabela2[[#This Row],[Media b1]]+Tabela2[[#This Row],[Media b2]]+Tabela2[[#This Row],[Media b3]]+Tabela2[[#This Row],[Media b4]]+Tabela2[[#This Row],[Media b5]]</f>
        <v>1</v>
      </c>
    </row>
    <row r="9" spans="1:26" s="10" customFormat="1" x14ac:dyDescent="0.25">
      <c r="A9" s="10" t="s">
        <v>29</v>
      </c>
      <c r="B9" s="10">
        <v>7</v>
      </c>
      <c r="C9" s="10">
        <v>0</v>
      </c>
      <c r="D9" s="10">
        <v>1</v>
      </c>
      <c r="E9" s="10">
        <v>8</v>
      </c>
      <c r="F9" s="10">
        <v>13</v>
      </c>
      <c r="G9" s="10">
        <v>20</v>
      </c>
      <c r="H9" s="10">
        <v>8</v>
      </c>
      <c r="I9" s="10">
        <v>8</v>
      </c>
      <c r="J9" s="10">
        <v>10</v>
      </c>
      <c r="K9" s="10">
        <v>8</v>
      </c>
      <c r="L9" s="10">
        <v>8</v>
      </c>
      <c r="M9" s="3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9" s="3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9" s="11">
        <f>Tabela2[[#This Row],[1 (Discordo Totalmente)]]/Tabela2[[#This Row],[Total CodeCombat]]</f>
        <v>0</v>
      </c>
      <c r="P9" s="11">
        <f>Tabela2[[#This Row],[2 (Discordo Parcialmente)]]/Tabela2[[#This Row],[Total CodeCombat]]</f>
        <v>2.3809523809523808E-2</v>
      </c>
      <c r="Q9" s="11">
        <f>Tabela2[[#This Row],[3 (Neutro)]]/Tabela2[[#This Row],[Total CodeCombat]]</f>
        <v>0.19047619047619047</v>
      </c>
      <c r="R9" s="11">
        <f>Tabela2[[#This Row],[4 (Concordo Parcialmente)]]/Tabela2[[#This Row],[Total CodeCombat]]</f>
        <v>0.30952380952380953</v>
      </c>
      <c r="S9" s="11">
        <f>Tabela2[[#This Row],[5 (Concordo Completamente)]]/Tabela2[[#This Row],[Total CodeCombat]]</f>
        <v>0.47619047619047616</v>
      </c>
      <c r="T9" s="11">
        <f>Tabela2[[#This Row],[Media 1]]+Tabela2[[#This Row],[Media 2]]+Tabela2[[#This Row],[Media 3]]+Tabela2[[#This Row],[Media 4]]+Tabela2[[#This Row],[Media 5]]</f>
        <v>1</v>
      </c>
      <c r="U9" s="11">
        <f>Tabela2[[#This Row],[1 (Discordo Totalmente)2]]/Tabela2[[#This Row],[Total CodinGame]]</f>
        <v>0.19047619047619047</v>
      </c>
      <c r="V9" s="11">
        <f>Tabela2[[#This Row],[2 (Discordo Parcialmente)2]]/Tabela2[[#This Row],[Total CodinGame]]</f>
        <v>0.19047619047619047</v>
      </c>
      <c r="W9" s="11">
        <f>Tabela2[[#This Row],[3 (Neutro)2]]/Tabela2[[#This Row],[Total CodinGame]]</f>
        <v>0.23809523809523808</v>
      </c>
      <c r="X9" s="11">
        <f>Tabela2[[#This Row],[4 (Concordo Parcialmente)2]]/Tabela2[[#This Row],[Total CodinGame]]</f>
        <v>0.19047619047619047</v>
      </c>
      <c r="Y9" s="11">
        <f>Tabela2[[#This Row],[5 (Concordo Completamente)2]]/Tabela2[[#This Row],[Total CodinGame]]</f>
        <v>0.19047619047619047</v>
      </c>
      <c r="Z9" s="11">
        <f>Tabela2[[#This Row],[Media b1]]+Tabela2[[#This Row],[Media b2]]+Tabela2[[#This Row],[Media b3]]+Tabela2[[#This Row],[Media b4]]+Tabela2[[#This Row],[Media b5]]</f>
        <v>1</v>
      </c>
    </row>
    <row r="10" spans="1:26" s="10" customFormat="1" x14ac:dyDescent="0.25">
      <c r="A10" s="10" t="s">
        <v>30</v>
      </c>
      <c r="B10" s="10">
        <v>8</v>
      </c>
      <c r="C10" s="10">
        <v>3</v>
      </c>
      <c r="D10" s="10">
        <v>5</v>
      </c>
      <c r="E10" s="10">
        <v>3</v>
      </c>
      <c r="F10" s="10">
        <v>15</v>
      </c>
      <c r="G10" s="10">
        <v>16</v>
      </c>
      <c r="H10" s="10">
        <v>7</v>
      </c>
      <c r="I10" s="10">
        <v>6</v>
      </c>
      <c r="J10" s="10">
        <v>8</v>
      </c>
      <c r="K10" s="10">
        <v>10</v>
      </c>
      <c r="L10" s="10">
        <v>11</v>
      </c>
      <c r="M10" s="3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0" s="3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0" s="11">
        <f>Tabela2[[#This Row],[1 (Discordo Totalmente)]]/Tabela2[[#This Row],[Total CodeCombat]]</f>
        <v>7.1428571428571425E-2</v>
      </c>
      <c r="P10" s="11">
        <f>Tabela2[[#This Row],[2 (Discordo Parcialmente)]]/Tabela2[[#This Row],[Total CodeCombat]]</f>
        <v>0.11904761904761904</v>
      </c>
      <c r="Q10" s="11">
        <f>Tabela2[[#This Row],[3 (Neutro)]]/Tabela2[[#This Row],[Total CodeCombat]]</f>
        <v>7.1428571428571425E-2</v>
      </c>
      <c r="R10" s="11">
        <f>Tabela2[[#This Row],[4 (Concordo Parcialmente)]]/Tabela2[[#This Row],[Total CodeCombat]]</f>
        <v>0.35714285714285715</v>
      </c>
      <c r="S10" s="11">
        <f>Tabela2[[#This Row],[5 (Concordo Completamente)]]/Tabela2[[#This Row],[Total CodeCombat]]</f>
        <v>0.38095238095238093</v>
      </c>
      <c r="T10" s="11">
        <f>Tabela2[[#This Row],[Media 1]]+Tabela2[[#This Row],[Media 2]]+Tabela2[[#This Row],[Media 3]]+Tabela2[[#This Row],[Media 4]]+Tabela2[[#This Row],[Media 5]]</f>
        <v>1</v>
      </c>
      <c r="U10" s="11">
        <f>Tabela2[[#This Row],[1 (Discordo Totalmente)2]]/Tabela2[[#This Row],[Total CodinGame]]</f>
        <v>0.16666666666666666</v>
      </c>
      <c r="V10" s="11">
        <f>Tabela2[[#This Row],[2 (Discordo Parcialmente)2]]/Tabela2[[#This Row],[Total CodinGame]]</f>
        <v>0.14285714285714285</v>
      </c>
      <c r="W10" s="11">
        <f>Tabela2[[#This Row],[3 (Neutro)2]]/Tabela2[[#This Row],[Total CodinGame]]</f>
        <v>0.19047619047619047</v>
      </c>
      <c r="X10" s="11">
        <f>Tabela2[[#This Row],[4 (Concordo Parcialmente)2]]/Tabela2[[#This Row],[Total CodinGame]]</f>
        <v>0.23809523809523808</v>
      </c>
      <c r="Y10" s="11">
        <f>Tabela2[[#This Row],[5 (Concordo Completamente)2]]/Tabela2[[#This Row],[Total CodinGame]]</f>
        <v>0.26190476190476192</v>
      </c>
      <c r="Z10" s="11">
        <f>Tabela2[[#This Row],[Media b1]]+Tabela2[[#This Row],[Media b2]]+Tabela2[[#This Row],[Media b3]]+Tabela2[[#This Row],[Media b4]]+Tabela2[[#This Row],[Media b5]]</f>
        <v>1</v>
      </c>
    </row>
    <row r="11" spans="1:26" s="12" customFormat="1" x14ac:dyDescent="0.25">
      <c r="A11" s="12" t="s">
        <v>31</v>
      </c>
      <c r="B11" s="12">
        <v>9</v>
      </c>
      <c r="C11" s="12">
        <v>3</v>
      </c>
      <c r="D11" s="12">
        <v>5</v>
      </c>
      <c r="E11" s="12">
        <v>10</v>
      </c>
      <c r="F11" s="12">
        <v>11</v>
      </c>
      <c r="G11" s="12">
        <v>13</v>
      </c>
      <c r="H11" s="12">
        <v>6</v>
      </c>
      <c r="I11" s="12">
        <v>8</v>
      </c>
      <c r="J11" s="12">
        <v>7</v>
      </c>
      <c r="K11" s="12">
        <v>7</v>
      </c>
      <c r="L11" s="12">
        <v>14</v>
      </c>
      <c r="M11" s="40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1" s="41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1" s="13">
        <f>Tabela2[[#This Row],[1 (Discordo Totalmente)]]/Tabela2[[#This Row],[Total CodeCombat]]</f>
        <v>7.1428571428571425E-2</v>
      </c>
      <c r="P11" s="13">
        <f>Tabela2[[#This Row],[2 (Discordo Parcialmente)]]/Tabela2[[#This Row],[Total CodeCombat]]</f>
        <v>0.11904761904761904</v>
      </c>
      <c r="Q11" s="13">
        <f>Tabela2[[#This Row],[3 (Neutro)]]/Tabela2[[#This Row],[Total CodeCombat]]</f>
        <v>0.23809523809523808</v>
      </c>
      <c r="R11" s="13">
        <f>Tabela2[[#This Row],[4 (Concordo Parcialmente)]]/Tabela2[[#This Row],[Total CodeCombat]]</f>
        <v>0.26190476190476192</v>
      </c>
      <c r="S11" s="13">
        <f>Tabela2[[#This Row],[5 (Concordo Completamente)]]/Tabela2[[#This Row],[Total CodeCombat]]</f>
        <v>0.30952380952380953</v>
      </c>
      <c r="T11" s="13">
        <f>Tabela2[[#This Row],[Media 1]]+Tabela2[[#This Row],[Media 2]]+Tabela2[[#This Row],[Media 3]]+Tabela2[[#This Row],[Media 4]]+Tabela2[[#This Row],[Media 5]]</f>
        <v>1</v>
      </c>
      <c r="U11" s="13">
        <f>Tabela2[[#This Row],[1 (Discordo Totalmente)2]]/Tabela2[[#This Row],[Total CodinGame]]</f>
        <v>0.14285714285714285</v>
      </c>
      <c r="V11" s="13">
        <f>Tabela2[[#This Row],[2 (Discordo Parcialmente)2]]/Tabela2[[#This Row],[Total CodinGame]]</f>
        <v>0.19047619047619047</v>
      </c>
      <c r="W11" s="13">
        <f>Tabela2[[#This Row],[3 (Neutro)2]]/Tabela2[[#This Row],[Total CodinGame]]</f>
        <v>0.16666666666666666</v>
      </c>
      <c r="X11" s="13">
        <f>Tabela2[[#This Row],[4 (Concordo Parcialmente)2]]/Tabela2[[#This Row],[Total CodinGame]]</f>
        <v>0.16666666666666666</v>
      </c>
      <c r="Y11" s="13">
        <f>Tabela2[[#This Row],[5 (Concordo Completamente)2]]/Tabela2[[#This Row],[Total CodinGame]]</f>
        <v>0.33333333333333331</v>
      </c>
      <c r="Z11" s="13">
        <f>Tabela2[[#This Row],[Media b1]]+Tabela2[[#This Row],[Media b2]]+Tabela2[[#This Row],[Media b3]]+Tabela2[[#This Row],[Media b4]]+Tabela2[[#This Row],[Media b5]]</f>
        <v>1</v>
      </c>
    </row>
    <row r="12" spans="1:26" s="12" customFormat="1" x14ac:dyDescent="0.25">
      <c r="A12" s="12" t="s">
        <v>32</v>
      </c>
      <c r="B12" s="12">
        <v>10</v>
      </c>
      <c r="C12" s="12">
        <v>1</v>
      </c>
      <c r="D12" s="12">
        <v>4</v>
      </c>
      <c r="E12" s="12">
        <v>9</v>
      </c>
      <c r="F12" s="12">
        <v>12</v>
      </c>
      <c r="G12" s="12">
        <v>16</v>
      </c>
      <c r="H12" s="12">
        <v>4</v>
      </c>
      <c r="I12" s="12">
        <v>3</v>
      </c>
      <c r="J12" s="12">
        <v>12</v>
      </c>
      <c r="K12" s="12">
        <v>8</v>
      </c>
      <c r="L12" s="12">
        <v>15</v>
      </c>
      <c r="M12" s="40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2" s="41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2" s="13">
        <f>Tabela2[[#This Row],[1 (Discordo Totalmente)]]/Tabela2[[#This Row],[Total CodeCombat]]</f>
        <v>2.3809523809523808E-2</v>
      </c>
      <c r="P12" s="13">
        <f>Tabela2[[#This Row],[2 (Discordo Parcialmente)]]/Tabela2[[#This Row],[Total CodeCombat]]</f>
        <v>9.5238095238095233E-2</v>
      </c>
      <c r="Q12" s="13">
        <f>Tabela2[[#This Row],[3 (Neutro)]]/Tabela2[[#This Row],[Total CodeCombat]]</f>
        <v>0.21428571428571427</v>
      </c>
      <c r="R12" s="13">
        <f>Tabela2[[#This Row],[4 (Concordo Parcialmente)]]/Tabela2[[#This Row],[Total CodeCombat]]</f>
        <v>0.2857142857142857</v>
      </c>
      <c r="S12" s="13">
        <f>Tabela2[[#This Row],[5 (Concordo Completamente)]]/Tabela2[[#This Row],[Total CodeCombat]]</f>
        <v>0.38095238095238093</v>
      </c>
      <c r="T12" s="13">
        <f>Tabela2[[#This Row],[Media 1]]+Tabela2[[#This Row],[Media 2]]+Tabela2[[#This Row],[Media 3]]+Tabela2[[#This Row],[Media 4]]+Tabela2[[#This Row],[Media 5]]</f>
        <v>1</v>
      </c>
      <c r="U12" s="13">
        <f>Tabela2[[#This Row],[1 (Discordo Totalmente)2]]/Tabela2[[#This Row],[Total CodinGame]]</f>
        <v>9.5238095238095233E-2</v>
      </c>
      <c r="V12" s="13">
        <f>Tabela2[[#This Row],[2 (Discordo Parcialmente)2]]/Tabela2[[#This Row],[Total CodinGame]]</f>
        <v>7.1428571428571425E-2</v>
      </c>
      <c r="W12" s="13">
        <f>Tabela2[[#This Row],[3 (Neutro)2]]/Tabela2[[#This Row],[Total CodinGame]]</f>
        <v>0.2857142857142857</v>
      </c>
      <c r="X12" s="13">
        <f>Tabela2[[#This Row],[4 (Concordo Parcialmente)2]]/Tabela2[[#This Row],[Total CodinGame]]</f>
        <v>0.19047619047619047</v>
      </c>
      <c r="Y12" s="13">
        <f>Tabela2[[#This Row],[5 (Concordo Completamente)2]]/Tabela2[[#This Row],[Total CodinGame]]</f>
        <v>0.35714285714285715</v>
      </c>
      <c r="Z12" s="13">
        <f>Tabela2[[#This Row],[Media b1]]+Tabela2[[#This Row],[Media b2]]+Tabela2[[#This Row],[Media b3]]+Tabela2[[#This Row],[Media b4]]+Tabela2[[#This Row],[Media b5]]</f>
        <v>1</v>
      </c>
    </row>
    <row r="13" spans="1:26" s="14" customFormat="1" x14ac:dyDescent="0.25">
      <c r="A13" s="14" t="s">
        <v>33</v>
      </c>
      <c r="B13" s="14">
        <v>11</v>
      </c>
      <c r="C13" s="14">
        <v>8</v>
      </c>
      <c r="D13" s="14">
        <v>7</v>
      </c>
      <c r="E13" s="14">
        <v>6</v>
      </c>
      <c r="F13" s="14">
        <v>9</v>
      </c>
      <c r="G13" s="14">
        <v>12</v>
      </c>
      <c r="H13" s="14">
        <v>12</v>
      </c>
      <c r="I13" s="14">
        <v>6</v>
      </c>
      <c r="J13" s="14">
        <v>8</v>
      </c>
      <c r="K13" s="14">
        <v>7</v>
      </c>
      <c r="L13" s="14">
        <v>9</v>
      </c>
      <c r="M13" s="42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3" s="43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3" s="15">
        <f>Tabela2[[#This Row],[1 (Discordo Totalmente)]]/Tabela2[[#This Row],[Total CodeCombat]]</f>
        <v>0.19047619047619047</v>
      </c>
      <c r="P13" s="15">
        <f>Tabela2[[#This Row],[2 (Discordo Parcialmente)]]/Tabela2[[#This Row],[Total CodeCombat]]</f>
        <v>0.16666666666666666</v>
      </c>
      <c r="Q13" s="15">
        <f>Tabela2[[#This Row],[3 (Neutro)]]/Tabela2[[#This Row],[Total CodeCombat]]</f>
        <v>0.14285714285714285</v>
      </c>
      <c r="R13" s="15">
        <f>Tabela2[[#This Row],[4 (Concordo Parcialmente)]]/Tabela2[[#This Row],[Total CodeCombat]]</f>
        <v>0.21428571428571427</v>
      </c>
      <c r="S13" s="15">
        <f>Tabela2[[#This Row],[5 (Concordo Completamente)]]/Tabela2[[#This Row],[Total CodeCombat]]</f>
        <v>0.2857142857142857</v>
      </c>
      <c r="T13" s="15">
        <f>Tabela2[[#This Row],[Media 1]]+Tabela2[[#This Row],[Media 2]]+Tabela2[[#This Row],[Media 3]]+Tabela2[[#This Row],[Media 4]]+Tabela2[[#This Row],[Media 5]]</f>
        <v>0.99999999999999989</v>
      </c>
      <c r="U13" s="15">
        <f>Tabela2[[#This Row],[1 (Discordo Totalmente)2]]/Tabela2[[#This Row],[Total CodinGame]]</f>
        <v>0.2857142857142857</v>
      </c>
      <c r="V13" s="15">
        <f>Tabela2[[#This Row],[2 (Discordo Parcialmente)2]]/Tabela2[[#This Row],[Total CodinGame]]</f>
        <v>0.14285714285714285</v>
      </c>
      <c r="W13" s="15">
        <f>Tabela2[[#This Row],[3 (Neutro)2]]/Tabela2[[#This Row],[Total CodinGame]]</f>
        <v>0.19047619047619047</v>
      </c>
      <c r="X13" s="15">
        <f>Tabela2[[#This Row],[4 (Concordo Parcialmente)2]]/Tabela2[[#This Row],[Total CodinGame]]</f>
        <v>0.16666666666666666</v>
      </c>
      <c r="Y13" s="15">
        <f>Tabela2[[#This Row],[5 (Concordo Completamente)2]]/Tabela2[[#This Row],[Total CodinGame]]</f>
        <v>0.21428571428571427</v>
      </c>
      <c r="Z13" s="15">
        <f>Tabela2[[#This Row],[Media b1]]+Tabela2[[#This Row],[Media b2]]+Tabela2[[#This Row],[Media b3]]+Tabela2[[#This Row],[Media b4]]+Tabela2[[#This Row],[Media b5]]</f>
        <v>1</v>
      </c>
    </row>
    <row r="14" spans="1:26" s="14" customFormat="1" x14ac:dyDescent="0.25">
      <c r="A14" s="14" t="s">
        <v>34</v>
      </c>
      <c r="B14" s="14">
        <v>12</v>
      </c>
      <c r="C14" s="14">
        <v>6</v>
      </c>
      <c r="D14" s="14">
        <v>8</v>
      </c>
      <c r="E14" s="14">
        <v>8</v>
      </c>
      <c r="F14" s="14">
        <v>8</v>
      </c>
      <c r="G14" s="14">
        <v>12</v>
      </c>
      <c r="H14" s="14">
        <v>12</v>
      </c>
      <c r="I14" s="14">
        <v>7</v>
      </c>
      <c r="J14" s="14">
        <v>9</v>
      </c>
      <c r="K14" s="14">
        <v>7</v>
      </c>
      <c r="L14" s="14">
        <v>7</v>
      </c>
      <c r="M14" s="42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4" s="43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4" s="15">
        <f>Tabela2[[#This Row],[1 (Discordo Totalmente)]]/Tabela2[[#This Row],[Total CodeCombat]]</f>
        <v>0.14285714285714285</v>
      </c>
      <c r="P14" s="15">
        <f>Tabela2[[#This Row],[2 (Discordo Parcialmente)]]/Tabela2[[#This Row],[Total CodeCombat]]</f>
        <v>0.19047619047619047</v>
      </c>
      <c r="Q14" s="15">
        <f>Tabela2[[#This Row],[3 (Neutro)]]/Tabela2[[#This Row],[Total CodeCombat]]</f>
        <v>0.19047619047619047</v>
      </c>
      <c r="R14" s="15">
        <f>Tabela2[[#This Row],[4 (Concordo Parcialmente)]]/Tabela2[[#This Row],[Total CodeCombat]]</f>
        <v>0.19047619047619047</v>
      </c>
      <c r="S14" s="15">
        <f>Tabela2[[#This Row],[5 (Concordo Completamente)]]/Tabela2[[#This Row],[Total CodeCombat]]</f>
        <v>0.2857142857142857</v>
      </c>
      <c r="T14" s="15">
        <f>Tabela2[[#This Row],[Media 1]]+Tabela2[[#This Row],[Media 2]]+Tabela2[[#This Row],[Media 3]]+Tabela2[[#This Row],[Media 4]]+Tabela2[[#This Row],[Media 5]]</f>
        <v>0.99999999999999989</v>
      </c>
      <c r="U14" s="15">
        <f>Tabela2[[#This Row],[1 (Discordo Totalmente)2]]/Tabela2[[#This Row],[Total CodinGame]]</f>
        <v>0.2857142857142857</v>
      </c>
      <c r="V14" s="15">
        <f>Tabela2[[#This Row],[2 (Discordo Parcialmente)2]]/Tabela2[[#This Row],[Total CodinGame]]</f>
        <v>0.16666666666666666</v>
      </c>
      <c r="W14" s="15">
        <f>Tabela2[[#This Row],[3 (Neutro)2]]/Tabela2[[#This Row],[Total CodinGame]]</f>
        <v>0.21428571428571427</v>
      </c>
      <c r="X14" s="15">
        <f>Tabela2[[#This Row],[4 (Concordo Parcialmente)2]]/Tabela2[[#This Row],[Total CodinGame]]</f>
        <v>0.16666666666666666</v>
      </c>
      <c r="Y14" s="15">
        <f>Tabela2[[#This Row],[5 (Concordo Completamente)2]]/Tabela2[[#This Row],[Total CodinGame]]</f>
        <v>0.16666666666666666</v>
      </c>
      <c r="Z14" s="15">
        <f>Tabela2[[#This Row],[Media b1]]+Tabela2[[#This Row],[Media b2]]+Tabela2[[#This Row],[Media b3]]+Tabela2[[#This Row],[Media b4]]+Tabela2[[#This Row],[Media b5]]</f>
        <v>0.99999999999999989</v>
      </c>
    </row>
    <row r="15" spans="1:26" s="14" customFormat="1" x14ac:dyDescent="0.25">
      <c r="A15" s="14" t="s">
        <v>35</v>
      </c>
      <c r="B15" s="14">
        <v>13</v>
      </c>
      <c r="C15" s="14">
        <v>13</v>
      </c>
      <c r="D15" s="14">
        <v>6</v>
      </c>
      <c r="E15" s="14">
        <v>8</v>
      </c>
      <c r="F15" s="14">
        <v>6</v>
      </c>
      <c r="G15" s="14">
        <v>9</v>
      </c>
      <c r="H15" s="14">
        <v>15</v>
      </c>
      <c r="I15" s="14">
        <v>10</v>
      </c>
      <c r="J15" s="14">
        <v>5</v>
      </c>
      <c r="K15" s="14">
        <v>5</v>
      </c>
      <c r="L15" s="14">
        <v>7</v>
      </c>
      <c r="M15" s="42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5" s="43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5" s="15">
        <f>Tabela2[[#This Row],[1 (Discordo Totalmente)]]/Tabela2[[#This Row],[Total CodeCombat]]</f>
        <v>0.30952380952380953</v>
      </c>
      <c r="P15" s="15">
        <f>Tabela2[[#This Row],[2 (Discordo Parcialmente)]]/Tabela2[[#This Row],[Total CodeCombat]]</f>
        <v>0.14285714285714285</v>
      </c>
      <c r="Q15" s="15">
        <f>Tabela2[[#This Row],[3 (Neutro)]]/Tabela2[[#This Row],[Total CodeCombat]]</f>
        <v>0.19047619047619047</v>
      </c>
      <c r="R15" s="15">
        <f>Tabela2[[#This Row],[4 (Concordo Parcialmente)]]/Tabela2[[#This Row],[Total CodeCombat]]</f>
        <v>0.14285714285714285</v>
      </c>
      <c r="S15" s="15">
        <f>Tabela2[[#This Row],[5 (Concordo Completamente)]]/Tabela2[[#This Row],[Total CodeCombat]]</f>
        <v>0.21428571428571427</v>
      </c>
      <c r="T15" s="15">
        <f>Tabela2[[#This Row],[Media 1]]+Tabela2[[#This Row],[Media 2]]+Tabela2[[#This Row],[Media 3]]+Tabela2[[#This Row],[Media 4]]+Tabela2[[#This Row],[Media 5]]</f>
        <v>0.99999999999999989</v>
      </c>
      <c r="U15" s="15">
        <f>Tabela2[[#This Row],[1 (Discordo Totalmente)2]]/Tabela2[[#This Row],[Total CodinGame]]</f>
        <v>0.35714285714285715</v>
      </c>
      <c r="V15" s="15">
        <f>Tabela2[[#This Row],[2 (Discordo Parcialmente)2]]/Tabela2[[#This Row],[Total CodinGame]]</f>
        <v>0.23809523809523808</v>
      </c>
      <c r="W15" s="15">
        <f>Tabela2[[#This Row],[3 (Neutro)2]]/Tabela2[[#This Row],[Total CodinGame]]</f>
        <v>0.11904761904761904</v>
      </c>
      <c r="X15" s="15">
        <f>Tabela2[[#This Row],[4 (Concordo Parcialmente)2]]/Tabela2[[#This Row],[Total CodinGame]]</f>
        <v>0.11904761904761904</v>
      </c>
      <c r="Y15" s="15">
        <f>Tabela2[[#This Row],[5 (Concordo Completamente)2]]/Tabela2[[#This Row],[Total CodinGame]]</f>
        <v>0.16666666666666666</v>
      </c>
      <c r="Z15" s="15">
        <f>Tabela2[[#This Row],[Media b1]]+Tabela2[[#This Row],[Media b2]]+Tabela2[[#This Row],[Media b3]]+Tabela2[[#This Row],[Media b4]]+Tabela2[[#This Row],[Media b5]]</f>
        <v>1</v>
      </c>
    </row>
    <row r="16" spans="1:26" s="16" customFormat="1" x14ac:dyDescent="0.25">
      <c r="A16" s="16" t="s">
        <v>36</v>
      </c>
      <c r="B16" s="16">
        <v>14</v>
      </c>
      <c r="C16" s="16">
        <v>10</v>
      </c>
      <c r="D16" s="16">
        <v>7</v>
      </c>
      <c r="E16" s="16">
        <v>12</v>
      </c>
      <c r="F16" s="16">
        <v>4</v>
      </c>
      <c r="G16" s="16">
        <v>9</v>
      </c>
      <c r="H16" s="16">
        <v>10</v>
      </c>
      <c r="I16" s="16">
        <v>7</v>
      </c>
      <c r="J16" s="16">
        <v>9</v>
      </c>
      <c r="K16" s="16">
        <v>9</v>
      </c>
      <c r="L16" s="16">
        <v>7</v>
      </c>
      <c r="M16" s="4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6" s="4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6" s="17">
        <f>Tabela2[[#This Row],[1 (Discordo Totalmente)]]/Tabela2[[#This Row],[Total CodeCombat]]</f>
        <v>0.23809523809523808</v>
      </c>
      <c r="P16" s="17">
        <f>Tabela2[[#This Row],[2 (Discordo Parcialmente)]]/Tabela2[[#This Row],[Total CodeCombat]]</f>
        <v>0.16666666666666666</v>
      </c>
      <c r="Q16" s="17">
        <f>Tabela2[[#This Row],[3 (Neutro)]]/Tabela2[[#This Row],[Total CodeCombat]]</f>
        <v>0.2857142857142857</v>
      </c>
      <c r="R16" s="17">
        <f>Tabela2[[#This Row],[4 (Concordo Parcialmente)]]/Tabela2[[#This Row],[Total CodeCombat]]</f>
        <v>9.5238095238095233E-2</v>
      </c>
      <c r="S16" s="17">
        <f>Tabela2[[#This Row],[5 (Concordo Completamente)]]/Tabela2[[#This Row],[Total CodeCombat]]</f>
        <v>0.21428571428571427</v>
      </c>
      <c r="T16" s="17">
        <f>Tabela2[[#This Row],[Media 1]]+Tabela2[[#This Row],[Media 2]]+Tabela2[[#This Row],[Media 3]]+Tabela2[[#This Row],[Media 4]]+Tabela2[[#This Row],[Media 5]]</f>
        <v>1</v>
      </c>
      <c r="U16" s="17">
        <f>Tabela2[[#This Row],[1 (Discordo Totalmente)2]]/Tabela2[[#This Row],[Total CodinGame]]</f>
        <v>0.23809523809523808</v>
      </c>
      <c r="V16" s="17">
        <f>Tabela2[[#This Row],[2 (Discordo Parcialmente)2]]/Tabela2[[#This Row],[Total CodinGame]]</f>
        <v>0.16666666666666666</v>
      </c>
      <c r="W16" s="17">
        <f>Tabela2[[#This Row],[3 (Neutro)2]]/Tabela2[[#This Row],[Total CodinGame]]</f>
        <v>0.21428571428571427</v>
      </c>
      <c r="X16" s="17">
        <f>Tabela2[[#This Row],[4 (Concordo Parcialmente)2]]/Tabela2[[#This Row],[Total CodinGame]]</f>
        <v>0.21428571428571427</v>
      </c>
      <c r="Y16" s="17">
        <f>Tabela2[[#This Row],[5 (Concordo Completamente)2]]/Tabela2[[#This Row],[Total CodinGame]]</f>
        <v>0.16666666666666666</v>
      </c>
      <c r="Z16" s="17">
        <f>Tabela2[[#This Row],[Media b1]]+Tabela2[[#This Row],[Media b2]]+Tabela2[[#This Row],[Media b3]]+Tabela2[[#This Row],[Media b4]]+Tabela2[[#This Row],[Media b5]]</f>
        <v>1</v>
      </c>
    </row>
    <row r="17" spans="1:26" s="16" customFormat="1" x14ac:dyDescent="0.25">
      <c r="A17" s="16" t="s">
        <v>37</v>
      </c>
      <c r="B17" s="16">
        <v>15</v>
      </c>
      <c r="C17" s="16">
        <v>11</v>
      </c>
      <c r="D17" s="16">
        <v>6</v>
      </c>
      <c r="E17" s="16">
        <v>11</v>
      </c>
      <c r="F17" s="16">
        <v>6</v>
      </c>
      <c r="G17" s="16">
        <v>8</v>
      </c>
      <c r="H17" s="16">
        <v>13</v>
      </c>
      <c r="I17" s="16">
        <v>8</v>
      </c>
      <c r="J17" s="16">
        <v>10</v>
      </c>
      <c r="K17" s="16">
        <v>6</v>
      </c>
      <c r="L17" s="16">
        <v>5</v>
      </c>
      <c r="M17" s="4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7" s="4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7" s="17">
        <f>Tabela2[[#This Row],[1 (Discordo Totalmente)]]/Tabela2[[#This Row],[Total CodeCombat]]</f>
        <v>0.26190476190476192</v>
      </c>
      <c r="P17" s="17">
        <f>Tabela2[[#This Row],[2 (Discordo Parcialmente)]]/Tabela2[[#This Row],[Total CodeCombat]]</f>
        <v>0.14285714285714285</v>
      </c>
      <c r="Q17" s="17">
        <f>Tabela2[[#This Row],[3 (Neutro)]]/Tabela2[[#This Row],[Total CodeCombat]]</f>
        <v>0.26190476190476192</v>
      </c>
      <c r="R17" s="17">
        <f>Tabela2[[#This Row],[4 (Concordo Parcialmente)]]/Tabela2[[#This Row],[Total CodeCombat]]</f>
        <v>0.14285714285714285</v>
      </c>
      <c r="S17" s="17">
        <f>Tabela2[[#This Row],[5 (Concordo Completamente)]]/Tabela2[[#This Row],[Total CodeCombat]]</f>
        <v>0.19047619047619047</v>
      </c>
      <c r="T17" s="17">
        <f>Tabela2[[#This Row],[Media 1]]+Tabela2[[#This Row],[Media 2]]+Tabela2[[#This Row],[Media 3]]+Tabela2[[#This Row],[Media 4]]+Tabela2[[#This Row],[Media 5]]</f>
        <v>1</v>
      </c>
      <c r="U17" s="17">
        <f>Tabela2[[#This Row],[1 (Discordo Totalmente)2]]/Tabela2[[#This Row],[Total CodinGame]]</f>
        <v>0.30952380952380953</v>
      </c>
      <c r="V17" s="17">
        <f>Tabela2[[#This Row],[2 (Discordo Parcialmente)2]]/Tabela2[[#This Row],[Total CodinGame]]</f>
        <v>0.19047619047619047</v>
      </c>
      <c r="W17" s="17">
        <f>Tabela2[[#This Row],[3 (Neutro)2]]/Tabela2[[#This Row],[Total CodinGame]]</f>
        <v>0.23809523809523808</v>
      </c>
      <c r="X17" s="17">
        <f>Tabela2[[#This Row],[4 (Concordo Parcialmente)2]]/Tabela2[[#This Row],[Total CodinGame]]</f>
        <v>0.14285714285714285</v>
      </c>
      <c r="Y17" s="17">
        <f>Tabela2[[#This Row],[5 (Concordo Completamente)2]]/Tabela2[[#This Row],[Total CodinGame]]</f>
        <v>0.11904761904761904</v>
      </c>
      <c r="Z17" s="17">
        <f>Tabela2[[#This Row],[Media b1]]+Tabela2[[#This Row],[Media b2]]+Tabela2[[#This Row],[Media b3]]+Tabela2[[#This Row],[Media b4]]+Tabela2[[#This Row],[Media b5]]</f>
        <v>1</v>
      </c>
    </row>
    <row r="18" spans="1:26" s="16" customFormat="1" x14ac:dyDescent="0.25">
      <c r="A18" s="16" t="s">
        <v>38</v>
      </c>
      <c r="B18" s="16">
        <v>16</v>
      </c>
      <c r="C18" s="16">
        <v>8</v>
      </c>
      <c r="D18" s="16">
        <v>6</v>
      </c>
      <c r="E18" s="16">
        <v>8</v>
      </c>
      <c r="F18" s="16">
        <v>13</v>
      </c>
      <c r="G18" s="16">
        <v>7</v>
      </c>
      <c r="H18" s="16">
        <v>9</v>
      </c>
      <c r="I18" s="16">
        <v>6</v>
      </c>
      <c r="J18" s="16">
        <v>9</v>
      </c>
      <c r="K18" s="16">
        <v>11</v>
      </c>
      <c r="L18" s="16">
        <v>7</v>
      </c>
      <c r="M18" s="4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8" s="4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8" s="17">
        <f>Tabela2[[#This Row],[1 (Discordo Totalmente)]]/Tabela2[[#This Row],[Total CodeCombat]]</f>
        <v>0.19047619047619047</v>
      </c>
      <c r="P18" s="17">
        <f>Tabela2[[#This Row],[2 (Discordo Parcialmente)]]/Tabela2[[#This Row],[Total CodeCombat]]</f>
        <v>0.14285714285714285</v>
      </c>
      <c r="Q18" s="17">
        <f>Tabela2[[#This Row],[3 (Neutro)]]/Tabela2[[#This Row],[Total CodeCombat]]</f>
        <v>0.19047619047619047</v>
      </c>
      <c r="R18" s="17">
        <f>Tabela2[[#This Row],[4 (Concordo Parcialmente)]]/Tabela2[[#This Row],[Total CodeCombat]]</f>
        <v>0.30952380952380953</v>
      </c>
      <c r="S18" s="17">
        <f>Tabela2[[#This Row],[5 (Concordo Completamente)]]/Tabela2[[#This Row],[Total CodeCombat]]</f>
        <v>0.16666666666666666</v>
      </c>
      <c r="T18" s="17">
        <f>Tabela2[[#This Row],[Media 1]]+Tabela2[[#This Row],[Media 2]]+Tabela2[[#This Row],[Media 3]]+Tabela2[[#This Row],[Media 4]]+Tabela2[[#This Row],[Media 5]]</f>
        <v>0.99999999999999989</v>
      </c>
      <c r="U18" s="17">
        <f>Tabela2[[#This Row],[1 (Discordo Totalmente)2]]/Tabela2[[#This Row],[Total CodinGame]]</f>
        <v>0.21428571428571427</v>
      </c>
      <c r="V18" s="17">
        <f>Tabela2[[#This Row],[2 (Discordo Parcialmente)2]]/Tabela2[[#This Row],[Total CodinGame]]</f>
        <v>0.14285714285714285</v>
      </c>
      <c r="W18" s="17">
        <f>Tabela2[[#This Row],[3 (Neutro)2]]/Tabela2[[#This Row],[Total CodinGame]]</f>
        <v>0.21428571428571427</v>
      </c>
      <c r="X18" s="17">
        <f>Tabela2[[#This Row],[4 (Concordo Parcialmente)2]]/Tabela2[[#This Row],[Total CodinGame]]</f>
        <v>0.26190476190476192</v>
      </c>
      <c r="Y18" s="17">
        <f>Tabela2[[#This Row],[5 (Concordo Completamente)2]]/Tabela2[[#This Row],[Total CodinGame]]</f>
        <v>0.16666666666666666</v>
      </c>
      <c r="Z18" s="17">
        <f>Tabela2[[#This Row],[Media b1]]+Tabela2[[#This Row],[Media b2]]+Tabela2[[#This Row],[Media b3]]+Tabela2[[#This Row],[Media b4]]+Tabela2[[#This Row],[Media b5]]</f>
        <v>0.99999999999999989</v>
      </c>
    </row>
    <row r="19" spans="1:26" s="18" customFormat="1" x14ac:dyDescent="0.25">
      <c r="A19" s="18" t="s">
        <v>39</v>
      </c>
      <c r="B19" s="18">
        <v>17</v>
      </c>
      <c r="C19" s="18">
        <v>4</v>
      </c>
      <c r="D19" s="18">
        <v>6</v>
      </c>
      <c r="E19" s="18">
        <v>10</v>
      </c>
      <c r="F19" s="18">
        <v>7</v>
      </c>
      <c r="G19" s="18">
        <v>15</v>
      </c>
      <c r="H19" s="18">
        <v>6</v>
      </c>
      <c r="I19" s="18">
        <v>5</v>
      </c>
      <c r="J19" s="18">
        <v>12</v>
      </c>
      <c r="K19" s="18">
        <v>8</v>
      </c>
      <c r="L19" s="18">
        <v>11</v>
      </c>
      <c r="M19" s="46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19" s="47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19" s="19">
        <f>Tabela2[[#This Row],[1 (Discordo Totalmente)]]/Tabela2[[#This Row],[Total CodeCombat]]</f>
        <v>9.5238095238095233E-2</v>
      </c>
      <c r="P19" s="19">
        <f>Tabela2[[#This Row],[2 (Discordo Parcialmente)]]/Tabela2[[#This Row],[Total CodeCombat]]</f>
        <v>0.14285714285714285</v>
      </c>
      <c r="Q19" s="19">
        <f>Tabela2[[#This Row],[3 (Neutro)]]/Tabela2[[#This Row],[Total CodeCombat]]</f>
        <v>0.23809523809523808</v>
      </c>
      <c r="R19" s="19">
        <f>Tabela2[[#This Row],[4 (Concordo Parcialmente)]]/Tabela2[[#This Row],[Total CodeCombat]]</f>
        <v>0.16666666666666666</v>
      </c>
      <c r="S19" s="19">
        <f>Tabela2[[#This Row],[5 (Concordo Completamente)]]/Tabela2[[#This Row],[Total CodeCombat]]</f>
        <v>0.35714285714285715</v>
      </c>
      <c r="T19" s="19">
        <f>Tabela2[[#This Row],[Media 1]]+Tabela2[[#This Row],[Media 2]]+Tabela2[[#This Row],[Media 3]]+Tabela2[[#This Row],[Media 4]]+Tabela2[[#This Row],[Media 5]]</f>
        <v>1</v>
      </c>
      <c r="U19" s="19">
        <f>Tabela2[[#This Row],[1 (Discordo Totalmente)2]]/Tabela2[[#This Row],[Total CodinGame]]</f>
        <v>0.14285714285714285</v>
      </c>
      <c r="V19" s="19">
        <f>Tabela2[[#This Row],[2 (Discordo Parcialmente)2]]/Tabela2[[#This Row],[Total CodinGame]]</f>
        <v>0.11904761904761904</v>
      </c>
      <c r="W19" s="19">
        <f>Tabela2[[#This Row],[3 (Neutro)2]]/Tabela2[[#This Row],[Total CodinGame]]</f>
        <v>0.2857142857142857</v>
      </c>
      <c r="X19" s="19">
        <f>Tabela2[[#This Row],[4 (Concordo Parcialmente)2]]/Tabela2[[#This Row],[Total CodinGame]]</f>
        <v>0.19047619047619047</v>
      </c>
      <c r="Y19" s="19">
        <f>Tabela2[[#This Row],[5 (Concordo Completamente)2]]/Tabela2[[#This Row],[Total CodinGame]]</f>
        <v>0.26190476190476192</v>
      </c>
      <c r="Z19" s="19">
        <f>Tabela2[[#This Row],[Media b1]]+Tabela2[[#This Row],[Media b2]]+Tabela2[[#This Row],[Media b3]]+Tabela2[[#This Row],[Media b4]]+Tabela2[[#This Row],[Media b5]]</f>
        <v>1</v>
      </c>
    </row>
    <row r="20" spans="1:26" s="18" customFormat="1" x14ac:dyDescent="0.25">
      <c r="A20" s="18" t="s">
        <v>40</v>
      </c>
      <c r="B20" s="18">
        <v>18</v>
      </c>
      <c r="C20" s="18">
        <v>4</v>
      </c>
      <c r="D20" s="18">
        <v>5</v>
      </c>
      <c r="E20" s="18">
        <v>4</v>
      </c>
      <c r="F20" s="18">
        <v>8</v>
      </c>
      <c r="G20" s="18">
        <v>21</v>
      </c>
      <c r="H20" s="18">
        <v>5</v>
      </c>
      <c r="I20" s="18">
        <v>3</v>
      </c>
      <c r="J20" s="18">
        <v>8</v>
      </c>
      <c r="K20" s="18">
        <v>14</v>
      </c>
      <c r="L20" s="18">
        <v>12</v>
      </c>
      <c r="M20" s="46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0" s="47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0" s="19">
        <f>Tabela2[[#This Row],[1 (Discordo Totalmente)]]/Tabela2[[#This Row],[Total CodeCombat]]</f>
        <v>9.5238095238095233E-2</v>
      </c>
      <c r="P20" s="19">
        <f>Tabela2[[#This Row],[2 (Discordo Parcialmente)]]/Tabela2[[#This Row],[Total CodeCombat]]</f>
        <v>0.11904761904761904</v>
      </c>
      <c r="Q20" s="19">
        <f>Tabela2[[#This Row],[3 (Neutro)]]/Tabela2[[#This Row],[Total CodeCombat]]</f>
        <v>9.5238095238095233E-2</v>
      </c>
      <c r="R20" s="19">
        <f>Tabela2[[#This Row],[4 (Concordo Parcialmente)]]/Tabela2[[#This Row],[Total CodeCombat]]</f>
        <v>0.19047619047619047</v>
      </c>
      <c r="S20" s="19">
        <f>Tabela2[[#This Row],[5 (Concordo Completamente)]]/Tabela2[[#This Row],[Total CodeCombat]]</f>
        <v>0.5</v>
      </c>
      <c r="T20" s="19">
        <f>Tabela2[[#This Row],[Media 1]]+Tabela2[[#This Row],[Media 2]]+Tabela2[[#This Row],[Media 3]]+Tabela2[[#This Row],[Media 4]]+Tabela2[[#This Row],[Media 5]]</f>
        <v>1</v>
      </c>
      <c r="U20" s="19">
        <f>Tabela2[[#This Row],[1 (Discordo Totalmente)2]]/Tabela2[[#This Row],[Total CodinGame]]</f>
        <v>0.11904761904761904</v>
      </c>
      <c r="V20" s="19">
        <f>Tabela2[[#This Row],[2 (Discordo Parcialmente)2]]/Tabela2[[#This Row],[Total CodinGame]]</f>
        <v>7.1428571428571425E-2</v>
      </c>
      <c r="W20" s="19">
        <f>Tabela2[[#This Row],[3 (Neutro)2]]/Tabela2[[#This Row],[Total CodinGame]]</f>
        <v>0.19047619047619047</v>
      </c>
      <c r="X20" s="19">
        <f>Tabela2[[#This Row],[4 (Concordo Parcialmente)2]]/Tabela2[[#This Row],[Total CodinGame]]</f>
        <v>0.33333333333333331</v>
      </c>
      <c r="Y20" s="19">
        <f>Tabela2[[#This Row],[5 (Concordo Completamente)2]]/Tabela2[[#This Row],[Total CodinGame]]</f>
        <v>0.2857142857142857</v>
      </c>
      <c r="Z20" s="19">
        <f>Tabela2[[#This Row],[Media b1]]+Tabela2[[#This Row],[Media b2]]+Tabela2[[#This Row],[Media b3]]+Tabela2[[#This Row],[Media b4]]+Tabela2[[#This Row],[Media b5]]</f>
        <v>0.99999999999999989</v>
      </c>
    </row>
    <row r="21" spans="1:26" s="20" customFormat="1" x14ac:dyDescent="0.25">
      <c r="A21" s="28" t="s">
        <v>41</v>
      </c>
      <c r="B21" s="28">
        <v>19</v>
      </c>
      <c r="C21" s="28">
        <v>1</v>
      </c>
      <c r="D21" s="28">
        <v>4</v>
      </c>
      <c r="E21" s="28">
        <v>8</v>
      </c>
      <c r="F21" s="28">
        <v>5</v>
      </c>
      <c r="G21" s="28">
        <v>24</v>
      </c>
      <c r="H21" s="28">
        <v>8</v>
      </c>
      <c r="I21" s="28">
        <v>5</v>
      </c>
      <c r="J21" s="28">
        <v>8</v>
      </c>
      <c r="K21" s="28">
        <v>9</v>
      </c>
      <c r="L21" s="28">
        <v>12</v>
      </c>
      <c r="M21" s="4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1" s="4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1" s="29">
        <f>Tabela2[[#This Row],[1 (Discordo Totalmente)]]/Tabela2[[#This Row],[Total CodeCombat]]</f>
        <v>2.3809523809523808E-2</v>
      </c>
      <c r="P21" s="29">
        <f>Tabela2[[#This Row],[2 (Discordo Parcialmente)]]/Tabela2[[#This Row],[Total CodeCombat]]</f>
        <v>9.5238095238095233E-2</v>
      </c>
      <c r="Q21" s="29">
        <f>Tabela2[[#This Row],[3 (Neutro)]]/Tabela2[[#This Row],[Total CodeCombat]]</f>
        <v>0.19047619047619047</v>
      </c>
      <c r="R21" s="29">
        <f>Tabela2[[#This Row],[4 (Concordo Parcialmente)]]/Tabela2[[#This Row],[Total CodeCombat]]</f>
        <v>0.11904761904761904</v>
      </c>
      <c r="S21" s="29">
        <f>Tabela2[[#This Row],[5 (Concordo Completamente)]]/Tabela2[[#This Row],[Total CodeCombat]]</f>
        <v>0.5714285714285714</v>
      </c>
      <c r="T21" s="29">
        <f>Tabela2[[#This Row],[Media 1]]+Tabela2[[#This Row],[Media 2]]+Tabela2[[#This Row],[Media 3]]+Tabela2[[#This Row],[Media 4]]+Tabela2[[#This Row],[Media 5]]</f>
        <v>1</v>
      </c>
      <c r="U21" s="29">
        <f>Tabela2[[#This Row],[1 (Discordo Totalmente)2]]/Tabela2[[#This Row],[Total CodinGame]]</f>
        <v>0.19047619047619047</v>
      </c>
      <c r="V21" s="29">
        <f>Tabela2[[#This Row],[2 (Discordo Parcialmente)2]]/Tabela2[[#This Row],[Total CodinGame]]</f>
        <v>0.11904761904761904</v>
      </c>
      <c r="W21" s="29">
        <f>Tabela2[[#This Row],[3 (Neutro)2]]/Tabela2[[#This Row],[Total CodinGame]]</f>
        <v>0.19047619047619047</v>
      </c>
      <c r="X21" s="29">
        <f>Tabela2[[#This Row],[4 (Concordo Parcialmente)2]]/Tabela2[[#This Row],[Total CodinGame]]</f>
        <v>0.21428571428571427</v>
      </c>
      <c r="Y21" s="29">
        <f>Tabela2[[#This Row],[5 (Concordo Completamente)2]]/Tabela2[[#This Row],[Total CodinGame]]</f>
        <v>0.2857142857142857</v>
      </c>
      <c r="Z21" s="29">
        <f>Tabela2[[#This Row],[Media b1]]+Tabela2[[#This Row],[Media b2]]+Tabela2[[#This Row],[Media b3]]+Tabela2[[#This Row],[Media b4]]+Tabela2[[#This Row],[Media b5]]</f>
        <v>1</v>
      </c>
    </row>
    <row r="22" spans="1:26" s="20" customFormat="1" x14ac:dyDescent="0.25">
      <c r="A22" s="28" t="s">
        <v>42</v>
      </c>
      <c r="B22" s="28">
        <v>20</v>
      </c>
      <c r="C22" s="28">
        <v>6</v>
      </c>
      <c r="D22" s="28">
        <v>9</v>
      </c>
      <c r="E22" s="28">
        <v>13</v>
      </c>
      <c r="F22" s="28">
        <v>6</v>
      </c>
      <c r="G22" s="28">
        <v>8</v>
      </c>
      <c r="H22" s="28">
        <v>11</v>
      </c>
      <c r="I22" s="28">
        <v>12</v>
      </c>
      <c r="J22" s="28">
        <v>13</v>
      </c>
      <c r="K22" s="28">
        <v>4</v>
      </c>
      <c r="L22" s="28">
        <v>2</v>
      </c>
      <c r="M22" s="4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2" s="4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2" s="29">
        <f>Tabela2[[#This Row],[1 (Discordo Totalmente)]]/Tabela2[[#This Row],[Total CodeCombat]]</f>
        <v>0.14285714285714285</v>
      </c>
      <c r="P22" s="29">
        <f>Tabela2[[#This Row],[2 (Discordo Parcialmente)]]/Tabela2[[#This Row],[Total CodeCombat]]</f>
        <v>0.21428571428571427</v>
      </c>
      <c r="Q22" s="29">
        <f>Tabela2[[#This Row],[3 (Neutro)]]/Tabela2[[#This Row],[Total CodeCombat]]</f>
        <v>0.30952380952380953</v>
      </c>
      <c r="R22" s="29">
        <f>Tabela2[[#This Row],[4 (Concordo Parcialmente)]]/Tabela2[[#This Row],[Total CodeCombat]]</f>
        <v>0.14285714285714285</v>
      </c>
      <c r="S22" s="29">
        <f>Tabela2[[#This Row],[5 (Concordo Completamente)]]/Tabela2[[#This Row],[Total CodeCombat]]</f>
        <v>0.19047619047619047</v>
      </c>
      <c r="T22" s="29">
        <f>Tabela2[[#This Row],[Media 1]]+Tabela2[[#This Row],[Media 2]]+Tabela2[[#This Row],[Media 3]]+Tabela2[[#This Row],[Media 4]]+Tabela2[[#This Row],[Media 5]]</f>
        <v>1</v>
      </c>
      <c r="U22" s="29">
        <f>Tabela2[[#This Row],[1 (Discordo Totalmente)2]]/Tabela2[[#This Row],[Total CodinGame]]</f>
        <v>0.26190476190476192</v>
      </c>
      <c r="V22" s="29">
        <f>Tabela2[[#This Row],[2 (Discordo Parcialmente)2]]/Tabela2[[#This Row],[Total CodinGame]]</f>
        <v>0.2857142857142857</v>
      </c>
      <c r="W22" s="29">
        <f>Tabela2[[#This Row],[3 (Neutro)2]]/Tabela2[[#This Row],[Total CodinGame]]</f>
        <v>0.30952380952380953</v>
      </c>
      <c r="X22" s="29">
        <f>Tabela2[[#This Row],[4 (Concordo Parcialmente)2]]/Tabela2[[#This Row],[Total CodinGame]]</f>
        <v>9.5238095238095233E-2</v>
      </c>
      <c r="Y22" s="29">
        <f>Tabela2[[#This Row],[5 (Concordo Completamente)2]]/Tabela2[[#This Row],[Total CodinGame]]</f>
        <v>4.7619047619047616E-2</v>
      </c>
      <c r="Z22" s="29">
        <f>Tabela2[[#This Row],[Media b1]]+Tabela2[[#This Row],[Media b2]]+Tabela2[[#This Row],[Media b3]]+Tabela2[[#This Row],[Media b4]]+Tabela2[[#This Row],[Media b5]]</f>
        <v>1</v>
      </c>
    </row>
    <row r="23" spans="1:26" s="20" customFormat="1" x14ac:dyDescent="0.25">
      <c r="A23" s="28" t="s">
        <v>43</v>
      </c>
      <c r="B23" s="28">
        <v>21</v>
      </c>
      <c r="C23" s="28">
        <v>5</v>
      </c>
      <c r="D23" s="28">
        <v>3</v>
      </c>
      <c r="E23" s="28">
        <v>5</v>
      </c>
      <c r="F23" s="28">
        <v>9</v>
      </c>
      <c r="G23" s="28">
        <v>20</v>
      </c>
      <c r="H23" s="28">
        <v>5</v>
      </c>
      <c r="I23" s="28">
        <v>5</v>
      </c>
      <c r="J23" s="28">
        <v>9</v>
      </c>
      <c r="K23" s="28">
        <v>9</v>
      </c>
      <c r="L23" s="28">
        <v>14</v>
      </c>
      <c r="M23" s="4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3" s="4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3" s="29">
        <f>Tabela2[[#This Row],[1 (Discordo Totalmente)]]/Tabela2[[#This Row],[Total CodeCombat]]</f>
        <v>0.11904761904761904</v>
      </c>
      <c r="P23" s="29">
        <f>Tabela2[[#This Row],[2 (Discordo Parcialmente)]]/Tabela2[[#This Row],[Total CodeCombat]]</f>
        <v>7.1428571428571425E-2</v>
      </c>
      <c r="Q23" s="29">
        <f>Tabela2[[#This Row],[3 (Neutro)]]/Tabela2[[#This Row],[Total CodeCombat]]</f>
        <v>0.11904761904761904</v>
      </c>
      <c r="R23" s="29">
        <f>Tabela2[[#This Row],[4 (Concordo Parcialmente)]]/Tabela2[[#This Row],[Total CodeCombat]]</f>
        <v>0.21428571428571427</v>
      </c>
      <c r="S23" s="29">
        <f>Tabela2[[#This Row],[5 (Concordo Completamente)]]/Tabela2[[#This Row],[Total CodeCombat]]</f>
        <v>0.47619047619047616</v>
      </c>
      <c r="T23" s="29">
        <f>Tabela2[[#This Row],[Media 1]]+Tabela2[[#This Row],[Media 2]]+Tabela2[[#This Row],[Media 3]]+Tabela2[[#This Row],[Media 4]]+Tabela2[[#This Row],[Media 5]]</f>
        <v>1</v>
      </c>
      <c r="U23" s="29">
        <f>Tabela2[[#This Row],[1 (Discordo Totalmente)2]]/Tabela2[[#This Row],[Total CodinGame]]</f>
        <v>0.11904761904761904</v>
      </c>
      <c r="V23" s="29">
        <f>Tabela2[[#This Row],[2 (Discordo Parcialmente)2]]/Tabela2[[#This Row],[Total CodinGame]]</f>
        <v>0.11904761904761904</v>
      </c>
      <c r="W23" s="29">
        <f>Tabela2[[#This Row],[3 (Neutro)2]]/Tabela2[[#This Row],[Total CodinGame]]</f>
        <v>0.21428571428571427</v>
      </c>
      <c r="X23" s="29">
        <f>Tabela2[[#This Row],[4 (Concordo Parcialmente)2]]/Tabela2[[#This Row],[Total CodinGame]]</f>
        <v>0.21428571428571427</v>
      </c>
      <c r="Y23" s="29">
        <f>Tabela2[[#This Row],[5 (Concordo Completamente)2]]/Tabela2[[#This Row],[Total CodinGame]]</f>
        <v>0.33333333333333331</v>
      </c>
      <c r="Z23" s="29">
        <f>Tabela2[[#This Row],[Media b1]]+Tabela2[[#This Row],[Media b2]]+Tabela2[[#This Row],[Media b3]]+Tabela2[[#This Row],[Media b4]]+Tabela2[[#This Row],[Media b5]]</f>
        <v>1</v>
      </c>
    </row>
    <row r="24" spans="1:26" s="21" customFormat="1" x14ac:dyDescent="0.25">
      <c r="A24" s="21" t="s">
        <v>44</v>
      </c>
      <c r="B24" s="21">
        <v>22</v>
      </c>
      <c r="C24" s="21">
        <v>1</v>
      </c>
      <c r="D24" s="21">
        <v>5</v>
      </c>
      <c r="E24" s="21">
        <v>8</v>
      </c>
      <c r="F24" s="21">
        <v>6</v>
      </c>
      <c r="G24" s="21">
        <v>22</v>
      </c>
      <c r="H24" s="21">
        <v>8</v>
      </c>
      <c r="I24" s="21">
        <v>8</v>
      </c>
      <c r="J24" s="21">
        <v>6</v>
      </c>
      <c r="K24" s="21">
        <v>10</v>
      </c>
      <c r="L24" s="21">
        <v>10</v>
      </c>
      <c r="M24" s="50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4" s="51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4" s="22">
        <f>Tabela2[[#This Row],[1 (Discordo Totalmente)]]/Tabela2[[#This Row],[Total CodeCombat]]</f>
        <v>2.3809523809523808E-2</v>
      </c>
      <c r="P24" s="22">
        <f>Tabela2[[#This Row],[2 (Discordo Parcialmente)]]/Tabela2[[#This Row],[Total CodeCombat]]</f>
        <v>0.11904761904761904</v>
      </c>
      <c r="Q24" s="22">
        <f>Tabela2[[#This Row],[3 (Neutro)]]/Tabela2[[#This Row],[Total CodeCombat]]</f>
        <v>0.19047619047619047</v>
      </c>
      <c r="R24" s="22">
        <f>Tabela2[[#This Row],[4 (Concordo Parcialmente)]]/Tabela2[[#This Row],[Total CodeCombat]]</f>
        <v>0.14285714285714285</v>
      </c>
      <c r="S24" s="22">
        <f>Tabela2[[#This Row],[5 (Concordo Completamente)]]/Tabela2[[#This Row],[Total CodeCombat]]</f>
        <v>0.52380952380952384</v>
      </c>
      <c r="T24" s="22">
        <f>Tabela2[[#This Row],[Media 1]]+Tabela2[[#This Row],[Media 2]]+Tabela2[[#This Row],[Media 3]]+Tabela2[[#This Row],[Media 4]]+Tabela2[[#This Row],[Media 5]]</f>
        <v>1</v>
      </c>
      <c r="U24" s="22">
        <f>Tabela2[[#This Row],[1 (Discordo Totalmente)2]]/Tabela2[[#This Row],[Total CodinGame]]</f>
        <v>0.19047619047619047</v>
      </c>
      <c r="V24" s="22">
        <f>Tabela2[[#This Row],[2 (Discordo Parcialmente)2]]/Tabela2[[#This Row],[Total CodinGame]]</f>
        <v>0.19047619047619047</v>
      </c>
      <c r="W24" s="22">
        <f>Tabela2[[#This Row],[3 (Neutro)2]]/Tabela2[[#This Row],[Total CodinGame]]</f>
        <v>0.14285714285714285</v>
      </c>
      <c r="X24" s="22">
        <f>Tabela2[[#This Row],[4 (Concordo Parcialmente)2]]/Tabela2[[#This Row],[Total CodinGame]]</f>
        <v>0.23809523809523808</v>
      </c>
      <c r="Y24" s="22">
        <f>Tabela2[[#This Row],[5 (Concordo Completamente)2]]/Tabela2[[#This Row],[Total CodinGame]]</f>
        <v>0.23809523809523808</v>
      </c>
      <c r="Z24" s="22">
        <f>Tabela2[[#This Row],[Media b1]]+Tabela2[[#This Row],[Media b2]]+Tabela2[[#This Row],[Media b3]]+Tabela2[[#This Row],[Media b4]]+Tabela2[[#This Row],[Media b5]]</f>
        <v>1</v>
      </c>
    </row>
    <row r="25" spans="1:26" s="20" customFormat="1" x14ac:dyDescent="0.25">
      <c r="A25" s="28" t="s">
        <v>45</v>
      </c>
      <c r="B25" s="28">
        <v>23</v>
      </c>
      <c r="C25" s="28">
        <v>7</v>
      </c>
      <c r="D25" s="28">
        <v>4</v>
      </c>
      <c r="E25" s="28">
        <v>4</v>
      </c>
      <c r="F25" s="28">
        <v>7</v>
      </c>
      <c r="G25" s="28">
        <v>20</v>
      </c>
      <c r="H25" s="28">
        <v>8</v>
      </c>
      <c r="I25" s="28">
        <v>6</v>
      </c>
      <c r="J25" s="28">
        <v>5</v>
      </c>
      <c r="K25" s="28">
        <v>8</v>
      </c>
      <c r="L25" s="28">
        <v>15</v>
      </c>
      <c r="M25" s="48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5" s="49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5" s="29">
        <f>Tabela2[[#This Row],[1 (Discordo Totalmente)]]/Tabela2[[#This Row],[Total CodeCombat]]</f>
        <v>0.16666666666666666</v>
      </c>
      <c r="P25" s="29">
        <f>Tabela2[[#This Row],[2 (Discordo Parcialmente)]]/Tabela2[[#This Row],[Total CodeCombat]]</f>
        <v>9.5238095238095233E-2</v>
      </c>
      <c r="Q25" s="29">
        <f>Tabela2[[#This Row],[3 (Neutro)]]/Tabela2[[#This Row],[Total CodeCombat]]</f>
        <v>9.5238095238095233E-2</v>
      </c>
      <c r="R25" s="29">
        <f>Tabela2[[#This Row],[4 (Concordo Parcialmente)]]/Tabela2[[#This Row],[Total CodeCombat]]</f>
        <v>0.16666666666666666</v>
      </c>
      <c r="S25" s="29">
        <f>Tabela2[[#This Row],[5 (Concordo Completamente)]]/Tabela2[[#This Row],[Total CodeCombat]]</f>
        <v>0.47619047619047616</v>
      </c>
      <c r="T25" s="29">
        <f>Tabela2[[#This Row],[Media 1]]+Tabela2[[#This Row],[Media 2]]+Tabela2[[#This Row],[Media 3]]+Tabela2[[#This Row],[Media 4]]+Tabela2[[#This Row],[Media 5]]</f>
        <v>0.99999999999999989</v>
      </c>
      <c r="U25" s="29">
        <f>Tabela2[[#This Row],[1 (Discordo Totalmente)2]]/Tabela2[[#This Row],[Total CodinGame]]</f>
        <v>0.19047619047619047</v>
      </c>
      <c r="V25" s="29">
        <f>Tabela2[[#This Row],[2 (Discordo Parcialmente)2]]/Tabela2[[#This Row],[Total CodinGame]]</f>
        <v>0.14285714285714285</v>
      </c>
      <c r="W25" s="29">
        <f>Tabela2[[#This Row],[3 (Neutro)2]]/Tabela2[[#This Row],[Total CodinGame]]</f>
        <v>0.11904761904761904</v>
      </c>
      <c r="X25" s="29">
        <f>Tabela2[[#This Row],[4 (Concordo Parcialmente)2]]/Tabela2[[#This Row],[Total CodinGame]]</f>
        <v>0.19047619047619047</v>
      </c>
      <c r="Y25" s="29">
        <f>Tabela2[[#This Row],[5 (Concordo Completamente)2]]/Tabela2[[#This Row],[Total CodinGame]]</f>
        <v>0.35714285714285715</v>
      </c>
      <c r="Z25" s="29">
        <f>Tabela2[[#This Row],[Media b1]]+Tabela2[[#This Row],[Media b2]]+Tabela2[[#This Row],[Media b3]]+Tabela2[[#This Row],[Media b4]]+Tabela2[[#This Row],[Media b5]]</f>
        <v>1</v>
      </c>
    </row>
    <row r="26" spans="1:26" s="21" customFormat="1" x14ac:dyDescent="0.25">
      <c r="A26" s="21" t="s">
        <v>46</v>
      </c>
      <c r="B26" s="21">
        <v>24</v>
      </c>
      <c r="C26" s="21">
        <v>2</v>
      </c>
      <c r="D26" s="21">
        <v>5</v>
      </c>
      <c r="E26" s="21">
        <v>6</v>
      </c>
      <c r="F26" s="21">
        <v>7</v>
      </c>
      <c r="G26" s="21">
        <v>22</v>
      </c>
      <c r="H26" s="21">
        <v>6</v>
      </c>
      <c r="I26" s="21">
        <v>6</v>
      </c>
      <c r="J26" s="21">
        <v>9</v>
      </c>
      <c r="K26" s="21">
        <v>8</v>
      </c>
      <c r="L26" s="21">
        <v>13</v>
      </c>
      <c r="M26" s="50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6" s="51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6" s="22">
        <f>Tabela2[[#This Row],[1 (Discordo Totalmente)]]/Tabela2[[#This Row],[Total CodeCombat]]</f>
        <v>4.7619047619047616E-2</v>
      </c>
      <c r="P26" s="22">
        <f>Tabela2[[#This Row],[2 (Discordo Parcialmente)]]/Tabela2[[#This Row],[Total CodeCombat]]</f>
        <v>0.11904761904761904</v>
      </c>
      <c r="Q26" s="22">
        <f>Tabela2[[#This Row],[3 (Neutro)]]/Tabela2[[#This Row],[Total CodeCombat]]</f>
        <v>0.14285714285714285</v>
      </c>
      <c r="R26" s="22">
        <f>Tabela2[[#This Row],[4 (Concordo Parcialmente)]]/Tabela2[[#This Row],[Total CodeCombat]]</f>
        <v>0.16666666666666666</v>
      </c>
      <c r="S26" s="22">
        <f>Tabela2[[#This Row],[5 (Concordo Completamente)]]/Tabela2[[#This Row],[Total CodeCombat]]</f>
        <v>0.52380952380952384</v>
      </c>
      <c r="T26" s="22">
        <f>Tabela2[[#This Row],[Media 1]]+Tabela2[[#This Row],[Media 2]]+Tabela2[[#This Row],[Media 3]]+Tabela2[[#This Row],[Media 4]]+Tabela2[[#This Row],[Media 5]]</f>
        <v>1</v>
      </c>
      <c r="U26" s="22">
        <f>Tabela2[[#This Row],[1 (Discordo Totalmente)2]]/Tabela2[[#This Row],[Total CodinGame]]</f>
        <v>0.14285714285714285</v>
      </c>
      <c r="V26" s="22">
        <f>Tabela2[[#This Row],[2 (Discordo Parcialmente)2]]/Tabela2[[#This Row],[Total CodinGame]]</f>
        <v>0.14285714285714285</v>
      </c>
      <c r="W26" s="22">
        <f>Tabela2[[#This Row],[3 (Neutro)2]]/Tabela2[[#This Row],[Total CodinGame]]</f>
        <v>0.21428571428571427</v>
      </c>
      <c r="X26" s="22">
        <f>Tabela2[[#This Row],[4 (Concordo Parcialmente)2]]/Tabela2[[#This Row],[Total CodinGame]]</f>
        <v>0.19047619047619047</v>
      </c>
      <c r="Y26" s="22">
        <f>Tabela2[[#This Row],[5 (Concordo Completamente)2]]/Tabela2[[#This Row],[Total CodinGame]]</f>
        <v>0.30952380952380953</v>
      </c>
      <c r="Z26" s="22">
        <f>Tabela2[[#This Row],[Media b1]]+Tabela2[[#This Row],[Media b2]]+Tabela2[[#This Row],[Media b3]]+Tabela2[[#This Row],[Media b4]]+Tabela2[[#This Row],[Media b5]]</f>
        <v>1</v>
      </c>
    </row>
    <row r="27" spans="1:26" s="23" customFormat="1" x14ac:dyDescent="0.25">
      <c r="A27" s="23" t="s">
        <v>47</v>
      </c>
      <c r="B27" s="23">
        <v>25</v>
      </c>
      <c r="C27" s="23">
        <v>6</v>
      </c>
      <c r="D27" s="23">
        <v>4</v>
      </c>
      <c r="E27" s="23">
        <v>6</v>
      </c>
      <c r="F27" s="23">
        <v>9</v>
      </c>
      <c r="G27" s="23">
        <v>17</v>
      </c>
      <c r="H27" s="23">
        <v>7</v>
      </c>
      <c r="I27" s="23">
        <v>1</v>
      </c>
      <c r="J27" s="23">
        <v>10</v>
      </c>
      <c r="K27" s="23">
        <v>9</v>
      </c>
      <c r="L27" s="23">
        <v>15</v>
      </c>
      <c r="M27" s="52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7" s="53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7" s="24">
        <f>Tabela2[[#This Row],[1 (Discordo Totalmente)]]/Tabela2[[#This Row],[Total CodeCombat]]</f>
        <v>0.14285714285714285</v>
      </c>
      <c r="P27" s="24">
        <f>Tabela2[[#This Row],[2 (Discordo Parcialmente)]]/Tabela2[[#This Row],[Total CodeCombat]]</f>
        <v>9.5238095238095233E-2</v>
      </c>
      <c r="Q27" s="24">
        <f>Tabela2[[#This Row],[3 (Neutro)]]/Tabela2[[#This Row],[Total CodeCombat]]</f>
        <v>0.14285714285714285</v>
      </c>
      <c r="R27" s="24">
        <f>Tabela2[[#This Row],[4 (Concordo Parcialmente)]]/Tabela2[[#This Row],[Total CodeCombat]]</f>
        <v>0.21428571428571427</v>
      </c>
      <c r="S27" s="24">
        <f>Tabela2[[#This Row],[5 (Concordo Completamente)]]/Tabela2[[#This Row],[Total CodeCombat]]</f>
        <v>0.40476190476190477</v>
      </c>
      <c r="T27" s="24">
        <f>Tabela2[[#This Row],[Media 1]]+Tabela2[[#This Row],[Media 2]]+Tabela2[[#This Row],[Media 3]]+Tabela2[[#This Row],[Media 4]]+Tabela2[[#This Row],[Media 5]]</f>
        <v>1</v>
      </c>
      <c r="U27" s="24">
        <f>Tabela2[[#This Row],[1 (Discordo Totalmente)2]]/Tabela2[[#This Row],[Total CodinGame]]</f>
        <v>0.16666666666666666</v>
      </c>
      <c r="V27" s="24">
        <f>Tabela2[[#This Row],[2 (Discordo Parcialmente)2]]/Tabela2[[#This Row],[Total CodinGame]]</f>
        <v>2.3809523809523808E-2</v>
      </c>
      <c r="W27" s="24">
        <f>Tabela2[[#This Row],[3 (Neutro)2]]/Tabela2[[#This Row],[Total CodinGame]]</f>
        <v>0.23809523809523808</v>
      </c>
      <c r="X27" s="24">
        <f>Tabela2[[#This Row],[4 (Concordo Parcialmente)2]]/Tabela2[[#This Row],[Total CodinGame]]</f>
        <v>0.21428571428571427</v>
      </c>
      <c r="Y27" s="24">
        <f>Tabela2[[#This Row],[5 (Concordo Completamente)2]]/Tabela2[[#This Row],[Total CodinGame]]</f>
        <v>0.35714285714285715</v>
      </c>
      <c r="Z27" s="24">
        <f>Tabela2[[#This Row],[Media b1]]+Tabela2[[#This Row],[Media b2]]+Tabela2[[#This Row],[Media b3]]+Tabela2[[#This Row],[Media b4]]+Tabela2[[#This Row],[Media b5]]</f>
        <v>1</v>
      </c>
    </row>
    <row r="28" spans="1:26" s="23" customFormat="1" x14ac:dyDescent="0.25">
      <c r="A28" s="23" t="s">
        <v>48</v>
      </c>
      <c r="B28" s="23">
        <v>26</v>
      </c>
      <c r="C28" s="23">
        <v>6</v>
      </c>
      <c r="D28" s="23">
        <v>12</v>
      </c>
      <c r="E28" s="23">
        <v>12</v>
      </c>
      <c r="F28" s="23">
        <v>7</v>
      </c>
      <c r="G28" s="23">
        <v>5</v>
      </c>
      <c r="H28" s="23">
        <v>9</v>
      </c>
      <c r="I28" s="23">
        <v>9</v>
      </c>
      <c r="J28" s="23">
        <v>13</v>
      </c>
      <c r="K28" s="23">
        <v>5</v>
      </c>
      <c r="L28" s="23">
        <v>6</v>
      </c>
      <c r="M28" s="52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8" s="53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8" s="24">
        <f>Tabela2[[#This Row],[1 (Discordo Totalmente)]]/Tabela2[[#This Row],[Total CodeCombat]]</f>
        <v>0.14285714285714285</v>
      </c>
      <c r="P28" s="24">
        <f>Tabela2[[#This Row],[2 (Discordo Parcialmente)]]/Tabela2[[#This Row],[Total CodeCombat]]</f>
        <v>0.2857142857142857</v>
      </c>
      <c r="Q28" s="24">
        <f>Tabela2[[#This Row],[3 (Neutro)]]/Tabela2[[#This Row],[Total CodeCombat]]</f>
        <v>0.2857142857142857</v>
      </c>
      <c r="R28" s="24">
        <f>Tabela2[[#This Row],[4 (Concordo Parcialmente)]]/Tabela2[[#This Row],[Total CodeCombat]]</f>
        <v>0.16666666666666666</v>
      </c>
      <c r="S28" s="24">
        <f>Tabela2[[#This Row],[5 (Concordo Completamente)]]/Tabela2[[#This Row],[Total CodeCombat]]</f>
        <v>0.11904761904761904</v>
      </c>
      <c r="T28" s="24">
        <f>Tabela2[[#This Row],[Media 1]]+Tabela2[[#This Row],[Media 2]]+Tabela2[[#This Row],[Media 3]]+Tabela2[[#This Row],[Media 4]]+Tabela2[[#This Row],[Media 5]]</f>
        <v>0.99999999999999989</v>
      </c>
      <c r="U28" s="24">
        <f>Tabela2[[#This Row],[1 (Discordo Totalmente)2]]/Tabela2[[#This Row],[Total CodinGame]]</f>
        <v>0.21428571428571427</v>
      </c>
      <c r="V28" s="24">
        <f>Tabela2[[#This Row],[2 (Discordo Parcialmente)2]]/Tabela2[[#This Row],[Total CodinGame]]</f>
        <v>0.21428571428571427</v>
      </c>
      <c r="W28" s="24">
        <f>Tabela2[[#This Row],[3 (Neutro)2]]/Tabela2[[#This Row],[Total CodinGame]]</f>
        <v>0.30952380952380953</v>
      </c>
      <c r="X28" s="24">
        <f>Tabela2[[#This Row],[4 (Concordo Parcialmente)2]]/Tabela2[[#This Row],[Total CodinGame]]</f>
        <v>0.11904761904761904</v>
      </c>
      <c r="Y28" s="24">
        <f>Tabela2[[#This Row],[5 (Concordo Completamente)2]]/Tabela2[[#This Row],[Total CodinGame]]</f>
        <v>0.14285714285714285</v>
      </c>
      <c r="Z28" s="24">
        <f>Tabela2[[#This Row],[Media b1]]+Tabela2[[#This Row],[Media b2]]+Tabela2[[#This Row],[Media b3]]+Tabela2[[#This Row],[Media b4]]+Tabela2[[#This Row],[Media b5]]</f>
        <v>1</v>
      </c>
    </row>
    <row r="29" spans="1:26" s="25" customFormat="1" x14ac:dyDescent="0.25">
      <c r="A29" s="25" t="s">
        <v>49</v>
      </c>
      <c r="B29" s="25">
        <v>27</v>
      </c>
      <c r="C29" s="25">
        <v>5</v>
      </c>
      <c r="D29" s="25">
        <v>8</v>
      </c>
      <c r="E29" s="25">
        <v>12</v>
      </c>
      <c r="F29" s="25">
        <v>9</v>
      </c>
      <c r="G29" s="25">
        <v>8</v>
      </c>
      <c r="H29" s="25">
        <v>6</v>
      </c>
      <c r="I29" s="25">
        <v>9</v>
      </c>
      <c r="J29" s="25">
        <v>12</v>
      </c>
      <c r="K29" s="25">
        <v>7</v>
      </c>
      <c r="L29" s="25">
        <v>8</v>
      </c>
      <c r="M29" s="54">
        <f>Tabela2[[#This Row],[1 (Discordo Totalmente)]]+Tabela2[[#This Row],[2 (Discordo Parcialmente)]]+Tabela2[[#This Row],[3 (Neutro)]]+Tabela2[[#This Row],[4 (Concordo Parcialmente)]]+Tabela2[[#This Row],[5 (Concordo Completamente)]]</f>
        <v>42</v>
      </c>
      <c r="N29" s="55">
        <f>Tabela2[[#This Row],[1 (Discordo Totalmente)2]]+Tabela2[[#This Row],[2 (Discordo Parcialmente)2]]+Tabela2[[#This Row],[3 (Neutro)2]]+Tabela2[[#This Row],[4 (Concordo Parcialmente)2]]+Tabela2[[#This Row],[5 (Concordo Completamente)2]]</f>
        <v>42</v>
      </c>
      <c r="O29" s="26">
        <f>Tabela2[[#This Row],[1 (Discordo Totalmente)]]/Tabela2[[#This Row],[Total CodeCombat]]</f>
        <v>0.11904761904761904</v>
      </c>
      <c r="P29" s="26">
        <f>Tabela2[[#This Row],[2 (Discordo Parcialmente)]]/Tabela2[[#This Row],[Total CodeCombat]]</f>
        <v>0.19047619047619047</v>
      </c>
      <c r="Q29" s="26">
        <f>Tabela2[[#This Row],[3 (Neutro)]]/Tabela2[[#This Row],[Total CodeCombat]]</f>
        <v>0.2857142857142857</v>
      </c>
      <c r="R29" s="26">
        <f>Tabela2[[#This Row],[4 (Concordo Parcialmente)]]/Tabela2[[#This Row],[Total CodeCombat]]</f>
        <v>0.21428571428571427</v>
      </c>
      <c r="S29" s="26">
        <f>Tabela2[[#This Row],[5 (Concordo Completamente)]]/Tabela2[[#This Row],[Total CodeCombat]]</f>
        <v>0.19047619047619047</v>
      </c>
      <c r="T29" s="26">
        <f>Tabela2[[#This Row],[Media 1]]+Tabela2[[#This Row],[Media 2]]+Tabela2[[#This Row],[Media 3]]+Tabela2[[#This Row],[Media 4]]+Tabela2[[#This Row],[Media 5]]</f>
        <v>1</v>
      </c>
      <c r="U29" s="26">
        <f>Tabela2[[#This Row],[1 (Discordo Totalmente)2]]/Tabela2[[#This Row],[Total CodinGame]]</f>
        <v>0.14285714285714285</v>
      </c>
      <c r="V29" s="26">
        <f>Tabela2[[#This Row],[2 (Discordo Parcialmente)2]]/Tabela2[[#This Row],[Total CodinGame]]</f>
        <v>0.21428571428571427</v>
      </c>
      <c r="W29" s="26">
        <f>Tabela2[[#This Row],[3 (Neutro)2]]/Tabela2[[#This Row],[Total CodinGame]]</f>
        <v>0.2857142857142857</v>
      </c>
      <c r="X29" s="26">
        <f>Tabela2[[#This Row],[4 (Concordo Parcialmente)2]]/Tabela2[[#This Row],[Total CodinGame]]</f>
        <v>0.16666666666666666</v>
      </c>
      <c r="Y29" s="26">
        <f>Tabela2[[#This Row],[5 (Concordo Completamente)2]]/Tabela2[[#This Row],[Total CodinGame]]</f>
        <v>0.19047619047619047</v>
      </c>
      <c r="Z29" s="26">
        <f>Tabela2[[#This Row],[Media b1]]+Tabela2[[#This Row],[Media b2]]+Tabela2[[#This Row],[Media b3]]+Tabela2[[#This Row],[Media b4]]+Tabela2[[#This Row],[Media b5]]</f>
        <v>0.99999999999999989</v>
      </c>
    </row>
    <row r="30" spans="1:26" x14ac:dyDescent="0.25">
      <c r="O30" s="2" t="s">
        <v>62</v>
      </c>
      <c r="P30" s="2"/>
      <c r="Q30" s="2"/>
      <c r="R30" s="2"/>
      <c r="S30" s="2"/>
      <c r="U30" s="2" t="s">
        <v>63</v>
      </c>
      <c r="V30" s="2"/>
      <c r="W30" s="2"/>
      <c r="X30" s="2"/>
      <c r="Y30" s="2"/>
    </row>
    <row r="31" spans="1:26" x14ac:dyDescent="0.25">
      <c r="O31" s="1">
        <v>1</v>
      </c>
      <c r="P31" s="1">
        <v>2</v>
      </c>
      <c r="Q31" s="1">
        <v>3</v>
      </c>
      <c r="R31" s="1">
        <v>4</v>
      </c>
      <c r="S31" s="1">
        <v>5</v>
      </c>
      <c r="U31" s="1">
        <v>1</v>
      </c>
      <c r="V31" s="1">
        <v>2</v>
      </c>
      <c r="W31" s="1">
        <v>3</v>
      </c>
      <c r="X31" s="1">
        <v>4</v>
      </c>
      <c r="Y31" s="1">
        <v>5</v>
      </c>
    </row>
    <row r="32" spans="1:26" x14ac:dyDescent="0.25">
      <c r="N32" s="4" t="s">
        <v>12</v>
      </c>
      <c r="O32" s="27">
        <f>SUM(O3:O5)/3</f>
        <v>7.9365079365079361E-3</v>
      </c>
      <c r="P32" s="27">
        <f>SUM(P3:P5)/3</f>
        <v>7.1428571428571425E-2</v>
      </c>
      <c r="Q32" s="27">
        <f>SUM(Q3:Q5)/3</f>
        <v>0.15873015873015872</v>
      </c>
      <c r="R32" s="27">
        <f>SUM(R3:R5)/3</f>
        <v>0.27777777777777773</v>
      </c>
      <c r="S32" s="27">
        <f>SUM(S3:S5)/3</f>
        <v>0.48412698412698418</v>
      </c>
      <c r="T32" s="4" t="s">
        <v>12</v>
      </c>
      <c r="U32" s="27">
        <f>SUM(U3:U5)/3</f>
        <v>5.5555555555555552E-2</v>
      </c>
      <c r="V32" s="27">
        <f>SUM(V3:V5)/3</f>
        <v>0.13492063492063491</v>
      </c>
      <c r="W32" s="27">
        <f>SUM(W3:W5)/3</f>
        <v>0.26190476190476192</v>
      </c>
      <c r="X32" s="27">
        <f>SUM(X3:X5)/3</f>
        <v>0.31746031746031744</v>
      </c>
      <c r="Y32" s="27">
        <f>SUM(Y3:Y5)/3</f>
        <v>0.23015873015873015</v>
      </c>
    </row>
    <row r="33" spans="14:25" x14ac:dyDescent="0.25">
      <c r="N33" s="30" t="s">
        <v>13</v>
      </c>
      <c r="O33" s="27">
        <f>SUM(O6:O8)/3</f>
        <v>7.9365079365079361E-2</v>
      </c>
      <c r="P33" s="27">
        <f>SUM(P6:P8)/3</f>
        <v>9.5238095238095233E-2</v>
      </c>
      <c r="Q33" s="27">
        <f>SUM(Q6:Q8)/3</f>
        <v>0.18253968253968256</v>
      </c>
      <c r="R33" s="27">
        <f>SUM(R6:R8)/3</f>
        <v>0.20634920634920637</v>
      </c>
      <c r="S33" s="27">
        <f>SUM(S6:S8)/3</f>
        <v>0.43650793650793657</v>
      </c>
      <c r="T33" s="30" t="s">
        <v>13</v>
      </c>
      <c r="U33" s="27">
        <f>SUM(U6:U8)/3</f>
        <v>0.1111111111111111</v>
      </c>
      <c r="V33" s="27">
        <f>SUM(V6:V8)/3</f>
        <v>0.12698412698412698</v>
      </c>
      <c r="W33" s="27">
        <f>SUM(W6:W8)/3</f>
        <v>0.23015873015873015</v>
      </c>
      <c r="X33" s="27">
        <f>SUM(X6:X8)/3</f>
        <v>0.18253968253968253</v>
      </c>
      <c r="Y33" s="27">
        <f>SUM(Y6:Y8)/3</f>
        <v>0.34920634920634924</v>
      </c>
    </row>
    <row r="34" spans="14:25" x14ac:dyDescent="0.25">
      <c r="N34" s="10" t="s">
        <v>14</v>
      </c>
      <c r="O34" s="27">
        <f>SUM(O9:O10)/3</f>
        <v>2.3809523809523808E-2</v>
      </c>
      <c r="P34" s="27">
        <f>SUM(P9:P10)/3</f>
        <v>4.7619047619047616E-2</v>
      </c>
      <c r="Q34" s="27">
        <f>SUM(Q9:Q10)/3</f>
        <v>8.7301587301587283E-2</v>
      </c>
      <c r="R34" s="27">
        <f>SUM(R9:R10)/3</f>
        <v>0.22222222222222224</v>
      </c>
      <c r="S34" s="27">
        <f>SUM(S9:S10)/3</f>
        <v>0.2857142857142857</v>
      </c>
      <c r="T34" s="10" t="s">
        <v>14</v>
      </c>
      <c r="U34" s="27">
        <f>SUM(U9:U10)/3</f>
        <v>0.11904761904761903</v>
      </c>
      <c r="V34" s="27">
        <f>SUM(V9:V10)/3</f>
        <v>0.1111111111111111</v>
      </c>
      <c r="W34" s="27">
        <f>SUM(W9:W10)/3</f>
        <v>0.14285714285714285</v>
      </c>
      <c r="X34" s="27">
        <f>SUM(X9:X10)/3</f>
        <v>0.14285714285714285</v>
      </c>
      <c r="Y34" s="27">
        <f>SUM(Y9:Y10)/3</f>
        <v>0.15079365079365079</v>
      </c>
    </row>
    <row r="35" spans="14:25" x14ac:dyDescent="0.25">
      <c r="N35" s="12" t="s">
        <v>15</v>
      </c>
      <c r="O35" s="27">
        <f>SUM(O11:O12)/2</f>
        <v>4.7619047619047616E-2</v>
      </c>
      <c r="P35" s="27">
        <f>SUM(P11:P12)/2</f>
        <v>0.10714285714285714</v>
      </c>
      <c r="Q35" s="27">
        <f>SUM(Q11:Q12)/2</f>
        <v>0.22619047619047616</v>
      </c>
      <c r="R35" s="27">
        <f>SUM(R11:R12)/2</f>
        <v>0.27380952380952384</v>
      </c>
      <c r="S35" s="27">
        <f>SUM(S11:S12)/2</f>
        <v>0.34523809523809523</v>
      </c>
      <c r="T35" s="12" t="s">
        <v>15</v>
      </c>
      <c r="U35" s="27">
        <f>SUM(U11:U12)/2</f>
        <v>0.11904761904761904</v>
      </c>
      <c r="V35" s="27">
        <f>SUM(V11:V12)/2</f>
        <v>0.13095238095238093</v>
      </c>
      <c r="W35" s="27">
        <f>SUM(W11:W12)/2</f>
        <v>0.22619047619047616</v>
      </c>
      <c r="X35" s="27">
        <f>SUM(X11:X12)/2</f>
        <v>0.17857142857142855</v>
      </c>
      <c r="Y35" s="27">
        <f>SUM(Y11:Y12)/2</f>
        <v>0.34523809523809523</v>
      </c>
    </row>
    <row r="36" spans="14:25" x14ac:dyDescent="0.25">
      <c r="N36" s="14" t="s">
        <v>16</v>
      </c>
      <c r="O36" s="27">
        <f>SUM(O13:O15)/3</f>
        <v>0.21428571428571427</v>
      </c>
      <c r="P36" s="27">
        <f>SUM(P13:P15)/3</f>
        <v>0.16666666666666666</v>
      </c>
      <c r="Q36" s="27">
        <f>SUM(Q13:Q15)/3</f>
        <v>0.17460317460317457</v>
      </c>
      <c r="R36" s="27">
        <f>SUM(R13:R15)/3</f>
        <v>0.18253968253968256</v>
      </c>
      <c r="S36" s="27">
        <f>SUM(S13:S15)/3</f>
        <v>0.26190476190476192</v>
      </c>
      <c r="T36" s="14" t="s">
        <v>16</v>
      </c>
      <c r="U36" s="27">
        <f>SUM(U13:U15)/3</f>
        <v>0.30952380952380953</v>
      </c>
      <c r="V36" s="27">
        <f>SUM(V13:V15)/3</f>
        <v>0.18253968253968256</v>
      </c>
      <c r="W36" s="27">
        <f>SUM(W13:W15)/3</f>
        <v>0.17460317460317462</v>
      </c>
      <c r="X36" s="27">
        <f>SUM(X13:X15)/3</f>
        <v>0.15079365079365079</v>
      </c>
      <c r="Y36" s="27">
        <f>SUM(Y13:Y15)/3</f>
        <v>0.18253968253968253</v>
      </c>
    </row>
    <row r="37" spans="14:25" x14ac:dyDescent="0.25">
      <c r="N37" s="16" t="s">
        <v>17</v>
      </c>
      <c r="O37" s="27">
        <f>SUM(O16:O18)/3</f>
        <v>0.23015873015873015</v>
      </c>
      <c r="P37" s="27">
        <f>SUM(P16:P18)/3</f>
        <v>0.15079365079365079</v>
      </c>
      <c r="Q37" s="27">
        <f>SUM(Q16:Q18)/3</f>
        <v>0.24603174603174605</v>
      </c>
      <c r="R37" s="27">
        <f>SUM(R16:R18)/3</f>
        <v>0.18253968253968256</v>
      </c>
      <c r="S37" s="27">
        <f>SUM(S16:S18)/3</f>
        <v>0.19047619047619047</v>
      </c>
      <c r="T37" s="16" t="s">
        <v>17</v>
      </c>
      <c r="U37" s="27">
        <f>SUM(U16:U18)/3</f>
        <v>0.25396825396825401</v>
      </c>
      <c r="V37" s="27">
        <f>SUM(V16:V18)/3</f>
        <v>0.16666666666666666</v>
      </c>
      <c r="W37" s="27">
        <f>SUM(W16:W18)/3</f>
        <v>0.22222222222222221</v>
      </c>
      <c r="X37" s="27">
        <f>SUM(X16:X18)/3</f>
        <v>0.20634920634920637</v>
      </c>
      <c r="Y37" s="27">
        <f>SUM(Y16:Y18)/3</f>
        <v>0.15079365079365079</v>
      </c>
    </row>
    <row r="38" spans="14:25" x14ac:dyDescent="0.25">
      <c r="N38" s="18" t="s">
        <v>18</v>
      </c>
      <c r="O38" s="27">
        <f>O19+O20/2</f>
        <v>0.14285714285714285</v>
      </c>
      <c r="P38" s="27">
        <f>P19+P20/2</f>
        <v>0.20238095238095238</v>
      </c>
      <c r="Q38" s="27">
        <f>Q19+Q20/2</f>
        <v>0.2857142857142857</v>
      </c>
      <c r="R38" s="27">
        <f>R19+R20/2</f>
        <v>0.26190476190476186</v>
      </c>
      <c r="S38" s="27">
        <f>S19+S20/2</f>
        <v>0.60714285714285721</v>
      </c>
      <c r="T38" s="18" t="s">
        <v>18</v>
      </c>
      <c r="U38" s="27">
        <f>U19+U20/2</f>
        <v>0.20238095238095238</v>
      </c>
      <c r="V38" s="27">
        <f>V19+V20/2</f>
        <v>0.15476190476190477</v>
      </c>
      <c r="W38" s="27">
        <f>W19+W20/2</f>
        <v>0.38095238095238093</v>
      </c>
      <c r="X38" s="27">
        <f>X19+X20/2</f>
        <v>0.3571428571428571</v>
      </c>
      <c r="Y38" s="27">
        <f>Y19+Y20/2</f>
        <v>0.40476190476190477</v>
      </c>
    </row>
    <row r="39" spans="14:25" x14ac:dyDescent="0.25">
      <c r="N39" s="28" t="s">
        <v>19</v>
      </c>
      <c r="O39" s="27">
        <f>SUM(O21:O23,O25)/4</f>
        <v>0.11309523809523808</v>
      </c>
      <c r="P39" s="27">
        <f>SUM(P21:P23,P25)/4</f>
        <v>0.11904761904761904</v>
      </c>
      <c r="Q39" s="27">
        <f>SUM(Q21:Q23,Q25)/4</f>
        <v>0.17857142857142858</v>
      </c>
      <c r="R39" s="27">
        <f>SUM(R21:R23,R25)/4</f>
        <v>0.1607142857142857</v>
      </c>
      <c r="S39" s="27">
        <f>SUM(S21:S23,S25)/4</f>
        <v>0.4285714285714286</v>
      </c>
      <c r="T39" s="28" t="s">
        <v>19</v>
      </c>
      <c r="U39" s="27">
        <f>SUM(U21:U23,U25)/4</f>
        <v>0.19047619047619047</v>
      </c>
      <c r="V39" s="27">
        <f>SUM(V21:V23,V25)/4</f>
        <v>0.16666666666666669</v>
      </c>
      <c r="W39" s="27">
        <f>SUM(W21:W23,W25)/4</f>
        <v>0.20833333333333334</v>
      </c>
      <c r="X39" s="27">
        <f>SUM(X21:X23,X25)/4</f>
        <v>0.17857142857142858</v>
      </c>
      <c r="Y39" s="27">
        <f>SUM(Y21:Y23,Y25)/4</f>
        <v>0.25595238095238093</v>
      </c>
    </row>
    <row r="40" spans="14:25" x14ac:dyDescent="0.25">
      <c r="N40" s="21" t="s">
        <v>20</v>
      </c>
      <c r="O40" s="27">
        <f>(O24+O26)/2</f>
        <v>3.5714285714285712E-2</v>
      </c>
      <c r="P40" s="27">
        <f>(P24+P26)/2</f>
        <v>0.11904761904761904</v>
      </c>
      <c r="Q40" s="27">
        <f>(Q24+Q26)/2</f>
        <v>0.16666666666666666</v>
      </c>
      <c r="R40" s="27">
        <f>(R24+R26)/2</f>
        <v>0.15476190476190477</v>
      </c>
      <c r="S40" s="27">
        <f>(S24+S26)/2</f>
        <v>0.52380952380952384</v>
      </c>
      <c r="T40" s="21" t="s">
        <v>20</v>
      </c>
      <c r="U40" s="27">
        <f>(U24+U26)/2</f>
        <v>0.16666666666666666</v>
      </c>
      <c r="V40" s="27">
        <f>(V24+V26)/2</f>
        <v>0.16666666666666666</v>
      </c>
      <c r="W40" s="27">
        <f>(W24+W26)/2</f>
        <v>0.17857142857142855</v>
      </c>
      <c r="X40" s="27">
        <f>(X24+X26)/2</f>
        <v>0.21428571428571427</v>
      </c>
      <c r="Y40" s="27">
        <f>(Y24+Y26)/2</f>
        <v>0.27380952380952384</v>
      </c>
    </row>
    <row r="41" spans="14:25" x14ac:dyDescent="0.25">
      <c r="N41" s="23" t="s">
        <v>21</v>
      </c>
      <c r="O41" s="27">
        <f>SUM(O27:O28)/2</f>
        <v>0.14285714285714285</v>
      </c>
      <c r="P41" s="27">
        <f>SUM(P27:P28)/2</f>
        <v>0.19047619047619047</v>
      </c>
      <c r="Q41" s="27">
        <f>SUM(Q27:Q28)/2</f>
        <v>0.21428571428571427</v>
      </c>
      <c r="R41" s="27">
        <f>SUM(R27:R28)/2</f>
        <v>0.19047619047619047</v>
      </c>
      <c r="S41" s="27">
        <f>SUM(S27:S28)/2</f>
        <v>0.26190476190476192</v>
      </c>
      <c r="T41" s="23" t="s">
        <v>21</v>
      </c>
      <c r="U41" s="27">
        <f>SUM(U27:U28)/2</f>
        <v>0.19047619047619047</v>
      </c>
      <c r="V41" s="27">
        <f>SUM(V27:V28)/2</f>
        <v>0.11904761904761904</v>
      </c>
      <c r="W41" s="27">
        <f>SUM(W27:W28)/2</f>
        <v>0.27380952380952384</v>
      </c>
      <c r="X41" s="27">
        <f>SUM(X27:X28)/2</f>
        <v>0.16666666666666666</v>
      </c>
      <c r="Y41" s="27">
        <f>SUM(Y27:Y28)/2</f>
        <v>0.25</v>
      </c>
    </row>
    <row r="42" spans="14:25" x14ac:dyDescent="0.25">
      <c r="N42" s="25" t="s">
        <v>22</v>
      </c>
      <c r="O42" s="27">
        <f>O29</f>
        <v>0.11904761904761904</v>
      </c>
      <c r="P42" s="27">
        <f>P29</f>
        <v>0.19047619047619047</v>
      </c>
      <c r="Q42" s="27">
        <f>Q29</f>
        <v>0.2857142857142857</v>
      </c>
      <c r="R42" s="27">
        <f>R29</f>
        <v>0.21428571428571427</v>
      </c>
      <c r="S42" s="27">
        <f>S29</f>
        <v>0.19047619047619047</v>
      </c>
      <c r="T42" s="25" t="s">
        <v>22</v>
      </c>
      <c r="U42" s="27">
        <f>U29</f>
        <v>0.14285714285714285</v>
      </c>
      <c r="V42" s="27">
        <f>V29</f>
        <v>0.21428571428571427</v>
      </c>
      <c r="W42" s="27">
        <f>W29</f>
        <v>0.2857142857142857</v>
      </c>
      <c r="X42" s="27">
        <f>X29</f>
        <v>0.16666666666666666</v>
      </c>
      <c r="Y42" s="27">
        <f>Y29</f>
        <v>0.19047619047619047</v>
      </c>
    </row>
  </sheetData>
  <mergeCells count="6">
    <mergeCell ref="O30:S30"/>
    <mergeCell ref="U30:Y30"/>
    <mergeCell ref="B1:G1"/>
    <mergeCell ref="U1:Y1"/>
    <mergeCell ref="H1:L1"/>
    <mergeCell ref="O1:S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Gomes</dc:creator>
  <cp:lastModifiedBy>Aluno</cp:lastModifiedBy>
  <dcterms:created xsi:type="dcterms:W3CDTF">2019-03-20T18:45:24Z</dcterms:created>
  <dcterms:modified xsi:type="dcterms:W3CDTF">2019-03-27T23:56:02Z</dcterms:modified>
</cp:coreProperties>
</file>