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Windows 10\Desktop\"/>
    </mc:Choice>
  </mc:AlternateContent>
  <xr:revisionPtr revIDLastSave="0" documentId="13_ncr:1_{733FFDF8-0D1D-42B0-8739-411144E2AE8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Нержа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69" i="1" l="1"/>
  <c r="E168" i="1"/>
  <c r="E167" i="1"/>
  <c r="E166" i="1"/>
  <c r="E329" i="1"/>
  <c r="F270" i="1"/>
  <c r="E520" i="1" l="1"/>
  <c r="E519" i="1"/>
  <c r="E518" i="1"/>
  <c r="E517" i="1"/>
  <c r="E516" i="1"/>
  <c r="E515" i="1"/>
  <c r="E514" i="1"/>
  <c r="E513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5" i="1"/>
  <c r="E404" i="1"/>
  <c r="E403" i="1"/>
  <c r="E402" i="1"/>
  <c r="E401" i="1"/>
  <c r="E399" i="1"/>
  <c r="E398" i="1"/>
  <c r="E397" i="1"/>
  <c r="E396" i="1"/>
  <c r="E395" i="1"/>
  <c r="E394" i="1"/>
  <c r="E392" i="1"/>
  <c r="E391" i="1"/>
  <c r="E390" i="1"/>
  <c r="E389" i="1"/>
  <c r="E388" i="1"/>
  <c r="E387" i="1"/>
  <c r="E386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68" i="1"/>
  <c r="E267" i="1"/>
  <c r="E266" i="1"/>
  <c r="E265" i="1"/>
  <c r="E264" i="1"/>
  <c r="E263" i="1"/>
  <c r="E262" i="1"/>
  <c r="E260" i="1"/>
  <c r="E259" i="1"/>
  <c r="E258" i="1"/>
  <c r="E257" i="1"/>
  <c r="F260" i="1" s="1"/>
  <c r="E255" i="1"/>
  <c r="E254" i="1"/>
  <c r="E253" i="1"/>
  <c r="E252" i="1"/>
  <c r="E251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4" i="1"/>
  <c r="E203" i="1"/>
  <c r="E202" i="1"/>
  <c r="F204" i="1" s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4" i="1"/>
  <c r="E183" i="1"/>
  <c r="E182" i="1"/>
  <c r="E181" i="1"/>
  <c r="E180" i="1"/>
  <c r="E179" i="1"/>
  <c r="E178" i="1"/>
  <c r="E177" i="1"/>
  <c r="E176" i="1"/>
  <c r="E175" i="1"/>
  <c r="E173" i="1"/>
  <c r="E172" i="1"/>
  <c r="E171" i="1"/>
  <c r="E170" i="1"/>
  <c r="E165" i="1"/>
  <c r="E164" i="1"/>
  <c r="E163" i="1"/>
  <c r="F173" i="1" s="1"/>
  <c r="E161" i="1"/>
  <c r="F161" i="1" s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5" i="1"/>
  <c r="F135" i="1" s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0" i="1"/>
  <c r="E109" i="1"/>
  <c r="E108" i="1"/>
  <c r="E107" i="1"/>
  <c r="E106" i="1"/>
  <c r="E105" i="1"/>
  <c r="E104" i="1"/>
  <c r="E102" i="1"/>
  <c r="E101" i="1"/>
  <c r="F102" i="1" s="1"/>
  <c r="E99" i="1"/>
  <c r="E98" i="1"/>
  <c r="E97" i="1"/>
  <c r="E96" i="1"/>
  <c r="F99" i="1" s="1"/>
  <c r="E94" i="1"/>
  <c r="F94" i="1" s="1"/>
  <c r="E92" i="1"/>
  <c r="F92" i="1" s="1"/>
  <c r="E90" i="1"/>
  <c r="E89" i="1"/>
  <c r="E88" i="1"/>
  <c r="E87" i="1"/>
  <c r="E86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F84" i="1" s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5" i="1"/>
  <c r="E54" i="1"/>
  <c r="E53" i="1"/>
  <c r="E52" i="1"/>
  <c r="E51" i="1"/>
  <c r="E50" i="1"/>
  <c r="F55" i="1" s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F48" i="1" l="1"/>
  <c r="F70" i="1"/>
  <c r="F159" i="1"/>
  <c r="F90" i="1"/>
  <c r="F110" i="1"/>
  <c r="F133" i="1"/>
  <c r="F200" i="1"/>
  <c r="F249" i="1"/>
  <c r="F255" i="1"/>
  <c r="F268" i="1"/>
  <c r="F330" i="1"/>
  <c r="F384" i="1"/>
  <c r="F392" i="1"/>
  <c r="F399" i="1"/>
  <c r="F405" i="1"/>
  <c r="F511" i="1"/>
  <c r="F520" i="1"/>
</calcChain>
</file>

<file path=xl/sharedStrings.xml><?xml version="1.0" encoding="utf-8"?>
<sst xmlns="http://schemas.openxmlformats.org/spreadsheetml/2006/main" count="647" uniqueCount="34">
  <si>
    <t xml:space="preserve"> ширина м</t>
  </si>
  <si>
    <t>длина м</t>
  </si>
  <si>
    <t>кол-во</t>
  </si>
  <si>
    <t>кв/м</t>
  </si>
  <si>
    <t>сумма</t>
  </si>
  <si>
    <t>0,6 нержа</t>
  </si>
  <si>
    <t>5 нержа</t>
  </si>
  <si>
    <t>1,8 нержа</t>
  </si>
  <si>
    <t>Пищева нержавейка</t>
  </si>
  <si>
    <t>1,7 нержа</t>
  </si>
  <si>
    <t>0,7 цинк</t>
  </si>
  <si>
    <t>1,25 цинк</t>
  </si>
  <si>
    <t>2 цинк</t>
  </si>
  <si>
    <t>0,5 цинк</t>
  </si>
  <si>
    <t xml:space="preserve"> сумма </t>
  </si>
  <si>
    <t>название</t>
  </si>
  <si>
    <t>норм 2,5</t>
  </si>
  <si>
    <t>норм 4 рифл</t>
  </si>
  <si>
    <t>Столбец1</t>
  </si>
  <si>
    <t>норм 3 рифл</t>
  </si>
  <si>
    <t>норм 1,4</t>
  </si>
  <si>
    <t>норм 1,2</t>
  </si>
  <si>
    <t>норм 1,7</t>
  </si>
  <si>
    <t>норм 0,6</t>
  </si>
  <si>
    <t>1,2 цинк</t>
  </si>
  <si>
    <t>норм 0,5 цинк</t>
  </si>
  <si>
    <t>норм 1,4 цинк</t>
  </si>
  <si>
    <t xml:space="preserve">норм 1,0 цинк </t>
  </si>
  <si>
    <t>0,8 цинк</t>
  </si>
  <si>
    <t>норм 2,2 Нержа</t>
  </si>
  <si>
    <t>норм 6 Нержа</t>
  </si>
  <si>
    <t xml:space="preserve">норм 3,5 Нержа </t>
  </si>
  <si>
    <t>норм 3 Нержа</t>
  </si>
  <si>
    <t>норм 2 Нержа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</si>
</sst>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-* #,##0.00\ _₽_-;\-* #,##0.00\ _₽_-;_-* &quot;-&quot;??\ _₽_-;_-@_-"/>
    <numFmt numFmtId="165" formatCode="_-* #,##0.000\ _₽_-;\-* #,##0.000\ _₽_-;_-* &quot;-&quot;???\ _₽_-;_-@_-"/>
    <numFmt numFmtId="166" formatCode="_-* #,##0.0\ _₽_-;\-* #,##0.0\ _₽_-;_-* &quot;-&quot;?\ _₽_-;_-@_-"/>
    <numFmt numFmtId="167" formatCode="0.0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"/>
      <family val="2"/>
      <charset val="204"/>
    </font>
    <font>
      <sz val="10"/>
      <color theme="1"/>
      <name val="Arial"/>
      <family val="2"/>
      <charset val="204"/>
    </font>
    <font>
      <sz val="10"/>
      <color theme="1"/>
      <name val="Arial"/>
    </font>
    <font>
      <sz val="10"/>
      <name val="Arial"/>
    </font>
    <font>
      <b/>
      <sz val="10"/>
      <color theme="1"/>
      <name val="Arial"/>
      <family val="2"/>
      <charset val="204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4"/>
      </patternFill>
    </fill>
  </fills>
  <borders count="14">
    <border>
      <left/>
      <right/>
      <top/>
      <bottom/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theme="4"/>
      </right>
      <top style="thin">
        <color theme="4"/>
      </top>
      <bottom/>
      <diagonal/>
    </border>
    <border>
      <left/>
      <right/>
      <top/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0">
    <xf numFmtId="0" fontId="0" fillId="0" borderId="0" xfId="0"/>
    <xf numFmtId="0" fontId="2" fillId="0" borderId="0" xfId="0" applyFont="1"/>
    <xf numFmtId="0" fontId="3" fillId="2" borderId="1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0" borderId="0" xfId="0" applyFont="1"/>
    <xf numFmtId="43" fontId="5" fillId="0" borderId="0" xfId="1" applyFont="1" applyFill="1" applyAlignment="1"/>
    <xf numFmtId="0" fontId="4" fillId="0" borderId="0" xfId="0" applyFont="1" applyAlignment="1">
      <alignment horizontal="center"/>
    </xf>
    <xf numFmtId="0" fontId="6" fillId="0" borderId="0" xfId="0" applyFont="1" applyAlignment="1">
      <alignment horizontal="left" vertical="top"/>
    </xf>
    <xf numFmtId="0" fontId="5" fillId="0" borderId="0" xfId="0" applyFont="1" applyAlignment="1">
      <alignment horizontal="center"/>
    </xf>
    <xf numFmtId="43" fontId="4" fillId="0" borderId="0" xfId="1" applyFont="1" applyAlignment="1">
      <alignment horizontal="center"/>
    </xf>
    <xf numFmtId="0" fontId="5" fillId="0" borderId="0" xfId="0" applyFont="1"/>
    <xf numFmtId="43" fontId="5" fillId="0" borderId="0" xfId="1" applyFont="1" applyAlignment="1"/>
    <xf numFmtId="0" fontId="6" fillId="0" borderId="0" xfId="0" applyFont="1"/>
    <xf numFmtId="0" fontId="5" fillId="0" borderId="0" xfId="0" applyFont="1" applyAlignment="1">
      <alignment horizontal="left" vertical="top"/>
    </xf>
    <xf numFmtId="164" fontId="4" fillId="3" borderId="0" xfId="0" applyNumberFormat="1" applyFont="1" applyFill="1"/>
    <xf numFmtId="43" fontId="5" fillId="0" borderId="0" xfId="1" applyFont="1" applyFill="1" applyAlignment="1">
      <alignment horizontal="center"/>
    </xf>
    <xf numFmtId="43" fontId="4" fillId="0" borderId="2" xfId="1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2" xfId="0" applyFont="1" applyBorder="1" applyAlignment="1">
      <alignment horizontal="center"/>
    </xf>
    <xf numFmtId="43" fontId="4" fillId="0" borderId="0" xfId="1" applyFont="1" applyFill="1" applyBorder="1" applyAlignment="1">
      <alignment horizontal="center"/>
    </xf>
    <xf numFmtId="165" fontId="4" fillId="0" borderId="0" xfId="1" applyNumberFormat="1" applyFont="1" applyFill="1" applyBorder="1" applyAlignment="1">
      <alignment horizontal="center"/>
    </xf>
    <xf numFmtId="0" fontId="8" fillId="4" borderId="3" xfId="0" applyFont="1" applyFill="1" applyBorder="1" applyAlignment="1">
      <alignment horizontal="center"/>
    </xf>
    <xf numFmtId="0" fontId="8" fillId="4" borderId="4" xfId="0" applyFont="1" applyFill="1" applyBorder="1" applyAlignment="1">
      <alignment horizontal="center"/>
    </xf>
    <xf numFmtId="0" fontId="8" fillId="4" borderId="5" xfId="0" applyFont="1" applyFill="1" applyBorder="1" applyAlignment="1">
      <alignment horizontal="center"/>
    </xf>
    <xf numFmtId="0" fontId="8" fillId="4" borderId="6" xfId="0" applyFont="1" applyFill="1" applyBorder="1" applyAlignment="1">
      <alignment horizontal="center"/>
    </xf>
    <xf numFmtId="0" fontId="8" fillId="4" borderId="0" xfId="0" applyFont="1" applyFill="1" applyAlignment="1">
      <alignment horizontal="center"/>
    </xf>
    <xf numFmtId="0" fontId="8" fillId="4" borderId="7" xfId="0" applyFont="1" applyFill="1" applyBorder="1" applyAlignment="1">
      <alignment horizontal="center"/>
    </xf>
    <xf numFmtId="0" fontId="8" fillId="4" borderId="8" xfId="0" applyFont="1" applyFill="1" applyBorder="1" applyAlignment="1">
      <alignment horizontal="center"/>
    </xf>
    <xf numFmtId="0" fontId="8" fillId="4" borderId="9" xfId="0" applyFont="1" applyFill="1" applyBorder="1" applyAlignment="1">
      <alignment horizontal="center"/>
    </xf>
    <xf numFmtId="0" fontId="8" fillId="4" borderId="10" xfId="0" applyFont="1" applyFill="1" applyBorder="1" applyAlignment="1">
      <alignment horizontal="center"/>
    </xf>
    <xf numFmtId="2" fontId="0" fillId="0" borderId="0" xfId="0" applyNumberFormat="1"/>
    <xf numFmtId="0" fontId="6" fillId="0" borderId="0" xfId="0" applyFont="1" applyAlignment="1">
      <alignment horizontal="left" vertical="center"/>
    </xf>
    <xf numFmtId="0" fontId="3" fillId="4" borderId="0" xfId="0" applyFont="1" applyFill="1" applyAlignment="1">
      <alignment horizontal="center"/>
    </xf>
    <xf numFmtId="0" fontId="6" fillId="0" borderId="0" xfId="0" applyFont="1" applyAlignment="1">
      <alignment horizontal="right" vertical="center"/>
    </xf>
    <xf numFmtId="164" fontId="6" fillId="0" borderId="0" xfId="0" applyNumberFormat="1" applyFont="1" applyAlignment="1">
      <alignment horizontal="right" vertical="center" wrapText="1"/>
    </xf>
    <xf numFmtId="0" fontId="9" fillId="2" borderId="11" xfId="0" applyFont="1" applyFill="1" applyBorder="1"/>
    <xf numFmtId="0" fontId="6" fillId="0" borderId="0" xfId="0" applyFont="1" applyFill="1" applyAlignment="1"/>
    <xf numFmtId="164" fontId="8" fillId="0" borderId="0" xfId="0" applyNumberFormat="1" applyFont="1" applyAlignment="1">
      <alignment horizontal="right" vertical="center"/>
    </xf>
    <xf numFmtId="0" fontId="5" fillId="0" borderId="0" xfId="0" applyFont="1" applyFill="1" applyAlignment="1"/>
    <xf numFmtId="0" fontId="5" fillId="0" borderId="12" xfId="0" applyFont="1" applyFill="1" applyBorder="1" applyAlignment="1"/>
    <xf numFmtId="166" fontId="8" fillId="0" borderId="13" xfId="0" applyNumberFormat="1" applyFont="1" applyFill="1" applyBorder="1" applyAlignment="1"/>
    <xf numFmtId="167" fontId="5" fillId="0" borderId="0" xfId="1" applyNumberFormat="1" applyFont="1" applyFill="1" applyAlignment="1"/>
    <xf numFmtId="0" fontId="6" fillId="0" borderId="0" xfId="0" applyFont="1" applyFill="1" applyAlignment="1">
      <alignment horizontal="right" vertical="center"/>
    </xf>
    <xf numFmtId="0" fontId="7" fillId="0" borderId="0" xfId="0" applyFont="1" applyFill="1" applyAlignment="1"/>
    <xf numFmtId="0" fontId="11" fillId="2" borderId="0" xfId="0" applyFont="1" applyFill="1" applyAlignment="1">
      <alignment horizontal="center"/>
    </xf>
    <xf numFmtId="164" fontId="8" fillId="0" borderId="0" xfId="0" applyNumberFormat="1" applyFont="1"/>
    <xf numFmtId="0" fontId="4" fillId="0" borderId="0" xfId="0" applyFont="1" applyFill="1" applyAlignment="1"/>
    <xf numFmtId="0" fontId="3" fillId="2" borderId="1" xfId="0" applyFont="1" applyFill="1" applyBorder="1" applyAlignment="1"/>
    <xf numFmtId="0" fontId="5" fillId="0" borderId="0" xfId="0" applyFont="1" applyFill="1" applyAlignment="1">
      <alignment horizontal="center"/>
    </xf>
    <xf numFmtId="0" fontId="5" fillId="4" borderId="0" xfId="0" applyFont="1" applyFill="1" applyAlignment="1">
      <alignment horizontal="center"/>
    </xf>
    <xf numFmtId="164" fontId="8" fillId="0" borderId="0" xfId="0" applyNumberFormat="1" applyFont="1" applyAlignment="1">
      <alignment horizontal="center"/>
    </xf>
    <xf numFmtId="0" fontId="5" fillId="0" borderId="0" xfId="0" applyFont="1" applyFill="1" applyAlignment="1">
      <alignment horizontal="left" vertical="center"/>
    </xf>
    <xf numFmtId="2" fontId="8" fillId="0" borderId="0" xfId="0" applyNumberFormat="1" applyFont="1"/>
    <xf numFmtId="0" fontId="5" fillId="0" borderId="0" xfId="0" applyFont="1" applyFill="1" applyAlignment="1">
      <alignment horizontal="center" vertical="top"/>
    </xf>
    <xf numFmtId="164" fontId="5" fillId="0" borderId="0" xfId="0" applyNumberFormat="1" applyFont="1"/>
    <xf numFmtId="0" fontId="5" fillId="0" borderId="0" xfId="0" applyFont="1" applyFill="1" applyAlignment="1">
      <alignment vertical="top"/>
    </xf>
    <xf numFmtId="0" fontId="5" fillId="4" borderId="0" xfId="0" applyFont="1" applyFill="1"/>
    <xf numFmtId="0" fontId="5" fillId="0" borderId="0" xfId="0" applyFont="1" applyAlignment="1"/>
    <xf numFmtId="0" fontId="0" fillId="0" borderId="0" xfId="0" applyFont="1"/>
    <xf numFmtId="0" fontId="3" fillId="0" borderId="0" xfId="0" applyFont="1" applyFill="1" applyAlignment="1">
      <alignment horizontal="center"/>
    </xf>
    <xf numFmtId="0" fontId="10" fillId="0" borderId="0" xfId="0" applyFont="1"/>
    <xf numFmtId="43" fontId="3" fillId="0" borderId="2" xfId="1" applyFont="1" applyFill="1" applyBorder="1" applyAlignment="1">
      <alignment horizontal="center"/>
    </xf>
    <xf numFmtId="164" fontId="8" fillId="0" borderId="0" xfId="0" applyNumberFormat="1" applyFont="1" applyFill="1" applyAlignment="1">
      <alignment horizontal="center"/>
    </xf>
    <xf numFmtId="164" fontId="3" fillId="3" borderId="0" xfId="0" applyNumberFormat="1" applyFont="1" applyFill="1"/>
    <xf numFmtId="0" fontId="5" fillId="0" borderId="0" xfId="0" applyFont="1" applyFill="1" applyAlignment="1">
      <alignment horizontal="left" vertical="top"/>
    </xf>
    <xf numFmtId="164" fontId="3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center"/>
    </xf>
    <xf numFmtId="0" fontId="4" fillId="0" borderId="0" xfId="0" applyFont="1" applyFill="1" applyAlignment="1">
      <alignment horizontal="center"/>
    </xf>
    <xf numFmtId="164" fontId="8" fillId="0" borderId="0" xfId="0" applyNumberFormat="1" applyFont="1" applyAlignment="1">
      <alignment horizontal="left" vertical="top"/>
    </xf>
  </cellXfs>
  <cellStyles count="2">
    <cellStyle name="Обычный" xfId="0" builtinId="0"/>
    <cellStyle name="Финансовый" xfId="1" builtinId="3"/>
  </cellStyles>
  <dxfs count="36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04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04"/>
        <scheme val="none"/>
      </font>
      <numFmt numFmtId="164" formatCode="_-* #,##0.00\ _₽_-;\-* #,##0.00\ _₽_-;_-* &quot;-&quot;??\ _₽_-;_-@_-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04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04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04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04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04"/>
        <scheme val="none"/>
      </font>
      <numFmt numFmtId="164" formatCode="_-* #,##0.00\ _₽_-;\-* #,##0.00\ _₽_-;_-* &quot;-&quot;??\ _₽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charset val="20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charset val="204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04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04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04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04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04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04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04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charset val="204"/>
        <scheme val="none"/>
      </font>
      <numFmt numFmtId="164" formatCode="_-* #,##0.00\ _₽_-;\-* #,##0.00\ _₽_-;_-* &quot;-&quot;??\ _₽_-;_-@_-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04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04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04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04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04"/>
        <scheme val="none"/>
      </font>
      <numFmt numFmtId="164" formatCode="_-* #,##0.00\ _₽_-;\-* #,##0.00\ _₽_-;_-* &quot;-&quot;??\ _₽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charset val="20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charset val="204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04"/>
        <scheme val="none"/>
      </font>
      <numFmt numFmtId="164" formatCode="_-* #,##0.00\ _₽_-;\-* #,##0.00\ _₽_-;_-* &quot;-&quot;??\ _₽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charset val="20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charset val="204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scheme val="none"/>
      </font>
    </dxf>
    <dxf>
      <font>
        <b/>
        <strike val="0"/>
        <outline val="0"/>
        <shadow val="0"/>
        <u val="none"/>
        <vertAlign val="baseline"/>
        <sz val="10"/>
        <name val="Arial"/>
        <family val="2"/>
        <charset val="204"/>
        <scheme val="none"/>
      </font>
      <numFmt numFmtId="164" formatCode="_-* #,##0.00\ _₽_-;\-* #,##0.00\ _₽_-;_-* &quot;-&quot;??\ _₽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04"/>
        <scheme val="none"/>
      </font>
      <numFmt numFmtId="164" formatCode="_-* #,##0.00\ _₽_-;\-* #,##0.00\ _₽_-;_-* &quot;-&quot;??\ _₽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charset val="20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charset val="204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scheme val="none"/>
      </font>
    </dxf>
    <dxf>
      <font>
        <b/>
        <strike val="0"/>
        <outline val="0"/>
        <shadow val="0"/>
        <u val="none"/>
        <vertAlign val="baseline"/>
        <sz val="10"/>
        <name val="Arial"/>
        <family val="2"/>
        <charset val="204"/>
        <scheme val="none"/>
      </font>
      <numFmt numFmtId="164" formatCode="_-* #,##0.00\ _₽_-;\-* #,##0.00\ _₽_-;_-* &quot;-&quot;??\ _₽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04"/>
        <scheme val="none"/>
      </font>
      <numFmt numFmtId="164" formatCode="_-* #,##0.00\ _₽_-;\-* #,##0.00\ _₽_-;_-* &quot;-&quot;??\ _₽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charset val="20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charset val="204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04"/>
        <scheme val="none"/>
      </font>
      <numFmt numFmtId="164" formatCode="_-* #,##0.00\ _₽_-;\-* #,##0.00\ _₽_-;_-* &quot;-&quot;??\ _₽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charset val="20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charset val="204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04"/>
        <scheme val="none"/>
      </font>
      <numFmt numFmtId="164" formatCode="_-* #,##0.00\ _₽_-;\-* #,##0.00\ _₽_-;_-* &quot;-&quot;??\ _₽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04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04"/>
        <scheme val="none"/>
      </font>
      <numFmt numFmtId="164" formatCode="_-* #,##0.00\ _₽_-;\-* #,##0.00\ _₽_-;_-* &quot;-&quot;??\ _₽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0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0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0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0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04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04"/>
        <scheme val="none"/>
      </font>
      <numFmt numFmtId="164" formatCode="_-* #,##0.00\ _₽_-;\-* #,##0.00\ _₽_-;_-* &quot;-&quot;??\ _₽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04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04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04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04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04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04"/>
        <scheme val="none"/>
      </font>
      <numFmt numFmtId="164" formatCode="_-* #,##0.00\ _₽_-;\-* #,##0.00\ _₽_-;_-* &quot;-&quot;??\ _₽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0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0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0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0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04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04"/>
        <scheme val="none"/>
      </font>
      <numFmt numFmtId="164" formatCode="_-* #,##0.00\ _₽_-;\-* #,##0.00\ _₽_-;_-* &quot;-&quot;??\ _₽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04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04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04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04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04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04"/>
        <scheme val="none"/>
      </font>
      <numFmt numFmtId="164" formatCode="_-* #,##0.00\ _₽_-;\-* #,##0.00\ _₽_-;_-* &quot;-&quot;??\ _₽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0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0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0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0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charset val="204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04"/>
        <scheme val="none"/>
      </font>
      <numFmt numFmtId="164" formatCode="_-* #,##0.00\ _₽_-;\-* #,##0.00\ _₽_-;_-* &quot;-&quot;??\ _₽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04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charset val="204"/>
        <scheme val="none"/>
      </font>
      <numFmt numFmtId="164" formatCode="_-* #,##0.00\ _₽_-;\-* #,##0.00\ _₽_-;_-* &quot;-&quot;??\ _₽_-;_-@_-"/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0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0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0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0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04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04"/>
        <scheme val="none"/>
      </font>
      <numFmt numFmtId="164" formatCode="_-* #,##0.00\ _₽_-;\-* #,##0.00\ _₽_-;_-* &quot;-&quot;??\ _₽_-;_-@_-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04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04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04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04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04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04"/>
        <scheme val="none"/>
      </font>
      <numFmt numFmtId="164" formatCode="_-* #,##0.00\ _₽_-;\-* #,##0.00\ _₽_-;_-* &quot;-&quot;??\ _₽_-;_-@_-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04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04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04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04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</font>
    </dxf>
    <dxf>
      <font>
        <b val="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0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04"/>
        <scheme val="none"/>
      </font>
      <numFmt numFmtId="164" formatCode="_-* #,##0.00\ _₽_-;\-* #,##0.00\ _₽_-;_-* &quot;-&quot;??\ _₽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0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0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0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0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04"/>
        <scheme val="none"/>
      </font>
      <numFmt numFmtId="164" formatCode="_-* #,##0.00\ _₽_-;\-* #,##0.00\ _₽_-;_-* &quot;-&quot;??\ _₽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charset val="20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charset val="204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04"/>
        <scheme val="none"/>
      </font>
      <numFmt numFmtId="164" formatCode="_-* #,##0.00\ _₽_-;\-* #,##0.00\ _₽_-;_-* &quot;-&quot;??\ _₽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charset val="20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charset val="204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charset val="204"/>
        <scheme val="none"/>
      </font>
      <fill>
        <patternFill patternType="solid">
          <fgColor theme="4"/>
          <bgColor theme="0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charset val="204"/>
        <scheme val="none"/>
      </font>
      <fill>
        <patternFill patternType="solid">
          <fgColor theme="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04"/>
        <scheme val="none"/>
      </font>
      <numFmt numFmtId="164" formatCode="_-* #,##0.00\ _₽_-;\-* #,##0.00\ _₽_-;_-* &quot;-&quot;??\ _₽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04"/>
        <scheme val="none"/>
      </font>
      <numFmt numFmtId="164" formatCode="_-* #,##0.00\ _₽_-;\-* #,##0.00\ _₽_-;_-* &quot;-&quot;??\ _₽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0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0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0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0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04"/>
        <scheme val="none"/>
      </font>
      <numFmt numFmtId="164" formatCode="_-* #,##0.00\ _₽_-;\-* #,##0.00\ _₽_-;_-* &quot;-&quot;??\ _₽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04"/>
        <scheme val="none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04"/>
        <scheme val="none"/>
      </font>
      <numFmt numFmtId="164" formatCode="_-* #,##0.00\ _₽_-;\-* #,##0.00\ _₽_-;_-* &quot;-&quot;??\ _₽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04"/>
        <scheme val="none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04"/>
        <scheme val="none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04"/>
        <scheme val="none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04"/>
        <scheme val="none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04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04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04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04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04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04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04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04"/>
        <scheme val="none"/>
      </font>
      <numFmt numFmtId="164" formatCode="_-* #,##0.00\ _₽_-;\-* #,##0.00\ _₽_-;_-* &quot;-&quot;??\ _₽_-;_-@_-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04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04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04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04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4"/>
          <bgColor theme="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4"/>
          <bgColor theme="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_-* #,##0.00\ _₽_-;\-* #,##0.00\ _₽_-;_-* &quot;-&quot;??\ _₽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charset val="20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_-* #,##0.00\ _₽_-;\-* #,##0.00\ _₽_-;_-* &quot;-&quot;??\ _₽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6" formatCode="_-* #,##0.0\ _₽_-;\-* #,##0.0\ _₽_-;_-* &quot;-&quot;?\ _₽_-;_-@_-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6" formatCode="_-* #,##0.0\ _₽_-;\-* #,##0.0\ _₽_-;_-* &quot;-&quot;?\ _₽_-;_-@_-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8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8" formatCode="0.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border outline="0">
        <top style="thin">
          <color theme="4"/>
        </top>
      </border>
    </dxf>
    <dxf>
      <font>
        <strike val="0"/>
        <outline val="0"/>
        <shadow val="0"/>
        <u val="none"/>
        <vertAlign val="baseline"/>
        <sz val="10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4"/>
          <bgColor theme="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4"/>
          <bgColor theme="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4"/>
          <bgColor theme="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4"/>
          <bgColor theme="0"/>
        </patternFill>
      </fill>
      <alignment horizontal="center" vertical="bottom" textRotation="0" wrapText="0" indent="0" justifyLastLine="0" shrinkToFit="0" readingOrder="0"/>
    </dxf>
    <dxf>
      <border outline="0">
        <top style="thin">
          <color theme="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4"/>
          <bgColor theme="0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_-* #,##0.00\ _₽_-;\-* #,##0.00\ _₽_-;_-* &quot;-&quot;??\ _₽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border outline="0">
        <top style="thin">
          <color theme="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scheme val="none"/>
      </font>
    </dxf>
    <dxf>
      <border outline="0">
        <top style="thin">
          <color theme="4"/>
        </top>
      </border>
    </dxf>
    <dxf>
      <font>
        <strike val="0"/>
        <outline val="0"/>
        <shadow val="0"/>
        <u val="none"/>
        <vertAlign val="baseline"/>
        <sz val="10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scheme val="none"/>
      </font>
    </dxf>
    <dxf>
      <border outline="0">
        <top style="thin">
          <color theme="4"/>
        </top>
      </border>
    </dxf>
    <dxf>
      <font>
        <strike val="0"/>
        <outline val="0"/>
        <shadow val="0"/>
        <u val="none"/>
        <vertAlign val="baseline"/>
        <sz val="10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border outline="0">
        <top style="thin">
          <color theme="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scheme val="none"/>
      </font>
    </dxf>
    <dxf>
      <border outline="0">
        <top style="thin">
          <color theme="4"/>
        </top>
      </border>
    </dxf>
    <dxf>
      <font>
        <strike val="0"/>
        <outline val="0"/>
        <shadow val="0"/>
        <u val="none"/>
        <vertAlign val="baseline"/>
        <sz val="10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_-* #,##0.00\ _₽_-;\-* #,##0.00\ _₽_-;_-* &quot;-&quot;??\ _₽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scheme val="none"/>
      </font>
    </dxf>
    <dxf>
      <border outline="0">
        <top style="thin">
          <color theme="4"/>
        </top>
      </border>
    </dxf>
    <dxf>
      <font>
        <strike val="0"/>
        <outline val="0"/>
        <shadow val="0"/>
        <u val="none"/>
        <vertAlign val="baseline"/>
        <sz val="10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charset val="204"/>
        <scheme val="none"/>
      </font>
      <fill>
        <patternFill patternType="solid">
          <fgColor theme="4"/>
          <bgColor theme="0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charset val="204"/>
        <scheme val="none"/>
      </font>
      <fill>
        <patternFill patternType="solid">
          <fgColor theme="4"/>
          <bgColor theme="0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charset val="204"/>
        <scheme val="none"/>
      </font>
      <fill>
        <patternFill patternType="solid">
          <fgColor theme="4"/>
          <bgColor theme="0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charset val="204"/>
        <scheme val="none"/>
      </font>
      <fill>
        <patternFill patternType="solid">
          <fgColor theme="4"/>
          <bgColor theme="0"/>
        </patternFill>
      </fill>
      <border diagonalUp="0" diagonalDown="0">
        <left style="thin">
          <color indexed="64"/>
        </left>
        <right/>
        <top/>
        <bottom/>
        <vertical/>
        <horizontal/>
      </border>
    </dxf>
    <dxf>
      <border outline="0">
        <top style="thin">
          <color theme="4"/>
        </top>
      </border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charset val="204"/>
        <scheme val="none"/>
      </font>
      <fill>
        <patternFill patternType="solid">
          <fgColor theme="4"/>
          <bgColor theme="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scheme val="none"/>
      </font>
    </dxf>
    <dxf>
      <border outline="0">
        <top style="thin">
          <color theme="4"/>
        </top>
      </border>
    </dxf>
    <dxf>
      <font>
        <strike val="0"/>
        <outline val="0"/>
        <shadow val="0"/>
        <u val="none"/>
        <vertAlign val="baseline"/>
        <sz val="10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border outline="0">
        <top style="thin">
          <color theme="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</dxf>
    <dxf>
      <font>
        <b val="0"/>
      </font>
      <numFmt numFmtId="0" formatCode="General"/>
    </dxf>
    <dxf>
      <font>
        <b val="0"/>
      </font>
    </dxf>
    <dxf>
      <font>
        <b val="0"/>
      </font>
    </dxf>
    <dxf>
      <font>
        <b val="0"/>
      </font>
    </dxf>
    <dxf>
      <border outline="0">
        <top style="thin">
          <color theme="4"/>
        </top>
      </border>
    </dxf>
    <dxf>
      <font>
        <b val="0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border outline="0">
        <top style="thin">
          <color theme="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04"/>
        <scheme val="none"/>
      </font>
      <numFmt numFmtId="164" formatCode="_-* #,##0.00\ _₽_-;\-* #,##0.00\ _₽_-;_-* &quot;-&quot;??\ _₽_-;_-@_-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04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04"/>
        <scheme val="none"/>
      </font>
      <numFmt numFmtId="164" formatCode="_-* #,##0.00\ _₽_-;\-* #,##0.00\ _₽_-;_-* &quot;-&quot;??\ _₽_-;_-@_-"/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7" formatCode="0.00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04"/>
        <scheme val="none"/>
      </font>
      <numFmt numFmtId="164" formatCode="_-* #,##0.00\ _₽_-;\-* #,##0.00\ _₽_-;_-* &quot;-&quot;??\ _₽_-;_-@_-"/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7" formatCode="0.00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7" formatCode="0.00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border outline="0">
        <top style="thin">
          <color theme="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_-* #,##0.00\ _₽_-;\-* #,##0.00\ _₽_-;_-* &quot;-&quot;??\ _₽_-;_-@_-"/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border outline="0">
        <top style="thin">
          <color theme="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border outline="0">
        <top style="thin">
          <color theme="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_-* #,##0.00\ _₽_-;\-* #,##0.00\ _₽_-;_-* &quot;-&quot;??\ _₽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border outline="0">
        <top style="thin">
          <color theme="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scheme val="none"/>
      </font>
    </dxf>
    <dxf>
      <border outline="0">
        <top style="thin">
          <color theme="4"/>
        </top>
      </border>
    </dxf>
    <dxf>
      <font>
        <strike val="0"/>
        <outline val="0"/>
        <shadow val="0"/>
        <u val="none"/>
        <vertAlign val="baseline"/>
        <sz val="10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05EF35E-4D55-40F3-85E2-877F9A5007D5}" name="Таблица37" displayName="Таблица37" ref="A1:F48" totalsRowShown="0" headerRowDxfId="366" dataDxfId="365">
  <autoFilter ref="A1:F48" xr:uid="{905EF35E-4D55-40F3-85E2-877F9A5007D5}"/>
  <tableColumns count="6">
    <tableColumn id="6" xr3:uid="{3A67BD64-D882-410F-A0A5-4EF8432AF9D7}" name="название" dataDxfId="6" totalsRowDxfId="5"/>
    <tableColumn id="1" xr3:uid="{AB07D20B-8FEB-4912-99AC-47FC03058F85}" name=" ширина м" dataDxfId="364" totalsRowDxfId="4"/>
    <tableColumn id="2" xr3:uid="{4DC110F8-981A-4B5E-BCEC-D9865E2A977E}" name="длина м" dataDxfId="363" totalsRowDxfId="3"/>
    <tableColumn id="3" xr3:uid="{8A97D2B2-F520-4D20-BAB8-AF336ECBEFDC}" name="кол-во" dataDxfId="362" totalsRowDxfId="2"/>
    <tableColumn id="4" xr3:uid="{9F2BF478-92BB-412E-B4F8-4ED801FBF8A0}" name="кв/м" dataDxfId="361" totalsRowDxfId="1" dataCellStyle="Финансовый">
      <calculatedColumnFormula>B2*C2*D2</calculatedColumnFormula>
    </tableColumn>
    <tableColumn id="5" xr3:uid="{9DCD9153-1C82-483C-98B8-288762CC2F50}" name="сумма" dataDxfId="7" totalsRowDxfId="0"/>
  </tableColumns>
  <tableStyleInfo name="TableStyleLight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BBB974C-0A2F-42A4-A10D-013E2DDDFE23}" name="Таблица39" displayName="Таблица39" ref="A400:F405" totalsRowShown="0" dataDxfId="312">
  <autoFilter ref="A400:F405" xr:uid="{DBBB974C-0A2F-42A4-A10D-013E2DDDFE23}"/>
  <tableColumns count="6">
    <tableColumn id="6" xr3:uid="{634FE8A0-887E-4E9A-B95B-06DE137A7935}" name="название" dataDxfId="188" totalsRowDxfId="187"/>
    <tableColumn id="1" xr3:uid="{B65D567A-FCD7-44DC-9F79-D1A6AE663764}" name=" ширина м" dataDxfId="311" totalsRowDxfId="186"/>
    <tableColumn id="2" xr3:uid="{07FE1DFC-A51C-43D1-A88D-B6E7E30B4CE9}" name="длина м" dataDxfId="310" totalsRowDxfId="185"/>
    <tableColumn id="3" xr3:uid="{0F3A6BA3-E3D0-4944-AA66-200CF8E31D2E}" name="кол-во" dataDxfId="309" totalsRowDxfId="184"/>
    <tableColumn id="4" xr3:uid="{C7BD3189-8E73-453A-AEA4-252FF5CF423C}" name="кв/м" dataDxfId="308" totalsRowDxfId="183" dataCellStyle="Финансовый">
      <calculatedColumnFormula>Таблица39[[#This Row],[ ширина м]]*Таблица39[[#This Row],[длина м]]*Таблица39[[#This Row],[кол-во]]</calculatedColumnFormula>
    </tableColumn>
    <tableColumn id="5" xr3:uid="{C241F6D2-81A0-40BD-A1F5-464DE2FF5679}" name="сумма" dataDxfId="189" totalsRowDxfId="182"/>
  </tableColumns>
  <tableStyleInfo name="TableStyleLight9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BDD4F82A-5A62-4846-B025-5BE62BD444D0}" name="Таблица40" displayName="Таблица40" ref="A406:F511" totalsRowShown="0">
  <autoFilter ref="A406:F511" xr:uid="{BDD4F82A-5A62-4846-B025-5BE62BD444D0}"/>
  <tableColumns count="6">
    <tableColumn id="6" xr3:uid="{B9EAA7DB-318C-4E21-9D26-1E5D43C63F26}" name="название" dataDxfId="307" dataCellStyle="Финансовый"/>
    <tableColumn id="1" xr3:uid="{9587A1C3-5F57-4047-95AB-6E77B73350DA}" name=" ширина м" dataDxfId="306" totalsRowDxfId="305" dataCellStyle="Финансовый"/>
    <tableColumn id="2" xr3:uid="{B0B900AC-7460-48D2-AC0E-232A7225238E}" name="длина м" dataDxfId="304" totalsRowDxfId="303" dataCellStyle="Финансовый"/>
    <tableColumn id="3" xr3:uid="{E52BBAC1-1A38-4E5A-9B7F-448430FF701B}" name="кол-во" dataDxfId="302" totalsRowDxfId="301"/>
    <tableColumn id="4" xr3:uid="{FF275DDD-3F7B-4F94-843C-C0E23227E967}" name="кв/м" dataDxfId="300" totalsRowDxfId="299" dataCellStyle="Финансовый">
      <calculatedColumnFormula>B407*C407*D407</calculatedColumnFormula>
    </tableColumn>
    <tableColumn id="5" xr3:uid="{F641B572-4B3C-4B19-9856-3B833AFF172A}" name=" сумма "/>
  </tableColumns>
  <tableStyleInfo name="TableStyleLight9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A46B8955-1350-4D07-8AFD-41F7F11A79E6}" name="Таблица937" displayName="Таблица937" ref="A201:F204" totalsRowShown="0" headerRowDxfId="298" dataDxfId="297" tableBorderDxfId="296">
  <autoFilter ref="A201:F204" xr:uid="{A46B8955-1350-4D07-8AFD-41F7F11A79E6}"/>
  <tableColumns count="6">
    <tableColumn id="6" xr3:uid="{0BF9D9A3-66B5-4A69-BF28-EE62C0F9C7A7}" name="Столбец1" dataDxfId="120" totalsRowDxfId="119"/>
    <tableColumn id="1" xr3:uid="{A7284342-7A16-40B2-A103-A0454D70CF06}" name=" ширина м" dataDxfId="295" totalsRowDxfId="118"/>
    <tableColumn id="2" xr3:uid="{5C973C02-4AD6-4988-84DA-39F20D2F9AFC}" name="длина м" dataDxfId="294" totalsRowDxfId="117"/>
    <tableColumn id="3" xr3:uid="{B4801E30-B287-48FF-9B49-DA0EA620ECB8}" name="кол-во" dataDxfId="293" totalsRowDxfId="116"/>
    <tableColumn id="4" xr3:uid="{5AD687D8-32E0-4AB7-9FE5-324DF7B9D8E2}" name="кв/м" dataDxfId="292" totalsRowDxfId="115" dataCellStyle="Финансовый">
      <calculatedColumnFormula>B202*C202*D202</calculatedColumnFormula>
    </tableColumn>
    <tableColumn id="5" xr3:uid="{13C238A2-560A-4292-9138-970C4E5688F7}" name="сумма" dataDxfId="121" totalsRowDxfId="114"/>
  </tableColumns>
  <tableStyleInfo name="TableStyleLight9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3EA16D77-3130-42B0-A427-FE1E8E4069A1}" name="Таблица25" displayName="Таблица25" ref="A205:F249" totalsRowShown="0" headerRowDxfId="291" dataDxfId="290" tableBorderDxfId="289">
  <autoFilter ref="A205:F249" xr:uid="{3EA16D77-3130-42B0-A427-FE1E8E4069A1}"/>
  <tableColumns count="6">
    <tableColumn id="6" xr3:uid="{0C6BA369-8B74-4466-9C6A-D6C28CC9F506}" name="Столбец1" dataDxfId="122"/>
    <tableColumn id="1" xr3:uid="{A87DDC75-A4FB-4DB4-A058-ED2154EE99C2}" name=" ширина м" dataDxfId="288"/>
    <tableColumn id="2" xr3:uid="{15AF38D6-6917-4866-9DE9-6B0732A0F553}" name="длина м" dataDxfId="287"/>
    <tableColumn id="3" xr3:uid="{562146BC-0F15-4C7C-A21B-C4EEB9CF50B0}" name="кол-во" dataDxfId="286"/>
    <tableColumn id="4" xr3:uid="{9CEBF880-1BD9-4A1C-AC2D-C376F5DAC531}" name="кв/м" dataDxfId="285">
      <calculatedColumnFormula>Таблица25[[#This Row],[кол-во]]*Таблица25[[#This Row],[длина м]]*Таблица25[[#This Row],[ ширина м]]</calculatedColumnFormula>
    </tableColumn>
    <tableColumn id="5" xr3:uid="{C55F5D34-04D2-44A6-8214-907F27B94437}" name="сумма" dataDxfId="123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3344AADC-6864-40F3-874E-686153C80929}" name="Таблица836" displayName="Таблица836" ref="A250:F255" totalsRowShown="0" headerRowDxfId="284" dataDxfId="283" tableBorderDxfId="282">
  <autoFilter ref="A250:F255" xr:uid="{3344AADC-6864-40F3-874E-686153C80929}"/>
  <tableColumns count="6">
    <tableColumn id="6" xr3:uid="{102F148E-9BE1-4432-9CCB-1D4A10A0E3F0}" name="название" dataDxfId="130" totalsRowDxfId="129"/>
    <tableColumn id="1" xr3:uid="{71CC84FB-CC36-4EA3-8460-28C3B77585EF}" name=" ширина м" dataDxfId="281" totalsRowDxfId="128"/>
    <tableColumn id="2" xr3:uid="{7AACFA85-CFF4-4576-819E-D7918562D656}" name="длина м" dataDxfId="280" totalsRowDxfId="127"/>
    <tableColumn id="3" xr3:uid="{102AADBB-E49F-41D3-A4B1-8040D4E686D0}" name="кол-во" dataDxfId="279" totalsRowDxfId="126"/>
    <tableColumn id="4" xr3:uid="{58351161-87E5-4CA5-BC63-30EF76909FD2}" name="кв/м" dataDxfId="278" totalsRowDxfId="125" dataCellStyle="Финансовый">
      <calculatedColumnFormula>B251*C251*D251</calculatedColumnFormula>
    </tableColumn>
    <tableColumn id="5" xr3:uid="{5A7E8302-443C-4626-BCBA-3BBAB4982246}" name="сумма" dataDxfId="131" totalsRowDxfId="124"/>
  </tableColumns>
  <tableStyleInfo name="TableStyleLight9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477C8D57-6A59-41F1-9E13-6171FCD227D4}" name="Таблица1254" displayName="Таблица1254" ref="A256:F260" totalsRowShown="0" headerRowDxfId="277" dataDxfId="276" tableBorderDxfId="275">
  <autoFilter ref="A256:F260" xr:uid="{477C8D57-6A59-41F1-9E13-6171FCD227D4}"/>
  <tableColumns count="6">
    <tableColumn id="6" xr3:uid="{DF71BB2C-9FA7-474E-9D7D-8C94861F2335}" name="название" dataDxfId="135"/>
    <tableColumn id="1" xr3:uid="{BC95AA26-DA8C-4A6E-B74F-A1F4751DF61C}" name=" ширина м"/>
    <tableColumn id="2" xr3:uid="{3AD5B039-4553-4DD5-8C44-AB766D748100}" name="длина м" dataDxfId="274" totalsRowDxfId="134"/>
    <tableColumn id="3" xr3:uid="{09C13529-6E37-4CE2-B255-2CB857CFDC6B}" name="кол-во" dataDxfId="273" totalsRowDxfId="133"/>
    <tableColumn id="4" xr3:uid="{8A1FE904-F0BF-4277-90F6-A73EB019C62E}" name="кв/м" totalsRowDxfId="132" dataCellStyle="Финансовый">
      <calculatedColumnFormula>B257*C257*D257</calculatedColumnFormula>
    </tableColumn>
    <tableColumn id="5" xr3:uid="{C81C1519-C8AF-4B2F-A157-9ECB25FDFB6E}" name="сумма" dataDxfId="136"/>
  </tableColumns>
  <tableStyleInfo name="TableStyleLight9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F371CD77-C776-445F-85C1-53B8E45025B1}" name="Таблица12545" displayName="Таблица12545" ref="A261:F268" totalsRowShown="0" headerRowDxfId="272" dataDxfId="271" tableBorderDxfId="270">
  <autoFilter ref="A261:F268" xr:uid="{F371CD77-C776-445F-85C1-53B8E45025B1}"/>
  <tableColumns count="6">
    <tableColumn id="6" xr3:uid="{89CAE4A6-A7B4-43E7-BFEE-A034F8F81C7D}" name="название" dataDxfId="140"/>
    <tableColumn id="1" xr3:uid="{75D1AC6A-65EA-4F2A-A9B6-9C78272C6F7D}" name=" ширина м" dataDxfId="269"/>
    <tableColumn id="2" xr3:uid="{19878E02-773D-4058-90FA-0E00302F6BF5}" name="длина м" dataDxfId="268" totalsRowDxfId="139"/>
    <tableColumn id="3" xr3:uid="{91AB6988-D51E-4BEB-B833-37A7473F246A}" name="кол-во" dataDxfId="267" totalsRowDxfId="138"/>
    <tableColumn id="4" xr3:uid="{2668481B-50E5-48D7-89A0-DE0A58586D67}" name="кв/м" dataDxfId="266" totalsRowDxfId="137" dataCellStyle="Финансовый">
      <calculatedColumnFormula>B262*C262*D262</calculatedColumnFormula>
    </tableColumn>
    <tableColumn id="5" xr3:uid="{F08704F8-5BBA-44C0-BC5A-195D338E5EE9}" name="сумма" dataDxfId="141"/>
  </tableColumns>
  <tableStyleInfo name="TableStyleLight9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C330165B-1AE5-42DB-BCB5-E4D5AACFDFA6}" name="Таблица1243" displayName="Таблица1243" ref="A85:F90" totalsRowShown="0" headerRowDxfId="265" dataDxfId="264" tableBorderDxfId="263">
  <autoFilter ref="A85:F90" xr:uid="{C330165B-1AE5-42DB-BCB5-E4D5AACFDFA6}"/>
  <tableColumns count="6">
    <tableColumn id="6" xr3:uid="{3295E2C2-471F-42D7-9CDD-71BA427DB3B6}" name="название" dataDxfId="32"/>
    <tableColumn id="1" xr3:uid="{01FAD0D9-2C0D-46DD-AE7F-EF7588EF7C2A}" name=" ширина м"/>
    <tableColumn id="2" xr3:uid="{CF9C6003-BB3B-4CBD-8F5B-2A0BBE6172CF}" name="длина м" dataDxfId="262" totalsRowDxfId="31"/>
    <tableColumn id="3" xr3:uid="{F01D6DD3-160E-4D3C-9AFC-2335ACEB1B97}" name="кол-во" dataDxfId="261" totalsRowDxfId="30"/>
    <tableColumn id="4" xr3:uid="{9B6AA903-6D52-4AFA-A8A2-36E217268E8A}" name="кв/м" totalsRowDxfId="29" dataCellStyle="Финансовый">
      <calculatedColumnFormula>B86*C86*D86</calculatedColumnFormula>
    </tableColumn>
    <tableColumn id="5" xr3:uid="{21FC5B4C-5E96-44BC-88C2-14880BAA6D65}" name="сумма" dataDxfId="33"/>
  </tableColumns>
  <tableStyleInfo name="TableStyleLight9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9838F99C-2F9D-46FE-AE3C-F4C432C3CA62}" name="Таблица4746" displayName="Таблица4746" ref="A111:F133" totalsRowShown="0" dataDxfId="260">
  <autoFilter ref="A111:F133" xr:uid="{9838F99C-2F9D-46FE-AE3C-F4C432C3CA62}"/>
  <tableColumns count="6">
    <tableColumn id="6" xr3:uid="{77DB0673-58D6-41C4-BC83-0D8879D844D0}" name="название" dataDxfId="72" totalsRowDxfId="71"/>
    <tableColumn id="1" xr3:uid="{ACA748C9-EFBB-434D-8372-AE6DD3E5604B}" name=" ширина м" dataDxfId="259" totalsRowDxfId="70"/>
    <tableColumn id="2" xr3:uid="{B1A93290-D14F-4273-91F0-D511B9950B7B}" name="длина м" dataDxfId="258" totalsRowDxfId="69"/>
    <tableColumn id="3" xr3:uid="{8FC742F0-C1AA-462A-B020-F1DBD7BAEF74}" name="кол-во" dataDxfId="257" totalsRowDxfId="68"/>
    <tableColumn id="4" xr3:uid="{BA521563-9880-43E9-B325-DD540171342B}" name="кв/м" dataDxfId="256" totalsRowDxfId="67" dataCellStyle="Финансовый">
      <calculatedColumnFormula>B112*C112*D112</calculatedColumnFormula>
    </tableColumn>
    <tableColumn id="5" xr3:uid="{DA5370D9-1532-4F36-9A39-AEADBBB6CD36}" name="сумма" dataDxfId="73" totalsRowDxfId="66"/>
  </tableColumns>
  <tableStyleInfo name="TableStyleLight9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49D50992-52CE-480A-9691-A14ABBA7A60A}" name="Таблица124349" displayName="Таблица124349" ref="A91:F92" totalsRowShown="0" headerRowDxfId="255" dataDxfId="254" tableBorderDxfId="253">
  <autoFilter ref="A91:F92" xr:uid="{49D50992-52CE-480A-9691-A14ABBA7A60A}"/>
  <tableColumns count="6">
    <tableColumn id="6" xr3:uid="{FCB519C1-4035-4CB2-AA96-2F3A7088E18C}" name="название" dataDxfId="37"/>
    <tableColumn id="1" xr3:uid="{99709E84-55A9-4F2E-B6E8-E4002FE24171}" name=" ширина м"/>
    <tableColumn id="2" xr3:uid="{01538D8A-AD62-4E3C-A696-5B788A50E479}" name="длина м" dataDxfId="252" totalsRowDxfId="36"/>
    <tableColumn id="3" xr3:uid="{F525B393-FABE-4729-A376-32339D617A5E}" name="кол-во" dataDxfId="251" totalsRowDxfId="35"/>
    <tableColumn id="4" xr3:uid="{F8A54A7E-6F37-42E4-B752-7955B483C7DA}" name="кв/м" totalsRowDxfId="34" dataCellStyle="Финансовый">
      <calculatedColumnFormula>B92*C92*D92</calculatedColumnFormula>
    </tableColumn>
    <tableColumn id="5" xr3:uid="{2DB8D8F2-4D68-44D1-AA6E-1CA0E17D653F}" name="сумма" dataDxfId="38">
      <calculatedColumnFormula>SUBTOTAL(109,Таблица124349[кв/м])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5314544-309D-4C40-98E2-FA2BF080BABF}" name="Таблица12" displayName="Таблица12" ref="A49:F55" totalsRowShown="0" headerRowDxfId="360" dataDxfId="359" tableBorderDxfId="358">
  <autoFilter ref="A49:F55" xr:uid="{E5314544-309D-4C40-98E2-FA2BF080BABF}"/>
  <tableColumns count="6">
    <tableColumn id="6" xr3:uid="{73E7D921-E3C6-4C6D-A386-E5B12BEBCDCD}" name="Столбец1" dataDxfId="11"/>
    <tableColumn id="1" xr3:uid="{07426E10-39A7-466B-9794-9E0994208BA2}" name=" ширина м"/>
    <tableColumn id="2" xr3:uid="{05B9FD2F-5265-45E6-9502-A8D552357572}" name="длина м" dataDxfId="357" totalsRowDxfId="10"/>
    <tableColumn id="3" xr3:uid="{12BD867C-464E-47CD-8DEC-64AE7357A312}" name="кол-во" dataDxfId="356" totalsRowDxfId="9"/>
    <tableColumn id="4" xr3:uid="{7B0654D4-F124-4177-AB1C-9456B62791C9}" name="кв/м" totalsRowDxfId="8" dataCellStyle="Финансовый">
      <calculatedColumnFormula>B50*C50*D50</calculatedColumnFormula>
    </tableColumn>
    <tableColumn id="5" xr3:uid="{D8AEE678-7B31-45D9-A878-9C4F987D500C}" name="сумма" dataDxfId="12"/>
  </tableColumns>
  <tableStyleInfo name="TableStyleLight9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B253CCC2-B306-4B10-83EB-A467B333EFFF}" name="Таблица105852" displayName="Таблица105852" ref="A269:F270" totalsRowShown="0" headerRowDxfId="250" dataDxfId="249" tableBorderDxfId="248">
  <autoFilter ref="A269:F270" xr:uid="{B253CCC2-B306-4B10-83EB-A467B333EFFF}"/>
  <tableColumns count="6">
    <tableColumn id="6" xr3:uid="{DBCBCBC2-148F-41DD-AD27-B215E02A081A}" name="название" dataDxfId="148" totalsRowDxfId="147"/>
    <tableColumn id="1" xr3:uid="{82511256-8634-4A5D-9FCE-B706E43CA63A}" name=" ширина м" dataDxfId="247" totalsRowDxfId="146"/>
    <tableColumn id="2" xr3:uid="{434BD311-AFF6-4669-AFF0-9264677A7B70}" name="длина м" dataDxfId="246" totalsRowDxfId="145"/>
    <tableColumn id="3" xr3:uid="{B918BACF-1085-4A3C-8038-74261118E93D}" name="кол-во" dataDxfId="245" totalsRowDxfId="144"/>
    <tableColumn id="4" xr3:uid="{371C93F7-3822-46D4-A6AC-CDD652B00E37}" name="кв/м" dataDxfId="244" totalsRowDxfId="143" dataCellStyle="Финансовый"/>
    <tableColumn id="5" xr3:uid="{BB8CD230-41DC-49D5-93B8-89331DA6DD41}" name="сумма" dataDxfId="149" totalsRowDxfId="142">
      <calculatedColumnFormula>SUBTOTAL(109,Таблица105852[кв/м])</calculatedColumnFormula>
    </tableColumn>
  </tableColumns>
  <tableStyleInfo name="TableStyleLight9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E073D632-96B8-49D9-8D0C-2F9A08B8C044}" name="Таблица12434953" displayName="Таблица12434953" ref="A93:F94" totalsRowShown="0" headerRowDxfId="243" dataDxfId="242" tableBorderDxfId="241">
  <autoFilter ref="A93:F94" xr:uid="{E073D632-96B8-49D9-8D0C-2F9A08B8C044}"/>
  <tableColumns count="6">
    <tableColumn id="6" xr3:uid="{ED8F5C29-9233-4CFD-A635-048D02EC4604}" name="название" dataDxfId="42"/>
    <tableColumn id="1" xr3:uid="{26BEA776-BD31-45DA-BE87-37C34570BC96}" name=" ширина м"/>
    <tableColumn id="2" xr3:uid="{85432213-3FC7-43C3-82B1-9D31D92AFA4C}" name="длина м" dataDxfId="240" totalsRowDxfId="41"/>
    <tableColumn id="3" xr3:uid="{36DE463C-51A1-4EE8-BE29-97414991459D}" name="кол-во" dataDxfId="239" totalsRowDxfId="40"/>
    <tableColumn id="4" xr3:uid="{AD784FB2-7576-43AE-9BC2-692C17455EDA}" name="кв/м" totalsRowDxfId="39" dataCellStyle="Финансовый">
      <calculatedColumnFormula>B94*C94*D94</calculatedColumnFormula>
    </tableColumn>
    <tableColumn id="5" xr3:uid="{B5C07405-5E64-40B8-94E7-6210FB2FB6F5}" name="сумма" dataDxfId="43">
      <calculatedColumnFormula>SUBTOTAL(109,Таблица12434953[кв/м])</calculatedColumnFormula>
    </tableColumn>
  </tableColumns>
  <tableStyleInfo name="TableStyleLight9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31E0E19F-9785-46F3-86C3-C5C9C6070144}" name="Таблица1243495355" displayName="Таблица1243495355" ref="A95:F99" totalsRowShown="0" headerRowDxfId="238" dataDxfId="237" tableBorderDxfId="236">
  <autoFilter ref="A95:F99" xr:uid="{31E0E19F-9785-46F3-86C3-C5C9C6070144}"/>
  <tableColumns count="6">
    <tableColumn id="6" xr3:uid="{CDC75FF3-44F5-4A9B-B628-CEEB6B8D93F4}" name="название" dataDxfId="47"/>
    <tableColumn id="1" xr3:uid="{C8A5998A-EA4E-4F9A-99C7-0FF91C9FFBFD}" name=" ширина м"/>
    <tableColumn id="2" xr3:uid="{2054C52B-D648-4880-A077-BE3118BCECD0}" name="длина м" dataDxfId="235" totalsRowDxfId="46"/>
    <tableColumn id="3" xr3:uid="{701ED7E5-761E-440B-BBE4-94CFA3915275}" name="кол-во" dataDxfId="234" totalsRowDxfId="45"/>
    <tableColumn id="4" xr3:uid="{C2D7AFCA-295B-4735-AA0A-E0ACE6D2F2A3}" name="кв/м" totalsRowDxfId="44" dataCellStyle="Финансовый">
      <calculatedColumnFormula>B96*C96*D96</calculatedColumnFormula>
    </tableColumn>
    <tableColumn id="5" xr3:uid="{908F6D0E-36D2-4138-A7A6-C21918D0FBCD}" name="сумма" dataDxfId="48"/>
  </tableColumns>
  <tableStyleInfo name="TableStyleLight9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806221D5-BD5A-492F-925F-36E1AD76DAFA}" name="Таблица105860" displayName="Таблица105860" ref="A103:F110" totalsRowShown="0" headerRowDxfId="233" dataDxfId="232" tableBorderDxfId="231">
  <autoFilter ref="A103:F110" xr:uid="{806221D5-BD5A-492F-925F-36E1AD76DAFA}"/>
  <tableColumns count="6">
    <tableColumn id="6" xr3:uid="{C63C69DD-B9A8-4182-BD3D-D93FD7778A0D}" name="название" dataDxfId="64" totalsRowDxfId="63"/>
    <tableColumn id="1" xr3:uid="{17C836C0-23F0-47B9-B290-2C68F0D83F31}" name=" ширина м" dataDxfId="230" totalsRowDxfId="62"/>
    <tableColumn id="2" xr3:uid="{2E498250-88F2-48E9-B14C-82FD91432D75}" name="длина м" dataDxfId="229" totalsRowDxfId="61"/>
    <tableColumn id="3" xr3:uid="{2E0574F7-4EE2-4187-902C-BBCBD419B97F}" name="кол-во" dataDxfId="228" totalsRowDxfId="60"/>
    <tableColumn id="4" xr3:uid="{B886B1A7-A00B-47FC-9C4E-FFD93F7934DF}" name="кв/м" dataDxfId="227" totalsRowDxfId="59" dataCellStyle="Финансовый">
      <calculatedColumnFormula>B104*C104*D104</calculatedColumnFormula>
    </tableColumn>
    <tableColumn id="5" xr3:uid="{A7928050-8053-4274-B22D-E21612EF7D5D}" name="сумма" dataDxfId="65" totalsRowDxfId="58"/>
  </tableColumns>
  <tableStyleInfo name="TableStyleLight9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8EE70392-D01D-4EE3-A7CE-6757D5208510}" name="Таблица4162" displayName="Таблица4162" ref="A271:F330" totalsRowShown="0" dataDxfId="226">
  <autoFilter ref="A271:F330" xr:uid="{8EE70392-D01D-4EE3-A7CE-6757D5208510}"/>
  <tableColumns count="6">
    <tableColumn id="6" xr3:uid="{383EB659-5728-4FBF-BA2A-0CCD0EFB995A}" name="название" dataDxfId="156" totalsRowDxfId="155"/>
    <tableColumn id="1" xr3:uid="{5B7C494D-3A89-44B9-97D9-F7F76FD29156}" name=" ширина м" dataDxfId="225" totalsRowDxfId="154"/>
    <tableColumn id="2" xr3:uid="{2074BE5C-155A-4E2A-B350-BCAE01FCBF6A}" name="длина м" dataDxfId="224" totalsRowDxfId="153"/>
    <tableColumn id="3" xr3:uid="{77873F1C-FE2E-48B8-BEAD-9C278F06E7A1}" name="кол-во" dataDxfId="223" totalsRowDxfId="152"/>
    <tableColumn id="4" xr3:uid="{77CAEE2D-D46C-4D5F-A4B1-E773C71B2C21}" name="кв/м" dataDxfId="222" totalsRowDxfId="151" dataCellStyle="Финансовый">
      <calculatedColumnFormula>B272*C272*D272</calculatedColumnFormula>
    </tableColumn>
    <tableColumn id="5" xr3:uid="{2F0C7E7C-571D-4065-AB9B-A0AEB7898742}" name="сумма" dataDxfId="157" totalsRowDxfId="150"/>
  </tableColumns>
  <tableStyleInfo name="TableStyleLight9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3B265B4B-5FD3-424C-AD3A-242C726EC577}" name="Таблица33" displayName="Таблица33" ref="A331:F384" totalsRowShown="0" dataDxfId="221">
  <autoFilter ref="A331:F384" xr:uid="{3B265B4B-5FD3-424C-AD3A-242C726EC577}"/>
  <tableColumns count="6">
    <tableColumn id="6" xr3:uid="{D56C2A16-D030-4EE9-8564-5B4318FD1337}" name="название" dataDxfId="164" totalsRowDxfId="163"/>
    <tableColumn id="1" xr3:uid="{183E37D6-EA53-4C73-95EC-4C4E2F4E6415}" name=" ширина м" dataDxfId="220" totalsRowDxfId="162"/>
    <tableColumn id="2" xr3:uid="{69AC158F-9F18-4225-B35C-70386BC7A438}" name="длина м" dataDxfId="219" totalsRowDxfId="161"/>
    <tableColumn id="3" xr3:uid="{5FE5ADD7-330B-47AD-9580-70CD6B1068C7}" name="кол-во" dataDxfId="218" totalsRowDxfId="160"/>
    <tableColumn id="4" xr3:uid="{1361B9C6-53C0-441D-AEFD-1897C086F20B}" name="кв/м" dataDxfId="217" totalsRowDxfId="159">
      <calculatedColumnFormula>B332*C332*D332</calculatedColumnFormula>
    </tableColumn>
    <tableColumn id="5" xr3:uid="{A8E31FE2-6FAD-47D7-A2CC-F746887A0878}" name="сумма" dataDxfId="165" totalsRowDxfId="158"/>
  </tableColumns>
  <tableStyleInfo name="TableStyleLight9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C2B2691E-EB9D-4394-A8CF-36E639C9F223}" name="Таблица93755565751" displayName="Таблица93755565751" ref="A385:F392" totalsRowShown="0" headerRowDxfId="216" dataDxfId="215" tableBorderDxfId="214">
  <autoFilter ref="A385:F392" xr:uid="{C2B2691E-EB9D-4394-A8CF-36E639C9F223}"/>
  <tableColumns count="6">
    <tableColumn id="6" xr3:uid="{D4B55363-1AD7-4C29-8FED-60A5843AFBEB}" name="название" dataDxfId="172" totalsRowDxfId="171"/>
    <tableColumn id="1" xr3:uid="{B41FDB45-7DAB-4C83-A017-433F7AB898E2}" name=" ширина м" dataDxfId="213" totalsRowDxfId="170"/>
    <tableColumn id="2" xr3:uid="{768B1C72-0195-4623-AD6C-1AC73C325C2D}" name="длина м" dataDxfId="212" totalsRowDxfId="169"/>
    <tableColumn id="3" xr3:uid="{66A3B2D4-6F17-4473-83DA-9E5383C149B2}" name="кол-во" dataDxfId="211" totalsRowDxfId="168"/>
    <tableColumn id="4" xr3:uid="{BEE2E481-BF8C-4943-880E-B9006E61A00F}" name="кв/м" dataDxfId="210" totalsRowDxfId="167" dataCellStyle="Финансовый">
      <calculatedColumnFormula>B386*C386*D386</calculatedColumnFormula>
    </tableColumn>
    <tableColumn id="5" xr3:uid="{4DA198D3-3F7C-4D59-96DE-C4800EEC9A33}" name="сумма" dataDxfId="173" totalsRowDxfId="166"/>
  </tableColumns>
  <tableStyleInfo name="TableStyleLight9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DC24C231-3346-4392-BC91-5065002061D4}" name="Таблица6656" displayName="Таблица6656" ref="A393:F399" totalsRowShown="0" headerRowDxfId="209" dataDxfId="208">
  <autoFilter ref="A393:F399" xr:uid="{DC24C231-3346-4392-BC91-5065002061D4}"/>
  <tableColumns count="6">
    <tableColumn id="6" xr3:uid="{BFB567AF-0340-4C69-BA89-541E9AB7F149}" name="название" dataDxfId="180" totalsRowDxfId="179"/>
    <tableColumn id="1" xr3:uid="{48F664E3-394C-4ACF-AE17-6A99EF8C7E18}" name=" ширина м" dataDxfId="207" totalsRowDxfId="178"/>
    <tableColumn id="2" xr3:uid="{B5E9D869-2AB6-4DC3-9F8A-3032CAEE80BA}" name="длина м" dataDxfId="206" totalsRowDxfId="177"/>
    <tableColumn id="3" xr3:uid="{FE25E49B-F61D-4C5D-89A1-443CFBA03071}" name="кол-во" dataDxfId="205" totalsRowDxfId="176"/>
    <tableColumn id="4" xr3:uid="{950C7F82-D020-4469-88E3-3678B406C8B6}" name="кв/м" dataDxfId="204" totalsRowDxfId="175" dataCellStyle="Финансовый">
      <calculatedColumnFormula>B394*C394*D394</calculatedColumnFormula>
    </tableColumn>
    <tableColumn id="5" xr3:uid="{4E4FD1C4-2655-4D26-8848-6AB7B114D830}" name="сумма" dataDxfId="181" totalsRowDxfId="174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729587F0-1EBC-4508-B632-9FCF40968CF5}" name="Таблица124349535557" displayName="Таблица124349535557" ref="A100:F102" totalsRowShown="0" headerRowDxfId="203" dataDxfId="202" tableBorderDxfId="201">
  <autoFilter ref="A100:F102" xr:uid="{729587F0-1EBC-4508-B632-9FCF40968CF5}"/>
  <tableColumns count="6">
    <tableColumn id="6" xr3:uid="{8C406022-98B9-4D97-9E70-5FE8AE22FA64}" name="название" dataDxfId="52"/>
    <tableColumn id="1" xr3:uid="{D1FC084F-6574-4F26-9CE6-06C1645EDADD}" name=" ширина м"/>
    <tableColumn id="2" xr3:uid="{FE2CA119-A148-4A67-BBA8-72B7AFB7ED8B}" name="длина м" dataDxfId="55" totalsRowDxfId="51"/>
    <tableColumn id="3" xr3:uid="{56060A31-6C1E-4A4A-853E-9293C98FD00F}" name="кол-во" dataDxfId="54" totalsRowDxfId="50"/>
    <tableColumn id="4" xr3:uid="{C8522BBD-D391-40BB-890B-DA9B26730307}" name="кв/м" totalsRowDxfId="49" dataCellStyle="Финансовый">
      <calculatedColumnFormula>B101*C101*D101</calculatedColumnFormula>
    </tableColumn>
    <tableColumn id="5" xr3:uid="{3EF819BC-7501-41A6-A6F9-F0504B7DAD0D}" name="сумма" dataDxfId="53"/>
  </tableColumns>
  <tableStyleInfo name="TableStyleLight9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46BDFFB8-D57A-4A5B-82DC-4D707285FE96}" name="Таблица49" displayName="Таблица49" ref="A512:F520" totalsRowShown="0" dataDxfId="200">
  <autoFilter ref="A512:F520" xr:uid="{46BDFFB8-D57A-4A5B-82DC-4D707285FE96}"/>
  <tableColumns count="6">
    <tableColumn id="5" xr3:uid="{1B9A66BD-F6B5-4449-A3F0-FD7BCD338934}" name="название" dataDxfId="199"/>
    <tableColumn id="1" xr3:uid="{7C13BFCB-9706-4E31-B553-6D63FC4FCB5E}" name=" ширина м" dataDxfId="198" totalsRowDxfId="197"/>
    <tableColumn id="2" xr3:uid="{C87AC46B-898D-454F-99D0-E5471B149870}" name="длина м" dataDxfId="196" totalsRowDxfId="195"/>
    <tableColumn id="3" xr3:uid="{2A5ED52A-BE46-4427-88AB-488C45CB982C}" name="кол-во" dataDxfId="194" totalsRowDxfId="193"/>
    <tableColumn id="4" xr3:uid="{19B44EF9-3635-4D13-A87B-EA9E97BD805F}" name="кв/м" dataDxfId="192" totalsRowDxfId="191">
      <calculatedColumnFormula>B513*C513*D513</calculatedColumnFormula>
    </tableColumn>
    <tableColumn id="6" xr3:uid="{FCC765A7-A1BD-40C4-8CBE-3B64E72B79A0}" name="сумма" dataDxfId="190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30A6248-9C67-43A9-BBBA-DCA2A29F89E6}" name="Таблица3" displayName="Таблица3" ref="A56:F70" totalsRowShown="0" headerRowDxfId="355" dataDxfId="354">
  <autoFilter ref="A56:F70" xr:uid="{330A6248-9C67-43A9-BBBA-DCA2A29F89E6}"/>
  <tableColumns count="6">
    <tableColumn id="6" xr3:uid="{D9717A12-2B31-458B-A7E8-6BFB3A120E35}" name="название" dataDxfId="19" totalsRowDxfId="18"/>
    <tableColumn id="1" xr3:uid="{FF11EE3C-F8FD-406D-B43E-24D92BBC371D}" name=" ширина м" dataDxfId="353" totalsRowDxfId="17"/>
    <tableColumn id="2" xr3:uid="{803E0194-EFAE-4D95-9825-192555EA1E93}" name="длина м" dataDxfId="352" totalsRowDxfId="16"/>
    <tableColumn id="3" xr3:uid="{5534782C-9F80-46F5-8183-6A4B9B31D3BE}" name="кол-во" dataDxfId="351" totalsRowDxfId="15"/>
    <tableColumn id="4" xr3:uid="{1B5300A5-AE60-4EEA-BD57-1BE360CD024E}" name="кв/м" dataDxfId="350" totalsRowDxfId="14">
      <calculatedColumnFormula>Таблица3[[#This Row],[кол-во]]*Таблица3[[#This Row],[длина м]]*Таблица3[[#This Row],[ ширина м]]</calculatedColumnFormula>
    </tableColumn>
    <tableColumn id="5" xr3:uid="{4C6E9AF4-67DC-4A75-B3DB-09EC6BD6AB9F}" name="сумма" dataDxfId="20" totalsRowDxfId="13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3656B42-69AF-4861-BDE0-3EC0ADDD7191}" name="Таблица38" displayName="Таблица38" ref="A71:F84" totalsRowShown="0" headerRowDxfId="349" dataDxfId="348">
  <autoFilter ref="A71:F84" xr:uid="{63656B42-69AF-4861-BDE0-3EC0ADDD7191}"/>
  <tableColumns count="6">
    <tableColumn id="6" xr3:uid="{C886B24A-81EC-4C9A-B10F-F386B411CF03}" name="название" dataDxfId="27" totalsRowDxfId="26"/>
    <tableColumn id="1" xr3:uid="{8B3990FF-10A2-417A-B9D9-F1FB5F07BC0E}" name=" ширина м" dataDxfId="347" totalsRowDxfId="25"/>
    <tableColumn id="2" xr3:uid="{7B24C068-41C6-4691-8AA9-85F9C212B74F}" name="длина м" dataDxfId="346" totalsRowDxfId="24"/>
    <tableColumn id="3" xr3:uid="{1C525636-A8F2-4080-AFE8-3DFD44C89AE7}" name="кол-во" dataDxfId="345" totalsRowDxfId="23"/>
    <tableColumn id="4" xr3:uid="{07F32EFB-482B-4B65-BAEA-092D9B4D0448}" name="кв/м" dataDxfId="344" totalsRowDxfId="22" dataCellStyle="Финансовый">
      <calculatedColumnFormula>B72*C72*D72</calculatedColumnFormula>
    </tableColumn>
    <tableColumn id="5" xr3:uid="{0263C9AE-77EB-46FF-9077-22A4CF943C01}" name="сумма" dataDxfId="28" totalsRowDxfId="21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998B373-5EE0-4349-8C0E-9224A5F40DE3}" name="Таблица8" displayName="Таблица8" ref="A134:F135" totalsRowShown="0" headerRowDxfId="343" dataDxfId="342" tableBorderDxfId="341">
  <autoFilter ref="A134:F135" xr:uid="{1998B373-5EE0-4349-8C0E-9224A5F40DE3}"/>
  <tableColumns count="6">
    <tableColumn id="6" xr3:uid="{5432B455-9899-4315-9CBF-D5A01A4CE5CF}" name="название" dataDxfId="80" totalsRowDxfId="79"/>
    <tableColumn id="1" xr3:uid="{02EF24EF-9389-4759-A9A0-5347403A89A3}" name=" ширина м" dataDxfId="340" totalsRowDxfId="78"/>
    <tableColumn id="2" xr3:uid="{7847A55D-4A06-4270-AD8C-1179AE126B25}" name="длина м" dataDxfId="339" totalsRowDxfId="77"/>
    <tableColumn id="3" xr3:uid="{67B27830-F764-4D39-BA34-8F9BE27ECA5D}" name="кол-во" dataDxfId="338" totalsRowDxfId="76"/>
    <tableColumn id="4" xr3:uid="{C3100D38-38E4-4FCD-BC8A-06B84DD611DC}" name="кв/м" dataDxfId="57" totalsRowDxfId="75" dataCellStyle="Финансовый">
      <calculatedColumnFormula>B135*C135*D135</calculatedColumnFormula>
    </tableColumn>
    <tableColumn id="5" xr3:uid="{AA9C6735-3E74-428B-8AF4-B4190BF95FA5}" name="сумма" dataDxfId="56" totalsRowDxfId="74">
      <calculatedColumnFormula>SUBTOTAL(109,Таблица8[кв/м])</calculatedColumnFormula>
    </tableColumn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5000A23-13ED-4809-B270-E29F94787ABC}" name="Таблица47" displayName="Таблица47" ref="A136:F159" totalsRowShown="0" dataDxfId="337">
  <autoFilter ref="A136:F159" xr:uid="{05000A23-13ED-4809-B270-E29F94787ABC}"/>
  <tableColumns count="6">
    <tableColumn id="6" xr3:uid="{695BA501-B7EC-4AC1-8AB4-3295559D3EE6}" name="название" dataDxfId="87" totalsRowDxfId="86"/>
    <tableColumn id="1" xr3:uid="{E8B61B6F-783E-4F60-9F9D-0C5F80A8E438}" name=" ширина м" dataDxfId="336" totalsRowDxfId="85"/>
    <tableColumn id="2" xr3:uid="{56655E9A-BED9-4F59-9A9D-9D4025CCF694}" name="длина м" dataDxfId="335" totalsRowDxfId="84"/>
    <tableColumn id="3" xr3:uid="{E3AC8FAC-53EE-451B-BBA9-75897C80EDBD}" name="кол-во" dataDxfId="334" totalsRowDxfId="83"/>
    <tableColumn id="4" xr3:uid="{1378E1A3-EF39-41FF-9E51-062841E9972E}" name="кв/м" dataDxfId="333" totalsRowDxfId="82" dataCellStyle="Финансовый">
      <calculatedColumnFormula>B137*C137*D137</calculatedColumnFormula>
    </tableColumn>
    <tableColumn id="5" xr3:uid="{9E66D179-178A-49F3-9FEB-D5606C1B11EC}" name="сумма" dataDxfId="88" totalsRowDxfId="81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57AD98F-87BA-4F99-B125-6E2E7E8ED098}" name="Таблица10" displayName="Таблица10" ref="A160:F161" totalsRowShown="0" headerRowDxfId="332" dataDxfId="331" tableBorderDxfId="330">
  <autoFilter ref="A160:F161" xr:uid="{257AD98F-87BA-4F99-B125-6E2E7E8ED098}"/>
  <tableColumns count="6">
    <tableColumn id="6" xr3:uid="{55D1A6C4-2A04-4301-B905-07E0028E018E}" name="название" dataDxfId="95" totalsRowDxfId="94"/>
    <tableColumn id="1" xr3:uid="{B3A436C8-9C6B-4602-A356-84B5869A794C}" name=" ширина м" dataDxfId="329" totalsRowDxfId="93"/>
    <tableColumn id="2" xr3:uid="{6F6EE410-0E9B-4755-B97F-B99E5E7BCB37}" name="длина м" dataDxfId="328" totalsRowDxfId="92"/>
    <tableColumn id="3" xr3:uid="{56F89495-2349-41EA-A797-04C477881B7A}" name="кол-во" dataDxfId="327" totalsRowDxfId="91"/>
    <tableColumn id="4" xr3:uid="{35A1A906-B82F-4077-9DD4-CAACBD77BB78}" name="кв/м" dataDxfId="97" totalsRowDxfId="90" dataCellStyle="Финансовый">
      <calculatedColumnFormula>B161*C161*D161</calculatedColumnFormula>
    </tableColumn>
    <tableColumn id="5" xr3:uid="{1995EEE7-1B2C-4548-8664-6E0E23196002}" name="сумма" dataDxfId="96" totalsRowDxfId="89">
      <calculatedColumnFormula>SUBTOTAL(109,Таблица10[кв/м])</calculatedColumnFormula>
    </tableColumn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F12A3729-1E18-4BF2-9C8C-34369FF43BA6}" name="Таблица5" displayName="Таблица5" ref="A162:F173" totalsRowShown="0" headerRowDxfId="326" dataDxfId="325" tableBorderDxfId="324">
  <autoFilter ref="A162:F173" xr:uid="{F12A3729-1E18-4BF2-9C8C-34369FF43BA6}"/>
  <tableColumns count="6">
    <tableColumn id="6" xr3:uid="{B25BA74E-F604-4541-B679-0D39DE1DDC9C}" name="название" dataDxfId="104" totalsRowDxfId="103"/>
    <tableColumn id="1" xr3:uid="{2CF22835-9B89-406C-B0ED-BD8D95CA2C97}" name=" ширина м" dataDxfId="323" totalsRowDxfId="102"/>
    <tableColumn id="2" xr3:uid="{EFD13F5B-ECE7-4D2E-9B38-07EB60CE7386}" name="длина м" dataDxfId="322" totalsRowDxfId="101"/>
    <tableColumn id="3" xr3:uid="{823F8F3E-4E11-4282-851C-5B4B41C025CB}" name="кол-во" dataDxfId="321" totalsRowDxfId="100"/>
    <tableColumn id="4" xr3:uid="{E491BDE5-D0A3-4421-9B5F-1C43BF1BD1DC}" name="кв/м" dataDxfId="320" totalsRowDxfId="99"/>
    <tableColumn id="5" xr3:uid="{D0B276BD-5EC2-418C-844C-5FE9E19F4993}" name="сумма" dataDxfId="105" totalsRowDxfId="98"/>
  </tableColumns>
  <tableStyleInfo name="TableStyleLight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F65C8E2E-5A07-4A49-8D56-0D3A77032402}" name="Таблица9" displayName="Таблица9" ref="A174:F200" totalsRowShown="0" headerRowDxfId="319" dataDxfId="318" tableBorderDxfId="317">
  <autoFilter ref="A174:F200" xr:uid="{F65C8E2E-5A07-4A49-8D56-0D3A77032402}"/>
  <tableColumns count="6">
    <tableColumn id="6" xr3:uid="{12F042A5-0B4D-4D01-A94F-AD7781DD9DCA}" name="название" dataDxfId="112" totalsRowDxfId="111"/>
    <tableColumn id="1" xr3:uid="{BE32A9C4-2637-4451-BD72-52E801A51B9C}" name=" ширина м" dataDxfId="316" totalsRowDxfId="110"/>
    <tableColumn id="2" xr3:uid="{CDC11456-6404-4B93-8C52-A9665FB2D2A4}" name="длина м" dataDxfId="315" totalsRowDxfId="109"/>
    <tableColumn id="3" xr3:uid="{EB4A3D34-BA47-432C-96B0-369DA3B82226}" name="кол-во" dataDxfId="314" totalsRowDxfId="108"/>
    <tableColumn id="4" xr3:uid="{6A8642D1-DE60-47D3-A5D0-B150914FE560}" name="кв/м" dataDxfId="313" totalsRowDxfId="107" dataCellStyle="Финансовый"/>
    <tableColumn id="5" xr3:uid="{1CE42A06-C4FD-482E-905B-F9A02FAAA5CE}" name="сумма" dataDxfId="113" totalsRowDxfId="106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13" Type="http://schemas.openxmlformats.org/officeDocument/2006/relationships/table" Target="../tables/table12.xml"/><Relationship Id="rId18" Type="http://schemas.openxmlformats.org/officeDocument/2006/relationships/table" Target="../tables/table17.xml"/><Relationship Id="rId26" Type="http://schemas.openxmlformats.org/officeDocument/2006/relationships/table" Target="../tables/table25.xml"/><Relationship Id="rId3" Type="http://schemas.openxmlformats.org/officeDocument/2006/relationships/table" Target="../tables/table2.xml"/><Relationship Id="rId21" Type="http://schemas.openxmlformats.org/officeDocument/2006/relationships/table" Target="../tables/table20.xml"/><Relationship Id="rId7" Type="http://schemas.openxmlformats.org/officeDocument/2006/relationships/table" Target="../tables/table6.xml"/><Relationship Id="rId12" Type="http://schemas.openxmlformats.org/officeDocument/2006/relationships/table" Target="../tables/table11.xml"/><Relationship Id="rId17" Type="http://schemas.openxmlformats.org/officeDocument/2006/relationships/table" Target="../tables/table16.xml"/><Relationship Id="rId25" Type="http://schemas.openxmlformats.org/officeDocument/2006/relationships/table" Target="../tables/table24.xml"/><Relationship Id="rId2" Type="http://schemas.openxmlformats.org/officeDocument/2006/relationships/table" Target="../tables/table1.xml"/><Relationship Id="rId16" Type="http://schemas.openxmlformats.org/officeDocument/2006/relationships/table" Target="../tables/table15.xml"/><Relationship Id="rId20" Type="http://schemas.openxmlformats.org/officeDocument/2006/relationships/table" Target="../tables/table19.xml"/><Relationship Id="rId29" Type="http://schemas.openxmlformats.org/officeDocument/2006/relationships/table" Target="../tables/table28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24" Type="http://schemas.openxmlformats.org/officeDocument/2006/relationships/table" Target="../tables/table23.xml"/><Relationship Id="rId5" Type="http://schemas.openxmlformats.org/officeDocument/2006/relationships/table" Target="../tables/table4.xml"/><Relationship Id="rId15" Type="http://schemas.openxmlformats.org/officeDocument/2006/relationships/table" Target="../tables/table14.xml"/><Relationship Id="rId23" Type="http://schemas.openxmlformats.org/officeDocument/2006/relationships/table" Target="../tables/table22.xml"/><Relationship Id="rId28" Type="http://schemas.openxmlformats.org/officeDocument/2006/relationships/table" Target="../tables/table27.xml"/><Relationship Id="rId10" Type="http://schemas.openxmlformats.org/officeDocument/2006/relationships/table" Target="../tables/table9.xml"/><Relationship Id="rId19" Type="http://schemas.openxmlformats.org/officeDocument/2006/relationships/table" Target="../tables/table18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Relationship Id="rId14" Type="http://schemas.openxmlformats.org/officeDocument/2006/relationships/table" Target="../tables/table13.xml"/><Relationship Id="rId22" Type="http://schemas.openxmlformats.org/officeDocument/2006/relationships/table" Target="../tables/table21.xml"/><Relationship Id="rId27" Type="http://schemas.openxmlformats.org/officeDocument/2006/relationships/table" Target="../tables/table26.xml"/><Relationship Id="rId30" Type="http://schemas.openxmlformats.org/officeDocument/2006/relationships/table" Target="../tables/table2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20"/>
  <sheetViews>
    <sheetView tabSelected="1" workbookViewId="0">
      <selection activeCell="J14" sqref="J14"/>
    </sheetView>
  </sheetViews>
  <sheetFormatPr defaultRowHeight="14.4" x14ac:dyDescent="0.3"/>
  <sheetData>
    <row r="1" spans="1:6" x14ac:dyDescent="0.3">
      <c r="A1" s="68" t="s">
        <v>15</v>
      </c>
      <c r="B1" s="7" t="s">
        <v>0</v>
      </c>
      <c r="C1" s="7" t="s">
        <v>1</v>
      </c>
      <c r="D1" s="7" t="s">
        <v>2</v>
      </c>
      <c r="E1" s="7" t="s">
        <v>3</v>
      </c>
      <c r="F1" s="68" t="s">
        <v>4</v>
      </c>
    </row>
    <row r="2" spans="1:6" x14ac:dyDescent="0.3">
      <c r="A2" t="s">
        <v>33</v>
      </c>
      <c r="B2" s="7">
        <v>0.19500000000000001</v>
      </c>
      <c r="C2" s="7">
        <v>0.3</v>
      </c>
      <c r="D2" s="7">
        <v>1</v>
      </c>
      <c r="E2" s="7">
        <f t="shared" ref="E2:E22" si="0">B2*C2*D2</f>
        <v>5.8499999999999996E-2</v>
      </c>
      <c r="F2" s="65"/>
    </row>
    <row r="3" spans="1:6" x14ac:dyDescent="0.3">
      <c r="A3" t="s">
        <v>33</v>
      </c>
      <c r="B3" s="7">
        <v>0.14499999999999999</v>
      </c>
      <c r="C3" s="7">
        <v>0.32</v>
      </c>
      <c r="D3" s="7">
        <v>1</v>
      </c>
      <c r="E3" s="7">
        <f t="shared" si="0"/>
        <v>4.6399999999999997E-2</v>
      </c>
      <c r="F3" s="65"/>
    </row>
    <row r="4" spans="1:6" x14ac:dyDescent="0.3">
      <c r="A4" t="s">
        <v>33</v>
      </c>
      <c r="B4" s="7">
        <v>0.1</v>
      </c>
      <c r="C4" s="7">
        <v>0.3</v>
      </c>
      <c r="D4" s="7">
        <v>1</v>
      </c>
      <c r="E4" s="7">
        <f t="shared" si="0"/>
        <v>0.03</v>
      </c>
      <c r="F4" s="65"/>
    </row>
    <row r="5" spans="1:6" x14ac:dyDescent="0.3">
      <c r="A5" t="s">
        <v>33</v>
      </c>
      <c r="B5" s="7">
        <v>0.115</v>
      </c>
      <c r="C5" s="7">
        <v>0.31</v>
      </c>
      <c r="D5" s="7">
        <v>1</v>
      </c>
      <c r="E5" s="7">
        <f t="shared" si="0"/>
        <v>3.5650000000000001E-2</v>
      </c>
      <c r="F5" s="65"/>
    </row>
    <row r="6" spans="1:6" x14ac:dyDescent="0.3">
      <c r="A6" t="s">
        <v>33</v>
      </c>
      <c r="B6" s="7">
        <v>0.17</v>
      </c>
      <c r="C6" s="7">
        <v>0.215</v>
      </c>
      <c r="D6" s="7">
        <v>1</v>
      </c>
      <c r="E6" s="7">
        <f t="shared" si="0"/>
        <v>3.6549999999999999E-2</v>
      </c>
      <c r="F6" s="65"/>
    </row>
    <row r="7" spans="1:6" x14ac:dyDescent="0.3">
      <c r="A7" t="s">
        <v>33</v>
      </c>
      <c r="B7" s="7">
        <v>0.18</v>
      </c>
      <c r="C7" s="7">
        <v>0.21</v>
      </c>
      <c r="D7" s="7">
        <v>1</v>
      </c>
      <c r="E7" s="7">
        <f t="shared" si="0"/>
        <v>3.78E-2</v>
      </c>
      <c r="F7" s="65"/>
    </row>
    <row r="8" spans="1:6" x14ac:dyDescent="0.3">
      <c r="A8" t="s">
        <v>33</v>
      </c>
      <c r="B8" s="7">
        <v>0.15</v>
      </c>
      <c r="C8" s="7">
        <v>0.24</v>
      </c>
      <c r="D8" s="7">
        <v>1</v>
      </c>
      <c r="E8" s="7">
        <f t="shared" si="0"/>
        <v>3.5999999999999997E-2</v>
      </c>
      <c r="F8" s="65"/>
    </row>
    <row r="9" spans="1:6" x14ac:dyDescent="0.3">
      <c r="A9" t="s">
        <v>33</v>
      </c>
      <c r="B9" s="7">
        <v>0.45500000000000002</v>
      </c>
      <c r="C9" s="7">
        <v>0.18</v>
      </c>
      <c r="D9" s="7">
        <v>1</v>
      </c>
      <c r="E9" s="7">
        <f t="shared" si="0"/>
        <v>8.1900000000000001E-2</v>
      </c>
      <c r="F9" s="65"/>
    </row>
    <row r="10" spans="1:6" x14ac:dyDescent="0.3">
      <c r="A10" t="s">
        <v>33</v>
      </c>
      <c r="B10" s="7">
        <v>0.9</v>
      </c>
      <c r="C10" s="7">
        <v>0.15</v>
      </c>
      <c r="D10" s="7">
        <v>1</v>
      </c>
      <c r="E10" s="7">
        <f t="shared" si="0"/>
        <v>0.13500000000000001</v>
      </c>
      <c r="F10" s="65"/>
    </row>
    <row r="11" spans="1:6" x14ac:dyDescent="0.3">
      <c r="A11" t="s">
        <v>33</v>
      </c>
      <c r="B11" s="7">
        <v>0.19</v>
      </c>
      <c r="C11" s="7">
        <v>0.69</v>
      </c>
      <c r="D11" s="7">
        <v>1</v>
      </c>
      <c r="E11" s="7">
        <f t="shared" si="0"/>
        <v>0.13109999999999999</v>
      </c>
      <c r="F11" s="65"/>
    </row>
    <row r="12" spans="1:6" x14ac:dyDescent="0.3">
      <c r="A12" t="s">
        <v>33</v>
      </c>
      <c r="B12" s="7">
        <v>0.215</v>
      </c>
      <c r="C12" s="7">
        <v>0.31</v>
      </c>
      <c r="D12" s="7">
        <v>1</v>
      </c>
      <c r="E12" s="7">
        <f t="shared" si="0"/>
        <v>6.6650000000000001E-2</v>
      </c>
      <c r="F12" s="65"/>
    </row>
    <row r="13" spans="1:6" x14ac:dyDescent="0.3">
      <c r="A13" t="s">
        <v>33</v>
      </c>
      <c r="B13" s="7">
        <v>0.2</v>
      </c>
      <c r="C13" s="7">
        <v>0.61499999999999999</v>
      </c>
      <c r="D13" s="7">
        <v>1</v>
      </c>
      <c r="E13" s="7">
        <f>B13*C13*D13</f>
        <v>0.123</v>
      </c>
      <c r="F13" s="65"/>
    </row>
    <row r="14" spans="1:6" x14ac:dyDescent="0.3">
      <c r="A14" t="s">
        <v>33</v>
      </c>
      <c r="B14" s="7">
        <v>0.2</v>
      </c>
      <c r="C14" s="7">
        <v>0.34</v>
      </c>
      <c r="D14" s="7">
        <v>1</v>
      </c>
      <c r="E14" s="7">
        <f t="shared" si="0"/>
        <v>6.8000000000000005E-2</v>
      </c>
      <c r="F14" s="65"/>
    </row>
    <row r="15" spans="1:6" x14ac:dyDescent="0.3">
      <c r="A15" t="s">
        <v>33</v>
      </c>
      <c r="B15" s="7">
        <v>0.15</v>
      </c>
      <c r="C15" s="7">
        <v>0.33</v>
      </c>
      <c r="D15" s="7">
        <v>1</v>
      </c>
      <c r="E15" s="7">
        <f t="shared" si="0"/>
        <v>4.9500000000000002E-2</v>
      </c>
      <c r="F15" s="65"/>
    </row>
    <row r="16" spans="1:6" x14ac:dyDescent="0.3">
      <c r="A16" t="s">
        <v>33</v>
      </c>
      <c r="B16" s="7">
        <v>0.16</v>
      </c>
      <c r="C16" s="7">
        <v>0.36</v>
      </c>
      <c r="D16" s="7">
        <v>1</v>
      </c>
      <c r="E16" s="7">
        <f t="shared" si="0"/>
        <v>5.7599999999999998E-2</v>
      </c>
      <c r="F16" s="65"/>
    </row>
    <row r="17" spans="1:6" x14ac:dyDescent="0.3">
      <c r="A17" t="s">
        <v>33</v>
      </c>
      <c r="B17" s="7">
        <v>0.24</v>
      </c>
      <c r="C17" s="7">
        <v>1.46</v>
      </c>
      <c r="D17" s="7">
        <v>1</v>
      </c>
      <c r="E17" s="7">
        <f t="shared" si="0"/>
        <v>0.35039999999999999</v>
      </c>
      <c r="F17" s="65"/>
    </row>
    <row r="18" spans="1:6" x14ac:dyDescent="0.3">
      <c r="A18" t="s">
        <v>33</v>
      </c>
      <c r="B18" s="7">
        <v>0.16</v>
      </c>
      <c r="C18" s="7">
        <v>0.63</v>
      </c>
      <c r="D18" s="7">
        <v>1</v>
      </c>
      <c r="E18" s="7">
        <f t="shared" si="0"/>
        <v>0.1008</v>
      </c>
      <c r="F18" s="65"/>
    </row>
    <row r="19" spans="1:6" x14ac:dyDescent="0.3">
      <c r="A19" t="s">
        <v>33</v>
      </c>
      <c r="B19" s="7">
        <v>0.155</v>
      </c>
      <c r="C19" s="7">
        <v>0.76</v>
      </c>
      <c r="D19" s="7">
        <v>1</v>
      </c>
      <c r="E19" s="7">
        <f t="shared" si="0"/>
        <v>0.1178</v>
      </c>
      <c r="F19" s="65"/>
    </row>
    <row r="20" spans="1:6" x14ac:dyDescent="0.3">
      <c r="A20" t="s">
        <v>33</v>
      </c>
      <c r="B20" s="7">
        <v>0.7</v>
      </c>
      <c r="C20" s="7">
        <v>0.22</v>
      </c>
      <c r="D20" s="7">
        <v>1</v>
      </c>
      <c r="E20" s="7">
        <f t="shared" si="0"/>
        <v>0.154</v>
      </c>
      <c r="F20" s="65"/>
    </row>
    <row r="21" spans="1:6" x14ac:dyDescent="0.3">
      <c r="A21" t="s">
        <v>33</v>
      </c>
      <c r="B21" s="7">
        <v>0.24</v>
      </c>
      <c r="C21" s="7">
        <v>0.42499999999999999</v>
      </c>
      <c r="D21" s="7">
        <v>1</v>
      </c>
      <c r="E21" s="7">
        <f t="shared" si="0"/>
        <v>0.10199999999999999</v>
      </c>
      <c r="F21" s="65"/>
    </row>
    <row r="22" spans="1:6" x14ac:dyDescent="0.3">
      <c r="A22" t="s">
        <v>33</v>
      </c>
      <c r="B22" s="7">
        <v>0.19</v>
      </c>
      <c r="C22" s="7">
        <v>1.325</v>
      </c>
      <c r="D22" s="7">
        <v>1</v>
      </c>
      <c r="E22" s="7">
        <f t="shared" si="0"/>
        <v>0.25174999999999997</v>
      </c>
      <c r="F22" s="65"/>
    </row>
    <row r="23" spans="1:6" x14ac:dyDescent="0.3">
      <c r="A23" t="s">
        <v>33</v>
      </c>
      <c r="B23" s="7">
        <v>0.26500000000000001</v>
      </c>
      <c r="C23" s="7">
        <v>0.2</v>
      </c>
      <c r="D23" s="7">
        <v>1</v>
      </c>
      <c r="E23" s="7">
        <f>B23*C23*D23</f>
        <v>5.3000000000000005E-2</v>
      </c>
      <c r="F23" s="65"/>
    </row>
    <row r="24" spans="1:6" x14ac:dyDescent="0.3">
      <c r="A24" t="s">
        <v>33</v>
      </c>
      <c r="B24" s="7">
        <v>0.24</v>
      </c>
      <c r="C24" s="7">
        <v>0.42</v>
      </c>
      <c r="D24" s="7">
        <v>1</v>
      </c>
      <c r="E24" s="7">
        <f>B24*C24*D24</f>
        <v>0.10079999999999999</v>
      </c>
      <c r="F24" s="65"/>
    </row>
    <row r="25" spans="1:6" x14ac:dyDescent="0.3">
      <c r="A25" t="s">
        <v>33</v>
      </c>
      <c r="B25" s="7">
        <v>0.22</v>
      </c>
      <c r="C25" s="7">
        <v>0.38</v>
      </c>
      <c r="D25" s="7">
        <v>1</v>
      </c>
      <c r="E25" s="7">
        <f>B25*C25*D25</f>
        <v>8.3600000000000008E-2</v>
      </c>
      <c r="F25" s="65"/>
    </row>
    <row r="26" spans="1:6" x14ac:dyDescent="0.3">
      <c r="A26" t="s">
        <v>33</v>
      </c>
      <c r="B26" s="7">
        <v>0.45</v>
      </c>
      <c r="C26" s="7">
        <v>0.55000000000000004</v>
      </c>
      <c r="D26" s="7">
        <v>1</v>
      </c>
      <c r="E26" s="7">
        <f>B26*C26*D26</f>
        <v>0.24750000000000003</v>
      </c>
      <c r="F26" s="65"/>
    </row>
    <row r="27" spans="1:6" x14ac:dyDescent="0.3">
      <c r="A27" t="s">
        <v>33</v>
      </c>
      <c r="B27" s="7">
        <v>0.38</v>
      </c>
      <c r="C27" s="7">
        <v>0.748</v>
      </c>
      <c r="D27" s="7">
        <v>3</v>
      </c>
      <c r="E27" s="7">
        <f t="shared" ref="E27:E45" si="1">B27*C27*D27</f>
        <v>0.85271999999999992</v>
      </c>
      <c r="F27" s="65"/>
    </row>
    <row r="28" spans="1:6" x14ac:dyDescent="0.3">
      <c r="A28" t="s">
        <v>33</v>
      </c>
      <c r="B28" s="7">
        <v>0.24</v>
      </c>
      <c r="C28" s="7">
        <v>0.42</v>
      </c>
      <c r="D28" s="7">
        <v>1</v>
      </c>
      <c r="E28" s="7">
        <f t="shared" si="1"/>
        <v>0.10079999999999999</v>
      </c>
      <c r="F28" s="65"/>
    </row>
    <row r="29" spans="1:6" x14ac:dyDescent="0.3">
      <c r="A29" t="s">
        <v>33</v>
      </c>
      <c r="B29" s="7">
        <v>0.68</v>
      </c>
      <c r="C29" s="7">
        <v>1.2470000000000001</v>
      </c>
      <c r="D29" s="7">
        <v>1</v>
      </c>
      <c r="E29" s="7">
        <f t="shared" si="1"/>
        <v>0.84796000000000016</v>
      </c>
      <c r="F29" s="65"/>
    </row>
    <row r="30" spans="1:6" x14ac:dyDescent="0.3">
      <c r="A30" t="s">
        <v>33</v>
      </c>
      <c r="B30" s="7">
        <v>0.54</v>
      </c>
      <c r="C30" s="7">
        <v>1.08</v>
      </c>
      <c r="D30" s="7">
        <v>1</v>
      </c>
      <c r="E30" s="7">
        <f t="shared" si="1"/>
        <v>0.58320000000000005</v>
      </c>
      <c r="F30" s="65"/>
    </row>
    <row r="31" spans="1:6" x14ac:dyDescent="0.3">
      <c r="A31" t="s">
        <v>33</v>
      </c>
      <c r="B31" s="7">
        <v>0.4</v>
      </c>
      <c r="C31" s="7">
        <v>0.3</v>
      </c>
      <c r="D31" s="7">
        <v>1</v>
      </c>
      <c r="E31" s="7">
        <f t="shared" si="1"/>
        <v>0.12</v>
      </c>
      <c r="F31" s="65"/>
    </row>
    <row r="32" spans="1:6" x14ac:dyDescent="0.3">
      <c r="A32" t="s">
        <v>33</v>
      </c>
      <c r="B32" s="7">
        <v>0.23</v>
      </c>
      <c r="C32" s="7">
        <v>0.21</v>
      </c>
      <c r="D32" s="7">
        <v>1</v>
      </c>
      <c r="E32" s="7">
        <f t="shared" si="1"/>
        <v>4.8300000000000003E-2</v>
      </c>
      <c r="F32" s="65"/>
    </row>
    <row r="33" spans="1:6" x14ac:dyDescent="0.3">
      <c r="A33" t="s">
        <v>33</v>
      </c>
      <c r="B33" s="7">
        <v>0.215</v>
      </c>
      <c r="C33" s="7">
        <v>0.23</v>
      </c>
      <c r="D33" s="7">
        <v>1</v>
      </c>
      <c r="E33" s="7">
        <f t="shared" si="1"/>
        <v>4.9450000000000001E-2</v>
      </c>
      <c r="F33" s="65"/>
    </row>
    <row r="34" spans="1:6" x14ac:dyDescent="0.3">
      <c r="A34" t="s">
        <v>33</v>
      </c>
      <c r="B34" s="7">
        <v>0.24</v>
      </c>
      <c r="C34" s="7">
        <v>0.27500000000000002</v>
      </c>
      <c r="D34" s="7">
        <v>1</v>
      </c>
      <c r="E34" s="7">
        <f t="shared" si="1"/>
        <v>6.6000000000000003E-2</v>
      </c>
      <c r="F34" s="65"/>
    </row>
    <row r="35" spans="1:6" x14ac:dyDescent="0.3">
      <c r="A35" t="s">
        <v>33</v>
      </c>
      <c r="B35" s="7">
        <v>0.16</v>
      </c>
      <c r="C35" s="7">
        <v>0.22</v>
      </c>
      <c r="D35" s="7">
        <v>1</v>
      </c>
      <c r="E35" s="7">
        <f t="shared" si="1"/>
        <v>3.5200000000000002E-2</v>
      </c>
      <c r="F35" s="65"/>
    </row>
    <row r="36" spans="1:6" x14ac:dyDescent="0.3">
      <c r="A36" t="s">
        <v>33</v>
      </c>
      <c r="B36" s="7">
        <v>0.38500000000000001</v>
      </c>
      <c r="C36" s="7">
        <v>0.85499999999999998</v>
      </c>
      <c r="D36" s="7">
        <v>1</v>
      </c>
      <c r="E36" s="7">
        <f t="shared" si="1"/>
        <v>0.329175</v>
      </c>
      <c r="F36" s="65"/>
    </row>
    <row r="37" spans="1:6" x14ac:dyDescent="0.3">
      <c r="A37" t="s">
        <v>33</v>
      </c>
      <c r="B37" s="7">
        <v>0.34</v>
      </c>
      <c r="C37" s="7">
        <v>1.635</v>
      </c>
      <c r="D37" s="7">
        <v>1</v>
      </c>
      <c r="E37" s="7">
        <f t="shared" si="1"/>
        <v>0.55590000000000006</v>
      </c>
      <c r="F37" s="65"/>
    </row>
    <row r="38" spans="1:6" x14ac:dyDescent="0.3">
      <c r="A38" t="s">
        <v>33</v>
      </c>
      <c r="B38" s="7">
        <v>0.3</v>
      </c>
      <c r="C38" s="7">
        <v>0.78</v>
      </c>
      <c r="D38" s="7">
        <v>1</v>
      </c>
      <c r="E38" s="7">
        <f t="shared" si="1"/>
        <v>0.23399999999999999</v>
      </c>
      <c r="F38" s="65"/>
    </row>
    <row r="39" spans="1:6" x14ac:dyDescent="0.3">
      <c r="A39" t="s">
        <v>33</v>
      </c>
      <c r="B39" s="7">
        <v>0.26</v>
      </c>
      <c r="C39" s="7">
        <v>0.39</v>
      </c>
      <c r="D39" s="7">
        <v>1</v>
      </c>
      <c r="E39" s="7">
        <f t="shared" si="1"/>
        <v>0.1014</v>
      </c>
      <c r="F39" s="65"/>
    </row>
    <row r="40" spans="1:6" x14ac:dyDescent="0.3">
      <c r="A40" t="s">
        <v>33</v>
      </c>
      <c r="B40" s="7">
        <v>0.28999999999999998</v>
      </c>
      <c r="C40" s="7">
        <v>0.28999999999999998</v>
      </c>
      <c r="D40" s="7">
        <v>1</v>
      </c>
      <c r="E40" s="7">
        <f t="shared" si="1"/>
        <v>8.4099999999999994E-2</v>
      </c>
      <c r="F40" s="65"/>
    </row>
    <row r="41" spans="1:6" x14ac:dyDescent="0.3">
      <c r="A41" t="s">
        <v>33</v>
      </c>
      <c r="B41" s="7">
        <v>0.755</v>
      </c>
      <c r="C41" s="7">
        <v>0.57499999999999996</v>
      </c>
      <c r="D41" s="7">
        <v>1</v>
      </c>
      <c r="E41" s="7">
        <f t="shared" si="1"/>
        <v>0.43412499999999998</v>
      </c>
      <c r="F41" s="65"/>
    </row>
    <row r="42" spans="1:6" x14ac:dyDescent="0.3">
      <c r="A42" t="s">
        <v>33</v>
      </c>
      <c r="B42" s="7">
        <v>1.21</v>
      </c>
      <c r="C42" s="7">
        <v>0.45</v>
      </c>
      <c r="D42" s="7">
        <v>1</v>
      </c>
      <c r="E42" s="7">
        <f t="shared" si="1"/>
        <v>0.54449999999999998</v>
      </c>
      <c r="F42" s="65"/>
    </row>
    <row r="43" spans="1:6" x14ac:dyDescent="0.3">
      <c r="A43" t="s">
        <v>33</v>
      </c>
      <c r="B43" s="7">
        <v>0.68</v>
      </c>
      <c r="C43" s="7">
        <v>0.43</v>
      </c>
      <c r="D43" s="7">
        <v>1</v>
      </c>
      <c r="E43" s="7">
        <f t="shared" si="1"/>
        <v>0.29239999999999999</v>
      </c>
      <c r="F43" s="65"/>
    </row>
    <row r="44" spans="1:6" x14ac:dyDescent="0.3">
      <c r="A44" t="s">
        <v>33</v>
      </c>
      <c r="B44" s="7">
        <v>0.68</v>
      </c>
      <c r="C44" s="7">
        <v>0.57999999999999996</v>
      </c>
      <c r="D44" s="7">
        <v>1</v>
      </c>
      <c r="E44" s="7">
        <f t="shared" si="1"/>
        <v>0.39440000000000003</v>
      </c>
      <c r="F44" s="65"/>
    </row>
    <row r="45" spans="1:6" x14ac:dyDescent="0.3">
      <c r="A45" t="s">
        <v>33</v>
      </c>
      <c r="B45" s="7">
        <v>0.23</v>
      </c>
      <c r="C45" s="7">
        <v>0.23</v>
      </c>
      <c r="D45" s="7">
        <v>1</v>
      </c>
      <c r="E45" s="7">
        <f t="shared" si="1"/>
        <v>5.2900000000000003E-2</v>
      </c>
      <c r="F45" s="65"/>
    </row>
    <row r="46" spans="1:6" x14ac:dyDescent="0.3">
      <c r="A46" t="s">
        <v>33</v>
      </c>
      <c r="B46" s="7">
        <v>0.16</v>
      </c>
      <c r="C46" s="7">
        <v>0.21</v>
      </c>
      <c r="D46" s="7">
        <v>2</v>
      </c>
      <c r="E46" s="7">
        <f>B46*C46*D46</f>
        <v>6.7199999999999996E-2</v>
      </c>
      <c r="F46" s="65"/>
    </row>
    <row r="47" spans="1:6" x14ac:dyDescent="0.3">
      <c r="A47" t="s">
        <v>33</v>
      </c>
      <c r="B47" s="7">
        <v>0.2</v>
      </c>
      <c r="C47" s="7">
        <v>2.4300000000000002</v>
      </c>
      <c r="D47" s="7">
        <v>1</v>
      </c>
      <c r="E47" s="7">
        <f>B47*C47*D47</f>
        <v>0.48600000000000004</v>
      </c>
      <c r="F47" s="65"/>
    </row>
    <row r="48" spans="1:6" x14ac:dyDescent="0.3">
      <c r="A48" t="s">
        <v>33</v>
      </c>
      <c r="B48" s="7">
        <v>0.42</v>
      </c>
      <c r="C48" s="7">
        <v>0.995</v>
      </c>
      <c r="D48" s="7">
        <v>1</v>
      </c>
      <c r="E48" s="7">
        <f>B48*C48*D48</f>
        <v>0.41789999999999999</v>
      </c>
      <c r="F48" s="69">
        <f>SUBTOTAL(109,Таблица37[кв/м])</f>
        <v>9.2529299999999992</v>
      </c>
    </row>
    <row r="49" spans="1:6" x14ac:dyDescent="0.3">
      <c r="A49" s="2" t="s">
        <v>18</v>
      </c>
      <c r="B49" s="2" t="s">
        <v>0</v>
      </c>
      <c r="C49" s="3" t="s">
        <v>1</v>
      </c>
      <c r="D49" s="3" t="s">
        <v>2</v>
      </c>
      <c r="E49" s="4" t="s">
        <v>3</v>
      </c>
      <c r="F49" s="3" t="s">
        <v>4</v>
      </c>
    </row>
    <row r="50" spans="1:6" x14ac:dyDescent="0.3">
      <c r="A50" s="5" t="s">
        <v>32</v>
      </c>
      <c r="B50" s="5">
        <v>0.37</v>
      </c>
      <c r="C50" s="5">
        <v>0.33500000000000002</v>
      </c>
      <c r="D50" s="5">
        <v>1</v>
      </c>
      <c r="E50" s="6">
        <f t="shared" ref="E50:E55" si="2">B50*C50*D50</f>
        <v>0.12395</v>
      </c>
      <c r="F50" s="11"/>
    </row>
    <row r="51" spans="1:6" x14ac:dyDescent="0.3">
      <c r="A51" s="5" t="s">
        <v>32</v>
      </c>
      <c r="B51" s="5">
        <v>0.95499999999999996</v>
      </c>
      <c r="C51" s="5">
        <v>0.97499999999999998</v>
      </c>
      <c r="D51" s="5">
        <v>1</v>
      </c>
      <c r="E51" s="6">
        <f t="shared" si="2"/>
        <v>0.93112499999999998</v>
      </c>
      <c r="F51" s="11"/>
    </row>
    <row r="52" spans="1:6" x14ac:dyDescent="0.3">
      <c r="A52" s="5" t="s">
        <v>32</v>
      </c>
      <c r="B52" s="5">
        <v>0.2</v>
      </c>
      <c r="C52" s="5">
        <v>0.51500000000000001</v>
      </c>
      <c r="D52" s="5">
        <v>1</v>
      </c>
      <c r="E52" s="6">
        <f t="shared" si="2"/>
        <v>0.10300000000000001</v>
      </c>
      <c r="F52" s="11"/>
    </row>
    <row r="53" spans="1:6" x14ac:dyDescent="0.3">
      <c r="A53" s="5" t="s">
        <v>32</v>
      </c>
      <c r="B53" s="5">
        <v>0.48</v>
      </c>
      <c r="C53" s="5">
        <v>2</v>
      </c>
      <c r="D53" s="5">
        <v>1</v>
      </c>
      <c r="E53" s="6">
        <f t="shared" si="2"/>
        <v>0.96</v>
      </c>
      <c r="F53" s="11"/>
    </row>
    <row r="54" spans="1:6" x14ac:dyDescent="0.3">
      <c r="A54" s="5" t="s">
        <v>32</v>
      </c>
      <c r="B54" s="5">
        <v>0.5</v>
      </c>
      <c r="C54" s="5">
        <v>0.57499999999999996</v>
      </c>
      <c r="D54" s="5">
        <v>1</v>
      </c>
      <c r="E54" s="6">
        <f t="shared" si="2"/>
        <v>0.28749999999999998</v>
      </c>
      <c r="F54" s="11"/>
    </row>
    <row r="55" spans="1:6" x14ac:dyDescent="0.3">
      <c r="A55" s="5" t="s">
        <v>32</v>
      </c>
      <c r="B55" s="5">
        <v>0.5</v>
      </c>
      <c r="C55" s="5">
        <v>0.29499999999999998</v>
      </c>
      <c r="D55" s="5">
        <v>1</v>
      </c>
      <c r="E55" s="6">
        <f t="shared" si="2"/>
        <v>0.14749999999999999</v>
      </c>
      <c r="F55" s="46">
        <f>SUBTOTAL(109,Таблица12[кв/м])</f>
        <v>2.5530750000000002</v>
      </c>
    </row>
    <row r="56" spans="1:6" x14ac:dyDescent="0.3">
      <c r="A56" s="7" t="s">
        <v>15</v>
      </c>
      <c r="B56" s="7" t="s">
        <v>0</v>
      </c>
      <c r="C56" s="7" t="s">
        <v>1</v>
      </c>
      <c r="D56" s="7" t="s">
        <v>2</v>
      </c>
      <c r="E56" s="7" t="s">
        <v>3</v>
      </c>
      <c r="F56" s="7" t="s">
        <v>4</v>
      </c>
    </row>
    <row r="57" spans="1:6" x14ac:dyDescent="0.3">
      <c r="A57" s="49" t="s">
        <v>31</v>
      </c>
      <c r="B57" s="7">
        <v>0.19</v>
      </c>
      <c r="C57" s="7">
        <v>0.53500000000000003</v>
      </c>
      <c r="D57" s="7">
        <v>1</v>
      </c>
      <c r="E57" s="7">
        <f>Таблица3[[#This Row],[кол-во]]*Таблица3[[#This Row],[длина м]]*Таблица3[[#This Row],[ ширина м]]</f>
        <v>0.10165</v>
      </c>
      <c r="F57" s="49"/>
    </row>
    <row r="58" spans="1:6" x14ac:dyDescent="0.3">
      <c r="A58" s="49" t="s">
        <v>31</v>
      </c>
      <c r="B58" s="7">
        <v>0.115</v>
      </c>
      <c r="C58" s="7">
        <v>0.77</v>
      </c>
      <c r="D58" s="7">
        <v>1</v>
      </c>
      <c r="E58" s="7">
        <f>Таблица3[[#This Row],[кол-во]]*Таблица3[[#This Row],[длина м]]*Таблица3[[#This Row],[ ширина м]]</f>
        <v>8.8550000000000004E-2</v>
      </c>
      <c r="F58" s="49"/>
    </row>
    <row r="59" spans="1:6" x14ac:dyDescent="0.3">
      <c r="A59" s="49" t="s">
        <v>31</v>
      </c>
      <c r="B59" s="7">
        <v>0.09</v>
      </c>
      <c r="C59" s="7">
        <v>0.37</v>
      </c>
      <c r="D59" s="7">
        <v>2</v>
      </c>
      <c r="E59" s="7">
        <f>Таблица3[[#This Row],[кол-во]]*Таблица3[[#This Row],[длина м]]*Таблица3[[#This Row],[ ширина м]]</f>
        <v>6.6599999999999993E-2</v>
      </c>
      <c r="F59" s="49"/>
    </row>
    <row r="60" spans="1:6" x14ac:dyDescent="0.3">
      <c r="A60" s="49" t="s">
        <v>31</v>
      </c>
      <c r="B60" s="7">
        <v>0.4</v>
      </c>
      <c r="C60" s="7">
        <v>0.34499999999999997</v>
      </c>
      <c r="D60" s="7">
        <v>1</v>
      </c>
      <c r="E60" s="7">
        <f>Таблица3[[#This Row],[кол-во]]*Таблица3[[#This Row],[длина м]]*Таблица3[[#This Row],[ ширина м]]</f>
        <v>0.13799999999999998</v>
      </c>
      <c r="F60" s="49"/>
    </row>
    <row r="61" spans="1:6" x14ac:dyDescent="0.3">
      <c r="A61" s="49" t="s">
        <v>31</v>
      </c>
      <c r="B61" s="7">
        <v>0.19</v>
      </c>
      <c r="C61" s="7">
        <v>0.42499999999999999</v>
      </c>
      <c r="D61" s="7">
        <v>1</v>
      </c>
      <c r="E61" s="7">
        <f>Таблица3[[#This Row],[кол-во]]*Таблица3[[#This Row],[длина м]]*Таблица3[[#This Row],[ ширина м]]</f>
        <v>8.0750000000000002E-2</v>
      </c>
      <c r="F61" s="49"/>
    </row>
    <row r="62" spans="1:6" x14ac:dyDescent="0.3">
      <c r="A62" s="49" t="s">
        <v>31</v>
      </c>
      <c r="B62" s="7">
        <v>0.9</v>
      </c>
      <c r="C62" s="7">
        <v>0.15</v>
      </c>
      <c r="D62" s="7">
        <v>1</v>
      </c>
      <c r="E62" s="7">
        <f>Таблица3[[#This Row],[кол-во]]*Таблица3[[#This Row],[длина м]]*Таблица3[[#This Row],[ ширина м]]</f>
        <v>0.13500000000000001</v>
      </c>
      <c r="F62" s="49"/>
    </row>
    <row r="63" spans="1:6" x14ac:dyDescent="0.3">
      <c r="A63" s="49" t="s">
        <v>31</v>
      </c>
      <c r="B63" s="7">
        <v>0.13500000000000001</v>
      </c>
      <c r="C63" s="7">
        <v>1.335</v>
      </c>
      <c r="D63" s="7">
        <v>1</v>
      </c>
      <c r="E63" s="7">
        <f>Таблица3[[#This Row],[кол-во]]*Таблица3[[#This Row],[длина м]]*Таблица3[[#This Row],[ ширина м]]</f>
        <v>0.180225</v>
      </c>
      <c r="F63" s="49"/>
    </row>
    <row r="64" spans="1:6" x14ac:dyDescent="0.3">
      <c r="A64" s="49" t="s">
        <v>31</v>
      </c>
      <c r="B64" s="7">
        <v>0.3</v>
      </c>
      <c r="C64" s="7">
        <v>1.3420000000000001</v>
      </c>
      <c r="D64" s="7">
        <v>1</v>
      </c>
      <c r="E64" s="7">
        <f>Таблица3[[#This Row],[кол-во]]*Таблица3[[#This Row],[длина м]]*Таблица3[[#This Row],[ ширина м]]</f>
        <v>0.40260000000000001</v>
      </c>
      <c r="F64" s="49"/>
    </row>
    <row r="65" spans="1:6" x14ac:dyDescent="0.3">
      <c r="A65" s="49" t="s">
        <v>31</v>
      </c>
      <c r="B65" s="7">
        <v>0.17499999999999999</v>
      </c>
      <c r="C65" s="7">
        <v>0.2</v>
      </c>
      <c r="D65" s="7">
        <v>1</v>
      </c>
      <c r="E65" s="7">
        <f>Таблица3[[#This Row],[кол-во]]*Таблица3[[#This Row],[длина м]]*Таблица3[[#This Row],[ ширина м]]</f>
        <v>3.4999999999999996E-2</v>
      </c>
      <c r="F65" s="49"/>
    </row>
    <row r="66" spans="1:6" x14ac:dyDescent="0.3">
      <c r="A66" s="49" t="s">
        <v>31</v>
      </c>
      <c r="B66" s="7">
        <v>0.155</v>
      </c>
      <c r="C66" s="7">
        <v>0.52</v>
      </c>
      <c r="D66" s="7">
        <v>1</v>
      </c>
      <c r="E66" s="7">
        <f>Таблица3[[#This Row],[кол-во]]*Таблица3[[#This Row],[длина м]]*Таблица3[[#This Row],[ ширина м]]</f>
        <v>8.0600000000000005E-2</v>
      </c>
      <c r="F66" s="49"/>
    </row>
    <row r="67" spans="1:6" x14ac:dyDescent="0.3">
      <c r="A67" s="49" t="s">
        <v>31</v>
      </c>
      <c r="B67" s="7">
        <v>0.13</v>
      </c>
      <c r="C67" s="7">
        <v>0.52</v>
      </c>
      <c r="D67" s="7">
        <v>1</v>
      </c>
      <c r="E67" s="7">
        <f>Таблица3[[#This Row],[кол-во]]*Таблица3[[#This Row],[длина м]]*Таблица3[[#This Row],[ ширина м]]</f>
        <v>6.7600000000000007E-2</v>
      </c>
      <c r="F67" s="49"/>
    </row>
    <row r="68" spans="1:6" x14ac:dyDescent="0.3">
      <c r="A68" s="49" t="s">
        <v>31</v>
      </c>
      <c r="B68" s="7">
        <v>0.39500000000000002</v>
      </c>
      <c r="C68" s="7">
        <v>0.28000000000000003</v>
      </c>
      <c r="D68" s="7">
        <v>1</v>
      </c>
      <c r="E68" s="7">
        <f>Таблица3[[#This Row],[кол-во]]*Таблица3[[#This Row],[длина м]]*Таблица3[[#This Row],[ ширина м]]</f>
        <v>0.11060000000000002</v>
      </c>
      <c r="F68" s="49"/>
    </row>
    <row r="69" spans="1:6" x14ac:dyDescent="0.3">
      <c r="A69" s="49" t="s">
        <v>31</v>
      </c>
      <c r="B69" s="7">
        <v>0.08</v>
      </c>
      <c r="C69" s="7">
        <v>0.4</v>
      </c>
      <c r="D69" s="7">
        <v>1</v>
      </c>
      <c r="E69" s="7">
        <f>Таблица3[[#This Row],[кол-во]]*Таблица3[[#This Row],[длина м]]*Таблица3[[#This Row],[ ширина м]]</f>
        <v>3.2000000000000001E-2</v>
      </c>
      <c r="F69" s="49"/>
    </row>
    <row r="70" spans="1:6" x14ac:dyDescent="0.3">
      <c r="A70" s="49" t="s">
        <v>31</v>
      </c>
      <c r="B70" s="7">
        <v>7.4999999999999997E-2</v>
      </c>
      <c r="C70" s="7">
        <v>1.03</v>
      </c>
      <c r="D70" s="7">
        <v>1</v>
      </c>
      <c r="E70" s="7">
        <f>Таблица3[[#This Row],[кол-во]]*Таблица3[[#This Row],[длина м]]*Таблица3[[#This Row],[ ширина м]]</f>
        <v>7.7249999999999999E-2</v>
      </c>
      <c r="F70" s="67">
        <f>SUBTOTAL(109,Таблица3[кв/м])</f>
        <v>1.5964250000000002</v>
      </c>
    </row>
    <row r="71" spans="1:6" x14ac:dyDescent="0.3">
      <c r="A71" s="7" t="s">
        <v>15</v>
      </c>
      <c r="B71" s="7" t="s">
        <v>0</v>
      </c>
      <c r="C71" s="7" t="s">
        <v>1</v>
      </c>
      <c r="D71" s="7" t="s">
        <v>2</v>
      </c>
      <c r="E71" s="7" t="s">
        <v>3</v>
      </c>
      <c r="F71" s="7" t="s">
        <v>4</v>
      </c>
    </row>
    <row r="72" spans="1:6" x14ac:dyDescent="0.3">
      <c r="A72" t="s">
        <v>30</v>
      </c>
      <c r="B72" s="9">
        <v>0.14000000000000001</v>
      </c>
      <c r="C72" s="9">
        <v>0.22500000000000001</v>
      </c>
      <c r="D72" s="9">
        <v>1</v>
      </c>
      <c r="E72" s="10">
        <f t="shared" ref="E72:E84" si="3">B72*C72*D72</f>
        <v>3.1500000000000007E-2</v>
      </c>
      <c r="F72" s="9"/>
    </row>
    <row r="73" spans="1:6" x14ac:dyDescent="0.3">
      <c r="A73" t="s">
        <v>30</v>
      </c>
      <c r="B73" s="9">
        <v>0.125</v>
      </c>
      <c r="C73" s="9">
        <v>0.25</v>
      </c>
      <c r="D73" s="9">
        <v>1</v>
      </c>
      <c r="E73" s="10">
        <f t="shared" si="3"/>
        <v>3.125E-2</v>
      </c>
      <c r="F73" s="9"/>
    </row>
    <row r="74" spans="1:6" x14ac:dyDescent="0.3">
      <c r="A74" t="s">
        <v>30</v>
      </c>
      <c r="B74" s="9">
        <v>0.19</v>
      </c>
      <c r="C74" s="9">
        <v>0.155</v>
      </c>
      <c r="D74" s="9">
        <v>1</v>
      </c>
      <c r="E74" s="10">
        <f t="shared" si="3"/>
        <v>2.945E-2</v>
      </c>
      <c r="F74" s="9"/>
    </row>
    <row r="75" spans="1:6" x14ac:dyDescent="0.3">
      <c r="A75" t="s">
        <v>30</v>
      </c>
      <c r="B75" s="9">
        <v>0.2</v>
      </c>
      <c r="C75" s="9">
        <v>0.19500000000000001</v>
      </c>
      <c r="D75" s="9">
        <v>1</v>
      </c>
      <c r="E75" s="10">
        <f t="shared" si="3"/>
        <v>3.9000000000000007E-2</v>
      </c>
      <c r="F75" s="9"/>
    </row>
    <row r="76" spans="1:6" x14ac:dyDescent="0.3">
      <c r="A76" t="s">
        <v>30</v>
      </c>
      <c r="B76" s="9">
        <v>0.48</v>
      </c>
      <c r="C76" s="9">
        <v>0.29499999999999998</v>
      </c>
      <c r="D76" s="9">
        <v>1</v>
      </c>
      <c r="E76" s="10">
        <f t="shared" si="3"/>
        <v>0.14159999999999998</v>
      </c>
      <c r="F76" s="9"/>
    </row>
    <row r="77" spans="1:6" x14ac:dyDescent="0.3">
      <c r="A77" t="s">
        <v>30</v>
      </c>
      <c r="B77" s="9">
        <v>7.4999999999999997E-2</v>
      </c>
      <c r="C77" s="9">
        <v>0.85899999999999999</v>
      </c>
      <c r="D77" s="9">
        <v>1</v>
      </c>
      <c r="E77" s="10">
        <f t="shared" si="3"/>
        <v>6.4424999999999996E-2</v>
      </c>
      <c r="F77" s="9"/>
    </row>
    <row r="78" spans="1:6" x14ac:dyDescent="0.3">
      <c r="A78" t="s">
        <v>30</v>
      </c>
      <c r="B78" s="9">
        <v>0.32</v>
      </c>
      <c r="C78" s="9">
        <v>0.49</v>
      </c>
      <c r="D78" s="9">
        <v>1</v>
      </c>
      <c r="E78" s="10">
        <f t="shared" si="3"/>
        <v>0.15679999999999999</v>
      </c>
      <c r="F78" s="9"/>
    </row>
    <row r="79" spans="1:6" x14ac:dyDescent="0.3">
      <c r="A79" t="s">
        <v>30</v>
      </c>
      <c r="B79" s="9">
        <v>0.73</v>
      </c>
      <c r="C79" s="9">
        <v>0.18</v>
      </c>
      <c r="D79" s="9">
        <v>1</v>
      </c>
      <c r="E79" s="10">
        <f t="shared" si="3"/>
        <v>0.13139999999999999</v>
      </c>
      <c r="F79" s="9"/>
    </row>
    <row r="80" spans="1:6" x14ac:dyDescent="0.3">
      <c r="A80" t="s">
        <v>30</v>
      </c>
      <c r="B80" s="9">
        <v>0.3</v>
      </c>
      <c r="C80" s="9">
        <v>0.12</v>
      </c>
      <c r="D80" s="9">
        <v>1</v>
      </c>
      <c r="E80" s="10">
        <f t="shared" si="3"/>
        <v>3.5999999999999997E-2</v>
      </c>
      <c r="F80" s="9"/>
    </row>
    <row r="81" spans="1:6" x14ac:dyDescent="0.3">
      <c r="A81" t="s">
        <v>30</v>
      </c>
      <c r="B81" s="9">
        <v>1.28</v>
      </c>
      <c r="C81" s="9">
        <v>0.2</v>
      </c>
      <c r="D81" s="9">
        <v>1</v>
      </c>
      <c r="E81" s="10">
        <f t="shared" si="3"/>
        <v>0.25600000000000001</v>
      </c>
      <c r="F81" s="9"/>
    </row>
    <row r="82" spans="1:6" x14ac:dyDescent="0.3">
      <c r="A82" t="s">
        <v>30</v>
      </c>
      <c r="B82" s="9">
        <v>1.43</v>
      </c>
      <c r="C82" s="9">
        <v>0.755</v>
      </c>
      <c r="D82" s="9">
        <v>1</v>
      </c>
      <c r="E82" s="10">
        <f t="shared" si="3"/>
        <v>1.07965</v>
      </c>
      <c r="F82" s="9"/>
    </row>
    <row r="83" spans="1:6" x14ac:dyDescent="0.3">
      <c r="A83" t="s">
        <v>30</v>
      </c>
      <c r="B83" s="9">
        <v>0.61</v>
      </c>
      <c r="C83" s="9">
        <v>0.34499999999999997</v>
      </c>
      <c r="D83" s="9">
        <v>1</v>
      </c>
      <c r="E83" s="10">
        <f t="shared" si="3"/>
        <v>0.21044999999999997</v>
      </c>
      <c r="F83" s="9"/>
    </row>
    <row r="84" spans="1:6" x14ac:dyDescent="0.3">
      <c r="A84" t="s">
        <v>30</v>
      </c>
      <c r="B84" s="9">
        <v>0.52</v>
      </c>
      <c r="C84" s="9">
        <v>0.42499999999999999</v>
      </c>
      <c r="D84" s="9">
        <v>1</v>
      </c>
      <c r="E84" s="10">
        <f t="shared" si="3"/>
        <v>0.221</v>
      </c>
      <c r="F84" s="66">
        <f>SUBTOTAL(109,Таблица38[кв/м])</f>
        <v>2.428525</v>
      </c>
    </row>
    <row r="85" spans="1:6" x14ac:dyDescent="0.3">
      <c r="A85" s="2" t="s">
        <v>15</v>
      </c>
      <c r="B85" s="2" t="s">
        <v>0</v>
      </c>
      <c r="C85" s="3" t="s">
        <v>1</v>
      </c>
      <c r="D85" s="3" t="s">
        <v>2</v>
      </c>
      <c r="E85" s="4" t="s">
        <v>3</v>
      </c>
      <c r="F85" s="3" t="s">
        <v>4</v>
      </c>
    </row>
    <row r="86" spans="1:6" x14ac:dyDescent="0.3">
      <c r="A86" t="s">
        <v>29</v>
      </c>
      <c r="B86" s="5">
        <v>0.16500000000000001</v>
      </c>
      <c r="C86" s="5">
        <v>0.51</v>
      </c>
      <c r="D86" s="5">
        <v>1</v>
      </c>
      <c r="E86" s="6">
        <f>B86*C86*D86</f>
        <v>8.4150000000000003E-2</v>
      </c>
      <c r="F86" s="11"/>
    </row>
    <row r="87" spans="1:6" x14ac:dyDescent="0.3">
      <c r="A87" t="s">
        <v>29</v>
      </c>
      <c r="B87" s="5">
        <v>0.48</v>
      </c>
      <c r="C87" s="5">
        <v>0.37</v>
      </c>
      <c r="D87" s="5">
        <v>1</v>
      </c>
      <c r="E87" s="6">
        <f>B87*C87*D87</f>
        <v>0.17759999999999998</v>
      </c>
      <c r="F87" s="11"/>
    </row>
    <row r="88" spans="1:6" x14ac:dyDescent="0.3">
      <c r="A88" t="s">
        <v>29</v>
      </c>
      <c r="B88" s="5">
        <v>0.23</v>
      </c>
      <c r="C88" s="5">
        <v>0.45</v>
      </c>
      <c r="D88" s="5">
        <v>1</v>
      </c>
      <c r="E88" s="6">
        <f>B88*C88*D88</f>
        <v>0.10350000000000001</v>
      </c>
      <c r="F88" s="11"/>
    </row>
    <row r="89" spans="1:6" x14ac:dyDescent="0.3">
      <c r="A89" t="s">
        <v>29</v>
      </c>
      <c r="B89" s="5">
        <v>0.2</v>
      </c>
      <c r="C89" s="5">
        <v>0.27</v>
      </c>
      <c r="D89" s="5">
        <v>1</v>
      </c>
      <c r="E89" s="6">
        <f>B89*C89*D89</f>
        <v>5.4000000000000006E-2</v>
      </c>
      <c r="F89" s="11"/>
    </row>
    <row r="90" spans="1:6" x14ac:dyDescent="0.3">
      <c r="A90" t="s">
        <v>29</v>
      </c>
      <c r="B90" s="5">
        <v>8.5000000000000006E-2</v>
      </c>
      <c r="C90" s="5">
        <v>0.52</v>
      </c>
      <c r="D90" s="5">
        <v>1</v>
      </c>
      <c r="E90" s="6">
        <f>B90*C90*D90</f>
        <v>4.4200000000000003E-2</v>
      </c>
      <c r="F90" s="46">
        <f>SUBTOTAL(109,Таблица1243[кв/м])</f>
        <v>0.46344999999999997</v>
      </c>
    </row>
    <row r="91" spans="1:6" x14ac:dyDescent="0.3">
      <c r="A91" s="2" t="s">
        <v>15</v>
      </c>
      <c r="B91" s="2" t="s">
        <v>0</v>
      </c>
      <c r="C91" s="3" t="s">
        <v>1</v>
      </c>
      <c r="D91" s="3" t="s">
        <v>2</v>
      </c>
      <c r="E91" s="4" t="s">
        <v>3</v>
      </c>
      <c r="F91" s="3" t="s">
        <v>4</v>
      </c>
    </row>
    <row r="92" spans="1:6" x14ac:dyDescent="0.3">
      <c r="A92" t="s">
        <v>5</v>
      </c>
      <c r="B92" s="5">
        <v>0.23499999999999999</v>
      </c>
      <c r="C92" s="5">
        <v>1.0900000000000001</v>
      </c>
      <c r="D92" s="5">
        <v>1</v>
      </c>
      <c r="E92" s="6">
        <f>B92*C92*D92</f>
        <v>0.25614999999999999</v>
      </c>
      <c r="F92" s="46">
        <f>SUBTOTAL(109,Таблица124349[кв/м])</f>
        <v>0.25614999999999999</v>
      </c>
    </row>
    <row r="93" spans="1:6" x14ac:dyDescent="0.3">
      <c r="A93" s="2" t="s">
        <v>15</v>
      </c>
      <c r="B93" s="2" t="s">
        <v>0</v>
      </c>
      <c r="C93" s="3" t="s">
        <v>1</v>
      </c>
      <c r="D93" s="3" t="s">
        <v>2</v>
      </c>
      <c r="E93" s="4" t="s">
        <v>3</v>
      </c>
      <c r="F93" s="3" t="s">
        <v>4</v>
      </c>
    </row>
    <row r="94" spans="1:6" x14ac:dyDescent="0.3">
      <c r="A94" t="s">
        <v>6</v>
      </c>
      <c r="B94" s="5">
        <v>0.24</v>
      </c>
      <c r="C94" s="5">
        <v>2.5</v>
      </c>
      <c r="D94" s="5">
        <v>1</v>
      </c>
      <c r="E94" s="6">
        <f>B94*C94*D94</f>
        <v>0.6</v>
      </c>
      <c r="F94" s="46">
        <f>SUBTOTAL(109,Таблица12434953[кв/м])</f>
        <v>0.6</v>
      </c>
    </row>
    <row r="95" spans="1:6" x14ac:dyDescent="0.3">
      <c r="A95" s="2" t="s">
        <v>15</v>
      </c>
      <c r="B95" s="2" t="s">
        <v>0</v>
      </c>
      <c r="C95" s="3" t="s">
        <v>1</v>
      </c>
      <c r="D95" s="3" t="s">
        <v>2</v>
      </c>
      <c r="E95" s="4" t="s">
        <v>3</v>
      </c>
      <c r="F95" s="3" t="s">
        <v>4</v>
      </c>
    </row>
    <row r="96" spans="1:6" x14ac:dyDescent="0.3">
      <c r="A96" t="s">
        <v>7</v>
      </c>
      <c r="B96" s="5">
        <v>0.28999999999999998</v>
      </c>
      <c r="C96" s="5">
        <v>0.67500000000000004</v>
      </c>
      <c r="D96" s="5">
        <v>1</v>
      </c>
      <c r="E96" s="6">
        <f>B96*C96*D96</f>
        <v>0.19575000000000001</v>
      </c>
      <c r="F96" s="11"/>
    </row>
    <row r="97" spans="1:6" x14ac:dyDescent="0.3">
      <c r="A97" t="s">
        <v>7</v>
      </c>
      <c r="B97" s="5">
        <v>0.245</v>
      </c>
      <c r="C97" s="5">
        <v>0.33</v>
      </c>
      <c r="D97" s="5">
        <v>1</v>
      </c>
      <c r="E97" s="6">
        <f>B97*C97*D97</f>
        <v>8.0850000000000005E-2</v>
      </c>
      <c r="F97" s="11"/>
    </row>
    <row r="98" spans="1:6" x14ac:dyDescent="0.3">
      <c r="A98" t="s">
        <v>7</v>
      </c>
      <c r="B98" s="5">
        <v>0.19</v>
      </c>
      <c r="C98" s="5">
        <v>0.33</v>
      </c>
      <c r="D98" s="5">
        <v>1</v>
      </c>
      <c r="E98" s="6">
        <f>B98*C98*D98</f>
        <v>6.2700000000000006E-2</v>
      </c>
      <c r="F98" s="11"/>
    </row>
    <row r="99" spans="1:6" x14ac:dyDescent="0.3">
      <c r="A99" t="s">
        <v>7</v>
      </c>
      <c r="B99" s="5">
        <v>0.14000000000000001</v>
      </c>
      <c r="C99" s="5">
        <v>0.33</v>
      </c>
      <c r="D99" s="5">
        <v>1</v>
      </c>
      <c r="E99" s="6">
        <f>B99*C99*D99</f>
        <v>4.6200000000000005E-2</v>
      </c>
      <c r="F99" s="46">
        <f>SUBTOTAL(109,Таблица1243495355[кв/м])</f>
        <v>0.38550000000000006</v>
      </c>
    </row>
    <row r="100" spans="1:6" x14ac:dyDescent="0.3">
      <c r="A100" s="2" t="s">
        <v>15</v>
      </c>
      <c r="B100" s="2" t="s">
        <v>0</v>
      </c>
      <c r="C100" s="3" t="s">
        <v>1</v>
      </c>
      <c r="D100" s="3" t="s">
        <v>2</v>
      </c>
      <c r="E100" s="4" t="s">
        <v>3</v>
      </c>
      <c r="F100" s="3" t="s">
        <v>4</v>
      </c>
    </row>
    <row r="101" spans="1:6" x14ac:dyDescent="0.3">
      <c r="A101" s="5" t="s">
        <v>8</v>
      </c>
      <c r="B101" s="5">
        <v>0.31</v>
      </c>
      <c r="C101" s="5">
        <v>2</v>
      </c>
      <c r="D101" s="5">
        <v>1</v>
      </c>
      <c r="E101" s="6">
        <f>B101*C101*D101</f>
        <v>0.62</v>
      </c>
      <c r="F101" s="11"/>
    </row>
    <row r="102" spans="1:6" x14ac:dyDescent="0.3">
      <c r="A102" s="5" t="s">
        <v>8</v>
      </c>
      <c r="B102" s="5">
        <v>0.17499999999999999</v>
      </c>
      <c r="C102" s="5">
        <v>0.65</v>
      </c>
      <c r="D102" s="5">
        <v>1</v>
      </c>
      <c r="E102" s="6">
        <f>B102*C102*D102</f>
        <v>0.11374999999999999</v>
      </c>
      <c r="F102" s="46">
        <f>SUBTOTAL(109,Таблица124349535557[кв/м])</f>
        <v>0.73375000000000001</v>
      </c>
    </row>
    <row r="103" spans="1:6" x14ac:dyDescent="0.3">
      <c r="A103" s="2" t="s">
        <v>15</v>
      </c>
      <c r="B103" s="2" t="s">
        <v>0</v>
      </c>
      <c r="C103" s="3" t="s">
        <v>1</v>
      </c>
      <c r="D103" s="3" t="s">
        <v>2</v>
      </c>
      <c r="E103" s="4" t="s">
        <v>3</v>
      </c>
      <c r="F103" s="3" t="s">
        <v>4</v>
      </c>
    </row>
    <row r="104" spans="1:6" x14ac:dyDescent="0.3">
      <c r="A104" s="1" t="s">
        <v>9</v>
      </c>
      <c r="B104" s="11">
        <v>0.52500000000000002</v>
      </c>
      <c r="C104" s="11">
        <v>2.5</v>
      </c>
      <c r="D104" s="11">
        <v>1</v>
      </c>
      <c r="E104" s="12">
        <f t="shared" ref="E104:E110" si="4">B104*C104*D104</f>
        <v>1.3125</v>
      </c>
      <c r="F104" s="39"/>
    </row>
    <row r="105" spans="1:6" x14ac:dyDescent="0.3">
      <c r="A105" s="1" t="s">
        <v>9</v>
      </c>
      <c r="B105" s="11">
        <v>0.13</v>
      </c>
      <c r="C105" s="11">
        <v>0.35</v>
      </c>
      <c r="D105" s="11">
        <v>1</v>
      </c>
      <c r="E105" s="12">
        <f t="shared" si="4"/>
        <v>4.5499999999999999E-2</v>
      </c>
      <c r="F105" s="39"/>
    </row>
    <row r="106" spans="1:6" x14ac:dyDescent="0.3">
      <c r="A106" s="1" t="s">
        <v>9</v>
      </c>
      <c r="B106" s="11">
        <v>0.43</v>
      </c>
      <c r="C106" s="11">
        <v>0.12</v>
      </c>
      <c r="D106" s="11">
        <v>1</v>
      </c>
      <c r="E106" s="12">
        <f t="shared" si="4"/>
        <v>5.16E-2</v>
      </c>
      <c r="F106" s="39"/>
    </row>
    <row r="107" spans="1:6" x14ac:dyDescent="0.3">
      <c r="A107" s="1" t="s">
        <v>9</v>
      </c>
      <c r="B107" s="11">
        <v>0.5</v>
      </c>
      <c r="C107" s="11">
        <v>1.62</v>
      </c>
      <c r="D107" s="11">
        <v>1</v>
      </c>
      <c r="E107" s="12">
        <f t="shared" si="4"/>
        <v>0.81</v>
      </c>
      <c r="F107" s="39"/>
    </row>
    <row r="108" spans="1:6" x14ac:dyDescent="0.3">
      <c r="A108" s="1" t="s">
        <v>9</v>
      </c>
      <c r="B108" s="11">
        <v>0.33500000000000002</v>
      </c>
      <c r="C108" s="11">
        <v>1.5649999999999999</v>
      </c>
      <c r="D108" s="11">
        <v>1</v>
      </c>
      <c r="E108" s="12">
        <f t="shared" si="4"/>
        <v>0.52427500000000005</v>
      </c>
      <c r="F108" s="39"/>
    </row>
    <row r="109" spans="1:6" x14ac:dyDescent="0.3">
      <c r="A109" s="1" t="s">
        <v>9</v>
      </c>
      <c r="B109" s="11">
        <v>0.91</v>
      </c>
      <c r="C109" s="11">
        <v>1.24</v>
      </c>
      <c r="D109" s="11">
        <v>1</v>
      </c>
      <c r="E109" s="12">
        <f t="shared" si="4"/>
        <v>1.1284000000000001</v>
      </c>
      <c r="F109" s="39"/>
    </row>
    <row r="110" spans="1:6" x14ac:dyDescent="0.3">
      <c r="A110" s="1" t="s">
        <v>9</v>
      </c>
      <c r="B110" s="11">
        <v>0.85499999999999998</v>
      </c>
      <c r="C110" s="11">
        <v>1.24</v>
      </c>
      <c r="D110" s="11">
        <v>1</v>
      </c>
      <c r="E110" s="12">
        <f t="shared" si="4"/>
        <v>1.0602</v>
      </c>
      <c r="F110" s="46">
        <f>SUBTOTAL(109,Таблица105860[кв/м])</f>
        <v>4.9324750000000002</v>
      </c>
    </row>
    <row r="111" spans="1:6" x14ac:dyDescent="0.3">
      <c r="A111" t="s">
        <v>15</v>
      </c>
      <c r="B111" t="s">
        <v>0</v>
      </c>
      <c r="C111" t="s">
        <v>1</v>
      </c>
      <c r="D111" t="s">
        <v>2</v>
      </c>
      <c r="E111" t="s">
        <v>3</v>
      </c>
      <c r="F111" s="8" t="s">
        <v>4</v>
      </c>
    </row>
    <row r="112" spans="1:6" x14ac:dyDescent="0.3">
      <c r="A112" s="1" t="s">
        <v>10</v>
      </c>
      <c r="B112" s="14">
        <v>0.34</v>
      </c>
      <c r="C112" s="14">
        <v>0.6</v>
      </c>
      <c r="D112" s="14">
        <v>1</v>
      </c>
      <c r="E112" s="12">
        <f t="shared" ref="E112:E133" si="5">B112*C112*D112</f>
        <v>0.20400000000000001</v>
      </c>
      <c r="F112" s="65"/>
    </row>
    <row r="113" spans="1:6" x14ac:dyDescent="0.3">
      <c r="A113" s="1" t="s">
        <v>10</v>
      </c>
      <c r="B113" s="14">
        <v>0.32500000000000001</v>
      </c>
      <c r="C113" s="14">
        <v>0.49</v>
      </c>
      <c r="D113" s="14">
        <v>1</v>
      </c>
      <c r="E113" s="12">
        <f t="shared" si="5"/>
        <v>0.15925</v>
      </c>
      <c r="F113" s="65"/>
    </row>
    <row r="114" spans="1:6" x14ac:dyDescent="0.3">
      <c r="A114" s="1" t="s">
        <v>10</v>
      </c>
      <c r="B114" s="14">
        <v>0.23</v>
      </c>
      <c r="C114" s="14">
        <v>0.73</v>
      </c>
      <c r="D114" s="14">
        <v>1</v>
      </c>
      <c r="E114" s="12">
        <f t="shared" si="5"/>
        <v>0.16789999999999999</v>
      </c>
      <c r="F114" s="65"/>
    </row>
    <row r="115" spans="1:6" x14ac:dyDescent="0.3">
      <c r="A115" s="1" t="s">
        <v>10</v>
      </c>
      <c r="B115" s="14">
        <v>0.6</v>
      </c>
      <c r="C115" s="14">
        <v>2</v>
      </c>
      <c r="D115" s="14">
        <v>2</v>
      </c>
      <c r="E115" s="12">
        <f t="shared" si="5"/>
        <v>2.4</v>
      </c>
      <c r="F115" s="65"/>
    </row>
    <row r="116" spans="1:6" x14ac:dyDescent="0.3">
      <c r="A116" s="1" t="s">
        <v>10</v>
      </c>
      <c r="B116" s="14">
        <v>0.13</v>
      </c>
      <c r="C116" s="14">
        <v>0.64</v>
      </c>
      <c r="D116" s="14">
        <v>1</v>
      </c>
      <c r="E116" s="12">
        <f t="shared" si="5"/>
        <v>8.320000000000001E-2</v>
      </c>
      <c r="F116" s="65"/>
    </row>
    <row r="117" spans="1:6" x14ac:dyDescent="0.3">
      <c r="A117" s="1" t="s">
        <v>10</v>
      </c>
      <c r="B117" s="14">
        <v>0.25</v>
      </c>
      <c r="C117" s="14">
        <v>0.4</v>
      </c>
      <c r="D117" s="14">
        <v>1</v>
      </c>
      <c r="E117" s="12">
        <f t="shared" si="5"/>
        <v>0.1</v>
      </c>
      <c r="F117" s="65"/>
    </row>
    <row r="118" spans="1:6" x14ac:dyDescent="0.3">
      <c r="A118" s="1" t="s">
        <v>10</v>
      </c>
      <c r="B118" s="14">
        <v>0.19</v>
      </c>
      <c r="C118" s="14">
        <v>0.25</v>
      </c>
      <c r="D118" s="14">
        <v>1</v>
      </c>
      <c r="E118" s="12">
        <f t="shared" si="5"/>
        <v>4.7500000000000001E-2</v>
      </c>
      <c r="F118" s="65"/>
    </row>
    <row r="119" spans="1:6" x14ac:dyDescent="0.3">
      <c r="A119" s="1" t="s">
        <v>10</v>
      </c>
      <c r="B119" s="14">
        <v>0.13</v>
      </c>
      <c r="C119" s="14">
        <v>0.25</v>
      </c>
      <c r="D119" s="14">
        <v>1</v>
      </c>
      <c r="E119" s="12">
        <f t="shared" si="5"/>
        <v>3.2500000000000001E-2</v>
      </c>
      <c r="F119" s="65"/>
    </row>
    <row r="120" spans="1:6" x14ac:dyDescent="0.3">
      <c r="A120" s="1" t="s">
        <v>10</v>
      </c>
      <c r="B120" s="14">
        <v>0.26</v>
      </c>
      <c r="C120" s="14">
        <v>0.9</v>
      </c>
      <c r="D120" s="14">
        <v>1</v>
      </c>
      <c r="E120" s="12">
        <f t="shared" si="5"/>
        <v>0.23400000000000001</v>
      </c>
      <c r="F120" s="65"/>
    </row>
    <row r="121" spans="1:6" x14ac:dyDescent="0.3">
      <c r="A121" s="1" t="s">
        <v>10</v>
      </c>
      <c r="B121" s="14">
        <v>0.24</v>
      </c>
      <c r="C121" s="14">
        <v>0.28999999999999998</v>
      </c>
      <c r="D121" s="14">
        <v>1</v>
      </c>
      <c r="E121" s="12">
        <f t="shared" si="5"/>
        <v>6.9599999999999995E-2</v>
      </c>
      <c r="F121" s="65"/>
    </row>
    <row r="122" spans="1:6" x14ac:dyDescent="0.3">
      <c r="A122" s="1" t="s">
        <v>10</v>
      </c>
      <c r="B122" s="14">
        <v>0.62</v>
      </c>
      <c r="C122" s="14">
        <v>0.55000000000000004</v>
      </c>
      <c r="D122" s="14">
        <v>1</v>
      </c>
      <c r="E122" s="12">
        <f t="shared" si="5"/>
        <v>0.34100000000000003</v>
      </c>
      <c r="F122" s="65"/>
    </row>
    <row r="123" spans="1:6" x14ac:dyDescent="0.3">
      <c r="A123" s="1" t="s">
        <v>10</v>
      </c>
      <c r="B123" s="14">
        <v>0.3</v>
      </c>
      <c r="C123" s="14">
        <v>0.19</v>
      </c>
      <c r="D123" s="14">
        <v>1</v>
      </c>
      <c r="E123" s="12">
        <f t="shared" si="5"/>
        <v>5.6999999999999995E-2</v>
      </c>
      <c r="F123" s="65"/>
    </row>
    <row r="124" spans="1:6" x14ac:dyDescent="0.3">
      <c r="A124" s="1" t="s">
        <v>10</v>
      </c>
      <c r="B124" s="14">
        <v>0.45500000000000002</v>
      </c>
      <c r="C124" s="14">
        <v>2</v>
      </c>
      <c r="D124" s="14">
        <v>1</v>
      </c>
      <c r="E124" s="12">
        <f t="shared" si="5"/>
        <v>0.91</v>
      </c>
      <c r="F124" s="65"/>
    </row>
    <row r="125" spans="1:6" x14ac:dyDescent="0.3">
      <c r="A125" s="1" t="s">
        <v>10</v>
      </c>
      <c r="B125" s="14">
        <v>0.21</v>
      </c>
      <c r="C125" s="14">
        <v>0.23</v>
      </c>
      <c r="D125" s="14">
        <v>1</v>
      </c>
      <c r="E125" s="12">
        <f t="shared" si="5"/>
        <v>4.8300000000000003E-2</v>
      </c>
      <c r="F125" s="65"/>
    </row>
    <row r="126" spans="1:6" x14ac:dyDescent="0.3">
      <c r="A126" s="1" t="s">
        <v>10</v>
      </c>
      <c r="B126" s="14">
        <v>0.185</v>
      </c>
      <c r="C126" s="14">
        <v>1.0900000000000001</v>
      </c>
      <c r="D126" s="14">
        <v>1</v>
      </c>
      <c r="E126" s="12">
        <f t="shared" si="5"/>
        <v>0.20165000000000002</v>
      </c>
      <c r="F126" s="65"/>
    </row>
    <row r="127" spans="1:6" x14ac:dyDescent="0.3">
      <c r="A127" s="1" t="s">
        <v>10</v>
      </c>
      <c r="B127" s="14">
        <v>1.25</v>
      </c>
      <c r="C127" s="14">
        <v>2</v>
      </c>
      <c r="D127" s="14">
        <v>1</v>
      </c>
      <c r="E127" s="12">
        <f t="shared" si="5"/>
        <v>2.5</v>
      </c>
      <c r="F127" s="65"/>
    </row>
    <row r="128" spans="1:6" x14ac:dyDescent="0.3">
      <c r="A128" s="1" t="s">
        <v>10</v>
      </c>
      <c r="B128" s="14">
        <v>0.75</v>
      </c>
      <c r="C128" s="14">
        <v>2</v>
      </c>
      <c r="D128" s="14">
        <v>1</v>
      </c>
      <c r="E128" s="12">
        <f t="shared" si="5"/>
        <v>1.5</v>
      </c>
      <c r="F128" s="65"/>
    </row>
    <row r="129" spans="1:6" x14ac:dyDescent="0.3">
      <c r="A129" s="1" t="s">
        <v>10</v>
      </c>
      <c r="B129" s="14">
        <v>0.48</v>
      </c>
      <c r="C129" s="14">
        <v>0.25</v>
      </c>
      <c r="D129" s="14">
        <v>6</v>
      </c>
      <c r="E129" s="12">
        <f t="shared" si="5"/>
        <v>0.72</v>
      </c>
      <c r="F129" s="65"/>
    </row>
    <row r="130" spans="1:6" x14ac:dyDescent="0.3">
      <c r="A130" s="1" t="s">
        <v>10</v>
      </c>
      <c r="B130" s="14">
        <v>0.17499999999999999</v>
      </c>
      <c r="C130" s="14">
        <v>1.95</v>
      </c>
      <c r="D130" s="14">
        <v>1</v>
      </c>
      <c r="E130" s="12">
        <f t="shared" si="5"/>
        <v>0.34125</v>
      </c>
      <c r="F130" s="65"/>
    </row>
    <row r="131" spans="1:6" x14ac:dyDescent="0.3">
      <c r="A131" s="1" t="s">
        <v>10</v>
      </c>
      <c r="B131" s="14">
        <v>0.17</v>
      </c>
      <c r="C131" s="14">
        <v>0.87</v>
      </c>
      <c r="D131" s="14">
        <v>1</v>
      </c>
      <c r="E131" s="12">
        <f t="shared" si="5"/>
        <v>0.1479</v>
      </c>
      <c r="F131" s="65"/>
    </row>
    <row r="132" spans="1:6" x14ac:dyDescent="0.3">
      <c r="A132" s="1" t="s">
        <v>10</v>
      </c>
      <c r="B132" s="14">
        <v>0.36499999999999999</v>
      </c>
      <c r="C132" s="14">
        <v>0.78</v>
      </c>
      <c r="D132" s="14">
        <v>1</v>
      </c>
      <c r="E132" s="12">
        <f t="shared" si="5"/>
        <v>0.28470000000000001</v>
      </c>
      <c r="F132" s="65"/>
    </row>
    <row r="133" spans="1:6" x14ac:dyDescent="0.3">
      <c r="A133" s="1" t="s">
        <v>10</v>
      </c>
      <c r="B133" s="14">
        <v>0.36499999999999999</v>
      </c>
      <c r="C133" s="14">
        <v>1.095</v>
      </c>
      <c r="D133" s="14">
        <v>1</v>
      </c>
      <c r="E133" s="12">
        <f t="shared" si="5"/>
        <v>0.399675</v>
      </c>
      <c r="F133" s="46">
        <f>SUBTOTAL(109,Таблица4746[кв/м])</f>
        <v>10.949425000000003</v>
      </c>
    </row>
    <row r="134" spans="1:6" x14ac:dyDescent="0.3">
      <c r="A134" s="2" t="s">
        <v>15</v>
      </c>
      <c r="B134" s="2" t="s">
        <v>0</v>
      </c>
      <c r="C134" s="3" t="s">
        <v>1</v>
      </c>
      <c r="D134" s="3" t="s">
        <v>2</v>
      </c>
      <c r="E134" s="4" t="s">
        <v>3</v>
      </c>
      <c r="F134" s="3" t="s">
        <v>4</v>
      </c>
    </row>
    <row r="135" spans="1:6" x14ac:dyDescent="0.3">
      <c r="A135" s="58" t="s">
        <v>28</v>
      </c>
      <c r="B135" s="11">
        <v>0.15</v>
      </c>
      <c r="C135" s="11">
        <v>1.63</v>
      </c>
      <c r="D135" s="11">
        <v>1</v>
      </c>
      <c r="E135" s="12">
        <f>B135*C135*D135</f>
        <v>0.24449999999999997</v>
      </c>
      <c r="F135" s="46">
        <f>SUBTOTAL(109,Таблица8[кв/м])</f>
        <v>0.24449999999999997</v>
      </c>
    </row>
    <row r="136" spans="1:6" x14ac:dyDescent="0.3">
      <c r="A136" t="s">
        <v>15</v>
      </c>
      <c r="B136" t="s">
        <v>0</v>
      </c>
      <c r="C136" t="s">
        <v>1</v>
      </c>
      <c r="D136" t="s">
        <v>2</v>
      </c>
      <c r="E136" t="s">
        <v>3</v>
      </c>
      <c r="F136" s="8" t="s">
        <v>4</v>
      </c>
    </row>
    <row r="137" spans="1:6" x14ac:dyDescent="0.3">
      <c r="A137" t="s">
        <v>27</v>
      </c>
      <c r="B137" s="14">
        <v>0.26</v>
      </c>
      <c r="C137" s="14">
        <v>0.65</v>
      </c>
      <c r="D137" s="14">
        <v>1</v>
      </c>
      <c r="E137" s="12">
        <f>B137*C137*D137</f>
        <v>0.16900000000000001</v>
      </c>
      <c r="F137" s="65"/>
    </row>
    <row r="138" spans="1:6" x14ac:dyDescent="0.3">
      <c r="A138" t="s">
        <v>27</v>
      </c>
      <c r="B138" s="14">
        <v>0.22</v>
      </c>
      <c r="C138" s="14">
        <v>2.4950000000000001</v>
      </c>
      <c r="D138" s="14">
        <v>22</v>
      </c>
      <c r="E138" s="12">
        <f>B138*C138*D138</f>
        <v>12.075800000000001</v>
      </c>
      <c r="F138" s="65"/>
    </row>
    <row r="139" spans="1:6" x14ac:dyDescent="0.3">
      <c r="A139" t="s">
        <v>27</v>
      </c>
      <c r="B139" s="14">
        <v>0.215</v>
      </c>
      <c r="C139" s="14">
        <v>0.18</v>
      </c>
      <c r="D139" s="14">
        <v>2</v>
      </c>
      <c r="E139" s="12">
        <f>B139*C139*D139</f>
        <v>7.7399999999999997E-2</v>
      </c>
      <c r="F139" s="65"/>
    </row>
    <row r="140" spans="1:6" x14ac:dyDescent="0.3">
      <c r="A140" t="s">
        <v>27</v>
      </c>
      <c r="B140" s="14">
        <v>0.39500000000000002</v>
      </c>
      <c r="C140" s="14">
        <v>2.5</v>
      </c>
      <c r="D140" s="14">
        <v>1</v>
      </c>
      <c r="E140" s="12">
        <f>B140*C140*D140</f>
        <v>0.98750000000000004</v>
      </c>
      <c r="F140" s="65"/>
    </row>
    <row r="141" spans="1:6" x14ac:dyDescent="0.3">
      <c r="A141" t="s">
        <v>27</v>
      </c>
      <c r="B141" s="14">
        <v>0.14000000000000001</v>
      </c>
      <c r="C141" s="14">
        <v>1.51</v>
      </c>
      <c r="D141" s="14">
        <v>1</v>
      </c>
      <c r="E141" s="12">
        <f t="shared" ref="E141:E146" si="6">B141*C141*D141</f>
        <v>0.21140000000000003</v>
      </c>
      <c r="F141" s="65"/>
    </row>
    <row r="142" spans="1:6" x14ac:dyDescent="0.3">
      <c r="A142" t="s">
        <v>27</v>
      </c>
      <c r="B142" s="14">
        <v>0.15</v>
      </c>
      <c r="C142" s="14">
        <v>2.4900000000000002</v>
      </c>
      <c r="D142" s="14">
        <v>5</v>
      </c>
      <c r="E142" s="12">
        <f t="shared" si="6"/>
        <v>1.8674999999999999</v>
      </c>
      <c r="F142" s="65"/>
    </row>
    <row r="143" spans="1:6" x14ac:dyDescent="0.3">
      <c r="A143" t="s">
        <v>27</v>
      </c>
      <c r="B143" s="14">
        <v>0.14499999999999999</v>
      </c>
      <c r="C143" s="14">
        <v>0.55000000000000004</v>
      </c>
      <c r="D143" s="14">
        <v>9</v>
      </c>
      <c r="E143" s="12">
        <f t="shared" si="6"/>
        <v>0.71775</v>
      </c>
      <c r="F143" s="65"/>
    </row>
    <row r="144" spans="1:6" x14ac:dyDescent="0.3">
      <c r="A144" t="s">
        <v>27</v>
      </c>
      <c r="B144" s="14">
        <v>0.22</v>
      </c>
      <c r="C144" s="14">
        <v>0.54500000000000004</v>
      </c>
      <c r="D144" s="14">
        <v>5</v>
      </c>
      <c r="E144" s="12">
        <f t="shared" si="6"/>
        <v>0.59950000000000003</v>
      </c>
      <c r="F144" s="65"/>
    </row>
    <row r="145" spans="1:6" x14ac:dyDescent="0.3">
      <c r="A145" t="s">
        <v>27</v>
      </c>
      <c r="B145" s="14">
        <v>0.22</v>
      </c>
      <c r="C145" s="14">
        <v>0.875</v>
      </c>
      <c r="D145" s="14">
        <v>1</v>
      </c>
      <c r="E145" s="12">
        <f t="shared" si="6"/>
        <v>0.1925</v>
      </c>
      <c r="F145" s="65"/>
    </row>
    <row r="146" spans="1:6" x14ac:dyDescent="0.3">
      <c r="A146" t="s">
        <v>27</v>
      </c>
      <c r="B146" s="14">
        <v>0.23</v>
      </c>
      <c r="C146" s="14">
        <v>1.375</v>
      </c>
      <c r="D146" s="14">
        <v>1</v>
      </c>
      <c r="E146" s="12">
        <f t="shared" si="6"/>
        <v>0.31625000000000003</v>
      </c>
      <c r="F146" s="65"/>
    </row>
    <row r="147" spans="1:6" x14ac:dyDescent="0.3">
      <c r="A147" t="s">
        <v>27</v>
      </c>
      <c r="B147" s="14">
        <v>0.97499999999999998</v>
      </c>
      <c r="C147" s="14">
        <v>1.25</v>
      </c>
      <c r="D147" s="14">
        <v>1</v>
      </c>
      <c r="E147" s="12">
        <f>B147*C147*D147</f>
        <v>1.21875</v>
      </c>
      <c r="F147" s="65"/>
    </row>
    <row r="148" spans="1:6" x14ac:dyDescent="0.3">
      <c r="A148" t="s">
        <v>27</v>
      </c>
      <c r="B148" s="14">
        <v>0.215</v>
      </c>
      <c r="C148" s="14">
        <v>0.54500000000000004</v>
      </c>
      <c r="D148" s="14">
        <v>4</v>
      </c>
      <c r="E148" s="12">
        <f>B148*C148*D148</f>
        <v>0.46870000000000001</v>
      </c>
      <c r="F148" s="65"/>
    </row>
    <row r="149" spans="1:6" x14ac:dyDescent="0.3">
      <c r="A149" t="s">
        <v>27</v>
      </c>
      <c r="B149" s="14">
        <v>0.98</v>
      </c>
      <c r="C149" s="14">
        <v>1.25</v>
      </c>
      <c r="D149" s="14">
        <v>1</v>
      </c>
      <c r="E149" s="12">
        <f>B149*C149*D149</f>
        <v>1.2250000000000001</v>
      </c>
      <c r="F149" s="65"/>
    </row>
    <row r="150" spans="1:6" x14ac:dyDescent="0.3">
      <c r="A150" t="s">
        <v>27</v>
      </c>
      <c r="B150" s="14">
        <v>0.97</v>
      </c>
      <c r="C150" s="14">
        <v>1.01</v>
      </c>
      <c r="D150" s="14">
        <v>1</v>
      </c>
      <c r="E150" s="12">
        <f>B150*C150*D150</f>
        <v>0.97970000000000002</v>
      </c>
      <c r="F150" s="65"/>
    </row>
    <row r="151" spans="1:6" x14ac:dyDescent="0.3">
      <c r="A151" t="s">
        <v>27</v>
      </c>
      <c r="B151" s="14">
        <v>0.93</v>
      </c>
      <c r="C151" s="14">
        <v>1.25</v>
      </c>
      <c r="D151" s="14">
        <v>1</v>
      </c>
      <c r="E151" s="12">
        <f t="shared" ref="E151:E159" si="7">B151*C151*D151</f>
        <v>1.1625000000000001</v>
      </c>
      <c r="F151" s="65"/>
    </row>
    <row r="152" spans="1:6" x14ac:dyDescent="0.3">
      <c r="A152" t="s">
        <v>27</v>
      </c>
      <c r="B152" s="14">
        <v>0.19</v>
      </c>
      <c r="C152" s="14">
        <v>1.53</v>
      </c>
      <c r="D152" s="14">
        <v>1</v>
      </c>
      <c r="E152" s="12">
        <f t="shared" si="7"/>
        <v>0.29070000000000001</v>
      </c>
      <c r="F152" s="65"/>
    </row>
    <row r="153" spans="1:6" x14ac:dyDescent="0.3">
      <c r="A153" t="s">
        <v>27</v>
      </c>
      <c r="B153" s="14">
        <v>0.95</v>
      </c>
      <c r="C153" s="14">
        <v>1.2450000000000001</v>
      </c>
      <c r="D153" s="14">
        <v>1</v>
      </c>
      <c r="E153" s="12">
        <f t="shared" si="7"/>
        <v>1.18275</v>
      </c>
      <c r="F153" s="65"/>
    </row>
    <row r="154" spans="1:6" x14ac:dyDescent="0.3">
      <c r="A154" t="s">
        <v>27</v>
      </c>
      <c r="B154" s="14">
        <v>0.32</v>
      </c>
      <c r="C154" s="14">
        <v>1.5249999999999999</v>
      </c>
      <c r="D154" s="14">
        <v>1</v>
      </c>
      <c r="E154" s="12">
        <f t="shared" si="7"/>
        <v>0.48799999999999999</v>
      </c>
      <c r="F154" s="65"/>
    </row>
    <row r="155" spans="1:6" x14ac:dyDescent="0.3">
      <c r="A155" t="s">
        <v>27</v>
      </c>
      <c r="B155" s="14">
        <v>0.95</v>
      </c>
      <c r="C155" s="14">
        <v>1.24</v>
      </c>
      <c r="D155" s="14">
        <v>1</v>
      </c>
      <c r="E155" s="12">
        <f t="shared" si="7"/>
        <v>1.1779999999999999</v>
      </c>
      <c r="F155" s="65"/>
    </row>
    <row r="156" spans="1:6" x14ac:dyDescent="0.3">
      <c r="A156" t="s">
        <v>27</v>
      </c>
      <c r="B156" s="14">
        <v>0.93</v>
      </c>
      <c r="C156" s="14">
        <v>1.25</v>
      </c>
      <c r="D156" s="14">
        <v>1</v>
      </c>
      <c r="E156" s="12">
        <f t="shared" si="7"/>
        <v>1.1625000000000001</v>
      </c>
      <c r="F156" s="65"/>
    </row>
    <row r="157" spans="1:6" x14ac:dyDescent="0.3">
      <c r="A157" t="s">
        <v>27</v>
      </c>
      <c r="B157" s="14">
        <v>0.19</v>
      </c>
      <c r="C157" s="14">
        <v>1.08</v>
      </c>
      <c r="D157" s="14">
        <v>1</v>
      </c>
      <c r="E157" s="12">
        <f t="shared" si="7"/>
        <v>0.20520000000000002</v>
      </c>
      <c r="F157" s="65"/>
    </row>
    <row r="158" spans="1:6" x14ac:dyDescent="0.3">
      <c r="A158" t="s">
        <v>27</v>
      </c>
      <c r="B158" s="14">
        <v>0.97499999999999998</v>
      </c>
      <c r="C158" s="14">
        <v>0.89</v>
      </c>
      <c r="D158" s="14">
        <v>1</v>
      </c>
      <c r="E158" s="12">
        <f t="shared" si="7"/>
        <v>0.86775000000000002</v>
      </c>
      <c r="F158" s="65"/>
    </row>
    <row r="159" spans="1:6" x14ac:dyDescent="0.3">
      <c r="A159" t="s">
        <v>27</v>
      </c>
      <c r="B159" s="14">
        <v>0.19</v>
      </c>
      <c r="C159" s="14">
        <v>1.5</v>
      </c>
      <c r="D159" s="14">
        <v>1</v>
      </c>
      <c r="E159" s="12">
        <f t="shared" si="7"/>
        <v>0.28500000000000003</v>
      </c>
      <c r="F159" s="46">
        <f>SUBTOTAL(109,Таблица47[кв/м])</f>
        <v>27.929150000000007</v>
      </c>
    </row>
    <row r="160" spans="1:6" x14ac:dyDescent="0.3">
      <c r="A160" s="2" t="s">
        <v>15</v>
      </c>
      <c r="B160" s="2" t="s">
        <v>0</v>
      </c>
      <c r="C160" s="3" t="s">
        <v>1</v>
      </c>
      <c r="D160" s="3" t="s">
        <v>2</v>
      </c>
      <c r="E160" s="4" t="s">
        <v>3</v>
      </c>
      <c r="F160" s="3" t="s">
        <v>4</v>
      </c>
    </row>
    <row r="161" spans="1:6" x14ac:dyDescent="0.3">
      <c r="A161" s="1" t="s">
        <v>11</v>
      </c>
      <c r="B161" s="11">
        <v>0.17</v>
      </c>
      <c r="C161" s="11">
        <v>0.52</v>
      </c>
      <c r="D161" s="11">
        <v>1</v>
      </c>
      <c r="E161" s="12">
        <f>B161*C161*D161</f>
        <v>8.8400000000000006E-2</v>
      </c>
      <c r="F161" s="46">
        <f>SUBTOTAL(109,Таблица10[кв/м])</f>
        <v>8.8400000000000006E-2</v>
      </c>
    </row>
    <row r="162" spans="1:6" x14ac:dyDescent="0.3">
      <c r="A162" s="2" t="s">
        <v>15</v>
      </c>
      <c r="B162" s="2" t="s">
        <v>0</v>
      </c>
      <c r="C162" s="3" t="s">
        <v>1</v>
      </c>
      <c r="D162" s="3" t="s">
        <v>2</v>
      </c>
      <c r="E162" s="4" t="s">
        <v>3</v>
      </c>
      <c r="F162" s="3" t="s">
        <v>4</v>
      </c>
    </row>
    <row r="163" spans="1:6" x14ac:dyDescent="0.3">
      <c r="A163" s="58" t="s">
        <v>26</v>
      </c>
      <c r="B163" s="11">
        <v>0.51</v>
      </c>
      <c r="C163" s="11">
        <v>1.25</v>
      </c>
      <c r="D163" s="11">
        <v>1</v>
      </c>
      <c r="E163" s="15">
        <f>Таблица5[[#This Row],[ ширина м]]*Таблица5[[#This Row],[длина м]]*Таблица5[[#This Row],[кол-во]]</f>
        <v>0.63749999999999996</v>
      </c>
      <c r="F163" s="58"/>
    </row>
    <row r="164" spans="1:6" x14ac:dyDescent="0.3">
      <c r="A164" s="58" t="s">
        <v>26</v>
      </c>
      <c r="B164" s="11">
        <v>0.84</v>
      </c>
      <c r="C164" s="11">
        <v>0.49</v>
      </c>
      <c r="D164" s="11">
        <v>1</v>
      </c>
      <c r="E164" s="15">
        <f>Таблица5[[#This Row],[ ширина м]]*Таблица5[[#This Row],[длина м]]*Таблица5[[#This Row],[кол-во]]</f>
        <v>0.41159999999999997</v>
      </c>
      <c r="F164" s="58"/>
    </row>
    <row r="165" spans="1:6" x14ac:dyDescent="0.3">
      <c r="A165" s="58" t="s">
        <v>26</v>
      </c>
      <c r="B165" s="11">
        <v>0.41</v>
      </c>
      <c r="C165" s="11">
        <v>0.625</v>
      </c>
      <c r="D165" s="11">
        <v>1</v>
      </c>
      <c r="E165" s="15">
        <f>Таблица5[[#This Row],[ ширина м]]*Таблица5[[#This Row],[длина м]]*Таблица5[[#This Row],[кол-во]]</f>
        <v>0.25624999999999998</v>
      </c>
      <c r="F165" s="58"/>
    </row>
    <row r="166" spans="1:6" x14ac:dyDescent="0.3">
      <c r="A166" s="58" t="s">
        <v>26</v>
      </c>
      <c r="B166" s="11">
        <v>0.41</v>
      </c>
      <c r="C166" s="11">
        <v>0.13</v>
      </c>
      <c r="D166" s="11">
        <v>1</v>
      </c>
      <c r="E166" s="15">
        <f>Таблица5[[#This Row],[ ширина м]]*Таблица5[[#This Row],[длина м]]*Таблица5[[#This Row],[кол-во]]</f>
        <v>5.33E-2</v>
      </c>
      <c r="F166" s="58"/>
    </row>
    <row r="167" spans="1:6" x14ac:dyDescent="0.3">
      <c r="A167" s="58" t="s">
        <v>26</v>
      </c>
      <c r="B167" s="11">
        <v>0.41</v>
      </c>
      <c r="C167" s="11">
        <v>0.2</v>
      </c>
      <c r="D167" s="11">
        <v>1</v>
      </c>
      <c r="E167" s="15">
        <f>Таблица5[[#This Row],[ ширина м]]*Таблица5[[#This Row],[длина м]]*Таблица5[[#This Row],[кол-во]]</f>
        <v>8.2000000000000003E-2</v>
      </c>
      <c r="F167" s="58"/>
    </row>
    <row r="168" spans="1:6" x14ac:dyDescent="0.3">
      <c r="A168" s="58" t="s">
        <v>26</v>
      </c>
      <c r="B168" s="11">
        <v>0.215</v>
      </c>
      <c r="C168" s="11">
        <v>0.37</v>
      </c>
      <c r="D168" s="11">
        <v>1</v>
      </c>
      <c r="E168" s="15">
        <f>Таблица5[[#This Row],[ ширина м]]*Таблица5[[#This Row],[длина м]]*Таблица5[[#This Row],[кол-во]]</f>
        <v>7.9549999999999996E-2</v>
      </c>
      <c r="F168" s="58"/>
    </row>
    <row r="169" spans="1:6" x14ac:dyDescent="0.3">
      <c r="A169" s="58" t="s">
        <v>26</v>
      </c>
      <c r="B169" s="11">
        <v>0.36</v>
      </c>
      <c r="C169" s="11">
        <v>0.81</v>
      </c>
      <c r="D169" s="11">
        <v>1</v>
      </c>
      <c r="E169" s="15">
        <f>Таблица5[[#This Row],[ ширина м]]*Таблица5[[#This Row],[длина м]]*Таблица5[[#This Row],[кол-во]]</f>
        <v>0.29160000000000003</v>
      </c>
      <c r="F169" s="58"/>
    </row>
    <row r="170" spans="1:6" x14ac:dyDescent="0.3">
      <c r="A170" s="58" t="s">
        <v>26</v>
      </c>
      <c r="B170" s="11">
        <v>0.16500000000000001</v>
      </c>
      <c r="C170" s="11">
        <v>0.995</v>
      </c>
      <c r="D170" s="11">
        <v>1</v>
      </c>
      <c r="E170" s="15">
        <f>Таблица5[[#This Row],[ ширина м]]*Таблица5[[#This Row],[длина м]]*Таблица5[[#This Row],[кол-во]]</f>
        <v>0.16417500000000002</v>
      </c>
      <c r="F170" s="58"/>
    </row>
    <row r="171" spans="1:6" x14ac:dyDescent="0.3">
      <c r="A171" s="58" t="s">
        <v>26</v>
      </c>
      <c r="B171" s="11">
        <v>0.14499999999999999</v>
      </c>
      <c r="C171" s="11">
        <v>0.995</v>
      </c>
      <c r="D171" s="11">
        <v>1</v>
      </c>
      <c r="E171" s="15">
        <f>Таблица5[[#This Row],[ ширина м]]*Таблица5[[#This Row],[длина м]]*Таблица5[[#This Row],[кол-во]]</f>
        <v>0.14427499999999999</v>
      </c>
      <c r="F171" s="58"/>
    </row>
    <row r="172" spans="1:6" x14ac:dyDescent="0.3">
      <c r="A172" s="58" t="s">
        <v>26</v>
      </c>
      <c r="B172" s="11">
        <v>0.12</v>
      </c>
      <c r="C172" s="11">
        <v>0.45</v>
      </c>
      <c r="D172" s="11">
        <v>1</v>
      </c>
      <c r="E172" s="15">
        <f>Таблица5[[#This Row],[ ширина м]]*Таблица5[[#This Row],[длина м]]*Таблица5[[#This Row],[кол-во]]</f>
        <v>5.3999999999999999E-2</v>
      </c>
      <c r="F172" s="58"/>
    </row>
    <row r="173" spans="1:6" x14ac:dyDescent="0.3">
      <c r="A173" s="58" t="s">
        <v>26</v>
      </c>
      <c r="B173" s="11">
        <v>0.31</v>
      </c>
      <c r="C173" s="11">
        <v>0.21</v>
      </c>
      <c r="D173" s="11">
        <v>1</v>
      </c>
      <c r="E173" s="15">
        <f>Таблица5[[#This Row],[ ширина м]]*Таблица5[[#This Row],[длина м]]*Таблица5[[#This Row],[кол-во]]</f>
        <v>6.5099999999999991E-2</v>
      </c>
      <c r="F173" s="64">
        <f>SUBTOTAL(109,Таблица5[кв/м])</f>
        <v>2.23935</v>
      </c>
    </row>
    <row r="174" spans="1:6" x14ac:dyDescent="0.3">
      <c r="A174" s="2" t="s">
        <v>15</v>
      </c>
      <c r="B174" s="2" t="s">
        <v>0</v>
      </c>
      <c r="C174" s="3" t="s">
        <v>1</v>
      </c>
      <c r="D174" s="3" t="s">
        <v>2</v>
      </c>
      <c r="E174" s="4" t="s">
        <v>3</v>
      </c>
      <c r="F174" s="3" t="s">
        <v>4</v>
      </c>
    </row>
    <row r="175" spans="1:6" x14ac:dyDescent="0.3">
      <c r="A175" s="39" t="s">
        <v>12</v>
      </c>
      <c r="B175" s="9">
        <v>0.28000000000000003</v>
      </c>
      <c r="C175" s="9">
        <v>0.19500000000000001</v>
      </c>
      <c r="D175" s="9">
        <v>1</v>
      </c>
      <c r="E175" s="16">
        <f t="shared" ref="E175:E184" si="8">B175*C175*D175</f>
        <v>5.460000000000001E-2</v>
      </c>
      <c r="F175" s="49"/>
    </row>
    <row r="176" spans="1:6" x14ac:dyDescent="0.3">
      <c r="A176" s="39" t="s">
        <v>12</v>
      </c>
      <c r="B176" s="9">
        <v>0.36</v>
      </c>
      <c r="C176" s="9">
        <v>0.24</v>
      </c>
      <c r="D176" s="9">
        <v>1</v>
      </c>
      <c r="E176" s="16">
        <f t="shared" si="8"/>
        <v>8.6399999999999991E-2</v>
      </c>
      <c r="F176" s="49"/>
    </row>
    <row r="177" spans="1:6" x14ac:dyDescent="0.3">
      <c r="A177" s="39" t="s">
        <v>12</v>
      </c>
      <c r="B177" s="9">
        <v>0.14000000000000001</v>
      </c>
      <c r="C177" s="9">
        <v>0.26</v>
      </c>
      <c r="D177" s="9">
        <v>1</v>
      </c>
      <c r="E177" s="16">
        <f t="shared" si="8"/>
        <v>3.6400000000000002E-2</v>
      </c>
      <c r="F177" s="49"/>
    </row>
    <row r="178" spans="1:6" x14ac:dyDescent="0.3">
      <c r="A178" s="39" t="s">
        <v>12</v>
      </c>
      <c r="B178" s="9">
        <v>0.69</v>
      </c>
      <c r="C178" s="9">
        <v>1.25</v>
      </c>
      <c r="D178" s="9">
        <v>1</v>
      </c>
      <c r="E178" s="16">
        <f t="shared" si="8"/>
        <v>0.86249999999999993</v>
      </c>
      <c r="F178" s="49"/>
    </row>
    <row r="179" spans="1:6" x14ac:dyDescent="0.3">
      <c r="A179" s="39" t="s">
        <v>12</v>
      </c>
      <c r="B179" s="9">
        <v>0.6</v>
      </c>
      <c r="C179" s="9">
        <v>2.5</v>
      </c>
      <c r="D179" s="9">
        <v>1</v>
      </c>
      <c r="E179" s="16">
        <f t="shared" si="8"/>
        <v>1.5</v>
      </c>
      <c r="F179" s="49"/>
    </row>
    <row r="180" spans="1:6" x14ac:dyDescent="0.3">
      <c r="A180" s="39" t="s">
        <v>12</v>
      </c>
      <c r="B180" s="9">
        <v>0.3</v>
      </c>
      <c r="C180" s="9">
        <v>0.35</v>
      </c>
      <c r="D180" s="9">
        <v>1</v>
      </c>
      <c r="E180" s="16">
        <f t="shared" si="8"/>
        <v>0.105</v>
      </c>
      <c r="F180" s="49"/>
    </row>
    <row r="181" spans="1:6" x14ac:dyDescent="0.3">
      <c r="A181" s="39" t="s">
        <v>12</v>
      </c>
      <c r="B181" s="9">
        <v>0.44500000000000001</v>
      </c>
      <c r="C181" s="9">
        <v>0.57999999999999996</v>
      </c>
      <c r="D181" s="9">
        <v>1</v>
      </c>
      <c r="E181" s="16">
        <f t="shared" si="8"/>
        <v>0.2581</v>
      </c>
      <c r="F181" s="49"/>
    </row>
    <row r="182" spans="1:6" x14ac:dyDescent="0.3">
      <c r="A182" s="39" t="s">
        <v>12</v>
      </c>
      <c r="B182" s="9">
        <v>0.34</v>
      </c>
      <c r="C182" s="9">
        <v>0.39500000000000002</v>
      </c>
      <c r="D182" s="9">
        <v>1</v>
      </c>
      <c r="E182" s="16">
        <f t="shared" si="8"/>
        <v>0.1343</v>
      </c>
      <c r="F182" s="49"/>
    </row>
    <row r="183" spans="1:6" x14ac:dyDescent="0.3">
      <c r="A183" s="39" t="s">
        <v>12</v>
      </c>
      <c r="B183" s="9">
        <v>0.64</v>
      </c>
      <c r="C183" s="9">
        <v>0.69</v>
      </c>
      <c r="D183" s="9">
        <v>1</v>
      </c>
      <c r="E183" s="16">
        <f t="shared" si="8"/>
        <v>0.44159999999999999</v>
      </c>
      <c r="F183" s="49"/>
    </row>
    <row r="184" spans="1:6" x14ac:dyDescent="0.3">
      <c r="A184" s="39" t="s">
        <v>12</v>
      </c>
      <c r="B184" s="9">
        <v>0.28499999999999998</v>
      </c>
      <c r="C184" s="9">
        <v>1.25</v>
      </c>
      <c r="D184" s="9">
        <v>1</v>
      </c>
      <c r="E184" s="16">
        <f t="shared" si="8"/>
        <v>0.35624999999999996</v>
      </c>
      <c r="F184" s="49"/>
    </row>
    <row r="185" spans="1:6" x14ac:dyDescent="0.3">
      <c r="A185" s="39" t="s">
        <v>12</v>
      </c>
      <c r="B185" s="9">
        <v>0.495</v>
      </c>
      <c r="C185" s="9">
        <v>2.5</v>
      </c>
      <c r="D185" s="9">
        <v>1</v>
      </c>
      <c r="E185" s="16">
        <v>4.95</v>
      </c>
      <c r="F185" s="49"/>
    </row>
    <row r="186" spans="1:6" x14ac:dyDescent="0.3">
      <c r="A186" s="39" t="s">
        <v>12</v>
      </c>
      <c r="B186" s="9">
        <v>0.28999999999999998</v>
      </c>
      <c r="C186" s="9">
        <v>0.26</v>
      </c>
      <c r="D186" s="9">
        <v>1</v>
      </c>
      <c r="E186" s="16">
        <f>Таблица9[[#This Row],[ ширина м]]*Таблица9[[#This Row],[кол-во]]</f>
        <v>0.28999999999999998</v>
      </c>
      <c r="F186" s="49"/>
    </row>
    <row r="187" spans="1:6" x14ac:dyDescent="0.3">
      <c r="A187" s="39" t="s">
        <v>12</v>
      </c>
      <c r="B187" s="9">
        <v>0.41</v>
      </c>
      <c r="C187" s="9">
        <v>0.59</v>
      </c>
      <c r="D187" s="9">
        <v>1</v>
      </c>
      <c r="E187" s="16">
        <f>Таблица9[[#This Row],[ ширина м]]*Таблица9[[#This Row],[длина м]]*Таблица9[[#This Row],[кол-во]]</f>
        <v>0.24189999999999998</v>
      </c>
      <c r="F187" s="49"/>
    </row>
    <row r="188" spans="1:6" x14ac:dyDescent="0.3">
      <c r="A188" s="39" t="s">
        <v>12</v>
      </c>
      <c r="B188" s="9">
        <v>0.28999999999999998</v>
      </c>
      <c r="C188" s="9">
        <v>0.81</v>
      </c>
      <c r="D188" s="9">
        <v>1</v>
      </c>
      <c r="E188" s="16">
        <f>Таблица9[[#This Row],[ ширина м]]*Таблица9[[#This Row],[длина м]]*Таблица9[[#This Row],[кол-во]]</f>
        <v>0.2349</v>
      </c>
      <c r="F188" s="49"/>
    </row>
    <row r="189" spans="1:6" x14ac:dyDescent="0.3">
      <c r="A189" s="39" t="s">
        <v>12</v>
      </c>
      <c r="B189" s="9">
        <v>0.13500000000000001</v>
      </c>
      <c r="C189" s="9">
        <v>0.34</v>
      </c>
      <c r="D189" s="9">
        <v>1</v>
      </c>
      <c r="E189" s="16">
        <f>Таблица9[[#This Row],[ ширина м]]*Таблица9[[#This Row],[длина м]]*Таблица9[[#This Row],[кол-во]]</f>
        <v>4.5900000000000003E-2</v>
      </c>
      <c r="F189" s="49"/>
    </row>
    <row r="190" spans="1:6" x14ac:dyDescent="0.3">
      <c r="A190" s="39" t="s">
        <v>12</v>
      </c>
      <c r="B190" s="9">
        <v>0.63</v>
      </c>
      <c r="C190" s="9">
        <v>0.73</v>
      </c>
      <c r="D190" s="9">
        <v>1</v>
      </c>
      <c r="E190" s="16">
        <f>Таблица9[[#This Row],[ ширина м]]*Таблица9[[#This Row],[длина м]]*Таблица9[[#This Row],[кол-во]]</f>
        <v>0.45989999999999998</v>
      </c>
      <c r="F190" s="49"/>
    </row>
    <row r="191" spans="1:6" x14ac:dyDescent="0.3">
      <c r="A191" s="39" t="s">
        <v>12</v>
      </c>
      <c r="B191" s="9">
        <v>0.21</v>
      </c>
      <c r="C191" s="9">
        <v>0.63</v>
      </c>
      <c r="D191" s="9">
        <v>1</v>
      </c>
      <c r="E191" s="16">
        <f>Таблица9[[#This Row],[ ширина м]]*Таблица9[[#This Row],[длина м]]*Таблица9[[#This Row],[кол-во]]</f>
        <v>0.1323</v>
      </c>
      <c r="F191" s="49"/>
    </row>
    <row r="192" spans="1:6" x14ac:dyDescent="0.3">
      <c r="A192" s="39" t="s">
        <v>12</v>
      </c>
      <c r="B192" s="9">
        <v>0.505</v>
      </c>
      <c r="C192" s="9">
        <v>1.85</v>
      </c>
      <c r="D192" s="9">
        <v>1</v>
      </c>
      <c r="E192" s="16">
        <f>Таблица9[[#This Row],[ ширина м]]*Таблица9[[#This Row],[длина м]]*Таблица9[[#This Row],[кол-во]]</f>
        <v>0.93425000000000002</v>
      </c>
      <c r="F192" s="49"/>
    </row>
    <row r="193" spans="1:6" x14ac:dyDescent="0.3">
      <c r="A193" s="39" t="s">
        <v>12</v>
      </c>
      <c r="B193" s="9">
        <v>0.18</v>
      </c>
      <c r="C193" s="9">
        <v>0.26</v>
      </c>
      <c r="D193" s="9">
        <v>1</v>
      </c>
      <c r="E193" s="16">
        <f>Таблица9[[#This Row],[ ширина м]]*Таблица9[[#This Row],[длина м]]*Таблица9[[#This Row],[кол-во]]</f>
        <v>4.6800000000000001E-2</v>
      </c>
      <c r="F193" s="49"/>
    </row>
    <row r="194" spans="1:6" x14ac:dyDescent="0.3">
      <c r="A194" s="39" t="s">
        <v>12</v>
      </c>
      <c r="B194" s="9">
        <v>0.83</v>
      </c>
      <c r="C194" s="9">
        <v>0.72</v>
      </c>
      <c r="D194" s="9">
        <v>1</v>
      </c>
      <c r="E194" s="16">
        <f>Таблица9[[#This Row],[ ширина м]]*Таблица9[[#This Row],[длина м]]*Таблица9[[#This Row],[кол-во]]</f>
        <v>0.59759999999999991</v>
      </c>
      <c r="F194" s="49"/>
    </row>
    <row r="195" spans="1:6" x14ac:dyDescent="0.3">
      <c r="A195" s="39" t="s">
        <v>12</v>
      </c>
      <c r="B195" s="9">
        <v>0.13500000000000001</v>
      </c>
      <c r="C195" s="9">
        <v>0.34</v>
      </c>
      <c r="D195" s="9">
        <v>1</v>
      </c>
      <c r="E195" s="16">
        <f>Таблица9[[#This Row],[ ширина м]]*Таблица9[[#This Row],[длина м]]*Таблица9[[#This Row],[кол-во]]</f>
        <v>4.5900000000000003E-2</v>
      </c>
      <c r="F195" s="49"/>
    </row>
    <row r="196" spans="1:6" x14ac:dyDescent="0.3">
      <c r="A196" s="39" t="s">
        <v>12</v>
      </c>
      <c r="B196" s="9">
        <v>0.68</v>
      </c>
      <c r="C196" s="9">
        <v>1.2450000000000001</v>
      </c>
      <c r="D196" s="9">
        <v>1</v>
      </c>
      <c r="E196" s="16">
        <f>Таблица9[[#This Row],[ ширина м]]*Таблица9[[#This Row],[длина м]]*Таблица9[[#This Row],[кол-во]]</f>
        <v>0.84660000000000013</v>
      </c>
      <c r="F196" s="49"/>
    </row>
    <row r="197" spans="1:6" x14ac:dyDescent="0.3">
      <c r="A197" s="39" t="s">
        <v>12</v>
      </c>
      <c r="B197" s="9">
        <v>0.18</v>
      </c>
      <c r="C197" s="9">
        <v>1.2450000000000001</v>
      </c>
      <c r="D197" s="9">
        <v>1</v>
      </c>
      <c r="E197" s="16">
        <f>Таблица9[[#This Row],[ ширина м]]*Таблица9[[#This Row],[длина м]]*Таблица9[[#This Row],[кол-во]]</f>
        <v>0.22410000000000002</v>
      </c>
      <c r="F197" s="49"/>
    </row>
    <row r="198" spans="1:6" x14ac:dyDescent="0.3">
      <c r="A198" s="39" t="s">
        <v>12</v>
      </c>
      <c r="B198" s="9">
        <v>0.25</v>
      </c>
      <c r="C198" s="9">
        <v>2.1800000000000002</v>
      </c>
      <c r="D198" s="9">
        <v>1</v>
      </c>
      <c r="E198" s="16">
        <f>Таблица9[[#This Row],[ ширина м]]*Таблица9[[#This Row],[длина м]]*Таблица9[[#This Row],[кол-во]]</f>
        <v>0.54500000000000004</v>
      </c>
      <c r="F198" s="49"/>
    </row>
    <row r="199" spans="1:6" x14ac:dyDescent="0.3">
      <c r="A199" s="39" t="s">
        <v>12</v>
      </c>
      <c r="B199" s="9">
        <v>0.245</v>
      </c>
      <c r="C199" s="9">
        <v>2.2999999999999998</v>
      </c>
      <c r="D199" s="9">
        <v>1</v>
      </c>
      <c r="E199" s="16">
        <f>Таблица9[[#This Row],[ ширина м]]*Таблица9[[#This Row],[длина м]]*Таблица9[[#This Row],[кол-во]]</f>
        <v>0.5635</v>
      </c>
      <c r="F199" s="49"/>
    </row>
    <row r="200" spans="1:6" x14ac:dyDescent="0.3">
      <c r="A200" s="39" t="s">
        <v>12</v>
      </c>
      <c r="B200" s="9">
        <v>0.185</v>
      </c>
      <c r="C200" s="9">
        <v>0.39</v>
      </c>
      <c r="D200" s="9">
        <v>1</v>
      </c>
      <c r="E200" s="16">
        <f>Таблица9[[#This Row],[ ширина м]]*Таблица9[[#This Row],[длина м]]*Таблица9[[#This Row],[кол-во]]</f>
        <v>7.2150000000000006E-2</v>
      </c>
      <c r="F200" s="63">
        <f>SUBTOTAL(109,Таблица9[кв/м])</f>
        <v>14.065949999999997</v>
      </c>
    </row>
    <row r="201" spans="1:6" x14ac:dyDescent="0.3">
      <c r="A201" s="2" t="s">
        <v>18</v>
      </c>
      <c r="B201" s="2" t="s">
        <v>0</v>
      </c>
      <c r="C201" s="3" t="s">
        <v>1</v>
      </c>
      <c r="D201" s="3" t="s">
        <v>2</v>
      </c>
      <c r="E201" s="4" t="s">
        <v>3</v>
      </c>
      <c r="F201" s="3" t="s">
        <v>4</v>
      </c>
    </row>
    <row r="202" spans="1:6" x14ac:dyDescent="0.3">
      <c r="A202" s="49" t="s">
        <v>25</v>
      </c>
      <c r="B202" s="9">
        <v>0.20499999999999999</v>
      </c>
      <c r="C202" s="9">
        <v>1.25</v>
      </c>
      <c r="D202" s="9">
        <v>3</v>
      </c>
      <c r="E202" s="16">
        <f>B202*C202*D202</f>
        <v>0.76874999999999993</v>
      </c>
      <c r="F202" s="49"/>
    </row>
    <row r="203" spans="1:6" x14ac:dyDescent="0.3">
      <c r="A203" s="49" t="s">
        <v>25</v>
      </c>
      <c r="B203" s="9">
        <v>0.20499999999999999</v>
      </c>
      <c r="C203" s="9">
        <v>1.1399999999999999</v>
      </c>
      <c r="D203" s="9">
        <v>1</v>
      </c>
      <c r="E203" s="16">
        <f>B203*C203*D203</f>
        <v>0.23369999999999996</v>
      </c>
      <c r="F203" s="49"/>
    </row>
    <row r="204" spans="1:6" x14ac:dyDescent="0.3">
      <c r="A204" s="49" t="s">
        <v>25</v>
      </c>
      <c r="B204" s="9">
        <v>0.36499999999999999</v>
      </c>
      <c r="C204" s="9">
        <v>0.54</v>
      </c>
      <c r="D204" s="9">
        <v>1</v>
      </c>
      <c r="E204" s="16">
        <f>B204*C204*D204</f>
        <v>0.1971</v>
      </c>
      <c r="F204" s="51">
        <f>SUBTOTAL(109,Таблица937[кв/м])</f>
        <v>1.1995499999999999</v>
      </c>
    </row>
    <row r="205" spans="1:6" x14ac:dyDescent="0.3">
      <c r="A205" s="62" t="s">
        <v>18</v>
      </c>
      <c r="B205" s="17" t="s">
        <v>0</v>
      </c>
      <c r="C205" s="18" t="s">
        <v>1</v>
      </c>
      <c r="D205" s="18" t="s">
        <v>2</v>
      </c>
      <c r="E205" s="19" t="s">
        <v>3</v>
      </c>
      <c r="F205" s="60" t="s">
        <v>4</v>
      </c>
    </row>
    <row r="206" spans="1:6" x14ac:dyDescent="0.3">
      <c r="A206" s="20" t="s">
        <v>24</v>
      </c>
      <c r="B206" s="20">
        <v>0.14000000000000001</v>
      </c>
      <c r="C206" s="7">
        <v>1.36</v>
      </c>
      <c r="D206" s="7">
        <v>1</v>
      </c>
      <c r="E206" s="7">
        <f>Таблица25[[#This Row],[кол-во]]*Таблица25[[#This Row],[длина м]]*Таблица25[[#This Row],[ ширина м]]</f>
        <v>0.19040000000000004</v>
      </c>
      <c r="F206" s="59"/>
    </row>
    <row r="207" spans="1:6" x14ac:dyDescent="0.3">
      <c r="A207" s="20" t="s">
        <v>24</v>
      </c>
      <c r="B207" s="20">
        <v>0.31</v>
      </c>
      <c r="C207" s="7">
        <v>0.19</v>
      </c>
      <c r="D207" s="7">
        <v>1</v>
      </c>
      <c r="E207" s="7">
        <f>Таблица25[[#This Row],[кол-во]]*Таблица25[[#This Row],[длина м]]*Таблица25[[#This Row],[ ширина м]]</f>
        <v>5.8900000000000001E-2</v>
      </c>
      <c r="F207" s="59"/>
    </row>
    <row r="208" spans="1:6" x14ac:dyDescent="0.3">
      <c r="A208" s="20" t="s">
        <v>24</v>
      </c>
      <c r="B208" s="20">
        <v>0.36</v>
      </c>
      <c r="C208" s="7">
        <v>1.46</v>
      </c>
      <c r="D208" s="7">
        <v>1</v>
      </c>
      <c r="E208" s="7">
        <f>Таблица25[[#This Row],[кол-во]]*Таблица25[[#This Row],[длина м]]*Таблица25[[#This Row],[ ширина м]]</f>
        <v>0.52559999999999996</v>
      </c>
      <c r="F208" s="59"/>
    </row>
    <row r="209" spans="1:6" x14ac:dyDescent="0.3">
      <c r="A209" s="20" t="s">
        <v>24</v>
      </c>
      <c r="B209" s="21">
        <v>0.82499999999999996</v>
      </c>
      <c r="C209" s="7">
        <v>3.01</v>
      </c>
      <c r="D209" s="7">
        <v>1</v>
      </c>
      <c r="E209" s="7">
        <f>Таблица25[[#This Row],[кол-во]]*Таблица25[[#This Row],[длина м]]*Таблица25[[#This Row],[ ширина м]]</f>
        <v>2.4832499999999995</v>
      </c>
      <c r="F209" s="59"/>
    </row>
    <row r="210" spans="1:6" x14ac:dyDescent="0.3">
      <c r="A210" s="20" t="s">
        <v>24</v>
      </c>
      <c r="B210" s="21">
        <v>0.46</v>
      </c>
      <c r="C210" s="7">
        <v>0.17</v>
      </c>
      <c r="D210" s="7">
        <v>1</v>
      </c>
      <c r="E210" s="7">
        <f>Таблица25[[#This Row],[кол-во]]*Таблица25[[#This Row],[длина м]]*Таблица25[[#This Row],[ ширина м]]</f>
        <v>7.8200000000000006E-2</v>
      </c>
      <c r="F210" s="59"/>
    </row>
    <row r="211" spans="1:6" x14ac:dyDescent="0.3">
      <c r="A211" s="20" t="s">
        <v>24</v>
      </c>
      <c r="B211" s="21">
        <v>0.215</v>
      </c>
      <c r="C211" s="7">
        <v>3.0150000000000001</v>
      </c>
      <c r="D211" s="7">
        <v>10</v>
      </c>
      <c r="E211" s="7">
        <f>Таблица25[[#This Row],[кол-во]]*Таблица25[[#This Row],[длина м]]*Таблица25[[#This Row],[ ширина м]]</f>
        <v>6.4822500000000005</v>
      </c>
      <c r="F211" s="59"/>
    </row>
    <row r="212" spans="1:6" x14ac:dyDescent="0.3">
      <c r="A212" s="20" t="s">
        <v>24</v>
      </c>
      <c r="B212" s="21">
        <v>0.21</v>
      </c>
      <c r="C212" s="7">
        <v>3</v>
      </c>
      <c r="D212" s="7">
        <v>5</v>
      </c>
      <c r="E212" s="7">
        <f>Таблица25[[#This Row],[кол-во]]*Таблица25[[#This Row],[длина м]]*Таблица25[[#This Row],[ ширина м]]</f>
        <v>3.15</v>
      </c>
      <c r="F212" s="59"/>
    </row>
    <row r="213" spans="1:6" x14ac:dyDescent="0.3">
      <c r="A213" s="20" t="s">
        <v>24</v>
      </c>
      <c r="B213" s="21">
        <v>0.49</v>
      </c>
      <c r="C213" s="7">
        <v>0.21</v>
      </c>
      <c r="D213" s="7">
        <v>1</v>
      </c>
      <c r="E213" s="7">
        <f>Таблица25[[#This Row],[кол-во]]*Таблица25[[#This Row],[длина м]]*Таблица25[[#This Row],[ ширина м]]</f>
        <v>0.10289999999999999</v>
      </c>
      <c r="F213" s="59"/>
    </row>
    <row r="214" spans="1:6" x14ac:dyDescent="0.3">
      <c r="A214" s="20" t="s">
        <v>24</v>
      </c>
      <c r="B214" s="21">
        <v>0.17</v>
      </c>
      <c r="C214" s="7">
        <v>0.52</v>
      </c>
      <c r="D214" s="7">
        <v>1</v>
      </c>
      <c r="E214" s="7">
        <f>Таблица25[[#This Row],[кол-во]]*Таблица25[[#This Row],[длина м]]*Таблица25[[#This Row],[ ширина м]]</f>
        <v>8.8400000000000006E-2</v>
      </c>
      <c r="F214" s="59"/>
    </row>
    <row r="215" spans="1:6" x14ac:dyDescent="0.3">
      <c r="A215" s="20" t="s">
        <v>24</v>
      </c>
      <c r="B215" s="21">
        <v>0.14000000000000001</v>
      </c>
      <c r="C215" s="7">
        <v>0.32</v>
      </c>
      <c r="D215" s="7">
        <v>1</v>
      </c>
      <c r="E215" s="7">
        <f>Таблица25[[#This Row],[кол-во]]*Таблица25[[#This Row],[длина м]]*Таблица25[[#This Row],[ ширина м]]</f>
        <v>4.4800000000000006E-2</v>
      </c>
      <c r="F215" s="59"/>
    </row>
    <row r="216" spans="1:6" x14ac:dyDescent="0.3">
      <c r="A216" s="20" t="s">
        <v>24</v>
      </c>
      <c r="B216" s="21">
        <v>0.15</v>
      </c>
      <c r="C216" s="7">
        <v>1.5149999999999999</v>
      </c>
      <c r="D216" s="7">
        <v>1</v>
      </c>
      <c r="E216" s="7">
        <f>Таблица25[[#This Row],[кол-во]]*Таблица25[[#This Row],[длина м]]*Таблица25[[#This Row],[ ширина м]]</f>
        <v>0.22724999999999998</v>
      </c>
      <c r="F216" s="59"/>
    </row>
    <row r="217" spans="1:6" x14ac:dyDescent="0.3">
      <c r="A217" s="20" t="s">
        <v>24</v>
      </c>
      <c r="B217" s="21">
        <v>0.62</v>
      </c>
      <c r="C217" s="7">
        <v>3</v>
      </c>
      <c r="D217" s="7">
        <v>1</v>
      </c>
      <c r="E217" s="7">
        <f>Таблица25[[#This Row],[кол-во]]*Таблица25[[#This Row],[длина м]]*Таблица25[[#This Row],[ ширина м]]</f>
        <v>1.8599999999999999</v>
      </c>
      <c r="F217" s="59"/>
    </row>
    <row r="218" spans="1:6" x14ac:dyDescent="0.3">
      <c r="A218" s="20" t="s">
        <v>24</v>
      </c>
      <c r="B218" s="21">
        <v>0.63</v>
      </c>
      <c r="C218" s="7">
        <v>2.41</v>
      </c>
      <c r="D218" s="7">
        <v>1</v>
      </c>
      <c r="E218" s="7">
        <f>Таблица25[[#This Row],[кол-во]]*Таблица25[[#This Row],[длина м]]*Таблица25[[#This Row],[ ширина м]]</f>
        <v>1.5183000000000002</v>
      </c>
      <c r="F218" s="59"/>
    </row>
    <row r="219" spans="1:6" x14ac:dyDescent="0.3">
      <c r="A219" s="20" t="s">
        <v>24</v>
      </c>
      <c r="B219" s="21">
        <v>0.57499999999999996</v>
      </c>
      <c r="C219" s="7">
        <v>0.42</v>
      </c>
      <c r="D219" s="7">
        <v>1</v>
      </c>
      <c r="E219" s="7">
        <f>Таблица25[[#This Row],[кол-во]]*Таблица25[[#This Row],[длина м]]*Таблица25[[#This Row],[ ширина м]]</f>
        <v>0.24149999999999996</v>
      </c>
      <c r="F219" s="59"/>
    </row>
    <row r="220" spans="1:6" x14ac:dyDescent="0.3">
      <c r="A220" s="20" t="s">
        <v>24</v>
      </c>
      <c r="B220" s="21">
        <v>0.14499999999999999</v>
      </c>
      <c r="C220" s="7">
        <v>0.88500000000000001</v>
      </c>
      <c r="D220" s="7">
        <v>1</v>
      </c>
      <c r="E220" s="7">
        <f>Таблица25[[#This Row],[кол-во]]*Таблица25[[#This Row],[длина м]]*Таблица25[[#This Row],[ ширина м]]</f>
        <v>0.12832499999999999</v>
      </c>
      <c r="F220" s="59"/>
    </row>
    <row r="221" spans="1:6" x14ac:dyDescent="0.3">
      <c r="A221" s="20" t="s">
        <v>24</v>
      </c>
      <c r="B221" s="21">
        <v>0.22</v>
      </c>
      <c r="C221" s="7">
        <v>0.81</v>
      </c>
      <c r="D221" s="7">
        <v>1</v>
      </c>
      <c r="E221" s="7">
        <f>Таблица25[[#This Row],[кол-во]]*Таблица25[[#This Row],[длина м]]*Таблица25[[#This Row],[ ширина м]]</f>
        <v>0.17820000000000003</v>
      </c>
      <c r="F221" s="59"/>
    </row>
    <row r="222" spans="1:6" x14ac:dyDescent="0.3">
      <c r="A222" s="20" t="s">
        <v>24</v>
      </c>
      <c r="B222" s="21">
        <v>0.32</v>
      </c>
      <c r="C222" s="7">
        <v>0.33500000000000002</v>
      </c>
      <c r="D222" s="7">
        <v>1</v>
      </c>
      <c r="E222" s="7">
        <f>Таблица25[[#This Row],[кол-во]]*Таблица25[[#This Row],[длина м]]*Таблица25[[#This Row],[ ширина м]]</f>
        <v>0.1072</v>
      </c>
      <c r="F222" s="59"/>
    </row>
    <row r="223" spans="1:6" x14ac:dyDescent="0.3">
      <c r="A223" s="20" t="s">
        <v>24</v>
      </c>
      <c r="B223" s="21">
        <v>0.16500000000000001</v>
      </c>
      <c r="C223" s="7">
        <v>0.995</v>
      </c>
      <c r="D223" s="7">
        <v>1</v>
      </c>
      <c r="E223" s="7">
        <f>Таблица25[[#This Row],[кол-во]]*Таблица25[[#This Row],[длина м]]*Таблица25[[#This Row],[ ширина м]]</f>
        <v>0.16417500000000002</v>
      </c>
      <c r="F223" s="59"/>
    </row>
    <row r="224" spans="1:6" x14ac:dyDescent="0.3">
      <c r="A224" s="20" t="s">
        <v>24</v>
      </c>
      <c r="B224" s="21">
        <v>0.495</v>
      </c>
      <c r="C224" s="7">
        <v>1.25</v>
      </c>
      <c r="D224" s="7">
        <v>1</v>
      </c>
      <c r="E224" s="7">
        <f>Таблица25[[#This Row],[кол-во]]*Таблица25[[#This Row],[длина м]]*Таблица25[[#This Row],[ ширина м]]</f>
        <v>0.61875000000000002</v>
      </c>
      <c r="F224" s="59"/>
    </row>
    <row r="225" spans="1:6" x14ac:dyDescent="0.3">
      <c r="A225" s="20" t="s">
        <v>24</v>
      </c>
      <c r="B225" s="21">
        <v>0.215</v>
      </c>
      <c r="C225" s="7">
        <v>0.83</v>
      </c>
      <c r="D225" s="7">
        <v>1</v>
      </c>
      <c r="E225" s="7">
        <f>Таблица25[[#This Row],[кол-во]]*Таблица25[[#This Row],[длина м]]*Таблица25[[#This Row],[ ширина м]]</f>
        <v>0.17845</v>
      </c>
      <c r="F225" s="59"/>
    </row>
    <row r="226" spans="1:6" x14ac:dyDescent="0.3">
      <c r="A226" s="20" t="s">
        <v>24</v>
      </c>
      <c r="B226" s="21">
        <v>0.31</v>
      </c>
      <c r="C226" s="7">
        <v>0.215</v>
      </c>
      <c r="D226" s="7">
        <v>2</v>
      </c>
      <c r="E226" s="7">
        <f>Таблица25[[#This Row],[кол-во]]*Таблица25[[#This Row],[длина м]]*Таблица25[[#This Row],[ ширина м]]</f>
        <v>0.1333</v>
      </c>
      <c r="F226" s="59"/>
    </row>
    <row r="227" spans="1:6" x14ac:dyDescent="0.3">
      <c r="A227" s="20" t="s">
        <v>24</v>
      </c>
      <c r="B227" s="21">
        <v>0.3</v>
      </c>
      <c r="C227" s="7">
        <v>0.215</v>
      </c>
      <c r="D227" s="7">
        <v>2</v>
      </c>
      <c r="E227" s="7">
        <f>Таблица25[[#This Row],[кол-во]]*Таблица25[[#This Row],[длина м]]*Таблица25[[#This Row],[ ширина м]]</f>
        <v>0.129</v>
      </c>
      <c r="F227" s="59"/>
    </row>
    <row r="228" spans="1:6" x14ac:dyDescent="0.3">
      <c r="A228" s="20" t="s">
        <v>24</v>
      </c>
      <c r="B228" s="21">
        <v>0.215</v>
      </c>
      <c r="C228" s="7">
        <v>0.875</v>
      </c>
      <c r="D228" s="7">
        <v>1</v>
      </c>
      <c r="E228" s="7">
        <f>Таблица25[[#This Row],[кол-во]]*Таблица25[[#This Row],[длина м]]*Таблица25[[#This Row],[ ширина м]]</f>
        <v>0.18812499999999999</v>
      </c>
      <c r="F228" s="59"/>
    </row>
    <row r="229" spans="1:6" x14ac:dyDescent="0.3">
      <c r="A229" s="20" t="s">
        <v>24</v>
      </c>
      <c r="B229" s="21">
        <v>0.78</v>
      </c>
      <c r="C229" s="7">
        <v>0.28499999999999998</v>
      </c>
      <c r="D229" s="7">
        <v>2</v>
      </c>
      <c r="E229" s="7">
        <f>Таблица25[[#This Row],[кол-во]]*Таблица25[[#This Row],[длина м]]*Таблица25[[#This Row],[ ширина м]]</f>
        <v>0.4446</v>
      </c>
      <c r="F229" s="59"/>
    </row>
    <row r="230" spans="1:6" x14ac:dyDescent="0.3">
      <c r="A230" s="20" t="s">
        <v>24</v>
      </c>
      <c r="B230" s="21">
        <v>0.76</v>
      </c>
      <c r="C230" s="7">
        <v>3</v>
      </c>
      <c r="D230" s="7">
        <v>1</v>
      </c>
      <c r="E230" s="7">
        <f>Таблица25[[#This Row],[кол-во]]*Таблица25[[#This Row],[длина м]]*Таблица25[[#This Row],[ ширина м]]</f>
        <v>2.2800000000000002</v>
      </c>
      <c r="F230" s="59"/>
    </row>
    <row r="231" spans="1:6" x14ac:dyDescent="0.3">
      <c r="A231" s="20" t="s">
        <v>24</v>
      </c>
      <c r="B231" s="21">
        <v>0.28499999999999998</v>
      </c>
      <c r="C231" s="7">
        <v>0.28499999999999998</v>
      </c>
      <c r="D231" s="7">
        <v>5</v>
      </c>
      <c r="E231" s="7">
        <f>Таблица25[[#This Row],[кол-во]]*Таблица25[[#This Row],[длина м]]*Таблица25[[#This Row],[ ширина м]]</f>
        <v>0.4061249999999999</v>
      </c>
      <c r="F231" s="59"/>
    </row>
    <row r="232" spans="1:6" x14ac:dyDescent="0.3">
      <c r="A232" s="20" t="s">
        <v>24</v>
      </c>
      <c r="B232" s="21">
        <v>0.28499999999999998</v>
      </c>
      <c r="C232" s="7">
        <v>2.5</v>
      </c>
      <c r="D232" s="7">
        <v>32</v>
      </c>
      <c r="E232" s="7">
        <f>Таблица25[[#This Row],[кол-во]]*Таблица25[[#This Row],[длина м]]*Таблица25[[#This Row],[ ширина м]]</f>
        <v>22.799999999999997</v>
      </c>
      <c r="F232" s="59"/>
    </row>
    <row r="233" spans="1:6" x14ac:dyDescent="0.3">
      <c r="A233" s="20" t="s">
        <v>24</v>
      </c>
      <c r="B233" s="21">
        <v>1.25</v>
      </c>
      <c r="C233" s="7">
        <v>1.0249999999999999</v>
      </c>
      <c r="D233" s="7">
        <v>1</v>
      </c>
      <c r="E233" s="7">
        <f>Таблица25[[#This Row],[кол-во]]*Таблица25[[#This Row],[длина м]]*Таблица25[[#This Row],[ ширина м]]</f>
        <v>1.28125</v>
      </c>
      <c r="F233" s="59"/>
    </row>
    <row r="234" spans="1:6" x14ac:dyDescent="0.3">
      <c r="A234" s="20" t="s">
        <v>24</v>
      </c>
      <c r="B234" s="21">
        <v>1.2549999999999999</v>
      </c>
      <c r="C234" s="7">
        <v>0.83299999999999996</v>
      </c>
      <c r="D234" s="7">
        <v>1</v>
      </c>
      <c r="E234" s="7">
        <f>Таблица25[[#This Row],[кол-во]]*Таблица25[[#This Row],[длина м]]*Таблица25[[#This Row],[ ширина м]]</f>
        <v>1.0454149999999998</v>
      </c>
      <c r="F234" s="59"/>
    </row>
    <row r="235" spans="1:6" x14ac:dyDescent="0.3">
      <c r="A235" s="20" t="s">
        <v>24</v>
      </c>
      <c r="B235" s="21">
        <v>0.23</v>
      </c>
      <c r="C235" s="7">
        <v>0.68</v>
      </c>
      <c r="D235" s="7">
        <v>1</v>
      </c>
      <c r="E235" s="7">
        <f>Таблица25[[#This Row],[кол-во]]*Таблица25[[#This Row],[длина м]]*Таблица25[[#This Row],[ ширина м]]</f>
        <v>0.15640000000000001</v>
      </c>
      <c r="F235" s="59"/>
    </row>
    <row r="236" spans="1:6" x14ac:dyDescent="0.3">
      <c r="A236" s="20" t="s">
        <v>24</v>
      </c>
      <c r="B236" s="21">
        <v>0.26</v>
      </c>
      <c r="C236" s="7">
        <v>0.49</v>
      </c>
      <c r="D236" s="7">
        <v>1</v>
      </c>
      <c r="E236" s="7">
        <f>Таблица25[[#This Row],[кол-во]]*Таблица25[[#This Row],[длина м]]*Таблица25[[#This Row],[ ширина м]]</f>
        <v>0.12740000000000001</v>
      </c>
      <c r="F236" s="59"/>
    </row>
    <row r="237" spans="1:6" x14ac:dyDescent="0.3">
      <c r="A237" s="20" t="s">
        <v>24</v>
      </c>
      <c r="B237" s="21">
        <v>0.13</v>
      </c>
      <c r="C237" s="7">
        <v>0.55500000000000005</v>
      </c>
      <c r="D237" s="7">
        <v>1</v>
      </c>
      <c r="E237" s="7">
        <f>Таблица25[[#This Row],[кол-во]]*Таблица25[[#This Row],[длина м]]*Таблица25[[#This Row],[ ширина м]]</f>
        <v>7.2150000000000006E-2</v>
      </c>
      <c r="F237" s="59"/>
    </row>
    <row r="238" spans="1:6" x14ac:dyDescent="0.3">
      <c r="A238" s="20" t="s">
        <v>24</v>
      </c>
      <c r="B238" s="21">
        <v>0.21</v>
      </c>
      <c r="C238" s="7">
        <v>0.22</v>
      </c>
      <c r="D238" s="7">
        <v>1</v>
      </c>
      <c r="E238" s="7">
        <f>Таблица25[[#This Row],[кол-во]]*Таблица25[[#This Row],[длина м]]*Таблица25[[#This Row],[ ширина м]]</f>
        <v>4.6199999999999998E-2</v>
      </c>
      <c r="F238" s="59"/>
    </row>
    <row r="239" spans="1:6" x14ac:dyDescent="0.3">
      <c r="A239" s="20" t="s">
        <v>24</v>
      </c>
      <c r="B239" s="21">
        <v>0.24</v>
      </c>
      <c r="C239" s="7">
        <v>0.65</v>
      </c>
      <c r="D239" s="7">
        <v>1</v>
      </c>
      <c r="E239" s="7">
        <f>Таблица25[[#This Row],[кол-во]]*Таблица25[[#This Row],[длина м]]*Таблица25[[#This Row],[ ширина м]]</f>
        <v>0.156</v>
      </c>
      <c r="F239" s="59"/>
    </row>
    <row r="240" spans="1:6" x14ac:dyDescent="0.3">
      <c r="A240" s="20" t="s">
        <v>24</v>
      </c>
      <c r="B240" s="21">
        <v>0.56999999999999995</v>
      </c>
      <c r="C240" s="7">
        <v>0.21</v>
      </c>
      <c r="D240" s="7">
        <v>1</v>
      </c>
      <c r="E240" s="7">
        <f>Таблица25[[#This Row],[кол-во]]*Таблица25[[#This Row],[длина м]]*Таблица25[[#This Row],[ ширина м]]</f>
        <v>0.11969999999999999</v>
      </c>
      <c r="F240" s="59"/>
    </row>
    <row r="241" spans="1:6" x14ac:dyDescent="0.3">
      <c r="A241" s="20" t="s">
        <v>24</v>
      </c>
      <c r="B241" s="21">
        <v>0.3</v>
      </c>
      <c r="C241" s="7">
        <v>0.215</v>
      </c>
      <c r="D241" s="7">
        <v>3</v>
      </c>
      <c r="E241" s="7">
        <f>Таблица25[[#This Row],[кол-во]]*Таблица25[[#This Row],[длина м]]*Таблица25[[#This Row],[ ширина м]]</f>
        <v>0.19350000000000001</v>
      </c>
      <c r="F241" s="59"/>
    </row>
    <row r="242" spans="1:6" x14ac:dyDescent="0.3">
      <c r="A242" s="20" t="s">
        <v>24</v>
      </c>
      <c r="B242" s="21">
        <v>0.57999999999999996</v>
      </c>
      <c r="C242" s="7">
        <v>0.28499999999999998</v>
      </c>
      <c r="D242" s="7">
        <v>2</v>
      </c>
      <c r="E242" s="7">
        <f>Таблица25[[#This Row],[кол-во]]*Таблица25[[#This Row],[длина м]]*Таблица25[[#This Row],[ ширина м]]</f>
        <v>0.33059999999999995</v>
      </c>
      <c r="F242" s="59"/>
    </row>
    <row r="243" spans="1:6" x14ac:dyDescent="0.3">
      <c r="A243" s="20" t="s">
        <v>24</v>
      </c>
      <c r="B243" s="21">
        <v>0.16</v>
      </c>
      <c r="C243" s="7">
        <v>0.54</v>
      </c>
      <c r="D243" s="7">
        <v>1</v>
      </c>
      <c r="E243" s="7">
        <f>Таблица25[[#This Row],[кол-во]]*Таблица25[[#This Row],[длина м]]*Таблица25[[#This Row],[ ширина м]]</f>
        <v>8.6400000000000005E-2</v>
      </c>
      <c r="F243" s="59"/>
    </row>
    <row r="244" spans="1:6" x14ac:dyDescent="0.3">
      <c r="A244" s="20" t="s">
        <v>24</v>
      </c>
      <c r="B244" s="21">
        <v>1.25</v>
      </c>
      <c r="C244" s="7">
        <v>1.22</v>
      </c>
      <c r="D244" s="7">
        <v>4</v>
      </c>
      <c r="E244" s="7">
        <f>Таблица25[[#This Row],[кол-во]]*Таблица25[[#This Row],[длина м]]*Таблица25[[#This Row],[ ширина м]]</f>
        <v>6.1</v>
      </c>
      <c r="F244" s="59"/>
    </row>
    <row r="245" spans="1:6" x14ac:dyDescent="0.3">
      <c r="A245" s="20" t="s">
        <v>24</v>
      </c>
      <c r="B245" s="21">
        <v>0.39</v>
      </c>
      <c r="C245" s="7">
        <v>1.25</v>
      </c>
      <c r="D245" s="7">
        <v>1</v>
      </c>
      <c r="E245" s="7">
        <f>Таблица25[[#This Row],[кол-во]]*Таблица25[[#This Row],[длина м]]*Таблица25[[#This Row],[ ширина м]]</f>
        <v>0.48750000000000004</v>
      </c>
      <c r="F245" s="59"/>
    </row>
    <row r="246" spans="1:6" x14ac:dyDescent="0.3">
      <c r="A246" s="20" t="s">
        <v>24</v>
      </c>
      <c r="B246" s="21">
        <v>0.52500000000000002</v>
      </c>
      <c r="C246" s="7">
        <v>1.25</v>
      </c>
      <c r="D246" s="7">
        <v>1</v>
      </c>
      <c r="E246" s="7">
        <f>Таблица25[[#This Row],[кол-во]]*Таблица25[[#This Row],[длина м]]*Таблица25[[#This Row],[ ширина м]]</f>
        <v>0.65625</v>
      </c>
      <c r="F246" s="59"/>
    </row>
    <row r="247" spans="1:6" x14ac:dyDescent="0.3">
      <c r="A247" s="20" t="s">
        <v>24</v>
      </c>
      <c r="B247" s="21">
        <v>0.39500000000000002</v>
      </c>
      <c r="C247" s="7">
        <v>1.25</v>
      </c>
      <c r="D247" s="7">
        <v>1</v>
      </c>
      <c r="E247" s="7">
        <f>Таблица25[[#This Row],[кол-во]]*Таблица25[[#This Row],[длина м]]*Таблица25[[#This Row],[ ширина м]]</f>
        <v>0.49375000000000002</v>
      </c>
      <c r="F247" s="59"/>
    </row>
    <row r="248" spans="1:6" x14ac:dyDescent="0.3">
      <c r="A248" s="20" t="s">
        <v>24</v>
      </c>
      <c r="B248" s="21">
        <v>1.2250000000000001</v>
      </c>
      <c r="C248" s="7">
        <v>1.25</v>
      </c>
      <c r="D248" s="7">
        <v>1</v>
      </c>
      <c r="E248" s="7">
        <f>Таблица25[[#This Row],[кол-во]]*Таблица25[[#This Row],[длина м]]*Таблица25[[#This Row],[ ширина м]]</f>
        <v>1.53125</v>
      </c>
      <c r="F248" s="59"/>
    </row>
    <row r="249" spans="1:6" x14ac:dyDescent="0.3">
      <c r="A249" s="20" t="s">
        <v>24</v>
      </c>
      <c r="B249" s="21">
        <v>0.52500000000000002</v>
      </c>
      <c r="C249" s="7">
        <v>1.25</v>
      </c>
      <c r="D249" s="7">
        <v>1</v>
      </c>
      <c r="E249" s="7">
        <f>Таблица25[[#This Row],[кол-во]]*Таблица25[[#This Row],[длина м]]*Таблица25[[#This Row],[ ширина м]]</f>
        <v>0.65625</v>
      </c>
      <c r="F249" s="61">
        <f>SUBTOTAL(109,Таблица25[кв/м])</f>
        <v>58.348014999999982</v>
      </c>
    </row>
    <row r="250" spans="1:6" x14ac:dyDescent="0.3">
      <c r="A250" s="48" t="s">
        <v>15</v>
      </c>
      <c r="B250" s="2" t="s">
        <v>0</v>
      </c>
      <c r="C250" s="3" t="s">
        <v>1</v>
      </c>
      <c r="D250" s="3" t="s">
        <v>2</v>
      </c>
      <c r="E250" s="4" t="s">
        <v>3</v>
      </c>
      <c r="F250" s="3" t="s">
        <v>4</v>
      </c>
    </row>
    <row r="251" spans="1:6" x14ac:dyDescent="0.3">
      <c r="A251" s="58">
        <v>0.7</v>
      </c>
      <c r="B251" s="11">
        <v>0.7</v>
      </c>
      <c r="C251" s="11">
        <v>1.06</v>
      </c>
      <c r="D251" s="11">
        <v>1</v>
      </c>
      <c r="E251" s="12">
        <f>B251*C251*D251</f>
        <v>0.74199999999999999</v>
      </c>
      <c r="F251" s="58"/>
    </row>
    <row r="252" spans="1:6" x14ac:dyDescent="0.3">
      <c r="A252" s="58">
        <v>0.7</v>
      </c>
      <c r="B252" s="11">
        <v>0.35</v>
      </c>
      <c r="C252" s="11">
        <v>0.185</v>
      </c>
      <c r="D252" s="11">
        <v>1</v>
      </c>
      <c r="E252" s="12">
        <f>B252*C252*D252</f>
        <v>6.4750000000000002E-2</v>
      </c>
      <c r="F252" s="58"/>
    </row>
    <row r="253" spans="1:6" x14ac:dyDescent="0.3">
      <c r="A253" s="58">
        <v>0.7</v>
      </c>
      <c r="B253" s="11">
        <v>0.185</v>
      </c>
      <c r="C253" s="11">
        <v>0.99</v>
      </c>
      <c r="D253" s="11">
        <v>1</v>
      </c>
      <c r="E253" s="12">
        <f>B253*C253*D253</f>
        <v>0.18315000000000001</v>
      </c>
      <c r="F253" s="58"/>
    </row>
    <row r="254" spans="1:6" x14ac:dyDescent="0.3">
      <c r="A254" s="58">
        <v>0.7</v>
      </c>
      <c r="B254" s="11">
        <v>0.11</v>
      </c>
      <c r="C254" s="11">
        <v>0.33500000000000002</v>
      </c>
      <c r="D254" s="11">
        <v>1</v>
      </c>
      <c r="E254" s="12">
        <f>B254*C254*D254</f>
        <v>3.6850000000000001E-2</v>
      </c>
      <c r="F254" s="58"/>
    </row>
    <row r="255" spans="1:6" x14ac:dyDescent="0.3">
      <c r="A255" s="58">
        <v>0.7</v>
      </c>
      <c r="B255" s="11">
        <v>1</v>
      </c>
      <c r="C255" s="11">
        <v>1.47</v>
      </c>
      <c r="D255" s="11">
        <v>1</v>
      </c>
      <c r="E255" s="12">
        <f>B255*C255*D255</f>
        <v>1.47</v>
      </c>
      <c r="F255" s="46">
        <f>SUBTOTAL(109,Таблица836[кв/м])</f>
        <v>2.49675</v>
      </c>
    </row>
    <row r="256" spans="1:6" x14ac:dyDescent="0.3">
      <c r="A256" s="2" t="s">
        <v>15</v>
      </c>
      <c r="B256" s="2" t="s">
        <v>0</v>
      </c>
      <c r="C256" s="3" t="s">
        <v>1</v>
      </c>
      <c r="D256" s="3" t="s">
        <v>2</v>
      </c>
      <c r="E256" s="4" t="s">
        <v>3</v>
      </c>
      <c r="F256" s="3" t="s">
        <v>4</v>
      </c>
    </row>
    <row r="257" spans="1:6" x14ac:dyDescent="0.3">
      <c r="A257" t="s">
        <v>23</v>
      </c>
      <c r="B257" s="5">
        <v>0.88</v>
      </c>
      <c r="C257" s="5">
        <v>0.4</v>
      </c>
      <c r="D257" s="5">
        <v>1</v>
      </c>
      <c r="E257" s="6">
        <f>B257*C257*D257</f>
        <v>0.35200000000000004</v>
      </c>
      <c r="F257" s="11"/>
    </row>
    <row r="258" spans="1:6" x14ac:dyDescent="0.3">
      <c r="A258" t="s">
        <v>23</v>
      </c>
      <c r="B258" s="5">
        <v>0.22</v>
      </c>
      <c r="C258" s="5">
        <v>2</v>
      </c>
      <c r="D258" s="5">
        <v>1</v>
      </c>
      <c r="E258" s="6">
        <f>B258*C258*D258</f>
        <v>0.44</v>
      </c>
      <c r="F258" s="11"/>
    </row>
    <row r="259" spans="1:6" x14ac:dyDescent="0.3">
      <c r="A259" t="s">
        <v>23</v>
      </c>
      <c r="B259" s="5">
        <v>0.31</v>
      </c>
      <c r="C259" s="5">
        <v>0.65</v>
      </c>
      <c r="D259" s="5">
        <v>1</v>
      </c>
      <c r="E259" s="6">
        <f>B259*C259*D259</f>
        <v>0.20150000000000001</v>
      </c>
      <c r="F259" s="11"/>
    </row>
    <row r="260" spans="1:6" x14ac:dyDescent="0.3">
      <c r="A260" t="s">
        <v>23</v>
      </c>
      <c r="B260" s="5">
        <v>0.17499999999999999</v>
      </c>
      <c r="C260" s="5">
        <v>0.65</v>
      </c>
      <c r="D260" s="5">
        <v>1</v>
      </c>
      <c r="E260" s="6">
        <f>B260*C260*D260</f>
        <v>0.11374999999999999</v>
      </c>
      <c r="F260" s="46">
        <f>SUBTOTAL(109,Таблица1254[кв/м])</f>
        <v>1.1072500000000001</v>
      </c>
    </row>
    <row r="261" spans="1:6" x14ac:dyDescent="0.3">
      <c r="A261" s="2" t="s">
        <v>15</v>
      </c>
      <c r="B261" s="2" t="s">
        <v>0</v>
      </c>
      <c r="C261" s="3" t="s">
        <v>1</v>
      </c>
      <c r="D261" s="3" t="s">
        <v>2</v>
      </c>
      <c r="E261" s="4" t="s">
        <v>3</v>
      </c>
      <c r="F261" s="3" t="s">
        <v>4</v>
      </c>
    </row>
    <row r="262" spans="1:6" x14ac:dyDescent="0.3">
      <c r="A262" t="s">
        <v>22</v>
      </c>
      <c r="B262" s="22">
        <v>0.47</v>
      </c>
      <c r="C262" s="23">
        <v>0.4</v>
      </c>
      <c r="D262" s="23">
        <v>1</v>
      </c>
      <c r="E262" s="24">
        <f t="shared" ref="E262:E268" si="9">B262*C262*D262</f>
        <v>0.188</v>
      </c>
      <c r="F262" s="57"/>
    </row>
    <row r="263" spans="1:6" x14ac:dyDescent="0.3">
      <c r="A263" t="s">
        <v>22</v>
      </c>
      <c r="B263" s="25">
        <v>0.22500000000000001</v>
      </c>
      <c r="C263" s="26">
        <v>0.66</v>
      </c>
      <c r="D263" s="26">
        <v>1</v>
      </c>
      <c r="E263" s="27">
        <f t="shared" si="9"/>
        <v>0.14850000000000002</v>
      </c>
      <c r="F263" s="57"/>
    </row>
    <row r="264" spans="1:6" x14ac:dyDescent="0.3">
      <c r="A264" t="s">
        <v>22</v>
      </c>
      <c r="B264" s="25">
        <v>0.47</v>
      </c>
      <c r="C264" s="26">
        <v>0.34</v>
      </c>
      <c r="D264" s="26">
        <v>1</v>
      </c>
      <c r="E264" s="27">
        <f t="shared" si="9"/>
        <v>0.1598</v>
      </c>
      <c r="F264" s="57"/>
    </row>
    <row r="265" spans="1:6" x14ac:dyDescent="0.3">
      <c r="A265" t="s">
        <v>22</v>
      </c>
      <c r="B265" s="25">
        <v>0.42</v>
      </c>
      <c r="C265" s="26">
        <v>0.28000000000000003</v>
      </c>
      <c r="D265" s="26">
        <v>1</v>
      </c>
      <c r="E265" s="27">
        <f t="shared" si="9"/>
        <v>0.11760000000000001</v>
      </c>
      <c r="F265" s="57"/>
    </row>
    <row r="266" spans="1:6" x14ac:dyDescent="0.3">
      <c r="A266" t="s">
        <v>22</v>
      </c>
      <c r="B266" s="25">
        <v>0.53</v>
      </c>
      <c r="C266" s="26">
        <v>0.41</v>
      </c>
      <c r="D266" s="26">
        <v>1</v>
      </c>
      <c r="E266" s="27">
        <f t="shared" si="9"/>
        <v>0.21729999999999999</v>
      </c>
      <c r="F266" s="57"/>
    </row>
    <row r="267" spans="1:6" x14ac:dyDescent="0.3">
      <c r="A267" t="s">
        <v>22</v>
      </c>
      <c r="B267" s="25">
        <v>0.28499999999999998</v>
      </c>
      <c r="C267" s="26">
        <v>0.59</v>
      </c>
      <c r="D267" s="26">
        <v>1</v>
      </c>
      <c r="E267" s="27">
        <f t="shared" si="9"/>
        <v>0.16814999999999997</v>
      </c>
      <c r="F267" s="57"/>
    </row>
    <row r="268" spans="1:6" x14ac:dyDescent="0.3">
      <c r="A268" t="s">
        <v>22</v>
      </c>
      <c r="B268" s="28">
        <v>0.26</v>
      </c>
      <c r="C268" s="29">
        <v>0.34</v>
      </c>
      <c r="D268" s="29">
        <v>1</v>
      </c>
      <c r="E268" s="30">
        <f t="shared" si="9"/>
        <v>8.8400000000000006E-2</v>
      </c>
      <c r="F268" s="46">
        <f>SUBTOTAL(109,Таблица12545[кв/м])</f>
        <v>1.08775</v>
      </c>
    </row>
    <row r="269" spans="1:6" x14ac:dyDescent="0.3">
      <c r="A269" s="2" t="s">
        <v>15</v>
      </c>
      <c r="B269" s="2" t="s">
        <v>0</v>
      </c>
      <c r="C269" s="3" t="s">
        <v>1</v>
      </c>
      <c r="D269" s="3" t="s">
        <v>2</v>
      </c>
      <c r="E269" s="4" t="s">
        <v>3</v>
      </c>
      <c r="F269" s="3" t="s">
        <v>4</v>
      </c>
    </row>
    <row r="270" spans="1:6" x14ac:dyDescent="0.3">
      <c r="A270" s="39" t="s">
        <v>13</v>
      </c>
      <c r="B270" s="11"/>
      <c r="C270" s="11"/>
      <c r="D270" s="11"/>
      <c r="E270" s="12"/>
      <c r="F270" s="55">
        <f>SUBTOTAL(109,Таблица105852[кв/м])</f>
        <v>0</v>
      </c>
    </row>
    <row r="271" spans="1:6" x14ac:dyDescent="0.3">
      <c r="A271" t="s">
        <v>15</v>
      </c>
      <c r="B271" t="s">
        <v>0</v>
      </c>
      <c r="C271" t="s">
        <v>1</v>
      </c>
      <c r="D271" t="s">
        <v>2</v>
      </c>
      <c r="E271" t="s">
        <v>3</v>
      </c>
      <c r="F271" s="32" t="s">
        <v>4</v>
      </c>
    </row>
    <row r="272" spans="1:6" x14ac:dyDescent="0.3">
      <c r="A272" s="56" t="s">
        <v>21</v>
      </c>
      <c r="B272">
        <v>0.11</v>
      </c>
      <c r="C272">
        <v>0.68</v>
      </c>
      <c r="D272">
        <v>1</v>
      </c>
      <c r="E272">
        <f t="shared" ref="E272:E326" si="10">B272*C272*D272</f>
        <v>7.4800000000000005E-2</v>
      </c>
      <c r="F272" s="54"/>
    </row>
    <row r="273" spans="1:6" x14ac:dyDescent="0.3">
      <c r="A273" s="56" t="s">
        <v>21</v>
      </c>
      <c r="B273">
        <v>0.13</v>
      </c>
      <c r="C273">
        <v>0.55000000000000004</v>
      </c>
      <c r="D273">
        <v>1</v>
      </c>
      <c r="E273">
        <f t="shared" si="10"/>
        <v>7.1500000000000008E-2</v>
      </c>
      <c r="F273" s="54"/>
    </row>
    <row r="274" spans="1:6" x14ac:dyDescent="0.3">
      <c r="A274" s="56" t="s">
        <v>21</v>
      </c>
      <c r="B274">
        <v>0.56999999999999995</v>
      </c>
      <c r="C274">
        <v>0.21</v>
      </c>
      <c r="D274">
        <v>1</v>
      </c>
      <c r="E274">
        <f t="shared" si="10"/>
        <v>0.11969999999999999</v>
      </c>
      <c r="F274" s="54"/>
    </row>
    <row r="275" spans="1:6" x14ac:dyDescent="0.3">
      <c r="A275" s="56" t="s">
        <v>21</v>
      </c>
      <c r="B275">
        <v>0.21</v>
      </c>
      <c r="C275">
        <v>0.22</v>
      </c>
      <c r="D275">
        <v>1</v>
      </c>
      <c r="E275">
        <f t="shared" si="10"/>
        <v>4.6199999999999998E-2</v>
      </c>
      <c r="F275" s="54"/>
    </row>
    <row r="276" spans="1:6" x14ac:dyDescent="0.3">
      <c r="A276" s="56" t="s">
        <v>21</v>
      </c>
      <c r="B276">
        <v>0.39</v>
      </c>
      <c r="C276">
        <v>0.14000000000000001</v>
      </c>
      <c r="D276">
        <v>1</v>
      </c>
      <c r="E276">
        <f t="shared" si="10"/>
        <v>5.460000000000001E-2</v>
      </c>
      <c r="F276" s="54"/>
    </row>
    <row r="277" spans="1:6" x14ac:dyDescent="0.3">
      <c r="A277" s="56" t="s">
        <v>21</v>
      </c>
      <c r="B277">
        <v>0.20499999999999999</v>
      </c>
      <c r="C277">
        <v>0.34</v>
      </c>
      <c r="D277">
        <v>5</v>
      </c>
      <c r="E277">
        <f t="shared" si="10"/>
        <v>0.34849999999999998</v>
      </c>
      <c r="F277" s="54"/>
    </row>
    <row r="278" spans="1:6" x14ac:dyDescent="0.3">
      <c r="A278" s="56" t="s">
        <v>21</v>
      </c>
      <c r="B278">
        <v>0.20499999999999999</v>
      </c>
      <c r="C278">
        <v>0.28499999999999998</v>
      </c>
      <c r="D278">
        <v>1</v>
      </c>
      <c r="E278">
        <f t="shared" si="10"/>
        <v>5.8424999999999991E-2</v>
      </c>
      <c r="F278" s="54"/>
    </row>
    <row r="279" spans="1:6" x14ac:dyDescent="0.3">
      <c r="A279" s="56" t="s">
        <v>21</v>
      </c>
      <c r="B279">
        <v>0.14499999999999999</v>
      </c>
      <c r="C279">
        <v>0.63</v>
      </c>
      <c r="D279">
        <v>1</v>
      </c>
      <c r="E279">
        <f t="shared" si="10"/>
        <v>9.1350000000000001E-2</v>
      </c>
      <c r="F279" s="54"/>
    </row>
    <row r="280" spans="1:6" x14ac:dyDescent="0.3">
      <c r="A280" s="56" t="s">
        <v>21</v>
      </c>
      <c r="B280">
        <v>0.54</v>
      </c>
      <c r="C280">
        <v>0.185</v>
      </c>
      <c r="D280">
        <v>1</v>
      </c>
      <c r="E280">
        <f t="shared" si="10"/>
        <v>9.9900000000000003E-2</v>
      </c>
      <c r="F280" s="54"/>
    </row>
    <row r="281" spans="1:6" x14ac:dyDescent="0.3">
      <c r="A281" s="56" t="s">
        <v>21</v>
      </c>
      <c r="B281">
        <v>0.16500000000000001</v>
      </c>
      <c r="C281">
        <v>0.56000000000000005</v>
      </c>
      <c r="D281">
        <v>1</v>
      </c>
      <c r="E281">
        <f t="shared" si="10"/>
        <v>9.240000000000001E-2</v>
      </c>
      <c r="F281" s="54"/>
    </row>
    <row r="282" spans="1:6" x14ac:dyDescent="0.3">
      <c r="A282" s="56" t="s">
        <v>21</v>
      </c>
      <c r="B282">
        <v>0.21</v>
      </c>
      <c r="C282">
        <v>0.54500000000000004</v>
      </c>
      <c r="D282">
        <v>1</v>
      </c>
      <c r="E282">
        <f t="shared" si="10"/>
        <v>0.11445000000000001</v>
      </c>
      <c r="F282" s="54"/>
    </row>
    <row r="283" spans="1:6" x14ac:dyDescent="0.3">
      <c r="A283" s="56" t="s">
        <v>21</v>
      </c>
      <c r="B283">
        <v>0.15</v>
      </c>
      <c r="C283">
        <v>0.54</v>
      </c>
      <c r="D283">
        <v>1</v>
      </c>
      <c r="E283">
        <f t="shared" si="10"/>
        <v>8.1000000000000003E-2</v>
      </c>
      <c r="F283" s="54"/>
    </row>
    <row r="284" spans="1:6" x14ac:dyDescent="0.3">
      <c r="A284" s="56" t="s">
        <v>21</v>
      </c>
      <c r="B284">
        <v>0.35</v>
      </c>
      <c r="C284">
        <v>0.49</v>
      </c>
      <c r="D284">
        <v>1</v>
      </c>
      <c r="E284">
        <f t="shared" si="10"/>
        <v>0.17149999999999999</v>
      </c>
      <c r="F284" s="54"/>
    </row>
    <row r="285" spans="1:6" x14ac:dyDescent="0.3">
      <c r="A285" s="56" t="s">
        <v>21</v>
      </c>
      <c r="B285">
        <v>0.66500000000000004</v>
      </c>
      <c r="C285">
        <v>0.38</v>
      </c>
      <c r="D285">
        <v>1</v>
      </c>
      <c r="E285">
        <f t="shared" si="10"/>
        <v>0.25270000000000004</v>
      </c>
      <c r="F285" s="54"/>
    </row>
    <row r="286" spans="1:6" x14ac:dyDescent="0.3">
      <c r="A286" s="56" t="s">
        <v>21</v>
      </c>
      <c r="B286">
        <v>0.24</v>
      </c>
      <c r="C286">
        <v>0.41</v>
      </c>
      <c r="D286">
        <v>1</v>
      </c>
      <c r="E286">
        <f t="shared" si="10"/>
        <v>9.8399999999999987E-2</v>
      </c>
      <c r="F286" s="54"/>
    </row>
    <row r="287" spans="1:6" x14ac:dyDescent="0.3">
      <c r="A287" s="56" t="s">
        <v>21</v>
      </c>
      <c r="B287">
        <v>0.35</v>
      </c>
      <c r="C287">
        <v>0.49</v>
      </c>
      <c r="D287">
        <v>1</v>
      </c>
      <c r="E287">
        <f t="shared" si="10"/>
        <v>0.17149999999999999</v>
      </c>
      <c r="F287" s="54"/>
    </row>
    <row r="288" spans="1:6" x14ac:dyDescent="0.3">
      <c r="A288" s="56" t="s">
        <v>21</v>
      </c>
      <c r="B288">
        <v>0.54</v>
      </c>
      <c r="C288">
        <v>0.16500000000000001</v>
      </c>
      <c r="D288">
        <v>1</v>
      </c>
      <c r="E288">
        <f t="shared" si="10"/>
        <v>8.9100000000000013E-2</v>
      </c>
      <c r="F288" s="54"/>
    </row>
    <row r="289" spans="1:6" x14ac:dyDescent="0.3">
      <c r="A289" s="56" t="s">
        <v>21</v>
      </c>
      <c r="B289">
        <v>0.17499999999999999</v>
      </c>
      <c r="C289">
        <v>0.54</v>
      </c>
      <c r="D289">
        <v>1</v>
      </c>
      <c r="E289">
        <f t="shared" si="10"/>
        <v>9.4500000000000001E-2</v>
      </c>
      <c r="F289" s="54"/>
    </row>
    <row r="290" spans="1:6" x14ac:dyDescent="0.3">
      <c r="A290" s="56" t="s">
        <v>21</v>
      </c>
      <c r="B290">
        <v>0.11</v>
      </c>
      <c r="C290">
        <v>0.79</v>
      </c>
      <c r="D290">
        <v>1</v>
      </c>
      <c r="E290">
        <f t="shared" si="10"/>
        <v>8.6900000000000005E-2</v>
      </c>
      <c r="F290" s="54"/>
    </row>
    <row r="291" spans="1:6" x14ac:dyDescent="0.3">
      <c r="A291" s="56" t="s">
        <v>21</v>
      </c>
      <c r="B291">
        <v>0.28499999999999998</v>
      </c>
      <c r="C291">
        <v>0.46</v>
      </c>
      <c r="D291">
        <v>3</v>
      </c>
      <c r="E291">
        <f t="shared" si="10"/>
        <v>0.39329999999999998</v>
      </c>
      <c r="F291" s="54"/>
    </row>
    <row r="292" spans="1:6" x14ac:dyDescent="0.3">
      <c r="A292" s="56" t="s">
        <v>21</v>
      </c>
      <c r="B292">
        <v>0.28499999999999998</v>
      </c>
      <c r="C292">
        <v>0.42</v>
      </c>
      <c r="D292">
        <v>1</v>
      </c>
      <c r="E292">
        <f t="shared" si="10"/>
        <v>0.11969999999999999</v>
      </c>
      <c r="F292" s="54"/>
    </row>
    <row r="293" spans="1:6" x14ac:dyDescent="0.3">
      <c r="A293" s="56" t="s">
        <v>21</v>
      </c>
      <c r="B293">
        <v>0.28499999999999998</v>
      </c>
      <c r="C293">
        <v>0.45</v>
      </c>
      <c r="D293">
        <v>1</v>
      </c>
      <c r="E293">
        <f t="shared" si="10"/>
        <v>0.12825</v>
      </c>
      <c r="F293" s="54"/>
    </row>
    <row r="294" spans="1:6" x14ac:dyDescent="0.3">
      <c r="A294" s="56" t="s">
        <v>21</v>
      </c>
      <c r="B294">
        <v>0.4</v>
      </c>
      <c r="C294">
        <v>0.34</v>
      </c>
      <c r="D294">
        <v>1</v>
      </c>
      <c r="E294">
        <f t="shared" si="10"/>
        <v>0.13600000000000001</v>
      </c>
      <c r="F294" s="54"/>
    </row>
    <row r="295" spans="1:6" x14ac:dyDescent="0.3">
      <c r="A295" s="56" t="s">
        <v>21</v>
      </c>
      <c r="B295">
        <v>0.23</v>
      </c>
      <c r="C295">
        <v>0.44</v>
      </c>
      <c r="D295">
        <v>1</v>
      </c>
      <c r="E295">
        <f t="shared" si="10"/>
        <v>0.1012</v>
      </c>
      <c r="F295" s="54"/>
    </row>
    <row r="296" spans="1:6" x14ac:dyDescent="0.3">
      <c r="A296" s="56" t="s">
        <v>21</v>
      </c>
      <c r="B296">
        <v>0.13</v>
      </c>
      <c r="C296">
        <v>0.55000000000000004</v>
      </c>
      <c r="D296">
        <v>2</v>
      </c>
      <c r="E296">
        <f t="shared" si="10"/>
        <v>0.14300000000000002</v>
      </c>
      <c r="F296" s="54"/>
    </row>
    <row r="297" spans="1:6" x14ac:dyDescent="0.3">
      <c r="A297" s="56" t="s">
        <v>21</v>
      </c>
      <c r="B297">
        <v>0.2</v>
      </c>
      <c r="C297">
        <v>0.59</v>
      </c>
      <c r="D297">
        <v>1</v>
      </c>
      <c r="E297">
        <f t="shared" si="10"/>
        <v>0.11799999999999999</v>
      </c>
      <c r="F297" s="54"/>
    </row>
    <row r="298" spans="1:6" x14ac:dyDescent="0.3">
      <c r="A298" s="56" t="s">
        <v>21</v>
      </c>
      <c r="B298">
        <v>0.11</v>
      </c>
      <c r="C298">
        <v>0.65500000000000003</v>
      </c>
      <c r="D298">
        <v>1</v>
      </c>
      <c r="E298">
        <f t="shared" si="10"/>
        <v>7.2050000000000003E-2</v>
      </c>
      <c r="F298" s="54"/>
    </row>
    <row r="299" spans="1:6" x14ac:dyDescent="0.3">
      <c r="A299" s="56" t="s">
        <v>21</v>
      </c>
      <c r="B299">
        <v>0.22</v>
      </c>
      <c r="C299">
        <v>0.27</v>
      </c>
      <c r="D299">
        <v>1</v>
      </c>
      <c r="E299">
        <f t="shared" si="10"/>
        <v>5.9400000000000001E-2</v>
      </c>
      <c r="F299" s="54"/>
    </row>
    <row r="300" spans="1:6" x14ac:dyDescent="0.3">
      <c r="A300" s="56" t="s">
        <v>21</v>
      </c>
      <c r="B300">
        <v>0.14000000000000001</v>
      </c>
      <c r="C300">
        <v>0.32</v>
      </c>
      <c r="D300">
        <v>1</v>
      </c>
      <c r="E300">
        <f t="shared" si="10"/>
        <v>4.4800000000000006E-2</v>
      </c>
      <c r="F300" s="54"/>
    </row>
    <row r="301" spans="1:6" x14ac:dyDescent="0.3">
      <c r="A301" s="56" t="s">
        <v>21</v>
      </c>
      <c r="B301">
        <v>0.15</v>
      </c>
      <c r="C301">
        <v>0.34</v>
      </c>
      <c r="D301">
        <v>1</v>
      </c>
      <c r="E301">
        <f t="shared" si="10"/>
        <v>5.1000000000000004E-2</v>
      </c>
      <c r="F301" s="54"/>
    </row>
    <row r="302" spans="1:6" x14ac:dyDescent="0.3">
      <c r="A302" s="56" t="s">
        <v>21</v>
      </c>
      <c r="B302">
        <v>0.28000000000000003</v>
      </c>
      <c r="C302">
        <v>0.35</v>
      </c>
      <c r="D302">
        <v>1</v>
      </c>
      <c r="E302">
        <f t="shared" si="10"/>
        <v>9.8000000000000004E-2</v>
      </c>
      <c r="F302" s="54"/>
    </row>
    <row r="303" spans="1:6" x14ac:dyDescent="0.3">
      <c r="A303" s="56" t="s">
        <v>21</v>
      </c>
      <c r="B303">
        <v>0.33</v>
      </c>
      <c r="C303">
        <v>0.14499999999999999</v>
      </c>
      <c r="D303">
        <v>1</v>
      </c>
      <c r="E303">
        <f t="shared" si="10"/>
        <v>4.7849999999999997E-2</v>
      </c>
      <c r="F303" s="54"/>
    </row>
    <row r="304" spans="1:6" x14ac:dyDescent="0.3">
      <c r="A304" s="56" t="s">
        <v>21</v>
      </c>
      <c r="B304">
        <v>0.34</v>
      </c>
      <c r="C304">
        <v>0.22</v>
      </c>
      <c r="D304">
        <v>4</v>
      </c>
      <c r="E304">
        <f t="shared" si="10"/>
        <v>0.29920000000000002</v>
      </c>
      <c r="F304" s="54"/>
    </row>
    <row r="305" spans="1:6" x14ac:dyDescent="0.3">
      <c r="A305" s="56" t="s">
        <v>21</v>
      </c>
      <c r="B305">
        <v>0.14499999999999999</v>
      </c>
      <c r="C305">
        <v>0.4</v>
      </c>
      <c r="D305">
        <v>1</v>
      </c>
      <c r="E305">
        <f t="shared" si="10"/>
        <v>5.7999999999999996E-2</v>
      </c>
      <c r="F305" s="54"/>
    </row>
    <row r="306" spans="1:6" x14ac:dyDescent="0.3">
      <c r="A306" s="56" t="s">
        <v>21</v>
      </c>
      <c r="B306">
        <v>0.23</v>
      </c>
      <c r="C306">
        <v>0.4</v>
      </c>
      <c r="D306">
        <v>1</v>
      </c>
      <c r="E306">
        <f t="shared" si="10"/>
        <v>9.2000000000000012E-2</v>
      </c>
      <c r="F306" s="54"/>
    </row>
    <row r="307" spans="1:6" x14ac:dyDescent="0.3">
      <c r="A307" s="56" t="s">
        <v>21</v>
      </c>
      <c r="B307">
        <v>0.33</v>
      </c>
      <c r="C307">
        <v>0.14499999999999999</v>
      </c>
      <c r="D307">
        <v>1</v>
      </c>
      <c r="E307">
        <f t="shared" si="10"/>
        <v>4.7849999999999997E-2</v>
      </c>
      <c r="F307" s="54"/>
    </row>
    <row r="308" spans="1:6" x14ac:dyDescent="0.3">
      <c r="A308" s="56" t="s">
        <v>21</v>
      </c>
      <c r="B308">
        <v>0.21</v>
      </c>
      <c r="C308">
        <v>0.34</v>
      </c>
      <c r="D308">
        <v>1</v>
      </c>
      <c r="E308">
        <f t="shared" si="10"/>
        <v>7.1400000000000005E-2</v>
      </c>
      <c r="F308" s="54"/>
    </row>
    <row r="309" spans="1:6" x14ac:dyDescent="0.3">
      <c r="A309" s="56" t="s">
        <v>21</v>
      </c>
      <c r="B309">
        <v>0.215</v>
      </c>
      <c r="C309">
        <v>0.34</v>
      </c>
      <c r="D309">
        <v>2</v>
      </c>
      <c r="E309">
        <f t="shared" si="10"/>
        <v>0.1462</v>
      </c>
      <c r="F309" s="54"/>
    </row>
    <row r="310" spans="1:6" x14ac:dyDescent="0.3">
      <c r="A310" s="56" t="s">
        <v>21</v>
      </c>
      <c r="B310">
        <v>0.20499999999999999</v>
      </c>
      <c r="C310">
        <v>0.34</v>
      </c>
      <c r="D310">
        <v>2</v>
      </c>
      <c r="E310">
        <f t="shared" si="10"/>
        <v>0.1394</v>
      </c>
      <c r="F310" s="54"/>
    </row>
    <row r="311" spans="1:6" x14ac:dyDescent="0.3">
      <c r="A311" s="56" t="s">
        <v>21</v>
      </c>
      <c r="B311">
        <v>0.23</v>
      </c>
      <c r="C311">
        <v>0.34</v>
      </c>
      <c r="D311">
        <v>1</v>
      </c>
      <c r="E311">
        <f t="shared" si="10"/>
        <v>7.8200000000000006E-2</v>
      </c>
      <c r="F311" s="54"/>
    </row>
    <row r="312" spans="1:6" x14ac:dyDescent="0.3">
      <c r="A312" s="56" t="s">
        <v>21</v>
      </c>
      <c r="B312">
        <v>0.215</v>
      </c>
      <c r="C312">
        <v>0.28999999999999998</v>
      </c>
      <c r="D312">
        <v>1</v>
      </c>
      <c r="E312">
        <f t="shared" si="10"/>
        <v>6.2349999999999996E-2</v>
      </c>
      <c r="F312" s="54"/>
    </row>
    <row r="313" spans="1:6" x14ac:dyDescent="0.3">
      <c r="A313" s="56" t="s">
        <v>21</v>
      </c>
      <c r="B313">
        <v>0.37</v>
      </c>
      <c r="C313">
        <v>0.3</v>
      </c>
      <c r="D313">
        <v>1</v>
      </c>
      <c r="E313">
        <f t="shared" si="10"/>
        <v>0.111</v>
      </c>
      <c r="F313" s="54"/>
    </row>
    <row r="314" spans="1:6" x14ac:dyDescent="0.3">
      <c r="A314" s="56" t="s">
        <v>21</v>
      </c>
      <c r="B314">
        <v>0.15</v>
      </c>
      <c r="C314">
        <v>0.48</v>
      </c>
      <c r="D314">
        <v>1</v>
      </c>
      <c r="E314">
        <f t="shared" si="10"/>
        <v>7.1999999999999995E-2</v>
      </c>
      <c r="F314" s="54"/>
    </row>
    <row r="315" spans="1:6" x14ac:dyDescent="0.3">
      <c r="A315" s="56" t="s">
        <v>21</v>
      </c>
      <c r="B315">
        <v>0.42</v>
      </c>
      <c r="C315">
        <v>1.48</v>
      </c>
      <c r="D315">
        <v>1</v>
      </c>
      <c r="E315">
        <f t="shared" si="10"/>
        <v>0.62159999999999993</v>
      </c>
      <c r="F315" s="54"/>
    </row>
    <row r="316" spans="1:6" x14ac:dyDescent="0.3">
      <c r="A316" s="56" t="s">
        <v>21</v>
      </c>
      <c r="B316">
        <v>0.64</v>
      </c>
      <c r="C316">
        <v>0.68</v>
      </c>
      <c r="D316">
        <v>1</v>
      </c>
      <c r="E316">
        <f t="shared" si="10"/>
        <v>0.43520000000000003</v>
      </c>
      <c r="F316" s="54"/>
    </row>
    <row r="317" spans="1:6" x14ac:dyDescent="0.3">
      <c r="A317" s="56" t="s">
        <v>21</v>
      </c>
      <c r="B317">
        <v>0.35</v>
      </c>
      <c r="C317">
        <v>0.22</v>
      </c>
      <c r="D317">
        <v>1</v>
      </c>
      <c r="E317">
        <f t="shared" si="10"/>
        <v>7.6999999999999999E-2</v>
      </c>
      <c r="F317" s="54"/>
    </row>
    <row r="318" spans="1:6" x14ac:dyDescent="0.3">
      <c r="A318" s="56" t="s">
        <v>21</v>
      </c>
      <c r="B318">
        <v>0.17499999999999999</v>
      </c>
      <c r="C318">
        <v>0.73</v>
      </c>
      <c r="D318">
        <v>1</v>
      </c>
      <c r="E318">
        <f t="shared" si="10"/>
        <v>0.12775</v>
      </c>
      <c r="F318" s="54"/>
    </row>
    <row r="319" spans="1:6" x14ac:dyDescent="0.3">
      <c r="A319" s="56" t="s">
        <v>21</v>
      </c>
      <c r="B319">
        <v>1.04</v>
      </c>
      <c r="C319">
        <v>0.49</v>
      </c>
      <c r="D319">
        <v>1</v>
      </c>
      <c r="E319">
        <f t="shared" si="10"/>
        <v>0.50960000000000005</v>
      </c>
      <c r="F319" s="54"/>
    </row>
    <row r="320" spans="1:6" x14ac:dyDescent="0.3">
      <c r="A320" s="56" t="s">
        <v>21</v>
      </c>
      <c r="B320">
        <v>1.25</v>
      </c>
      <c r="C320">
        <v>1.915</v>
      </c>
      <c r="D320">
        <v>1</v>
      </c>
      <c r="E320">
        <f t="shared" si="10"/>
        <v>2.3937499999999998</v>
      </c>
      <c r="F320" s="54"/>
    </row>
    <row r="321" spans="1:6" x14ac:dyDescent="0.3">
      <c r="A321" s="56" t="s">
        <v>21</v>
      </c>
      <c r="B321">
        <v>1.3149999999999999</v>
      </c>
      <c r="C321">
        <v>1.25</v>
      </c>
      <c r="D321">
        <v>1</v>
      </c>
      <c r="E321">
        <f t="shared" si="10"/>
        <v>1.6437499999999998</v>
      </c>
      <c r="F321" s="54"/>
    </row>
    <row r="322" spans="1:6" x14ac:dyDescent="0.3">
      <c r="A322" s="56" t="s">
        <v>21</v>
      </c>
      <c r="B322">
        <v>0.16</v>
      </c>
      <c r="C322">
        <v>0.54</v>
      </c>
      <c r="D322">
        <v>1</v>
      </c>
      <c r="E322">
        <f t="shared" si="10"/>
        <v>8.6400000000000005E-2</v>
      </c>
      <c r="F322" s="54"/>
    </row>
    <row r="323" spans="1:6" x14ac:dyDescent="0.3">
      <c r="A323" s="56" t="s">
        <v>21</v>
      </c>
      <c r="B323">
        <v>0.12</v>
      </c>
      <c r="C323">
        <v>0.55000000000000004</v>
      </c>
      <c r="D323">
        <v>1</v>
      </c>
      <c r="E323">
        <f t="shared" si="10"/>
        <v>6.6000000000000003E-2</v>
      </c>
      <c r="F323" s="54"/>
    </row>
    <row r="324" spans="1:6" x14ac:dyDescent="0.3">
      <c r="A324" s="56" t="s">
        <v>21</v>
      </c>
      <c r="B324">
        <v>0.1</v>
      </c>
      <c r="C324">
        <v>0.87</v>
      </c>
      <c r="D324">
        <v>1</v>
      </c>
      <c r="E324">
        <f t="shared" si="10"/>
        <v>8.7000000000000008E-2</v>
      </c>
      <c r="F324" s="54"/>
    </row>
    <row r="325" spans="1:6" x14ac:dyDescent="0.3">
      <c r="A325" s="56" t="s">
        <v>21</v>
      </c>
      <c r="B325">
        <v>0.20499999999999999</v>
      </c>
      <c r="C325">
        <v>0.33500000000000002</v>
      </c>
      <c r="D325">
        <v>1</v>
      </c>
      <c r="E325">
        <f t="shared" si="10"/>
        <v>6.8675E-2</v>
      </c>
      <c r="F325" s="54"/>
    </row>
    <row r="326" spans="1:6" x14ac:dyDescent="0.3">
      <c r="A326" s="56" t="s">
        <v>21</v>
      </c>
      <c r="B326">
        <v>0.21</v>
      </c>
      <c r="C326">
        <v>0.34</v>
      </c>
      <c r="D326">
        <v>1</v>
      </c>
      <c r="E326">
        <f t="shared" si="10"/>
        <v>7.1400000000000005E-2</v>
      </c>
      <c r="F326" s="54"/>
    </row>
    <row r="327" spans="1:6" x14ac:dyDescent="0.3">
      <c r="A327" s="56" t="s">
        <v>21</v>
      </c>
      <c r="B327">
        <v>1.92</v>
      </c>
      <c r="C327">
        <v>0.27</v>
      </c>
      <c r="D327">
        <v>1</v>
      </c>
      <c r="E327">
        <f>B327*C327*D327</f>
        <v>0.51839999999999997</v>
      </c>
      <c r="F327" s="54"/>
    </row>
    <row r="328" spans="1:6" x14ac:dyDescent="0.3">
      <c r="A328" s="56" t="s">
        <v>21</v>
      </c>
      <c r="B328">
        <v>0.59</v>
      </c>
      <c r="C328">
        <v>0.59</v>
      </c>
      <c r="D328">
        <v>1</v>
      </c>
      <c r="E328">
        <f>B328*C328*D328</f>
        <v>0.34809999999999997</v>
      </c>
      <c r="F328" s="54"/>
    </row>
    <row r="329" spans="1:6" x14ac:dyDescent="0.3">
      <c r="A329" s="56" t="s">
        <v>21</v>
      </c>
      <c r="B329">
        <v>0.19</v>
      </c>
      <c r="C329">
        <v>0.22500000000000001</v>
      </c>
      <c r="D329">
        <v>1</v>
      </c>
      <c r="E329">
        <f>B329*C329*D329</f>
        <v>4.2750000000000003E-2</v>
      </c>
      <c r="F329" s="54"/>
    </row>
    <row r="330" spans="1:6" x14ac:dyDescent="0.3">
      <c r="A330" s="56" t="s">
        <v>21</v>
      </c>
      <c r="B330">
        <v>14245</v>
      </c>
      <c r="E330">
        <v>1.03</v>
      </c>
      <c r="F330" s="46">
        <f>SUBTOTAL(109,Таблица4162[кв/м])</f>
        <v>13.034950000000002</v>
      </c>
    </row>
    <row r="331" spans="1:6" x14ac:dyDescent="0.3">
      <c r="A331" t="s">
        <v>15</v>
      </c>
      <c r="B331" t="s">
        <v>0</v>
      </c>
      <c r="C331" t="s">
        <v>1</v>
      </c>
      <c r="D331" t="s">
        <v>2</v>
      </c>
      <c r="E331" s="31" t="s">
        <v>3</v>
      </c>
      <c r="F331" s="32" t="s">
        <v>4</v>
      </c>
    </row>
    <row r="332" spans="1:6" x14ac:dyDescent="0.3">
      <c r="A332" s="52" t="s">
        <v>20</v>
      </c>
      <c r="B332">
        <v>0.28999999999999998</v>
      </c>
      <c r="C332">
        <v>0.38</v>
      </c>
      <c r="D332">
        <v>1</v>
      </c>
      <c r="E332" s="31">
        <f t="shared" ref="E332:E384" si="11">B332*C332*D332</f>
        <v>0.11019999999999999</v>
      </c>
      <c r="F332" s="52"/>
    </row>
    <row r="333" spans="1:6" x14ac:dyDescent="0.3">
      <c r="A333" s="52" t="s">
        <v>20</v>
      </c>
      <c r="B333">
        <v>0.16</v>
      </c>
      <c r="C333">
        <v>0.82</v>
      </c>
      <c r="D333">
        <v>1</v>
      </c>
      <c r="E333" s="31">
        <f t="shared" si="11"/>
        <v>0.13119999999999998</v>
      </c>
      <c r="F333" s="52"/>
    </row>
    <row r="334" spans="1:6" x14ac:dyDescent="0.3">
      <c r="A334" s="52" t="s">
        <v>20</v>
      </c>
      <c r="B334">
        <v>0.59</v>
      </c>
      <c r="C334">
        <v>0.37</v>
      </c>
      <c r="D334">
        <v>1</v>
      </c>
      <c r="E334" s="31">
        <f t="shared" si="11"/>
        <v>0.21829999999999999</v>
      </c>
      <c r="F334" s="52"/>
    </row>
    <row r="335" spans="1:6" x14ac:dyDescent="0.3">
      <c r="A335" s="52" t="s">
        <v>20</v>
      </c>
      <c r="B335">
        <v>0.59</v>
      </c>
      <c r="C335">
        <v>0.93</v>
      </c>
      <c r="D335">
        <v>1</v>
      </c>
      <c r="E335" s="31">
        <f t="shared" si="11"/>
        <v>0.54869999999999997</v>
      </c>
      <c r="F335" s="52"/>
    </row>
    <row r="336" spans="1:6" x14ac:dyDescent="0.3">
      <c r="A336" s="52" t="s">
        <v>20</v>
      </c>
      <c r="B336">
        <v>0.39</v>
      </c>
      <c r="C336">
        <v>0.24</v>
      </c>
      <c r="D336">
        <v>1</v>
      </c>
      <c r="E336" s="31">
        <f t="shared" si="11"/>
        <v>9.3600000000000003E-2</v>
      </c>
      <c r="F336" s="52"/>
    </row>
    <row r="337" spans="1:6" x14ac:dyDescent="0.3">
      <c r="A337" s="52" t="s">
        <v>20</v>
      </c>
      <c r="B337">
        <v>0.29499999999999998</v>
      </c>
      <c r="C337">
        <v>0.41</v>
      </c>
      <c r="D337">
        <v>1</v>
      </c>
      <c r="E337" s="31">
        <f t="shared" si="11"/>
        <v>0.12094999999999999</v>
      </c>
      <c r="F337" s="52"/>
    </row>
    <row r="338" spans="1:6" x14ac:dyDescent="0.3">
      <c r="A338" s="52" t="s">
        <v>20</v>
      </c>
      <c r="B338">
        <v>1.25</v>
      </c>
      <c r="C338">
        <v>0.92</v>
      </c>
      <c r="D338">
        <v>1</v>
      </c>
      <c r="E338" s="31">
        <f t="shared" si="11"/>
        <v>1.1500000000000001</v>
      </c>
      <c r="F338" s="52"/>
    </row>
    <row r="339" spans="1:6" x14ac:dyDescent="0.3">
      <c r="A339" s="52" t="s">
        <v>20</v>
      </c>
      <c r="B339">
        <v>0.88</v>
      </c>
      <c r="C339">
        <v>0.54</v>
      </c>
      <c r="D339">
        <v>1</v>
      </c>
      <c r="E339" s="31">
        <f t="shared" si="11"/>
        <v>0.47520000000000001</v>
      </c>
      <c r="F339" s="52"/>
    </row>
    <row r="340" spans="1:6" x14ac:dyDescent="0.3">
      <c r="A340" s="52" t="s">
        <v>20</v>
      </c>
      <c r="B340">
        <v>0.27</v>
      </c>
      <c r="C340">
        <v>0.27</v>
      </c>
      <c r="D340">
        <v>1</v>
      </c>
      <c r="E340" s="31">
        <f t="shared" si="11"/>
        <v>7.2900000000000006E-2</v>
      </c>
      <c r="F340" s="52"/>
    </row>
    <row r="341" spans="1:6" x14ac:dyDescent="0.3">
      <c r="A341" s="52" t="s">
        <v>20</v>
      </c>
      <c r="B341">
        <v>0.29499999999999998</v>
      </c>
      <c r="C341">
        <v>0.30499999999999999</v>
      </c>
      <c r="D341">
        <v>1</v>
      </c>
      <c r="E341" s="31">
        <f t="shared" si="11"/>
        <v>8.9974999999999999E-2</v>
      </c>
      <c r="F341" s="52"/>
    </row>
    <row r="342" spans="1:6" x14ac:dyDescent="0.3">
      <c r="A342" s="52" t="s">
        <v>20</v>
      </c>
      <c r="B342">
        <v>0.13500000000000001</v>
      </c>
      <c r="C342">
        <v>0.28499999999999998</v>
      </c>
      <c r="D342">
        <v>1</v>
      </c>
      <c r="E342" s="31">
        <f t="shared" si="11"/>
        <v>3.8475000000000002E-2</v>
      </c>
      <c r="F342" s="52"/>
    </row>
    <row r="343" spans="1:6" x14ac:dyDescent="0.3">
      <c r="A343" s="52" t="s">
        <v>20</v>
      </c>
      <c r="B343">
        <v>0.16</v>
      </c>
      <c r="C343">
        <v>0.36</v>
      </c>
      <c r="D343">
        <v>1</v>
      </c>
      <c r="E343" s="31">
        <f t="shared" si="11"/>
        <v>5.7599999999999998E-2</v>
      </c>
      <c r="F343" s="52"/>
    </row>
    <row r="344" spans="1:6" x14ac:dyDescent="0.3">
      <c r="A344" s="52" t="s">
        <v>20</v>
      </c>
      <c r="B344">
        <v>0.26</v>
      </c>
      <c r="C344">
        <v>0.23</v>
      </c>
      <c r="D344">
        <v>1</v>
      </c>
      <c r="E344" s="31">
        <f t="shared" si="11"/>
        <v>5.9800000000000006E-2</v>
      </c>
      <c r="F344" s="52"/>
    </row>
    <row r="345" spans="1:6" x14ac:dyDescent="0.3">
      <c r="A345" s="52" t="s">
        <v>20</v>
      </c>
      <c r="B345">
        <v>0.13</v>
      </c>
      <c r="C345">
        <v>0.33</v>
      </c>
      <c r="D345">
        <v>1</v>
      </c>
      <c r="E345" s="31">
        <f t="shared" si="11"/>
        <v>4.2900000000000001E-2</v>
      </c>
      <c r="F345" s="52"/>
    </row>
    <row r="346" spans="1:6" x14ac:dyDescent="0.3">
      <c r="A346" s="52" t="s">
        <v>20</v>
      </c>
      <c r="B346">
        <v>0.33500000000000002</v>
      </c>
      <c r="C346">
        <v>0.16500000000000001</v>
      </c>
      <c r="D346">
        <v>1</v>
      </c>
      <c r="E346" s="31">
        <f t="shared" si="11"/>
        <v>5.5275000000000005E-2</v>
      </c>
      <c r="F346" s="52"/>
    </row>
    <row r="347" spans="1:6" x14ac:dyDescent="0.3">
      <c r="A347" s="52" t="s">
        <v>20</v>
      </c>
      <c r="B347">
        <v>0.35</v>
      </c>
      <c r="C347">
        <v>2.5</v>
      </c>
      <c r="D347">
        <v>1</v>
      </c>
      <c r="E347" s="31">
        <f t="shared" si="11"/>
        <v>0.875</v>
      </c>
      <c r="F347" s="52"/>
    </row>
    <row r="348" spans="1:6" x14ac:dyDescent="0.3">
      <c r="A348" s="52" t="s">
        <v>20</v>
      </c>
      <c r="B348">
        <v>0.23</v>
      </c>
      <c r="C348">
        <v>1.32</v>
      </c>
      <c r="D348">
        <v>1</v>
      </c>
      <c r="E348" s="31">
        <f t="shared" si="11"/>
        <v>0.30360000000000004</v>
      </c>
      <c r="F348" s="52"/>
    </row>
    <row r="349" spans="1:6" x14ac:dyDescent="0.3">
      <c r="A349" s="52" t="s">
        <v>20</v>
      </c>
      <c r="B349">
        <v>0.83499999999999996</v>
      </c>
      <c r="C349">
        <v>1.24</v>
      </c>
      <c r="D349">
        <v>1</v>
      </c>
      <c r="E349" s="31">
        <f t="shared" si="11"/>
        <v>1.0353999999999999</v>
      </c>
      <c r="F349" s="52"/>
    </row>
    <row r="350" spans="1:6" x14ac:dyDescent="0.3">
      <c r="A350" s="52" t="s">
        <v>20</v>
      </c>
      <c r="B350">
        <v>0.16500000000000001</v>
      </c>
      <c r="C350">
        <v>1.4450000000000001</v>
      </c>
      <c r="D350">
        <v>1</v>
      </c>
      <c r="E350" s="31">
        <f t="shared" si="11"/>
        <v>0.23842500000000003</v>
      </c>
      <c r="F350" s="52"/>
    </row>
    <row r="351" spans="1:6" x14ac:dyDescent="0.3">
      <c r="A351" s="52" t="s">
        <v>20</v>
      </c>
      <c r="B351">
        <v>1.24</v>
      </c>
      <c r="C351">
        <v>0.74</v>
      </c>
      <c r="D351">
        <v>1</v>
      </c>
      <c r="E351" s="31">
        <f t="shared" si="11"/>
        <v>0.91759999999999997</v>
      </c>
      <c r="F351" s="52"/>
    </row>
    <row r="352" spans="1:6" x14ac:dyDescent="0.3">
      <c r="A352" s="52" t="s">
        <v>20</v>
      </c>
      <c r="B352">
        <v>0.49</v>
      </c>
      <c r="C352">
        <v>0.49</v>
      </c>
      <c r="D352">
        <v>1</v>
      </c>
      <c r="E352" s="31">
        <f t="shared" si="11"/>
        <v>0.24009999999999998</v>
      </c>
      <c r="F352" s="52"/>
    </row>
    <row r="353" spans="1:6" x14ac:dyDescent="0.3">
      <c r="A353" s="52" t="s">
        <v>20</v>
      </c>
      <c r="B353">
        <v>1.74</v>
      </c>
      <c r="C353">
        <v>0.13</v>
      </c>
      <c r="D353">
        <v>1</v>
      </c>
      <c r="E353" s="31">
        <f t="shared" si="11"/>
        <v>0.22620000000000001</v>
      </c>
      <c r="F353" s="52"/>
    </row>
    <row r="354" spans="1:6" x14ac:dyDescent="0.3">
      <c r="A354" s="52" t="s">
        <v>20</v>
      </c>
      <c r="B354">
        <v>0.7</v>
      </c>
      <c r="C354">
        <v>0.2</v>
      </c>
      <c r="D354">
        <v>1</v>
      </c>
      <c r="E354" s="31">
        <f t="shared" si="11"/>
        <v>0.13999999999999999</v>
      </c>
      <c r="F354" s="52"/>
    </row>
    <row r="355" spans="1:6" x14ac:dyDescent="0.3">
      <c r="A355" s="52" t="s">
        <v>20</v>
      </c>
      <c r="B355">
        <v>0.49</v>
      </c>
      <c r="C355">
        <v>0.23</v>
      </c>
      <c r="D355">
        <v>1</v>
      </c>
      <c r="E355" s="31">
        <f t="shared" si="11"/>
        <v>0.11270000000000001</v>
      </c>
      <c r="F355" s="52"/>
    </row>
    <row r="356" spans="1:6" x14ac:dyDescent="0.3">
      <c r="A356" s="52" t="s">
        <v>20</v>
      </c>
      <c r="B356">
        <v>0.74</v>
      </c>
      <c r="C356">
        <v>0.86</v>
      </c>
      <c r="D356">
        <v>1</v>
      </c>
      <c r="E356" s="31">
        <f t="shared" si="11"/>
        <v>0.63639999999999997</v>
      </c>
      <c r="F356" s="52"/>
    </row>
    <row r="357" spans="1:6" x14ac:dyDescent="0.3">
      <c r="A357" s="52" t="s">
        <v>20</v>
      </c>
      <c r="B357">
        <v>0.27500000000000002</v>
      </c>
      <c r="C357">
        <v>0.58499999999999996</v>
      </c>
      <c r="D357">
        <v>1</v>
      </c>
      <c r="E357" s="31">
        <f t="shared" si="11"/>
        <v>0.16087499999999999</v>
      </c>
      <c r="F357" s="52"/>
    </row>
    <row r="358" spans="1:6" x14ac:dyDescent="0.3">
      <c r="A358" s="52" t="s">
        <v>20</v>
      </c>
      <c r="B358">
        <v>0.96</v>
      </c>
      <c r="C358">
        <v>1.25</v>
      </c>
      <c r="D358">
        <v>1</v>
      </c>
      <c r="E358" s="31">
        <f t="shared" si="11"/>
        <v>1.2</v>
      </c>
      <c r="F358" s="52"/>
    </row>
    <row r="359" spans="1:6" x14ac:dyDescent="0.3">
      <c r="A359" s="52" t="s">
        <v>20</v>
      </c>
      <c r="B359">
        <v>0.37</v>
      </c>
      <c r="C359">
        <v>2.5</v>
      </c>
      <c r="D359">
        <v>1</v>
      </c>
      <c r="E359" s="31">
        <f t="shared" si="11"/>
        <v>0.92500000000000004</v>
      </c>
      <c r="F359" s="52"/>
    </row>
    <row r="360" spans="1:6" x14ac:dyDescent="0.3">
      <c r="A360" s="52" t="s">
        <v>20</v>
      </c>
      <c r="B360">
        <v>0.59499999999999997</v>
      </c>
      <c r="C360">
        <v>0.255</v>
      </c>
      <c r="D360">
        <v>1</v>
      </c>
      <c r="E360" s="31">
        <f t="shared" si="11"/>
        <v>0.151725</v>
      </c>
      <c r="F360" s="52"/>
    </row>
    <row r="361" spans="1:6" x14ac:dyDescent="0.3">
      <c r="A361" s="52" t="s">
        <v>20</v>
      </c>
      <c r="B361">
        <v>0.435</v>
      </c>
      <c r="C361">
        <v>1.5149999999999999</v>
      </c>
      <c r="D361">
        <v>1</v>
      </c>
      <c r="E361" s="31">
        <f t="shared" si="11"/>
        <v>0.65902499999999997</v>
      </c>
      <c r="F361" s="52"/>
    </row>
    <row r="362" spans="1:6" x14ac:dyDescent="0.3">
      <c r="A362" s="52" t="s">
        <v>20</v>
      </c>
      <c r="B362">
        <v>0.74</v>
      </c>
      <c r="C362">
        <v>0.86499999999999999</v>
      </c>
      <c r="D362">
        <v>1</v>
      </c>
      <c r="E362" s="31">
        <f t="shared" si="11"/>
        <v>0.6401</v>
      </c>
      <c r="F362" s="52"/>
    </row>
    <row r="363" spans="1:6" x14ac:dyDescent="0.3">
      <c r="A363" s="52" t="s">
        <v>20</v>
      </c>
      <c r="B363">
        <v>0.37</v>
      </c>
      <c r="C363">
        <v>2.5</v>
      </c>
      <c r="D363">
        <v>1</v>
      </c>
      <c r="E363" s="31">
        <f t="shared" si="11"/>
        <v>0.92500000000000004</v>
      </c>
      <c r="F363" s="52"/>
    </row>
    <row r="364" spans="1:6" x14ac:dyDescent="0.3">
      <c r="A364" s="52" t="s">
        <v>20</v>
      </c>
      <c r="B364">
        <v>0.36</v>
      </c>
      <c r="C364">
        <v>0.73</v>
      </c>
      <c r="D364">
        <v>1</v>
      </c>
      <c r="E364" s="31">
        <f t="shared" si="11"/>
        <v>0.26279999999999998</v>
      </c>
      <c r="F364" s="52"/>
    </row>
    <row r="365" spans="1:6" x14ac:dyDescent="0.3">
      <c r="A365" s="52" t="s">
        <v>20</v>
      </c>
      <c r="B365">
        <v>0.36</v>
      </c>
      <c r="C365">
        <v>0.71</v>
      </c>
      <c r="D365">
        <v>1</v>
      </c>
      <c r="E365" s="31">
        <f t="shared" si="11"/>
        <v>0.25559999999999999</v>
      </c>
      <c r="F365" s="52"/>
    </row>
    <row r="366" spans="1:6" x14ac:dyDescent="0.3">
      <c r="A366" s="52" t="s">
        <v>20</v>
      </c>
      <c r="B366">
        <v>0.23</v>
      </c>
      <c r="C366">
        <v>0.49</v>
      </c>
      <c r="D366">
        <v>1</v>
      </c>
      <c r="E366" s="31">
        <f t="shared" si="11"/>
        <v>0.11270000000000001</v>
      </c>
      <c r="F366" s="52"/>
    </row>
    <row r="367" spans="1:6" x14ac:dyDescent="0.3">
      <c r="A367" s="52" t="s">
        <v>20</v>
      </c>
      <c r="B367">
        <v>0.74</v>
      </c>
      <c r="C367">
        <v>1.25</v>
      </c>
      <c r="D367">
        <v>1</v>
      </c>
      <c r="E367" s="31">
        <f t="shared" si="11"/>
        <v>0.92500000000000004</v>
      </c>
      <c r="F367" s="52"/>
    </row>
    <row r="368" spans="1:6" x14ac:dyDescent="0.3">
      <c r="A368" s="52" t="s">
        <v>20</v>
      </c>
      <c r="B368">
        <v>0.17</v>
      </c>
      <c r="C368">
        <v>0.49</v>
      </c>
      <c r="D368">
        <v>1</v>
      </c>
      <c r="E368" s="31">
        <f t="shared" si="11"/>
        <v>8.3299999999999999E-2</v>
      </c>
      <c r="F368" s="52"/>
    </row>
    <row r="369" spans="1:6" x14ac:dyDescent="0.3">
      <c r="A369" s="52" t="s">
        <v>20</v>
      </c>
      <c r="B369">
        <v>0.39</v>
      </c>
      <c r="C369">
        <v>0.49</v>
      </c>
      <c r="D369">
        <v>1</v>
      </c>
      <c r="E369" s="31">
        <f t="shared" si="11"/>
        <v>0.19109999999999999</v>
      </c>
      <c r="F369" s="52"/>
    </row>
    <row r="370" spans="1:6" x14ac:dyDescent="0.3">
      <c r="A370" s="52" t="s">
        <v>20</v>
      </c>
      <c r="B370">
        <v>0.34</v>
      </c>
      <c r="C370">
        <v>0.59</v>
      </c>
      <c r="D370">
        <v>1</v>
      </c>
      <c r="E370" s="31">
        <f t="shared" si="11"/>
        <v>0.2006</v>
      </c>
      <c r="F370" s="52"/>
    </row>
    <row r="371" spans="1:6" x14ac:dyDescent="0.3">
      <c r="A371" s="52" t="s">
        <v>20</v>
      </c>
      <c r="B371">
        <v>0.13</v>
      </c>
      <c r="C371">
        <v>1.74</v>
      </c>
      <c r="D371">
        <v>2</v>
      </c>
      <c r="E371" s="31">
        <f t="shared" si="11"/>
        <v>0.45240000000000002</v>
      </c>
      <c r="F371" s="52"/>
    </row>
    <row r="372" spans="1:6" x14ac:dyDescent="0.3">
      <c r="A372" s="52" t="s">
        <v>20</v>
      </c>
      <c r="B372">
        <v>0.74</v>
      </c>
      <c r="C372">
        <v>1.25</v>
      </c>
      <c r="D372">
        <v>1</v>
      </c>
      <c r="E372" s="31">
        <f t="shared" si="11"/>
        <v>0.92500000000000004</v>
      </c>
      <c r="F372" s="52"/>
    </row>
    <row r="373" spans="1:6" x14ac:dyDescent="0.3">
      <c r="A373" s="52" t="s">
        <v>20</v>
      </c>
      <c r="B373">
        <v>0.49</v>
      </c>
      <c r="C373">
        <v>0.23</v>
      </c>
      <c r="D373">
        <v>2</v>
      </c>
      <c r="E373" s="31">
        <f t="shared" si="11"/>
        <v>0.22540000000000002</v>
      </c>
      <c r="F373" s="52"/>
    </row>
    <row r="374" spans="1:6" x14ac:dyDescent="0.3">
      <c r="A374" s="52" t="s">
        <v>20</v>
      </c>
      <c r="B374">
        <v>0.36</v>
      </c>
      <c r="C374">
        <v>0.73</v>
      </c>
      <c r="D374">
        <v>1</v>
      </c>
      <c r="E374" s="31">
        <f t="shared" si="11"/>
        <v>0.26279999999999998</v>
      </c>
      <c r="F374" s="52"/>
    </row>
    <row r="375" spans="1:6" x14ac:dyDescent="0.3">
      <c r="A375" s="52" t="s">
        <v>20</v>
      </c>
      <c r="B375">
        <v>0.36</v>
      </c>
      <c r="C375">
        <v>0.71</v>
      </c>
      <c r="D375">
        <v>1</v>
      </c>
      <c r="E375" s="31">
        <f t="shared" si="11"/>
        <v>0.25559999999999999</v>
      </c>
      <c r="F375" s="52"/>
    </row>
    <row r="376" spans="1:6" x14ac:dyDescent="0.3">
      <c r="A376" s="52" t="s">
        <v>20</v>
      </c>
      <c r="B376">
        <v>0.23</v>
      </c>
      <c r="C376">
        <v>0.49</v>
      </c>
      <c r="D376">
        <v>1</v>
      </c>
      <c r="E376" s="31">
        <f t="shared" si="11"/>
        <v>0.11270000000000001</v>
      </c>
      <c r="F376" s="52"/>
    </row>
    <row r="377" spans="1:6" x14ac:dyDescent="0.3">
      <c r="A377" s="52" t="s">
        <v>20</v>
      </c>
      <c r="B377">
        <v>0.74</v>
      </c>
      <c r="C377">
        <v>1.25</v>
      </c>
      <c r="D377">
        <v>1</v>
      </c>
      <c r="E377" s="31">
        <f t="shared" si="11"/>
        <v>0.92500000000000004</v>
      </c>
      <c r="F377" s="52"/>
    </row>
    <row r="378" spans="1:6" x14ac:dyDescent="0.3">
      <c r="A378" s="52" t="s">
        <v>20</v>
      </c>
      <c r="B378">
        <v>0.17</v>
      </c>
      <c r="C378">
        <v>0.49</v>
      </c>
      <c r="D378">
        <v>1</v>
      </c>
      <c r="E378" s="31">
        <f t="shared" si="11"/>
        <v>8.3299999999999999E-2</v>
      </c>
      <c r="F378" s="52"/>
    </row>
    <row r="379" spans="1:6" x14ac:dyDescent="0.3">
      <c r="A379" s="52" t="s">
        <v>20</v>
      </c>
      <c r="B379">
        <v>0.39</v>
      </c>
      <c r="C379">
        <v>0.49</v>
      </c>
      <c r="D379">
        <v>1</v>
      </c>
      <c r="E379" s="31">
        <f t="shared" si="11"/>
        <v>0.19109999999999999</v>
      </c>
      <c r="F379" s="52"/>
    </row>
    <row r="380" spans="1:6" x14ac:dyDescent="0.3">
      <c r="A380" s="52" t="s">
        <v>20</v>
      </c>
      <c r="B380">
        <v>0.34</v>
      </c>
      <c r="C380">
        <v>0.59</v>
      </c>
      <c r="D380">
        <v>1</v>
      </c>
      <c r="E380" s="31">
        <f t="shared" si="11"/>
        <v>0.2006</v>
      </c>
      <c r="F380" s="52"/>
    </row>
    <row r="381" spans="1:6" x14ac:dyDescent="0.3">
      <c r="A381" s="52" t="s">
        <v>20</v>
      </c>
      <c r="B381">
        <v>0.13</v>
      </c>
      <c r="C381">
        <v>1.74</v>
      </c>
      <c r="D381">
        <v>2</v>
      </c>
      <c r="E381" s="31">
        <f t="shared" si="11"/>
        <v>0.45240000000000002</v>
      </c>
      <c r="F381" s="52"/>
    </row>
    <row r="382" spans="1:6" x14ac:dyDescent="0.3">
      <c r="A382" s="52" t="s">
        <v>20</v>
      </c>
      <c r="B382">
        <v>0.74</v>
      </c>
      <c r="C382">
        <v>1.25</v>
      </c>
      <c r="D382">
        <v>1</v>
      </c>
      <c r="E382" s="31">
        <f t="shared" si="11"/>
        <v>0.92500000000000004</v>
      </c>
      <c r="F382" s="52"/>
    </row>
    <row r="383" spans="1:6" x14ac:dyDescent="0.3">
      <c r="A383" s="52" t="s">
        <v>20</v>
      </c>
      <c r="B383">
        <v>0.49</v>
      </c>
      <c r="C383">
        <v>0.23</v>
      </c>
      <c r="D383">
        <v>1</v>
      </c>
      <c r="E383" s="31">
        <f t="shared" si="11"/>
        <v>0.11270000000000001</v>
      </c>
      <c r="F383" s="52"/>
    </row>
    <row r="384" spans="1:6" x14ac:dyDescent="0.3">
      <c r="A384" s="52" t="s">
        <v>20</v>
      </c>
      <c r="B384">
        <v>0.6</v>
      </c>
      <c r="C384">
        <v>0.18</v>
      </c>
      <c r="D384">
        <v>1</v>
      </c>
      <c r="E384" s="31">
        <f t="shared" si="11"/>
        <v>0.108</v>
      </c>
      <c r="F384" s="53">
        <f>SUBTOTAL(109,Таблица33[кв/м])</f>
        <v>19.91532500000001</v>
      </c>
    </row>
    <row r="385" spans="1:6" x14ac:dyDescent="0.3">
      <c r="A385" s="2" t="s">
        <v>15</v>
      </c>
      <c r="B385" s="2" t="s">
        <v>0</v>
      </c>
      <c r="C385" s="3" t="s">
        <v>1</v>
      </c>
      <c r="D385" s="3" t="s">
        <v>2</v>
      </c>
      <c r="E385" s="4" t="s">
        <v>3</v>
      </c>
      <c r="F385" s="3" t="s">
        <v>4</v>
      </c>
    </row>
    <row r="386" spans="1:6" x14ac:dyDescent="0.3">
      <c r="A386" s="13">
        <v>0.9</v>
      </c>
      <c r="B386" s="33">
        <v>0.14000000000000001</v>
      </c>
      <c r="C386" s="33">
        <v>1.25</v>
      </c>
      <c r="D386" s="33">
        <v>1</v>
      </c>
      <c r="E386" s="33">
        <f t="shared" ref="E386:E392" si="12">B386*C386*D386</f>
        <v>0.17500000000000002</v>
      </c>
      <c r="F386" s="50"/>
    </row>
    <row r="387" spans="1:6" x14ac:dyDescent="0.3">
      <c r="A387" s="13">
        <v>0.9</v>
      </c>
      <c r="B387" s="33">
        <v>0.34</v>
      </c>
      <c r="C387" s="33">
        <v>1.0449999999999999</v>
      </c>
      <c r="D387" s="33">
        <v>1</v>
      </c>
      <c r="E387" s="33">
        <f t="shared" si="12"/>
        <v>0.3553</v>
      </c>
      <c r="F387" s="50"/>
    </row>
    <row r="388" spans="1:6" x14ac:dyDescent="0.3">
      <c r="A388" s="13">
        <v>0.9</v>
      </c>
      <c r="B388" s="33">
        <v>0.17</v>
      </c>
      <c r="C388" s="33">
        <v>0.8</v>
      </c>
      <c r="D388" s="33">
        <v>1</v>
      </c>
      <c r="E388" s="33">
        <f t="shared" si="12"/>
        <v>0.13600000000000001</v>
      </c>
      <c r="F388" s="50"/>
    </row>
    <row r="389" spans="1:6" x14ac:dyDescent="0.3">
      <c r="A389" s="13">
        <v>0.9</v>
      </c>
      <c r="B389" s="33">
        <v>0.17</v>
      </c>
      <c r="C389" s="33">
        <v>2</v>
      </c>
      <c r="D389" s="33">
        <v>1</v>
      </c>
      <c r="E389" s="33">
        <f t="shared" si="12"/>
        <v>0.34</v>
      </c>
      <c r="F389" s="50"/>
    </row>
    <row r="390" spans="1:6" x14ac:dyDescent="0.3">
      <c r="A390" s="13">
        <v>0.9</v>
      </c>
      <c r="B390" s="33">
        <v>0.17</v>
      </c>
      <c r="C390" s="33">
        <v>0.4</v>
      </c>
      <c r="D390" s="33">
        <v>1</v>
      </c>
      <c r="E390" s="33">
        <f t="shared" si="12"/>
        <v>6.8000000000000005E-2</v>
      </c>
      <c r="F390" s="50"/>
    </row>
    <row r="391" spans="1:6" x14ac:dyDescent="0.3">
      <c r="A391" s="13">
        <v>0.9</v>
      </c>
      <c r="B391" s="33">
        <v>0.255</v>
      </c>
      <c r="C391" s="33">
        <v>0.56999999999999995</v>
      </c>
      <c r="D391" s="33">
        <v>1</v>
      </c>
      <c r="E391" s="33">
        <f t="shared" si="12"/>
        <v>0.14534999999999998</v>
      </c>
      <c r="F391" s="50"/>
    </row>
    <row r="392" spans="1:6" x14ac:dyDescent="0.3">
      <c r="A392" s="13">
        <v>0.9</v>
      </c>
      <c r="B392" s="33">
        <v>0.17</v>
      </c>
      <c r="C392" s="33">
        <v>1.2050000000000001</v>
      </c>
      <c r="D392" s="33">
        <v>1</v>
      </c>
      <c r="E392" s="33">
        <f t="shared" si="12"/>
        <v>0.20485000000000003</v>
      </c>
      <c r="F392" s="51">
        <f>SUBTOTAL(109,Таблица93755565751[кв/м])</f>
        <v>1.4245000000000001</v>
      </c>
    </row>
    <row r="393" spans="1:6" x14ac:dyDescent="0.3">
      <c r="A393" s="48" t="s">
        <v>15</v>
      </c>
      <c r="B393" s="2" t="s">
        <v>0</v>
      </c>
      <c r="C393" s="3" t="s">
        <v>1</v>
      </c>
      <c r="D393" s="3" t="s">
        <v>2</v>
      </c>
      <c r="E393" s="4" t="s">
        <v>3</v>
      </c>
      <c r="F393" s="45" t="s">
        <v>4</v>
      </c>
    </row>
    <row r="394" spans="1:6" x14ac:dyDescent="0.3">
      <c r="A394" s="47">
        <v>2.8</v>
      </c>
      <c r="B394" s="5">
        <v>0.49</v>
      </c>
      <c r="C394" s="5">
        <v>1.25</v>
      </c>
      <c r="D394" s="5">
        <v>1</v>
      </c>
      <c r="E394" s="6">
        <f t="shared" ref="E394:E399" si="13">B394*C394*D394</f>
        <v>0.61250000000000004</v>
      </c>
      <c r="F394" s="44"/>
    </row>
    <row r="395" spans="1:6" x14ac:dyDescent="0.3">
      <c r="A395" s="47">
        <v>2.8</v>
      </c>
      <c r="B395" s="5">
        <v>0.98</v>
      </c>
      <c r="C395" s="5">
        <v>1.25</v>
      </c>
      <c r="D395" s="5">
        <v>1</v>
      </c>
      <c r="E395" s="6">
        <f t="shared" si="13"/>
        <v>1.2250000000000001</v>
      </c>
      <c r="F395" s="44"/>
    </row>
    <row r="396" spans="1:6" x14ac:dyDescent="0.3">
      <c r="A396" s="47">
        <v>2.8</v>
      </c>
      <c r="B396" s="5">
        <v>0.19</v>
      </c>
      <c r="C396" s="5">
        <v>1.25</v>
      </c>
      <c r="D396" s="5">
        <v>1</v>
      </c>
      <c r="E396" s="6">
        <f t="shared" si="13"/>
        <v>0.23749999999999999</v>
      </c>
      <c r="F396" s="44"/>
    </row>
    <row r="397" spans="1:6" x14ac:dyDescent="0.3">
      <c r="A397" s="47">
        <v>2.8</v>
      </c>
      <c r="B397" s="5">
        <v>0.35</v>
      </c>
      <c r="C397" s="5">
        <v>0.6</v>
      </c>
      <c r="D397" s="5">
        <v>1</v>
      </c>
      <c r="E397" s="6">
        <f t="shared" si="13"/>
        <v>0.21</v>
      </c>
      <c r="F397" s="44"/>
    </row>
    <row r="398" spans="1:6" x14ac:dyDescent="0.3">
      <c r="A398" s="47">
        <v>2.8</v>
      </c>
      <c r="B398" s="5">
        <v>0.79</v>
      </c>
      <c r="C398" s="5">
        <v>2.5</v>
      </c>
      <c r="D398" s="5">
        <v>1</v>
      </c>
      <c r="E398" s="6">
        <f t="shared" si="13"/>
        <v>1.9750000000000001</v>
      </c>
      <c r="F398" s="44"/>
    </row>
    <row r="399" spans="1:6" x14ac:dyDescent="0.3">
      <c r="A399" s="47">
        <v>2.8</v>
      </c>
      <c r="B399" s="5">
        <v>0.98</v>
      </c>
      <c r="C399" s="5">
        <v>1.25</v>
      </c>
      <c r="D399" s="5">
        <v>1</v>
      </c>
      <c r="E399" s="6">
        <f t="shared" si="13"/>
        <v>1.2250000000000001</v>
      </c>
      <c r="F399" s="46">
        <f>SUBTOTAL(109,Таблица6656[кв/м])</f>
        <v>5.4849999999999994</v>
      </c>
    </row>
    <row r="400" spans="1:6" x14ac:dyDescent="0.3">
      <c r="A400" t="s">
        <v>15</v>
      </c>
      <c r="B400" t="s">
        <v>0</v>
      </c>
      <c r="C400" t="s">
        <v>1</v>
      </c>
      <c r="D400" s="1" t="s">
        <v>2</v>
      </c>
      <c r="E400" t="s">
        <v>3</v>
      </c>
      <c r="F400" s="34" t="s">
        <v>4</v>
      </c>
    </row>
    <row r="401" spans="1:6" x14ac:dyDescent="0.3">
      <c r="A401" s="39" t="s">
        <v>19</v>
      </c>
      <c r="B401">
        <v>0.16500000000000001</v>
      </c>
      <c r="C401">
        <v>1.26</v>
      </c>
      <c r="D401" s="1">
        <v>1</v>
      </c>
      <c r="E401">
        <f>Таблица39[[#This Row],[ ширина м]]*Таблица39[[#This Row],[длина м]]*Таблица39[[#This Row],[кол-во]]</f>
        <v>0.2079</v>
      </c>
      <c r="F401" s="43"/>
    </row>
    <row r="402" spans="1:6" x14ac:dyDescent="0.3">
      <c r="A402" s="37" t="s">
        <v>19</v>
      </c>
      <c r="B402">
        <v>0.33</v>
      </c>
      <c r="C402">
        <v>0.65</v>
      </c>
      <c r="D402" s="1">
        <v>1</v>
      </c>
      <c r="E402">
        <f>Таблица39[[#This Row],[ ширина м]]*Таблица39[[#This Row],[длина м]]*Таблица39[[#This Row],[кол-во]]</f>
        <v>0.21450000000000002</v>
      </c>
      <c r="F402" s="43"/>
    </row>
    <row r="403" spans="1:6" x14ac:dyDescent="0.3">
      <c r="A403" s="37" t="s">
        <v>19</v>
      </c>
      <c r="B403">
        <v>0.13500000000000001</v>
      </c>
      <c r="C403">
        <v>0.59499999999999997</v>
      </c>
      <c r="D403" s="1">
        <v>1</v>
      </c>
      <c r="E403">
        <f>Таблица39[[#This Row],[ ширина м]]*Таблица39[[#This Row],[длина м]]*Таблица39[[#This Row],[кол-во]]</f>
        <v>8.0325000000000008E-2</v>
      </c>
      <c r="F403" s="43"/>
    </row>
    <row r="404" spans="1:6" x14ac:dyDescent="0.3">
      <c r="A404" s="37" t="s">
        <v>19</v>
      </c>
      <c r="B404">
        <v>0.72</v>
      </c>
      <c r="C404">
        <v>1.1499999999999999</v>
      </c>
      <c r="D404" s="1">
        <v>1</v>
      </c>
      <c r="E404">
        <f>Таблица39[[#This Row],[ ширина м]]*Таблица39[[#This Row],[длина м]]*Таблица39[[#This Row],[кол-во]]</f>
        <v>0.82799999999999996</v>
      </c>
      <c r="F404" s="43"/>
    </row>
    <row r="405" spans="1:6" x14ac:dyDescent="0.3">
      <c r="A405" s="37" t="s">
        <v>19</v>
      </c>
      <c r="B405">
        <v>0.16</v>
      </c>
      <c r="C405">
        <v>0.54</v>
      </c>
      <c r="D405" s="1">
        <v>1</v>
      </c>
      <c r="E405">
        <f>Таблица39[[#This Row],[ ширина м]]*Таблица39[[#This Row],[длина м]]*Таблица39[[#This Row],[кол-во]]</f>
        <v>8.6400000000000005E-2</v>
      </c>
      <c r="F405" s="46">
        <f>SUBTOTAL(109,Таблица39[кв/м])</f>
        <v>1.417125</v>
      </c>
    </row>
    <row r="406" spans="1:6" x14ac:dyDescent="0.3">
      <c r="A406" t="s">
        <v>15</v>
      </c>
      <c r="B406" t="s">
        <v>0</v>
      </c>
      <c r="C406" t="s">
        <v>1</v>
      </c>
      <c r="D406" t="s">
        <v>2</v>
      </c>
      <c r="E406" t="s">
        <v>3</v>
      </c>
      <c r="F406" s="35" t="s">
        <v>14</v>
      </c>
    </row>
    <row r="407" spans="1:6" x14ac:dyDescent="0.3">
      <c r="A407" s="42" t="s">
        <v>17</v>
      </c>
      <c r="B407">
        <v>0.33</v>
      </c>
      <c r="C407">
        <v>0.49</v>
      </c>
      <c r="D407">
        <v>1</v>
      </c>
      <c r="E407">
        <f t="shared" ref="E407:E470" si="14">B407*C407*D407</f>
        <v>0.16170000000000001</v>
      </c>
    </row>
    <row r="408" spans="1:6" x14ac:dyDescent="0.3">
      <c r="A408" s="42" t="s">
        <v>17</v>
      </c>
      <c r="B408">
        <v>0.29499999999999998</v>
      </c>
      <c r="C408">
        <v>0.49</v>
      </c>
      <c r="D408">
        <v>1</v>
      </c>
      <c r="E408">
        <f t="shared" si="14"/>
        <v>0.14454999999999998</v>
      </c>
    </row>
    <row r="409" spans="1:6" x14ac:dyDescent="0.3">
      <c r="A409" s="42" t="s">
        <v>17</v>
      </c>
      <c r="B409">
        <v>0.34</v>
      </c>
      <c r="C409">
        <v>0.5</v>
      </c>
      <c r="D409">
        <v>1</v>
      </c>
      <c r="E409">
        <f t="shared" si="14"/>
        <v>0.17</v>
      </c>
    </row>
    <row r="410" spans="1:6" x14ac:dyDescent="0.3">
      <c r="A410" s="42" t="s">
        <v>17</v>
      </c>
      <c r="B410">
        <v>0.28999999999999998</v>
      </c>
      <c r="C410">
        <v>0.28999999999999998</v>
      </c>
      <c r="D410">
        <v>1</v>
      </c>
      <c r="E410">
        <f t="shared" si="14"/>
        <v>8.4099999999999994E-2</v>
      </c>
    </row>
    <row r="411" spans="1:6" x14ac:dyDescent="0.3">
      <c r="A411" s="42" t="s">
        <v>17</v>
      </c>
      <c r="B411">
        <v>0.62</v>
      </c>
      <c r="C411">
        <v>0.65</v>
      </c>
      <c r="D411">
        <v>1</v>
      </c>
      <c r="E411">
        <f t="shared" si="14"/>
        <v>0.40300000000000002</v>
      </c>
    </row>
    <row r="412" spans="1:6" x14ac:dyDescent="0.3">
      <c r="A412" s="42" t="s">
        <v>17</v>
      </c>
      <c r="B412">
        <v>0.7</v>
      </c>
      <c r="C412">
        <v>0.65</v>
      </c>
      <c r="D412">
        <v>2</v>
      </c>
      <c r="E412">
        <f t="shared" si="14"/>
        <v>0.90999999999999992</v>
      </c>
    </row>
    <row r="413" spans="1:6" x14ac:dyDescent="0.3">
      <c r="A413" s="42" t="s">
        <v>17</v>
      </c>
      <c r="B413">
        <v>0.125</v>
      </c>
      <c r="C413">
        <v>1.5</v>
      </c>
      <c r="D413">
        <v>2</v>
      </c>
      <c r="E413">
        <f t="shared" si="14"/>
        <v>0.375</v>
      </c>
    </row>
    <row r="414" spans="1:6" x14ac:dyDescent="0.3">
      <c r="A414" s="42" t="s">
        <v>17</v>
      </c>
      <c r="B414">
        <v>0.28999999999999998</v>
      </c>
      <c r="C414">
        <v>0.25</v>
      </c>
      <c r="D414">
        <v>1</v>
      </c>
      <c r="E414">
        <f t="shared" si="14"/>
        <v>7.2499999999999995E-2</v>
      </c>
    </row>
    <row r="415" spans="1:6" x14ac:dyDescent="0.3">
      <c r="A415" s="42" t="s">
        <v>17</v>
      </c>
      <c r="B415">
        <v>0.66500000000000004</v>
      </c>
      <c r="C415">
        <v>0.31</v>
      </c>
      <c r="D415">
        <v>1</v>
      </c>
      <c r="E415">
        <f t="shared" si="14"/>
        <v>0.20615</v>
      </c>
    </row>
    <row r="416" spans="1:6" x14ac:dyDescent="0.3">
      <c r="A416" s="42" t="s">
        <v>17</v>
      </c>
      <c r="B416">
        <v>0.56000000000000005</v>
      </c>
      <c r="C416">
        <v>0.29499999999999998</v>
      </c>
      <c r="D416">
        <v>1</v>
      </c>
      <c r="E416">
        <f t="shared" si="14"/>
        <v>0.16520000000000001</v>
      </c>
    </row>
    <row r="417" spans="1:5" x14ac:dyDescent="0.3">
      <c r="A417" s="42" t="s">
        <v>17</v>
      </c>
      <c r="B417">
        <v>0.6</v>
      </c>
      <c r="C417">
        <v>0.255</v>
      </c>
      <c r="D417">
        <v>1</v>
      </c>
      <c r="E417">
        <f t="shared" si="14"/>
        <v>0.153</v>
      </c>
    </row>
    <row r="418" spans="1:5" x14ac:dyDescent="0.3">
      <c r="A418" s="42" t="s">
        <v>17</v>
      </c>
      <c r="B418">
        <v>1.56</v>
      </c>
      <c r="C418">
        <v>0.36</v>
      </c>
      <c r="D418">
        <v>1</v>
      </c>
      <c r="E418">
        <f t="shared" si="14"/>
        <v>0.56159999999999999</v>
      </c>
    </row>
    <row r="419" spans="1:5" x14ac:dyDescent="0.3">
      <c r="A419" s="42" t="s">
        <v>17</v>
      </c>
      <c r="B419">
        <v>1.42</v>
      </c>
      <c r="C419">
        <v>0.22</v>
      </c>
      <c r="D419">
        <v>1</v>
      </c>
      <c r="E419">
        <f t="shared" si="14"/>
        <v>0.31240000000000001</v>
      </c>
    </row>
    <row r="420" spans="1:5" x14ac:dyDescent="0.3">
      <c r="A420" s="42" t="s">
        <v>17</v>
      </c>
      <c r="B420">
        <v>1.155</v>
      </c>
      <c r="C420">
        <v>0.52500000000000002</v>
      </c>
      <c r="D420">
        <v>1</v>
      </c>
      <c r="E420">
        <f t="shared" si="14"/>
        <v>0.606375</v>
      </c>
    </row>
    <row r="421" spans="1:5" x14ac:dyDescent="0.3">
      <c r="A421" s="42" t="s">
        <v>17</v>
      </c>
      <c r="B421">
        <v>0.26500000000000001</v>
      </c>
      <c r="C421">
        <v>1.5</v>
      </c>
      <c r="D421">
        <v>2</v>
      </c>
      <c r="E421">
        <f t="shared" si="14"/>
        <v>0.79500000000000004</v>
      </c>
    </row>
    <row r="422" spans="1:5" x14ac:dyDescent="0.3">
      <c r="A422" s="42" t="s">
        <v>17</v>
      </c>
      <c r="B422">
        <v>0.81</v>
      </c>
      <c r="C422">
        <v>0.54500000000000004</v>
      </c>
      <c r="D422">
        <v>1</v>
      </c>
      <c r="E422">
        <f t="shared" si="14"/>
        <v>0.44145000000000006</v>
      </c>
    </row>
    <row r="423" spans="1:5" x14ac:dyDescent="0.3">
      <c r="A423" s="42" t="s">
        <v>17</v>
      </c>
      <c r="B423">
        <v>0.7</v>
      </c>
      <c r="C423">
        <v>0.36</v>
      </c>
      <c r="D423">
        <v>1</v>
      </c>
      <c r="E423">
        <f t="shared" si="14"/>
        <v>0.252</v>
      </c>
    </row>
    <row r="424" spans="1:5" x14ac:dyDescent="0.3">
      <c r="A424" s="42" t="s">
        <v>17</v>
      </c>
      <c r="B424">
        <v>0.13500000000000001</v>
      </c>
      <c r="C424">
        <v>0.505</v>
      </c>
      <c r="D424">
        <v>1</v>
      </c>
      <c r="E424">
        <f t="shared" si="14"/>
        <v>6.8174999999999999E-2</v>
      </c>
    </row>
    <row r="425" spans="1:5" x14ac:dyDescent="0.3">
      <c r="A425" s="42" t="s">
        <v>17</v>
      </c>
      <c r="B425">
        <v>0.17</v>
      </c>
      <c r="C425">
        <v>0.28999999999999998</v>
      </c>
      <c r="D425">
        <v>1</v>
      </c>
      <c r="E425">
        <f t="shared" si="14"/>
        <v>4.9300000000000004E-2</v>
      </c>
    </row>
    <row r="426" spans="1:5" x14ac:dyDescent="0.3">
      <c r="A426" s="42" t="s">
        <v>17</v>
      </c>
      <c r="B426">
        <v>0.28499999999999998</v>
      </c>
      <c r="C426">
        <v>0.47</v>
      </c>
      <c r="D426">
        <v>1</v>
      </c>
      <c r="E426">
        <f t="shared" si="14"/>
        <v>0.13394999999999999</v>
      </c>
    </row>
    <row r="427" spans="1:5" x14ac:dyDescent="0.3">
      <c r="A427" s="42" t="s">
        <v>17</v>
      </c>
      <c r="B427">
        <v>0.25</v>
      </c>
      <c r="C427">
        <v>1.68</v>
      </c>
      <c r="D427">
        <v>4</v>
      </c>
      <c r="E427">
        <f t="shared" si="14"/>
        <v>1.68</v>
      </c>
    </row>
    <row r="428" spans="1:5" x14ac:dyDescent="0.3">
      <c r="A428" s="42" t="s">
        <v>17</v>
      </c>
      <c r="B428">
        <v>0.44</v>
      </c>
      <c r="C428">
        <v>0.62</v>
      </c>
      <c r="D428">
        <v>1</v>
      </c>
      <c r="E428">
        <f t="shared" si="14"/>
        <v>0.27279999999999999</v>
      </c>
    </row>
    <row r="429" spans="1:5" x14ac:dyDescent="0.3">
      <c r="A429" s="42" t="s">
        <v>17</v>
      </c>
      <c r="B429">
        <v>0.25</v>
      </c>
      <c r="C429">
        <v>1.655</v>
      </c>
      <c r="D429">
        <v>1</v>
      </c>
      <c r="E429">
        <f t="shared" si="14"/>
        <v>0.41375000000000001</v>
      </c>
    </row>
    <row r="430" spans="1:5" x14ac:dyDescent="0.3">
      <c r="A430" s="42" t="s">
        <v>17</v>
      </c>
      <c r="B430">
        <v>0.125</v>
      </c>
      <c r="C430">
        <v>1.135</v>
      </c>
      <c r="D430">
        <v>1</v>
      </c>
      <c r="E430">
        <f t="shared" si="14"/>
        <v>0.141875</v>
      </c>
    </row>
    <row r="431" spans="1:5" x14ac:dyDescent="0.3">
      <c r="A431" s="42" t="s">
        <v>17</v>
      </c>
      <c r="B431">
        <v>0.13</v>
      </c>
      <c r="C431">
        <v>1.37</v>
      </c>
      <c r="D431">
        <v>1</v>
      </c>
      <c r="E431">
        <f t="shared" si="14"/>
        <v>0.17810000000000001</v>
      </c>
    </row>
    <row r="432" spans="1:5" x14ac:dyDescent="0.3">
      <c r="A432" s="42" t="s">
        <v>17</v>
      </c>
      <c r="B432">
        <v>0.2</v>
      </c>
      <c r="C432">
        <v>1.19</v>
      </c>
      <c r="D432">
        <v>1</v>
      </c>
      <c r="E432">
        <f t="shared" si="14"/>
        <v>0.23799999999999999</v>
      </c>
    </row>
    <row r="433" spans="1:5" x14ac:dyDescent="0.3">
      <c r="A433" s="42" t="s">
        <v>17</v>
      </c>
      <c r="B433">
        <v>0.13500000000000001</v>
      </c>
      <c r="C433">
        <v>1.175</v>
      </c>
      <c r="D433">
        <v>1</v>
      </c>
      <c r="E433">
        <f t="shared" si="14"/>
        <v>0.15862500000000002</v>
      </c>
    </row>
    <row r="434" spans="1:5" x14ac:dyDescent="0.3">
      <c r="A434" s="42" t="s">
        <v>17</v>
      </c>
      <c r="B434">
        <v>0.89</v>
      </c>
      <c r="C434">
        <v>0.38500000000000001</v>
      </c>
      <c r="D434">
        <v>1</v>
      </c>
      <c r="E434">
        <f t="shared" si="14"/>
        <v>0.34265000000000001</v>
      </c>
    </row>
    <row r="435" spans="1:5" x14ac:dyDescent="0.3">
      <c r="A435" s="42" t="s">
        <v>17</v>
      </c>
      <c r="B435">
        <v>0.22500000000000001</v>
      </c>
      <c r="C435">
        <v>6</v>
      </c>
      <c r="D435">
        <v>1</v>
      </c>
      <c r="E435">
        <f t="shared" si="14"/>
        <v>1.35</v>
      </c>
    </row>
    <row r="436" spans="1:5" x14ac:dyDescent="0.3">
      <c r="A436" s="42" t="s">
        <v>17</v>
      </c>
      <c r="B436">
        <v>0.25</v>
      </c>
      <c r="C436">
        <v>4.5</v>
      </c>
      <c r="D436">
        <v>1</v>
      </c>
      <c r="E436">
        <f t="shared" si="14"/>
        <v>1.125</v>
      </c>
    </row>
    <row r="437" spans="1:5" x14ac:dyDescent="0.3">
      <c r="A437" s="42" t="s">
        <v>17</v>
      </c>
      <c r="B437">
        <v>0.185</v>
      </c>
      <c r="C437">
        <v>4.8</v>
      </c>
      <c r="D437">
        <v>1</v>
      </c>
      <c r="E437">
        <f t="shared" si="14"/>
        <v>0.88800000000000001</v>
      </c>
    </row>
    <row r="438" spans="1:5" x14ac:dyDescent="0.3">
      <c r="A438" s="42" t="s">
        <v>17</v>
      </c>
      <c r="B438">
        <v>0.29499999999999998</v>
      </c>
      <c r="C438">
        <v>0.19</v>
      </c>
      <c r="D438">
        <v>1</v>
      </c>
      <c r="E438">
        <f t="shared" si="14"/>
        <v>5.6049999999999996E-2</v>
      </c>
    </row>
    <row r="439" spans="1:5" x14ac:dyDescent="0.3">
      <c r="A439" s="42" t="s">
        <v>17</v>
      </c>
      <c r="B439">
        <v>0.41499999999999998</v>
      </c>
      <c r="C439">
        <v>0.28999999999999998</v>
      </c>
      <c r="D439">
        <v>1</v>
      </c>
      <c r="E439">
        <f t="shared" si="14"/>
        <v>0.12034999999999998</v>
      </c>
    </row>
    <row r="440" spans="1:5" x14ac:dyDescent="0.3">
      <c r="A440" s="42" t="s">
        <v>17</v>
      </c>
      <c r="B440">
        <v>0.35499999999999998</v>
      </c>
      <c r="C440">
        <v>0.255</v>
      </c>
      <c r="D440">
        <v>1</v>
      </c>
      <c r="E440">
        <f t="shared" si="14"/>
        <v>9.0524999999999994E-2</v>
      </c>
    </row>
    <row r="441" spans="1:5" x14ac:dyDescent="0.3">
      <c r="A441" s="42" t="s">
        <v>17</v>
      </c>
      <c r="B441">
        <v>0.245</v>
      </c>
      <c r="C441">
        <v>0.75</v>
      </c>
      <c r="D441">
        <v>1</v>
      </c>
      <c r="E441">
        <f t="shared" si="14"/>
        <v>0.18375</v>
      </c>
    </row>
    <row r="442" spans="1:5" x14ac:dyDescent="0.3">
      <c r="A442" s="42" t="s">
        <v>17</v>
      </c>
      <c r="B442">
        <v>0.28999999999999998</v>
      </c>
      <c r="C442">
        <v>0.40500000000000003</v>
      </c>
      <c r="D442">
        <v>1</v>
      </c>
      <c r="E442">
        <f t="shared" si="14"/>
        <v>0.11745</v>
      </c>
    </row>
    <row r="443" spans="1:5" x14ac:dyDescent="0.3">
      <c r="A443" s="42" t="s">
        <v>17</v>
      </c>
      <c r="B443">
        <v>1.19</v>
      </c>
      <c r="C443">
        <v>0.26</v>
      </c>
      <c r="D443">
        <v>1</v>
      </c>
      <c r="E443">
        <f t="shared" si="14"/>
        <v>0.30940000000000001</v>
      </c>
    </row>
    <row r="444" spans="1:5" x14ac:dyDescent="0.3">
      <c r="A444" s="42" t="s">
        <v>17</v>
      </c>
      <c r="B444">
        <v>1.25</v>
      </c>
      <c r="C444">
        <v>0.19500000000000001</v>
      </c>
      <c r="D444">
        <v>1</v>
      </c>
      <c r="E444">
        <f t="shared" si="14"/>
        <v>0.24375000000000002</v>
      </c>
    </row>
    <row r="445" spans="1:5" x14ac:dyDescent="0.3">
      <c r="A445" s="42" t="s">
        <v>17</v>
      </c>
      <c r="B445">
        <v>1.25</v>
      </c>
      <c r="C445">
        <v>0.19500000000000001</v>
      </c>
      <c r="D445">
        <v>1</v>
      </c>
      <c r="E445">
        <f t="shared" si="14"/>
        <v>0.24375000000000002</v>
      </c>
    </row>
    <row r="446" spans="1:5" x14ac:dyDescent="0.3">
      <c r="A446" s="42" t="s">
        <v>17</v>
      </c>
      <c r="B446">
        <v>0.15</v>
      </c>
      <c r="C446">
        <v>1.655</v>
      </c>
      <c r="D446">
        <v>2</v>
      </c>
      <c r="E446">
        <f t="shared" si="14"/>
        <v>0.4965</v>
      </c>
    </row>
    <row r="447" spans="1:5" x14ac:dyDescent="0.3">
      <c r="A447" s="42" t="s">
        <v>17</v>
      </c>
      <c r="B447">
        <v>0.4</v>
      </c>
      <c r="C447">
        <v>1.5</v>
      </c>
      <c r="D447">
        <v>1</v>
      </c>
      <c r="E447">
        <f t="shared" si="14"/>
        <v>0.60000000000000009</v>
      </c>
    </row>
    <row r="448" spans="1:5" x14ac:dyDescent="0.3">
      <c r="A448" s="42" t="s">
        <v>17</v>
      </c>
      <c r="B448">
        <v>0.37</v>
      </c>
      <c r="C448">
        <v>1.5</v>
      </c>
      <c r="D448">
        <v>1</v>
      </c>
      <c r="E448">
        <f t="shared" si="14"/>
        <v>0.55499999999999994</v>
      </c>
    </row>
    <row r="449" spans="1:5" x14ac:dyDescent="0.3">
      <c r="A449" s="42" t="s">
        <v>17</v>
      </c>
      <c r="B449">
        <v>0.14499999999999999</v>
      </c>
      <c r="C449">
        <v>1</v>
      </c>
      <c r="D449">
        <v>1</v>
      </c>
      <c r="E449">
        <f t="shared" si="14"/>
        <v>0.14499999999999999</v>
      </c>
    </row>
    <row r="450" spans="1:5" x14ac:dyDescent="0.3">
      <c r="A450" s="42" t="s">
        <v>17</v>
      </c>
      <c r="B450">
        <v>0.15</v>
      </c>
      <c r="C450">
        <v>0.25</v>
      </c>
      <c r="D450">
        <v>1</v>
      </c>
      <c r="E450">
        <f t="shared" si="14"/>
        <v>3.7499999999999999E-2</v>
      </c>
    </row>
    <row r="451" spans="1:5" x14ac:dyDescent="0.3">
      <c r="A451" s="42" t="s">
        <v>17</v>
      </c>
      <c r="B451">
        <v>0.31</v>
      </c>
      <c r="C451">
        <v>1.5</v>
      </c>
      <c r="D451">
        <v>1</v>
      </c>
      <c r="E451">
        <f t="shared" si="14"/>
        <v>0.46499999999999997</v>
      </c>
    </row>
    <row r="452" spans="1:5" x14ac:dyDescent="0.3">
      <c r="A452" s="42" t="s">
        <v>17</v>
      </c>
      <c r="B452">
        <v>0.28999999999999998</v>
      </c>
      <c r="C452">
        <v>1.1200000000000001</v>
      </c>
      <c r="D452">
        <v>1</v>
      </c>
      <c r="E452">
        <f t="shared" si="14"/>
        <v>0.32480000000000003</v>
      </c>
    </row>
    <row r="453" spans="1:5" x14ac:dyDescent="0.3">
      <c r="A453" s="42" t="s">
        <v>17</v>
      </c>
      <c r="B453">
        <v>0.12</v>
      </c>
      <c r="C453">
        <v>2.0150000000000001</v>
      </c>
      <c r="D453">
        <v>1</v>
      </c>
      <c r="E453">
        <f t="shared" si="14"/>
        <v>0.24180000000000001</v>
      </c>
    </row>
    <row r="454" spans="1:5" x14ac:dyDescent="0.3">
      <c r="A454" s="42" t="s">
        <v>17</v>
      </c>
      <c r="B454">
        <v>0.1</v>
      </c>
      <c r="C454">
        <v>1.2849999999999999</v>
      </c>
      <c r="D454">
        <v>1</v>
      </c>
      <c r="E454">
        <f t="shared" si="14"/>
        <v>0.1285</v>
      </c>
    </row>
    <row r="455" spans="1:5" x14ac:dyDescent="0.3">
      <c r="A455" s="42" t="s">
        <v>17</v>
      </c>
      <c r="B455">
        <v>0.19</v>
      </c>
      <c r="C455">
        <v>1.2549999999999999</v>
      </c>
      <c r="D455">
        <v>2</v>
      </c>
      <c r="E455">
        <f t="shared" si="14"/>
        <v>0.47689999999999999</v>
      </c>
    </row>
    <row r="456" spans="1:5" x14ac:dyDescent="0.3">
      <c r="A456" s="42" t="s">
        <v>17</v>
      </c>
      <c r="B456">
        <v>0.19</v>
      </c>
      <c r="C456">
        <v>1.26</v>
      </c>
      <c r="D456">
        <v>2</v>
      </c>
      <c r="E456">
        <f t="shared" si="14"/>
        <v>0.4788</v>
      </c>
    </row>
    <row r="457" spans="1:5" x14ac:dyDescent="0.3">
      <c r="A457" s="42" t="s">
        <v>17</v>
      </c>
      <c r="B457">
        <v>0.25</v>
      </c>
      <c r="C457">
        <v>1.68</v>
      </c>
      <c r="D457">
        <v>1</v>
      </c>
      <c r="E457">
        <f t="shared" si="14"/>
        <v>0.42</v>
      </c>
    </row>
    <row r="458" spans="1:5" x14ac:dyDescent="0.3">
      <c r="A458" s="42" t="s">
        <v>17</v>
      </c>
      <c r="B458">
        <v>0.47499999999999998</v>
      </c>
      <c r="C458">
        <v>1.1599999999999999</v>
      </c>
      <c r="D458">
        <v>1</v>
      </c>
      <c r="E458">
        <f t="shared" si="14"/>
        <v>0.55099999999999993</v>
      </c>
    </row>
    <row r="459" spans="1:5" x14ac:dyDescent="0.3">
      <c r="A459" s="42" t="s">
        <v>17</v>
      </c>
      <c r="B459">
        <v>0.46</v>
      </c>
      <c r="C459">
        <v>0.7</v>
      </c>
      <c r="D459">
        <v>1</v>
      </c>
      <c r="E459">
        <f t="shared" si="14"/>
        <v>0.32200000000000001</v>
      </c>
    </row>
    <row r="460" spans="1:5" x14ac:dyDescent="0.3">
      <c r="A460" s="42" t="s">
        <v>17</v>
      </c>
      <c r="B460">
        <v>0.66500000000000004</v>
      </c>
      <c r="C460">
        <v>0.7</v>
      </c>
      <c r="D460">
        <v>1</v>
      </c>
      <c r="E460">
        <f t="shared" si="14"/>
        <v>0.46549999999999997</v>
      </c>
    </row>
    <row r="461" spans="1:5" x14ac:dyDescent="0.3">
      <c r="A461" s="42" t="s">
        <v>17</v>
      </c>
      <c r="B461">
        <v>0.65</v>
      </c>
      <c r="C461">
        <v>0.7</v>
      </c>
      <c r="D461">
        <v>1</v>
      </c>
      <c r="E461">
        <f t="shared" si="14"/>
        <v>0.45499999999999996</v>
      </c>
    </row>
    <row r="462" spans="1:5" x14ac:dyDescent="0.3">
      <c r="A462" s="42" t="s">
        <v>17</v>
      </c>
      <c r="B462">
        <v>0.28999999999999998</v>
      </c>
      <c r="C462">
        <v>3.2</v>
      </c>
      <c r="D462">
        <v>1</v>
      </c>
      <c r="E462">
        <f t="shared" si="14"/>
        <v>0.92799999999999994</v>
      </c>
    </row>
    <row r="463" spans="1:5" x14ac:dyDescent="0.3">
      <c r="A463" s="42" t="s">
        <v>17</v>
      </c>
      <c r="B463">
        <v>0.18</v>
      </c>
      <c r="C463">
        <v>1.2050000000000001</v>
      </c>
      <c r="D463">
        <v>1</v>
      </c>
      <c r="E463">
        <f t="shared" si="14"/>
        <v>0.21690000000000001</v>
      </c>
    </row>
    <row r="464" spans="1:5" x14ac:dyDescent="0.3">
      <c r="A464" s="42" t="s">
        <v>17</v>
      </c>
      <c r="B464">
        <v>0.16</v>
      </c>
      <c r="C464">
        <v>0.99</v>
      </c>
      <c r="D464">
        <v>1</v>
      </c>
      <c r="E464">
        <f t="shared" si="14"/>
        <v>0.15840000000000001</v>
      </c>
    </row>
    <row r="465" spans="1:5" x14ac:dyDescent="0.3">
      <c r="A465" s="42" t="s">
        <v>17</v>
      </c>
      <c r="B465">
        <v>0.17499999999999999</v>
      </c>
      <c r="C465">
        <v>0.99</v>
      </c>
      <c r="D465">
        <v>1</v>
      </c>
      <c r="E465">
        <f t="shared" si="14"/>
        <v>0.17324999999999999</v>
      </c>
    </row>
    <row r="466" spans="1:5" x14ac:dyDescent="0.3">
      <c r="A466" s="42" t="s">
        <v>17</v>
      </c>
      <c r="B466">
        <v>0.5</v>
      </c>
      <c r="C466">
        <v>0.77</v>
      </c>
      <c r="D466">
        <v>1</v>
      </c>
      <c r="E466">
        <f t="shared" si="14"/>
        <v>0.38500000000000001</v>
      </c>
    </row>
    <row r="467" spans="1:5" x14ac:dyDescent="0.3">
      <c r="A467" s="42" t="s">
        <v>17</v>
      </c>
      <c r="B467">
        <v>0.63</v>
      </c>
      <c r="C467">
        <v>0.78500000000000003</v>
      </c>
      <c r="D467">
        <v>1</v>
      </c>
      <c r="E467">
        <f t="shared" si="14"/>
        <v>0.49455000000000005</v>
      </c>
    </row>
    <row r="468" spans="1:5" x14ac:dyDescent="0.3">
      <c r="A468" s="42" t="s">
        <v>17</v>
      </c>
      <c r="B468">
        <v>0.28999999999999998</v>
      </c>
      <c r="C468">
        <v>2.5</v>
      </c>
      <c r="D468">
        <v>1</v>
      </c>
      <c r="E468">
        <f t="shared" si="14"/>
        <v>0.72499999999999998</v>
      </c>
    </row>
    <row r="469" spans="1:5" x14ac:dyDescent="0.3">
      <c r="A469" s="42" t="s">
        <v>17</v>
      </c>
      <c r="B469">
        <v>0.35499999999999998</v>
      </c>
      <c r="C469">
        <v>3</v>
      </c>
      <c r="D469">
        <v>1</v>
      </c>
      <c r="E469">
        <f t="shared" si="14"/>
        <v>1.0649999999999999</v>
      </c>
    </row>
    <row r="470" spans="1:5" x14ac:dyDescent="0.3">
      <c r="A470" s="42" t="s">
        <v>17</v>
      </c>
      <c r="B470">
        <v>0.255</v>
      </c>
      <c r="C470">
        <v>1.76</v>
      </c>
      <c r="D470">
        <v>1</v>
      </c>
      <c r="E470">
        <f t="shared" si="14"/>
        <v>0.44880000000000003</v>
      </c>
    </row>
    <row r="471" spans="1:5" x14ac:dyDescent="0.3">
      <c r="A471" s="42" t="s">
        <v>17</v>
      </c>
      <c r="B471">
        <v>0.13500000000000001</v>
      </c>
      <c r="C471">
        <v>0.72499999999999998</v>
      </c>
      <c r="D471">
        <v>1</v>
      </c>
      <c r="E471">
        <f t="shared" ref="E471:E507" si="15">B471*C471*D471</f>
        <v>9.7875000000000004E-2</v>
      </c>
    </row>
    <row r="472" spans="1:5" x14ac:dyDescent="0.3">
      <c r="A472" s="42" t="s">
        <v>17</v>
      </c>
      <c r="B472">
        <v>0.32</v>
      </c>
      <c r="C472">
        <v>0.3</v>
      </c>
      <c r="D472">
        <v>1</v>
      </c>
      <c r="E472">
        <f t="shared" si="15"/>
        <v>9.6000000000000002E-2</v>
      </c>
    </row>
    <row r="473" spans="1:5" x14ac:dyDescent="0.3">
      <c r="A473" s="42" t="s">
        <v>17</v>
      </c>
      <c r="B473">
        <v>0.22</v>
      </c>
      <c r="C473">
        <v>1.25</v>
      </c>
      <c r="D473">
        <v>1</v>
      </c>
      <c r="E473">
        <f t="shared" si="15"/>
        <v>0.27500000000000002</v>
      </c>
    </row>
    <row r="474" spans="1:5" x14ac:dyDescent="0.3">
      <c r="A474" s="42" t="s">
        <v>17</v>
      </c>
      <c r="B474">
        <v>0.14000000000000001</v>
      </c>
      <c r="C474">
        <v>0.41499999999999998</v>
      </c>
      <c r="D474">
        <v>1</v>
      </c>
      <c r="E474">
        <f t="shared" si="15"/>
        <v>5.8100000000000006E-2</v>
      </c>
    </row>
    <row r="475" spans="1:5" x14ac:dyDescent="0.3">
      <c r="A475" s="42" t="s">
        <v>17</v>
      </c>
      <c r="B475">
        <v>0.26500000000000001</v>
      </c>
      <c r="C475">
        <v>1.5</v>
      </c>
      <c r="D475">
        <v>1</v>
      </c>
      <c r="E475">
        <f t="shared" si="15"/>
        <v>0.39750000000000002</v>
      </c>
    </row>
    <row r="476" spans="1:5" x14ac:dyDescent="0.3">
      <c r="A476" s="42" t="s">
        <v>17</v>
      </c>
      <c r="B476">
        <v>0.25</v>
      </c>
      <c r="C476">
        <v>2.085</v>
      </c>
      <c r="D476">
        <v>1</v>
      </c>
      <c r="E476">
        <f t="shared" si="15"/>
        <v>0.52124999999999999</v>
      </c>
    </row>
    <row r="477" spans="1:5" x14ac:dyDescent="0.3">
      <c r="A477" s="42" t="s">
        <v>17</v>
      </c>
      <c r="B477">
        <v>0.11</v>
      </c>
      <c r="C477">
        <v>1</v>
      </c>
      <c r="D477">
        <v>1</v>
      </c>
      <c r="E477">
        <f t="shared" si="15"/>
        <v>0.11</v>
      </c>
    </row>
    <row r="478" spans="1:5" x14ac:dyDescent="0.3">
      <c r="A478" s="42" t="s">
        <v>17</v>
      </c>
      <c r="B478">
        <v>0.89500000000000002</v>
      </c>
      <c r="C478">
        <v>0.28999999999999998</v>
      </c>
      <c r="D478">
        <v>1</v>
      </c>
      <c r="E478">
        <f t="shared" si="15"/>
        <v>0.25955</v>
      </c>
    </row>
    <row r="479" spans="1:5" x14ac:dyDescent="0.3">
      <c r="A479" s="42" t="s">
        <v>17</v>
      </c>
      <c r="B479">
        <v>0.93500000000000005</v>
      </c>
      <c r="C479">
        <v>0.25</v>
      </c>
      <c r="D479">
        <v>1</v>
      </c>
      <c r="E479">
        <f t="shared" si="15"/>
        <v>0.23375000000000001</v>
      </c>
    </row>
    <row r="480" spans="1:5" x14ac:dyDescent="0.3">
      <c r="A480" s="42" t="s">
        <v>17</v>
      </c>
      <c r="B480">
        <v>0.69</v>
      </c>
      <c r="C480">
        <v>0.5</v>
      </c>
      <c r="D480">
        <v>1</v>
      </c>
      <c r="E480">
        <f t="shared" si="15"/>
        <v>0.34499999999999997</v>
      </c>
    </row>
    <row r="481" spans="1:5" x14ac:dyDescent="0.3">
      <c r="A481" s="42" t="s">
        <v>17</v>
      </c>
      <c r="B481">
        <v>0.22500000000000001</v>
      </c>
      <c r="C481">
        <v>0.43</v>
      </c>
      <c r="D481">
        <v>1</v>
      </c>
      <c r="E481">
        <f t="shared" si="15"/>
        <v>9.6750000000000003E-2</v>
      </c>
    </row>
    <row r="482" spans="1:5" x14ac:dyDescent="0.3">
      <c r="A482" s="42" t="s">
        <v>17</v>
      </c>
      <c r="B482">
        <v>0.53500000000000003</v>
      </c>
      <c r="C482">
        <v>0.46</v>
      </c>
      <c r="D482">
        <v>1</v>
      </c>
      <c r="E482">
        <f t="shared" si="15"/>
        <v>0.24610000000000001</v>
      </c>
    </row>
    <row r="483" spans="1:5" x14ac:dyDescent="0.3">
      <c r="A483" s="42" t="s">
        <v>17</v>
      </c>
      <c r="B483">
        <v>0.56999999999999995</v>
      </c>
      <c r="C483">
        <v>0.495</v>
      </c>
      <c r="D483">
        <v>1</v>
      </c>
      <c r="E483">
        <f t="shared" si="15"/>
        <v>0.28214999999999996</v>
      </c>
    </row>
    <row r="484" spans="1:5" x14ac:dyDescent="0.3">
      <c r="A484" s="42" t="s">
        <v>17</v>
      </c>
      <c r="B484">
        <v>0.53</v>
      </c>
      <c r="C484">
        <v>0.45500000000000002</v>
      </c>
      <c r="D484">
        <v>1</v>
      </c>
      <c r="E484">
        <f t="shared" si="15"/>
        <v>0.24115000000000003</v>
      </c>
    </row>
    <row r="485" spans="1:5" x14ac:dyDescent="0.3">
      <c r="A485" s="42" t="s">
        <v>17</v>
      </c>
      <c r="B485">
        <v>0.36</v>
      </c>
      <c r="C485">
        <v>0.42</v>
      </c>
      <c r="D485">
        <v>1</v>
      </c>
      <c r="E485">
        <f t="shared" si="15"/>
        <v>0.1512</v>
      </c>
    </row>
    <row r="486" spans="1:5" x14ac:dyDescent="0.3">
      <c r="A486" s="42" t="s">
        <v>17</v>
      </c>
      <c r="B486">
        <v>0.28999999999999998</v>
      </c>
      <c r="C486">
        <v>0.4</v>
      </c>
      <c r="D486">
        <v>1</v>
      </c>
      <c r="E486">
        <f t="shared" si="15"/>
        <v>0.11599999999999999</v>
      </c>
    </row>
    <row r="487" spans="1:5" x14ac:dyDescent="0.3">
      <c r="A487" s="42" t="s">
        <v>17</v>
      </c>
      <c r="B487">
        <v>0.22</v>
      </c>
      <c r="C487">
        <v>1.36</v>
      </c>
      <c r="D487">
        <v>1</v>
      </c>
      <c r="E487">
        <f t="shared" si="15"/>
        <v>0.29920000000000002</v>
      </c>
    </row>
    <row r="488" spans="1:5" x14ac:dyDescent="0.3">
      <c r="A488" s="42" t="s">
        <v>17</v>
      </c>
      <c r="B488">
        <v>0.6</v>
      </c>
      <c r="C488">
        <v>0.2</v>
      </c>
      <c r="D488">
        <v>1</v>
      </c>
      <c r="E488">
        <f t="shared" si="15"/>
        <v>0.12</v>
      </c>
    </row>
    <row r="489" spans="1:5" x14ac:dyDescent="0.3">
      <c r="A489" s="42" t="s">
        <v>17</v>
      </c>
      <c r="B489">
        <v>0.25</v>
      </c>
      <c r="C489">
        <v>0.82</v>
      </c>
      <c r="D489">
        <v>1</v>
      </c>
      <c r="E489">
        <f t="shared" si="15"/>
        <v>0.20499999999999999</v>
      </c>
    </row>
    <row r="490" spans="1:5" x14ac:dyDescent="0.3">
      <c r="A490" s="42" t="s">
        <v>17</v>
      </c>
      <c r="B490">
        <v>0.125</v>
      </c>
      <c r="C490">
        <v>0.61499999999999999</v>
      </c>
      <c r="D490">
        <v>1</v>
      </c>
      <c r="E490">
        <f t="shared" si="15"/>
        <v>7.6874999999999999E-2</v>
      </c>
    </row>
    <row r="491" spans="1:5" x14ac:dyDescent="0.3">
      <c r="A491" s="42" t="s">
        <v>17</v>
      </c>
      <c r="B491">
        <v>0.39500000000000002</v>
      </c>
      <c r="C491">
        <v>0.495</v>
      </c>
      <c r="D491">
        <v>1</v>
      </c>
      <c r="E491">
        <f t="shared" si="15"/>
        <v>0.195525</v>
      </c>
    </row>
    <row r="492" spans="1:5" x14ac:dyDescent="0.3">
      <c r="A492" s="42" t="s">
        <v>17</v>
      </c>
      <c r="B492">
        <v>0.22500000000000001</v>
      </c>
      <c r="C492">
        <v>0.95</v>
      </c>
      <c r="D492">
        <v>1</v>
      </c>
      <c r="E492">
        <f t="shared" si="15"/>
        <v>0.21375</v>
      </c>
    </row>
    <row r="493" spans="1:5" x14ac:dyDescent="0.3">
      <c r="A493" s="42" t="s">
        <v>17</v>
      </c>
      <c r="B493">
        <v>0.08</v>
      </c>
      <c r="C493">
        <v>1</v>
      </c>
      <c r="D493">
        <v>1</v>
      </c>
      <c r="E493">
        <f t="shared" si="15"/>
        <v>0.08</v>
      </c>
    </row>
    <row r="494" spans="1:5" x14ac:dyDescent="0.3">
      <c r="A494" s="42" t="s">
        <v>17</v>
      </c>
      <c r="B494">
        <v>0.28499999999999998</v>
      </c>
      <c r="C494">
        <v>0.88500000000000001</v>
      </c>
      <c r="D494">
        <v>1</v>
      </c>
      <c r="E494">
        <f t="shared" si="15"/>
        <v>0.25222499999999998</v>
      </c>
    </row>
    <row r="495" spans="1:5" x14ac:dyDescent="0.3">
      <c r="A495" s="42" t="s">
        <v>17</v>
      </c>
      <c r="B495">
        <v>0.3</v>
      </c>
      <c r="C495">
        <v>0.57999999999999996</v>
      </c>
      <c r="D495">
        <v>1</v>
      </c>
      <c r="E495">
        <f t="shared" si="15"/>
        <v>0.17399999999999999</v>
      </c>
    </row>
    <row r="496" spans="1:5" x14ac:dyDescent="0.3">
      <c r="A496" s="42" t="s">
        <v>17</v>
      </c>
      <c r="B496">
        <v>0.24</v>
      </c>
      <c r="C496">
        <v>0.56999999999999995</v>
      </c>
      <c r="D496">
        <v>1</v>
      </c>
      <c r="E496">
        <f t="shared" si="15"/>
        <v>0.13679999999999998</v>
      </c>
    </row>
    <row r="497" spans="1:6" x14ac:dyDescent="0.3">
      <c r="A497" s="42" t="s">
        <v>17</v>
      </c>
      <c r="B497">
        <v>0.13</v>
      </c>
      <c r="C497">
        <v>0.88</v>
      </c>
      <c r="D497">
        <v>1</v>
      </c>
      <c r="E497">
        <f t="shared" si="15"/>
        <v>0.1144</v>
      </c>
    </row>
    <row r="498" spans="1:6" x14ac:dyDescent="0.3">
      <c r="A498" s="42" t="s">
        <v>17</v>
      </c>
      <c r="B498">
        <v>0.15</v>
      </c>
      <c r="C498">
        <v>0.94</v>
      </c>
      <c r="D498">
        <v>1</v>
      </c>
      <c r="E498">
        <f t="shared" si="15"/>
        <v>0.14099999999999999</v>
      </c>
    </row>
    <row r="499" spans="1:6" x14ac:dyDescent="0.3">
      <c r="A499" s="42" t="s">
        <v>17</v>
      </c>
      <c r="B499">
        <v>0.36</v>
      </c>
      <c r="C499">
        <v>0.93</v>
      </c>
      <c r="D499">
        <v>1</v>
      </c>
      <c r="E499">
        <f t="shared" si="15"/>
        <v>0.33479999999999999</v>
      </c>
    </row>
    <row r="500" spans="1:6" x14ac:dyDescent="0.3">
      <c r="A500" s="42" t="s">
        <v>17</v>
      </c>
      <c r="B500">
        <v>0.33500000000000002</v>
      </c>
      <c r="C500">
        <v>0.315</v>
      </c>
      <c r="D500">
        <v>1</v>
      </c>
      <c r="E500">
        <f t="shared" si="15"/>
        <v>0.10552500000000001</v>
      </c>
    </row>
    <row r="501" spans="1:6" x14ac:dyDescent="0.3">
      <c r="A501" s="42" t="s">
        <v>17</v>
      </c>
      <c r="B501">
        <v>0.4</v>
      </c>
      <c r="C501">
        <v>1</v>
      </c>
      <c r="D501">
        <v>1</v>
      </c>
      <c r="E501">
        <f t="shared" si="15"/>
        <v>0.4</v>
      </c>
    </row>
    <row r="502" spans="1:6" x14ac:dyDescent="0.3">
      <c r="A502" s="42" t="s">
        <v>17</v>
      </c>
      <c r="B502">
        <v>0.745</v>
      </c>
      <c r="C502">
        <v>1.5</v>
      </c>
      <c r="D502">
        <v>1</v>
      </c>
      <c r="E502">
        <f t="shared" si="15"/>
        <v>1.1174999999999999</v>
      </c>
    </row>
    <row r="503" spans="1:6" x14ac:dyDescent="0.3">
      <c r="A503" s="42" t="s">
        <v>17</v>
      </c>
      <c r="B503">
        <v>0.245</v>
      </c>
      <c r="C503">
        <v>0.56999999999999995</v>
      </c>
      <c r="D503">
        <v>1</v>
      </c>
      <c r="E503">
        <f t="shared" si="15"/>
        <v>0.13965</v>
      </c>
    </row>
    <row r="504" spans="1:6" x14ac:dyDescent="0.3">
      <c r="A504" s="42" t="s">
        <v>17</v>
      </c>
      <c r="B504">
        <v>1.1499999999999999</v>
      </c>
      <c r="C504">
        <v>0.245</v>
      </c>
      <c r="D504">
        <v>1</v>
      </c>
      <c r="E504">
        <f t="shared" si="15"/>
        <v>0.28175</v>
      </c>
    </row>
    <row r="505" spans="1:6" x14ac:dyDescent="0.3">
      <c r="A505" s="42" t="s">
        <v>17</v>
      </c>
      <c r="B505">
        <v>0.16500000000000001</v>
      </c>
      <c r="C505">
        <v>1.5</v>
      </c>
      <c r="D505">
        <v>1</v>
      </c>
      <c r="E505">
        <f t="shared" si="15"/>
        <v>0.2475</v>
      </c>
    </row>
    <row r="506" spans="1:6" x14ac:dyDescent="0.3">
      <c r="A506" s="42" t="s">
        <v>17</v>
      </c>
      <c r="B506">
        <v>0.25</v>
      </c>
      <c r="C506">
        <v>1.1499999999999999</v>
      </c>
      <c r="D506">
        <v>1</v>
      </c>
      <c r="E506">
        <f t="shared" si="15"/>
        <v>0.28749999999999998</v>
      </c>
    </row>
    <row r="507" spans="1:6" x14ac:dyDescent="0.3">
      <c r="A507" s="42" t="s">
        <v>17</v>
      </c>
      <c r="B507">
        <v>0.17499999999999999</v>
      </c>
      <c r="C507">
        <v>1.5</v>
      </c>
      <c r="D507">
        <v>1</v>
      </c>
      <c r="E507">
        <f t="shared" si="15"/>
        <v>0.26249999999999996</v>
      </c>
    </row>
    <row r="508" spans="1:6" x14ac:dyDescent="0.3">
      <c r="A508" s="42" t="s">
        <v>17</v>
      </c>
      <c r="B508">
        <v>0.3</v>
      </c>
      <c r="C508">
        <v>0.49</v>
      </c>
      <c r="D508">
        <v>1</v>
      </c>
      <c r="E508">
        <f>B508*C508*D508</f>
        <v>0.14699999999999999</v>
      </c>
    </row>
    <row r="509" spans="1:6" x14ac:dyDescent="0.3">
      <c r="A509" s="42" t="s">
        <v>17</v>
      </c>
      <c r="B509">
        <v>0.49</v>
      </c>
      <c r="C509">
        <v>2.645</v>
      </c>
      <c r="D509">
        <v>1</v>
      </c>
      <c r="E509">
        <f>B509*C509*D509</f>
        <v>1.2960499999999999</v>
      </c>
    </row>
    <row r="510" spans="1:6" x14ac:dyDescent="0.3">
      <c r="A510" s="42" t="s">
        <v>17</v>
      </c>
      <c r="B510">
        <v>1.63</v>
      </c>
      <c r="C510">
        <v>1.5</v>
      </c>
      <c r="D510">
        <v>1</v>
      </c>
      <c r="E510">
        <f>B510*C510*D510</f>
        <v>2.4449999999999998</v>
      </c>
    </row>
    <row r="511" spans="1:6" x14ac:dyDescent="0.3">
      <c r="A511" s="42" t="s">
        <v>17</v>
      </c>
      <c r="B511">
        <v>0.24</v>
      </c>
      <c r="C511">
        <v>1.7</v>
      </c>
      <c r="D511">
        <v>1</v>
      </c>
      <c r="E511">
        <f>B511*C511*D511</f>
        <v>0.40799999999999997</v>
      </c>
      <c r="F511" s="38">
        <f>SUBTOTAL(109,Таблица40[кв/м])</f>
        <v>37.98640000000001</v>
      </c>
    </row>
    <row r="512" spans="1:6" x14ac:dyDescent="0.3">
      <c r="A512" t="s">
        <v>15</v>
      </c>
      <c r="B512" t="s">
        <v>0</v>
      </c>
      <c r="C512" t="s">
        <v>1</v>
      </c>
      <c r="D512" t="s">
        <v>2</v>
      </c>
      <c r="E512" t="s">
        <v>3</v>
      </c>
      <c r="F512" s="36" t="s">
        <v>4</v>
      </c>
    </row>
    <row r="513" spans="1:6" x14ac:dyDescent="0.3">
      <c r="A513" s="37" t="s">
        <v>16</v>
      </c>
      <c r="B513">
        <v>1.04</v>
      </c>
      <c r="C513">
        <v>1.76</v>
      </c>
      <c r="D513">
        <v>1</v>
      </c>
      <c r="E513">
        <f t="shared" ref="E513:E520" si="16">B513*C513*D513</f>
        <v>1.8304</v>
      </c>
      <c r="F513" s="39"/>
    </row>
    <row r="514" spans="1:6" x14ac:dyDescent="0.3">
      <c r="A514" s="37" t="s">
        <v>16</v>
      </c>
      <c r="B514">
        <v>0.315</v>
      </c>
      <c r="C514">
        <v>0.34</v>
      </c>
      <c r="D514">
        <v>1</v>
      </c>
      <c r="E514">
        <f t="shared" si="16"/>
        <v>0.10710000000000001</v>
      </c>
      <c r="F514" s="39"/>
    </row>
    <row r="515" spans="1:6" x14ac:dyDescent="0.3">
      <c r="A515" s="37" t="s">
        <v>16</v>
      </c>
      <c r="B515">
        <v>0.85499999999999998</v>
      </c>
      <c r="C515">
        <v>2.5</v>
      </c>
      <c r="D515">
        <v>1</v>
      </c>
      <c r="E515">
        <f t="shared" si="16"/>
        <v>2.1375000000000002</v>
      </c>
      <c r="F515" s="39"/>
    </row>
    <row r="516" spans="1:6" x14ac:dyDescent="0.3">
      <c r="A516" s="37" t="s">
        <v>16</v>
      </c>
      <c r="B516">
        <v>0.39500000000000002</v>
      </c>
      <c r="C516">
        <v>1.06</v>
      </c>
      <c r="D516">
        <v>1</v>
      </c>
      <c r="E516">
        <f t="shared" si="16"/>
        <v>0.41870000000000002</v>
      </c>
      <c r="F516" s="39"/>
    </row>
    <row r="517" spans="1:6" x14ac:dyDescent="0.3">
      <c r="A517" s="37" t="s">
        <v>16</v>
      </c>
      <c r="B517">
        <v>0.34</v>
      </c>
      <c r="C517">
        <v>0.15</v>
      </c>
      <c r="D517">
        <v>1</v>
      </c>
      <c r="E517">
        <f t="shared" si="16"/>
        <v>5.1000000000000004E-2</v>
      </c>
      <c r="F517" s="39"/>
    </row>
    <row r="518" spans="1:6" x14ac:dyDescent="0.3">
      <c r="A518" s="37" t="s">
        <v>16</v>
      </c>
      <c r="B518">
        <v>0.14000000000000001</v>
      </c>
      <c r="C518">
        <v>0.64</v>
      </c>
      <c r="D518">
        <v>1</v>
      </c>
      <c r="E518">
        <f t="shared" si="16"/>
        <v>8.9600000000000013E-2</v>
      </c>
      <c r="F518" s="39"/>
    </row>
    <row r="519" spans="1:6" x14ac:dyDescent="0.3">
      <c r="A519" s="39" t="s">
        <v>16</v>
      </c>
      <c r="B519">
        <v>0.47</v>
      </c>
      <c r="C519">
        <v>0.72</v>
      </c>
      <c r="D519">
        <v>1</v>
      </c>
      <c r="E519">
        <f t="shared" si="16"/>
        <v>0.33839999999999998</v>
      </c>
      <c r="F519" s="40"/>
    </row>
    <row r="520" spans="1:6" x14ac:dyDescent="0.3">
      <c r="A520" s="37" t="s">
        <v>16</v>
      </c>
      <c r="B520">
        <v>0.19</v>
      </c>
      <c r="C520">
        <v>0.2</v>
      </c>
      <c r="D520">
        <v>1</v>
      </c>
      <c r="E520">
        <f t="shared" si="16"/>
        <v>3.8000000000000006E-2</v>
      </c>
      <c r="F520" s="41">
        <f>SUBTOTAL(109,Таблица49[кв/м])</f>
        <v>5.0107000000000008</v>
      </c>
    </row>
  </sheetData>
  <pageMargins left="0.7" right="0.7" top="0.75" bottom="0.75" header="0.3" footer="0.3"/>
  <pageSetup paperSize="9" orientation="portrait" r:id="rId1"/>
  <tableParts count="29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Нержа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ThinClient1</dc:creator>
  <cp:lastModifiedBy>Windows 10</cp:lastModifiedBy>
  <dcterms:created xsi:type="dcterms:W3CDTF">2015-06-05T18:19:34Z</dcterms:created>
  <dcterms:modified xsi:type="dcterms:W3CDTF">2022-11-08T05:58:50Z</dcterms:modified>
</cp:coreProperties>
</file>