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oSh\Desktop\"/>
    </mc:Choice>
  </mc:AlternateContent>
  <xr:revisionPtr revIDLastSave="0" documentId="13_ncr:1_{9E98D332-C1F3-4CA6-BDB3-64B919D80A51}" xr6:coauthVersionLast="47" xr6:coauthVersionMax="47" xr10:uidLastSave="{00000000-0000-0000-0000-000000000000}"/>
  <bookViews>
    <workbookView xWindow="1060" yWindow="1060" windowWidth="22380" windowHeight="12160" xr2:uid="{5E3FCDEE-ECB5-4AFA-94A5-B367AB797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9" i="1"/>
  <c r="B5" i="1"/>
  <c r="B6" i="1" s="1"/>
  <c r="N3" i="1"/>
  <c r="N2" i="1"/>
  <c r="E35" i="1" s="1"/>
  <c r="I3" i="1"/>
  <c r="I2" i="1"/>
  <c r="J2" i="1" s="1"/>
  <c r="B2" i="1"/>
  <c r="B4" i="1" s="1"/>
  <c r="D9" i="1" l="1"/>
  <c r="D21" i="1" s="1"/>
  <c r="D18" i="1"/>
  <c r="D20" i="1"/>
  <c r="D10" i="1"/>
  <c r="D19" i="1"/>
  <c r="D25" i="1"/>
  <c r="D17" i="1"/>
  <c r="D29" i="1"/>
  <c r="F9" i="1"/>
  <c r="F15" i="1" s="1"/>
  <c r="D28" i="1"/>
  <c r="D36" i="1"/>
  <c r="N4" i="1"/>
  <c r="E34" i="1"/>
  <c r="H9" i="1"/>
  <c r="H15" i="1" s="1"/>
  <c r="D15" i="1"/>
  <c r="D13" i="1"/>
  <c r="C9" i="1"/>
  <c r="C26" i="1"/>
  <c r="C24" i="1"/>
  <c r="C21" i="1"/>
  <c r="E33" i="1"/>
  <c r="E31" i="1"/>
  <c r="E30" i="1"/>
  <c r="E29" i="1"/>
  <c r="E28" i="1"/>
  <c r="C27" i="1"/>
  <c r="C25" i="1"/>
  <c r="C23" i="1"/>
  <c r="D23" i="1" s="1"/>
  <c r="C20" i="1"/>
  <c r="E32" i="1"/>
  <c r="E27" i="1"/>
  <c r="C22" i="1"/>
  <c r="D22" i="1" s="1"/>
  <c r="G10" i="1"/>
  <c r="G42" i="1"/>
  <c r="G12" i="1"/>
  <c r="G44" i="1"/>
  <c r="G45" i="1"/>
  <c r="G46" i="1"/>
  <c r="G47" i="1"/>
  <c r="G16" i="1"/>
  <c r="G17" i="1"/>
  <c r="G19" i="1"/>
  <c r="G21" i="1"/>
  <c r="G23" i="1"/>
  <c r="G26" i="1"/>
  <c r="G30" i="1"/>
  <c r="G32" i="1"/>
  <c r="G14" i="1"/>
  <c r="G15" i="1"/>
  <c r="G9" i="1"/>
  <c r="G18" i="1"/>
  <c r="G20" i="1"/>
  <c r="G22" i="1"/>
  <c r="G24" i="1"/>
  <c r="G25" i="1"/>
  <c r="G27" i="1"/>
  <c r="G28" i="1"/>
  <c r="G31" i="1"/>
  <c r="G39" i="1"/>
  <c r="G29" i="1"/>
  <c r="G35" i="1"/>
  <c r="G41" i="1"/>
  <c r="G33" i="1"/>
  <c r="G34" i="1"/>
  <c r="G40" i="1"/>
  <c r="G37" i="1"/>
  <c r="C47" i="1"/>
  <c r="D47" i="1" s="1"/>
  <c r="C19" i="1"/>
  <c r="E26" i="1"/>
  <c r="E25" i="1"/>
  <c r="C16" i="1"/>
  <c r="D16" i="1" s="1"/>
  <c r="E22" i="1"/>
  <c r="C46" i="1"/>
  <c r="D46" i="1" s="1"/>
  <c r="C14" i="1"/>
  <c r="D14" i="1" s="1"/>
  <c r="C13" i="1"/>
  <c r="C12" i="1"/>
  <c r="D12" i="1" s="1"/>
  <c r="E19" i="1"/>
  <c r="C43" i="1"/>
  <c r="C10" i="1"/>
  <c r="E9" i="1"/>
  <c r="E16" i="1"/>
  <c r="C40" i="1"/>
  <c r="C39" i="1"/>
  <c r="D39" i="1" s="1"/>
  <c r="E14" i="1"/>
  <c r="C38" i="1"/>
  <c r="D38" i="1" s="1"/>
  <c r="E12" i="1"/>
  <c r="C36" i="1"/>
  <c r="E42" i="1"/>
  <c r="E10" i="1"/>
  <c r="E40" i="1"/>
  <c r="E39" i="1"/>
  <c r="E38" i="1"/>
  <c r="C29" i="1"/>
  <c r="E36" i="1"/>
  <c r="C18" i="1"/>
  <c r="C17" i="1"/>
  <c r="E24" i="1"/>
  <c r="E23" i="1"/>
  <c r="C15" i="1"/>
  <c r="E21" i="1"/>
  <c r="C45" i="1"/>
  <c r="D45" i="1" s="1"/>
  <c r="E20" i="1"/>
  <c r="C44" i="1"/>
  <c r="D44" i="1" s="1"/>
  <c r="C11" i="1"/>
  <c r="E18" i="1"/>
  <c r="F18" i="1" s="1"/>
  <c r="C42" i="1"/>
  <c r="D42" i="1" s="1"/>
  <c r="E17" i="1"/>
  <c r="C41" i="1"/>
  <c r="E47" i="1"/>
  <c r="E15" i="1"/>
  <c r="E46" i="1"/>
  <c r="E45" i="1"/>
  <c r="E13" i="1"/>
  <c r="F13" i="1" s="1"/>
  <c r="C37" i="1"/>
  <c r="E44" i="1"/>
  <c r="F44" i="1" s="1"/>
  <c r="E43" i="1"/>
  <c r="E11" i="1"/>
  <c r="C35" i="1"/>
  <c r="D35" i="1" s="1"/>
  <c r="C34" i="1"/>
  <c r="D34" i="1" s="1"/>
  <c r="E41" i="1"/>
  <c r="C33" i="1"/>
  <c r="C32" i="1"/>
  <c r="D32" i="1" s="1"/>
  <c r="C31" i="1"/>
  <c r="D31" i="1" s="1"/>
  <c r="C30" i="1"/>
  <c r="D30" i="1" s="1"/>
  <c r="E37" i="1"/>
  <c r="C28" i="1"/>
  <c r="F22" i="1" l="1"/>
  <c r="F31" i="1"/>
  <c r="H37" i="1"/>
  <c r="F19" i="1"/>
  <c r="F25" i="1"/>
  <c r="H42" i="1"/>
  <c r="F43" i="1"/>
  <c r="H46" i="1"/>
  <c r="H33" i="1"/>
  <c r="F24" i="1"/>
  <c r="H41" i="1"/>
  <c r="H35" i="1"/>
  <c r="I35" i="1" s="1"/>
  <c r="J35" i="1" s="1"/>
  <c r="I31" i="1"/>
  <c r="J31" i="1" s="1"/>
  <c r="H32" i="1"/>
  <c r="F28" i="1"/>
  <c r="F41" i="1"/>
  <c r="H25" i="1"/>
  <c r="I25" i="1" s="1"/>
  <c r="J25" i="1" s="1"/>
  <c r="F12" i="1"/>
  <c r="H24" i="1"/>
  <c r="F11" i="1"/>
  <c r="H22" i="1"/>
  <c r="I22" i="1" s="1"/>
  <c r="J22" i="1" s="1"/>
  <c r="H23" i="1"/>
  <c r="H26" i="1"/>
  <c r="H45" i="1"/>
  <c r="H16" i="1"/>
  <c r="H47" i="1"/>
  <c r="F20" i="1"/>
  <c r="I20" i="1" s="1"/>
  <c r="J20" i="1" s="1"/>
  <c r="F21" i="1"/>
  <c r="H44" i="1"/>
  <c r="I44" i="1" s="1"/>
  <c r="J44" i="1" s="1"/>
  <c r="H21" i="1"/>
  <c r="F23" i="1"/>
  <c r="H40" i="1"/>
  <c r="H34" i="1"/>
  <c r="F26" i="1"/>
  <c r="F27" i="1"/>
  <c r="H29" i="1"/>
  <c r="H31" i="1"/>
  <c r="H39" i="1"/>
  <c r="H28" i="1"/>
  <c r="F40" i="1"/>
  <c r="F14" i="1"/>
  <c r="H20" i="1"/>
  <c r="I39" i="1"/>
  <c r="J39" i="1" s="1"/>
  <c r="F37" i="1"/>
  <c r="F16" i="1"/>
  <c r="F30" i="1"/>
  <c r="D41" i="1"/>
  <c r="F33" i="1"/>
  <c r="F36" i="1"/>
  <c r="I36" i="1" s="1"/>
  <c r="J36" i="1" s="1"/>
  <c r="H14" i="1"/>
  <c r="I14" i="1" s="1"/>
  <c r="J14" i="1" s="1"/>
  <c r="I19" i="1"/>
  <c r="J19" i="1" s="1"/>
  <c r="F38" i="1"/>
  <c r="D24" i="1"/>
  <c r="I24" i="1" s="1"/>
  <c r="J24" i="1" s="1"/>
  <c r="H27" i="1"/>
  <c r="I15" i="1"/>
  <c r="J15" i="1" s="1"/>
  <c r="F42" i="1"/>
  <c r="I42" i="1" s="1"/>
  <c r="J42" i="1" s="1"/>
  <c r="F10" i="1"/>
  <c r="D27" i="1"/>
  <c r="D26" i="1"/>
  <c r="F29" i="1"/>
  <c r="D40" i="1"/>
  <c r="F46" i="1"/>
  <c r="F45" i="1"/>
  <c r="D11" i="1"/>
  <c r="F39" i="1"/>
  <c r="H17" i="1"/>
  <c r="F17" i="1"/>
  <c r="F47" i="1"/>
  <c r="F32" i="1"/>
  <c r="F35" i="1"/>
  <c r="H19" i="1"/>
  <c r="H30" i="1"/>
  <c r="G38" i="1"/>
  <c r="H38" i="1" s="1"/>
  <c r="H12" i="1"/>
  <c r="H36" i="1"/>
  <c r="D33" i="1"/>
  <c r="I9" i="1"/>
  <c r="J9" i="1" s="1"/>
  <c r="D37" i="1"/>
  <c r="F34" i="1"/>
  <c r="D43" i="1"/>
  <c r="G13" i="1"/>
  <c r="H13" i="1" s="1"/>
  <c r="I13" i="1" s="1"/>
  <c r="J13" i="1" s="1"/>
  <c r="G43" i="1"/>
  <c r="H43" i="1"/>
  <c r="I43" i="1" s="1"/>
  <c r="J43" i="1" s="1"/>
  <c r="H18" i="1"/>
  <c r="I18" i="1" s="1"/>
  <c r="J18" i="1" s="1"/>
  <c r="G11" i="1"/>
  <c r="H11" i="1" s="1"/>
  <c r="G36" i="1"/>
  <c r="H10" i="1"/>
  <c r="I29" i="1" l="1"/>
  <c r="J29" i="1" s="1"/>
  <c r="I23" i="1"/>
  <c r="J23" i="1" s="1"/>
  <c r="I45" i="1"/>
  <c r="J45" i="1" s="1"/>
  <c r="I21" i="1"/>
  <c r="J21" i="1" s="1"/>
  <c r="I10" i="1"/>
  <c r="J10" i="1" s="1"/>
  <c r="I46" i="1"/>
  <c r="J46" i="1" s="1"/>
  <c r="I41" i="1"/>
  <c r="J41" i="1" s="1"/>
  <c r="I12" i="1"/>
  <c r="J12" i="1" s="1"/>
  <c r="I34" i="1"/>
  <c r="J34" i="1" s="1"/>
  <c r="I16" i="1"/>
  <c r="J16" i="1" s="1"/>
  <c r="I47" i="1"/>
  <c r="J47" i="1" s="1"/>
  <c r="I32" i="1"/>
  <c r="J32" i="1" s="1"/>
  <c r="I37" i="1"/>
  <c r="J37" i="1" s="1"/>
  <c r="I30" i="1"/>
  <c r="J30" i="1" s="1"/>
  <c r="I28" i="1"/>
  <c r="J28" i="1" s="1"/>
  <c r="I40" i="1"/>
  <c r="J40" i="1" s="1"/>
  <c r="I26" i="1"/>
  <c r="J26" i="1" s="1"/>
  <c r="I38" i="1"/>
  <c r="J38" i="1" s="1"/>
  <c r="I17" i="1"/>
  <c r="J17" i="1" s="1"/>
  <c r="I11" i="1"/>
  <c r="J11" i="1" s="1"/>
  <c r="I27" i="1"/>
  <c r="J27" i="1" s="1"/>
  <c r="I33" i="1"/>
  <c r="J33" i="1" s="1"/>
</calcChain>
</file>

<file path=xl/sharedStrings.xml><?xml version="1.0" encoding="utf-8"?>
<sst xmlns="http://schemas.openxmlformats.org/spreadsheetml/2006/main" count="37" uniqueCount="31">
  <si>
    <t>population</t>
    <phoneticPr fontId="2" type="noConversion"/>
  </si>
  <si>
    <t>daily water usage</t>
    <phoneticPr fontId="2" type="noConversion"/>
  </si>
  <si>
    <t>unit</t>
    <phoneticPr fontId="2" type="noConversion"/>
  </si>
  <si>
    <t>num</t>
    <phoneticPr fontId="2" type="noConversion"/>
  </si>
  <si>
    <t>project</t>
    <phoneticPr fontId="2" type="noConversion"/>
  </si>
  <si>
    <t>per</t>
    <phoneticPr fontId="2" type="noConversion"/>
  </si>
  <si>
    <t>m**3/daily</t>
  </si>
  <si>
    <t>m**3/daily/per</t>
    <phoneticPr fontId="2" type="noConversion"/>
  </si>
  <si>
    <t>total water usage</t>
    <phoneticPr fontId="2" type="noConversion"/>
  </si>
  <si>
    <t>Well No.</t>
  </si>
  <si>
    <t>Aquifer Base</t>
    <phoneticPr fontId="2" type="noConversion"/>
  </si>
  <si>
    <t xml:space="preserve"> Head </t>
    <phoneticPr fontId="2" type="noConversion"/>
  </si>
  <si>
    <t>h2</t>
    <phoneticPr fontId="2" type="noConversion"/>
  </si>
  <si>
    <t>delta h2</t>
    <phoneticPr fontId="2" type="noConversion"/>
  </si>
  <si>
    <t>m</t>
    <phoneticPr fontId="2" type="noConversion"/>
  </si>
  <si>
    <t>r2_1</t>
    <phoneticPr fontId="2" type="noConversion"/>
  </si>
  <si>
    <t>r2_2</t>
    <phoneticPr fontId="2" type="noConversion"/>
  </si>
  <si>
    <t>length</t>
    <phoneticPr fontId="2" type="noConversion"/>
  </si>
  <si>
    <t>x1</t>
    <phoneticPr fontId="2" type="noConversion"/>
  </si>
  <si>
    <t>point</t>
    <phoneticPr fontId="2" type="noConversion"/>
  </si>
  <si>
    <t>x2</t>
    <phoneticPr fontId="2" type="noConversion"/>
  </si>
  <si>
    <t>x3</t>
    <phoneticPr fontId="2" type="noConversion"/>
  </si>
  <si>
    <t>K</t>
    <phoneticPr fontId="2" type="noConversion"/>
  </si>
  <si>
    <t>m/s</t>
    <phoneticPr fontId="2" type="noConversion"/>
  </si>
  <si>
    <t>m/d</t>
    <phoneticPr fontId="2" type="noConversion"/>
  </si>
  <si>
    <t>S</t>
    <phoneticPr fontId="2" type="noConversion"/>
  </si>
  <si>
    <t>delta_h1_1</t>
    <phoneticPr fontId="2" type="noConversion"/>
  </si>
  <si>
    <t>delta_h1_2</t>
    <phoneticPr fontId="2" type="noConversion"/>
  </si>
  <si>
    <t>delta_h1_3</t>
    <phoneticPr fontId="2" type="noConversion"/>
  </si>
  <si>
    <t>S_ture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</si>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</sst>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Arial-BoldMT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pumping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Sheet1!$A$9:$A$47</c:f>
              <c:numCache>
                <c:formatCode>General</c:formatCode>
                <c:ptCount val="3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</c:numCache>
            </c:numRef>
          </c:xVal>
          <c:yVal>
            <c:numRef>
              <c:f>Sheet1!$J$9:$J$47</c:f>
              <c:numCache>
                <c:formatCode>General</c:formatCode>
                <c:ptCount val="39"/>
                <c:pt idx="0">
                  <c:v>0</c:v>
                </c:pt>
                <c:pt idx="1">
                  <c:v>-5.6758636223790404E-3</c:v>
                </c:pt>
                <c:pt idx="2">
                  <c:v>-1.3187843792334064E-2</c:v>
                </c:pt>
                <c:pt idx="3">
                  <c:v>-2.2589283423094741E-2</c:v>
                </c:pt>
                <c:pt idx="4">
                  <c:v>-3.397078488863059E-2</c:v>
                </c:pt>
                <c:pt idx="5">
                  <c:v>-4.7466172698673148E-2</c:v>
                </c:pt>
                <c:pt idx="6">
                  <c:v>-6.3262030729713814E-2</c:v>
                </c:pt>
                <c:pt idx="7">
                  <c:v>-8.1612376072982329E-2</c:v>
                </c:pt>
                <c:pt idx="8">
                  <c:v>-0.1028611757367095</c:v>
                </c:pt>
                <c:pt idx="9">
                  <c:v>-0.12747749669053121</c:v>
                </c:pt>
                <c:pt idx="10">
                  <c:v>-0.1561121215563972</c:v>
                </c:pt>
                <c:pt idx="11">
                  <c:v>-0.18969284866121328</c:v>
                </c:pt>
                <c:pt idx="12">
                  <c:v>-0.22959454069578911</c:v>
                </c:pt>
                <c:pt idx="13">
                  <c:v>-0.27796674700582003</c:v>
                </c:pt>
                <c:pt idx="14">
                  <c:v>-0.33843371548627488</c:v>
                </c:pt>
                <c:pt idx="15">
                  <c:v>-0.4178265112102757</c:v>
                </c:pt>
                <c:pt idx="16">
                  <c:v>-0.53156487710161215</c:v>
                </c:pt>
                <c:pt idx="17">
                  <c:v>-0.72920656025690889</c:v>
                </c:pt>
                <c:pt idx="18">
                  <c:v>-2.8390082813214441</c:v>
                </c:pt>
                <c:pt idx="19">
                  <c:v>-0.72788970865821412</c:v>
                </c:pt>
                <c:pt idx="20">
                  <c:v>-0.52892492930732971</c:v>
                </c:pt>
                <c:pt idx="21">
                  <c:v>-0.41385088758114108</c:v>
                </c:pt>
                <c:pt idx="22">
                  <c:v>-0.33310331771453505</c:v>
                </c:pt>
                <c:pt idx="23">
                  <c:v>-0.27125567569573761</c:v>
                </c:pt>
                <c:pt idx="24">
                  <c:v>-0.22146970536397603</c:v>
                </c:pt>
                <c:pt idx="25">
                  <c:v>-0.18011345772125154</c:v>
                </c:pt>
                <c:pt idx="26">
                  <c:v>-0.14502903551117541</c:v>
                </c:pt>
                <c:pt idx="27">
                  <c:v>-0.11483242244354841</c:v>
                </c:pt>
                <c:pt idx="28">
                  <c:v>-8.8585673284452326E-2</c:v>
                </c:pt>
                <c:pt idx="29">
                  <c:v>-6.5626640358996013E-2</c:v>
                </c:pt>
                <c:pt idx="30">
                  <c:v>-4.5473400447011869E-2</c:v>
                </c:pt>
                <c:pt idx="31">
                  <c:v>-2.7767303368186447E-2</c:v>
                </c:pt>
                <c:pt idx="32">
                  <c:v>-1.2237404264070051E-2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09B-A8D4-935420C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9423"/>
        <c:axId val="430563183"/>
      </c:scatterChart>
      <c:valAx>
        <c:axId val="430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m&quot;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63183"/>
        <c:crosses val="autoZero"/>
        <c:crossBetween val="midCat"/>
      </c:valAx>
      <c:valAx>
        <c:axId val="430563183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69423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474383</xdr:colOff>
      <xdr:row>12</xdr:row>
      <xdr:rowOff>115048</xdr:rowOff>
    </xdr:from>
    <xdr:to>
      <xdr:col>18</xdr:col>
      <xdr:colOff>444500</xdr:colOff>
      <xdr:row>27</xdr:row>
      <xdr:rowOff>168836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A77C8C-EC34-304C-E28F-5D18D7FA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124E-400B-424C-B594-17D9B3399327}">
  <dimension ref="A1:O47"/>
  <sheetViews>
    <sheetView tabSelected="1" zoomScale="85" zoomScaleNormal="85" workbookViewId="0">
      <selection activeCell="S10" sqref="S10"/>
    </sheetView>
  </sheetViews>
  <sheetFormatPr defaultRowHeight="14"/>
  <cols>
    <col min="1" max="1" width="15.08203125" style="1" bestFit="1" customWidth="1"/>
    <col min="2" max="2" width="15.08203125" style="1" customWidth="1"/>
    <col min="3" max="3" width="8.6640625" style="1"/>
    <col min="4" max="4" width="13.08203125" style="1" bestFit="1" customWidth="1"/>
    <col min="5" max="6" width="8.6640625" style="1"/>
    <col min="7" max="7" width="6.5" style="1" bestFit="1" customWidth="1"/>
    <col min="8" max="8" width="12.25" style="1" bestFit="1" customWidth="1"/>
    <col min="9" max="16384" width="8.6640625" style="1"/>
  </cols>
  <sheetData>
    <row r="1" spans="1:15">
      <c r="A1" s="3" t="s">
        <v>4</v>
      </c>
      <c r="B1" s="3" t="s">
        <v>3</v>
      </c>
      <c r="C1" s="3" t="s">
        <v>2</v>
      </c>
      <c r="E1" s="3"/>
      <c r="F1" s="2" t="s">
        <v>9</v>
      </c>
      <c r="G1" s="3" t="s">
        <v>11</v>
      </c>
      <c r="H1" s="2" t="s">
        <v>10</v>
      </c>
      <c r="I1" s="4" t="s">
        <v>12</v>
      </c>
      <c r="J1" s="4" t="s">
        <v>13</v>
      </c>
      <c r="K1" s="4" t="s">
        <v>2</v>
      </c>
      <c r="L1" s="3"/>
      <c r="M1" s="3"/>
      <c r="N1" s="3"/>
      <c r="O1" s="4" t="s">
        <v>2</v>
      </c>
    </row>
    <row r="2" spans="1:15">
      <c r="A2" s="1" t="s">
        <v>0</v>
      </c>
      <c r="B2" s="1">
        <f>(4+6+8+3)/4*5000</f>
        <v>26250</v>
      </c>
      <c r="C2" s="1" t="s">
        <v>5</v>
      </c>
      <c r="F2" s="1">
        <v>2</v>
      </c>
      <c r="G2" s="1">
        <v>570.08000000000004</v>
      </c>
      <c r="H2" s="1">
        <v>550.04999999999995</v>
      </c>
      <c r="I2" s="1">
        <f>G2-H2</f>
        <v>20.030000000000086</v>
      </c>
      <c r="J2" s="1">
        <f>(I2+I3)/2</f>
        <v>19.675000000000011</v>
      </c>
      <c r="K2" s="1" t="s">
        <v>14</v>
      </c>
      <c r="M2" s="1" t="s">
        <v>15</v>
      </c>
      <c r="N2" s="1">
        <f>1.8*1000</f>
        <v>1800</v>
      </c>
      <c r="O2" s="1" t="s">
        <v>14</v>
      </c>
    </row>
    <row r="3" spans="1:15">
      <c r="A3" s="1" t="s">
        <v>1</v>
      </c>
      <c r="B3" s="1">
        <v>0.27</v>
      </c>
      <c r="C3" s="1" t="s">
        <v>7</v>
      </c>
      <c r="F3" s="1">
        <v>12</v>
      </c>
      <c r="G3" s="1">
        <v>569.52</v>
      </c>
      <c r="H3" s="1">
        <v>550.20000000000005</v>
      </c>
      <c r="I3" s="1">
        <f>G3-H3</f>
        <v>19.319999999999936</v>
      </c>
      <c r="M3" s="1" t="s">
        <v>16</v>
      </c>
      <c r="N3" s="1">
        <f>2*1000</f>
        <v>2000</v>
      </c>
      <c r="O3" s="1" t="s">
        <v>14</v>
      </c>
    </row>
    <row r="4" spans="1:15">
      <c r="A4" s="1" t="s">
        <v>8</v>
      </c>
      <c r="B4" s="1">
        <f>B3*B2</f>
        <v>7087.5000000000009</v>
      </c>
      <c r="C4" s="1" t="s">
        <v>6</v>
      </c>
      <c r="M4" s="1" t="s">
        <v>17</v>
      </c>
      <c r="N4" s="1">
        <f>N3+N2</f>
        <v>3800</v>
      </c>
      <c r="O4" s="1" t="s">
        <v>14</v>
      </c>
    </row>
    <row r="5" spans="1:15">
      <c r="A5" s="1" t="s">
        <v>22</v>
      </c>
      <c r="B5" s="1">
        <f>2.4*10^(-3)</f>
        <v>2.3999999999999998E-3</v>
      </c>
      <c r="C5" s="1" t="s">
        <v>23</v>
      </c>
    </row>
    <row r="6" spans="1:15">
      <c r="A6" s="1" t="s">
        <v>22</v>
      </c>
      <c r="B6" s="1">
        <f>B5*3600*24</f>
        <v>207.35999999999996</v>
      </c>
      <c r="C6" s="1" t="s">
        <v>24</v>
      </c>
    </row>
    <row r="8" spans="1:15">
      <c r="A8" s="1" t="s">
        <v>19</v>
      </c>
      <c r="B8" s="1" t="s">
        <v>30</v>
      </c>
      <c r="C8" s="1" t="s">
        <v>18</v>
      </c>
      <c r="D8" s="1" t="s">
        <v>26</v>
      </c>
      <c r="E8" s="1" t="s">
        <v>20</v>
      </c>
      <c r="F8" s="1" t="s">
        <v>27</v>
      </c>
      <c r="G8" s="1" t="s">
        <v>21</v>
      </c>
      <c r="H8" s="1" t="s">
        <v>28</v>
      </c>
      <c r="I8" s="1" t="s">
        <v>25</v>
      </c>
      <c r="J8" s="1" t="s">
        <v>29</v>
      </c>
    </row>
    <row r="9" spans="1:15">
      <c r="A9" s="1">
        <v>0</v>
      </c>
      <c r="B9" s="1">
        <f>IF(A9&lt;&gt;$N$2,A9-$N$2,0.1)</f>
        <v>-1800</v>
      </c>
      <c r="C9" s="1">
        <f>IF(A9&lt;&gt;$N$2, ABS(A9-$N$2), 0.1)</f>
        <v>1800</v>
      </c>
      <c r="D9" s="1">
        <f>SQRT($J$2^2 - ($B$4/(PI()*$B$6))*LN($N$2/C9))</f>
        <v>19.675000000000011</v>
      </c>
      <c r="E9" s="1">
        <f t="shared" ref="E9:E47" si="0">$N$2+A9</f>
        <v>1800</v>
      </c>
      <c r="F9" s="1">
        <f>SQRT($J$2^2 - ($B$4/(PI()*$B$6))*LN($N$2/E9))</f>
        <v>19.675000000000011</v>
      </c>
      <c r="G9" s="1">
        <f t="shared" ref="G9:G47" si="1">$N$4+$N$3-A9</f>
        <v>5800</v>
      </c>
      <c r="H9" s="1">
        <f>SQRT($J$2^2 - ($B$4/(PI()*$B$6))*LN(($N$4+$N$3)/G9))</f>
        <v>19.675000000000011</v>
      </c>
      <c r="I9" s="1">
        <f>H9+F9+D9</f>
        <v>59.025000000000034</v>
      </c>
      <c r="J9" s="1">
        <f>IF(I9&lt;0,I9,0)</f>
        <v>0</v>
      </c>
    </row>
    <row r="10" spans="1:15">
      <c r="A10" s="1">
        <v>100</v>
      </c>
      <c r="B10" s="1">
        <f t="shared" ref="B10:B47" si="2">IF(A10&lt;&gt;$N$2,A10-$N$2,0.1)</f>
        <v>-1700</v>
      </c>
      <c r="C10" s="1">
        <f t="shared" ref="C10:C47" si="3">IF(A10&lt;&gt;$N$2, ABS(A10-$N$2), 0.1)</f>
        <v>1700</v>
      </c>
      <c r="D10" s="1">
        <f t="shared" ref="D10:D47" si="4">SQRT($J$2^2 - ($B$4/(PI()*$B$6))*LN($N$2/C10))-$D$9</f>
        <v>-1.5809865336638751E-2</v>
      </c>
      <c r="E10" s="1">
        <f t="shared" si="0"/>
        <v>1900</v>
      </c>
      <c r="F10" s="1">
        <f t="shared" ref="F10:F47" si="5">SQRT($J$2^2 - ($B$4/(PI()*$B$6))*LN($N$2/E10))-$F$9</f>
        <v>1.4943166527487506E-2</v>
      </c>
      <c r="G10" s="1">
        <f t="shared" si="1"/>
        <v>5700</v>
      </c>
      <c r="H10" s="1">
        <f t="shared" ref="H10:H47" si="6">SQRT($J$2^2 - ($B$4/(PI()*$B$6))*LN(($N$4+$N$3)/G10))-$H$9</f>
        <v>-4.8091648132277953E-3</v>
      </c>
      <c r="I10" s="1">
        <f t="shared" ref="I10:I47" si="7">H10+F10+D10</f>
        <v>-5.6758636223790404E-3</v>
      </c>
      <c r="J10" s="1">
        <f t="shared" ref="J10:J47" si="8">IF(I10&lt;0,I10,0)</f>
        <v>-5.6758636223790404E-3</v>
      </c>
    </row>
    <row r="11" spans="1:15">
      <c r="A11" s="1">
        <v>200</v>
      </c>
      <c r="B11" s="1">
        <f t="shared" si="2"/>
        <v>-1600</v>
      </c>
      <c r="C11" s="1">
        <f t="shared" si="3"/>
        <v>1600</v>
      </c>
      <c r="D11" s="1">
        <f t="shared" si="4"/>
        <v>-3.2592380608424065E-2</v>
      </c>
      <c r="E11" s="1">
        <f t="shared" si="0"/>
        <v>2000</v>
      </c>
      <c r="F11" s="1">
        <f t="shared" si="5"/>
        <v>2.9109196304172968E-2</v>
      </c>
      <c r="G11" s="1">
        <f t="shared" si="1"/>
        <v>5600</v>
      </c>
      <c r="H11" s="1">
        <f t="shared" si="6"/>
        <v>-9.7046594880829673E-3</v>
      </c>
      <c r="I11" s="1">
        <f t="shared" si="7"/>
        <v>-1.3187843792334064E-2</v>
      </c>
      <c r="J11" s="1">
        <f t="shared" si="8"/>
        <v>-1.3187843792334064E-2</v>
      </c>
    </row>
    <row r="12" spans="1:15">
      <c r="A12" s="1">
        <v>300</v>
      </c>
      <c r="B12" s="1">
        <f t="shared" si="2"/>
        <v>-1500</v>
      </c>
      <c r="C12" s="1">
        <f t="shared" si="3"/>
        <v>1500</v>
      </c>
      <c r="D12" s="1">
        <f t="shared" si="4"/>
        <v>-5.0474139627823433E-2</v>
      </c>
      <c r="E12" s="1">
        <f t="shared" si="0"/>
        <v>2100</v>
      </c>
      <c r="F12" s="1">
        <f t="shared" si="5"/>
        <v>4.2574474352679914E-2</v>
      </c>
      <c r="G12" s="1">
        <f t="shared" si="1"/>
        <v>5500</v>
      </c>
      <c r="H12" s="1">
        <f t="shared" si="6"/>
        <v>-1.4689618147951222E-2</v>
      </c>
      <c r="I12" s="1">
        <f t="shared" si="7"/>
        <v>-2.2589283423094741E-2</v>
      </c>
      <c r="J12" s="1">
        <f t="shared" si="8"/>
        <v>-2.2589283423094741E-2</v>
      </c>
    </row>
    <row r="13" spans="1:15">
      <c r="A13" s="1">
        <v>400</v>
      </c>
      <c r="B13" s="1">
        <f t="shared" si="2"/>
        <v>-1400</v>
      </c>
      <c r="C13" s="1">
        <f t="shared" si="3"/>
        <v>1400</v>
      </c>
      <c r="D13" s="1">
        <f t="shared" si="4"/>
        <v>-6.960810739774459E-2</v>
      </c>
      <c r="E13" s="1">
        <f t="shared" si="0"/>
        <v>2200</v>
      </c>
      <c r="F13" s="1">
        <f t="shared" si="5"/>
        <v>5.5404670831261882E-2</v>
      </c>
      <c r="G13" s="1">
        <f t="shared" si="1"/>
        <v>5400</v>
      </c>
      <c r="H13" s="1">
        <f t="shared" si="6"/>
        <v>-1.9767348322147882E-2</v>
      </c>
      <c r="I13" s="1">
        <f t="shared" si="7"/>
        <v>-3.397078488863059E-2</v>
      </c>
      <c r="J13" s="1">
        <f t="shared" si="8"/>
        <v>-3.397078488863059E-2</v>
      </c>
    </row>
    <row r="14" spans="1:15">
      <c r="A14" s="1">
        <v>500</v>
      </c>
      <c r="B14" s="1">
        <f t="shared" si="2"/>
        <v>-1300</v>
      </c>
      <c r="C14" s="1">
        <f t="shared" si="3"/>
        <v>1300</v>
      </c>
      <c r="D14" s="1">
        <f t="shared" si="4"/>
        <v>-9.0181482741158447E-2</v>
      </c>
      <c r="E14" s="1">
        <f t="shared" si="0"/>
        <v>2300</v>
      </c>
      <c r="F14" s="1">
        <f t="shared" si="5"/>
        <v>6.7656654004920824E-2</v>
      </c>
      <c r="G14" s="1">
        <f t="shared" si="1"/>
        <v>5300</v>
      </c>
      <c r="H14" s="1">
        <f t="shared" si="6"/>
        <v>-2.4941343962435525E-2</v>
      </c>
      <c r="I14" s="1">
        <f t="shared" si="7"/>
        <v>-4.7466172698673148E-2</v>
      </c>
      <c r="J14" s="1">
        <f t="shared" si="8"/>
        <v>-4.7466172698673148E-2</v>
      </c>
    </row>
    <row r="15" spans="1:15">
      <c r="A15" s="1">
        <v>600</v>
      </c>
      <c r="B15" s="1">
        <f t="shared" si="2"/>
        <v>-1200</v>
      </c>
      <c r="C15" s="1">
        <f t="shared" si="3"/>
        <v>1200</v>
      </c>
      <c r="D15" s="1">
        <f t="shared" si="4"/>
        <v>-0.1124267257380005</v>
      </c>
      <c r="E15" s="1">
        <f t="shared" si="0"/>
        <v>2400</v>
      </c>
      <c r="F15" s="1">
        <f t="shared" si="5"/>
        <v>7.9379994711612056E-2</v>
      </c>
      <c r="G15" s="1">
        <f t="shared" si="1"/>
        <v>5200</v>
      </c>
      <c r="H15" s="1">
        <f t="shared" si="6"/>
        <v>-3.0215299703325371E-2</v>
      </c>
      <c r="I15" s="1">
        <f t="shared" si="7"/>
        <v>-6.3262030729713814E-2</v>
      </c>
      <c r="J15" s="1">
        <f t="shared" si="8"/>
        <v>-6.3262030729713814E-2</v>
      </c>
    </row>
    <row r="16" spans="1:15">
      <c r="A16" s="1">
        <v>700</v>
      </c>
      <c r="B16" s="1">
        <f t="shared" si="2"/>
        <v>-1100</v>
      </c>
      <c r="C16" s="1">
        <f t="shared" si="3"/>
        <v>1100</v>
      </c>
      <c r="D16" s="1">
        <f t="shared" si="4"/>
        <v>-0.13663741225566639</v>
      </c>
      <c r="E16" s="1">
        <f t="shared" si="0"/>
        <v>2500</v>
      </c>
      <c r="F16" s="1">
        <f t="shared" si="5"/>
        <v>9.0618162694156013E-2</v>
      </c>
      <c r="G16" s="1">
        <f t="shared" si="1"/>
        <v>5100</v>
      </c>
      <c r="H16" s="1">
        <f t="shared" si="6"/>
        <v>-3.5593126511471951E-2</v>
      </c>
      <c r="I16" s="1">
        <f t="shared" si="7"/>
        <v>-8.1612376072982329E-2</v>
      </c>
      <c r="J16" s="1">
        <f t="shared" si="8"/>
        <v>-8.1612376072982329E-2</v>
      </c>
    </row>
    <row r="17" spans="1:10">
      <c r="A17" s="1">
        <v>800</v>
      </c>
      <c r="B17" s="1">
        <f t="shared" si="2"/>
        <v>-1000</v>
      </c>
      <c r="C17" s="1">
        <f t="shared" si="3"/>
        <v>1000</v>
      </c>
      <c r="D17" s="1">
        <f t="shared" si="4"/>
        <v>-0.1631916943793712</v>
      </c>
      <c r="E17" s="1">
        <f t="shared" si="0"/>
        <v>2600</v>
      </c>
      <c r="F17" s="1">
        <f t="shared" si="5"/>
        <v>0.10140948753229395</v>
      </c>
      <c r="G17" s="1">
        <f t="shared" si="1"/>
        <v>5000</v>
      </c>
      <c r="H17" s="1">
        <f t="shared" si="6"/>
        <v>-4.107896888963225E-2</v>
      </c>
      <c r="I17" s="1">
        <f t="shared" si="7"/>
        <v>-0.1028611757367095</v>
      </c>
      <c r="J17" s="1">
        <f t="shared" si="8"/>
        <v>-0.1028611757367095</v>
      </c>
    </row>
    <row r="18" spans="1:10">
      <c r="A18" s="1">
        <v>900</v>
      </c>
      <c r="B18" s="1">
        <f t="shared" si="2"/>
        <v>-900</v>
      </c>
      <c r="C18" s="1">
        <f t="shared" si="3"/>
        <v>900</v>
      </c>
      <c r="D18" s="1">
        <f t="shared" si="4"/>
        <v>-0.1925882105061909</v>
      </c>
      <c r="E18" s="1">
        <f t="shared" si="0"/>
        <v>2700</v>
      </c>
      <c r="F18" s="1">
        <f t="shared" si="5"/>
        <v>0.11178793763985695</v>
      </c>
      <c r="G18" s="1">
        <f t="shared" si="1"/>
        <v>4900</v>
      </c>
      <c r="H18" s="1">
        <f t="shared" si="6"/>
        <v>-4.6677223824197256E-2</v>
      </c>
      <c r="I18" s="1">
        <f t="shared" si="7"/>
        <v>-0.12747749669053121</v>
      </c>
      <c r="J18" s="1">
        <f t="shared" si="8"/>
        <v>-0.12747749669053121</v>
      </c>
    </row>
    <row r="19" spans="1:10">
      <c r="A19" s="1">
        <v>1000</v>
      </c>
      <c r="B19" s="1">
        <f t="shared" si="2"/>
        <v>-800</v>
      </c>
      <c r="C19" s="1">
        <f t="shared" si="3"/>
        <v>800</v>
      </c>
      <c r="D19" s="1">
        <f t="shared" si="4"/>
        <v>-0.22550331700741211</v>
      </c>
      <c r="E19" s="1">
        <f t="shared" si="0"/>
        <v>2800</v>
      </c>
      <c r="F19" s="1">
        <f t="shared" si="5"/>
        <v>0.1217837571436533</v>
      </c>
      <c r="G19" s="1">
        <f t="shared" si="1"/>
        <v>4800</v>
      </c>
      <c r="H19" s="1">
        <f t="shared" si="6"/>
        <v>-5.2392561692638395E-2</v>
      </c>
      <c r="I19" s="1">
        <f t="shared" si="7"/>
        <v>-0.1561121215563972</v>
      </c>
      <c r="J19" s="1">
        <f t="shared" si="8"/>
        <v>-0.1561121215563972</v>
      </c>
    </row>
    <row r="20" spans="1:10">
      <c r="A20" s="1">
        <v>1100</v>
      </c>
      <c r="B20" s="1">
        <f t="shared" si="2"/>
        <v>-700</v>
      </c>
      <c r="C20" s="1">
        <f t="shared" si="3"/>
        <v>700</v>
      </c>
      <c r="D20" s="1">
        <f t="shared" si="4"/>
        <v>-0.26288688993592046</v>
      </c>
      <c r="E20" s="1">
        <f t="shared" si="0"/>
        <v>2900</v>
      </c>
      <c r="F20" s="1">
        <f t="shared" si="5"/>
        <v>0.13142399065381483</v>
      </c>
      <c r="G20" s="1">
        <f t="shared" si="1"/>
        <v>4700</v>
      </c>
      <c r="H20" s="1">
        <f t="shared" si="6"/>
        <v>-5.8229949379107637E-2</v>
      </c>
      <c r="I20" s="1">
        <f t="shared" si="7"/>
        <v>-0.18969284866121328</v>
      </c>
      <c r="J20" s="1">
        <f t="shared" si="8"/>
        <v>-0.18969284866121328</v>
      </c>
    </row>
    <row r="21" spans="1:10">
      <c r="A21" s="1">
        <v>1200</v>
      </c>
      <c r="B21" s="1">
        <f t="shared" si="2"/>
        <v>-600</v>
      </c>
      <c r="C21" s="1">
        <f t="shared" si="3"/>
        <v>600</v>
      </c>
      <c r="D21" s="1">
        <f t="shared" si="4"/>
        <v>-0.30613278360664609</v>
      </c>
      <c r="E21" s="1">
        <f t="shared" si="0"/>
        <v>3000</v>
      </c>
      <c r="F21" s="1">
        <f t="shared" si="5"/>
        <v>0.14073291879482497</v>
      </c>
      <c r="G21" s="1">
        <f t="shared" si="1"/>
        <v>4600</v>
      </c>
      <c r="H21" s="1">
        <f t="shared" si="6"/>
        <v>-6.4194675883967989E-2</v>
      </c>
      <c r="I21" s="1">
        <f t="shared" si="7"/>
        <v>-0.22959454069578911</v>
      </c>
      <c r="J21" s="1">
        <f t="shared" si="8"/>
        <v>-0.22959454069578911</v>
      </c>
    </row>
    <row r="22" spans="1:10">
      <c r="A22" s="1">
        <v>1300</v>
      </c>
      <c r="B22" s="1">
        <f t="shared" si="2"/>
        <v>-500</v>
      </c>
      <c r="C22" s="1">
        <f t="shared" si="3"/>
        <v>500</v>
      </c>
      <c r="D22" s="1">
        <f t="shared" si="4"/>
        <v>-0.35740678835239592</v>
      </c>
      <c r="E22" s="1">
        <f t="shared" si="0"/>
        <v>3100</v>
      </c>
      <c r="F22" s="1">
        <f t="shared" si="5"/>
        <v>0.14973242210370685</v>
      </c>
      <c r="G22" s="1">
        <f t="shared" si="1"/>
        <v>4500</v>
      </c>
      <c r="H22" s="1">
        <f t="shared" si="6"/>
        <v>-7.0292380757130957E-2</v>
      </c>
      <c r="I22" s="1">
        <f t="shared" si="7"/>
        <v>-0.27796674700582003</v>
      </c>
      <c r="J22" s="1">
        <f t="shared" si="8"/>
        <v>-0.27796674700582003</v>
      </c>
    </row>
    <row r="23" spans="1:10">
      <c r="A23" s="1">
        <v>1400</v>
      </c>
      <c r="B23" s="1">
        <f t="shared" si="2"/>
        <v>-400</v>
      </c>
      <c r="C23" s="1">
        <f t="shared" si="3"/>
        <v>400</v>
      </c>
      <c r="D23" s="1">
        <f t="shared" si="4"/>
        <v>-0.42034691672823143</v>
      </c>
      <c r="E23" s="1">
        <f t="shared" si="0"/>
        <v>3200</v>
      </c>
      <c r="F23" s="1">
        <f t="shared" si="5"/>
        <v>0.15844228697894991</v>
      </c>
      <c r="G23" s="1">
        <f t="shared" si="1"/>
        <v>4400</v>
      </c>
      <c r="H23" s="1">
        <f t="shared" si="6"/>
        <v>-7.6529085736993352E-2</v>
      </c>
      <c r="I23" s="1">
        <f t="shared" si="7"/>
        <v>-0.33843371548627488</v>
      </c>
      <c r="J23" s="1">
        <f t="shared" si="8"/>
        <v>-0.33843371548627488</v>
      </c>
    </row>
    <row r="24" spans="1:10">
      <c r="A24" s="1">
        <v>1500</v>
      </c>
      <c r="B24" s="1">
        <f t="shared" si="2"/>
        <v>-300</v>
      </c>
      <c r="C24" s="1">
        <f t="shared" si="3"/>
        <v>300</v>
      </c>
      <c r="D24" s="1">
        <f t="shared" si="4"/>
        <v>-0.50179574558064033</v>
      </c>
      <c r="E24" s="1">
        <f t="shared" si="0"/>
        <v>3300</v>
      </c>
      <c r="F24" s="1">
        <f t="shared" si="5"/>
        <v>0.16688046440886595</v>
      </c>
      <c r="G24" s="1">
        <f t="shared" si="1"/>
        <v>4300</v>
      </c>
      <c r="H24" s="1">
        <f t="shared" si="6"/>
        <v>-8.2911230038501316E-2</v>
      </c>
      <c r="I24" s="1">
        <f t="shared" si="7"/>
        <v>-0.4178265112102757</v>
      </c>
      <c r="J24" s="1">
        <f t="shared" si="8"/>
        <v>-0.4178265112102757</v>
      </c>
    </row>
    <row r="25" spans="1:10">
      <c r="A25" s="1">
        <v>1600</v>
      </c>
      <c r="B25" s="1">
        <f t="shared" si="2"/>
        <v>-200</v>
      </c>
      <c r="C25" s="1">
        <f t="shared" si="3"/>
        <v>200</v>
      </c>
      <c r="D25" s="1">
        <f t="shared" si="4"/>
        <v>-0.61718245725511878</v>
      </c>
      <c r="E25" s="1">
        <f t="shared" si="0"/>
        <v>3400</v>
      </c>
      <c r="F25" s="1">
        <f t="shared" si="5"/>
        <v>0.17506328996050868</v>
      </c>
      <c r="G25" s="1">
        <f t="shared" si="1"/>
        <v>4200</v>
      </c>
      <c r="H25" s="1">
        <f t="shared" si="6"/>
        <v>-8.9445709807002061E-2</v>
      </c>
      <c r="I25" s="1">
        <f t="shared" si="7"/>
        <v>-0.53156487710161215</v>
      </c>
      <c r="J25" s="1">
        <f t="shared" si="8"/>
        <v>-0.53156487710161215</v>
      </c>
    </row>
    <row r="26" spans="1:10">
      <c r="A26" s="1">
        <v>1700</v>
      </c>
      <c r="B26" s="1">
        <f t="shared" si="2"/>
        <v>-100</v>
      </c>
      <c r="C26" s="1">
        <f t="shared" si="3"/>
        <v>100</v>
      </c>
      <c r="D26" s="1">
        <f t="shared" si="4"/>
        <v>-0.81607230970005773</v>
      </c>
      <c r="E26" s="1">
        <f t="shared" si="0"/>
        <v>3500</v>
      </c>
      <c r="F26" s="1">
        <f t="shared" si="5"/>
        <v>0.18300567178520311</v>
      </c>
      <c r="G26" s="1">
        <f t="shared" si="1"/>
        <v>4100</v>
      </c>
      <c r="H26" s="1">
        <f t="shared" si="6"/>
        <v>-9.6139922342054263E-2</v>
      </c>
      <c r="I26" s="1">
        <f t="shared" si="7"/>
        <v>-0.72920656025690889</v>
      </c>
      <c r="J26" s="1">
        <f t="shared" si="8"/>
        <v>-0.72920656025690889</v>
      </c>
    </row>
    <row r="27" spans="1:10">
      <c r="A27" s="1">
        <v>1800</v>
      </c>
      <c r="B27" s="1">
        <f t="shared" si="2"/>
        <v>0.1</v>
      </c>
      <c r="C27" s="1">
        <f t="shared" si="3"/>
        <v>0.1</v>
      </c>
      <c r="D27" s="1">
        <f t="shared" si="4"/>
        <v>-2.9267277175826472</v>
      </c>
      <c r="E27" s="1">
        <f t="shared" si="0"/>
        <v>3600</v>
      </c>
      <c r="F27" s="1">
        <f t="shared" si="5"/>
        <v>0.19072125206111323</v>
      </c>
      <c r="G27" s="1">
        <f t="shared" si="1"/>
        <v>4000</v>
      </c>
      <c r="H27" s="1">
        <f t="shared" si="6"/>
        <v>-0.10300181579991019</v>
      </c>
      <c r="I27" s="1">
        <f t="shared" si="7"/>
        <v>-2.8390082813214441</v>
      </c>
      <c r="J27" s="1">
        <f t="shared" si="8"/>
        <v>-2.8390082813214441</v>
      </c>
    </row>
    <row r="28" spans="1:10">
      <c r="A28" s="1">
        <v>1900</v>
      </c>
      <c r="B28" s="1">
        <f t="shared" si="2"/>
        <v>100</v>
      </c>
      <c r="C28" s="1">
        <f t="shared" si="3"/>
        <v>100</v>
      </c>
      <c r="D28" s="1">
        <f t="shared" si="4"/>
        <v>-0.81607230970005773</v>
      </c>
      <c r="E28" s="1">
        <f t="shared" si="0"/>
        <v>3700</v>
      </c>
      <c r="F28" s="1">
        <f t="shared" si="5"/>
        <v>0.19822254625134406</v>
      </c>
      <c r="G28" s="1">
        <f t="shared" si="1"/>
        <v>3900</v>
      </c>
      <c r="H28" s="1">
        <f t="shared" si="6"/>
        <v>-0.11003994520950044</v>
      </c>
      <c r="I28" s="1">
        <f t="shared" si="7"/>
        <v>-0.72788970865821412</v>
      </c>
      <c r="J28" s="1">
        <f t="shared" si="8"/>
        <v>-0.72788970865821412</v>
      </c>
    </row>
    <row r="29" spans="1:10">
      <c r="A29" s="1">
        <v>2000</v>
      </c>
      <c r="B29" s="1">
        <f t="shared" si="2"/>
        <v>200</v>
      </c>
      <c r="C29" s="1">
        <f t="shared" si="3"/>
        <v>200</v>
      </c>
      <c r="D29" s="1">
        <f t="shared" si="4"/>
        <v>-0.61718245725511878</v>
      </c>
      <c r="E29" s="1">
        <f t="shared" si="0"/>
        <v>3800</v>
      </c>
      <c r="F29" s="1">
        <f t="shared" si="5"/>
        <v>0.20552106373661161</v>
      </c>
      <c r="G29" s="1">
        <f t="shared" si="1"/>
        <v>3800</v>
      </c>
      <c r="H29" s="1">
        <f t="shared" si="6"/>
        <v>-0.11726353578882254</v>
      </c>
      <c r="I29" s="1">
        <f t="shared" si="7"/>
        <v>-0.52892492930732971</v>
      </c>
      <c r="J29" s="1">
        <f t="shared" si="8"/>
        <v>-0.52892492930732971</v>
      </c>
    </row>
    <row r="30" spans="1:10">
      <c r="A30" s="1">
        <v>2100</v>
      </c>
      <c r="B30" s="1">
        <f t="shared" si="2"/>
        <v>300</v>
      </c>
      <c r="C30" s="1">
        <f t="shared" si="3"/>
        <v>300</v>
      </c>
      <c r="D30" s="1">
        <f t="shared" si="4"/>
        <v>-0.50179574558064033</v>
      </c>
      <c r="E30" s="1">
        <f t="shared" si="0"/>
        <v>3900</v>
      </c>
      <c r="F30" s="1">
        <f t="shared" si="5"/>
        <v>0.21262741273296015</v>
      </c>
      <c r="G30" s="1">
        <f t="shared" si="1"/>
        <v>3700</v>
      </c>
      <c r="H30" s="1">
        <f t="shared" si="6"/>
        <v>-0.1246825547334609</v>
      </c>
      <c r="I30" s="1">
        <f t="shared" si="7"/>
        <v>-0.41385088758114108</v>
      </c>
      <c r="J30" s="1">
        <f t="shared" si="8"/>
        <v>-0.41385088758114108</v>
      </c>
    </row>
    <row r="31" spans="1:10">
      <c r="A31" s="1">
        <v>2200</v>
      </c>
      <c r="B31" s="1">
        <f t="shared" si="2"/>
        <v>400</v>
      </c>
      <c r="C31" s="1">
        <f t="shared" si="3"/>
        <v>400</v>
      </c>
      <c r="D31" s="1">
        <f t="shared" si="4"/>
        <v>-0.42034691672823143</v>
      </c>
      <c r="E31" s="1">
        <f t="shared" si="0"/>
        <v>4000</v>
      </c>
      <c r="F31" s="1">
        <f t="shared" si="5"/>
        <v>0.21955139188796124</v>
      </c>
      <c r="G31" s="1">
        <f t="shared" si="1"/>
        <v>3600</v>
      </c>
      <c r="H31" s="1">
        <f t="shared" si="6"/>
        <v>-0.13230779287426486</v>
      </c>
      <c r="I31" s="1">
        <f t="shared" si="7"/>
        <v>-0.33310331771453505</v>
      </c>
      <c r="J31" s="1">
        <f t="shared" si="8"/>
        <v>-0.33310331771453505</v>
      </c>
    </row>
    <row r="32" spans="1:10">
      <c r="A32" s="1">
        <v>2300</v>
      </c>
      <c r="B32" s="1">
        <f t="shared" si="2"/>
        <v>500</v>
      </c>
      <c r="C32" s="1">
        <f t="shared" si="3"/>
        <v>500</v>
      </c>
      <c r="D32" s="1">
        <f t="shared" si="4"/>
        <v>-0.35740678835239592</v>
      </c>
      <c r="E32" s="1">
        <f t="shared" si="0"/>
        <v>4100</v>
      </c>
      <c r="F32" s="1">
        <f t="shared" si="5"/>
        <v>0.2263020705341745</v>
      </c>
      <c r="G32" s="1">
        <f t="shared" si="1"/>
        <v>3500</v>
      </c>
      <c r="H32" s="1">
        <f t="shared" si="6"/>
        <v>-0.14015095787751619</v>
      </c>
      <c r="I32" s="1">
        <f t="shared" si="7"/>
        <v>-0.27125567569573761</v>
      </c>
      <c r="J32" s="1">
        <f t="shared" si="8"/>
        <v>-0.27125567569573761</v>
      </c>
    </row>
    <row r="33" spans="1:10">
      <c r="A33" s="1">
        <v>2400</v>
      </c>
      <c r="B33" s="1">
        <f t="shared" si="2"/>
        <v>600</v>
      </c>
      <c r="C33" s="1">
        <f t="shared" si="3"/>
        <v>600</v>
      </c>
      <c r="D33" s="1">
        <f t="shared" si="4"/>
        <v>-0.30613278360664609</v>
      </c>
      <c r="E33" s="1">
        <f t="shared" si="0"/>
        <v>4200</v>
      </c>
      <c r="F33" s="1">
        <f t="shared" si="5"/>
        <v>0.23288785924405886</v>
      </c>
      <c r="G33" s="1">
        <f t="shared" si="1"/>
        <v>3400</v>
      </c>
      <c r="H33" s="1">
        <f t="shared" si="6"/>
        <v>-0.14822478100138881</v>
      </c>
      <c r="I33" s="1">
        <f t="shared" si="7"/>
        <v>-0.22146970536397603</v>
      </c>
      <c r="J33" s="1">
        <f t="shared" si="8"/>
        <v>-0.22146970536397603</v>
      </c>
    </row>
    <row r="34" spans="1:10">
      <c r="A34" s="1">
        <v>2500</v>
      </c>
      <c r="B34" s="1">
        <f t="shared" si="2"/>
        <v>700</v>
      </c>
      <c r="C34" s="1">
        <f t="shared" si="3"/>
        <v>700</v>
      </c>
      <c r="D34" s="1">
        <f t="shared" si="4"/>
        <v>-0.26288688993592046</v>
      </c>
      <c r="E34" s="1">
        <f t="shared" si="0"/>
        <v>4300</v>
      </c>
      <c r="F34" s="1">
        <f t="shared" si="5"/>
        <v>0.2393165720591881</v>
      </c>
      <c r="G34" s="1">
        <f t="shared" si="1"/>
        <v>3300</v>
      </c>
      <c r="H34" s="1">
        <f t="shared" si="6"/>
        <v>-0.15654313984451917</v>
      </c>
      <c r="I34" s="1">
        <f t="shared" si="7"/>
        <v>-0.18011345772125154</v>
      </c>
      <c r="J34" s="1">
        <f t="shared" si="8"/>
        <v>-0.18011345772125154</v>
      </c>
    </row>
    <row r="35" spans="1:10">
      <c r="A35" s="1">
        <v>2600</v>
      </c>
      <c r="B35" s="1">
        <f t="shared" si="2"/>
        <v>800</v>
      </c>
      <c r="C35" s="1">
        <f t="shared" si="3"/>
        <v>800</v>
      </c>
      <c r="D35" s="1">
        <f t="shared" si="4"/>
        <v>-0.22550331700741211</v>
      </c>
      <c r="E35" s="1">
        <f t="shared" si="0"/>
        <v>4400</v>
      </c>
      <c r="F35" s="1">
        <f t="shared" si="5"/>
        <v>0.2455954815450383</v>
      </c>
      <c r="G35" s="1">
        <f t="shared" si="1"/>
        <v>3200</v>
      </c>
      <c r="H35" s="1">
        <f t="shared" si="6"/>
        <v>-0.1651212000488016</v>
      </c>
      <c r="I35" s="1">
        <f t="shared" si="7"/>
        <v>-0.14502903551117541</v>
      </c>
      <c r="J35" s="1">
        <f t="shared" si="8"/>
        <v>-0.14502903551117541</v>
      </c>
    </row>
    <row r="36" spans="1:10">
      <c r="A36" s="1">
        <v>2700</v>
      </c>
      <c r="B36" s="1">
        <f t="shared" si="2"/>
        <v>900</v>
      </c>
      <c r="C36" s="1">
        <f t="shared" si="3"/>
        <v>900</v>
      </c>
      <c r="D36" s="1">
        <f t="shared" si="4"/>
        <v>-0.1925882105061909</v>
      </c>
      <c r="E36" s="1">
        <f t="shared" si="0"/>
        <v>4500</v>
      </c>
      <c r="F36" s="1">
        <f t="shared" si="5"/>
        <v>0.25173136764128046</v>
      </c>
      <c r="G36" s="1">
        <f t="shared" si="1"/>
        <v>3100</v>
      </c>
      <c r="H36" s="1">
        <f t="shared" si="6"/>
        <v>-0.17397557957863796</v>
      </c>
      <c r="I36" s="1">
        <f t="shared" si="7"/>
        <v>-0.11483242244354841</v>
      </c>
      <c r="J36" s="1">
        <f t="shared" si="8"/>
        <v>-0.11483242244354841</v>
      </c>
    </row>
    <row r="37" spans="1:10">
      <c r="A37" s="1">
        <v>2800</v>
      </c>
      <c r="B37" s="1">
        <f t="shared" si="2"/>
        <v>1000</v>
      </c>
      <c r="C37" s="1">
        <f t="shared" si="3"/>
        <v>1000</v>
      </c>
      <c r="D37" s="1">
        <f t="shared" si="4"/>
        <v>-0.1631916943793712</v>
      </c>
      <c r="E37" s="1">
        <f t="shared" si="0"/>
        <v>4600</v>
      </c>
      <c r="F37" s="1">
        <f t="shared" si="5"/>
        <v>0.25773056112777937</v>
      </c>
      <c r="G37" s="1">
        <f t="shared" si="1"/>
        <v>3000</v>
      </c>
      <c r="H37" s="1">
        <f t="shared" si="6"/>
        <v>-0.18312454003286049</v>
      </c>
      <c r="I37" s="1">
        <f t="shared" si="7"/>
        <v>-8.8585673284452326E-2</v>
      </c>
      <c r="J37" s="1">
        <f t="shared" si="8"/>
        <v>-8.8585673284452326E-2</v>
      </c>
    </row>
    <row r="38" spans="1:10">
      <c r="A38" s="1">
        <v>2900</v>
      </c>
      <c r="B38" s="1">
        <f t="shared" si="2"/>
        <v>1100</v>
      </c>
      <c r="C38" s="1">
        <f t="shared" si="3"/>
        <v>1100</v>
      </c>
      <c r="D38" s="1">
        <f t="shared" si="4"/>
        <v>-0.13663741225566639</v>
      </c>
      <c r="E38" s="1">
        <f t="shared" si="0"/>
        <v>4700</v>
      </c>
      <c r="F38" s="1">
        <f t="shared" si="5"/>
        <v>0.26359898240286128</v>
      </c>
      <c r="G38" s="1">
        <f t="shared" si="1"/>
        <v>2900</v>
      </c>
      <c r="H38" s="1">
        <f t="shared" si="6"/>
        <v>-0.1925882105061909</v>
      </c>
      <c r="I38" s="1">
        <f t="shared" si="7"/>
        <v>-6.5626640358996013E-2</v>
      </c>
      <c r="J38" s="1">
        <f t="shared" si="8"/>
        <v>-6.5626640358996013E-2</v>
      </c>
    </row>
    <row r="39" spans="1:10">
      <c r="A39" s="1">
        <v>3000</v>
      </c>
      <c r="B39" s="1">
        <f t="shared" si="2"/>
        <v>1200</v>
      </c>
      <c r="C39" s="1">
        <f t="shared" si="3"/>
        <v>1200</v>
      </c>
      <c r="D39" s="1">
        <f t="shared" si="4"/>
        <v>-0.1124267257380005</v>
      </c>
      <c r="E39" s="1">
        <f t="shared" si="0"/>
        <v>4800</v>
      </c>
      <c r="F39" s="1">
        <f t="shared" si="5"/>
        <v>0.26934217616753031</v>
      </c>
      <c r="G39" s="1">
        <f t="shared" si="1"/>
        <v>2800</v>
      </c>
      <c r="H39" s="1">
        <f t="shared" si="6"/>
        <v>-0.20238885087654168</v>
      </c>
      <c r="I39" s="1">
        <f t="shared" si="7"/>
        <v>-4.5473400447011869E-2</v>
      </c>
      <c r="J39" s="1">
        <f t="shared" si="8"/>
        <v>-4.5473400447011869E-2</v>
      </c>
    </row>
    <row r="40" spans="1:10">
      <c r="A40" s="1">
        <v>3100</v>
      </c>
      <c r="B40" s="1">
        <f t="shared" si="2"/>
        <v>1300</v>
      </c>
      <c r="C40" s="1">
        <f t="shared" si="3"/>
        <v>1300</v>
      </c>
      <c r="D40" s="1">
        <f t="shared" si="4"/>
        <v>-9.0181482741158447E-2</v>
      </c>
      <c r="E40" s="1">
        <f t="shared" si="0"/>
        <v>4900</v>
      </c>
      <c r="F40" s="1">
        <f t="shared" si="5"/>
        <v>0.27496534252331628</v>
      </c>
      <c r="G40" s="1">
        <f t="shared" si="1"/>
        <v>2700</v>
      </c>
      <c r="H40" s="1">
        <f t="shared" si="6"/>
        <v>-0.21255116315034428</v>
      </c>
      <c r="I40" s="1">
        <f t="shared" si="7"/>
        <v>-2.7767303368186447E-2</v>
      </c>
      <c r="J40" s="1">
        <f t="shared" si="8"/>
        <v>-2.7767303368186447E-2</v>
      </c>
    </row>
    <row r="41" spans="1:10">
      <c r="A41" s="1">
        <v>3200</v>
      </c>
      <c r="B41" s="1">
        <f t="shared" si="2"/>
        <v>1400</v>
      </c>
      <c r="C41" s="1">
        <f t="shared" si="3"/>
        <v>1400</v>
      </c>
      <c r="D41" s="1">
        <f t="shared" si="4"/>
        <v>-6.960810739774459E-2</v>
      </c>
      <c r="E41" s="1">
        <f t="shared" si="0"/>
        <v>5000</v>
      </c>
      <c r="F41" s="1">
        <f t="shared" si="5"/>
        <v>0.28047336491965424</v>
      </c>
      <c r="G41" s="1">
        <f t="shared" si="1"/>
        <v>2600</v>
      </c>
      <c r="H41" s="1">
        <f t="shared" si="6"/>
        <v>-0.22310266178597971</v>
      </c>
      <c r="I41" s="1">
        <f t="shared" si="7"/>
        <v>-1.2237404264070051E-2</v>
      </c>
      <c r="J41" s="1">
        <f t="shared" si="8"/>
        <v>-1.2237404264070051E-2</v>
      </c>
    </row>
    <row r="42" spans="1:10">
      <c r="A42" s="1">
        <v>3300</v>
      </c>
      <c r="B42" s="1">
        <f t="shared" si="2"/>
        <v>1500</v>
      </c>
      <c r="C42" s="1">
        <f t="shared" si="3"/>
        <v>1500</v>
      </c>
      <c r="D42" s="1">
        <f t="shared" si="4"/>
        <v>-5.0474139627823433E-2</v>
      </c>
      <c r="E42" s="1">
        <f t="shared" si="0"/>
        <v>5100</v>
      </c>
      <c r="F42" s="1">
        <f t="shared" si="5"/>
        <v>0.28587083532599777</v>
      </c>
      <c r="G42" s="1">
        <f t="shared" si="1"/>
        <v>2500</v>
      </c>
      <c r="H42" s="1">
        <f t="shared" si="6"/>
        <v>-0.23407411692319968</v>
      </c>
      <c r="I42" s="1">
        <f t="shared" si="7"/>
        <v>1.3225787749746587E-3</v>
      </c>
      <c r="J42" s="1">
        <f t="shared" si="8"/>
        <v>0</v>
      </c>
    </row>
    <row r="43" spans="1:10">
      <c r="A43" s="1">
        <v>3400</v>
      </c>
      <c r="B43" s="1">
        <f t="shared" si="2"/>
        <v>1600</v>
      </c>
      <c r="C43" s="1">
        <f t="shared" si="3"/>
        <v>1600</v>
      </c>
      <c r="D43" s="1">
        <f t="shared" si="4"/>
        <v>-3.2592380608424065E-2</v>
      </c>
      <c r="E43" s="1">
        <f t="shared" si="0"/>
        <v>5200</v>
      </c>
      <c r="F43" s="1">
        <f t="shared" si="5"/>
        <v>0.29116207695284402</v>
      </c>
      <c r="G43" s="1">
        <f t="shared" si="1"/>
        <v>2400</v>
      </c>
      <c r="H43" s="1">
        <f t="shared" si="6"/>
        <v>-0.24550008843967319</v>
      </c>
      <c r="I43" s="1">
        <f t="shared" si="7"/>
        <v>1.3069607904746761E-2</v>
      </c>
      <c r="J43" s="1">
        <f t="shared" si="8"/>
        <v>0</v>
      </c>
    </row>
    <row r="44" spans="1:10">
      <c r="A44" s="1">
        <v>3500</v>
      </c>
      <c r="B44" s="1">
        <f t="shared" si="2"/>
        <v>1700</v>
      </c>
      <c r="C44" s="1">
        <f t="shared" si="3"/>
        <v>1700</v>
      </c>
      <c r="D44" s="1">
        <f t="shared" si="4"/>
        <v>-1.5809865336638751E-2</v>
      </c>
      <c r="E44" s="1">
        <f t="shared" si="0"/>
        <v>5300</v>
      </c>
      <c r="F44" s="1">
        <f t="shared" si="5"/>
        <v>0.29635116480245571</v>
      </c>
      <c r="G44" s="1">
        <f t="shared" si="1"/>
        <v>2300</v>
      </c>
      <c r="H44" s="1">
        <f t="shared" si="6"/>
        <v>-0.25741957411312555</v>
      </c>
      <c r="I44" s="1">
        <f t="shared" si="7"/>
        <v>2.3121725352691413E-2</v>
      </c>
      <c r="J44" s="1">
        <f t="shared" si="8"/>
        <v>0</v>
      </c>
    </row>
    <row r="45" spans="1:10">
      <c r="A45" s="1">
        <v>3600</v>
      </c>
      <c r="B45" s="1">
        <f t="shared" si="2"/>
        <v>1800</v>
      </c>
      <c r="C45" s="1">
        <f t="shared" si="3"/>
        <v>1800</v>
      </c>
      <c r="D45" s="1">
        <f t="shared" si="4"/>
        <v>0</v>
      </c>
      <c r="E45" s="1">
        <f t="shared" si="0"/>
        <v>5400</v>
      </c>
      <c r="F45" s="1">
        <f t="shared" si="5"/>
        <v>0.30144194429335158</v>
      </c>
      <c r="G45" s="1">
        <f t="shared" si="1"/>
        <v>2200</v>
      </c>
      <c r="H45" s="1">
        <f t="shared" si="6"/>
        <v>-0.26987680243641421</v>
      </c>
      <c r="I45" s="1">
        <f t="shared" si="7"/>
        <v>3.1565141856937373E-2</v>
      </c>
      <c r="J45" s="1">
        <f t="shared" si="8"/>
        <v>0</v>
      </c>
    </row>
    <row r="46" spans="1:10">
      <c r="A46" s="1">
        <v>3700</v>
      </c>
      <c r="B46" s="1">
        <f t="shared" si="2"/>
        <v>1900</v>
      </c>
      <c r="C46" s="1">
        <f t="shared" si="3"/>
        <v>1900</v>
      </c>
      <c r="D46" s="1">
        <f t="shared" si="4"/>
        <v>1.4943166527487506E-2</v>
      </c>
      <c r="E46" s="1">
        <f t="shared" si="0"/>
        <v>5500</v>
      </c>
      <c r="F46" s="1">
        <f t="shared" si="5"/>
        <v>0.30643804817108489</v>
      </c>
      <c r="G46" s="1">
        <f t="shared" si="1"/>
        <v>2100</v>
      </c>
      <c r="H46" s="1">
        <f t="shared" si="6"/>
        <v>-0.28292221061639822</v>
      </c>
      <c r="I46" s="1">
        <f t="shared" si="7"/>
        <v>3.8459004082174175E-2</v>
      </c>
      <c r="J46" s="1">
        <f t="shared" si="8"/>
        <v>0</v>
      </c>
    </row>
    <row r="47" spans="1:10">
      <c r="A47" s="1">
        <v>3800</v>
      </c>
      <c r="B47" s="1">
        <f t="shared" si="2"/>
        <v>2000</v>
      </c>
      <c r="C47" s="1">
        <f t="shared" si="3"/>
        <v>2000</v>
      </c>
      <c r="D47" s="1">
        <f t="shared" si="4"/>
        <v>2.9109196304172968E-2</v>
      </c>
      <c r="E47" s="1">
        <f t="shared" si="0"/>
        <v>5600</v>
      </c>
      <c r="F47" s="1">
        <f t="shared" si="5"/>
        <v>0.31134291189109575</v>
      </c>
      <c r="G47" s="1">
        <f t="shared" si="1"/>
        <v>2000</v>
      </c>
      <c r="H47" s="1">
        <f t="shared" si="6"/>
        <v>-0.29661366218180163</v>
      </c>
      <c r="I47" s="1">
        <f t="shared" si="7"/>
        <v>4.3838446013467092E-2</v>
      </c>
      <c r="J47" s="1">
        <f t="shared" si="8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Shengming Luo</dc:creator>
  <cp:lastModifiedBy>Shengming Luo</cp:lastModifiedBy>
  <dcterms:created xsi:type="dcterms:W3CDTF">2024-04-13T13:53:57Z</dcterms:created>
  <dcterms:modified xsi:type="dcterms:W3CDTF">2024-04-13T21:23:02Z</dcterms:modified>
</cp:coreProperties>
</file>