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oSh\Desktop\"/>
    </mc:Choice>
  </mc:AlternateContent>
  <xr:revisionPtr revIDLastSave="0" documentId="8_{E11F63FB-7DC5-490A-839E-E4D26CF35D56}" xr6:coauthVersionLast="47" xr6:coauthVersionMax="47" xr10:uidLastSave="{00000000-0000-0000-0000-000000000000}"/>
  <bookViews>
    <workbookView xWindow="-110" yWindow="-110" windowWidth="25820" windowHeight="15500" xr2:uid="{5E3FCDEE-ECB5-4AFA-94A5-B367AB797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9" i="1"/>
  <c r="F48" i="1" l="1"/>
  <c r="F49" i="1"/>
  <c r="F50" i="1"/>
  <c r="F51" i="1"/>
  <c r="F52" i="1"/>
  <c r="C48" i="1"/>
  <c r="C49" i="1"/>
  <c r="C50" i="1"/>
  <c r="C51" i="1"/>
  <c r="C52" i="1"/>
  <c r="B48" i="1"/>
  <c r="B49" i="1"/>
  <c r="B50" i="1"/>
  <c r="B51" i="1"/>
  <c r="B52" i="1"/>
  <c r="B9" i="1"/>
  <c r="C9" i="1"/>
  <c r="F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5" i="1"/>
  <c r="B6" i="1" s="1"/>
  <c r="F35" i="1"/>
  <c r="L2" i="1"/>
  <c r="M2" i="1" s="1"/>
  <c r="B2" i="1"/>
  <c r="B4" i="1" s="1"/>
  <c r="D9" i="1" l="1"/>
  <c r="D48" i="1" s="1"/>
  <c r="G9" i="1"/>
  <c r="G50" i="1" s="1"/>
  <c r="Q4" i="1"/>
  <c r="I35" i="1" s="1"/>
  <c r="F34" i="1"/>
  <c r="C26" i="1"/>
  <c r="C24" i="1"/>
  <c r="C21" i="1"/>
  <c r="F33" i="1"/>
  <c r="F31" i="1"/>
  <c r="F30" i="1"/>
  <c r="F29" i="1"/>
  <c r="F28" i="1"/>
  <c r="C27" i="1"/>
  <c r="C25" i="1"/>
  <c r="C23" i="1"/>
  <c r="C20" i="1"/>
  <c r="F32" i="1"/>
  <c r="F27" i="1"/>
  <c r="C22" i="1"/>
  <c r="I21" i="1"/>
  <c r="I23" i="1"/>
  <c r="I26" i="1"/>
  <c r="I30" i="1"/>
  <c r="I32" i="1"/>
  <c r="I14" i="1"/>
  <c r="I15" i="1"/>
  <c r="I18" i="1"/>
  <c r="I20" i="1"/>
  <c r="I22" i="1"/>
  <c r="I24" i="1"/>
  <c r="I25" i="1"/>
  <c r="I29" i="1"/>
  <c r="I33" i="1"/>
  <c r="C47" i="1"/>
  <c r="C19" i="1"/>
  <c r="F26" i="1"/>
  <c r="F25" i="1"/>
  <c r="C16" i="1"/>
  <c r="F22" i="1"/>
  <c r="C46" i="1"/>
  <c r="C14" i="1"/>
  <c r="C13" i="1"/>
  <c r="C12" i="1"/>
  <c r="F19" i="1"/>
  <c r="C43" i="1"/>
  <c r="C10" i="1"/>
  <c r="F16" i="1"/>
  <c r="C40" i="1"/>
  <c r="C39" i="1"/>
  <c r="F14" i="1"/>
  <c r="C38" i="1"/>
  <c r="F12" i="1"/>
  <c r="C36" i="1"/>
  <c r="F42" i="1"/>
  <c r="F10" i="1"/>
  <c r="F40" i="1"/>
  <c r="F39" i="1"/>
  <c r="F38" i="1"/>
  <c r="C29" i="1"/>
  <c r="F36" i="1"/>
  <c r="C18" i="1"/>
  <c r="C17" i="1"/>
  <c r="F24" i="1"/>
  <c r="F23" i="1"/>
  <c r="C15" i="1"/>
  <c r="F21" i="1"/>
  <c r="C45" i="1"/>
  <c r="F20" i="1"/>
  <c r="C44" i="1"/>
  <c r="C11" i="1"/>
  <c r="F18" i="1"/>
  <c r="C42" i="1"/>
  <c r="F17" i="1"/>
  <c r="C41" i="1"/>
  <c r="F47" i="1"/>
  <c r="F15" i="1"/>
  <c r="F46" i="1"/>
  <c r="F45" i="1"/>
  <c r="F13" i="1"/>
  <c r="C37" i="1"/>
  <c r="F44" i="1"/>
  <c r="F43" i="1"/>
  <c r="F11" i="1"/>
  <c r="C35" i="1"/>
  <c r="C34" i="1"/>
  <c r="F41" i="1"/>
  <c r="C33" i="1"/>
  <c r="C32" i="1"/>
  <c r="C31" i="1"/>
  <c r="C30" i="1"/>
  <c r="F37" i="1"/>
  <c r="C28" i="1"/>
  <c r="I41" i="1" l="1"/>
  <c r="I34" i="1"/>
  <c r="I9" i="1"/>
  <c r="I48" i="1"/>
  <c r="I52" i="1"/>
  <c r="I49" i="1"/>
  <c r="I50" i="1"/>
  <c r="I51" i="1"/>
  <c r="I39" i="1"/>
  <c r="I28" i="1"/>
  <c r="I27" i="1"/>
  <c r="J9" i="1"/>
  <c r="J15" i="1" s="1"/>
  <c r="G51" i="1"/>
  <c r="J52" i="1"/>
  <c r="G48" i="1"/>
  <c r="G52" i="1"/>
  <c r="D49" i="1"/>
  <c r="D36" i="1"/>
  <c r="D50" i="1"/>
  <c r="D51" i="1"/>
  <c r="D52" i="1"/>
  <c r="M9" i="1"/>
  <c r="J50" i="1"/>
  <c r="M50" i="1" s="1"/>
  <c r="J49" i="1"/>
  <c r="J48" i="1"/>
  <c r="M48" i="1" s="1"/>
  <c r="G15" i="1"/>
  <c r="M15" i="1" s="1"/>
  <c r="G49" i="1"/>
  <c r="D10" i="1"/>
  <c r="J51" i="1"/>
  <c r="M51" i="1" s="1"/>
  <c r="D20" i="1"/>
  <c r="D19" i="1"/>
  <c r="D25" i="1"/>
  <c r="D28" i="1"/>
  <c r="D18" i="1"/>
  <c r="I31" i="1"/>
  <c r="G31" i="1"/>
  <c r="D29" i="1"/>
  <c r="D21" i="1"/>
  <c r="D17" i="1"/>
  <c r="D13" i="1"/>
  <c r="D15" i="1"/>
  <c r="D31" i="1"/>
  <c r="D32" i="1"/>
  <c r="D34" i="1"/>
  <c r="D23" i="1"/>
  <c r="D30" i="1"/>
  <c r="D35" i="1"/>
  <c r="G44" i="1"/>
  <c r="I19" i="1"/>
  <c r="J19" i="1" s="1"/>
  <c r="D46" i="1"/>
  <c r="I17" i="1"/>
  <c r="J17" i="1" s="1"/>
  <c r="D16" i="1"/>
  <c r="I46" i="1"/>
  <c r="J46" i="1" s="1"/>
  <c r="I44" i="1"/>
  <c r="J44" i="1" s="1"/>
  <c r="I37" i="1"/>
  <c r="J37" i="1" s="1"/>
  <c r="I42" i="1"/>
  <c r="J42" i="1" s="1"/>
  <c r="D38" i="1"/>
  <c r="D39" i="1"/>
  <c r="G13" i="1"/>
  <c r="D14" i="1"/>
  <c r="G18" i="1"/>
  <c r="I16" i="1"/>
  <c r="J16" i="1" s="1"/>
  <c r="D44" i="1"/>
  <c r="D47" i="1"/>
  <c r="I12" i="1"/>
  <c r="I40" i="1"/>
  <c r="I10" i="1"/>
  <c r="D12" i="1"/>
  <c r="D42" i="1"/>
  <c r="G22" i="1"/>
  <c r="I47" i="1"/>
  <c r="D45" i="1"/>
  <c r="I45" i="1"/>
  <c r="D22" i="1"/>
  <c r="G19" i="1"/>
  <c r="G25" i="1"/>
  <c r="G43" i="1"/>
  <c r="J33" i="1"/>
  <c r="G24" i="1"/>
  <c r="J41" i="1"/>
  <c r="J35" i="1"/>
  <c r="J32" i="1"/>
  <c r="G28" i="1"/>
  <c r="G41" i="1"/>
  <c r="J25" i="1"/>
  <c r="G12" i="1"/>
  <c r="J24" i="1"/>
  <c r="G11" i="1"/>
  <c r="J22" i="1"/>
  <c r="J23" i="1"/>
  <c r="J26" i="1"/>
  <c r="J45" i="1"/>
  <c r="G20" i="1"/>
  <c r="G21" i="1"/>
  <c r="J21" i="1"/>
  <c r="G23" i="1"/>
  <c r="G26" i="1"/>
  <c r="G27" i="1"/>
  <c r="G40" i="1"/>
  <c r="G14" i="1"/>
  <c r="G37" i="1"/>
  <c r="G16" i="1"/>
  <c r="G30" i="1"/>
  <c r="D41" i="1"/>
  <c r="G33" i="1"/>
  <c r="G36" i="1"/>
  <c r="G38" i="1"/>
  <c r="D24" i="1"/>
  <c r="J27" i="1"/>
  <c r="G42" i="1"/>
  <c r="G10" i="1"/>
  <c r="D27" i="1"/>
  <c r="D26" i="1"/>
  <c r="G29" i="1"/>
  <c r="D40" i="1"/>
  <c r="G46" i="1"/>
  <c r="G45" i="1"/>
  <c r="D11" i="1"/>
  <c r="G39" i="1"/>
  <c r="G17" i="1"/>
  <c r="G47" i="1"/>
  <c r="G32" i="1"/>
  <c r="G35" i="1"/>
  <c r="I38" i="1"/>
  <c r="D33" i="1"/>
  <c r="D37" i="1"/>
  <c r="G34" i="1"/>
  <c r="D43" i="1"/>
  <c r="I13" i="1"/>
  <c r="I43" i="1"/>
  <c r="I11" i="1"/>
  <c r="I36" i="1"/>
  <c r="J28" i="1" l="1"/>
  <c r="J39" i="1"/>
  <c r="J11" i="1"/>
  <c r="J14" i="1"/>
  <c r="J36" i="1"/>
  <c r="J18" i="1"/>
  <c r="J43" i="1"/>
  <c r="J12" i="1"/>
  <c r="J47" i="1"/>
  <c r="M47" i="1" s="1"/>
  <c r="J20" i="1"/>
  <c r="J10" i="1"/>
  <c r="M10" i="1" s="1"/>
  <c r="J13" i="1"/>
  <c r="M13" i="1" s="1"/>
  <c r="J31" i="1"/>
  <c r="M31" i="1" s="1"/>
  <c r="J38" i="1"/>
  <c r="M38" i="1" s="1"/>
  <c r="J29" i="1"/>
  <c r="M29" i="1" s="1"/>
  <c r="J30" i="1"/>
  <c r="M30" i="1" s="1"/>
  <c r="J34" i="1"/>
  <c r="M34" i="1" s="1"/>
  <c r="J40" i="1"/>
  <c r="M40" i="1" s="1"/>
  <c r="M23" i="1"/>
  <c r="M39" i="1"/>
  <c r="M49" i="1"/>
  <c r="M52" i="1"/>
  <c r="M22" i="1"/>
  <c r="M25" i="1"/>
  <c r="M35" i="1"/>
  <c r="M43" i="1"/>
  <c r="M19" i="1"/>
  <c r="M20" i="1"/>
  <c r="M12" i="1"/>
  <c r="M46" i="1"/>
  <c r="M44" i="1"/>
  <c r="M18" i="1"/>
  <c r="M45" i="1"/>
  <c r="M21" i="1"/>
  <c r="M42" i="1"/>
  <c r="M14" i="1"/>
  <c r="M41" i="1"/>
  <c r="M24" i="1"/>
  <c r="M36" i="1"/>
  <c r="M16" i="1"/>
  <c r="M32" i="1"/>
  <c r="M37" i="1"/>
  <c r="M28" i="1"/>
  <c r="M26" i="1"/>
  <c r="M17" i="1"/>
  <c r="M11" i="1"/>
  <c r="M27" i="1"/>
  <c r="M33" i="1"/>
</calcChain>
</file>

<file path=xl/sharedStrings.xml><?xml version="1.0" encoding="utf-8"?>
<sst xmlns="http://schemas.openxmlformats.org/spreadsheetml/2006/main" count="37" uniqueCount="31">
  <si>
    <t>population</t>
    <phoneticPr fontId="2" type="noConversion"/>
  </si>
  <si>
    <t>daily water usage</t>
    <phoneticPr fontId="2" type="noConversion"/>
  </si>
  <si>
    <t>unit</t>
    <phoneticPr fontId="2" type="noConversion"/>
  </si>
  <si>
    <t>num</t>
    <phoneticPr fontId="2" type="noConversion"/>
  </si>
  <si>
    <t>project</t>
    <phoneticPr fontId="2" type="noConversion"/>
  </si>
  <si>
    <t>per</t>
    <phoneticPr fontId="2" type="noConversion"/>
  </si>
  <si>
    <t>m**3/daily</t>
  </si>
  <si>
    <t>m**3/daily/per</t>
    <phoneticPr fontId="2" type="noConversion"/>
  </si>
  <si>
    <t>total water usage</t>
    <phoneticPr fontId="2" type="noConversion"/>
  </si>
  <si>
    <t>Well No.</t>
  </si>
  <si>
    <t>Aquifer Base</t>
    <phoneticPr fontId="2" type="noConversion"/>
  </si>
  <si>
    <t xml:space="preserve"> Head </t>
    <phoneticPr fontId="2" type="noConversion"/>
  </si>
  <si>
    <t>h2</t>
    <phoneticPr fontId="2" type="noConversion"/>
  </si>
  <si>
    <t>delta h2</t>
    <phoneticPr fontId="2" type="noConversion"/>
  </si>
  <si>
    <t>m</t>
    <phoneticPr fontId="2" type="noConversion"/>
  </si>
  <si>
    <t>r2_1</t>
    <phoneticPr fontId="2" type="noConversion"/>
  </si>
  <si>
    <t>r2_2</t>
    <phoneticPr fontId="2" type="noConversion"/>
  </si>
  <si>
    <t>length</t>
    <phoneticPr fontId="2" type="noConversion"/>
  </si>
  <si>
    <t>x1</t>
    <phoneticPr fontId="2" type="noConversion"/>
  </si>
  <si>
    <t>point</t>
    <phoneticPr fontId="2" type="noConversion"/>
  </si>
  <si>
    <t>x2</t>
    <phoneticPr fontId="2" type="noConversion"/>
  </si>
  <si>
    <t>x3</t>
    <phoneticPr fontId="2" type="noConversion"/>
  </si>
  <si>
    <t>K</t>
    <phoneticPr fontId="2" type="noConversion"/>
  </si>
  <si>
    <t>m/s</t>
    <phoneticPr fontId="2" type="noConversion"/>
  </si>
  <si>
    <t>m/d</t>
    <phoneticPr fontId="2" type="noConversion"/>
  </si>
  <si>
    <t>S</t>
    <phoneticPr fontId="2" type="noConversion"/>
  </si>
  <si>
    <t>delta_h1_1</t>
    <phoneticPr fontId="2" type="noConversion"/>
  </si>
  <si>
    <t>delta_h1_2</t>
    <phoneticPr fontId="2" type="noConversion"/>
  </si>
  <si>
    <t>delta_h1_3</t>
    <phoneticPr fontId="2" type="noConversion"/>
  </si>
  <si>
    <t>S_ture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</si>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</sst>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Arial-BoldMT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pumping2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</c:numCache>
            </c:numRef>
          </c:xVal>
          <c:yVal>
            <c:numRef>
              <c:f>Sheet1!$M$9:$M$52</c:f>
              <c:numCache>
                <c:formatCode>General</c:formatCode>
                <c:ptCount val="44"/>
                <c:pt idx="0">
                  <c:v>0</c:v>
                </c:pt>
                <c:pt idx="1">
                  <c:v>-2.4053239694072914E-2</c:v>
                </c:pt>
                <c:pt idx="2">
                  <c:v>-4.9669299627087327E-2</c:v>
                </c:pt>
                <c:pt idx="3">
                  <c:v>-7.7092828765053412E-2</c:v>
                </c:pt>
                <c:pt idx="4">
                  <c:v>-0.10663244395922078</c:v>
                </c:pt>
                <c:pt idx="5">
                  <c:v>-0.13868526973039152</c:v>
                </c:pt>
                <c:pt idx="6">
                  <c:v>-0.17377450290682006</c:v>
                </c:pt>
                <c:pt idx="7">
                  <c:v>-0.21260928662216827</c:v>
                </c:pt>
                <c:pt idx="8">
                  <c:v>-0.25618494687429916</c:v>
                </c:pt>
                <c:pt idx="9">
                  <c:v>-0.30596136815686847</c:v>
                </c:pt>
                <c:pt idx="10">
                  <c:v>-0.36420624539156421</c:v>
                </c:pt>
                <c:pt idx="11">
                  <c:v>-0.43472819090469272</c:v>
                </c:pt>
                <c:pt idx="12">
                  <c:v>-0.52469077682945908</c:v>
                </c:pt>
                <c:pt idx="13">
                  <c:v>-0.65025051821722002</c:v>
                </c:pt>
                <c:pt idx="14">
                  <c:v>-0.86333688183405854</c:v>
                </c:pt>
                <c:pt idx="15">
                  <c:v>-3.0907813058814586</c:v>
                </c:pt>
                <c:pt idx="16">
                  <c:v>-0.87369895441673506</c:v>
                </c:pt>
                <c:pt idx="17">
                  <c:v>-0.67098143338416705</c:v>
                </c:pt>
                <c:pt idx="18">
                  <c:v>-0.5558041007947061</c:v>
                </c:pt>
                <c:pt idx="19">
                  <c:v>-0.47624433876968197</c:v>
                </c:pt>
                <c:pt idx="20">
                  <c:v>-0.4161525607955916</c:v>
                </c:pt>
                <c:pt idx="21">
                  <c:v>-0.36837223068140901</c:v>
                </c:pt>
                <c:pt idx="22">
                  <c:v>-0.32910190826124008</c:v>
                </c:pt>
                <c:pt idx="23">
                  <c:v>-0.296081237166959</c:v>
                </c:pt>
                <c:pt idx="24">
                  <c:v>-0.26785786971448999</c:v>
                </c:pt>
                <c:pt idx="25">
                  <c:v>-0.24344424888160887</c:v>
                </c:pt>
                <c:pt idx="26">
                  <c:v>-0.22213926903302195</c:v>
                </c:pt>
                <c:pt idx="27">
                  <c:v>-0.20342807861381118</c:v>
                </c:pt>
                <c:pt idx="28">
                  <c:v>-0.18692224880814479</c:v>
                </c:pt>
                <c:pt idx="29">
                  <c:v>-0.17232225554439395</c:v>
                </c:pt>
                <c:pt idx="30">
                  <c:v>-0.15939299101018634</c:v>
                </c:pt>
                <c:pt idx="31">
                  <c:v>-0.16659267249590926</c:v>
                </c:pt>
                <c:pt idx="32">
                  <c:v>-0.17397753007361771</c:v>
                </c:pt>
                <c:pt idx="33">
                  <c:v>-0.18155726443362141</c:v>
                </c:pt>
                <c:pt idx="34">
                  <c:v>-0.18934235690686307</c:v>
                </c:pt>
                <c:pt idx="35">
                  <c:v>-0.19734415541369188</c:v>
                </c:pt>
                <c:pt idx="36">
                  <c:v>-0.2055749725658913</c:v>
                </c:pt>
                <c:pt idx="37">
                  <c:v>-0.21404819804292075</c:v>
                </c:pt>
                <c:pt idx="38">
                  <c:v>-0.22277842780803425</c:v>
                </c:pt>
                <c:pt idx="39">
                  <c:v>-0.23178161328426938</c:v>
                </c:pt>
                <c:pt idx="40">
                  <c:v>-0.24107523430589239</c:v>
                </c:pt>
                <c:pt idx="41">
                  <c:v>-0.2506785005396388</c:v>
                </c:pt>
                <c:pt idx="42">
                  <c:v>-0.26061258718760882</c:v>
                </c:pt>
                <c:pt idx="43">
                  <c:v>-0.27090091221628043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2-427B-B891-C6905F7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39391"/>
        <c:axId val="1128845151"/>
      </c:scatterChart>
      <c:valAx>
        <c:axId val="11288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45151"/>
        <c:crosses val="autoZero"/>
        <c:crossBetween val="midCat"/>
      </c:valAx>
      <c:valAx>
        <c:axId val="112884515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242794</xdr:colOff>
      <xdr:row>16</xdr:row>
      <xdr:rowOff>85165</xdr:rowOff>
    </xdr:from>
    <xdr:to>
      <xdr:col>21</xdr:col>
      <xdr:colOff>212911</xdr:colOff>
      <xdr:row>31</xdr:row>
      <xdr:rowOff>138953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ECB8E1-E51D-F530-2BB9-005E38D5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124E-400B-424C-B594-17D9B3399327}">
  <dimension ref="A1:R52"/>
  <sheetViews>
    <sheetView tabSelected="1" zoomScale="85" zoomScaleNormal="85" workbookViewId="0">
      <selection activeCell="R33" sqref="R33"/>
    </sheetView>
  </sheetViews>
  <sheetFormatPr defaultRowHeight="14"/>
  <cols>
    <col min="1" max="1" width="15.08203125" style="1" bestFit="1" customWidth="1"/>
    <col min="2" max="2" width="15.08203125" style="1" customWidth="1"/>
    <col min="3" max="3" width="8.6640625" style="1"/>
    <col min="4" max="4" width="13.08203125" style="1" bestFit="1" customWidth="1"/>
    <col min="5" max="5" width="13.08203125" style="1" customWidth="1"/>
    <col min="6" max="8" width="8.6640625" style="1"/>
    <col min="9" max="9" width="6.5" style="1" bestFit="1" customWidth="1"/>
    <col min="10" max="10" width="12.25" style="1" bestFit="1" customWidth="1"/>
    <col min="11" max="11" width="12.25" style="1" customWidth="1"/>
    <col min="12" max="16384" width="8.6640625" style="1"/>
  </cols>
  <sheetData>
    <row r="1" spans="1:18">
      <c r="A1" s="3" t="s">
        <v>4</v>
      </c>
      <c r="B1" s="3" t="s">
        <v>3</v>
      </c>
      <c r="C1" s="3" t="s">
        <v>2</v>
      </c>
      <c r="F1" s="3"/>
      <c r="G1" s="2" t="s">
        <v>9</v>
      </c>
      <c r="H1" s="2"/>
      <c r="I1" s="3" t="s">
        <v>11</v>
      </c>
      <c r="J1" s="2" t="s">
        <v>10</v>
      </c>
      <c r="K1" s="2"/>
      <c r="L1" s="4" t="s">
        <v>12</v>
      </c>
      <c r="M1" s="4" t="s">
        <v>13</v>
      </c>
      <c r="N1" s="4" t="s">
        <v>2</v>
      </c>
      <c r="O1" s="3"/>
      <c r="P1" s="3"/>
      <c r="Q1" s="3"/>
      <c r="R1" s="4" t="s">
        <v>2</v>
      </c>
    </row>
    <row r="2" spans="1:18">
      <c r="A2" s="1" t="s">
        <v>0</v>
      </c>
      <c r="B2" s="1">
        <f>(4+6+8+3)/4*5000</f>
        <v>26250</v>
      </c>
      <c r="C2" s="1" t="s">
        <v>5</v>
      </c>
      <c r="G2" s="1">
        <v>13</v>
      </c>
      <c r="I2" s="1">
        <v>569.52</v>
      </c>
      <c r="J2" s="1">
        <v>550.70000000000005</v>
      </c>
      <c r="L2" s="1">
        <f>I2-J2</f>
        <v>18.819999999999936</v>
      </c>
      <c r="M2" s="1">
        <f>L2</f>
        <v>18.819999999999936</v>
      </c>
      <c r="N2" s="1" t="s">
        <v>14</v>
      </c>
      <c r="P2" s="1" t="s">
        <v>15</v>
      </c>
      <c r="Q2" s="1">
        <v>1500</v>
      </c>
      <c r="R2" s="1" t="s">
        <v>14</v>
      </c>
    </row>
    <row r="3" spans="1:18">
      <c r="A3" s="1" t="s">
        <v>1</v>
      </c>
      <c r="B3" s="1">
        <v>0.27</v>
      </c>
      <c r="C3" s="1" t="s">
        <v>7</v>
      </c>
      <c r="P3" s="1" t="s">
        <v>16</v>
      </c>
      <c r="Q3" s="1">
        <v>2800</v>
      </c>
      <c r="R3" s="1" t="s">
        <v>14</v>
      </c>
    </row>
    <row r="4" spans="1:18">
      <c r="A4" s="1" t="s">
        <v>8</v>
      </c>
      <c r="B4" s="1">
        <f>B3*B2</f>
        <v>7087.5000000000009</v>
      </c>
      <c r="C4" s="1" t="s">
        <v>6</v>
      </c>
      <c r="P4" s="1" t="s">
        <v>17</v>
      </c>
      <c r="Q4" s="1">
        <f>Q3+Q2</f>
        <v>4300</v>
      </c>
      <c r="R4" s="1" t="s">
        <v>14</v>
      </c>
    </row>
    <row r="5" spans="1:18">
      <c r="A5" s="1" t="s">
        <v>22</v>
      </c>
      <c r="B5" s="1">
        <f>2.4*10^(-3)</f>
        <v>2.3999999999999998E-3</v>
      </c>
      <c r="C5" s="1" t="s">
        <v>23</v>
      </c>
    </row>
    <row r="6" spans="1:18">
      <c r="A6" s="1" t="s">
        <v>22</v>
      </c>
      <c r="B6" s="1">
        <f>B5*3600*24</f>
        <v>207.35999999999996</v>
      </c>
      <c r="C6" s="1" t="s">
        <v>24</v>
      </c>
    </row>
    <row r="8" spans="1:18">
      <c r="A8" s="1" t="s">
        <v>19</v>
      </c>
      <c r="B8" s="1" t="s">
        <v>30</v>
      </c>
      <c r="C8" s="1" t="s">
        <v>18</v>
      </c>
      <c r="D8" s="1" t="s">
        <v>26</v>
      </c>
      <c r="F8" s="1" t="s">
        <v>20</v>
      </c>
      <c r="G8" s="1" t="s">
        <v>27</v>
      </c>
      <c r="I8" s="1" t="s">
        <v>21</v>
      </c>
      <c r="J8" s="1" t="s">
        <v>28</v>
      </c>
      <c r="L8" s="1" t="s">
        <v>25</v>
      </c>
      <c r="M8" s="1" t="s">
        <v>29</v>
      </c>
    </row>
    <row r="9" spans="1:18">
      <c r="A9" s="1">
        <v>0</v>
      </c>
      <c r="B9" s="1">
        <f>IF(A9&lt;&gt;$Q$2,A9-$Q$2,0.1)</f>
        <v>-1500</v>
      </c>
      <c r="C9" s="1">
        <f>IF(A9&lt;&gt;$Q$2, ABS(A9-$Q$2), 0.1)</f>
        <v>1500</v>
      </c>
      <c r="D9" s="1">
        <f>SQRT($M$2^2 - ($B$4/(PI()*$B$6))*LN($Q$2/C9))</f>
        <v>18.819999999999936</v>
      </c>
      <c r="E9" s="1">
        <f>IF(D9&lt;=0,D9,0)</f>
        <v>0</v>
      </c>
      <c r="F9" s="1">
        <f t="shared" ref="F9:F47" si="0">$Q$2+A9</f>
        <v>1500</v>
      </c>
      <c r="G9" s="1">
        <f>SQRT($M$2^2 - ($B$4/(PI()*$B$6))*LN($Q$2/F9))</f>
        <v>18.819999999999936</v>
      </c>
      <c r="H9" s="1">
        <f>IF(G9&lt;=0,G9,0)</f>
        <v>0</v>
      </c>
      <c r="I9" s="1">
        <f t="shared" ref="I9:I47" si="1">$Q$4+$Q$3-A9</f>
        <v>7100</v>
      </c>
      <c r="J9" s="1">
        <f>SQRT($M$2^2 - ($B$4/(PI()*$B$6))*LN(($Q$4+$Q$3)/I9))</f>
        <v>18.819999999999936</v>
      </c>
      <c r="K9" s="1">
        <f>IF(J9&lt;=0,J9,0)</f>
        <v>0</v>
      </c>
      <c r="L9" s="1">
        <f>E9+H9+K9</f>
        <v>0</v>
      </c>
      <c r="M9" s="1">
        <f>IF(L9&lt;0,L9,0)</f>
        <v>0</v>
      </c>
    </row>
    <row r="10" spans="1:18">
      <c r="A10" s="1">
        <v>100</v>
      </c>
      <c r="B10" s="1">
        <f t="shared" ref="B10:B52" si="2">IF(A10&lt;&gt;$Q$2,A10-$Q$2,0.1)</f>
        <v>-1400</v>
      </c>
      <c r="C10" s="1">
        <f t="shared" ref="C10:C52" si="3">IF(A10&lt;&gt;$Q$2, ABS(A10-$Q$2), 0.1)</f>
        <v>1400</v>
      </c>
      <c r="D10" s="1">
        <f t="shared" ref="D10:D47" si="4">SQRT($M$2^2 - ($B$4/(PI()*$B$6))*LN($Q$2/C10))-$D$9</f>
        <v>-1.9952765535453665E-2</v>
      </c>
      <c r="E10" s="1">
        <f t="shared" ref="E10:E52" si="5">IF(D10&lt;=0,D10,0)</f>
        <v>-1.9952765535453665E-2</v>
      </c>
      <c r="F10" s="1">
        <f t="shared" si="0"/>
        <v>1600</v>
      </c>
      <c r="G10" s="1">
        <f t="shared" ref="G10:G47" si="6">SQRT($M$2^2 - ($B$4/(PI()*$B$6))*LN($Q$2/F10))-$G$9</f>
        <v>1.8645435431814406E-2</v>
      </c>
      <c r="H10" s="1">
        <f t="shared" ref="H10:H52" si="7">IF(G10&lt;=0,G10,0)</f>
        <v>0</v>
      </c>
      <c r="I10" s="1">
        <f t="shared" si="1"/>
        <v>7000</v>
      </c>
      <c r="J10" s="1">
        <f t="shared" ref="J10:J47" si="8">SQRT($M$2^2 - ($B$4/(PI()*$B$6))*LN(($Q$4+$Q$3)/I10))-$J$9</f>
        <v>-4.1004741586192495E-3</v>
      </c>
      <c r="K10" s="1">
        <f t="shared" ref="K10:K52" si="9">IF(J10&lt;=0,J10,0)</f>
        <v>-4.1004741586192495E-3</v>
      </c>
      <c r="L10" s="1">
        <f t="shared" ref="L10:L52" si="10">E10+H10+K10</f>
        <v>-2.4053239694072914E-2</v>
      </c>
      <c r="M10" s="1">
        <f t="shared" ref="M10:M52" si="11">IF(L10&lt;0,L10,0)</f>
        <v>-2.4053239694072914E-2</v>
      </c>
    </row>
    <row r="11" spans="1:18">
      <c r="A11" s="1">
        <v>200</v>
      </c>
      <c r="B11" s="1">
        <f t="shared" si="2"/>
        <v>-1300</v>
      </c>
      <c r="C11" s="1">
        <f t="shared" si="3"/>
        <v>1300</v>
      </c>
      <c r="D11" s="1">
        <f t="shared" si="4"/>
        <v>-4.1408436478828747E-2</v>
      </c>
      <c r="E11" s="1">
        <f t="shared" si="5"/>
        <v>-4.1408436478828747E-2</v>
      </c>
      <c r="F11" s="1">
        <f t="shared" si="0"/>
        <v>1700</v>
      </c>
      <c r="G11" s="1">
        <f t="shared" si="6"/>
        <v>3.6143335964251122E-2</v>
      </c>
      <c r="H11" s="1">
        <f t="shared" si="7"/>
        <v>0</v>
      </c>
      <c r="I11" s="1">
        <f t="shared" si="1"/>
        <v>6900</v>
      </c>
      <c r="J11" s="1">
        <f t="shared" si="8"/>
        <v>-8.2608631482585793E-3</v>
      </c>
      <c r="K11" s="1">
        <f t="shared" si="9"/>
        <v>-8.2608631482585793E-3</v>
      </c>
      <c r="L11" s="1">
        <f t="shared" si="10"/>
        <v>-4.9669299627087327E-2</v>
      </c>
      <c r="M11" s="1">
        <f t="shared" si="11"/>
        <v>-4.9669299627087327E-2</v>
      </c>
    </row>
    <row r="12" spans="1:18">
      <c r="A12" s="1">
        <v>300</v>
      </c>
      <c r="B12" s="1">
        <f t="shared" si="2"/>
        <v>-1200</v>
      </c>
      <c r="C12" s="1">
        <f t="shared" si="3"/>
        <v>1200</v>
      </c>
      <c r="D12" s="1">
        <f t="shared" si="4"/>
        <v>-6.4609898313136682E-2</v>
      </c>
      <c r="E12" s="1">
        <f t="shared" si="5"/>
        <v>-6.4609898313136682E-2</v>
      </c>
      <c r="F12" s="1">
        <f t="shared" si="0"/>
        <v>1800</v>
      </c>
      <c r="G12" s="1">
        <f t="shared" si="6"/>
        <v>5.2625936937968021E-2</v>
      </c>
      <c r="H12" s="1">
        <f t="shared" si="7"/>
        <v>0</v>
      </c>
      <c r="I12" s="1">
        <f t="shared" si="1"/>
        <v>6800</v>
      </c>
      <c r="J12" s="1">
        <f t="shared" si="8"/>
        <v>-1.2482930451916729E-2</v>
      </c>
      <c r="K12" s="1">
        <f t="shared" si="9"/>
        <v>-1.2482930451916729E-2</v>
      </c>
      <c r="L12" s="1">
        <f t="shared" si="10"/>
        <v>-7.7092828765053412E-2</v>
      </c>
      <c r="M12" s="1">
        <f t="shared" si="11"/>
        <v>-7.7092828765053412E-2</v>
      </c>
    </row>
    <row r="13" spans="1:18">
      <c r="A13" s="1">
        <v>400</v>
      </c>
      <c r="B13" s="1">
        <f t="shared" si="2"/>
        <v>-1100</v>
      </c>
      <c r="C13" s="1">
        <f t="shared" si="3"/>
        <v>1100</v>
      </c>
      <c r="D13" s="1">
        <f t="shared" si="4"/>
        <v>-8.9863925594372063E-2</v>
      </c>
      <c r="E13" s="1">
        <f t="shared" si="5"/>
        <v>-8.9863925594372063E-2</v>
      </c>
      <c r="F13" s="1">
        <f t="shared" si="0"/>
        <v>1900</v>
      </c>
      <c r="G13" s="1">
        <f t="shared" si="6"/>
        <v>6.8203902347789835E-2</v>
      </c>
      <c r="H13" s="1">
        <f t="shared" si="7"/>
        <v>0</v>
      </c>
      <c r="I13" s="1">
        <f t="shared" si="1"/>
        <v>6700</v>
      </c>
      <c r="J13" s="1">
        <f t="shared" si="8"/>
        <v>-1.6768518364848717E-2</v>
      </c>
      <c r="K13" s="1">
        <f t="shared" si="9"/>
        <v>-1.6768518364848717E-2</v>
      </c>
      <c r="L13" s="1">
        <f t="shared" si="10"/>
        <v>-0.10663244395922078</v>
      </c>
      <c r="M13" s="1">
        <f t="shared" si="11"/>
        <v>-0.10663244395922078</v>
      </c>
    </row>
    <row r="14" spans="1:18">
      <c r="A14" s="1">
        <v>500</v>
      </c>
      <c r="B14" s="1">
        <f t="shared" si="2"/>
        <v>-1000</v>
      </c>
      <c r="C14" s="1">
        <f t="shared" si="3"/>
        <v>1000</v>
      </c>
      <c r="D14" s="1">
        <f t="shared" si="4"/>
        <v>-0.1175657169749762</v>
      </c>
      <c r="E14" s="1">
        <f t="shared" si="5"/>
        <v>-0.1175657169749762</v>
      </c>
      <c r="F14" s="1">
        <f t="shared" si="0"/>
        <v>2000</v>
      </c>
      <c r="G14" s="1">
        <f t="shared" si="6"/>
        <v>8.2970771163520141E-2</v>
      </c>
      <c r="H14" s="1">
        <f t="shared" si="7"/>
        <v>0</v>
      </c>
      <c r="I14" s="1">
        <f t="shared" si="1"/>
        <v>6600</v>
      </c>
      <c r="J14" s="1">
        <f t="shared" si="8"/>
        <v>-2.1119552755415327E-2</v>
      </c>
      <c r="K14" s="1">
        <f t="shared" si="9"/>
        <v>-2.1119552755415327E-2</v>
      </c>
      <c r="L14" s="1">
        <f t="shared" si="10"/>
        <v>-0.13868526973039152</v>
      </c>
      <c r="M14" s="1">
        <f t="shared" si="11"/>
        <v>-0.13868526973039152</v>
      </c>
    </row>
    <row r="15" spans="1:18">
      <c r="A15" s="1">
        <v>600</v>
      </c>
      <c r="B15" s="1">
        <f t="shared" si="2"/>
        <v>-900</v>
      </c>
      <c r="C15" s="1">
        <f t="shared" si="3"/>
        <v>900</v>
      </c>
      <c r="D15" s="1">
        <f t="shared" si="4"/>
        <v>-0.14823645471614455</v>
      </c>
      <c r="E15" s="1">
        <f t="shared" si="5"/>
        <v>-0.14823645471614455</v>
      </c>
      <c r="F15" s="1">
        <f t="shared" si="0"/>
        <v>2100</v>
      </c>
      <c r="G15" s="1">
        <f t="shared" si="6"/>
        <v>9.7006314616173484E-2</v>
      </c>
      <c r="H15" s="1">
        <f t="shared" si="7"/>
        <v>0</v>
      </c>
      <c r="I15" s="1">
        <f t="shared" si="1"/>
        <v>6500</v>
      </c>
      <c r="J15" s="1">
        <f t="shared" si="8"/>
        <v>-2.5538048190675511E-2</v>
      </c>
      <c r="K15" s="1">
        <f t="shared" si="9"/>
        <v>-2.5538048190675511E-2</v>
      </c>
      <c r="L15" s="1">
        <f t="shared" si="10"/>
        <v>-0.17377450290682006</v>
      </c>
      <c r="M15" s="1">
        <f t="shared" si="11"/>
        <v>-0.17377450290682006</v>
      </c>
    </row>
    <row r="16" spans="1:18">
      <c r="A16" s="1">
        <v>700</v>
      </c>
      <c r="B16" s="1">
        <f t="shared" si="2"/>
        <v>-800</v>
      </c>
      <c r="C16" s="1">
        <f t="shared" si="3"/>
        <v>800</v>
      </c>
      <c r="D16" s="1">
        <f t="shared" si="4"/>
        <v>-0.1825831731614862</v>
      </c>
      <c r="E16" s="1">
        <f t="shared" si="5"/>
        <v>-0.1825831731614862</v>
      </c>
      <c r="F16" s="1">
        <f t="shared" si="0"/>
        <v>2200</v>
      </c>
      <c r="G16" s="1">
        <f t="shared" si="6"/>
        <v>0.11037910952508412</v>
      </c>
      <c r="H16" s="1">
        <f t="shared" si="7"/>
        <v>0</v>
      </c>
      <c r="I16" s="1">
        <f t="shared" si="1"/>
        <v>6400</v>
      </c>
      <c r="J16" s="1">
        <f t="shared" si="8"/>
        <v>-3.0026113460682069E-2</v>
      </c>
      <c r="K16" s="1">
        <f t="shared" si="9"/>
        <v>-3.0026113460682069E-2</v>
      </c>
      <c r="L16" s="1">
        <f t="shared" si="10"/>
        <v>-0.21260928662216827</v>
      </c>
      <c r="M16" s="1">
        <f t="shared" si="11"/>
        <v>-0.21260928662216827</v>
      </c>
    </row>
    <row r="17" spans="1:13">
      <c r="A17" s="1">
        <v>800</v>
      </c>
      <c r="B17" s="1">
        <f t="shared" si="2"/>
        <v>-700</v>
      </c>
      <c r="C17" s="1">
        <f t="shared" si="3"/>
        <v>700</v>
      </c>
      <c r="D17" s="1">
        <f t="shared" si="4"/>
        <v>-0.22159898933498567</v>
      </c>
      <c r="E17" s="1">
        <f t="shared" si="5"/>
        <v>-0.22159898933498567</v>
      </c>
      <c r="F17" s="1">
        <f t="shared" si="0"/>
        <v>2300</v>
      </c>
      <c r="G17" s="1">
        <f t="shared" si="6"/>
        <v>0.1231485374926109</v>
      </c>
      <c r="H17" s="1">
        <f t="shared" si="7"/>
        <v>0</v>
      </c>
      <c r="I17" s="1">
        <f t="shared" si="1"/>
        <v>6300</v>
      </c>
      <c r="J17" s="1">
        <f t="shared" si="8"/>
        <v>-3.4585957539313483E-2</v>
      </c>
      <c r="K17" s="1">
        <f t="shared" si="9"/>
        <v>-3.4585957539313483E-2</v>
      </c>
      <c r="L17" s="1">
        <f t="shared" si="10"/>
        <v>-0.25618494687429916</v>
      </c>
      <c r="M17" s="1">
        <f t="shared" si="11"/>
        <v>-0.25618494687429916</v>
      </c>
    </row>
    <row r="18" spans="1:13">
      <c r="A18" s="1">
        <v>900</v>
      </c>
      <c r="B18" s="1">
        <f t="shared" si="2"/>
        <v>-600</v>
      </c>
      <c r="C18" s="1">
        <f t="shared" si="3"/>
        <v>600</v>
      </c>
      <c r="D18" s="1">
        <f t="shared" si="4"/>
        <v>-0.26674147213323351</v>
      </c>
      <c r="E18" s="1">
        <f t="shared" si="5"/>
        <v>-0.26674147213323351</v>
      </c>
      <c r="F18" s="1">
        <f t="shared" si="0"/>
        <v>2400</v>
      </c>
      <c r="G18" s="1">
        <f t="shared" si="6"/>
        <v>0.13536635707804479</v>
      </c>
      <c r="H18" s="1">
        <f t="shared" si="7"/>
        <v>0</v>
      </c>
      <c r="I18" s="1">
        <f t="shared" si="1"/>
        <v>6200</v>
      </c>
      <c r="J18" s="1">
        <f t="shared" si="8"/>
        <v>-3.9219896023634959E-2</v>
      </c>
      <c r="K18" s="1">
        <f t="shared" si="9"/>
        <v>-3.9219896023634959E-2</v>
      </c>
      <c r="L18" s="1">
        <f t="shared" si="10"/>
        <v>-0.30596136815686847</v>
      </c>
      <c r="M18" s="1">
        <f t="shared" si="11"/>
        <v>-0.30596136815686847</v>
      </c>
    </row>
    <row r="19" spans="1:13">
      <c r="A19" s="1">
        <v>1000</v>
      </c>
      <c r="B19" s="1">
        <f t="shared" si="2"/>
        <v>-500</v>
      </c>
      <c r="C19" s="1">
        <f t="shared" si="3"/>
        <v>500</v>
      </c>
      <c r="D19" s="1">
        <f t="shared" si="4"/>
        <v>-0.32027588729288325</v>
      </c>
      <c r="E19" s="1">
        <f t="shared" si="5"/>
        <v>-0.32027588729288325</v>
      </c>
      <c r="F19" s="1">
        <f t="shared" si="0"/>
        <v>2500</v>
      </c>
      <c r="G19" s="1">
        <f t="shared" si="6"/>
        <v>0.147077953891813</v>
      </c>
      <c r="H19" s="1">
        <f t="shared" si="7"/>
        <v>0</v>
      </c>
      <c r="I19" s="1">
        <f t="shared" si="1"/>
        <v>6100</v>
      </c>
      <c r="J19" s="1">
        <f t="shared" si="8"/>
        <v>-4.3930358098680955E-2</v>
      </c>
      <c r="K19" s="1">
        <f t="shared" si="9"/>
        <v>-4.3930358098680955E-2</v>
      </c>
      <c r="L19" s="1">
        <f t="shared" si="10"/>
        <v>-0.36420624539156421</v>
      </c>
      <c r="M19" s="1">
        <f t="shared" si="11"/>
        <v>-0.36420624539156421</v>
      </c>
    </row>
    <row r="20" spans="1:13">
      <c r="A20" s="1">
        <v>1100</v>
      </c>
      <c r="B20" s="1">
        <f t="shared" si="2"/>
        <v>-400</v>
      </c>
      <c r="C20" s="1">
        <f t="shared" si="3"/>
        <v>400</v>
      </c>
      <c r="D20" s="1">
        <f t="shared" si="4"/>
        <v>-0.38600829682483706</v>
      </c>
      <c r="E20" s="1">
        <f t="shared" si="5"/>
        <v>-0.38600829682483706</v>
      </c>
      <c r="F20" s="1">
        <f t="shared" si="0"/>
        <v>2600</v>
      </c>
      <c r="G20" s="1">
        <f t="shared" si="6"/>
        <v>0.15832334465142139</v>
      </c>
      <c r="H20" s="1">
        <f t="shared" si="7"/>
        <v>0</v>
      </c>
      <c r="I20" s="1">
        <f t="shared" si="1"/>
        <v>6000</v>
      </c>
      <c r="J20" s="1">
        <f t="shared" si="8"/>
        <v>-4.8719894079855663E-2</v>
      </c>
      <c r="K20" s="1">
        <f t="shared" si="9"/>
        <v>-4.8719894079855663E-2</v>
      </c>
      <c r="L20" s="1">
        <f t="shared" si="10"/>
        <v>-0.43472819090469272</v>
      </c>
      <c r="M20" s="1">
        <f t="shared" si="11"/>
        <v>-0.43472819090469272</v>
      </c>
    </row>
    <row r="21" spans="1:13">
      <c r="A21" s="1">
        <v>1200</v>
      </c>
      <c r="B21" s="1">
        <f t="shared" si="2"/>
        <v>-300</v>
      </c>
      <c r="C21" s="1">
        <f t="shared" si="3"/>
        <v>300</v>
      </c>
      <c r="D21" s="1">
        <f t="shared" si="4"/>
        <v>-0.47109959323806549</v>
      </c>
      <c r="E21" s="1">
        <f t="shared" si="5"/>
        <v>-0.47109959323806549</v>
      </c>
      <c r="F21" s="1">
        <f t="shared" si="0"/>
        <v>2700</v>
      </c>
      <c r="G21" s="1">
        <f t="shared" si="6"/>
        <v>0.16913799109148187</v>
      </c>
      <c r="H21" s="1">
        <f t="shared" si="7"/>
        <v>0</v>
      </c>
      <c r="I21" s="1">
        <f t="shared" si="1"/>
        <v>5900</v>
      </c>
      <c r="J21" s="1">
        <f t="shared" si="8"/>
        <v>-5.3591183591393587E-2</v>
      </c>
      <c r="K21" s="1">
        <f t="shared" si="9"/>
        <v>-5.3591183591393587E-2</v>
      </c>
      <c r="L21" s="1">
        <f t="shared" si="10"/>
        <v>-0.52469077682945908</v>
      </c>
      <c r="M21" s="1">
        <f t="shared" si="11"/>
        <v>-0.52469077682945908</v>
      </c>
    </row>
    <row r="22" spans="1:13">
      <c r="A22" s="1">
        <v>1300</v>
      </c>
      <c r="B22" s="1">
        <f t="shared" si="2"/>
        <v>-200</v>
      </c>
      <c r="C22" s="1">
        <f t="shared" si="3"/>
        <v>200</v>
      </c>
      <c r="D22" s="1">
        <f t="shared" si="4"/>
        <v>-0.59170347377083843</v>
      </c>
      <c r="E22" s="1">
        <f t="shared" si="5"/>
        <v>-0.59170347377083843</v>
      </c>
      <c r="F22" s="1">
        <f t="shared" si="0"/>
        <v>2800</v>
      </c>
      <c r="G22" s="1">
        <f t="shared" si="6"/>
        <v>0.17955346534993311</v>
      </c>
      <c r="H22" s="1">
        <f t="shared" si="7"/>
        <v>0</v>
      </c>
      <c r="I22" s="1">
        <f t="shared" si="1"/>
        <v>5800</v>
      </c>
      <c r="J22" s="1">
        <f t="shared" si="8"/>
        <v>-5.8547044446381591E-2</v>
      </c>
      <c r="K22" s="1">
        <f t="shared" si="9"/>
        <v>-5.8547044446381591E-2</v>
      </c>
      <c r="L22" s="1">
        <f t="shared" si="10"/>
        <v>-0.65025051821722002</v>
      </c>
      <c r="M22" s="1">
        <f t="shared" si="11"/>
        <v>-0.65025051821722002</v>
      </c>
    </row>
    <row r="23" spans="1:13">
      <c r="A23" s="1">
        <v>1400</v>
      </c>
      <c r="B23" s="1">
        <f t="shared" si="2"/>
        <v>-100</v>
      </c>
      <c r="C23" s="1">
        <f t="shared" si="3"/>
        <v>100</v>
      </c>
      <c r="D23" s="1">
        <f t="shared" si="4"/>
        <v>-0.79974643953239166</v>
      </c>
      <c r="E23" s="1">
        <f t="shared" si="5"/>
        <v>-0.79974643953239166</v>
      </c>
      <c r="F23" s="1">
        <f t="shared" si="0"/>
        <v>2900</v>
      </c>
      <c r="G23" s="1">
        <f t="shared" si="6"/>
        <v>0.18959799819898038</v>
      </c>
      <c r="H23" s="1">
        <f t="shared" si="7"/>
        <v>0</v>
      </c>
      <c r="I23" s="1">
        <f t="shared" si="1"/>
        <v>5700</v>
      </c>
      <c r="J23" s="1">
        <f t="shared" si="8"/>
        <v>-6.3590442301666883E-2</v>
      </c>
      <c r="K23" s="1">
        <f t="shared" si="9"/>
        <v>-6.3590442301666883E-2</v>
      </c>
      <c r="L23" s="1">
        <f t="shared" si="10"/>
        <v>-0.86333688183405854</v>
      </c>
      <c r="M23" s="1">
        <f t="shared" si="11"/>
        <v>-0.86333688183405854</v>
      </c>
    </row>
    <row r="24" spans="1:13">
      <c r="A24" s="1">
        <v>1500</v>
      </c>
      <c r="B24" s="1">
        <f t="shared" si="2"/>
        <v>0.1</v>
      </c>
      <c r="C24" s="1">
        <f t="shared" si="3"/>
        <v>0.1</v>
      </c>
      <c r="D24" s="1">
        <f t="shared" si="4"/>
        <v>-3.0220568047111716</v>
      </c>
      <c r="E24" s="1">
        <f t="shared" si="5"/>
        <v>-3.0220568047111716</v>
      </c>
      <c r="F24" s="1">
        <f t="shared" si="0"/>
        <v>3000</v>
      </c>
      <c r="G24" s="1">
        <f t="shared" si="6"/>
        <v>0.19929693402447057</v>
      </c>
      <c r="H24" s="1">
        <f t="shared" si="7"/>
        <v>0</v>
      </c>
      <c r="I24" s="1">
        <f t="shared" si="1"/>
        <v>5600</v>
      </c>
      <c r="J24" s="1">
        <f t="shared" si="8"/>
        <v>-6.8724501170287056E-2</v>
      </c>
      <c r="K24" s="1">
        <f t="shared" si="9"/>
        <v>-6.8724501170287056E-2</v>
      </c>
      <c r="L24" s="1">
        <f t="shared" si="10"/>
        <v>-3.0907813058814586</v>
      </c>
      <c r="M24" s="1">
        <f t="shared" si="11"/>
        <v>-3.0907813058814586</v>
      </c>
    </row>
    <row r="25" spans="1:13">
      <c r="A25" s="1">
        <v>1600</v>
      </c>
      <c r="B25" s="1">
        <f t="shared" si="2"/>
        <v>100</v>
      </c>
      <c r="C25" s="1">
        <f t="shared" si="3"/>
        <v>100</v>
      </c>
      <c r="D25" s="1">
        <f t="shared" si="4"/>
        <v>-0.79974643953239166</v>
      </c>
      <c r="E25" s="1">
        <f t="shared" si="5"/>
        <v>-0.79974643953239166</v>
      </c>
      <c r="F25" s="1">
        <f t="shared" si="0"/>
        <v>3100</v>
      </c>
      <c r="G25" s="1">
        <f t="shared" si="6"/>
        <v>0.20867311095530994</v>
      </c>
      <c r="H25" s="1">
        <f t="shared" si="7"/>
        <v>0</v>
      </c>
      <c r="I25" s="1">
        <f t="shared" si="1"/>
        <v>5500</v>
      </c>
      <c r="J25" s="1">
        <f t="shared" si="8"/>
        <v>-7.3952514884343401E-2</v>
      </c>
      <c r="K25" s="1">
        <f t="shared" si="9"/>
        <v>-7.3952514884343401E-2</v>
      </c>
      <c r="L25" s="1">
        <f t="shared" si="10"/>
        <v>-0.87369895441673506</v>
      </c>
      <c r="M25" s="1">
        <f t="shared" si="11"/>
        <v>-0.87369895441673506</v>
      </c>
    </row>
    <row r="26" spans="1:13">
      <c r="A26" s="1">
        <v>1700</v>
      </c>
      <c r="B26" s="1">
        <f t="shared" si="2"/>
        <v>200</v>
      </c>
      <c r="C26" s="1">
        <f t="shared" si="3"/>
        <v>200</v>
      </c>
      <c r="D26" s="1">
        <f t="shared" si="4"/>
        <v>-0.59170347377083843</v>
      </c>
      <c r="E26" s="1">
        <f t="shared" si="5"/>
        <v>-0.59170347377083843</v>
      </c>
      <c r="F26" s="1">
        <f t="shared" si="0"/>
        <v>3200</v>
      </c>
      <c r="G26" s="1">
        <f t="shared" si="6"/>
        <v>0.21774718044413532</v>
      </c>
      <c r="H26" s="1">
        <f t="shared" si="7"/>
        <v>0</v>
      </c>
      <c r="I26" s="1">
        <f t="shared" si="1"/>
        <v>5400</v>
      </c>
      <c r="J26" s="1">
        <f t="shared" si="8"/>
        <v>-7.9277959613328619E-2</v>
      </c>
      <c r="K26" s="1">
        <f t="shared" si="9"/>
        <v>-7.9277959613328619E-2</v>
      </c>
      <c r="L26" s="1">
        <f t="shared" si="10"/>
        <v>-0.67098143338416705</v>
      </c>
      <c r="M26" s="1">
        <f t="shared" si="11"/>
        <v>-0.67098143338416705</v>
      </c>
    </row>
    <row r="27" spans="1:13">
      <c r="A27" s="1">
        <v>1800</v>
      </c>
      <c r="B27" s="1">
        <f t="shared" si="2"/>
        <v>300</v>
      </c>
      <c r="C27" s="1">
        <f t="shared" si="3"/>
        <v>300</v>
      </c>
      <c r="D27" s="1">
        <f t="shared" si="4"/>
        <v>-0.47109959323806549</v>
      </c>
      <c r="E27" s="1">
        <f t="shared" si="5"/>
        <v>-0.47109959323806549</v>
      </c>
      <c r="F27" s="1">
        <f t="shared" si="0"/>
        <v>3300</v>
      </c>
      <c r="G27" s="1">
        <f t="shared" si="6"/>
        <v>0.22653787751133336</v>
      </c>
      <c r="H27" s="1">
        <f t="shared" si="7"/>
        <v>0</v>
      </c>
      <c r="I27" s="1">
        <f t="shared" si="1"/>
        <v>5300</v>
      </c>
      <c r="J27" s="1">
        <f t="shared" si="8"/>
        <v>-8.4704507556640607E-2</v>
      </c>
      <c r="K27" s="1">
        <f t="shared" si="9"/>
        <v>-8.4704507556640607E-2</v>
      </c>
      <c r="L27" s="1">
        <f t="shared" si="10"/>
        <v>-0.5558041007947061</v>
      </c>
      <c r="M27" s="1">
        <f t="shared" si="11"/>
        <v>-0.5558041007947061</v>
      </c>
    </row>
    <row r="28" spans="1:13">
      <c r="A28" s="1">
        <v>1900</v>
      </c>
      <c r="B28" s="1">
        <f t="shared" si="2"/>
        <v>400</v>
      </c>
      <c r="C28" s="1">
        <f t="shared" si="3"/>
        <v>400</v>
      </c>
      <c r="D28" s="1">
        <f t="shared" si="4"/>
        <v>-0.38600829682483706</v>
      </c>
      <c r="E28" s="1">
        <f t="shared" si="5"/>
        <v>-0.38600829682483706</v>
      </c>
      <c r="F28" s="1">
        <f t="shared" si="0"/>
        <v>3400</v>
      </c>
      <c r="G28" s="1">
        <f t="shared" si="6"/>
        <v>0.23506225051552221</v>
      </c>
      <c r="H28" s="1">
        <f t="shared" si="7"/>
        <v>0</v>
      </c>
      <c r="I28" s="1">
        <f t="shared" si="1"/>
        <v>5200</v>
      </c>
      <c r="J28" s="1">
        <f t="shared" si="8"/>
        <v>-9.0236041944844914E-2</v>
      </c>
      <c r="K28" s="1">
        <f t="shared" si="9"/>
        <v>-9.0236041944844914E-2</v>
      </c>
      <c r="L28" s="1">
        <f t="shared" si="10"/>
        <v>-0.47624433876968197</v>
      </c>
      <c r="M28" s="1">
        <f t="shared" si="11"/>
        <v>-0.47624433876968197</v>
      </c>
    </row>
    <row r="29" spans="1:13">
      <c r="A29" s="1">
        <v>2000</v>
      </c>
      <c r="B29" s="1">
        <f t="shared" si="2"/>
        <v>500</v>
      </c>
      <c r="C29" s="1">
        <f t="shared" si="3"/>
        <v>500</v>
      </c>
      <c r="D29" s="1">
        <f t="shared" si="4"/>
        <v>-0.32027588729288325</v>
      </c>
      <c r="E29" s="1">
        <f t="shared" si="5"/>
        <v>-0.32027588729288325</v>
      </c>
      <c r="F29" s="1">
        <f t="shared" si="0"/>
        <v>3500</v>
      </c>
      <c r="G29" s="1">
        <f t="shared" si="6"/>
        <v>0.24333585751027442</v>
      </c>
      <c r="H29" s="1">
        <f t="shared" si="7"/>
        <v>0</v>
      </c>
      <c r="I29" s="1">
        <f t="shared" si="1"/>
        <v>5100</v>
      </c>
      <c r="J29" s="1">
        <f t="shared" si="8"/>
        <v>-9.5876673502708343E-2</v>
      </c>
      <c r="K29" s="1">
        <f t="shared" si="9"/>
        <v>-9.5876673502708343E-2</v>
      </c>
      <c r="L29" s="1">
        <f t="shared" si="10"/>
        <v>-0.4161525607955916</v>
      </c>
      <c r="M29" s="1">
        <f t="shared" si="11"/>
        <v>-0.4161525607955916</v>
      </c>
    </row>
    <row r="30" spans="1:13">
      <c r="A30" s="1">
        <v>2100</v>
      </c>
      <c r="B30" s="1">
        <f t="shared" si="2"/>
        <v>600</v>
      </c>
      <c r="C30" s="1">
        <f t="shared" si="3"/>
        <v>600</v>
      </c>
      <c r="D30" s="1">
        <f t="shared" si="4"/>
        <v>-0.26674147213323351</v>
      </c>
      <c r="E30" s="1">
        <f t="shared" si="5"/>
        <v>-0.26674147213323351</v>
      </c>
      <c r="F30" s="1">
        <f t="shared" si="0"/>
        <v>3600</v>
      </c>
      <c r="G30" s="1">
        <f t="shared" si="6"/>
        <v>0.25137293485123635</v>
      </c>
      <c r="H30" s="1">
        <f t="shared" si="7"/>
        <v>0</v>
      </c>
      <c r="I30" s="1">
        <f t="shared" si="1"/>
        <v>5000</v>
      </c>
      <c r="J30" s="1">
        <f t="shared" si="8"/>
        <v>-0.10163075854817549</v>
      </c>
      <c r="K30" s="1">
        <f t="shared" si="9"/>
        <v>-0.10163075854817549</v>
      </c>
      <c r="L30" s="1">
        <f t="shared" si="10"/>
        <v>-0.36837223068140901</v>
      </c>
      <c r="M30" s="1">
        <f t="shared" si="11"/>
        <v>-0.36837223068140901</v>
      </c>
    </row>
    <row r="31" spans="1:13">
      <c r="A31" s="1">
        <v>2200</v>
      </c>
      <c r="B31" s="1">
        <f t="shared" si="2"/>
        <v>700</v>
      </c>
      <c r="C31" s="1">
        <f t="shared" si="3"/>
        <v>700</v>
      </c>
      <c r="D31" s="1">
        <f t="shared" si="4"/>
        <v>-0.22159898933498567</v>
      </c>
      <c r="E31" s="1">
        <f t="shared" si="5"/>
        <v>-0.22159898933498567</v>
      </c>
      <c r="F31" s="1">
        <f t="shared" si="0"/>
        <v>3700</v>
      </c>
      <c r="G31" s="1">
        <f t="shared" si="6"/>
        <v>0.25918654262850183</v>
      </c>
      <c r="H31" s="1">
        <f t="shared" si="7"/>
        <v>0</v>
      </c>
      <c r="I31" s="1">
        <f t="shared" si="1"/>
        <v>4900</v>
      </c>
      <c r="J31" s="1">
        <f t="shared" si="8"/>
        <v>-0.10750291892625441</v>
      </c>
      <c r="K31" s="1">
        <f t="shared" si="9"/>
        <v>-0.10750291892625441</v>
      </c>
      <c r="L31" s="1">
        <f t="shared" si="10"/>
        <v>-0.32910190826124008</v>
      </c>
      <c r="M31" s="1">
        <f t="shared" si="11"/>
        <v>-0.32910190826124008</v>
      </c>
    </row>
    <row r="32" spans="1:13">
      <c r="A32" s="1">
        <v>2300</v>
      </c>
      <c r="B32" s="1">
        <f t="shared" si="2"/>
        <v>800</v>
      </c>
      <c r="C32" s="1">
        <f t="shared" si="3"/>
        <v>800</v>
      </c>
      <c r="D32" s="1">
        <f t="shared" si="4"/>
        <v>-0.1825831731614862</v>
      </c>
      <c r="E32" s="1">
        <f t="shared" si="5"/>
        <v>-0.1825831731614862</v>
      </c>
      <c r="F32" s="1">
        <f t="shared" si="0"/>
        <v>3800</v>
      </c>
      <c r="G32" s="1">
        <f t="shared" si="6"/>
        <v>0.26678869064303612</v>
      </c>
      <c r="H32" s="1">
        <f t="shared" si="7"/>
        <v>0</v>
      </c>
      <c r="I32" s="1">
        <f t="shared" si="1"/>
        <v>4800</v>
      </c>
      <c r="J32" s="1">
        <f t="shared" si="8"/>
        <v>-0.1134980640054728</v>
      </c>
      <c r="K32" s="1">
        <f t="shared" si="9"/>
        <v>-0.1134980640054728</v>
      </c>
      <c r="L32" s="1">
        <f t="shared" si="10"/>
        <v>-0.296081237166959</v>
      </c>
      <c r="M32" s="1">
        <f t="shared" si="11"/>
        <v>-0.296081237166959</v>
      </c>
    </row>
    <row r="33" spans="1:13">
      <c r="A33" s="1">
        <v>2400</v>
      </c>
      <c r="B33" s="1">
        <f t="shared" si="2"/>
        <v>900</v>
      </c>
      <c r="C33" s="1">
        <f t="shared" si="3"/>
        <v>900</v>
      </c>
      <c r="D33" s="1">
        <f t="shared" si="4"/>
        <v>-0.14823645471614455</v>
      </c>
      <c r="E33" s="1">
        <f t="shared" si="5"/>
        <v>-0.14823645471614455</v>
      </c>
      <c r="F33" s="1">
        <f t="shared" si="0"/>
        <v>3900</v>
      </c>
      <c r="G33" s="1">
        <f t="shared" si="6"/>
        <v>0.2741904479679711</v>
      </c>
      <c r="H33" s="1">
        <f t="shared" si="7"/>
        <v>0</v>
      </c>
      <c r="I33" s="1">
        <f t="shared" si="1"/>
        <v>4700</v>
      </c>
      <c r="J33" s="1">
        <f t="shared" si="8"/>
        <v>-0.11962141499834544</v>
      </c>
      <c r="K33" s="1">
        <f t="shared" si="9"/>
        <v>-0.11962141499834544</v>
      </c>
      <c r="L33" s="1">
        <f t="shared" si="10"/>
        <v>-0.26785786971448999</v>
      </c>
      <c r="M33" s="1">
        <f t="shared" si="11"/>
        <v>-0.26785786971448999</v>
      </c>
    </row>
    <row r="34" spans="1:13">
      <c r="A34" s="1">
        <v>2500</v>
      </c>
      <c r="B34" s="1">
        <f t="shared" si="2"/>
        <v>1000</v>
      </c>
      <c r="C34" s="1">
        <f t="shared" si="3"/>
        <v>1000</v>
      </c>
      <c r="D34" s="1">
        <f t="shared" si="4"/>
        <v>-0.1175657169749762</v>
      </c>
      <c r="E34" s="1">
        <f t="shared" si="5"/>
        <v>-0.1175657169749762</v>
      </c>
      <c r="F34" s="1">
        <f t="shared" si="0"/>
        <v>4000</v>
      </c>
      <c r="G34" s="1">
        <f t="shared" si="6"/>
        <v>0.28140203859535973</v>
      </c>
      <c r="H34" s="1">
        <f t="shared" si="7"/>
        <v>0</v>
      </c>
      <c r="I34" s="1">
        <f t="shared" si="1"/>
        <v>4600</v>
      </c>
      <c r="J34" s="1">
        <f t="shared" si="8"/>
        <v>-0.12587853190663267</v>
      </c>
      <c r="K34" s="1">
        <f t="shared" si="9"/>
        <v>-0.12587853190663267</v>
      </c>
      <c r="L34" s="1">
        <f t="shared" si="10"/>
        <v>-0.24344424888160887</v>
      </c>
      <c r="M34" s="1">
        <f t="shared" si="11"/>
        <v>-0.24344424888160887</v>
      </c>
    </row>
    <row r="35" spans="1:13">
      <c r="A35" s="1">
        <v>2600</v>
      </c>
      <c r="B35" s="1">
        <f t="shared" si="2"/>
        <v>1100</v>
      </c>
      <c r="C35" s="1">
        <f t="shared" si="3"/>
        <v>1100</v>
      </c>
      <c r="D35" s="1">
        <f t="shared" si="4"/>
        <v>-8.9863925594372063E-2</v>
      </c>
      <c r="E35" s="1">
        <f t="shared" si="5"/>
        <v>-8.9863925594372063E-2</v>
      </c>
      <c r="F35" s="1">
        <f t="shared" si="0"/>
        <v>4100</v>
      </c>
      <c r="G35" s="1">
        <f t="shared" si="6"/>
        <v>0.28843292523569275</v>
      </c>
      <c r="H35" s="1">
        <f t="shared" si="7"/>
        <v>0</v>
      </c>
      <c r="I35" s="1">
        <f t="shared" si="1"/>
        <v>4500</v>
      </c>
      <c r="J35" s="1">
        <f t="shared" si="8"/>
        <v>-0.13227534343864988</v>
      </c>
      <c r="K35" s="1">
        <f t="shared" si="9"/>
        <v>-0.13227534343864988</v>
      </c>
      <c r="L35" s="1">
        <f t="shared" si="10"/>
        <v>-0.22213926903302195</v>
      </c>
      <c r="M35" s="1">
        <f t="shared" si="11"/>
        <v>-0.22213926903302195</v>
      </c>
    </row>
    <row r="36" spans="1:13">
      <c r="A36" s="1">
        <v>2700</v>
      </c>
      <c r="B36" s="1">
        <f t="shared" si="2"/>
        <v>1200</v>
      </c>
      <c r="C36" s="1">
        <f t="shared" si="3"/>
        <v>1200</v>
      </c>
      <c r="D36" s="1">
        <f t="shared" si="4"/>
        <v>-6.4609898313136682E-2</v>
      </c>
      <c r="E36" s="1">
        <f t="shared" si="5"/>
        <v>-6.4609898313136682E-2</v>
      </c>
      <c r="F36" s="1">
        <f t="shared" si="0"/>
        <v>4200</v>
      </c>
      <c r="G36" s="1">
        <f t="shared" si="6"/>
        <v>0.29529188298783993</v>
      </c>
      <c r="H36" s="1">
        <f t="shared" si="7"/>
        <v>0</v>
      </c>
      <c r="I36" s="1">
        <f t="shared" si="1"/>
        <v>4400</v>
      </c>
      <c r="J36" s="1">
        <f t="shared" si="8"/>
        <v>-0.1388181803006745</v>
      </c>
      <c r="K36" s="1">
        <f t="shared" si="9"/>
        <v>-0.1388181803006745</v>
      </c>
      <c r="L36" s="1">
        <f t="shared" si="10"/>
        <v>-0.20342807861381118</v>
      </c>
      <c r="M36" s="1">
        <f t="shared" si="11"/>
        <v>-0.20342807861381118</v>
      </c>
    </row>
    <row r="37" spans="1:13">
      <c r="A37" s="1">
        <v>2800</v>
      </c>
      <c r="B37" s="1">
        <f t="shared" si="2"/>
        <v>1300</v>
      </c>
      <c r="C37" s="1">
        <f t="shared" si="3"/>
        <v>1300</v>
      </c>
      <c r="D37" s="1">
        <f t="shared" si="4"/>
        <v>-4.1408436478828747E-2</v>
      </c>
      <c r="E37" s="1">
        <f t="shared" si="5"/>
        <v>-4.1408436478828747E-2</v>
      </c>
      <c r="F37" s="1">
        <f t="shared" si="0"/>
        <v>4300</v>
      </c>
      <c r="G37" s="1">
        <f t="shared" si="6"/>
        <v>0.30198706431355404</v>
      </c>
      <c r="H37" s="1">
        <f t="shared" si="7"/>
        <v>0</v>
      </c>
      <c r="I37" s="1">
        <f t="shared" si="1"/>
        <v>4300</v>
      </c>
      <c r="J37" s="1">
        <f t="shared" si="8"/>
        <v>-0.14551381232931604</v>
      </c>
      <c r="K37" s="1">
        <f t="shared" si="9"/>
        <v>-0.14551381232931604</v>
      </c>
      <c r="L37" s="1">
        <f t="shared" si="10"/>
        <v>-0.18692224880814479</v>
      </c>
      <c r="M37" s="1">
        <f t="shared" si="11"/>
        <v>-0.18692224880814479</v>
      </c>
    </row>
    <row r="38" spans="1:13">
      <c r="A38" s="1">
        <v>2900</v>
      </c>
      <c r="B38" s="1">
        <f t="shared" si="2"/>
        <v>1400</v>
      </c>
      <c r="C38" s="1">
        <f t="shared" si="3"/>
        <v>1400</v>
      </c>
      <c r="D38" s="1">
        <f t="shared" si="4"/>
        <v>-1.9952765535453665E-2</v>
      </c>
      <c r="E38" s="1">
        <f t="shared" si="5"/>
        <v>-1.9952765535453665E-2</v>
      </c>
      <c r="F38" s="1">
        <f t="shared" si="0"/>
        <v>4400</v>
      </c>
      <c r="G38" s="1">
        <f t="shared" si="6"/>
        <v>0.30852605651926268</v>
      </c>
      <c r="H38" s="1">
        <f t="shared" si="7"/>
        <v>0</v>
      </c>
      <c r="I38" s="1">
        <f t="shared" si="1"/>
        <v>4200</v>
      </c>
      <c r="J38" s="1">
        <f t="shared" si="8"/>
        <v>-0.15236949000894029</v>
      </c>
      <c r="K38" s="1">
        <f t="shared" si="9"/>
        <v>-0.15236949000894029</v>
      </c>
      <c r="L38" s="1">
        <f t="shared" si="10"/>
        <v>-0.17232225554439395</v>
      </c>
      <c r="M38" s="1">
        <f t="shared" si="11"/>
        <v>-0.17232225554439395</v>
      </c>
    </row>
    <row r="39" spans="1:13">
      <c r="A39" s="1">
        <v>3000</v>
      </c>
      <c r="B39" s="1">
        <f t="shared" si="2"/>
        <v>1500</v>
      </c>
      <c r="C39" s="1">
        <f t="shared" si="3"/>
        <v>1500</v>
      </c>
      <c r="D39" s="1">
        <f t="shared" si="4"/>
        <v>0</v>
      </c>
      <c r="E39" s="1">
        <f t="shared" si="5"/>
        <v>0</v>
      </c>
      <c r="F39" s="1">
        <f t="shared" si="0"/>
        <v>4500</v>
      </c>
      <c r="G39" s="1">
        <f t="shared" si="6"/>
        <v>0.3149159327581792</v>
      </c>
      <c r="H39" s="1">
        <f t="shared" si="7"/>
        <v>0</v>
      </c>
      <c r="I39" s="1">
        <f t="shared" si="1"/>
        <v>4100</v>
      </c>
      <c r="J39" s="1">
        <f t="shared" si="8"/>
        <v>-0.15939299101018634</v>
      </c>
      <c r="K39" s="1">
        <f t="shared" si="9"/>
        <v>-0.15939299101018634</v>
      </c>
      <c r="L39" s="1">
        <f t="shared" si="10"/>
        <v>-0.15939299101018634</v>
      </c>
      <c r="M39" s="1">
        <f t="shared" si="11"/>
        <v>-0.15939299101018634</v>
      </c>
    </row>
    <row r="40" spans="1:13">
      <c r="A40" s="1">
        <v>3100</v>
      </c>
      <c r="B40" s="1">
        <f t="shared" si="2"/>
        <v>1600</v>
      </c>
      <c r="C40" s="1">
        <f t="shared" si="3"/>
        <v>1600</v>
      </c>
      <c r="D40" s="1">
        <f t="shared" si="4"/>
        <v>1.8645435431814406E-2</v>
      </c>
      <c r="E40" s="1">
        <f t="shared" si="5"/>
        <v>0</v>
      </c>
      <c r="F40" s="1">
        <f t="shared" si="0"/>
        <v>4600</v>
      </c>
      <c r="G40" s="1">
        <f t="shared" si="6"/>
        <v>0.32116329740961902</v>
      </c>
      <c r="H40" s="1">
        <f t="shared" si="7"/>
        <v>0</v>
      </c>
      <c r="I40" s="1">
        <f t="shared" si="1"/>
        <v>4000</v>
      </c>
      <c r="J40" s="1">
        <f t="shared" si="8"/>
        <v>-0.16659267249590926</v>
      </c>
      <c r="K40" s="1">
        <f t="shared" si="9"/>
        <v>-0.16659267249590926</v>
      </c>
      <c r="L40" s="1">
        <f t="shared" si="10"/>
        <v>-0.16659267249590926</v>
      </c>
      <c r="M40" s="1">
        <f t="shared" si="11"/>
        <v>-0.16659267249590926</v>
      </c>
    </row>
    <row r="41" spans="1:13">
      <c r="A41" s="1">
        <v>3200</v>
      </c>
      <c r="B41" s="1">
        <f t="shared" si="2"/>
        <v>1700</v>
      </c>
      <c r="C41" s="1">
        <f t="shared" si="3"/>
        <v>1700</v>
      </c>
      <c r="D41" s="1">
        <f t="shared" si="4"/>
        <v>3.6143335964251122E-2</v>
      </c>
      <c r="E41" s="1">
        <f t="shared" si="5"/>
        <v>0</v>
      </c>
      <c r="F41" s="1">
        <f t="shared" si="0"/>
        <v>4700</v>
      </c>
      <c r="G41" s="1">
        <f t="shared" si="6"/>
        <v>0.32727432656304245</v>
      </c>
      <c r="H41" s="1">
        <f t="shared" si="7"/>
        <v>0</v>
      </c>
      <c r="I41" s="1">
        <f t="shared" si="1"/>
        <v>3900</v>
      </c>
      <c r="J41" s="1">
        <f t="shared" si="8"/>
        <v>-0.17397753007361771</v>
      </c>
      <c r="K41" s="1">
        <f t="shared" si="9"/>
        <v>-0.17397753007361771</v>
      </c>
      <c r="L41" s="1">
        <f t="shared" si="10"/>
        <v>-0.17397753007361771</v>
      </c>
      <c r="M41" s="1">
        <f t="shared" si="11"/>
        <v>-0.17397753007361771</v>
      </c>
    </row>
    <row r="42" spans="1:13">
      <c r="A42" s="1">
        <v>3300</v>
      </c>
      <c r="B42" s="1">
        <f t="shared" si="2"/>
        <v>1800</v>
      </c>
      <c r="C42" s="1">
        <f t="shared" si="3"/>
        <v>1800</v>
      </c>
      <c r="D42" s="1">
        <f t="shared" si="4"/>
        <v>5.2625936937968021E-2</v>
      </c>
      <c r="E42" s="1">
        <f t="shared" si="5"/>
        <v>0</v>
      </c>
      <c r="F42" s="1">
        <f t="shared" si="0"/>
        <v>4800</v>
      </c>
      <c r="G42" s="1">
        <f t="shared" si="6"/>
        <v>0.33325480422684706</v>
      </c>
      <c r="H42" s="1">
        <f t="shared" si="7"/>
        <v>0</v>
      </c>
      <c r="I42" s="1">
        <f t="shared" si="1"/>
        <v>3800</v>
      </c>
      <c r="J42" s="1">
        <f t="shared" si="8"/>
        <v>-0.18155726443362141</v>
      </c>
      <c r="K42" s="1">
        <f t="shared" si="9"/>
        <v>-0.18155726443362141</v>
      </c>
      <c r="L42" s="1">
        <f t="shared" si="10"/>
        <v>-0.18155726443362141</v>
      </c>
      <c r="M42" s="1">
        <f t="shared" si="11"/>
        <v>-0.18155726443362141</v>
      </c>
    </row>
    <row r="43" spans="1:13">
      <c r="A43" s="1">
        <v>3400</v>
      </c>
      <c r="B43" s="1">
        <f t="shared" si="2"/>
        <v>1900</v>
      </c>
      <c r="C43" s="1">
        <f t="shared" si="3"/>
        <v>1900</v>
      </c>
      <c r="D43" s="1">
        <f t="shared" si="4"/>
        <v>6.8203902347789835E-2</v>
      </c>
      <c r="E43" s="1">
        <f t="shared" si="5"/>
        <v>0</v>
      </c>
      <c r="F43" s="1">
        <f t="shared" si="0"/>
        <v>4900</v>
      </c>
      <c r="G43" s="1">
        <f t="shared" si="6"/>
        <v>0.33911015479229434</v>
      </c>
      <c r="H43" s="1">
        <f t="shared" si="7"/>
        <v>0</v>
      </c>
      <c r="I43" s="1">
        <f t="shared" si="1"/>
        <v>3700</v>
      </c>
      <c r="J43" s="1">
        <f t="shared" si="8"/>
        <v>-0.18934235690686307</v>
      </c>
      <c r="K43" s="1">
        <f t="shared" si="9"/>
        <v>-0.18934235690686307</v>
      </c>
      <c r="L43" s="1">
        <f t="shared" si="10"/>
        <v>-0.18934235690686307</v>
      </c>
      <c r="M43" s="1">
        <f t="shared" si="11"/>
        <v>-0.18934235690686307</v>
      </c>
    </row>
    <row r="44" spans="1:13">
      <c r="A44" s="1">
        <v>3500</v>
      </c>
      <c r="B44" s="1">
        <f t="shared" si="2"/>
        <v>2000</v>
      </c>
      <c r="C44" s="1">
        <f t="shared" si="3"/>
        <v>2000</v>
      </c>
      <c r="D44" s="1">
        <f t="shared" si="4"/>
        <v>8.2970771163520141E-2</v>
      </c>
      <c r="E44" s="1">
        <f t="shared" si="5"/>
        <v>0</v>
      </c>
      <c r="F44" s="1">
        <f t="shared" si="0"/>
        <v>5000</v>
      </c>
      <c r="G44" s="1">
        <f t="shared" si="6"/>
        <v>0.34484547220774076</v>
      </c>
      <c r="H44" s="1">
        <f t="shared" si="7"/>
        <v>0</v>
      </c>
      <c r="I44" s="1">
        <f t="shared" si="1"/>
        <v>3600</v>
      </c>
      <c r="J44" s="1">
        <f t="shared" si="8"/>
        <v>-0.19734415541369188</v>
      </c>
      <c r="K44" s="1">
        <f t="shared" si="9"/>
        <v>-0.19734415541369188</v>
      </c>
      <c r="L44" s="1">
        <f t="shared" si="10"/>
        <v>-0.19734415541369188</v>
      </c>
      <c r="M44" s="1">
        <f t="shared" si="11"/>
        <v>-0.19734415541369188</v>
      </c>
    </row>
    <row r="45" spans="1:13">
      <c r="A45" s="1">
        <v>3600</v>
      </c>
      <c r="B45" s="1">
        <f t="shared" si="2"/>
        <v>2100</v>
      </c>
      <c r="C45" s="1">
        <f t="shared" si="3"/>
        <v>2100</v>
      </c>
      <c r="D45" s="1">
        <f t="shared" si="4"/>
        <v>9.7006314616173484E-2</v>
      </c>
      <c r="E45" s="1">
        <f t="shared" si="5"/>
        <v>0</v>
      </c>
      <c r="F45" s="1">
        <f t="shared" si="0"/>
        <v>5100</v>
      </c>
      <c r="G45" s="1">
        <f t="shared" si="6"/>
        <v>0.35046554625504811</v>
      </c>
      <c r="H45" s="1">
        <f t="shared" si="7"/>
        <v>0</v>
      </c>
      <c r="I45" s="1">
        <f t="shared" si="1"/>
        <v>3500</v>
      </c>
      <c r="J45" s="1">
        <f t="shared" si="8"/>
        <v>-0.2055749725658913</v>
      </c>
      <c r="K45" s="1">
        <f t="shared" si="9"/>
        <v>-0.2055749725658913</v>
      </c>
      <c r="L45" s="1">
        <f t="shared" si="10"/>
        <v>-0.2055749725658913</v>
      </c>
      <c r="M45" s="1">
        <f t="shared" si="11"/>
        <v>-0.2055749725658913</v>
      </c>
    </row>
    <row r="46" spans="1:13">
      <c r="A46" s="1">
        <v>3700</v>
      </c>
      <c r="B46" s="1">
        <f t="shared" si="2"/>
        <v>2200</v>
      </c>
      <c r="C46" s="1">
        <f t="shared" si="3"/>
        <v>2200</v>
      </c>
      <c r="D46" s="1">
        <f t="shared" si="4"/>
        <v>0.11037910952508412</v>
      </c>
      <c r="E46" s="1">
        <f t="shared" si="5"/>
        <v>0</v>
      </c>
      <c r="F46" s="1">
        <f t="shared" si="0"/>
        <v>5200</v>
      </c>
      <c r="G46" s="1">
        <f t="shared" si="6"/>
        <v>0.35597488626676466</v>
      </c>
      <c r="H46" s="1">
        <f t="shared" si="7"/>
        <v>0</v>
      </c>
      <c r="I46" s="1">
        <f t="shared" si="1"/>
        <v>3400</v>
      </c>
      <c r="J46" s="1">
        <f t="shared" si="8"/>
        <v>-0.21404819804292075</v>
      </c>
      <c r="K46" s="1">
        <f t="shared" si="9"/>
        <v>-0.21404819804292075</v>
      </c>
      <c r="L46" s="1">
        <f t="shared" si="10"/>
        <v>-0.21404819804292075</v>
      </c>
      <c r="M46" s="1">
        <f t="shared" si="11"/>
        <v>-0.21404819804292075</v>
      </c>
    </row>
    <row r="47" spans="1:13">
      <c r="A47" s="1">
        <v>3800</v>
      </c>
      <c r="B47" s="1">
        <f t="shared" si="2"/>
        <v>2300</v>
      </c>
      <c r="C47" s="1">
        <f t="shared" si="3"/>
        <v>2300</v>
      </c>
      <c r="D47" s="1">
        <f t="shared" si="4"/>
        <v>0.1231485374926109</v>
      </c>
      <c r="E47" s="1">
        <f t="shared" si="5"/>
        <v>0</v>
      </c>
      <c r="F47" s="1">
        <f t="shared" si="0"/>
        <v>5300</v>
      </c>
      <c r="G47" s="1">
        <f t="shared" si="6"/>
        <v>0.36137774257731081</v>
      </c>
      <c r="H47" s="1">
        <f t="shared" si="7"/>
        <v>0</v>
      </c>
      <c r="I47" s="1">
        <f t="shared" si="1"/>
        <v>3300</v>
      </c>
      <c r="J47" s="1">
        <f t="shared" si="8"/>
        <v>-0.22277842780803425</v>
      </c>
      <c r="K47" s="1">
        <f t="shared" si="9"/>
        <v>-0.22277842780803425</v>
      </c>
      <c r="L47" s="1">
        <f t="shared" si="10"/>
        <v>-0.22277842780803425</v>
      </c>
      <c r="M47" s="1">
        <f t="shared" si="11"/>
        <v>-0.22277842780803425</v>
      </c>
    </row>
    <row r="48" spans="1:13">
      <c r="A48" s="1">
        <v>3900</v>
      </c>
      <c r="B48" s="1">
        <f t="shared" si="2"/>
        <v>2400</v>
      </c>
      <c r="C48" s="1">
        <f t="shared" si="3"/>
        <v>2400</v>
      </c>
      <c r="D48" s="1">
        <f t="shared" ref="D48:D52" si="12">SQRT($M$2^2 - ($B$4/(PI()*$B$6))*LN($Q$2/C48))-$D$9</f>
        <v>0.13536635707804479</v>
      </c>
      <c r="E48" s="1">
        <f t="shared" si="5"/>
        <v>0</v>
      </c>
      <c r="F48" s="1">
        <f t="shared" ref="F48:F52" si="13">$Q$2+A48</f>
        <v>5400</v>
      </c>
      <c r="G48" s="1">
        <f t="shared" ref="G48:G52" si="14">SQRT($M$2^2 - ($B$4/(PI()*$B$6))*LN($Q$2/F48))-$G$9</f>
        <v>0.36667812596298432</v>
      </c>
      <c r="H48" s="1">
        <f t="shared" si="7"/>
        <v>0</v>
      </c>
      <c r="I48" s="1">
        <f t="shared" ref="I48:I52" si="15">$Q$4+$Q$3-A48</f>
        <v>3200</v>
      </c>
      <c r="J48" s="1">
        <f t="shared" ref="J48:J52" si="16">SQRT($M$2^2 - ($B$4/(PI()*$B$6))*LN(($Q$4+$Q$3)/I48))-$J$9</f>
        <v>-0.23178161328426938</v>
      </c>
      <c r="K48" s="1">
        <f t="shared" si="9"/>
        <v>-0.23178161328426938</v>
      </c>
      <c r="L48" s="1">
        <f t="shared" si="10"/>
        <v>-0.23178161328426938</v>
      </c>
      <c r="M48" s="1">
        <f t="shared" si="11"/>
        <v>-0.23178161328426938</v>
      </c>
    </row>
    <row r="49" spans="1:13">
      <c r="A49" s="1">
        <v>4000</v>
      </c>
      <c r="B49" s="1">
        <f t="shared" si="2"/>
        <v>2500</v>
      </c>
      <c r="C49" s="1">
        <f t="shared" si="3"/>
        <v>2500</v>
      </c>
      <c r="D49" s="1">
        <f t="shared" si="12"/>
        <v>0.147077953891813</v>
      </c>
      <c r="E49" s="1">
        <f t="shared" si="5"/>
        <v>0</v>
      </c>
      <c r="F49" s="1">
        <f t="shared" si="13"/>
        <v>5500</v>
      </c>
      <c r="G49" s="1">
        <f t="shared" si="14"/>
        <v>0.37187982529285435</v>
      </c>
      <c r="H49" s="1">
        <f t="shared" si="7"/>
        <v>0</v>
      </c>
      <c r="I49" s="1">
        <f t="shared" si="15"/>
        <v>3100</v>
      </c>
      <c r="J49" s="1">
        <f t="shared" si="16"/>
        <v>-0.24107523430589239</v>
      </c>
      <c r="K49" s="1">
        <f t="shared" si="9"/>
        <v>-0.24107523430589239</v>
      </c>
      <c r="L49" s="1">
        <f t="shared" si="10"/>
        <v>-0.24107523430589239</v>
      </c>
      <c r="M49" s="1">
        <f t="shared" si="11"/>
        <v>-0.24107523430589239</v>
      </c>
    </row>
    <row r="50" spans="1:13">
      <c r="A50" s="1">
        <v>4100</v>
      </c>
      <c r="B50" s="1">
        <f t="shared" si="2"/>
        <v>2600</v>
      </c>
      <c r="C50" s="1">
        <f t="shared" si="3"/>
        <v>2600</v>
      </c>
      <c r="D50" s="1">
        <f t="shared" si="12"/>
        <v>0.15832334465142139</v>
      </c>
      <c r="E50" s="1">
        <f t="shared" si="5"/>
        <v>0</v>
      </c>
      <c r="F50" s="1">
        <f t="shared" si="13"/>
        <v>5600</v>
      </c>
      <c r="G50" s="1">
        <f t="shared" si="14"/>
        <v>0.37698642358438406</v>
      </c>
      <c r="H50" s="1">
        <f t="shared" si="7"/>
        <v>0</v>
      </c>
      <c r="I50" s="1">
        <f t="shared" si="15"/>
        <v>3000</v>
      </c>
      <c r="J50" s="1">
        <f t="shared" si="16"/>
        <v>-0.2506785005396388</v>
      </c>
      <c r="K50" s="1">
        <f t="shared" si="9"/>
        <v>-0.2506785005396388</v>
      </c>
      <c r="L50" s="1">
        <f t="shared" si="10"/>
        <v>-0.2506785005396388</v>
      </c>
      <c r="M50" s="1">
        <f t="shared" si="11"/>
        <v>-0.2506785005396388</v>
      </c>
    </row>
    <row r="51" spans="1:13">
      <c r="A51" s="1">
        <v>4200</v>
      </c>
      <c r="B51" s="1">
        <f t="shared" si="2"/>
        <v>2700</v>
      </c>
      <c r="C51" s="1">
        <f t="shared" si="3"/>
        <v>2700</v>
      </c>
      <c r="D51" s="1">
        <f t="shared" si="12"/>
        <v>0.16913799109148187</v>
      </c>
      <c r="E51" s="1">
        <f t="shared" si="5"/>
        <v>0</v>
      </c>
      <c r="F51" s="1">
        <f t="shared" si="13"/>
        <v>5700</v>
      </c>
      <c r="G51" s="1">
        <f t="shared" si="14"/>
        <v>0.38200131263376846</v>
      </c>
      <c r="H51" s="1">
        <f t="shared" si="7"/>
        <v>0</v>
      </c>
      <c r="I51" s="1">
        <f t="shared" si="15"/>
        <v>2900</v>
      </c>
      <c r="J51" s="1">
        <f t="shared" si="16"/>
        <v>-0.26061258718760882</v>
      </c>
      <c r="K51" s="1">
        <f t="shared" si="9"/>
        <v>-0.26061258718760882</v>
      </c>
      <c r="L51" s="1">
        <f t="shared" si="10"/>
        <v>-0.26061258718760882</v>
      </c>
      <c r="M51" s="1">
        <f t="shared" si="11"/>
        <v>-0.26061258718760882</v>
      </c>
    </row>
    <row r="52" spans="1:13">
      <c r="A52" s="1">
        <v>4300</v>
      </c>
      <c r="B52" s="1">
        <f t="shared" si="2"/>
        <v>2800</v>
      </c>
      <c r="C52" s="1">
        <f t="shared" si="3"/>
        <v>2800</v>
      </c>
      <c r="D52" s="1">
        <f t="shared" si="12"/>
        <v>0.17955346534993311</v>
      </c>
      <c r="E52" s="1">
        <f t="shared" si="5"/>
        <v>0</v>
      </c>
      <c r="F52" s="1">
        <f t="shared" si="13"/>
        <v>5800</v>
      </c>
      <c r="G52" s="1">
        <f t="shared" si="14"/>
        <v>0.38692770636999541</v>
      </c>
      <c r="H52" s="1">
        <f t="shared" si="7"/>
        <v>0</v>
      </c>
      <c r="I52" s="1">
        <f t="shared" si="15"/>
        <v>2800</v>
      </c>
      <c r="J52" s="1">
        <f t="shared" si="16"/>
        <v>-0.27090091221628043</v>
      </c>
      <c r="K52" s="1">
        <f t="shared" si="9"/>
        <v>-0.27090091221628043</v>
      </c>
      <c r="L52" s="1">
        <f t="shared" si="10"/>
        <v>-0.27090091221628043</v>
      </c>
      <c r="M52" s="1">
        <f t="shared" si="11"/>
        <v>-0.27090091221628043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Shengming Luo</dc:creator>
  <cp:lastModifiedBy>Shengming Luo</cp:lastModifiedBy>
  <dcterms:created xsi:type="dcterms:W3CDTF">2024-04-13T13:53:57Z</dcterms:created>
  <dcterms:modified xsi:type="dcterms:W3CDTF">2024-04-13T19:57:16Z</dcterms:modified>
</cp:coreProperties>
</file>