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User\Desktop\Теория вероятности\матем\"/>
    </mc:Choice>
  </mc:AlternateContent>
  <xr:revisionPtr revIDLastSave="0" documentId="13_ncr:1_{F652C10C-4471-4F16-818E-467212EBCFF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6" i="1"/>
  <c r="F13" i="1"/>
  <c r="C39" i="1"/>
  <c r="C43" i="1"/>
  <c r="C44" i="1"/>
  <c r="C34" i="1"/>
  <c r="B13" i="1"/>
  <c r="C45" i="1" s="1"/>
  <c r="B12" i="1"/>
  <c r="H12" i="1" s="1"/>
  <c r="B11" i="1"/>
  <c r="B10" i="1"/>
  <c r="E10" i="1" s="1"/>
  <c r="B9" i="1"/>
  <c r="E9" i="1" s="1"/>
  <c r="B8" i="1"/>
  <c r="E8" i="1" s="1"/>
  <c r="B7" i="1"/>
  <c r="E7" i="1" s="1"/>
  <c r="B6" i="1"/>
  <c r="C38" i="1" s="1"/>
  <c r="A13" i="1"/>
  <c r="A12" i="1"/>
  <c r="D12" i="1" s="1"/>
  <c r="A11" i="1"/>
  <c r="D11" i="1" s="1"/>
  <c r="H11" i="1" s="1"/>
  <c r="A10" i="1"/>
  <c r="D10" i="1" s="1"/>
  <c r="A9" i="1"/>
  <c r="D9" i="1" s="1"/>
  <c r="A8" i="1"/>
  <c r="D8" i="1" s="1"/>
  <c r="A7" i="1"/>
  <c r="F7" i="1" s="1"/>
  <c r="A6" i="1"/>
  <c r="C32" i="1" l="1"/>
  <c r="C42" i="1"/>
  <c r="F11" i="1"/>
  <c r="G8" i="1"/>
  <c r="H10" i="1"/>
  <c r="C31" i="1"/>
  <c r="C41" i="1"/>
  <c r="F10" i="1"/>
  <c r="G7" i="1"/>
  <c r="G14" i="1" s="1"/>
  <c r="H21" i="1" s="1"/>
  <c r="H9" i="1"/>
  <c r="C30" i="1"/>
  <c r="C40" i="1"/>
  <c r="F9" i="1"/>
  <c r="G12" i="1"/>
  <c r="H8" i="1"/>
  <c r="D13" i="1"/>
  <c r="C27" i="1"/>
  <c r="C36" i="1"/>
  <c r="F8" i="1"/>
  <c r="C26" i="1"/>
  <c r="F19" i="1"/>
  <c r="C29" i="1"/>
  <c r="G10" i="1"/>
  <c r="H13" i="1"/>
  <c r="C35" i="1"/>
  <c r="F6" i="1"/>
  <c r="G13" i="1"/>
  <c r="C33" i="1"/>
  <c r="F12" i="1"/>
  <c r="G9" i="1"/>
  <c r="C7" i="1"/>
  <c r="B16" i="1"/>
  <c r="B15" i="1"/>
  <c r="B14" i="1"/>
  <c r="C11" i="1"/>
  <c r="C12" i="1"/>
  <c r="C13" i="1"/>
  <c r="C6" i="1"/>
  <c r="C8" i="1"/>
  <c r="D7" i="1"/>
  <c r="H7" i="1" s="1"/>
  <c r="C9" i="1"/>
  <c r="E6" i="1"/>
  <c r="E11" i="1"/>
  <c r="E12" i="1"/>
  <c r="E13" i="1"/>
  <c r="C10" i="1"/>
  <c r="D6" i="1"/>
  <c r="A14" i="1"/>
  <c r="D16" i="1" l="1"/>
  <c r="B17" i="1"/>
  <c r="D14" i="1"/>
  <c r="H6" i="1"/>
  <c r="H14" i="1" s="1"/>
  <c r="J21" i="1" s="1"/>
  <c r="A19" i="1"/>
  <c r="F16" i="1"/>
  <c r="G19" i="1"/>
  <c r="F20" i="1"/>
  <c r="D19" i="1"/>
  <c r="J19" i="1"/>
  <c r="F14" i="1"/>
  <c r="C14" i="1"/>
  <c r="E14" i="1"/>
  <c r="A20" i="1"/>
  <c r="B19" i="1"/>
  <c r="D20" i="1" l="1"/>
  <c r="J20" i="1"/>
  <c r="G21" i="1"/>
  <c r="H20" i="1"/>
  <c r="B20" i="1"/>
  <c r="H19" i="1"/>
  <c r="F23" i="1" s="1" a="1"/>
  <c r="F21" i="1"/>
  <c r="G20" i="1"/>
  <c r="A22" i="1" a="1"/>
  <c r="A22" i="1" s="1"/>
  <c r="G23" i="1" l="1"/>
  <c r="F23" i="1"/>
  <c r="J23" i="1" s="1" a="1"/>
  <c r="H24" i="1"/>
  <c r="F24" i="1"/>
  <c r="G24" i="1"/>
  <c r="H23" i="1"/>
  <c r="H25" i="1"/>
  <c r="G25" i="1"/>
  <c r="F25" i="1"/>
  <c r="B22" i="1"/>
  <c r="D22" i="1" s="1" a="1"/>
  <c r="D22" i="1" s="1"/>
  <c r="A23" i="1"/>
  <c r="B23" i="1"/>
  <c r="J23" i="1" l="1"/>
  <c r="J25" i="1"/>
  <c r="J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<sst xmlns="http://schemas.openxmlformats.org/spreadsheetml/2006/main" count="31" uniqueCount="31">
  <si>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Т,град С</t>
  </si>
  <si>
    <t>Ж, %</t>
  </si>
  <si>
    <t>xi</t>
  </si>
  <si>
    <t>yi</t>
  </si>
  <si>
    <t>xiyi</t>
  </si>
  <si>
    <r>
      <t>xi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</si>
  <si>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yi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</si>
  <si>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Исходные данные</t>
  </si>
  <si>
    <t xml:space="preserve">n= </t>
  </si>
  <si>
    <t>r=</t>
  </si>
  <si>
    <t>tрасч=</t>
  </si>
  <si>
    <t>tкрич=</t>
  </si>
  <si>
    <t>Система нормальных уравнений:</t>
  </si>
  <si>
    <t>b0=</t>
  </si>
  <si>
    <t>b1=</t>
  </si>
  <si>
    <t>x</t>
  </si>
  <si>
    <t>y</t>
  </si>
  <si>
    <t>Линейная</t>
  </si>
  <si>
    <t>Гиперболич</t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</si>
  <si>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-1</t>
    </r>
  </si>
  <si>
    <t>X = 1/x</t>
  </si>
  <si>
    <t>в)</t>
  </si>
  <si>
    <t>ж)</t>
  </si>
  <si>
    <t>Y= 1/y</t>
  </si>
  <si>
    <r>
      <t>y</t>
    </r>
    <r>
      <rPr>
        <vertAlign val="superscript"/>
        <sz val="11"/>
        <color theme="1"/>
        <rFont val="Calibri"/>
        <family val="2"/>
        <charset val="204"/>
        <scheme val="minor"/>
      </rPr>
      <t>-1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</si>
  <si>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=</t>
    </r>
  </si>
  <si>
    <r>
      <t>xi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</si>
  <si>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xi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</si>
  <si>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t>xi2yi</t>
  </si>
  <si>
    <t>обратная матрица</t>
  </si>
  <si>
    <t>квантиль распр Стюедента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</si>
</sst>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2" xfId="0" applyBorder="1"/>
    <xf numFmtId="164" fontId="0" fillId="0" borderId="1" xfId="0" applyNumberFormat="1" applyBorder="1"/>
    <xf numFmtId="0" fontId="0" fillId="4" borderId="2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Корреляционное поле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Лист1!$A$6:$A$13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0.18</c:v>
                </c:pt>
                <c:pt idx="4">
                  <c:v>0.15</c:v>
                </c:pt>
                <c:pt idx="5">
                  <c:v>0.18</c:v>
                </c:pt>
                <c:pt idx="6">
                  <c:v>0.2</c:v>
                </c:pt>
                <c:pt idx="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34-4A75-8C78-652D3C0754E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761089238845144"/>
                  <c:y val="-0.150153286624295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(Лист1!$A$6,Лист1!$A$13)</c:f>
              <c:numCache>
                <c:formatCode>General</c:formatCode>
                <c:ptCount val="2"/>
                <c:pt idx="0">
                  <c:v>10</c:v>
                </c:pt>
                <c:pt idx="1">
                  <c:v>60</c:v>
                </c:pt>
              </c:numCache>
            </c:numRef>
          </c:xVal>
          <c:yVal>
            <c:numRef>
              <c:f>Лист1!$B$26:$B$27</c:f>
              <c:numCache>
                <c:formatCode>General</c:formatCode>
                <c:ptCount val="2"/>
                <c:pt idx="0">
                  <c:v>0.28381499999999998</c:v>
                </c:pt>
                <c:pt idx="1">
                  <c:v>0.172261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34-4A75-8C78-652D3C075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397152"/>
        <c:axId val="1285397568"/>
      </c:scatterChart>
      <c:valAx>
        <c:axId val="128539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Т,град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5397568"/>
        <c:crosses val="autoZero"/>
        <c:crossBetween val="midCat"/>
      </c:valAx>
      <c:valAx>
        <c:axId val="128539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Ж,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539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Корреляционное поле</a:t>
            </a:r>
            <a:endParaRPr lang="ru-BY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290845054624581"/>
                  <c:y val="-0.17565692873355429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0117055880835406"/>
                  <c:y val="-7.027402628623742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1191122477211717"/>
                  <c:y val="0.258191123458282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8.5781008143212795E-2"/>
                  <c:y val="7.34012388978353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4">
                    <a:lumMod val="50000"/>
                  </a:schemeClr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408523079914156"/>
                  <c:y val="-5.3565494459820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0.18</c:v>
                </c:pt>
                <c:pt idx="4">
                  <c:v>0.15</c:v>
                </c:pt>
                <c:pt idx="5">
                  <c:v>0.18</c:v>
                </c:pt>
                <c:pt idx="6">
                  <c:v>0.2</c:v>
                </c:pt>
                <c:pt idx="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03-4500-B7C1-D9A548BFC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8452688"/>
        <c:axId val="1558453104"/>
      </c:scatterChart>
      <c:valAx>
        <c:axId val="155845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8453104"/>
        <c:crosses val="autoZero"/>
        <c:crossBetween val="midCat"/>
      </c:valAx>
      <c:valAx>
        <c:axId val="155845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8452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Лист1!$A$6:$A$13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0.18</c:v>
                </c:pt>
                <c:pt idx="4">
                  <c:v>0.15</c:v>
                </c:pt>
                <c:pt idx="5">
                  <c:v>0.18</c:v>
                </c:pt>
                <c:pt idx="6">
                  <c:v>0.2</c:v>
                </c:pt>
                <c:pt idx="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C2-4B08-A903-B81EC4C6A0AF}"/>
            </c:ext>
          </c:extLst>
        </c:ser>
        <c:ser>
          <c:idx val="1"/>
          <c:order val="1"/>
          <c:tx>
            <c:v>Гиперболическая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8333333333333334E-2"/>
                  <c:y val="-7.99987571191483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2,0131x + 0,1499</a:t>
                    </a:r>
                    <a:br>
                      <a:rPr lang="en-US" baseline="0"/>
                    </a:br>
                    <a:r>
                      <a:rPr lang="en-US" baseline="0"/>
                      <a:t>R² </a:t>
                    </a:r>
                    <a:r>
                      <a:rPr lang="en-US" sz="900" b="0" i="0" u="none" strike="noStrike" baseline="0">
                        <a:effectLst/>
                      </a:rPr>
                      <a:t>0,1954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Лист1!$C$29:$C$36</c:f>
              <c:numCache>
                <c:formatCode>General</c:formatCode>
                <c:ptCount val="8"/>
                <c:pt idx="0">
                  <c:v>0.1</c:v>
                </c:pt>
                <c:pt idx="1">
                  <c:v>5.5555555555555552E-2</c:v>
                </c:pt>
                <c:pt idx="2">
                  <c:v>0.05</c:v>
                </c:pt>
                <c:pt idx="3">
                  <c:v>3.3333333333333333E-2</c:v>
                </c:pt>
                <c:pt idx="4">
                  <c:v>2.7777777777777776E-2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1.6666666666666666E-2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0.18</c:v>
                </c:pt>
                <c:pt idx="4">
                  <c:v>0.15</c:v>
                </c:pt>
                <c:pt idx="5">
                  <c:v>0.18</c:v>
                </c:pt>
                <c:pt idx="6">
                  <c:v>0.2</c:v>
                </c:pt>
                <c:pt idx="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C2-4B08-A903-B81EC4C6A0AF}"/>
            </c:ext>
          </c:extLst>
        </c:ser>
        <c:ser>
          <c:idx val="2"/>
          <c:order val="2"/>
          <c:tx>
            <c:v>Гиперболич2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2338801399825025E-2"/>
                  <c:y val="0.161531740983630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Лист1!$C$38:$C$45</c:f>
              <c:numCache>
                <c:formatCode>General</c:formatCode>
                <c:ptCount val="8"/>
                <c:pt idx="0">
                  <c:v>2.8571428571428572</c:v>
                </c:pt>
                <c:pt idx="1">
                  <c:v>3.3333333333333335</c:v>
                </c:pt>
                <c:pt idx="2">
                  <c:v>4</c:v>
                </c:pt>
                <c:pt idx="3">
                  <c:v>5.5555555555555554</c:v>
                </c:pt>
                <c:pt idx="4">
                  <c:v>6.666666666666667</c:v>
                </c:pt>
                <c:pt idx="5">
                  <c:v>5.5555555555555554</c:v>
                </c:pt>
                <c:pt idx="6">
                  <c:v>5</c:v>
                </c:pt>
                <c:pt idx="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3C2-4B08-A903-B81EC4C6A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579680"/>
        <c:axId val="1565583840"/>
      </c:scatterChart>
      <c:valAx>
        <c:axId val="156557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5583840"/>
        <c:crosses val="autoZero"/>
        <c:crossBetween val="midCat"/>
      </c:valAx>
      <c:valAx>
        <c:axId val="156558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557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6783245844269464E-2"/>
                  <c:y val="0.179017935258092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Лист1!$C$29:$C$36</c:f>
              <c:numCache>
                <c:formatCode>General</c:formatCode>
                <c:ptCount val="8"/>
                <c:pt idx="0">
                  <c:v>0.1</c:v>
                </c:pt>
                <c:pt idx="1">
                  <c:v>5.5555555555555552E-2</c:v>
                </c:pt>
                <c:pt idx="2">
                  <c:v>0.05</c:v>
                </c:pt>
                <c:pt idx="3">
                  <c:v>3.3333333333333333E-2</c:v>
                </c:pt>
                <c:pt idx="4">
                  <c:v>2.7777777777777776E-2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1.6666666666666666E-2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0.18</c:v>
                </c:pt>
                <c:pt idx="4">
                  <c:v>0.15</c:v>
                </c:pt>
                <c:pt idx="5">
                  <c:v>0.18</c:v>
                </c:pt>
                <c:pt idx="6">
                  <c:v>0.2</c:v>
                </c:pt>
                <c:pt idx="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FB-40BE-8E54-770DC0BA7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857103"/>
        <c:axId val="548855855"/>
      </c:scatterChart>
      <c:valAx>
        <c:axId val="548857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8855855"/>
        <c:crosses val="autoZero"/>
        <c:crossBetween val="midCat"/>
      </c:valAx>
      <c:valAx>
        <c:axId val="54885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8857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</xdr:colOff>
      <xdr:row>0</xdr:row>
      <xdr:rowOff>72390</xdr:rowOff>
    </xdr:from>
    <xdr:to>
      <xdr:col>16</xdr:col>
      <xdr:colOff>358140</xdr:colOff>
      <xdr:row>15</xdr:row>
      <xdr:rowOff>72390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25430AE-B053-4696-8284-F619E534C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379367</xdr:colOff>
      <xdr:row>15</xdr:row>
      <xdr:rowOff>121376</xdr:rowOff>
    </xdr:from>
    <xdr:to>
      <xdr:col>22</xdr:col>
      <xdr:colOff>360317</xdr:colOff>
      <xdr:row>32</xdr:row>
      <xdr:rowOff>51163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4A70922-9250-46B4-92E4-54344BF4D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138250</xdr:colOff>
      <xdr:row>32</xdr:row>
      <xdr:rowOff>48985</xdr:rowOff>
    </xdr:from>
    <xdr:to>
      <xdr:col>13</xdr:col>
      <xdr:colOff>443050</xdr:colOff>
      <xdr:row>47</xdr:row>
      <xdr:rowOff>18505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CF911E8-BECB-4DE5-951F-BD85B9A45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541020</xdr:colOff>
      <xdr:row>32</xdr:row>
      <xdr:rowOff>80010</xdr:rowOff>
    </xdr:from>
    <xdr:to>
      <xdr:col>21</xdr:col>
      <xdr:colOff>236220</xdr:colOff>
      <xdr:row>47</xdr:row>
      <xdr:rowOff>57150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0B87E21-87F1-431B-B1E5-EB3CDE4A1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17" zoomScale="81" zoomScaleNormal="100" workbookViewId="0">
      <selection activeCell="Z27" sqref="Z27"/>
    </sheetView>
  </sheetViews>
  <sheetFormatPr defaultRowHeight="14.4" x14ac:dyDescent="0.3"/>
  <cols>
    <col min="1" max="1" width="12.44140625" customWidth="1"/>
    <col min="4" max="4" width="9.109375" customWidth="1"/>
  </cols>
  <sheetData>
    <row r="1" spans="1:9" x14ac:dyDescent="0.3">
      <c r="A1" t="s">
        <v>7</v>
      </c>
    </row>
    <row r="2" spans="1:9" x14ac:dyDescent="0.3">
      <c r="A2" s="3" t="s">
        <v>0</v>
      </c>
      <c r="B2" s="1">
        <v>10</v>
      </c>
      <c r="C2" s="1">
        <v>18</v>
      </c>
      <c r="D2" s="1">
        <v>20</v>
      </c>
      <c r="E2" s="1">
        <v>30</v>
      </c>
      <c r="F2" s="1">
        <v>36</v>
      </c>
      <c r="G2" s="1">
        <v>40</v>
      </c>
      <c r="H2" s="1">
        <v>50</v>
      </c>
      <c r="I2" s="1">
        <v>60</v>
      </c>
    </row>
    <row r="3" spans="1:9" x14ac:dyDescent="0.3">
      <c r="A3" s="3" t="s">
        <v>1</v>
      </c>
      <c r="B3" s="1">
        <v>0.35</v>
      </c>
      <c r="C3" s="1">
        <v>0.3</v>
      </c>
      <c r="D3" s="1">
        <v>0.25</v>
      </c>
      <c r="E3" s="1">
        <v>0.18</v>
      </c>
      <c r="F3" s="1">
        <v>0.15</v>
      </c>
      <c r="G3" s="1">
        <v>0.18</v>
      </c>
      <c r="H3" s="1">
        <v>0.2</v>
      </c>
      <c r="I3" s="1">
        <v>0.25</v>
      </c>
    </row>
    <row r="5" spans="1:9" ht="16.2" x14ac:dyDescent="0.3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26</v>
      </c>
      <c r="G5" s="2" t="s">
        <v>27</v>
      </c>
      <c r="H5" s="2" t="s">
        <v>28</v>
      </c>
    </row>
    <row r="6" spans="1:9" x14ac:dyDescent="0.3">
      <c r="A6" s="1">
        <f>B2</f>
        <v>10</v>
      </c>
      <c r="B6" s="1">
        <f>B3</f>
        <v>0.35</v>
      </c>
      <c r="C6" s="1">
        <f>A6*B6</f>
        <v>3.5</v>
      </c>
      <c r="D6" s="1">
        <f>POWER(A6,2)</f>
        <v>100</v>
      </c>
      <c r="E6" s="1">
        <f>POWER(B6,2)</f>
        <v>0.12249999999999998</v>
      </c>
      <c r="F6" s="1">
        <f>POWER(A6,3)</f>
        <v>1000</v>
      </c>
      <c r="G6" s="1">
        <f>POWER(A6,4)</f>
        <v>10000</v>
      </c>
      <c r="H6" s="1">
        <f>B6*D6</f>
        <v>35</v>
      </c>
    </row>
    <row r="7" spans="1:9" x14ac:dyDescent="0.3">
      <c r="A7" s="1">
        <f>C2</f>
        <v>18</v>
      </c>
      <c r="B7" s="1">
        <f>C3</f>
        <v>0.3</v>
      </c>
      <c r="C7" s="1">
        <f t="shared" ref="C7:C13" si="0">A7*B7</f>
        <v>5.3999999999999995</v>
      </c>
      <c r="D7" s="1">
        <f t="shared" ref="D7:D13" si="1">POWER(A7,2)</f>
        <v>324</v>
      </c>
      <c r="E7" s="1">
        <f t="shared" ref="E7:E13" si="2">POWER(B7,2)</f>
        <v>0.09</v>
      </c>
      <c r="F7" s="1">
        <f t="shared" ref="F7:F13" si="3">POWER(A7,3)</f>
        <v>5832</v>
      </c>
      <c r="G7" s="1">
        <f t="shared" ref="G7:G12" si="4">POWER(A7,4)</f>
        <v>104976</v>
      </c>
      <c r="H7" s="1">
        <f t="shared" ref="H7:H13" si="5">B7*D7</f>
        <v>97.2</v>
      </c>
    </row>
    <row r="8" spans="1:9" x14ac:dyDescent="0.3">
      <c r="A8" s="1">
        <f>D2</f>
        <v>20</v>
      </c>
      <c r="B8" s="1">
        <f>D3</f>
        <v>0.25</v>
      </c>
      <c r="C8" s="1">
        <f t="shared" si="0"/>
        <v>5</v>
      </c>
      <c r="D8" s="1">
        <f t="shared" si="1"/>
        <v>400</v>
      </c>
      <c r="E8" s="1">
        <f t="shared" si="2"/>
        <v>6.25E-2</v>
      </c>
      <c r="F8" s="1">
        <f t="shared" si="3"/>
        <v>8000</v>
      </c>
      <c r="G8" s="1">
        <f t="shared" si="4"/>
        <v>160000</v>
      </c>
      <c r="H8" s="1">
        <f t="shared" si="5"/>
        <v>100</v>
      </c>
    </row>
    <row r="9" spans="1:9" x14ac:dyDescent="0.3">
      <c r="A9" s="1">
        <f>E2</f>
        <v>30</v>
      </c>
      <c r="B9" s="1">
        <f>E3</f>
        <v>0.18</v>
      </c>
      <c r="C9" s="1">
        <f t="shared" si="0"/>
        <v>5.3999999999999995</v>
      </c>
      <c r="D9" s="1">
        <f t="shared" si="1"/>
        <v>900</v>
      </c>
      <c r="E9" s="1">
        <f t="shared" si="2"/>
        <v>3.2399999999999998E-2</v>
      </c>
      <c r="F9" s="1">
        <f t="shared" si="3"/>
        <v>27000</v>
      </c>
      <c r="G9" s="1">
        <f t="shared" si="4"/>
        <v>810000</v>
      </c>
      <c r="H9" s="1">
        <f t="shared" si="5"/>
        <v>162</v>
      </c>
    </row>
    <row r="10" spans="1:9" x14ac:dyDescent="0.3">
      <c r="A10" s="1">
        <f>F2</f>
        <v>36</v>
      </c>
      <c r="B10" s="1">
        <f>F3</f>
        <v>0.15</v>
      </c>
      <c r="C10" s="1">
        <f t="shared" si="0"/>
        <v>5.3999999999999995</v>
      </c>
      <c r="D10" s="1">
        <f t="shared" si="1"/>
        <v>1296</v>
      </c>
      <c r="E10" s="1">
        <f t="shared" si="2"/>
        <v>2.2499999999999999E-2</v>
      </c>
      <c r="F10" s="1">
        <f t="shared" si="3"/>
        <v>46656</v>
      </c>
      <c r="G10" s="1">
        <f>POWER(A10,4)</f>
        <v>1679616</v>
      </c>
      <c r="H10" s="1">
        <f t="shared" si="5"/>
        <v>194.4</v>
      </c>
    </row>
    <row r="11" spans="1:9" x14ac:dyDescent="0.3">
      <c r="A11" s="1">
        <f>G2</f>
        <v>40</v>
      </c>
      <c r="B11" s="1">
        <f>G3</f>
        <v>0.18</v>
      </c>
      <c r="C11" s="1">
        <f t="shared" si="0"/>
        <v>7.1999999999999993</v>
      </c>
      <c r="D11" s="1">
        <f t="shared" si="1"/>
        <v>1600</v>
      </c>
      <c r="E11" s="1">
        <f t="shared" si="2"/>
        <v>3.2399999999999998E-2</v>
      </c>
      <c r="F11" s="1">
        <f t="shared" si="3"/>
        <v>64000</v>
      </c>
      <c r="G11" s="1">
        <f t="shared" si="4"/>
        <v>2560000</v>
      </c>
      <c r="H11" s="1">
        <f>B11*D11</f>
        <v>288</v>
      </c>
    </row>
    <row r="12" spans="1:9" x14ac:dyDescent="0.3">
      <c r="A12" s="1">
        <f>H2</f>
        <v>50</v>
      </c>
      <c r="B12" s="1">
        <f>H3</f>
        <v>0.2</v>
      </c>
      <c r="C12" s="1">
        <f t="shared" si="0"/>
        <v>10</v>
      </c>
      <c r="D12" s="1">
        <f t="shared" si="1"/>
        <v>2500</v>
      </c>
      <c r="E12" s="1">
        <f t="shared" si="2"/>
        <v>4.0000000000000008E-2</v>
      </c>
      <c r="F12" s="1">
        <f t="shared" si="3"/>
        <v>125000</v>
      </c>
      <c r="G12" s="1">
        <f t="shared" si="4"/>
        <v>6250000</v>
      </c>
      <c r="H12" s="1">
        <f t="shared" si="5"/>
        <v>500</v>
      </c>
    </row>
    <row r="13" spans="1:9" x14ac:dyDescent="0.3">
      <c r="A13" s="1">
        <f>I2</f>
        <v>60</v>
      </c>
      <c r="B13" s="1">
        <f>I3</f>
        <v>0.25</v>
      </c>
      <c r="C13" s="1">
        <f t="shared" si="0"/>
        <v>15</v>
      </c>
      <c r="D13" s="1">
        <f t="shared" si="1"/>
        <v>3600</v>
      </c>
      <c r="E13" s="1">
        <f t="shared" si="2"/>
        <v>6.25E-2</v>
      </c>
      <c r="F13" s="1">
        <f t="shared" si="3"/>
        <v>216000</v>
      </c>
      <c r="G13" s="1">
        <f>POWER(A13,4)</f>
        <v>12960000</v>
      </c>
      <c r="H13" s="1">
        <f t="shared" si="5"/>
        <v>900</v>
      </c>
    </row>
    <row r="14" spans="1:9" x14ac:dyDescent="0.3">
      <c r="A14" s="4">
        <f>SUM(A6:A13)</f>
        <v>264</v>
      </c>
      <c r="B14" s="4">
        <f>SUM(B6:B13)</f>
        <v>1.8599999999999997</v>
      </c>
      <c r="C14" s="4">
        <f t="shared" ref="C14:H14" si="6">SUM(C6:C13)</f>
        <v>56.899999999999991</v>
      </c>
      <c r="D14" s="4">
        <f t="shared" si="6"/>
        <v>10720</v>
      </c>
      <c r="E14" s="4">
        <f t="shared" si="6"/>
        <v>0.46479999999999999</v>
      </c>
      <c r="F14" s="4">
        <f t="shared" si="6"/>
        <v>493488</v>
      </c>
      <c r="G14" s="4">
        <f t="shared" si="6"/>
        <v>24534592</v>
      </c>
      <c r="H14" s="4">
        <f t="shared" si="6"/>
        <v>2276.6</v>
      </c>
    </row>
    <row r="15" spans="1:9" x14ac:dyDescent="0.3">
      <c r="A15" s="7" t="s">
        <v>8</v>
      </c>
      <c r="B15" s="5">
        <f>COUNT(A6:A13)</f>
        <v>8</v>
      </c>
    </row>
    <row r="16" spans="1:9" x14ac:dyDescent="0.3">
      <c r="A16" s="8" t="s">
        <v>9</v>
      </c>
      <c r="B16" s="1">
        <f>CORREL(A6:A13,B6:B13)</f>
        <v>-0.55585180114658017</v>
      </c>
      <c r="C16" s="8" t="s">
        <v>10</v>
      </c>
      <c r="D16" s="6">
        <f>ABS(B16)*SQRT((B15-2)/(1-B16^2))</f>
        <v>1.6378969580891594</v>
      </c>
      <c r="E16" s="8" t="s">
        <v>11</v>
      </c>
      <c r="F16" s="1">
        <f>_xlfn.T.INV.2T(0.05,B15-2)</f>
        <v>2.4469118511449697</v>
      </c>
      <c r="G16" t="s">
        <v>30</v>
      </c>
    </row>
    <row r="17" spans="1:10" ht="16.2" x14ac:dyDescent="0.3">
      <c r="A17" s="12" t="s">
        <v>25</v>
      </c>
      <c r="B17" s="1">
        <f>POWER(B16,2)</f>
        <v>0.3089712248378973</v>
      </c>
    </row>
    <row r="18" spans="1:10" x14ac:dyDescent="0.3">
      <c r="A18" t="s">
        <v>12</v>
      </c>
    </row>
    <row r="19" spans="1:10" x14ac:dyDescent="0.3">
      <c r="A19" s="9">
        <f>B15</f>
        <v>8</v>
      </c>
      <c r="B19" s="9">
        <f>A14</f>
        <v>264</v>
      </c>
      <c r="D19" s="9">
        <f>B14</f>
        <v>1.8599999999999997</v>
      </c>
      <c r="F19">
        <f>COUNT(A6:A13)</f>
        <v>8</v>
      </c>
      <c r="G19">
        <f>A14</f>
        <v>264</v>
      </c>
      <c r="H19">
        <f>D14</f>
        <v>10720</v>
      </c>
      <c r="J19">
        <f>B14</f>
        <v>1.8599999999999997</v>
      </c>
    </row>
    <row r="20" spans="1:10" x14ac:dyDescent="0.3">
      <c r="A20" s="9">
        <f>A14</f>
        <v>264</v>
      </c>
      <c r="B20" s="9">
        <f>D14</f>
        <v>10720</v>
      </c>
      <c r="D20" s="9">
        <f>C14</f>
        <v>56.899999999999991</v>
      </c>
      <c r="F20">
        <f>A14</f>
        <v>264</v>
      </c>
      <c r="G20">
        <f>D14</f>
        <v>10720</v>
      </c>
      <c r="H20">
        <f>F14</f>
        <v>493488</v>
      </c>
      <c r="J20">
        <f>C14</f>
        <v>56.899999999999991</v>
      </c>
    </row>
    <row r="21" spans="1:10" x14ac:dyDescent="0.3">
      <c r="A21" t="s">
        <v>29</v>
      </c>
      <c r="F21">
        <f>D14</f>
        <v>10720</v>
      </c>
      <c r="G21">
        <f>F14</f>
        <v>493488</v>
      </c>
      <c r="H21">
        <f>G14</f>
        <v>24534592</v>
      </c>
      <c r="J21">
        <f>H14</f>
        <v>2276.6</v>
      </c>
    </row>
    <row r="22" spans="1:10" x14ac:dyDescent="0.3">
      <c r="A22" s="9">
        <f t="array" ref="A22:B23">MINVERSE(A19:B20)</f>
        <v>0.66733067729083639</v>
      </c>
      <c r="B22" s="9">
        <v>-1.6434262948207164E-2</v>
      </c>
      <c r="C22" s="8" t="s">
        <v>13</v>
      </c>
      <c r="D22" s="1" cm="1">
        <f t="array" ref="D22:D23">MMULT(A22:B23,D19:D20)</f>
        <v>0.30612549800796796</v>
      </c>
    </row>
    <row r="23" spans="1:10" x14ac:dyDescent="0.3">
      <c r="A23" s="9">
        <v>-1.6434262948207164E-2</v>
      </c>
      <c r="B23" s="9">
        <v>4.9800796812748981E-4</v>
      </c>
      <c r="C23" s="8" t="s">
        <v>14</v>
      </c>
      <c r="D23" s="1">
        <v>-2.2310756972111524E-3</v>
      </c>
      <c r="F23">
        <f t="array" ref="F23:H25">MINVERSE(F19:H21)</f>
        <v>2.7145769769381909</v>
      </c>
      <c r="G23">
        <v>-0.16539902631750994</v>
      </c>
      <c r="H23">
        <v>2.1407394712982357E-3</v>
      </c>
      <c r="J23">
        <f t="array" ref="J23:J25">MMULT(F23:H25,J19:J21)</f>
        <v>0.51151605999628291</v>
      </c>
    </row>
    <row r="24" spans="1:10" x14ac:dyDescent="0.3">
      <c r="F24">
        <v>-0.16539902631750975</v>
      </c>
      <c r="G24">
        <v>1.133720241654082E-2</v>
      </c>
      <c r="H24">
        <v>-1.5576765181219202E-4</v>
      </c>
      <c r="J24">
        <v>-1.7176007565031792E-2</v>
      </c>
    </row>
    <row r="25" spans="1:10" x14ac:dyDescent="0.3">
      <c r="A25" t="s">
        <v>17</v>
      </c>
      <c r="B25" s="2" t="s">
        <v>16</v>
      </c>
      <c r="C25" s="2" t="s">
        <v>15</v>
      </c>
      <c r="F25">
        <v>2.1407394712982327E-3</v>
      </c>
      <c r="G25">
        <v>-1.5576765181219194E-4</v>
      </c>
      <c r="H25">
        <v>2.2385022675403745E-6</v>
      </c>
      <c r="J25">
        <v>2.1477029078340818E-4</v>
      </c>
    </row>
    <row r="26" spans="1:10" x14ac:dyDescent="0.3">
      <c r="B26" s="1">
        <v>0.28381499999999998</v>
      </c>
      <c r="C26" s="1">
        <f>A6</f>
        <v>10</v>
      </c>
    </row>
    <row r="27" spans="1:10" x14ac:dyDescent="0.3">
      <c r="B27" s="1">
        <v>0.172261</v>
      </c>
      <c r="C27" s="1">
        <f>A13</f>
        <v>60</v>
      </c>
    </row>
    <row r="28" spans="1:10" ht="16.2" x14ac:dyDescent="0.3">
      <c r="A28" t="s">
        <v>18</v>
      </c>
      <c r="B28" t="s">
        <v>20</v>
      </c>
      <c r="C28" s="2" t="s">
        <v>19</v>
      </c>
    </row>
    <row r="29" spans="1:10" x14ac:dyDescent="0.3">
      <c r="A29" t="s">
        <v>21</v>
      </c>
      <c r="C29" s="1">
        <f>1/A6</f>
        <v>0.1</v>
      </c>
    </row>
    <row r="30" spans="1:10" x14ac:dyDescent="0.3">
      <c r="C30" s="1">
        <f t="shared" ref="C30:C35" si="7">1/A7</f>
        <v>5.5555555555555552E-2</v>
      </c>
    </row>
    <row r="31" spans="1:10" x14ac:dyDescent="0.3">
      <c r="C31" s="1">
        <f t="shared" si="7"/>
        <v>0.05</v>
      </c>
    </row>
    <row r="32" spans="1:10" x14ac:dyDescent="0.3">
      <c r="C32" s="1">
        <f t="shared" si="7"/>
        <v>3.3333333333333333E-2</v>
      </c>
    </row>
    <row r="33" spans="1:3" x14ac:dyDescent="0.3">
      <c r="C33" s="1">
        <f t="shared" si="7"/>
        <v>2.7777777777777776E-2</v>
      </c>
    </row>
    <row r="34" spans="1:3" x14ac:dyDescent="0.3">
      <c r="C34" s="1">
        <f t="shared" si="7"/>
        <v>2.5000000000000001E-2</v>
      </c>
    </row>
    <row r="35" spans="1:3" x14ac:dyDescent="0.3">
      <c r="C35" s="1">
        <f t="shared" si="7"/>
        <v>0.02</v>
      </c>
    </row>
    <row r="36" spans="1:3" x14ac:dyDescent="0.3">
      <c r="C36" s="1">
        <f>1/A13</f>
        <v>1.6666666666666666E-2</v>
      </c>
    </row>
    <row r="37" spans="1:3" ht="16.2" x14ac:dyDescent="0.3">
      <c r="A37" t="s">
        <v>22</v>
      </c>
      <c r="B37" t="s">
        <v>23</v>
      </c>
      <c r="C37" s="2" t="s">
        <v>24</v>
      </c>
    </row>
    <row r="38" spans="1:3" x14ac:dyDescent="0.3">
      <c r="C38" s="11">
        <f>1/B6</f>
        <v>2.8571428571428572</v>
      </c>
    </row>
    <row r="39" spans="1:3" x14ac:dyDescent="0.3">
      <c r="C39" s="11">
        <f t="shared" ref="C39:C45" si="8">1/B7</f>
        <v>3.3333333333333335</v>
      </c>
    </row>
    <row r="40" spans="1:3" x14ac:dyDescent="0.3">
      <c r="C40" s="11">
        <f t="shared" si="8"/>
        <v>4</v>
      </c>
    </row>
    <row r="41" spans="1:3" x14ac:dyDescent="0.3">
      <c r="C41" s="11">
        <f t="shared" si="8"/>
        <v>5.5555555555555554</v>
      </c>
    </row>
    <row r="42" spans="1:3" x14ac:dyDescent="0.3">
      <c r="C42" s="11">
        <f t="shared" si="8"/>
        <v>6.666666666666667</v>
      </c>
    </row>
    <row r="43" spans="1:3" x14ac:dyDescent="0.3">
      <c r="C43" s="11">
        <f t="shared" si="8"/>
        <v>5.5555555555555554</v>
      </c>
    </row>
    <row r="44" spans="1:3" x14ac:dyDescent="0.3">
      <c r="C44" s="11">
        <f t="shared" si="8"/>
        <v>5</v>
      </c>
    </row>
    <row r="45" spans="1:3" x14ac:dyDescent="0.3">
      <c r="C45" s="11">
        <f t="shared" si="8"/>
        <v>4</v>
      </c>
    </row>
    <row r="46" spans="1:3" x14ac:dyDescent="0.3">
      <c r="C46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Zhuk</dc:creator>
  <cp:lastModifiedBy>Артём Жамойдо</cp:lastModifiedBy>
  <dcterms:created xsi:type="dcterms:W3CDTF">2022-11-27T13:43:12Z</dcterms:created>
  <dcterms:modified xsi:type="dcterms:W3CDTF">2024-12-29T16:30:21Z</dcterms:modified>
</cp:coreProperties>
</file>