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52" windowWidth="22716" windowHeight="9468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AA11" i="1"/>
  <c r="AA12"/>
  <c r="AA13"/>
  <c r="AA14"/>
  <c r="AA15"/>
  <c r="AA2"/>
  <c r="AA6"/>
  <c r="AA3"/>
  <c r="AA4"/>
  <c r="AA5"/>
  <c r="F151"/>
  <c r="E151"/>
  <c r="F150"/>
  <c r="F148"/>
  <c r="E148"/>
  <c r="F147"/>
  <c r="F145"/>
  <c r="E145"/>
  <c r="F144"/>
  <c r="F142"/>
  <c r="E142"/>
  <c r="F141"/>
  <c r="F139"/>
  <c r="E139"/>
  <c r="F138"/>
  <c r="F136"/>
  <c r="E136"/>
  <c r="F135"/>
  <c r="F133"/>
  <c r="E133"/>
  <c r="F132"/>
  <c r="F130"/>
  <c r="E130"/>
  <c r="F129"/>
  <c r="F127"/>
  <c r="E127"/>
  <c r="F126"/>
  <c r="F124"/>
  <c r="E124"/>
  <c r="F123"/>
  <c r="E121"/>
  <c r="E118"/>
  <c r="E115"/>
  <c r="E112"/>
  <c r="E109"/>
  <c r="E106"/>
  <c r="E103"/>
  <c r="E100"/>
  <c r="E97"/>
  <c r="E94"/>
  <c r="F91"/>
  <c r="E91"/>
  <c r="F90"/>
  <c r="E90"/>
  <c r="F88"/>
  <c r="E88"/>
  <c r="F87"/>
  <c r="E87"/>
  <c r="F85"/>
  <c r="E85"/>
  <c r="F84"/>
  <c r="E84"/>
  <c r="F82"/>
  <c r="E82"/>
  <c r="F81"/>
  <c r="E81"/>
  <c r="F79"/>
  <c r="E79"/>
  <c r="F78"/>
  <c r="E78"/>
  <c r="F76"/>
  <c r="E76"/>
  <c r="F75"/>
  <c r="E75"/>
  <c r="F73"/>
  <c r="E73"/>
  <c r="F72"/>
  <c r="E72"/>
  <c r="F70"/>
  <c r="E70"/>
  <c r="F69"/>
  <c r="E69"/>
  <c r="F67"/>
  <c r="E67"/>
  <c r="F66"/>
  <c r="E66"/>
  <c r="F64"/>
  <c r="E64"/>
  <c r="F63"/>
  <c r="E63"/>
  <c r="F61"/>
  <c r="F58"/>
  <c r="F55"/>
  <c r="F52"/>
  <c r="F49"/>
  <c r="F46"/>
  <c r="F44"/>
  <c r="F41"/>
  <c r="F38"/>
  <c r="F35"/>
  <c r="F32"/>
  <c r="F31"/>
  <c r="E31"/>
  <c r="F29"/>
  <c r="E29"/>
  <c r="F28"/>
  <c r="E28"/>
  <c r="F26"/>
  <c r="E26"/>
  <c r="F25"/>
  <c r="E25"/>
  <c r="F23"/>
  <c r="E23"/>
  <c r="F22"/>
  <c r="E22"/>
  <c r="F20"/>
  <c r="E20"/>
  <c r="F19"/>
  <c r="E19"/>
  <c r="I18"/>
  <c r="E18"/>
  <c r="F17"/>
  <c r="E17"/>
  <c r="P16"/>
  <c r="O16"/>
  <c r="N16"/>
  <c r="J16"/>
  <c r="F149" s="1"/>
  <c r="F16"/>
  <c r="E16"/>
  <c r="P15"/>
  <c r="P18" s="1"/>
  <c r="U11" s="1"/>
  <c r="O15"/>
  <c r="N15"/>
  <c r="J15"/>
  <c r="F96" s="1"/>
  <c r="F15"/>
  <c r="E15"/>
  <c r="P14"/>
  <c r="O14"/>
  <c r="N14"/>
  <c r="J14"/>
  <c r="F89" s="1"/>
  <c r="F14"/>
  <c r="E14"/>
  <c r="W13"/>
  <c r="V13"/>
  <c r="P13"/>
  <c r="O13"/>
  <c r="N13"/>
  <c r="J13"/>
  <c r="F48" s="1"/>
  <c r="F13"/>
  <c r="W12"/>
  <c r="P12"/>
  <c r="O12"/>
  <c r="O18" s="1"/>
  <c r="V11" s="1"/>
  <c r="N12"/>
  <c r="J12"/>
  <c r="F18" s="1"/>
  <c r="F12"/>
  <c r="E12"/>
  <c r="F11"/>
  <c r="E11"/>
  <c r="F10"/>
  <c r="E10"/>
  <c r="F9"/>
  <c r="I8"/>
  <c r="W3" s="1"/>
  <c r="F8"/>
  <c r="E8"/>
  <c r="F7"/>
  <c r="P6"/>
  <c r="O6"/>
  <c r="N6"/>
  <c r="M6"/>
  <c r="Q6" s="1"/>
  <c r="J6"/>
  <c r="E149" s="1"/>
  <c r="F6"/>
  <c r="R5"/>
  <c r="Q5"/>
  <c r="P5"/>
  <c r="O5"/>
  <c r="N5"/>
  <c r="M5"/>
  <c r="J5"/>
  <c r="E119" s="1"/>
  <c r="F5"/>
  <c r="V4"/>
  <c r="P4"/>
  <c r="O4"/>
  <c r="N4"/>
  <c r="M4"/>
  <c r="R4" s="1"/>
  <c r="J4"/>
  <c r="E89" s="1"/>
  <c r="F4"/>
  <c r="E4"/>
  <c r="Q3"/>
  <c r="P3"/>
  <c r="P8" s="1"/>
  <c r="U2" s="1"/>
  <c r="O3"/>
  <c r="O8" s="1"/>
  <c r="N3"/>
  <c r="M3"/>
  <c r="R3" s="1"/>
  <c r="J3"/>
  <c r="E59" s="1"/>
  <c r="F3"/>
  <c r="E3"/>
  <c r="P2"/>
  <c r="O2"/>
  <c r="N2"/>
  <c r="N8" s="1"/>
  <c r="M2"/>
  <c r="M8" s="1"/>
  <c r="Y4" s="1"/>
  <c r="J2"/>
  <c r="E30" s="1"/>
  <c r="F2"/>
  <c r="E2"/>
  <c r="W2" l="1"/>
  <c r="V3"/>
  <c r="U4"/>
  <c r="U6" a="1"/>
  <c r="U3"/>
  <c r="U12"/>
  <c r="V2"/>
  <c r="F94"/>
  <c r="F100"/>
  <c r="F103"/>
  <c r="F106"/>
  <c r="F112"/>
  <c r="F115"/>
  <c r="F121"/>
  <c r="R6"/>
  <c r="E32"/>
  <c r="E38"/>
  <c r="E41"/>
  <c r="E44"/>
  <c r="E49"/>
  <c r="E52"/>
  <c r="E55"/>
  <c r="E61"/>
  <c r="N18"/>
  <c r="F34"/>
  <c r="F40"/>
  <c r="F43"/>
  <c r="F51"/>
  <c r="F54"/>
  <c r="F57"/>
  <c r="F60"/>
  <c r="F93"/>
  <c r="F99"/>
  <c r="F102"/>
  <c r="F105"/>
  <c r="F108"/>
  <c r="F111"/>
  <c r="F114"/>
  <c r="F117"/>
  <c r="F120"/>
  <c r="Q2"/>
  <c r="Q8" s="1"/>
  <c r="Y3" s="1"/>
  <c r="Q4"/>
  <c r="E37"/>
  <c r="E51"/>
  <c r="E54"/>
  <c r="E57"/>
  <c r="E93"/>
  <c r="E99"/>
  <c r="E105"/>
  <c r="E111"/>
  <c r="E141"/>
  <c r="F21"/>
  <c r="K12" s="1"/>
  <c r="L12" s="1"/>
  <c r="F24"/>
  <c r="F27"/>
  <c r="F30"/>
  <c r="F33"/>
  <c r="M13" s="1"/>
  <c r="F36"/>
  <c r="K13" s="1"/>
  <c r="L13" s="1"/>
  <c r="F39"/>
  <c r="F42"/>
  <c r="F45"/>
  <c r="F47"/>
  <c r="F50"/>
  <c r="F53"/>
  <c r="F56"/>
  <c r="F59"/>
  <c r="F62"/>
  <c r="F65"/>
  <c r="F68"/>
  <c r="F71"/>
  <c r="F74"/>
  <c r="F77"/>
  <c r="F80"/>
  <c r="F83"/>
  <c r="F86"/>
  <c r="F92"/>
  <c r="F95"/>
  <c r="F98"/>
  <c r="F101"/>
  <c r="F104"/>
  <c r="F107"/>
  <c r="F110"/>
  <c r="F113"/>
  <c r="F116"/>
  <c r="F119"/>
  <c r="F122"/>
  <c r="F125"/>
  <c r="F128"/>
  <c r="F131"/>
  <c r="F134"/>
  <c r="F137"/>
  <c r="F140"/>
  <c r="F143"/>
  <c r="F146"/>
  <c r="F97"/>
  <c r="F109"/>
  <c r="F118"/>
  <c r="E35"/>
  <c r="E46"/>
  <c r="E58"/>
  <c r="R2"/>
  <c r="R8" s="1"/>
  <c r="Y2" s="1"/>
  <c r="M12"/>
  <c r="F37"/>
  <c r="E34"/>
  <c r="E40"/>
  <c r="E43"/>
  <c r="E48"/>
  <c r="E60"/>
  <c r="E96"/>
  <c r="E102"/>
  <c r="E108"/>
  <c r="E114"/>
  <c r="E117"/>
  <c r="E120"/>
  <c r="E123"/>
  <c r="E126"/>
  <c r="E129"/>
  <c r="E132"/>
  <c r="E135"/>
  <c r="E138"/>
  <c r="E144"/>
  <c r="E147"/>
  <c r="E150"/>
  <c r="E5"/>
  <c r="K2" s="1"/>
  <c r="L2" s="1"/>
  <c r="E7"/>
  <c r="E13"/>
  <c r="E6"/>
  <c r="E9"/>
  <c r="E21"/>
  <c r="E24"/>
  <c r="E27"/>
  <c r="E33"/>
  <c r="E36"/>
  <c r="E39"/>
  <c r="E42"/>
  <c r="E45"/>
  <c r="E47"/>
  <c r="E50"/>
  <c r="E53"/>
  <c r="E56"/>
  <c r="E62"/>
  <c r="E65"/>
  <c r="E68"/>
  <c r="E71"/>
  <c r="E74"/>
  <c r="E77"/>
  <c r="E80"/>
  <c r="E83"/>
  <c r="E86"/>
  <c r="E92"/>
  <c r="E95"/>
  <c r="E98"/>
  <c r="E101"/>
  <c r="E104"/>
  <c r="E107"/>
  <c r="E110"/>
  <c r="E113"/>
  <c r="E116"/>
  <c r="E122"/>
  <c r="E125"/>
  <c r="E128"/>
  <c r="E131"/>
  <c r="E134"/>
  <c r="E137"/>
  <c r="E140"/>
  <c r="E143"/>
  <c r="E146"/>
  <c r="Q13" l="1"/>
  <c r="R13"/>
  <c r="K3"/>
  <c r="L3" s="1"/>
  <c r="Q12"/>
  <c r="U8"/>
  <c r="V8"/>
  <c r="V6"/>
  <c r="W8"/>
  <c r="W6"/>
  <c r="U7"/>
  <c r="V7"/>
  <c r="W7"/>
  <c r="U6"/>
  <c r="K5"/>
  <c r="L5" s="1"/>
  <c r="K14"/>
  <c r="L14" s="1"/>
  <c r="M14"/>
  <c r="U13"/>
  <c r="W11"/>
  <c r="V12"/>
  <c r="R12"/>
  <c r="M16"/>
  <c r="K16"/>
  <c r="L16" s="1"/>
  <c r="K6"/>
  <c r="L6" s="1"/>
  <c r="K4"/>
  <c r="L4" s="1"/>
  <c r="K15"/>
  <c r="L15" s="1"/>
  <c r="M15"/>
  <c r="U15" l="1" a="1"/>
  <c r="Y6" a="1"/>
  <c r="Q14"/>
  <c r="R14"/>
  <c r="R18"/>
  <c r="Y11" s="1"/>
  <c r="M18"/>
  <c r="Y13" s="1"/>
  <c r="Q15"/>
  <c r="Q18" s="1"/>
  <c r="Y12" s="1"/>
  <c r="R15"/>
  <c r="Q16"/>
  <c r="R16"/>
  <c r="U16" l="1"/>
  <c r="V16"/>
  <c r="W16"/>
  <c r="U15"/>
  <c r="U17"/>
  <c r="V17"/>
  <c r="V15"/>
  <c r="W17"/>
  <c r="W15"/>
  <c r="Y8"/>
  <c r="Y6"/>
  <c r="Y7"/>
  <c r="Y15" l="1" a="1"/>
  <c r="Y15" l="1"/>
  <c r="Y16"/>
  <c r="Y17"/>
</calcChain>
</file>

<file path=xl/sharedStrings.xml><?xml version="1.0" encoding="utf-8"?>
<sst xmlns="http://schemas.openxmlformats.org/spreadsheetml/2006/main" count="26" uniqueCount="16">
  <si>
    <t>ArrS</t>
  </si>
  <si>
    <t>AVERT(сек)</t>
  </si>
  <si>
    <t>WRSTT(сек)</t>
  </si>
  <si>
    <t>AVG</t>
  </si>
  <si>
    <t>WRST</t>
  </si>
  <si>
    <t>Arr</t>
  </si>
  <si>
    <t>E</t>
  </si>
  <si>
    <t>O</t>
  </si>
  <si>
    <t>З*О</t>
  </si>
  <si>
    <t>СРЗ</t>
  </si>
  <si>
    <t>arr^2</t>
  </si>
  <si>
    <t>arr^3</t>
  </si>
  <si>
    <t>arr^4</t>
  </si>
  <si>
    <t>arr*avgtime</t>
  </si>
  <si>
    <t>arr^2*avgtime</t>
  </si>
  <si>
    <t>Y</t>
  </si>
</sst>
</file>

<file path=xl/styles.xml><?xml version="1.0" encoding="utf-8"?>
<styleSheet xmlns="http://schemas.openxmlformats.org/spreadsheetml/2006/main">
  <numFmts count="5">
    <numFmt numFmtId="164" formatCode="0.00000000000000"/>
    <numFmt numFmtId="165" formatCode="0.0000000000000"/>
    <numFmt numFmtId="166" formatCode="0.0000000"/>
    <numFmt numFmtId="167" formatCode="0.0000000000"/>
    <numFmt numFmtId="168" formatCode="0.000000000000"/>
  </numFmts>
  <fonts count="3">
    <font>
      <sz val="11"/>
      <color rgb="FF000000"/>
      <name val="Calibri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1" xfId="0" applyFont="1" applyBorder="1"/>
    <xf numFmtId="166" fontId="1" fillId="0" borderId="1" xfId="0" applyNumberFormat="1" applyFont="1" applyBorder="1"/>
    <xf numFmtId="167" fontId="1" fillId="0" borderId="0" xfId="0" applyNumberFormat="1" applyFont="1"/>
    <xf numFmtId="167" fontId="1" fillId="0" borderId="1" xfId="0" applyNumberFormat="1" applyFont="1" applyBorder="1"/>
    <xf numFmtId="168" fontId="1" fillId="0" borderId="0" xfId="0" applyNumberFormat="1" applyFont="1"/>
    <xf numFmtId="0" fontId="1" fillId="0" borderId="3" xfId="0" applyFont="1" applyBorder="1"/>
    <xf numFmtId="0" fontId="0" fillId="0" borderId="2" xfId="0" applyFont="1" applyBorder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25216355102828297"/>
          <c:y val="0.15484582517083403"/>
          <c:w val="0.58188227759556399"/>
          <c:h val="0.6189211380946561"/>
        </c:manualLayout>
      </c:layout>
      <c:scatterChart>
        <c:scatterStyle val="smoothMarker"/>
        <c:ser>
          <c:idx val="0"/>
          <c:order val="0"/>
          <c:tx>
            <c:strRef>
              <c:f>Лист1!$M$11</c:f>
              <c:strCache>
                <c:ptCount val="1"/>
                <c:pt idx="0">
                  <c:v>СРЗ</c:v>
                </c:pt>
              </c:strCache>
            </c:strRef>
          </c:tx>
          <c:xVal>
            <c:numRef>
              <c:f>Лист1!$I$2:$I$6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Лист1!$M$2:$M$6</c:f>
              <c:numCache>
                <c:formatCode>0.0000000</c:formatCode>
                <c:ptCount val="5"/>
                <c:pt idx="0">
                  <c:v>4.9064600000000007E-2</c:v>
                </c:pt>
                <c:pt idx="1">
                  <c:v>0.20915703333333333</c:v>
                </c:pt>
                <c:pt idx="2">
                  <c:v>0.48709793333333329</c:v>
                </c:pt>
                <c:pt idx="3">
                  <c:v>0.88112399999999991</c:v>
                </c:pt>
                <c:pt idx="4">
                  <c:v>1.4085750666666668</c:v>
                </c:pt>
              </c:numCache>
            </c:numRef>
          </c:yVal>
          <c:smooth val="1"/>
        </c:ser>
        <c:axId val="152449792"/>
        <c:axId val="152353792"/>
      </c:scatterChart>
      <c:scatterChart>
        <c:scatterStyle val="lineMarker"/>
        <c:ser>
          <c:idx val="1"/>
          <c:order val="1"/>
          <c:tx>
            <c:strRef>
              <c:f>Лист1!$AA$1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Лист1!$I$2:$I$6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Лист1!$AA$2:$AA$6</c:f>
              <c:numCache>
                <c:formatCode>General</c:formatCode>
                <c:ptCount val="5"/>
                <c:pt idx="0">
                  <c:v>5.03493514285724E-2</c:v>
                </c:pt>
                <c:pt idx="1">
                  <c:v>0.20713333428571595</c:v>
                </c:pt>
                <c:pt idx="2">
                  <c:v>0.48546052190476313</c:v>
                </c:pt>
                <c:pt idx="3">
                  <c:v>0.88533091428571398</c:v>
                </c:pt>
                <c:pt idx="4">
                  <c:v>1.4067445114285684</c:v>
                </c:pt>
              </c:numCache>
            </c:numRef>
          </c:yVal>
        </c:ser>
        <c:axId val="152449792"/>
        <c:axId val="152353792"/>
      </c:scatterChart>
      <c:valAx>
        <c:axId val="152449792"/>
        <c:scaling>
          <c:orientation val="minMax"/>
        </c:scaling>
        <c:axPos val="b"/>
        <c:numFmt formatCode="General" sourceLinked="1"/>
        <c:tickLblPos val="nextTo"/>
        <c:crossAx val="152353792"/>
        <c:crosses val="autoZero"/>
        <c:crossBetween val="midCat"/>
      </c:valAx>
      <c:valAx>
        <c:axId val="152353792"/>
        <c:scaling>
          <c:orientation val="minMax"/>
        </c:scaling>
        <c:axPos val="l"/>
        <c:majorGridlines/>
        <c:numFmt formatCode="0.0000000" sourceLinked="1"/>
        <c:tickLblPos val="nextTo"/>
        <c:crossAx val="152449792"/>
        <c:crosses val="autoZero"/>
        <c:crossBetween val="midCat"/>
      </c:valAx>
    </c:plotArea>
    <c:legend>
      <c:legendPos val="r"/>
      <c:layout/>
    </c:legend>
    <c:plotVisOnly val="1"/>
    <c:dispBlanksAs val="gap"/>
  </c:chart>
  <c:spPr>
    <a:solidFill>
      <a:schemeClr val="bg1"/>
    </a:solidFill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Лист1!$AA$1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Лист1!$I$2:$I$6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Лист1!$AA$2:$AA$6</c:f>
              <c:numCache>
                <c:formatCode>General</c:formatCode>
                <c:ptCount val="5"/>
                <c:pt idx="0">
                  <c:v>5.03493514285724E-2</c:v>
                </c:pt>
                <c:pt idx="1">
                  <c:v>0.20713333428571595</c:v>
                </c:pt>
                <c:pt idx="2">
                  <c:v>0.48546052190476313</c:v>
                </c:pt>
                <c:pt idx="3">
                  <c:v>0.88533091428571398</c:v>
                </c:pt>
                <c:pt idx="4">
                  <c:v>1.4067445114285684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Лист1!$I$2</c:f>
              <c:strCache>
                <c:ptCount val="1"/>
                <c:pt idx="0">
                  <c:v>1000</c:v>
                </c:pt>
              </c:strCache>
            </c:strRef>
          </c:tx>
          <c:xVal>
            <c:numRef>
              <c:f>Лист1!$I$2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Лист1!$AA$2</c:f>
              <c:numCache>
                <c:formatCode>General</c:formatCode>
                <c:ptCount val="1"/>
                <c:pt idx="0">
                  <c:v>5.03493514285724E-2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Лист1!$I$3</c:f>
              <c:strCache>
                <c:ptCount val="1"/>
                <c:pt idx="0">
                  <c:v>2000</c:v>
                </c:pt>
              </c:strCache>
            </c:strRef>
          </c:tx>
          <c:xVal>
            <c:numRef>
              <c:f>Лист1!$I$3</c:f>
              <c:numCache>
                <c:formatCode>General</c:formatCode>
                <c:ptCount val="1"/>
                <c:pt idx="0">
                  <c:v>2000</c:v>
                </c:pt>
              </c:numCache>
            </c:numRef>
          </c:xVal>
          <c:yVal>
            <c:numRef>
              <c:f>Лист1!$AA$3</c:f>
              <c:numCache>
                <c:formatCode>General</c:formatCode>
                <c:ptCount val="1"/>
                <c:pt idx="0">
                  <c:v>0.20713333428571595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Лист1!$I$4</c:f>
              <c:strCache>
                <c:ptCount val="1"/>
                <c:pt idx="0">
                  <c:v>3000</c:v>
                </c:pt>
              </c:strCache>
            </c:strRef>
          </c:tx>
          <c:xVal>
            <c:numRef>
              <c:f>Лист1!$I$4</c:f>
              <c:numCache>
                <c:formatCode>General</c:formatCode>
                <c:ptCount val="1"/>
                <c:pt idx="0">
                  <c:v>3000</c:v>
                </c:pt>
              </c:numCache>
            </c:numRef>
          </c:xVal>
          <c:yVal>
            <c:numRef>
              <c:f>Лист1!$AA$4</c:f>
              <c:numCache>
                <c:formatCode>General</c:formatCode>
                <c:ptCount val="1"/>
                <c:pt idx="0">
                  <c:v>0.48546052190476313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Лист1!$I$5</c:f>
              <c:strCache>
                <c:ptCount val="1"/>
                <c:pt idx="0">
                  <c:v>4000</c:v>
                </c:pt>
              </c:strCache>
            </c:strRef>
          </c:tx>
          <c:xVal>
            <c:numRef>
              <c:f>Лист1!$I$5</c:f>
              <c:numCache>
                <c:formatCode>General</c:formatCode>
                <c:ptCount val="1"/>
                <c:pt idx="0">
                  <c:v>4000</c:v>
                </c:pt>
              </c:numCache>
            </c:numRef>
          </c:xVal>
          <c:yVal>
            <c:numRef>
              <c:f>Лист1!$AA$5</c:f>
              <c:numCache>
                <c:formatCode>General</c:formatCode>
                <c:ptCount val="1"/>
                <c:pt idx="0">
                  <c:v>0.88533091428571398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Лист1!$I$6</c:f>
              <c:strCache>
                <c:ptCount val="1"/>
                <c:pt idx="0">
                  <c:v>5000</c:v>
                </c:pt>
              </c:strCache>
            </c:strRef>
          </c:tx>
          <c:xVal>
            <c:numRef>
              <c:f>Лист1!$I$6</c:f>
              <c:numCache>
                <c:formatCode>General</c:formatCode>
                <c:ptCount val="1"/>
                <c:pt idx="0">
                  <c:v>5000</c:v>
                </c:pt>
              </c:numCache>
            </c:numRef>
          </c:xVal>
          <c:yVal>
            <c:numRef>
              <c:f>Лист1!$AA$6</c:f>
              <c:numCache>
                <c:formatCode>General</c:formatCode>
                <c:ptCount val="1"/>
                <c:pt idx="0">
                  <c:v>1.4067445114285684</c:v>
                </c:pt>
              </c:numCache>
            </c:numRef>
          </c:yVal>
          <c:smooth val="1"/>
        </c:ser>
        <c:dLbls>
          <c:dLblPos val="r"/>
        </c:dLbls>
        <c:axId val="87868160"/>
        <c:axId val="195486080"/>
      </c:scatterChart>
      <c:valAx>
        <c:axId val="87868160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1" i="0"/>
                  <a:t>Размер массива(</a:t>
                </a:r>
                <a:r>
                  <a:rPr lang="en-US" sz="1800" b="1" i="0"/>
                  <a:t>n</a:t>
                </a:r>
                <a:r>
                  <a:rPr lang="ru-RU" sz="1800" b="1" i="0"/>
                  <a:t>)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195486080"/>
        <c:crosses val="autoZero"/>
        <c:crossBetween val="midCat"/>
      </c:valAx>
      <c:valAx>
        <c:axId val="195486080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1"/>
                  <a:t>Время(сек</a:t>
                </a:r>
                <a:r>
                  <a:rPr lang="ru-RU" sz="1800"/>
                  <a:t>)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8786816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/>
              <a:t>Исходные данные для среднего случая</a:t>
            </a:r>
            <a:endParaRPr lang="ru-RU"/>
          </a:p>
        </c:rich>
      </c:tx>
      <c:layout>
        <c:manualLayout>
          <c:xMode val="edge"/>
          <c:yMode val="edge"/>
          <c:x val="0.13925455186268018"/>
          <c:y val="3.2305422514226738E-2"/>
        </c:manualLayout>
      </c:layout>
    </c:title>
    <c:plotArea>
      <c:layout/>
      <c:scatterChart>
        <c:scatterStyle val="lineMarker"/>
        <c:ser>
          <c:idx val="0"/>
          <c:order val="0"/>
          <c:xVal>
            <c:numRef>
              <c:f>Лист1!$A$2:$A$31</c:f>
              <c:numCache>
                <c:formatCode>General</c:formatCode>
                <c:ptCount val="3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</c:numCache>
            </c:numRef>
          </c:xVal>
          <c:yVal>
            <c:numRef>
              <c:f>Лист1!$B$2:$B$31</c:f>
              <c:numCache>
                <c:formatCode>General</c:formatCode>
                <c:ptCount val="30"/>
                <c:pt idx="0">
                  <c:v>5.0008999999999998E-2</c:v>
                </c:pt>
                <c:pt idx="1">
                  <c:v>5.0012000000000001E-2</c:v>
                </c:pt>
                <c:pt idx="2">
                  <c:v>4.9392999999999999E-2</c:v>
                </c:pt>
                <c:pt idx="3">
                  <c:v>4.9005E-2</c:v>
                </c:pt>
                <c:pt idx="4">
                  <c:v>4.9024999999999999E-2</c:v>
                </c:pt>
                <c:pt idx="5">
                  <c:v>4.8010999999999998E-2</c:v>
                </c:pt>
                <c:pt idx="6">
                  <c:v>4.9999000000000002E-2</c:v>
                </c:pt>
                <c:pt idx="7">
                  <c:v>4.9005E-2</c:v>
                </c:pt>
                <c:pt idx="8">
                  <c:v>4.9010999999999999E-2</c:v>
                </c:pt>
                <c:pt idx="9">
                  <c:v>5.2012000000000003E-2</c:v>
                </c:pt>
                <c:pt idx="10">
                  <c:v>4.9367000000000001E-2</c:v>
                </c:pt>
                <c:pt idx="11">
                  <c:v>4.8010999999999998E-2</c:v>
                </c:pt>
                <c:pt idx="12">
                  <c:v>4.9445000000000003E-2</c:v>
                </c:pt>
                <c:pt idx="13">
                  <c:v>4.7999E-2</c:v>
                </c:pt>
                <c:pt idx="14">
                  <c:v>4.8010999999999998E-2</c:v>
                </c:pt>
                <c:pt idx="15">
                  <c:v>4.8010999999999998E-2</c:v>
                </c:pt>
                <c:pt idx="16">
                  <c:v>4.9010999999999999E-2</c:v>
                </c:pt>
                <c:pt idx="17">
                  <c:v>4.8010999999999998E-2</c:v>
                </c:pt>
                <c:pt idx="18">
                  <c:v>4.9374000000000001E-2</c:v>
                </c:pt>
                <c:pt idx="19">
                  <c:v>4.9002999999999998E-2</c:v>
                </c:pt>
                <c:pt idx="20">
                  <c:v>4.8372999999999999E-2</c:v>
                </c:pt>
                <c:pt idx="21">
                  <c:v>4.9993000000000003E-2</c:v>
                </c:pt>
                <c:pt idx="22">
                  <c:v>5.0011E-2</c:v>
                </c:pt>
                <c:pt idx="23">
                  <c:v>4.8024999999999998E-2</c:v>
                </c:pt>
                <c:pt idx="24">
                  <c:v>4.9017999999999999E-2</c:v>
                </c:pt>
                <c:pt idx="25">
                  <c:v>4.9010999999999999E-2</c:v>
                </c:pt>
                <c:pt idx="26">
                  <c:v>4.9016999999999998E-2</c:v>
                </c:pt>
                <c:pt idx="27">
                  <c:v>5.0009999999999999E-2</c:v>
                </c:pt>
                <c:pt idx="28">
                  <c:v>4.8744000000000003E-2</c:v>
                </c:pt>
                <c:pt idx="29">
                  <c:v>4.8010999999999998E-2</c:v>
                </c:pt>
              </c:numCache>
            </c:numRef>
          </c:yVal>
        </c:ser>
        <c:ser>
          <c:idx val="1"/>
          <c:order val="1"/>
          <c:xVal>
            <c:numRef>
              <c:f>Лист1!$A$32:$A$61</c:f>
              <c:numCache>
                <c:formatCode>General</c:formatCode>
                <c:ptCount val="30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</c:numCache>
            </c:numRef>
          </c:xVal>
          <c:yVal>
            <c:numRef>
              <c:f>Лист1!$B$32:$B$61</c:f>
              <c:numCache>
                <c:formatCode>General</c:formatCode>
                <c:ptCount val="30"/>
                <c:pt idx="0">
                  <c:v>0.21023800000000001</c:v>
                </c:pt>
                <c:pt idx="1">
                  <c:v>0.21004700000000001</c:v>
                </c:pt>
                <c:pt idx="2">
                  <c:v>0.212809</c:v>
                </c:pt>
                <c:pt idx="3">
                  <c:v>0.20838699999999999</c:v>
                </c:pt>
                <c:pt idx="4">
                  <c:v>0.21021799999999999</c:v>
                </c:pt>
                <c:pt idx="5">
                  <c:v>0.20805799999999999</c:v>
                </c:pt>
                <c:pt idx="6">
                  <c:v>0.209394</c:v>
                </c:pt>
                <c:pt idx="7">
                  <c:v>0.20804</c:v>
                </c:pt>
                <c:pt idx="8">
                  <c:v>0.20740700000000001</c:v>
                </c:pt>
                <c:pt idx="9">
                  <c:v>0.21140200000000001</c:v>
                </c:pt>
                <c:pt idx="10">
                  <c:v>0.208397</c:v>
                </c:pt>
                <c:pt idx="11">
                  <c:v>0.208482</c:v>
                </c:pt>
                <c:pt idx="12">
                  <c:v>0.20882200000000001</c:v>
                </c:pt>
                <c:pt idx="13">
                  <c:v>0.20905299999999999</c:v>
                </c:pt>
                <c:pt idx="14">
                  <c:v>0.20741100000000001</c:v>
                </c:pt>
                <c:pt idx="15">
                  <c:v>0.208735</c:v>
                </c:pt>
                <c:pt idx="16">
                  <c:v>0.21379899999999999</c:v>
                </c:pt>
                <c:pt idx="17">
                  <c:v>0.20863200000000001</c:v>
                </c:pt>
                <c:pt idx="18">
                  <c:v>0.20854500000000001</c:v>
                </c:pt>
                <c:pt idx="19">
                  <c:v>0.20766799999999999</c:v>
                </c:pt>
                <c:pt idx="20">
                  <c:v>0.20960300000000001</c:v>
                </c:pt>
                <c:pt idx="21">
                  <c:v>0.209033</c:v>
                </c:pt>
                <c:pt idx="22">
                  <c:v>0.20704600000000001</c:v>
                </c:pt>
                <c:pt idx="23">
                  <c:v>0.20805299999999999</c:v>
                </c:pt>
                <c:pt idx="24">
                  <c:v>0.208977</c:v>
                </c:pt>
                <c:pt idx="25">
                  <c:v>0.21077599999999999</c:v>
                </c:pt>
                <c:pt idx="26">
                  <c:v>0.207764</c:v>
                </c:pt>
                <c:pt idx="27">
                  <c:v>0.20805299999999999</c:v>
                </c:pt>
                <c:pt idx="28">
                  <c:v>0.212809</c:v>
                </c:pt>
                <c:pt idx="29">
                  <c:v>0.20705299999999999</c:v>
                </c:pt>
              </c:numCache>
            </c:numRef>
          </c:yVal>
        </c:ser>
        <c:ser>
          <c:idx val="2"/>
          <c:order val="2"/>
          <c:xVal>
            <c:numRef>
              <c:f>Лист1!$A$62:$A$91</c:f>
              <c:numCache>
                <c:formatCode>General</c:formatCode>
                <c:ptCount val="30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xVal>
          <c:yVal>
            <c:numRef>
              <c:f>Лист1!$B$62:$B$91</c:f>
              <c:numCache>
                <c:formatCode>General</c:formatCode>
                <c:ptCount val="30"/>
                <c:pt idx="0">
                  <c:v>0.48095300000000002</c:v>
                </c:pt>
                <c:pt idx="1">
                  <c:v>0.48026999999999997</c:v>
                </c:pt>
                <c:pt idx="2">
                  <c:v>0.47811399999999998</c:v>
                </c:pt>
                <c:pt idx="3">
                  <c:v>0.48200999999999999</c:v>
                </c:pt>
                <c:pt idx="4">
                  <c:v>0.47758</c:v>
                </c:pt>
                <c:pt idx="5">
                  <c:v>0.48077700000000001</c:v>
                </c:pt>
                <c:pt idx="6">
                  <c:v>0.48121399999999998</c:v>
                </c:pt>
                <c:pt idx="7">
                  <c:v>0.479439</c:v>
                </c:pt>
                <c:pt idx="8">
                  <c:v>0.48482900000000001</c:v>
                </c:pt>
                <c:pt idx="9">
                  <c:v>0.478101</c:v>
                </c:pt>
                <c:pt idx="10">
                  <c:v>0.48196800000000001</c:v>
                </c:pt>
                <c:pt idx="11">
                  <c:v>0.47781200000000001</c:v>
                </c:pt>
                <c:pt idx="12">
                  <c:v>0.48051500000000003</c:v>
                </c:pt>
                <c:pt idx="13">
                  <c:v>0.49327199999999999</c:v>
                </c:pt>
                <c:pt idx="14">
                  <c:v>0.47721200000000003</c:v>
                </c:pt>
                <c:pt idx="15">
                  <c:v>0.48710999999999999</c:v>
                </c:pt>
                <c:pt idx="16">
                  <c:v>0.497112</c:v>
                </c:pt>
                <c:pt idx="17">
                  <c:v>0.49649399999999999</c:v>
                </c:pt>
                <c:pt idx="18">
                  <c:v>0.49348799999999998</c:v>
                </c:pt>
                <c:pt idx="19">
                  <c:v>0.48437799999999998</c:v>
                </c:pt>
                <c:pt idx="20">
                  <c:v>0.49247299999999999</c:v>
                </c:pt>
                <c:pt idx="21">
                  <c:v>0.49245699999999998</c:v>
                </c:pt>
                <c:pt idx="22">
                  <c:v>0.48922700000000002</c:v>
                </c:pt>
                <c:pt idx="23">
                  <c:v>0.48929</c:v>
                </c:pt>
                <c:pt idx="24">
                  <c:v>0.49826399999999998</c:v>
                </c:pt>
                <c:pt idx="25">
                  <c:v>0.493504</c:v>
                </c:pt>
                <c:pt idx="26">
                  <c:v>0.49534400000000001</c:v>
                </c:pt>
                <c:pt idx="27">
                  <c:v>0.49979899999999999</c:v>
                </c:pt>
                <c:pt idx="28">
                  <c:v>0.50139299999999998</c:v>
                </c:pt>
                <c:pt idx="29">
                  <c:v>0.488539</c:v>
                </c:pt>
              </c:numCache>
            </c:numRef>
          </c:yVal>
        </c:ser>
        <c:ser>
          <c:idx val="3"/>
          <c:order val="3"/>
          <c:xVal>
            <c:numRef>
              <c:f>Лист1!$A$92:$A$121</c:f>
              <c:numCache>
                <c:formatCode>General</c:formatCode>
                <c:ptCount val="30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4000</c:v>
                </c:pt>
                <c:pt idx="14">
                  <c:v>4000</c:v>
                </c:pt>
                <c:pt idx="15">
                  <c:v>4000</c:v>
                </c:pt>
                <c:pt idx="16">
                  <c:v>4000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xVal>
          <c:yVal>
            <c:numRef>
              <c:f>Лист1!$B$92:$B$121</c:f>
              <c:numCache>
                <c:formatCode>General</c:formatCode>
                <c:ptCount val="30"/>
                <c:pt idx="0">
                  <c:v>0.86437900000000001</c:v>
                </c:pt>
                <c:pt idx="1">
                  <c:v>0.89157200000000003</c:v>
                </c:pt>
                <c:pt idx="2">
                  <c:v>0.87117800000000001</c:v>
                </c:pt>
                <c:pt idx="3">
                  <c:v>0.901084</c:v>
                </c:pt>
                <c:pt idx="4">
                  <c:v>0.87082000000000004</c:v>
                </c:pt>
                <c:pt idx="5">
                  <c:v>0.88767700000000005</c:v>
                </c:pt>
                <c:pt idx="6">
                  <c:v>0.87960300000000002</c:v>
                </c:pt>
                <c:pt idx="7">
                  <c:v>0.86453500000000005</c:v>
                </c:pt>
                <c:pt idx="8">
                  <c:v>0.88700900000000005</c:v>
                </c:pt>
                <c:pt idx="9">
                  <c:v>0.885467</c:v>
                </c:pt>
                <c:pt idx="10">
                  <c:v>0.87634100000000004</c:v>
                </c:pt>
                <c:pt idx="11">
                  <c:v>0.88347900000000001</c:v>
                </c:pt>
                <c:pt idx="12">
                  <c:v>0.87155000000000005</c:v>
                </c:pt>
                <c:pt idx="13">
                  <c:v>0.87695999999999996</c:v>
                </c:pt>
                <c:pt idx="14">
                  <c:v>0.873255</c:v>
                </c:pt>
                <c:pt idx="15">
                  <c:v>0.88280099999999995</c:v>
                </c:pt>
                <c:pt idx="16">
                  <c:v>0.88272499999999998</c:v>
                </c:pt>
                <c:pt idx="17">
                  <c:v>0.87692300000000001</c:v>
                </c:pt>
                <c:pt idx="18">
                  <c:v>0.87482099999999996</c:v>
                </c:pt>
                <c:pt idx="19">
                  <c:v>0.87833799999999995</c:v>
                </c:pt>
                <c:pt idx="20">
                  <c:v>0.89019199999999998</c:v>
                </c:pt>
                <c:pt idx="21">
                  <c:v>0.87465099999999996</c:v>
                </c:pt>
                <c:pt idx="22">
                  <c:v>0.88754299999999997</c:v>
                </c:pt>
                <c:pt idx="23">
                  <c:v>0.90199799999999997</c:v>
                </c:pt>
                <c:pt idx="24">
                  <c:v>0.88314099999999995</c:v>
                </c:pt>
                <c:pt idx="25">
                  <c:v>0.88921300000000003</c:v>
                </c:pt>
                <c:pt idx="26">
                  <c:v>0.88095599999999996</c:v>
                </c:pt>
                <c:pt idx="27">
                  <c:v>0.87165300000000001</c:v>
                </c:pt>
                <c:pt idx="28">
                  <c:v>0.88834599999999997</c:v>
                </c:pt>
                <c:pt idx="29">
                  <c:v>0.88551000000000002</c:v>
                </c:pt>
              </c:numCache>
            </c:numRef>
          </c:yVal>
        </c:ser>
        <c:ser>
          <c:idx val="4"/>
          <c:order val="4"/>
          <c:xVal>
            <c:numRef>
              <c:f>Лист1!$A$122:$A$151</c:f>
              <c:numCache>
                <c:formatCode>General</c:formatCode>
                <c:ptCount val="3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Лист1!$B$122:$B$151</c:f>
              <c:numCache>
                <c:formatCode>General</c:formatCode>
                <c:ptCount val="30"/>
                <c:pt idx="0">
                  <c:v>1.396531</c:v>
                </c:pt>
                <c:pt idx="1">
                  <c:v>1.3796120000000001</c:v>
                </c:pt>
                <c:pt idx="2">
                  <c:v>1.414452</c:v>
                </c:pt>
                <c:pt idx="3">
                  <c:v>1.3724810000000001</c:v>
                </c:pt>
                <c:pt idx="4">
                  <c:v>1.407038</c:v>
                </c:pt>
                <c:pt idx="5">
                  <c:v>1.392326</c:v>
                </c:pt>
                <c:pt idx="6">
                  <c:v>1.412048</c:v>
                </c:pt>
                <c:pt idx="7">
                  <c:v>1.4222490000000001</c:v>
                </c:pt>
                <c:pt idx="8">
                  <c:v>1.399804</c:v>
                </c:pt>
                <c:pt idx="9">
                  <c:v>1.3876729999999999</c:v>
                </c:pt>
                <c:pt idx="10">
                  <c:v>1.4208700000000001</c:v>
                </c:pt>
                <c:pt idx="11">
                  <c:v>1.4039539999999999</c:v>
                </c:pt>
                <c:pt idx="12">
                  <c:v>1.3962939999999999</c:v>
                </c:pt>
                <c:pt idx="13">
                  <c:v>1.40961</c:v>
                </c:pt>
                <c:pt idx="14">
                  <c:v>1.4197150000000001</c:v>
                </c:pt>
                <c:pt idx="15">
                  <c:v>1.400226</c:v>
                </c:pt>
                <c:pt idx="16">
                  <c:v>1.4345079999999999</c:v>
                </c:pt>
                <c:pt idx="17">
                  <c:v>1.414544</c:v>
                </c:pt>
                <c:pt idx="18">
                  <c:v>1.4064220000000001</c:v>
                </c:pt>
                <c:pt idx="19">
                  <c:v>1.401081</c:v>
                </c:pt>
                <c:pt idx="20">
                  <c:v>1.4245490000000001</c:v>
                </c:pt>
                <c:pt idx="21">
                  <c:v>1.4171400000000001</c:v>
                </c:pt>
                <c:pt idx="22">
                  <c:v>1.402542</c:v>
                </c:pt>
                <c:pt idx="23">
                  <c:v>1.4019839999999999</c:v>
                </c:pt>
                <c:pt idx="24">
                  <c:v>1.415543</c:v>
                </c:pt>
                <c:pt idx="25">
                  <c:v>1.423449</c:v>
                </c:pt>
                <c:pt idx="26">
                  <c:v>1.428809</c:v>
                </c:pt>
                <c:pt idx="27">
                  <c:v>1.413036</c:v>
                </c:pt>
                <c:pt idx="28">
                  <c:v>1.417219</c:v>
                </c:pt>
                <c:pt idx="29">
                  <c:v>1.421543</c:v>
                </c:pt>
              </c:numCache>
            </c:numRef>
          </c:yVal>
        </c:ser>
        <c:dLbls>
          <c:dLblPos val="r"/>
        </c:dLbls>
        <c:axId val="151877888"/>
        <c:axId val="113388928"/>
      </c:scatterChart>
      <c:valAx>
        <c:axId val="151877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1" i="0"/>
                  <a:t>Размер массива(</a:t>
                </a:r>
                <a:r>
                  <a:rPr lang="en-US" sz="1800" b="1" i="0"/>
                  <a:t>n</a:t>
                </a:r>
                <a:r>
                  <a:rPr lang="ru-RU" sz="1800" b="1" i="0"/>
                  <a:t>)</a:t>
                </a:r>
                <a:endParaRPr lang="ru-RU"/>
              </a:p>
            </c:rich>
          </c:tx>
          <c:layout/>
        </c:title>
        <c:numFmt formatCode="General" sourceLinked="1"/>
        <c:majorTickMark val="none"/>
        <c:tickLblPos val="nextTo"/>
        <c:crossAx val="113388928"/>
        <c:crosses val="autoZero"/>
        <c:crossBetween val="midCat"/>
      </c:valAx>
      <c:valAx>
        <c:axId val="113388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1"/>
                  <a:t>Время(сек</a:t>
                </a:r>
                <a:r>
                  <a:rPr lang="ru-RU" sz="1800"/>
                  <a:t>)</a:t>
                </a:r>
                <a:endParaRPr lang="ru-RU"/>
              </a:p>
            </c:rich>
          </c:tx>
          <c:layout/>
        </c:title>
        <c:numFmt formatCode="General" sourceLinked="1"/>
        <c:majorTickMark val="none"/>
        <c:tickLblPos val="nextTo"/>
        <c:crossAx val="1518778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21665615868294483"/>
          <c:y val="0.16434738012246422"/>
          <c:w val="0.59217877599011737"/>
          <c:h val="0.67799929053603536"/>
        </c:manualLayout>
      </c:layout>
      <c:scatterChart>
        <c:scatterStyle val="smoothMarker"/>
        <c:ser>
          <c:idx val="0"/>
          <c:order val="0"/>
          <c:tx>
            <c:strRef>
              <c:f>Лист1!$AA$1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Лист1!$I$12:$I$16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Лист1!$AA$11:$AA$15</c:f>
              <c:numCache>
                <c:formatCode>General</c:formatCode>
                <c:ptCount val="5"/>
                <c:pt idx="0">
                  <c:v>5.8128912409062053E-3</c:v>
                </c:pt>
                <c:pt idx="1">
                  <c:v>-9.6738115305308944E-3</c:v>
                </c:pt>
                <c:pt idx="2">
                  <c:v>-5.7581584208395292E-3</c:v>
                </c:pt>
                <c:pt idx="3">
                  <c:v>1.7559850569980273E-2</c:v>
                </c:pt>
                <c:pt idx="4">
                  <c:v>6.028021544192852E-2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Лист1!$I$12</c:f>
              <c:strCache>
                <c:ptCount val="1"/>
                <c:pt idx="0">
                  <c:v>1000</c:v>
                </c:pt>
              </c:strCache>
            </c:strRef>
          </c:tx>
          <c:xVal>
            <c:numRef>
              <c:f>Лист1!$I$12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Лист1!$AA$11</c:f>
              <c:numCache>
                <c:formatCode>General</c:formatCode>
                <c:ptCount val="1"/>
                <c:pt idx="0">
                  <c:v>5.8128912409062053E-3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Лист1!$I$13</c:f>
              <c:strCache>
                <c:ptCount val="1"/>
                <c:pt idx="0">
                  <c:v>2000</c:v>
                </c:pt>
              </c:strCache>
            </c:strRef>
          </c:tx>
          <c:xVal>
            <c:numRef>
              <c:f>Лист1!$I$13</c:f>
              <c:numCache>
                <c:formatCode>General</c:formatCode>
                <c:ptCount val="1"/>
                <c:pt idx="0">
                  <c:v>2000</c:v>
                </c:pt>
              </c:numCache>
            </c:numRef>
          </c:xVal>
          <c:yVal>
            <c:numRef>
              <c:f>Лист1!$AA$12</c:f>
              <c:numCache>
                <c:formatCode>General</c:formatCode>
                <c:ptCount val="1"/>
                <c:pt idx="0">
                  <c:v>-9.6738115305308944E-3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Лист1!$I$14</c:f>
              <c:strCache>
                <c:ptCount val="1"/>
                <c:pt idx="0">
                  <c:v>3000</c:v>
                </c:pt>
              </c:strCache>
            </c:strRef>
          </c:tx>
          <c:xVal>
            <c:numRef>
              <c:f>Лист1!$I$14</c:f>
              <c:numCache>
                <c:formatCode>General</c:formatCode>
                <c:ptCount val="1"/>
                <c:pt idx="0">
                  <c:v>3000</c:v>
                </c:pt>
              </c:numCache>
            </c:numRef>
          </c:xVal>
          <c:yVal>
            <c:numRef>
              <c:f>Лист1!$AA$13</c:f>
              <c:numCache>
                <c:formatCode>General</c:formatCode>
                <c:ptCount val="1"/>
                <c:pt idx="0">
                  <c:v>-5.7581584208395292E-3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Лист1!$I$15</c:f>
              <c:strCache>
                <c:ptCount val="1"/>
                <c:pt idx="0">
                  <c:v>4000</c:v>
                </c:pt>
              </c:strCache>
            </c:strRef>
          </c:tx>
          <c:xVal>
            <c:numRef>
              <c:f>Лист1!$I$15</c:f>
              <c:numCache>
                <c:formatCode>General</c:formatCode>
                <c:ptCount val="1"/>
                <c:pt idx="0">
                  <c:v>4000</c:v>
                </c:pt>
              </c:numCache>
            </c:numRef>
          </c:xVal>
          <c:yVal>
            <c:numRef>
              <c:f>Лист1!$AA$14</c:f>
              <c:numCache>
                <c:formatCode>General</c:formatCode>
                <c:ptCount val="1"/>
                <c:pt idx="0">
                  <c:v>1.7559850569980273E-2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Лист1!$I$16</c:f>
              <c:strCache>
                <c:ptCount val="1"/>
                <c:pt idx="0">
                  <c:v>5000</c:v>
                </c:pt>
              </c:strCache>
            </c:strRef>
          </c:tx>
          <c:xVal>
            <c:numRef>
              <c:f>Лист1!$I$16</c:f>
              <c:numCache>
                <c:formatCode>General</c:formatCode>
                <c:ptCount val="1"/>
                <c:pt idx="0">
                  <c:v>5000</c:v>
                </c:pt>
              </c:numCache>
            </c:numRef>
          </c:xVal>
          <c:yVal>
            <c:numRef>
              <c:f>Лист1!$AA$15</c:f>
              <c:numCache>
                <c:formatCode>General</c:formatCode>
                <c:ptCount val="1"/>
                <c:pt idx="0">
                  <c:v>6.028021544192852E-2</c:v>
                </c:pt>
              </c:numCache>
            </c:numRef>
          </c:yVal>
          <c:smooth val="1"/>
        </c:ser>
        <c:axId val="154769280"/>
        <c:axId val="154732032"/>
      </c:scatterChart>
      <c:valAx>
        <c:axId val="154769280"/>
        <c:scaling>
          <c:orientation val="minMax"/>
        </c:scaling>
        <c:axPos val="b"/>
        <c:numFmt formatCode="General" sourceLinked="1"/>
        <c:tickLblPos val="nextTo"/>
        <c:crossAx val="154732032"/>
        <c:crosses val="autoZero"/>
        <c:crossBetween val="midCat"/>
      </c:valAx>
      <c:valAx>
        <c:axId val="154732032"/>
        <c:scaling>
          <c:orientation val="minMax"/>
        </c:scaling>
        <c:axPos val="l"/>
        <c:majorGridlines/>
        <c:numFmt formatCode="General" sourceLinked="1"/>
        <c:tickLblPos val="nextTo"/>
        <c:crossAx val="1547692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152399</xdr:colOff>
      <xdr:row>21</xdr:row>
      <xdr:rowOff>64819</xdr:rowOff>
    </xdr:from>
    <xdr:to>
      <xdr:col>16</xdr:col>
      <xdr:colOff>9401</xdr:colOff>
      <xdr:row>40</xdr:row>
      <xdr:rowOff>13854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119480</xdr:colOff>
      <xdr:row>21</xdr:row>
      <xdr:rowOff>64099</xdr:rowOff>
    </xdr:from>
    <xdr:to>
      <xdr:col>24</xdr:col>
      <xdr:colOff>641270</xdr:colOff>
      <xdr:row>36</xdr:row>
      <xdr:rowOff>132745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471054</xdr:colOff>
      <xdr:row>41</xdr:row>
      <xdr:rowOff>96981</xdr:rowOff>
    </xdr:from>
    <xdr:to>
      <xdr:col>15</xdr:col>
      <xdr:colOff>983673</xdr:colOff>
      <xdr:row>64</xdr:row>
      <xdr:rowOff>69273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568036</xdr:colOff>
      <xdr:row>43</xdr:row>
      <xdr:rowOff>71004</xdr:rowOff>
    </xdr:from>
    <xdr:to>
      <xdr:col>25</xdr:col>
      <xdr:colOff>568036</xdr:colOff>
      <xdr:row>64</xdr:row>
      <xdr:rowOff>83127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21</xdr:col>
      <xdr:colOff>512618</xdr:colOff>
      <xdr:row>44</xdr:row>
      <xdr:rowOff>41563</xdr:rowOff>
    </xdr:from>
    <xdr:ext cx="825867" cy="357790"/>
    <xdr:sp macro="" textlink="">
      <xdr:nvSpPr>
        <xdr:cNvPr id="10" name="TextBox 9"/>
        <xdr:cNvSpPr txBox="1"/>
      </xdr:nvSpPr>
      <xdr:spPr>
        <a:xfrm>
          <a:off x="18010909" y="7966363"/>
          <a:ext cx="825867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800">
              <a:latin typeface="Times New Roman" pitchFamily="18" charset="0"/>
              <a:cs typeface="Times New Roman" pitchFamily="18" charset="0"/>
            </a:rPr>
            <a:t>WRST</a:t>
          </a:r>
          <a:endParaRPr lang="ru-RU" sz="18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0.38242</cdr:x>
      <cdr:y>0.00954</cdr:y>
    </cdr:from>
    <cdr:to>
      <cdr:x>0.5132</cdr:x>
      <cdr:y>0.12872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3928" y="32163"/>
          <a:ext cx="914400" cy="4017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 b="1"/>
        </a:p>
      </cdr:txBody>
    </cdr:sp>
  </cdr:relSizeAnchor>
  <cdr:relSizeAnchor xmlns:cdr="http://schemas.openxmlformats.org/drawingml/2006/chartDrawing">
    <cdr:from>
      <cdr:x>0.17635</cdr:x>
      <cdr:y>0.00954</cdr:y>
    </cdr:from>
    <cdr:to>
      <cdr:x>0.30713</cdr:x>
      <cdr:y>0.28079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3055" y="3216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2000" b="1">
              <a:latin typeface="Times New Roman" pitchFamily="18" charset="0"/>
              <a:cs typeface="Times New Roman" pitchFamily="18" charset="0"/>
            </a:rPr>
            <a:t>Время работы алгоритма в худшем</a:t>
          </a:r>
          <a:r>
            <a:rPr lang="ru-RU" sz="2000" b="1" baseline="0">
              <a:latin typeface="Times New Roman" pitchFamily="18" charset="0"/>
              <a:cs typeface="Times New Roman" pitchFamily="18" charset="0"/>
            </a:rPr>
            <a:t>  случае</a:t>
          </a:r>
          <a:endParaRPr lang="ru-RU" sz="2000" b="1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0.00349</cdr:x>
      <cdr:y>0.00723</cdr:y>
    </cdr:to>
    <cdr:pic>
      <cdr:nvPicPr>
        <cdr:cNvPr id="4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0.03963</cdr:x>
      <cdr:y>0.59724</cdr:y>
    </cdr:from>
    <cdr:to>
      <cdr:x>0.17041</cdr:x>
      <cdr:y>0.86849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277092" y="201336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0.07926</cdr:x>
      <cdr:y>0.44107</cdr:y>
    </cdr:from>
    <cdr:to>
      <cdr:x>0.21003</cdr:x>
      <cdr:y>0.71231</cdr:y>
    </cdr:to>
    <cdr:sp macro="" textlink="">
      <cdr:nvSpPr>
        <cdr:cNvPr id="6" name="TextBox 5"/>
        <cdr:cNvSpPr txBox="1"/>
      </cdr:nvSpPr>
      <cdr:spPr>
        <a:xfrm xmlns:a="http://schemas.openxmlformats.org/drawingml/2006/main" rot="16200000">
          <a:off x="554184" y="148689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2000" b="1">
              <a:latin typeface="Times New Roman" pitchFamily="18" charset="0"/>
              <a:cs typeface="Times New Roman" pitchFamily="18" charset="0"/>
            </a:rPr>
            <a:t>Время(сек</a:t>
          </a:r>
          <a:r>
            <a:rPr lang="ru-RU" sz="2000"/>
            <a:t>)</a:t>
          </a:r>
        </a:p>
      </cdr:txBody>
    </cdr:sp>
  </cdr:relSizeAnchor>
  <cdr:relSizeAnchor xmlns:cdr="http://schemas.openxmlformats.org/drawingml/2006/chartDrawing">
    <cdr:from>
      <cdr:x>0.37846</cdr:x>
      <cdr:y>0.84383</cdr:y>
    </cdr:from>
    <cdr:to>
      <cdr:x>0.49735</cdr:x>
      <cdr:y>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646219" y="2844635"/>
          <a:ext cx="831273" cy="5264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2000" b="1" i="0">
              <a:latin typeface="Times New Roman" pitchFamily="18" charset="0"/>
              <a:cs typeface="Times New Roman" pitchFamily="18" charset="0"/>
            </a:rPr>
            <a:t>Размер массива(</a:t>
          </a:r>
          <a:r>
            <a:rPr lang="en-US" sz="2000" b="1" i="0">
              <a:latin typeface="Times New Roman" pitchFamily="18" charset="0"/>
              <a:cs typeface="Times New Roman" pitchFamily="18" charset="0"/>
            </a:rPr>
            <a:t>n</a:t>
          </a:r>
          <a:r>
            <a:rPr lang="ru-RU" sz="2000" b="1" i="0">
              <a:latin typeface="Times New Roman" pitchFamily="18" charset="0"/>
              <a:cs typeface="Times New Roman" pitchFamily="18" charset="0"/>
            </a:rPr>
            <a:t>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&#1083;&#1072;&#1073;&#10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2"/>
      <sheetName val="Лист3"/>
      <sheetName val="Лист4"/>
      <sheetName val="Лист5"/>
      <sheetName val="Лист6"/>
      <sheetName val="Лист7"/>
      <sheetName val="Лист8"/>
      <sheetName val="Лист9"/>
      <sheetName val="Лист10"/>
    </sheetNames>
    <sheetDataSet>
      <sheetData sheetId="0">
        <row r="19">
          <cell r="L19" t="str">
            <v>СР</v>
          </cell>
          <cell r="R19" t="str">
            <v>Y</v>
          </cell>
        </row>
        <row r="20">
          <cell r="H20">
            <v>1000</v>
          </cell>
          <cell r="L20">
            <v>3.9666666666666687E-3</v>
          </cell>
          <cell r="R20">
            <v>7.3321212121216003E-3</v>
          </cell>
        </row>
        <row r="21">
          <cell r="H21">
            <v>2000</v>
          </cell>
          <cell r="L21">
            <v>1.3466666666666675E-2</v>
          </cell>
          <cell r="R21">
            <v>1.3239191919192171E-2</v>
          </cell>
        </row>
        <row r="22">
          <cell r="H22">
            <v>3000</v>
          </cell>
          <cell r="L22">
            <v>2.8500000000000018E-2</v>
          </cell>
          <cell r="R22">
            <v>2.6724545454545629E-2</v>
          </cell>
        </row>
        <row r="23">
          <cell r="H23">
            <v>4000</v>
          </cell>
          <cell r="L23">
            <v>5.1466666666666681E-2</v>
          </cell>
          <cell r="R23">
            <v>4.778818181818198E-2</v>
          </cell>
        </row>
        <row r="24">
          <cell r="H24">
            <v>5000</v>
          </cell>
          <cell r="L24">
            <v>7.9200000000000007E-2</v>
          </cell>
          <cell r="R24">
            <v>7.6430101010101198E-2</v>
          </cell>
        </row>
        <row r="25">
          <cell r="H25">
            <v>6000</v>
          </cell>
          <cell r="L25">
            <v>0.11360000000000006</v>
          </cell>
          <cell r="R25">
            <v>0.11265030303030332</v>
          </cell>
        </row>
        <row r="26">
          <cell r="H26">
            <v>7000</v>
          </cell>
          <cell r="L26">
            <v>0.15463333333333329</v>
          </cell>
          <cell r="R26">
            <v>0.15644878787878833</v>
          </cell>
        </row>
        <row r="27">
          <cell r="H27">
            <v>8000</v>
          </cell>
          <cell r="L27">
            <v>0.20219999999999999</v>
          </cell>
          <cell r="R27">
            <v>0.20782555555555624</v>
          </cell>
        </row>
        <row r="28">
          <cell r="H28">
            <v>9000</v>
          </cell>
          <cell r="L28">
            <v>0.25980000000000003</v>
          </cell>
          <cell r="R28">
            <v>0.26678060606060705</v>
          </cell>
        </row>
        <row r="29">
          <cell r="H29">
            <v>10000</v>
          </cell>
          <cell r="L29">
            <v>0.34170000000000006</v>
          </cell>
          <cell r="R29">
            <v>0.33331393939394066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zoomScale="40" zoomScaleNormal="40" workbookViewId="0">
      <selection activeCell="AA46" sqref="AA46"/>
    </sheetView>
  </sheetViews>
  <sheetFormatPr defaultColWidth="14.44140625" defaultRowHeight="15" customHeight="1"/>
  <cols>
    <col min="1" max="1" width="8.6640625" customWidth="1"/>
    <col min="2" max="2" width="8.88671875" customWidth="1"/>
    <col min="3" max="4" width="8.6640625" customWidth="1"/>
    <col min="5" max="5" width="19.33203125" customWidth="1"/>
    <col min="6" max="6" width="17.5546875" customWidth="1"/>
    <col min="7" max="12" width="8.6640625" customWidth="1"/>
    <col min="13" max="13" width="17.33203125" customWidth="1"/>
    <col min="14" max="14" width="18.88671875" customWidth="1"/>
    <col min="15" max="15" width="14.33203125" customWidth="1"/>
    <col min="16" max="16" width="18.5546875" customWidth="1"/>
    <col min="17" max="17" width="11.88671875" customWidth="1"/>
    <col min="18" max="18" width="13.5546875" customWidth="1"/>
    <col min="19" max="20" width="8.6640625" customWidth="1"/>
    <col min="21" max="21" width="18.88671875" customWidth="1"/>
    <col min="22" max="22" width="10.6640625" customWidth="1"/>
    <col min="23" max="23" width="12.109375" customWidth="1"/>
    <col min="24" max="24" width="8.6640625" customWidth="1"/>
    <col min="25" max="25" width="13" customWidth="1"/>
  </cols>
  <sheetData>
    <row r="1" spans="1:27" ht="14.25" customHeight="1">
      <c r="A1" t="s">
        <v>0</v>
      </c>
      <c r="B1" t="s">
        <v>1</v>
      </c>
      <c r="C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  <c r="L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AA1" s="14" t="s">
        <v>15</v>
      </c>
    </row>
    <row r="2" spans="1:27" ht="14.25" customHeight="1">
      <c r="A2">
        <v>1000</v>
      </c>
      <c r="B2">
        <v>5.0008999999999998E-2</v>
      </c>
      <c r="C2">
        <v>4.9010999999999999E-2</v>
      </c>
      <c r="E2" s="2">
        <f t="shared" ref="E2:E31" si="0">(B2 - $J$2)*(B2 - $J$2)</f>
        <v>8.9189135999998315E-7</v>
      </c>
      <c r="F2" s="3">
        <f t="shared" ref="F2:F31" si="1">(C2 - $J$12)*(C2 - $J$12)</f>
        <v>5.1299018777779264E-7</v>
      </c>
      <c r="I2">
        <v>1000</v>
      </c>
      <c r="J2">
        <f>1/30*SUM(B$2:B$31)</f>
        <v>4.9064600000000007E-2</v>
      </c>
      <c r="K2">
        <f>SQRT((1/(30-1))*SUM(E2:E31))</f>
        <v>9.082791838757896E-4</v>
      </c>
      <c r="L2">
        <f t="shared" ref="L2:L6" si="2">K2*3</f>
        <v>2.7248375516273687E-3</v>
      </c>
      <c r="M2" s="4">
        <f>AVERAGE(B2:B31)</f>
        <v>4.9064600000000007E-2</v>
      </c>
      <c r="N2">
        <f t="shared" ref="N2:N6" si="3">I2*I2</f>
        <v>1000000</v>
      </c>
      <c r="O2">
        <f t="shared" ref="O2:O6" si="4">I2*I2*I2</f>
        <v>1000000000</v>
      </c>
      <c r="P2" s="5">
        <f t="shared" ref="P2:P6" si="5">I2^4</f>
        <v>1000000000000</v>
      </c>
      <c r="Q2">
        <f t="shared" ref="Q2:Q6" si="6">I2*M2</f>
        <v>49.064600000000006</v>
      </c>
      <c r="R2">
        <f t="shared" ref="R2:R6" si="7">M2*N2</f>
        <v>49064.600000000006</v>
      </c>
      <c r="U2" s="6">
        <f>P8</f>
        <v>979000000000000</v>
      </c>
      <c r="V2" s="7">
        <f>O8</f>
        <v>225000000000</v>
      </c>
      <c r="W2" s="7">
        <f>N8</f>
        <v>55000000</v>
      </c>
      <c r="X2" s="7"/>
      <c r="Y2" s="7">
        <f>R8</f>
        <v>54581934.800000004</v>
      </c>
      <c r="AA2">
        <f>$Y$6*N2+$Y$7*I2+$Y$8</f>
        <v>5.03493514285724E-2</v>
      </c>
    </row>
    <row r="3" spans="1:27" ht="14.25" customHeight="1">
      <c r="A3">
        <v>1000</v>
      </c>
      <c r="B3">
        <v>5.0012000000000001E-2</v>
      </c>
      <c r="C3">
        <v>5.0223999999999998E-2</v>
      </c>
      <c r="E3" s="2">
        <f t="shared" si="0"/>
        <v>8.9756675999998879E-7</v>
      </c>
      <c r="F3" s="3">
        <f t="shared" si="1"/>
        <v>2.4677712111109962E-7</v>
      </c>
      <c r="I3">
        <v>2000</v>
      </c>
      <c r="J3">
        <f>1/30*SUM(B32:B61)</f>
        <v>0.20915703333333333</v>
      </c>
      <c r="K3">
        <f>SQRT((1/(30-1))*SUM(E32:E61))</f>
        <v>1.7210167901429724E-3</v>
      </c>
      <c r="L3">
        <f t="shared" si="2"/>
        <v>5.1630503704289173E-3</v>
      </c>
      <c r="M3" s="4">
        <f>AVERAGE(B32:B61)</f>
        <v>0.20915703333333333</v>
      </c>
      <c r="N3">
        <f t="shared" si="3"/>
        <v>4000000</v>
      </c>
      <c r="O3">
        <f t="shared" si="4"/>
        <v>8000000000</v>
      </c>
      <c r="P3" s="5">
        <f t="shared" si="5"/>
        <v>16000000000000</v>
      </c>
      <c r="Q3">
        <f t="shared" si="6"/>
        <v>418.31406666666663</v>
      </c>
      <c r="R3">
        <f t="shared" si="7"/>
        <v>836628.1333333333</v>
      </c>
      <c r="U3" s="7">
        <f>O8</f>
        <v>225000000000</v>
      </c>
      <c r="V3" s="7">
        <f>N8</f>
        <v>55000000</v>
      </c>
      <c r="W3" s="7">
        <f>I8</f>
        <v>15000</v>
      </c>
      <c r="X3" s="7"/>
      <c r="Y3" s="7">
        <f>Q8</f>
        <v>12496.043799999999</v>
      </c>
      <c r="AA3">
        <f t="shared" ref="AA3:AA6" si="8">$Y$6*N3+$Y$7*I3+$Y$8</f>
        <v>0.20713333428571595</v>
      </c>
    </row>
    <row r="4" spans="1:27" ht="14.25" customHeight="1">
      <c r="A4">
        <v>1000</v>
      </c>
      <c r="B4">
        <v>4.9392999999999999E-2</v>
      </c>
      <c r="C4">
        <v>5.2018000000000002E-2</v>
      </c>
      <c r="E4" s="2">
        <f t="shared" si="0"/>
        <v>1.0784655999999513E-7</v>
      </c>
      <c r="F4" s="3">
        <f t="shared" si="1"/>
        <v>5.2476119211110764E-6</v>
      </c>
      <c r="I4">
        <v>3000</v>
      </c>
      <c r="J4">
        <f>1/30*SUM(B62:B91)</f>
        <v>0.48709793333333323</v>
      </c>
      <c r="K4">
        <f>SQRT((1/(30-1))*SUM(E62:E91))</f>
        <v>7.6515367396465424E-3</v>
      </c>
      <c r="L4">
        <f t="shared" si="2"/>
        <v>2.2954610218939627E-2</v>
      </c>
      <c r="M4" s="4">
        <f>AVERAGE(B62:B91)</f>
        <v>0.48709793333333329</v>
      </c>
      <c r="N4">
        <f t="shared" si="3"/>
        <v>9000000</v>
      </c>
      <c r="O4">
        <f t="shared" si="4"/>
        <v>27000000000</v>
      </c>
      <c r="P4" s="5">
        <f t="shared" si="5"/>
        <v>81000000000000</v>
      </c>
      <c r="Q4">
        <f t="shared" si="6"/>
        <v>1461.2937999999999</v>
      </c>
      <c r="R4">
        <f t="shared" si="7"/>
        <v>4383881.3999999994</v>
      </c>
      <c r="U4" s="7">
        <f>N8</f>
        <v>55000000</v>
      </c>
      <c r="V4" s="7">
        <f>I8</f>
        <v>15000</v>
      </c>
      <c r="W4" s="7">
        <v>5</v>
      </c>
      <c r="X4" s="7"/>
      <c r="Y4" s="8">
        <f>M8</f>
        <v>3.0350186333333333</v>
      </c>
      <c r="AA4">
        <f t="shared" si="8"/>
        <v>0.48546052190476313</v>
      </c>
    </row>
    <row r="5" spans="1:27" ht="14.25" customHeight="1">
      <c r="A5">
        <v>1000</v>
      </c>
      <c r="B5">
        <v>4.9005E-2</v>
      </c>
      <c r="C5">
        <v>5.0011E-2</v>
      </c>
      <c r="E5" s="2">
        <f t="shared" si="0"/>
        <v>3.5521600000008188E-9</v>
      </c>
      <c r="F5" s="3">
        <f t="shared" si="1"/>
        <v>8.0523521111105718E-8</v>
      </c>
      <c r="I5">
        <v>4000</v>
      </c>
      <c r="J5">
        <f>1/30*SUM(B92:B121)</f>
        <v>0.88112399999999991</v>
      </c>
      <c r="K5">
        <f>SQRT((1/(30-1))*SUM(E92:E121))</f>
        <v>9.226151426132723E-3</v>
      </c>
      <c r="L5">
        <f t="shared" si="2"/>
        <v>2.7678454278398171E-2</v>
      </c>
      <c r="M5" s="4">
        <f>AVERAGE(B92:B121)</f>
        <v>0.88112399999999991</v>
      </c>
      <c r="N5">
        <f t="shared" si="3"/>
        <v>16000000</v>
      </c>
      <c r="O5">
        <f t="shared" si="4"/>
        <v>64000000000</v>
      </c>
      <c r="P5" s="5">
        <f t="shared" si="5"/>
        <v>256000000000000</v>
      </c>
      <c r="Q5">
        <f t="shared" si="6"/>
        <v>3524.4959999999996</v>
      </c>
      <c r="R5">
        <f t="shared" si="7"/>
        <v>14097983.999999998</v>
      </c>
      <c r="AA5">
        <f t="shared" si="8"/>
        <v>0.88533091428571398</v>
      </c>
    </row>
    <row r="6" spans="1:27" ht="14.25" customHeight="1">
      <c r="A6">
        <v>1000</v>
      </c>
      <c r="B6">
        <v>4.9024999999999999E-2</v>
      </c>
      <c r="C6">
        <v>5.2419E-2</v>
      </c>
      <c r="E6" s="2">
        <f t="shared" si="0"/>
        <v>1.5681600000006087E-9</v>
      </c>
      <c r="F6" s="3">
        <f t="shared" si="1"/>
        <v>7.2456077877777288E-6</v>
      </c>
      <c r="I6">
        <v>5000</v>
      </c>
      <c r="J6">
        <f>1/30*SUM(B122:B151)</f>
        <v>1.4085750666666668</v>
      </c>
      <c r="K6">
        <f>SQRT((1/(30-1))*SUM(E122:E151))</f>
        <v>1.430940014871665E-2</v>
      </c>
      <c r="L6">
        <f t="shared" si="2"/>
        <v>4.292820044614995E-2</v>
      </c>
      <c r="M6" s="4">
        <f>AVERAGE(B122:B151)</f>
        <v>1.4085750666666668</v>
      </c>
      <c r="N6">
        <f t="shared" si="3"/>
        <v>25000000</v>
      </c>
      <c r="O6">
        <f t="shared" si="4"/>
        <v>125000000000</v>
      </c>
      <c r="P6" s="5">
        <f t="shared" si="5"/>
        <v>625000000000000</v>
      </c>
      <c r="Q6">
        <f t="shared" si="6"/>
        <v>7042.8753333333334</v>
      </c>
      <c r="R6">
        <f t="shared" si="7"/>
        <v>35214376.666666672</v>
      </c>
      <c r="U6" s="7">
        <f t="array" ref="U6:W8">MINVERSE(U2:W4)</f>
        <v>7.1428571428571964E-14</v>
      </c>
      <c r="V6" s="7">
        <v>-4.2857142857143211E-10</v>
      </c>
      <c r="W6" s="7">
        <v>5.0000000000000464E-7</v>
      </c>
      <c r="X6" s="7"/>
      <c r="Y6" s="7">
        <f t="array" ref="Y6:Y8">MMULT(U6:W8,Y2:Y4)</f>
        <v>6.0771602380951819E-8</v>
      </c>
      <c r="AA6">
        <f>$Y$6*N6+$Y$7*I6+$Y$8</f>
        <v>1.4067445114285684</v>
      </c>
    </row>
    <row r="7" spans="1:27" ht="14.25" customHeight="1">
      <c r="A7">
        <v>1000</v>
      </c>
      <c r="B7">
        <v>4.8010999999999998E-2</v>
      </c>
      <c r="C7">
        <v>4.9010999999999999E-2</v>
      </c>
      <c r="E7" s="2">
        <f t="shared" si="0"/>
        <v>1.1100729600000183E-6</v>
      </c>
      <c r="F7" s="3">
        <f t="shared" si="1"/>
        <v>5.1299018777779264E-7</v>
      </c>
      <c r="U7" s="7">
        <v>-4.285714285714319E-10</v>
      </c>
      <c r="V7" s="7">
        <v>2.6714285714285935E-6</v>
      </c>
      <c r="W7" s="7">
        <v>-3.300000000000029E-3</v>
      </c>
      <c r="X7" s="7"/>
      <c r="Y7" s="7">
        <v>-2.5530824285711906E-5</v>
      </c>
    </row>
    <row r="8" spans="1:27" ht="14.25" customHeight="1">
      <c r="A8">
        <v>1000</v>
      </c>
      <c r="B8">
        <v>4.9999000000000002E-2</v>
      </c>
      <c r="C8">
        <v>5.0023999999999999E-2</v>
      </c>
      <c r="E8" s="2">
        <f t="shared" si="0"/>
        <v>8.7310335999999054E-7</v>
      </c>
      <c r="F8" s="3">
        <f t="shared" si="1"/>
        <v>8.8070454444438293E-8</v>
      </c>
      <c r="I8">
        <f>SUM(I2:I6)</f>
        <v>15000</v>
      </c>
      <c r="M8" s="4">
        <f t="shared" ref="M8:R8" si="9">SUM(M2:M6)</f>
        <v>3.0350186333333333</v>
      </c>
      <c r="N8">
        <f t="shared" si="9"/>
        <v>55000000</v>
      </c>
      <c r="O8">
        <f t="shared" si="9"/>
        <v>225000000000</v>
      </c>
      <c r="P8" s="5">
        <f t="shared" si="9"/>
        <v>979000000000000</v>
      </c>
      <c r="Q8">
        <f t="shared" si="9"/>
        <v>12496.043799999999</v>
      </c>
      <c r="R8">
        <f t="shared" si="9"/>
        <v>54581934.800000004</v>
      </c>
      <c r="U8" s="7">
        <v>5.0000000000000411E-7</v>
      </c>
      <c r="V8" s="7">
        <v>-3.3000000000000269E-3</v>
      </c>
      <c r="W8" s="7">
        <v>4.6000000000000361</v>
      </c>
      <c r="X8" s="7"/>
      <c r="Y8" s="7">
        <v>1.5108573333332487E-2</v>
      </c>
    </row>
    <row r="9" spans="1:27" ht="14.25" customHeight="1">
      <c r="A9">
        <v>1000</v>
      </c>
      <c r="B9">
        <v>4.9005E-2</v>
      </c>
      <c r="C9">
        <v>5.0018E-2</v>
      </c>
      <c r="E9" s="2">
        <f t="shared" si="0"/>
        <v>3.5521600000008188E-9</v>
      </c>
      <c r="F9" s="3">
        <f t="shared" si="1"/>
        <v>8.4545254444438957E-8</v>
      </c>
    </row>
    <row r="10" spans="1:27" ht="14.25" customHeight="1">
      <c r="A10">
        <v>1000</v>
      </c>
      <c r="B10">
        <v>4.9010999999999999E-2</v>
      </c>
      <c r="C10">
        <v>5.2012000000000003E-2</v>
      </c>
      <c r="E10" s="2">
        <f t="shared" si="0"/>
        <v>2.8729600000008371E-9</v>
      </c>
      <c r="F10" s="3">
        <f t="shared" si="1"/>
        <v>5.2201587211110808E-6</v>
      </c>
    </row>
    <row r="11" spans="1:27" ht="14.25" customHeight="1">
      <c r="A11">
        <v>1000</v>
      </c>
      <c r="B11">
        <v>5.2012000000000003E-2</v>
      </c>
      <c r="C11">
        <v>5.2012000000000003E-2</v>
      </c>
      <c r="E11" s="2">
        <f t="shared" si="0"/>
        <v>8.6871667599999756E-6</v>
      </c>
      <c r="F11" s="3">
        <f t="shared" si="1"/>
        <v>5.2201587211110808E-6</v>
      </c>
      <c r="I11" t="s">
        <v>5</v>
      </c>
      <c r="J11" t="s">
        <v>6</v>
      </c>
      <c r="K11" t="s">
        <v>7</v>
      </c>
      <c r="L11" t="s">
        <v>8</v>
      </c>
      <c r="M11" s="1" t="s">
        <v>9</v>
      </c>
      <c r="N11" s="1" t="s">
        <v>10</v>
      </c>
      <c r="O11" s="1" t="s">
        <v>11</v>
      </c>
      <c r="P11" s="1" t="s">
        <v>12</v>
      </c>
      <c r="Q11" s="1" t="s">
        <v>13</v>
      </c>
      <c r="R11" s="1" t="s">
        <v>14</v>
      </c>
      <c r="U11" s="7">
        <f>P18</f>
        <v>979000000000000</v>
      </c>
      <c r="V11" s="7">
        <f>O18</f>
        <v>225000000000</v>
      </c>
      <c r="W11" s="7">
        <f>N18</f>
        <v>55000000</v>
      </c>
      <c r="X11" s="7"/>
      <c r="Y11" s="7">
        <f>R18</f>
        <v>1703257.2144991269</v>
      </c>
      <c r="AA11">
        <f>$Y$15*N12+$Y$16*I12+$Y$17</f>
        <v>5.8128912409062053E-3</v>
      </c>
    </row>
    <row r="12" spans="1:27" ht="14.25" customHeight="1">
      <c r="A12">
        <v>1000</v>
      </c>
      <c r="B12">
        <v>4.9367000000000001E-2</v>
      </c>
      <c r="C12">
        <v>4.8402000000000001E-2</v>
      </c>
      <c r="E12" s="2">
        <f t="shared" si="0"/>
        <v>9.1445759999996572E-8</v>
      </c>
      <c r="F12" s="3">
        <f t="shared" si="1"/>
        <v>1.7562433877778011E-6</v>
      </c>
      <c r="I12">
        <v>1000</v>
      </c>
      <c r="J12">
        <f>1/30*SUM(C$2:C$31)</f>
        <v>4.9727233333333343E-2</v>
      </c>
      <c r="K12">
        <f>SQRT((1/(30-1))*SUM(F2:F31))</f>
        <v>1.1748209161644477E-3</v>
      </c>
      <c r="L12">
        <f t="shared" ref="L12:L16" si="10">K12*3</f>
        <v>3.5244627484933432E-3</v>
      </c>
      <c r="M12" s="9">
        <f>AVERAGE(F2:F31)</f>
        <v>1.33419737888889E-6</v>
      </c>
      <c r="N12">
        <f t="shared" ref="N12:N16" si="11">I12^2</f>
        <v>1000000</v>
      </c>
      <c r="O12">
        <f t="shared" ref="O12:O16" si="12">I12^3</f>
        <v>1000000000</v>
      </c>
      <c r="P12">
        <f t="shared" ref="P12:P16" si="13">I12^4</f>
        <v>1000000000000</v>
      </c>
      <c r="Q12">
        <f t="shared" ref="Q12:Q16" si="14">M12*I12</f>
        <v>1.33419737888889E-3</v>
      </c>
      <c r="R12">
        <f t="shared" ref="R12:R16" si="15">N12*M12</f>
        <v>1.3341973788888901</v>
      </c>
      <c r="U12" s="7">
        <f>O8</f>
        <v>225000000000</v>
      </c>
      <c r="V12" s="7">
        <f>N18</f>
        <v>55000000</v>
      </c>
      <c r="W12" s="7">
        <f>I18</f>
        <v>15000</v>
      </c>
      <c r="X12" s="7"/>
      <c r="Y12" s="7">
        <f>Q18</f>
        <v>340.83127240688981</v>
      </c>
      <c r="AA12">
        <f t="shared" ref="AA12:AA16" si="16">$Y$15*N13+$Y$16*I13+$Y$17</f>
        <v>-9.6738115305308944E-3</v>
      </c>
    </row>
    <row r="13" spans="1:27" ht="14.25" customHeight="1">
      <c r="A13">
        <v>1000</v>
      </c>
      <c r="B13">
        <v>4.8010999999999998E-2</v>
      </c>
      <c r="C13">
        <v>4.9005E-2</v>
      </c>
      <c r="E13" s="2">
        <f t="shared" si="0"/>
        <v>1.1100729600000183E-6</v>
      </c>
      <c r="F13" s="3">
        <f t="shared" si="1"/>
        <v>5.2162098777779141E-7</v>
      </c>
      <c r="I13">
        <v>2000</v>
      </c>
      <c r="J13">
        <f>1/30*SUM(C32:C61)</f>
        <v>0.20941726666666666</v>
      </c>
      <c r="K13">
        <f>SQRT((1/(30-1))*SUM(F32:F61))</f>
        <v>1.9637881045418905E-3</v>
      </c>
      <c r="L13">
        <f t="shared" si="10"/>
        <v>5.8913643136256719E-3</v>
      </c>
      <c r="M13" s="9">
        <f>AVERAGE(F32:F61)</f>
        <v>3.7279149288888902E-6</v>
      </c>
      <c r="N13">
        <f t="shared" si="11"/>
        <v>4000000</v>
      </c>
      <c r="O13">
        <f t="shared" si="12"/>
        <v>8000000000</v>
      </c>
      <c r="P13">
        <f t="shared" si="13"/>
        <v>16000000000000</v>
      </c>
      <c r="Q13">
        <f t="shared" si="14"/>
        <v>7.45582985777778E-3</v>
      </c>
      <c r="R13">
        <f t="shared" si="15"/>
        <v>14.911659715555562</v>
      </c>
      <c r="U13" s="7">
        <f>N18</f>
        <v>55000000</v>
      </c>
      <c r="V13" s="7">
        <f>I18</f>
        <v>15000</v>
      </c>
      <c r="W13" s="7">
        <f>5</f>
        <v>5</v>
      </c>
      <c r="X13" s="7"/>
      <c r="Y13" s="10">
        <f>M18</f>
        <v>6.8220987301444408E-2</v>
      </c>
      <c r="AA13">
        <f t="shared" si="16"/>
        <v>-5.7581584208395292E-3</v>
      </c>
    </row>
    <row r="14" spans="1:27" ht="14.25" customHeight="1">
      <c r="A14">
        <v>1000</v>
      </c>
      <c r="B14">
        <v>4.9445000000000003E-2</v>
      </c>
      <c r="C14">
        <v>4.9010999999999999E-2</v>
      </c>
      <c r="E14" s="2">
        <f t="shared" si="0"/>
        <v>1.4470415999999698E-7</v>
      </c>
      <c r="F14" s="3">
        <f t="shared" si="1"/>
        <v>5.1299018777779264E-7</v>
      </c>
      <c r="I14">
        <v>3000</v>
      </c>
      <c r="J14">
        <f>1/30*SUM(C62:C91)</f>
        <v>0.48897670000000004</v>
      </c>
      <c r="K14">
        <f>SQRT((1/(30-1))*SUM(F62:F91))</f>
        <v>9.0152459340676963E-3</v>
      </c>
      <c r="L14">
        <f t="shared" si="10"/>
        <v>2.7045737802203089E-2</v>
      </c>
      <c r="M14" s="9">
        <f>AVERAGE(F62:F91)</f>
        <v>7.8565503943333316E-5</v>
      </c>
      <c r="N14">
        <f t="shared" si="11"/>
        <v>9000000</v>
      </c>
      <c r="O14">
        <f t="shared" si="12"/>
        <v>27000000000</v>
      </c>
      <c r="P14">
        <f t="shared" si="13"/>
        <v>81000000000000</v>
      </c>
      <c r="Q14">
        <f t="shared" si="14"/>
        <v>0.23569651182999996</v>
      </c>
      <c r="R14">
        <f t="shared" si="15"/>
        <v>707.08953548999989</v>
      </c>
      <c r="AA14">
        <f t="shared" si="16"/>
        <v>1.7559850569980273E-2</v>
      </c>
    </row>
    <row r="15" spans="1:27" ht="14.25" customHeight="1">
      <c r="A15">
        <v>1000</v>
      </c>
      <c r="B15">
        <v>4.7999E-2</v>
      </c>
      <c r="C15">
        <v>4.8023000000000003E-2</v>
      </c>
      <c r="E15" s="2">
        <f t="shared" si="0"/>
        <v>1.1355033600000145E-6</v>
      </c>
      <c r="F15" s="3">
        <f t="shared" si="1"/>
        <v>2.9044112544444658E-6</v>
      </c>
      <c r="I15">
        <v>4000</v>
      </c>
      <c r="J15">
        <f>1/30*SUM(C92:C121)</f>
        <v>0.90335730000000003</v>
      </c>
      <c r="K15">
        <f>SQRT((1/(30-1))*SUM(F92:F121))</f>
        <v>1.0171591175663099E-2</v>
      </c>
      <c r="L15">
        <f t="shared" si="10"/>
        <v>3.0514773526989298E-2</v>
      </c>
      <c r="M15" s="9">
        <f>AVERAGE(F92:F121)</f>
        <v>1.0001255814333318E-4</v>
      </c>
      <c r="N15">
        <f t="shared" si="11"/>
        <v>16000000</v>
      </c>
      <c r="O15">
        <f t="shared" si="12"/>
        <v>64000000000</v>
      </c>
      <c r="P15">
        <f t="shared" si="13"/>
        <v>256000000000000</v>
      </c>
      <c r="Q15">
        <f t="shared" si="14"/>
        <v>0.40005023257333272</v>
      </c>
      <c r="R15">
        <f t="shared" si="15"/>
        <v>1600.2009302933309</v>
      </c>
      <c r="U15" s="7">
        <f t="array" ref="U15:W17">MINVERSE(U11:W13)</f>
        <v>7.1428571428571964E-14</v>
      </c>
      <c r="V15" s="7">
        <v>-4.2857142857143211E-10</v>
      </c>
      <c r="W15" s="12">
        <v>5.0000000000000464E-7</v>
      </c>
      <c r="X15" s="13"/>
      <c r="Y15" s="13">
        <f t="array" ref="Y15:Y17">MMULT(U15:W17,Y11:Y13)</f>
        <v>9.7011779405642266E-9</v>
      </c>
      <c r="AA15">
        <f t="shared" si="16"/>
        <v>6.028021544192852E-2</v>
      </c>
    </row>
    <row r="16" spans="1:27" ht="14.25" customHeight="1">
      <c r="A16">
        <v>1000</v>
      </c>
      <c r="B16">
        <v>4.8010999999999998E-2</v>
      </c>
      <c r="C16">
        <v>4.9010999999999999E-2</v>
      </c>
      <c r="E16" s="2">
        <f t="shared" si="0"/>
        <v>1.1100729600000183E-6</v>
      </c>
      <c r="F16" s="3">
        <f t="shared" si="1"/>
        <v>5.1299018777779264E-7</v>
      </c>
      <c r="I16">
        <v>5000</v>
      </c>
      <c r="J16">
        <f>1/30*SUM(C122:C151)</f>
        <v>1.4267184999999998</v>
      </c>
      <c r="K16">
        <f>SQRT((1/(30-1))*SUM(F122:F151))</f>
        <v>0.26529881745915135</v>
      </c>
      <c r="L16">
        <f t="shared" si="10"/>
        <v>0.7958964523774541</v>
      </c>
      <c r="M16" s="9">
        <f>AVERAGE(F122:F151)</f>
        <v>6.8037347127049966E-2</v>
      </c>
      <c r="N16">
        <f t="shared" si="11"/>
        <v>25000000</v>
      </c>
      <c r="O16">
        <f t="shared" si="12"/>
        <v>125000000000</v>
      </c>
      <c r="P16">
        <f t="shared" si="13"/>
        <v>625000000000000</v>
      </c>
      <c r="Q16">
        <f t="shared" si="14"/>
        <v>340.18673563524982</v>
      </c>
      <c r="R16">
        <f t="shared" si="15"/>
        <v>1700933.6781762491</v>
      </c>
      <c r="U16" s="7">
        <v>-4.285714285714319E-10</v>
      </c>
      <c r="V16" s="7">
        <v>2.6714285714285935E-6</v>
      </c>
      <c r="W16" s="12">
        <v>-3.300000000000029E-3</v>
      </c>
      <c r="X16" s="13"/>
      <c r="Y16" s="13">
        <v>-4.4590236593129777E-5</v>
      </c>
    </row>
    <row r="17" spans="1:25" ht="14.25" customHeight="1">
      <c r="A17">
        <v>1000</v>
      </c>
      <c r="B17">
        <v>4.8010999999999998E-2</v>
      </c>
      <c r="C17">
        <v>4.8375000000000001E-2</v>
      </c>
      <c r="E17" s="2">
        <f t="shared" si="0"/>
        <v>1.1100729600000183E-6</v>
      </c>
      <c r="F17" s="3">
        <f t="shared" si="1"/>
        <v>1.8285349877777996E-6</v>
      </c>
      <c r="U17" s="7">
        <v>5.0000000000000411E-7</v>
      </c>
      <c r="V17" s="7">
        <v>-3.3000000000000269E-3</v>
      </c>
      <c r="W17" s="12">
        <v>4.6000000000000361</v>
      </c>
      <c r="X17" s="13"/>
      <c r="Y17" s="13">
        <v>4.0701949893471756E-2</v>
      </c>
    </row>
    <row r="18" spans="1:25" ht="14.25" customHeight="1">
      <c r="A18">
        <v>1000</v>
      </c>
      <c r="B18">
        <v>4.9010999999999999E-2</v>
      </c>
      <c r="C18">
        <v>4.9010999999999999E-2</v>
      </c>
      <c r="E18" s="2">
        <f t="shared" si="0"/>
        <v>2.8729600000008371E-9</v>
      </c>
      <c r="F18" s="3">
        <f t="shared" si="1"/>
        <v>5.1299018777779264E-7</v>
      </c>
      <c r="I18">
        <f>SUM(I12:I16)</f>
        <v>15000</v>
      </c>
      <c r="M18" s="9">
        <f t="shared" ref="M18:R18" si="17">SUM(M12:M16)</f>
        <v>6.8220987301444408E-2</v>
      </c>
      <c r="N18">
        <f t="shared" si="17"/>
        <v>55000000</v>
      </c>
      <c r="O18">
        <f t="shared" si="17"/>
        <v>225000000000</v>
      </c>
      <c r="P18">
        <f t="shared" si="17"/>
        <v>979000000000000</v>
      </c>
      <c r="Q18">
        <f t="shared" si="17"/>
        <v>340.83127240688981</v>
      </c>
      <c r="R18">
        <f t="shared" si="17"/>
        <v>1703257.2144991269</v>
      </c>
    </row>
    <row r="19" spans="1:25" ht="14.25" customHeight="1">
      <c r="A19">
        <v>1000</v>
      </c>
      <c r="B19">
        <v>4.8010999999999998E-2</v>
      </c>
      <c r="C19">
        <v>5.0348999999999998E-2</v>
      </c>
      <c r="E19" s="2">
        <f t="shared" si="0"/>
        <v>1.1100729600000183E-6</v>
      </c>
      <c r="F19" s="3">
        <f t="shared" si="1"/>
        <v>3.8659378777776354E-7</v>
      </c>
    </row>
    <row r="20" spans="1:25" ht="14.25" customHeight="1">
      <c r="A20">
        <v>1000</v>
      </c>
      <c r="B20">
        <v>4.9374000000000001E-2</v>
      </c>
      <c r="C20">
        <v>4.9010999999999999E-2</v>
      </c>
      <c r="E20" s="2">
        <f t="shared" si="0"/>
        <v>9.5728359999996537E-8</v>
      </c>
      <c r="F20" s="3">
        <f t="shared" si="1"/>
        <v>5.1299018777779264E-7</v>
      </c>
    </row>
    <row r="21" spans="1:25" ht="14.25" customHeight="1">
      <c r="A21">
        <v>1000</v>
      </c>
      <c r="B21">
        <v>4.9002999999999998E-2</v>
      </c>
      <c r="C21">
        <v>5.0011E-2</v>
      </c>
      <c r="E21" s="2">
        <f t="shared" si="0"/>
        <v>3.7945600000010925E-9</v>
      </c>
      <c r="F21" s="3">
        <f t="shared" si="1"/>
        <v>8.0523521111105718E-8</v>
      </c>
    </row>
    <row r="22" spans="1:25" ht="14.25" customHeight="1">
      <c r="A22">
        <v>1000</v>
      </c>
      <c r="B22">
        <v>4.8372999999999999E-2</v>
      </c>
      <c r="C22">
        <v>4.9028000000000002E-2</v>
      </c>
      <c r="E22" s="2">
        <f t="shared" si="0"/>
        <v>4.783105600000104E-7</v>
      </c>
      <c r="F22" s="3">
        <f t="shared" si="1"/>
        <v>4.8892725444445456E-7</v>
      </c>
    </row>
    <row r="23" spans="1:25" ht="14.25" customHeight="1">
      <c r="A23">
        <v>1000</v>
      </c>
      <c r="B23">
        <v>4.9993000000000003E-2</v>
      </c>
      <c r="C23">
        <v>4.9010999999999999E-2</v>
      </c>
      <c r="E23" s="2">
        <f t="shared" si="0"/>
        <v>8.6192655999999233E-7</v>
      </c>
      <c r="F23" s="3">
        <f t="shared" si="1"/>
        <v>5.1299018777779264E-7</v>
      </c>
    </row>
    <row r="24" spans="1:25" ht="14.25" customHeight="1">
      <c r="A24">
        <v>1000</v>
      </c>
      <c r="B24">
        <v>5.0011E-2</v>
      </c>
      <c r="C24">
        <v>5.0354000000000003E-2</v>
      </c>
      <c r="E24" s="2">
        <f t="shared" si="0"/>
        <v>8.9567295999998689E-7</v>
      </c>
      <c r="F24" s="3">
        <f t="shared" si="1"/>
        <v>3.9283645444443635E-7</v>
      </c>
    </row>
    <row r="25" spans="1:25" ht="14.25" customHeight="1">
      <c r="A25">
        <v>1000</v>
      </c>
      <c r="B25">
        <v>4.8024999999999998E-2</v>
      </c>
      <c r="C25">
        <v>4.9003999999999999E-2</v>
      </c>
      <c r="E25" s="2">
        <f t="shared" si="0"/>
        <v>1.0807681600000178E-6</v>
      </c>
      <c r="F25" s="3">
        <f t="shared" si="1"/>
        <v>5.2306645444445956E-7</v>
      </c>
    </row>
    <row r="26" spans="1:25" ht="14.25" customHeight="1">
      <c r="A26">
        <v>1000</v>
      </c>
      <c r="B26">
        <v>4.9017999999999999E-2</v>
      </c>
      <c r="C26">
        <v>5.0005000000000001E-2</v>
      </c>
      <c r="E26" s="2">
        <f t="shared" si="0"/>
        <v>2.171560000000722E-9</v>
      </c>
      <c r="F26" s="3">
        <f t="shared" si="1"/>
        <v>7.7154321111106361E-8</v>
      </c>
    </row>
    <row r="27" spans="1:25" ht="14.25" customHeight="1">
      <c r="A27">
        <v>1000</v>
      </c>
      <c r="B27">
        <v>4.9010999999999999E-2</v>
      </c>
      <c r="C27">
        <v>5.0011E-2</v>
      </c>
      <c r="E27" s="2">
        <f t="shared" si="0"/>
        <v>2.8729600000008371E-9</v>
      </c>
      <c r="F27" s="3">
        <f t="shared" si="1"/>
        <v>8.0523521111105718E-8</v>
      </c>
    </row>
    <row r="28" spans="1:25" ht="14.25" customHeight="1">
      <c r="A28">
        <v>1000</v>
      </c>
      <c r="B28">
        <v>4.9016999999999998E-2</v>
      </c>
      <c r="C28">
        <v>5.0395000000000002E-2</v>
      </c>
      <c r="E28" s="2">
        <f t="shared" si="0"/>
        <v>2.2657600000008328E-9</v>
      </c>
      <c r="F28" s="3">
        <f t="shared" si="1"/>
        <v>4.4591232111110161E-7</v>
      </c>
    </row>
    <row r="29" spans="1:25" ht="14.25" customHeight="1">
      <c r="A29">
        <v>1000</v>
      </c>
      <c r="B29">
        <v>5.0009999999999999E-2</v>
      </c>
      <c r="C29">
        <v>5.0004E-2</v>
      </c>
      <c r="E29" s="2">
        <f t="shared" si="0"/>
        <v>8.9378115999998504E-7</v>
      </c>
      <c r="F29" s="3">
        <f t="shared" si="1"/>
        <v>7.6599787777772485E-8</v>
      </c>
    </row>
    <row r="30" spans="1:25" ht="14.25" customHeight="1">
      <c r="A30">
        <v>1000</v>
      </c>
      <c r="B30">
        <v>4.8744000000000003E-2</v>
      </c>
      <c r="C30">
        <v>4.9024999999999999E-2</v>
      </c>
      <c r="E30" s="2">
        <f t="shared" si="0"/>
        <v>1.027843600000027E-7</v>
      </c>
      <c r="F30" s="3">
        <f t="shared" si="1"/>
        <v>4.9313165444445887E-7</v>
      </c>
    </row>
    <row r="31" spans="1:25" ht="14.25" customHeight="1">
      <c r="A31">
        <v>1000</v>
      </c>
      <c r="B31">
        <v>4.8010999999999998E-2</v>
      </c>
      <c r="C31">
        <v>4.8010999999999998E-2</v>
      </c>
      <c r="E31" s="2">
        <f t="shared" si="0"/>
        <v>1.1100729600000183E-6</v>
      </c>
      <c r="F31" s="3">
        <f t="shared" si="1"/>
        <v>2.9454568544444831E-6</v>
      </c>
    </row>
    <row r="32" spans="1:25" ht="14.25" customHeight="1">
      <c r="A32">
        <v>2000</v>
      </c>
      <c r="B32">
        <v>0.21023800000000001</v>
      </c>
      <c r="C32">
        <v>0.20804700000000001</v>
      </c>
      <c r="E32" s="2">
        <f t="shared" ref="E32:E61" si="18">(B32 - $J$3)*(B32 - $J$3)</f>
        <v>1.1684889344444795E-6</v>
      </c>
      <c r="F32" s="11">
        <f t="shared" ref="F32:F61" si="19">(C32 - $J$13)*(C32 - $J$13)</f>
        <v>1.8776307377777252E-6</v>
      </c>
    </row>
    <row r="33" spans="1:6" ht="14.25" customHeight="1">
      <c r="A33">
        <v>2000</v>
      </c>
      <c r="B33">
        <v>0.21004700000000001</v>
      </c>
      <c r="C33">
        <v>0.20955399999999999</v>
      </c>
      <c r="E33" s="2">
        <f t="shared" si="18"/>
        <v>7.9204066777781238E-7</v>
      </c>
      <c r="F33" s="11">
        <f t="shared" si="19"/>
        <v>1.8696004444444393E-8</v>
      </c>
    </row>
    <row r="34" spans="1:6" ht="14.25" customHeight="1">
      <c r="A34">
        <v>2000</v>
      </c>
      <c r="B34">
        <v>0.212809</v>
      </c>
      <c r="C34">
        <v>0.21124699999999999</v>
      </c>
      <c r="E34" s="2">
        <f t="shared" si="18"/>
        <v>1.3336860534444489E-5</v>
      </c>
      <c r="F34" s="11">
        <f t="shared" si="19"/>
        <v>3.3479240711111107E-6</v>
      </c>
    </row>
    <row r="35" spans="1:6" ht="14.25" customHeight="1">
      <c r="A35">
        <v>2000</v>
      </c>
      <c r="B35">
        <v>0.20838699999999999</v>
      </c>
      <c r="C35">
        <v>0.20943700000000001</v>
      </c>
      <c r="E35" s="2">
        <f t="shared" si="18"/>
        <v>5.9295133444444925E-7</v>
      </c>
      <c r="F35" s="11">
        <f t="shared" si="19"/>
        <v>3.8940444444529637E-10</v>
      </c>
    </row>
    <row r="36" spans="1:6" ht="14.25" customHeight="1">
      <c r="A36">
        <v>2000</v>
      </c>
      <c r="B36">
        <v>0.21021799999999999</v>
      </c>
      <c r="C36">
        <v>0.20971400000000001</v>
      </c>
      <c r="E36" s="2">
        <f t="shared" si="18"/>
        <v>1.1256502677777696E-6</v>
      </c>
      <c r="F36" s="11">
        <f t="shared" si="19"/>
        <v>8.8050671111123612E-8</v>
      </c>
    </row>
    <row r="37" spans="1:6" ht="14.25" customHeight="1">
      <c r="A37">
        <v>2000</v>
      </c>
      <c r="B37">
        <v>0.20805799999999999</v>
      </c>
      <c r="C37">
        <v>0.211034</v>
      </c>
      <c r="E37" s="2">
        <f t="shared" si="18"/>
        <v>1.2078742677777758E-6</v>
      </c>
      <c r="F37" s="11">
        <f t="shared" si="19"/>
        <v>2.6138266711111398E-6</v>
      </c>
    </row>
    <row r="38" spans="1:6" ht="14.25" customHeight="1">
      <c r="A38">
        <v>2000</v>
      </c>
      <c r="B38">
        <v>0.209394</v>
      </c>
      <c r="C38">
        <v>0.210259</v>
      </c>
      <c r="E38" s="2">
        <f t="shared" si="18"/>
        <v>5.6153201111113373E-8</v>
      </c>
      <c r="F38" s="11">
        <f t="shared" si="19"/>
        <v>7.0851500444446294E-7</v>
      </c>
    </row>
    <row r="39" spans="1:6" ht="14.25" customHeight="1">
      <c r="A39">
        <v>2000</v>
      </c>
      <c r="B39">
        <v>0.20804</v>
      </c>
      <c r="C39">
        <v>0.208755</v>
      </c>
      <c r="E39" s="2">
        <f t="shared" si="18"/>
        <v>1.247763467777754E-6</v>
      </c>
      <c r="F39" s="11">
        <f t="shared" si="19"/>
        <v>4.3859713777777028E-7</v>
      </c>
    </row>
    <row r="40" spans="1:6" ht="14.25" customHeight="1">
      <c r="A40">
        <v>2000</v>
      </c>
      <c r="B40">
        <v>0.20740700000000001</v>
      </c>
      <c r="C40">
        <v>0.21456800000000001</v>
      </c>
      <c r="E40" s="2">
        <f t="shared" si="18"/>
        <v>3.0626166677777216E-6</v>
      </c>
      <c r="F40" s="11">
        <f t="shared" si="19"/>
        <v>2.6530053871111299E-5</v>
      </c>
    </row>
    <row r="41" spans="1:6" ht="14.25" customHeight="1">
      <c r="A41">
        <v>2000</v>
      </c>
      <c r="B41">
        <v>0.21140200000000001</v>
      </c>
      <c r="C41">
        <v>0.20924999999999999</v>
      </c>
      <c r="E41" s="2">
        <f t="shared" si="18"/>
        <v>5.0398753344445097E-6</v>
      </c>
      <c r="F41" s="11">
        <f t="shared" si="19"/>
        <v>2.7978137777777407E-8</v>
      </c>
    </row>
    <row r="42" spans="1:6" ht="14.25" customHeight="1">
      <c r="A42">
        <v>2000</v>
      </c>
      <c r="B42">
        <v>0.208397</v>
      </c>
      <c r="C42">
        <v>0.209588</v>
      </c>
      <c r="E42" s="2">
        <f t="shared" si="18"/>
        <v>5.7765066777776733E-7</v>
      </c>
      <c r="F42" s="11">
        <f t="shared" si="19"/>
        <v>2.9149871111113181E-8</v>
      </c>
    </row>
    <row r="43" spans="1:6" ht="14.25" customHeight="1">
      <c r="A43">
        <v>2000</v>
      </c>
      <c r="B43">
        <v>0.208482</v>
      </c>
      <c r="C43">
        <v>0.21076800000000001</v>
      </c>
      <c r="E43" s="2">
        <f t="shared" si="18"/>
        <v>4.556700011110995E-7</v>
      </c>
      <c r="F43" s="11">
        <f t="shared" si="19"/>
        <v>1.824480537777833E-6</v>
      </c>
    </row>
    <row r="44" spans="1:6" ht="14.25" customHeight="1">
      <c r="A44">
        <v>2000</v>
      </c>
      <c r="B44">
        <v>0.20882200000000001</v>
      </c>
      <c r="C44">
        <v>0.209205</v>
      </c>
      <c r="E44" s="2">
        <f t="shared" si="18"/>
        <v>1.12247334444434E-7</v>
      </c>
      <c r="F44" s="11">
        <f t="shared" si="19"/>
        <v>4.5057137777772848E-8</v>
      </c>
    </row>
    <row r="45" spans="1:6" ht="14.25" customHeight="1">
      <c r="A45">
        <v>2000</v>
      </c>
      <c r="B45">
        <v>0.20905299999999999</v>
      </c>
      <c r="C45">
        <v>0.20741499999999999</v>
      </c>
      <c r="E45" s="2">
        <f t="shared" si="18"/>
        <v>1.082293444444511E-8</v>
      </c>
      <c r="F45" s="11">
        <f t="shared" si="19"/>
        <v>4.0090718044444535E-6</v>
      </c>
    </row>
    <row r="46" spans="1:6" ht="14.25" customHeight="1">
      <c r="A46">
        <v>2000</v>
      </c>
      <c r="B46">
        <v>0.20741100000000001</v>
      </c>
      <c r="C46">
        <v>0.20804700000000001</v>
      </c>
      <c r="E46" s="2">
        <f t="shared" si="18"/>
        <v>3.0486324011110414E-6</v>
      </c>
      <c r="F46" s="11">
        <f t="shared" si="19"/>
        <v>1.8776307377777252E-6</v>
      </c>
    </row>
    <row r="47" spans="1:6" ht="14.25" customHeight="1">
      <c r="A47">
        <v>2000</v>
      </c>
      <c r="B47">
        <v>0.208735</v>
      </c>
      <c r="C47">
        <v>0.20804700000000001</v>
      </c>
      <c r="E47" s="2">
        <f t="shared" si="18"/>
        <v>1.7811213444443444E-7</v>
      </c>
      <c r="F47" s="11">
        <f t="shared" si="19"/>
        <v>1.8776307377777252E-6</v>
      </c>
    </row>
    <row r="48" spans="1:6" ht="14.25" customHeight="1">
      <c r="A48">
        <v>2000</v>
      </c>
      <c r="B48">
        <v>0.21379899999999999</v>
      </c>
      <c r="C48">
        <v>0.20760500000000001</v>
      </c>
      <c r="E48" s="2">
        <f t="shared" si="18"/>
        <v>2.1547854534444418E-5</v>
      </c>
      <c r="F48" s="11">
        <f t="shared" si="19"/>
        <v>3.2843104711110338E-6</v>
      </c>
    </row>
    <row r="49" spans="1:6" ht="14.25" customHeight="1">
      <c r="A49">
        <v>2000</v>
      </c>
      <c r="B49">
        <v>0.20863200000000001</v>
      </c>
      <c r="C49">
        <v>0.20768500000000001</v>
      </c>
      <c r="E49" s="2">
        <f t="shared" si="18"/>
        <v>2.7566000111109025E-7</v>
      </c>
      <c r="F49" s="11">
        <f t="shared" si="19"/>
        <v>3.000747804444382E-6</v>
      </c>
    </row>
    <row r="50" spans="1:6" ht="14.25" customHeight="1">
      <c r="A50">
        <v>2000</v>
      </c>
      <c r="B50">
        <v>0.20854500000000001</v>
      </c>
      <c r="C50">
        <v>0.20868500000000001</v>
      </c>
      <c r="E50" s="2">
        <f t="shared" si="18"/>
        <v>3.745848011110914E-7</v>
      </c>
      <c r="F50" s="11">
        <f t="shared" si="19"/>
        <v>5.3621447111108342E-7</v>
      </c>
    </row>
    <row r="51" spans="1:6" ht="14.25" customHeight="1">
      <c r="A51">
        <v>2000</v>
      </c>
      <c r="B51">
        <v>0.20766799999999999</v>
      </c>
      <c r="C51">
        <v>0.207399</v>
      </c>
      <c r="E51" s="2">
        <f t="shared" si="18"/>
        <v>2.2172202677777796E-6</v>
      </c>
      <c r="F51" s="11">
        <f t="shared" si="19"/>
        <v>4.0734003377777394E-6</v>
      </c>
    </row>
    <row r="52" spans="1:6" ht="14.25" customHeight="1">
      <c r="A52">
        <v>2000</v>
      </c>
      <c r="B52">
        <v>0.20960300000000001</v>
      </c>
      <c r="C52">
        <v>0.20904600000000001</v>
      </c>
      <c r="E52" s="2">
        <f t="shared" si="18"/>
        <v>1.9888626777779516E-7</v>
      </c>
      <c r="F52" s="11">
        <f t="shared" si="19"/>
        <v>1.3783893777776358E-7</v>
      </c>
    </row>
    <row r="53" spans="1:6" ht="14.25" customHeight="1">
      <c r="A53">
        <v>2000</v>
      </c>
      <c r="B53">
        <v>0.209033</v>
      </c>
      <c r="C53">
        <v>0.207511</v>
      </c>
      <c r="E53" s="2">
        <f t="shared" si="18"/>
        <v>1.5384267777776648E-8</v>
      </c>
      <c r="F53" s="11">
        <f t="shared" si="19"/>
        <v>3.6338526044444044E-6</v>
      </c>
    </row>
    <row r="54" spans="1:6" ht="14.25" customHeight="1">
      <c r="A54">
        <v>2000</v>
      </c>
      <c r="B54">
        <v>0.20704600000000001</v>
      </c>
      <c r="C54">
        <v>0.206897</v>
      </c>
      <c r="E54" s="2">
        <f t="shared" si="18"/>
        <v>4.456461734444378E-6</v>
      </c>
      <c r="F54" s="11">
        <f t="shared" si="19"/>
        <v>6.3517440711110757E-6</v>
      </c>
    </row>
    <row r="55" spans="1:6" ht="14.25" customHeight="1">
      <c r="A55">
        <v>2000</v>
      </c>
      <c r="B55">
        <v>0.20805299999999999</v>
      </c>
      <c r="C55">
        <v>0.20944099999999999</v>
      </c>
      <c r="E55" s="2">
        <f t="shared" si="18"/>
        <v>1.2188896011111201E-6</v>
      </c>
      <c r="F55" s="11">
        <f t="shared" si="19"/>
        <v>5.6327111111100814E-10</v>
      </c>
    </row>
    <row r="56" spans="1:6" ht="14.25" customHeight="1">
      <c r="A56">
        <v>2000</v>
      </c>
      <c r="B56">
        <v>0.208977</v>
      </c>
      <c r="C56">
        <v>0.210393</v>
      </c>
      <c r="E56" s="2">
        <f t="shared" si="18"/>
        <v>3.2412001111109649E-8</v>
      </c>
      <c r="F56" s="11">
        <f t="shared" si="19"/>
        <v>9.5205553777778994E-7</v>
      </c>
    </row>
    <row r="57" spans="1:6" ht="14.25" customHeight="1">
      <c r="A57">
        <v>2000</v>
      </c>
      <c r="B57">
        <v>0.21077599999999999</v>
      </c>
      <c r="C57">
        <v>0.21243400000000001</v>
      </c>
      <c r="E57" s="2">
        <f t="shared" si="18"/>
        <v>2.6210530677777748E-6</v>
      </c>
      <c r="F57" s="11">
        <f t="shared" si="19"/>
        <v>9.1006800044445727E-6</v>
      </c>
    </row>
    <row r="58" spans="1:6" ht="14.25" customHeight="1">
      <c r="A58">
        <v>2000</v>
      </c>
      <c r="B58">
        <v>0.207764</v>
      </c>
      <c r="C58">
        <v>0.207397</v>
      </c>
      <c r="E58" s="2">
        <f t="shared" si="18"/>
        <v>1.9405418677777438E-6</v>
      </c>
      <c r="F58" s="11">
        <f t="shared" si="19"/>
        <v>4.081477404444414E-6</v>
      </c>
    </row>
    <row r="59" spans="1:6" ht="14.25" customHeight="1">
      <c r="A59">
        <v>2000</v>
      </c>
      <c r="B59">
        <v>0.20805299999999999</v>
      </c>
      <c r="C59">
        <v>0.210261</v>
      </c>
      <c r="E59" s="2">
        <f t="shared" si="18"/>
        <v>1.2188896011111201E-6</v>
      </c>
      <c r="F59" s="11">
        <f t="shared" si="19"/>
        <v>7.1188593777779969E-7</v>
      </c>
    </row>
    <row r="60" spans="1:6" ht="14.25" customHeight="1">
      <c r="A60">
        <v>2000</v>
      </c>
      <c r="B60">
        <v>0.212809</v>
      </c>
      <c r="C60">
        <v>0.214782</v>
      </c>
      <c r="E60" s="2">
        <f t="shared" si="18"/>
        <v>1.3336860534444489E-5</v>
      </c>
      <c r="F60" s="11">
        <f t="shared" si="19"/>
        <v>2.8780363737777886E-5</v>
      </c>
    </row>
    <row r="61" spans="1:6" ht="14.25" customHeight="1">
      <c r="A61">
        <v>2000</v>
      </c>
      <c r="B61">
        <v>0.20705299999999999</v>
      </c>
      <c r="C61">
        <v>0.20804700000000001</v>
      </c>
      <c r="E61" s="2">
        <f t="shared" si="18"/>
        <v>4.426956267777799E-6</v>
      </c>
      <c r="F61" s="11">
        <f t="shared" si="19"/>
        <v>1.8776307377777252E-6</v>
      </c>
    </row>
    <row r="62" spans="1:6" ht="14.25" customHeight="1">
      <c r="A62">
        <v>3000</v>
      </c>
      <c r="B62">
        <v>0.48095300000000002</v>
      </c>
      <c r="C62">
        <v>0.478101</v>
      </c>
      <c r="E62" s="2">
        <f t="shared" ref="E62:E91" si="20">(B62 - $J$4)*(B62 - $J$4)</f>
        <v>3.7760205671109637E-5</v>
      </c>
      <c r="F62" s="2">
        <f t="shared" ref="F62:F91" si="21">(C62 - $J$14)*(C62 - $J$14)</f>
        <v>1.1828085049000095E-4</v>
      </c>
    </row>
    <row r="63" spans="1:6" ht="14.25" customHeight="1">
      <c r="A63">
        <v>3000</v>
      </c>
      <c r="B63">
        <v>0.48026999999999997</v>
      </c>
      <c r="C63">
        <v>0.47814699999999999</v>
      </c>
      <c r="E63" s="2">
        <f t="shared" si="20"/>
        <v>4.6620673604443414E-5</v>
      </c>
      <c r="F63" s="2">
        <f t="shared" si="21"/>
        <v>1.1728240209000115E-4</v>
      </c>
    </row>
    <row r="64" spans="1:6" ht="14.25" customHeight="1">
      <c r="A64">
        <v>3000</v>
      </c>
      <c r="B64">
        <v>0.47811399999999998</v>
      </c>
      <c r="C64">
        <v>0.48006700000000002</v>
      </c>
      <c r="E64" s="2">
        <f t="shared" si="20"/>
        <v>8.0711058137776271E-5</v>
      </c>
      <c r="F64" s="2">
        <f t="shared" si="21"/>
        <v>7.9382754090000357E-5</v>
      </c>
    </row>
    <row r="65" spans="1:6" ht="14.25" customHeight="1">
      <c r="A65">
        <v>3000</v>
      </c>
      <c r="B65">
        <v>0.48200999999999999</v>
      </c>
      <c r="C65">
        <v>0.47441699999999998</v>
      </c>
      <c r="E65" s="2">
        <f t="shared" si="20"/>
        <v>2.5887065604443483E-5</v>
      </c>
      <c r="F65" s="2">
        <f t="shared" si="21"/>
        <v>2.1198486409000188E-4</v>
      </c>
    </row>
    <row r="66" spans="1:6" ht="14.25" customHeight="1">
      <c r="A66">
        <v>3000</v>
      </c>
      <c r="B66">
        <v>0.47758</v>
      </c>
      <c r="C66">
        <v>0.47822700000000001</v>
      </c>
      <c r="E66" s="2">
        <f t="shared" si="20"/>
        <v>9.0591054937775778E-5</v>
      </c>
      <c r="F66" s="2">
        <f t="shared" si="21"/>
        <v>1.1555605009000062E-4</v>
      </c>
    </row>
    <row r="67" spans="1:6" ht="14.25" customHeight="1">
      <c r="A67">
        <v>3000</v>
      </c>
      <c r="B67">
        <v>0.48077700000000001</v>
      </c>
      <c r="C67">
        <v>0.49310700000000002</v>
      </c>
      <c r="E67" s="2">
        <f t="shared" si="20"/>
        <v>3.9954198204443049E-5</v>
      </c>
      <c r="F67" s="2">
        <f t="shared" si="21"/>
        <v>1.70593780899998E-5</v>
      </c>
    </row>
    <row r="68" spans="1:6" ht="14.25" customHeight="1">
      <c r="A68">
        <v>3000</v>
      </c>
      <c r="B68">
        <v>0.48121399999999998</v>
      </c>
      <c r="C68">
        <v>0.48252099999999998</v>
      </c>
      <c r="E68" s="2">
        <f t="shared" si="20"/>
        <v>3.4620671471110224E-5</v>
      </c>
      <c r="F68" s="2">
        <f t="shared" si="21"/>
        <v>4.167606249000083E-5</v>
      </c>
    </row>
    <row r="69" spans="1:6" ht="14.25" customHeight="1">
      <c r="A69">
        <v>3000</v>
      </c>
      <c r="B69">
        <v>0.479439</v>
      </c>
      <c r="C69">
        <v>0.482184</v>
      </c>
      <c r="E69" s="2">
        <f t="shared" si="20"/>
        <v>5.865925980444284E-5</v>
      </c>
      <c r="F69" s="2">
        <f t="shared" si="21"/>
        <v>4.614077329000055E-5</v>
      </c>
    </row>
    <row r="70" spans="1:6" ht="14.25" customHeight="1">
      <c r="A70">
        <v>3000</v>
      </c>
      <c r="B70">
        <v>0.48482900000000001</v>
      </c>
      <c r="C70">
        <v>0.479848</v>
      </c>
      <c r="E70" s="2">
        <f t="shared" si="20"/>
        <v>5.1480584711106103E-6</v>
      </c>
      <c r="F70" s="2">
        <f t="shared" si="21"/>
        <v>8.3333163690000827E-5</v>
      </c>
    </row>
    <row r="71" spans="1:6" ht="14.25" customHeight="1">
      <c r="A71">
        <v>3000</v>
      </c>
      <c r="B71">
        <v>0.478101</v>
      </c>
      <c r="C71">
        <v>0.494753</v>
      </c>
      <c r="E71" s="2">
        <f t="shared" si="20"/>
        <v>8.094480940444267E-5</v>
      </c>
      <c r="F71" s="2">
        <f t="shared" si="21"/>
        <v>3.33656416899995E-5</v>
      </c>
    </row>
    <row r="72" spans="1:6" ht="14.25" customHeight="1">
      <c r="A72">
        <v>3000</v>
      </c>
      <c r="B72">
        <v>0.48196800000000001</v>
      </c>
      <c r="C72">
        <v>0.48146099999999997</v>
      </c>
      <c r="E72" s="2">
        <f t="shared" si="20"/>
        <v>2.6316216004443336E-5</v>
      </c>
      <c r="F72" s="2">
        <f t="shared" si="21"/>
        <v>5.6485746490001045E-5</v>
      </c>
    </row>
    <row r="73" spans="1:6" ht="14.25" customHeight="1">
      <c r="A73">
        <v>3000</v>
      </c>
      <c r="B73">
        <v>0.47781200000000001</v>
      </c>
      <c r="C73">
        <v>0.48628700000000002</v>
      </c>
      <c r="E73" s="2">
        <f t="shared" si="20"/>
        <v>8.622855787110897E-5</v>
      </c>
      <c r="F73" s="2">
        <f t="shared" si="21"/>
        <v>7.2344860900000916E-6</v>
      </c>
    </row>
    <row r="74" spans="1:6" ht="14.25" customHeight="1">
      <c r="A74">
        <v>3000</v>
      </c>
      <c r="B74">
        <v>0.48051500000000003</v>
      </c>
      <c r="C74">
        <v>0.49083300000000002</v>
      </c>
      <c r="E74" s="2">
        <f t="shared" si="20"/>
        <v>4.333501127110945E-5</v>
      </c>
      <c r="F74" s="2">
        <f t="shared" si="21"/>
        <v>3.4458496899999163E-6</v>
      </c>
    </row>
    <row r="75" spans="1:6" ht="14.25" customHeight="1">
      <c r="A75">
        <v>3000</v>
      </c>
      <c r="B75">
        <v>0.49327199999999999</v>
      </c>
      <c r="C75">
        <v>0.48740099999999997</v>
      </c>
      <c r="E75" s="2">
        <f t="shared" si="20"/>
        <v>3.811909920444554E-5</v>
      </c>
      <c r="F75" s="2">
        <f t="shared" si="21"/>
        <v>2.4828304900002165E-6</v>
      </c>
    </row>
    <row r="76" spans="1:6" ht="14.25" customHeight="1">
      <c r="A76">
        <v>3000</v>
      </c>
      <c r="B76">
        <v>0.47721200000000003</v>
      </c>
      <c r="C76">
        <v>0.482215</v>
      </c>
      <c r="E76" s="2">
        <f t="shared" si="20"/>
        <v>9.7731677871108627E-5</v>
      </c>
      <c r="F76" s="2">
        <f t="shared" si="21"/>
        <v>4.5720586890000502E-5</v>
      </c>
    </row>
    <row r="77" spans="1:6" ht="14.25" customHeight="1">
      <c r="A77">
        <v>3000</v>
      </c>
      <c r="B77">
        <v>0.48710999999999999</v>
      </c>
      <c r="C77">
        <v>0.49030099999999999</v>
      </c>
      <c r="E77" s="2">
        <f t="shared" si="20"/>
        <v>1.4560444444656656E-10</v>
      </c>
      <c r="F77" s="2">
        <f t="shared" si="21"/>
        <v>1.7537704899998542E-6</v>
      </c>
    </row>
    <row r="78" spans="1:6" ht="14.25" customHeight="1">
      <c r="A78">
        <v>3000</v>
      </c>
      <c r="B78">
        <v>0.497112</v>
      </c>
      <c r="C78">
        <v>0.49327300000000002</v>
      </c>
      <c r="E78" s="2">
        <f t="shared" si="20"/>
        <v>1.0028153120444642E-4</v>
      </c>
      <c r="F78" s="2">
        <f t="shared" si="21"/>
        <v>1.8458193689999788E-5</v>
      </c>
    </row>
    <row r="79" spans="1:6" ht="14.25" customHeight="1">
      <c r="A79">
        <v>3000</v>
      </c>
      <c r="B79">
        <v>0.49649399999999999</v>
      </c>
      <c r="C79">
        <v>0.49711100000000003</v>
      </c>
      <c r="E79" s="2">
        <f t="shared" si="20"/>
        <v>8.8286068804446164E-5</v>
      </c>
      <c r="F79" s="2">
        <f t="shared" si="21"/>
        <v>6.616683648999972E-5</v>
      </c>
    </row>
    <row r="80" spans="1:6" ht="14.25" customHeight="1">
      <c r="A80">
        <v>3000</v>
      </c>
      <c r="B80">
        <v>0.49348799999999998</v>
      </c>
      <c r="C80">
        <v>0.50125699999999995</v>
      </c>
      <c r="E80" s="2">
        <f t="shared" si="20"/>
        <v>4.0832952004445502E-5</v>
      </c>
      <c r="F80" s="2">
        <f t="shared" si="21"/>
        <v>1.508057680899978E-4</v>
      </c>
    </row>
    <row r="81" spans="1:6" ht="14.25" customHeight="1">
      <c r="A81">
        <v>3000</v>
      </c>
      <c r="B81">
        <v>0.48437799999999998</v>
      </c>
      <c r="C81">
        <v>0.498471</v>
      </c>
      <c r="E81" s="2">
        <f t="shared" si="20"/>
        <v>7.3980373377773657E-6</v>
      </c>
      <c r="F81" s="2">
        <f t="shared" si="21"/>
        <v>9.014173248999916E-5</v>
      </c>
    </row>
    <row r="82" spans="1:6" ht="14.25" customHeight="1">
      <c r="A82">
        <v>3000</v>
      </c>
      <c r="B82">
        <v>0.49247299999999999</v>
      </c>
      <c r="C82">
        <v>0.48811599999999999</v>
      </c>
      <c r="E82" s="2">
        <f t="shared" si="20"/>
        <v>2.8891341671112127E-5</v>
      </c>
      <c r="F82" s="2">
        <f t="shared" si="21"/>
        <v>7.4080449000008179E-7</v>
      </c>
    </row>
    <row r="83" spans="1:6" ht="14.25" customHeight="1">
      <c r="A83">
        <v>3000</v>
      </c>
      <c r="B83">
        <v>0.49245699999999998</v>
      </c>
      <c r="C83">
        <v>0.49837399999999998</v>
      </c>
      <c r="E83" s="2">
        <f t="shared" si="20"/>
        <v>2.8719595537778621E-5</v>
      </c>
      <c r="F83" s="2">
        <f t="shared" si="21"/>
        <v>8.8309247289998901E-5</v>
      </c>
    </row>
    <row r="84" spans="1:6" ht="14.25" customHeight="1">
      <c r="A84">
        <v>3000</v>
      </c>
      <c r="B84">
        <v>0.48922700000000002</v>
      </c>
      <c r="C84">
        <v>0.48686299999999999</v>
      </c>
      <c r="E84" s="2">
        <f t="shared" si="20"/>
        <v>4.5329248711116368E-6</v>
      </c>
      <c r="F84" s="2">
        <f t="shared" si="21"/>
        <v>4.4677276900002184E-6</v>
      </c>
    </row>
    <row r="85" spans="1:6" ht="14.25" customHeight="1">
      <c r="A85">
        <v>3000</v>
      </c>
      <c r="B85">
        <v>0.48929</v>
      </c>
      <c r="C85">
        <v>0.492255</v>
      </c>
      <c r="E85" s="2">
        <f t="shared" si="20"/>
        <v>4.8051562711115632E-6</v>
      </c>
      <c r="F85" s="2">
        <f t="shared" si="21"/>
        <v>1.0747250889999713E-5</v>
      </c>
    </row>
    <row r="86" spans="1:6" ht="14.25" customHeight="1">
      <c r="A86">
        <v>3000</v>
      </c>
      <c r="B86">
        <v>0.49826399999999998</v>
      </c>
      <c r="C86">
        <v>0.483516</v>
      </c>
      <c r="E86" s="2">
        <f t="shared" si="20"/>
        <v>1.2468104480444633E-4</v>
      </c>
      <c r="F86" s="2">
        <f t="shared" si="21"/>
        <v>2.9819244490000443E-5</v>
      </c>
    </row>
    <row r="87" spans="1:6" ht="14.25" customHeight="1">
      <c r="A87">
        <v>3000</v>
      </c>
      <c r="B87">
        <v>0.493504</v>
      </c>
      <c r="C87">
        <v>0.48997200000000002</v>
      </c>
      <c r="E87" s="2">
        <f t="shared" si="20"/>
        <v>4.1037690137779044E-5</v>
      </c>
      <c r="F87" s="2">
        <f t="shared" si="21"/>
        <v>9.9062208999995381E-7</v>
      </c>
    </row>
    <row r="88" spans="1:6" ht="14.25" customHeight="1">
      <c r="A88">
        <v>3000</v>
      </c>
      <c r="B88">
        <v>0.49534400000000001</v>
      </c>
      <c r="C88">
        <v>0.50284600000000002</v>
      </c>
      <c r="E88" s="2">
        <f t="shared" si="20"/>
        <v>6.799761547111287E-5</v>
      </c>
      <c r="F88" s="2">
        <f t="shared" si="21"/>
        <v>1.9235748248999925E-4</v>
      </c>
    </row>
    <row r="89" spans="1:6" ht="14.25" customHeight="1">
      <c r="A89">
        <v>3000</v>
      </c>
      <c r="B89">
        <v>0.49979899999999999</v>
      </c>
      <c r="C89">
        <v>0.51351599999999997</v>
      </c>
      <c r="E89" s="2">
        <f t="shared" si="20"/>
        <v>1.6131709447111348E-4</v>
      </c>
      <c r="F89" s="2">
        <f t="shared" si="21"/>
        <v>6.0217724448999657E-4</v>
      </c>
    </row>
    <row r="90" spans="1:6" ht="14.25" customHeight="1">
      <c r="A90">
        <v>3000</v>
      </c>
      <c r="B90">
        <v>0.50139299999999998</v>
      </c>
      <c r="C90">
        <v>0.499112</v>
      </c>
      <c r="E90" s="2">
        <f t="shared" si="20"/>
        <v>2.0434893100444669E-4</v>
      </c>
      <c r="F90" s="2">
        <f t="shared" si="21"/>
        <v>1.0272430608999916E-4</v>
      </c>
    </row>
    <row r="91" spans="1:6" ht="14.25" customHeight="1">
      <c r="A91">
        <v>3000</v>
      </c>
      <c r="B91">
        <v>0.488539</v>
      </c>
      <c r="C91">
        <v>0.48474899999999999</v>
      </c>
      <c r="E91" s="2">
        <f t="shared" si="20"/>
        <v>2.0766731377780703E-6</v>
      </c>
      <c r="F91" s="2">
        <f t="shared" si="21"/>
        <v>1.7873447290000479E-5</v>
      </c>
    </row>
    <row r="92" spans="1:6" ht="14.25" customHeight="1">
      <c r="A92">
        <v>4000</v>
      </c>
      <c r="B92">
        <v>0.86437900000000001</v>
      </c>
      <c r="C92">
        <v>0.90286699999999998</v>
      </c>
      <c r="E92" s="2">
        <f t="shared" ref="E92:E121" si="22">(B92 - $J$5)*(B92 - $J$5)</f>
        <v>2.8039502499999661E-4</v>
      </c>
      <c r="F92" s="2">
        <f t="shared" ref="F92:F121" si="23">(C92 - $J$15)*(C92 - $J$15)</f>
        <v>2.4039409000005353E-7</v>
      </c>
    </row>
    <row r="93" spans="1:6" ht="14.25" customHeight="1">
      <c r="A93">
        <v>4000</v>
      </c>
      <c r="B93">
        <v>0.89157200000000003</v>
      </c>
      <c r="C93">
        <v>0.89640399999999998</v>
      </c>
      <c r="E93" s="2">
        <f t="shared" si="22"/>
        <v>1.0916070400000259E-4</v>
      </c>
      <c r="F93" s="2">
        <f t="shared" si="23"/>
        <v>4.8348380890000711E-5</v>
      </c>
    </row>
    <row r="94" spans="1:6" ht="14.25" customHeight="1">
      <c r="A94">
        <v>4000</v>
      </c>
      <c r="B94">
        <v>0.87117800000000001</v>
      </c>
      <c r="C94">
        <v>0.90270600000000001</v>
      </c>
      <c r="E94" s="2">
        <f t="shared" si="22"/>
        <v>9.8922915999997992E-5</v>
      </c>
      <c r="F94" s="2">
        <f t="shared" si="23"/>
        <v>4.2419169000002777E-7</v>
      </c>
    </row>
    <row r="95" spans="1:6" ht="14.25" customHeight="1">
      <c r="A95">
        <v>4000</v>
      </c>
      <c r="B95">
        <v>0.901084</v>
      </c>
      <c r="C95">
        <v>0.90148600000000001</v>
      </c>
      <c r="E95" s="2">
        <f t="shared" si="22"/>
        <v>3.9840160000000356E-4</v>
      </c>
      <c r="F95" s="2">
        <f t="shared" si="23"/>
        <v>3.5017636900000757E-6</v>
      </c>
    </row>
    <row r="96" spans="1:6" ht="14.25" customHeight="1">
      <c r="A96">
        <v>4000</v>
      </c>
      <c r="B96">
        <v>0.87082000000000004</v>
      </c>
      <c r="C96">
        <v>0.90021200000000001</v>
      </c>
      <c r="E96" s="2">
        <f t="shared" si="22"/>
        <v>1.0617241599999729E-4</v>
      </c>
      <c r="F96" s="2">
        <f t="shared" si="23"/>
        <v>9.8929120900001095E-6</v>
      </c>
    </row>
    <row r="97" spans="1:6" ht="14.25" customHeight="1">
      <c r="A97">
        <v>4000</v>
      </c>
      <c r="B97">
        <v>0.88767700000000005</v>
      </c>
      <c r="C97">
        <v>0.90762100000000001</v>
      </c>
      <c r="E97" s="2">
        <f t="shared" si="22"/>
        <v>4.2941809000001864E-5</v>
      </c>
      <c r="F97" s="2">
        <f t="shared" si="23"/>
        <v>1.817913768999984E-5</v>
      </c>
    </row>
    <row r="98" spans="1:6" ht="14.25" customHeight="1">
      <c r="A98">
        <v>4000</v>
      </c>
      <c r="B98">
        <v>0.87960300000000002</v>
      </c>
      <c r="C98">
        <v>0.88583699999999999</v>
      </c>
      <c r="E98" s="2">
        <f t="shared" si="22"/>
        <v>2.3134409999996458E-6</v>
      </c>
      <c r="F98" s="2">
        <f t="shared" si="23"/>
        <v>3.0696091209000156E-4</v>
      </c>
    </row>
    <row r="99" spans="1:6" ht="14.25" customHeight="1">
      <c r="A99">
        <v>4000</v>
      </c>
      <c r="B99">
        <v>0.86453500000000005</v>
      </c>
      <c r="C99">
        <v>0.90218299999999996</v>
      </c>
      <c r="E99" s="2">
        <f t="shared" si="22"/>
        <v>2.7519492099999516E-4</v>
      </c>
      <c r="F99" s="2">
        <f t="shared" si="23"/>
        <v>1.3789804900001703E-6</v>
      </c>
    </row>
    <row r="100" spans="1:6" ht="14.25" customHeight="1">
      <c r="A100">
        <v>4000</v>
      </c>
      <c r="B100">
        <v>0.88700900000000005</v>
      </c>
      <c r="C100">
        <v>0.92171199999999998</v>
      </c>
      <c r="E100" s="2">
        <f t="shared" si="22"/>
        <v>3.4633225000001647E-5</v>
      </c>
      <c r="F100" s="2">
        <f t="shared" si="23"/>
        <v>3.3689501208999804E-4</v>
      </c>
    </row>
    <row r="101" spans="1:6" ht="14.25" customHeight="1">
      <c r="A101">
        <v>4000</v>
      </c>
      <c r="B101">
        <v>0.885467</v>
      </c>
      <c r="C101">
        <v>0.88195400000000002</v>
      </c>
      <c r="E101" s="2">
        <f t="shared" si="22"/>
        <v>1.886164900000084E-5</v>
      </c>
      <c r="F101" s="2">
        <f t="shared" si="23"/>
        <v>4.581012508900006E-4</v>
      </c>
    </row>
    <row r="102" spans="1:6" ht="14.25" customHeight="1">
      <c r="A102">
        <v>4000</v>
      </c>
      <c r="B102">
        <v>0.87634100000000004</v>
      </c>
      <c r="C102">
        <v>0.90453499999999998</v>
      </c>
      <c r="E102" s="2">
        <f t="shared" si="22"/>
        <v>2.2877088999998761E-5</v>
      </c>
      <c r="F102" s="2">
        <f t="shared" si="23"/>
        <v>1.386977289999878E-6</v>
      </c>
    </row>
    <row r="103" spans="1:6" ht="14.25" customHeight="1">
      <c r="A103">
        <v>4000</v>
      </c>
      <c r="B103">
        <v>0.88347900000000001</v>
      </c>
      <c r="C103">
        <v>0.90365099999999998</v>
      </c>
      <c r="E103" s="2">
        <f t="shared" si="22"/>
        <v>5.546025000000504E-6</v>
      </c>
      <c r="F103" s="2">
        <f t="shared" si="23"/>
        <v>8.6259689999972002E-8</v>
      </c>
    </row>
    <row r="104" spans="1:6" ht="14.25" customHeight="1">
      <c r="A104">
        <v>4000</v>
      </c>
      <c r="B104">
        <v>0.87155000000000005</v>
      </c>
      <c r="C104">
        <v>0.90093800000000002</v>
      </c>
      <c r="E104" s="2">
        <f t="shared" si="22"/>
        <v>9.1661475999997328E-5</v>
      </c>
      <c r="F104" s="2">
        <f t="shared" si="23"/>
        <v>5.8530124900000634E-6</v>
      </c>
    </row>
    <row r="105" spans="1:6" ht="14.25" customHeight="1">
      <c r="A105">
        <v>4000</v>
      </c>
      <c r="B105">
        <v>0.87695999999999996</v>
      </c>
      <c r="C105">
        <v>0.90592399999999995</v>
      </c>
      <c r="E105" s="2">
        <f t="shared" si="22"/>
        <v>1.7338895999999546E-5</v>
      </c>
      <c r="F105" s="2">
        <f t="shared" si="23"/>
        <v>6.5879488899995987E-6</v>
      </c>
    </row>
    <row r="106" spans="1:6" ht="14.25" customHeight="1">
      <c r="A106">
        <v>4000</v>
      </c>
      <c r="B106">
        <v>0.873255</v>
      </c>
      <c r="C106">
        <v>0.89966500000000005</v>
      </c>
      <c r="E106" s="2">
        <f t="shared" si="22"/>
        <v>6.1921160999998481E-5</v>
      </c>
      <c r="F106" s="2">
        <f t="shared" si="23"/>
        <v>1.3633079289999865E-5</v>
      </c>
    </row>
    <row r="107" spans="1:6" ht="14.25" customHeight="1">
      <c r="A107">
        <v>4000</v>
      </c>
      <c r="B107">
        <v>0.88280099999999995</v>
      </c>
      <c r="C107">
        <v>0.90570200000000001</v>
      </c>
      <c r="E107" s="2">
        <f t="shared" si="22"/>
        <v>2.8123290000001329E-6</v>
      </c>
      <c r="F107" s="2">
        <f t="shared" si="23"/>
        <v>5.497618089999894E-6</v>
      </c>
    </row>
    <row r="108" spans="1:6" ht="14.25" customHeight="1">
      <c r="A108">
        <v>4000</v>
      </c>
      <c r="B108">
        <v>0.88272499999999998</v>
      </c>
      <c r="C108">
        <v>0.89547200000000005</v>
      </c>
      <c r="E108" s="2">
        <f t="shared" si="22"/>
        <v>2.563201000000239E-6</v>
      </c>
      <c r="F108" s="2">
        <f t="shared" si="23"/>
        <v>6.2177956089999744E-5</v>
      </c>
    </row>
    <row r="109" spans="1:6" ht="14.25" customHeight="1">
      <c r="A109">
        <v>4000</v>
      </c>
      <c r="B109">
        <v>0.87692300000000001</v>
      </c>
      <c r="C109">
        <v>0.89281200000000005</v>
      </c>
      <c r="E109" s="2">
        <f t="shared" si="22"/>
        <v>1.7648400999999154E-5</v>
      </c>
      <c r="F109" s="2">
        <f t="shared" si="23"/>
        <v>1.1120335208999957E-4</v>
      </c>
    </row>
    <row r="110" spans="1:6" ht="14.25" customHeight="1">
      <c r="A110">
        <v>4000</v>
      </c>
      <c r="B110">
        <v>0.87482099999999996</v>
      </c>
      <c r="C110">
        <v>0.90453499999999998</v>
      </c>
      <c r="E110" s="2">
        <f t="shared" si="22"/>
        <v>3.9727808999999337E-5</v>
      </c>
      <c r="F110" s="2">
        <f t="shared" si="23"/>
        <v>1.386977289999878E-6</v>
      </c>
    </row>
    <row r="111" spans="1:6" ht="14.25" customHeight="1">
      <c r="A111">
        <v>4000</v>
      </c>
      <c r="B111">
        <v>0.87833799999999995</v>
      </c>
      <c r="C111">
        <v>0.90815199999999996</v>
      </c>
      <c r="E111" s="2">
        <f t="shared" si="22"/>
        <v>7.7617959999997508E-6</v>
      </c>
      <c r="F111" s="2">
        <f t="shared" si="23"/>
        <v>2.2989148089999325E-5</v>
      </c>
    </row>
    <row r="112" spans="1:6" ht="14.25" customHeight="1">
      <c r="A112">
        <v>4000</v>
      </c>
      <c r="B112">
        <v>0.89019199999999998</v>
      </c>
      <c r="C112">
        <v>0.91869699999999999</v>
      </c>
      <c r="E112" s="2">
        <f t="shared" si="22"/>
        <v>8.2228624000001382E-5</v>
      </c>
      <c r="F112" s="2">
        <f t="shared" si="23"/>
        <v>2.3530639608999865E-4</v>
      </c>
    </row>
    <row r="113" spans="1:6" ht="14.25" customHeight="1">
      <c r="A113">
        <v>4000</v>
      </c>
      <c r="B113">
        <v>0.87465099999999996</v>
      </c>
      <c r="C113">
        <v>0.88942200000000005</v>
      </c>
      <c r="E113" s="2">
        <f t="shared" si="22"/>
        <v>4.1899728999999364E-5</v>
      </c>
      <c r="F113" s="2">
        <f t="shared" si="23"/>
        <v>1.9419258608999954E-4</v>
      </c>
    </row>
    <row r="114" spans="1:6" ht="14.25" customHeight="1">
      <c r="A114">
        <v>4000</v>
      </c>
      <c r="B114">
        <v>0.88754299999999997</v>
      </c>
      <c r="C114">
        <v>0.90778599999999998</v>
      </c>
      <c r="E114" s="2">
        <f t="shared" si="22"/>
        <v>4.1203561000000813E-5</v>
      </c>
      <c r="F114" s="2">
        <f t="shared" si="23"/>
        <v>1.9613383689999576E-5</v>
      </c>
    </row>
    <row r="115" spans="1:6" ht="14.25" customHeight="1">
      <c r="A115">
        <v>4000</v>
      </c>
      <c r="B115">
        <v>0.90199799999999997</v>
      </c>
      <c r="C115">
        <v>0.92259000000000002</v>
      </c>
      <c r="E115" s="2">
        <f t="shared" si="22"/>
        <v>4.3572387600000247E-4</v>
      </c>
      <c r="F115" s="2">
        <f t="shared" si="23"/>
        <v>3.6989674928999966E-4</v>
      </c>
    </row>
    <row r="116" spans="1:6" ht="14.25" customHeight="1">
      <c r="A116">
        <v>4000</v>
      </c>
      <c r="B116">
        <v>0.88314099999999995</v>
      </c>
      <c r="C116">
        <v>0.88852600000000004</v>
      </c>
      <c r="E116" s="2">
        <f t="shared" si="22"/>
        <v>4.0682890000001876E-6</v>
      </c>
      <c r="F116" s="2">
        <f t="shared" si="23"/>
        <v>2.1996745968999975E-4</v>
      </c>
    </row>
    <row r="117" spans="1:6" ht="14.25" customHeight="1">
      <c r="A117">
        <v>4000</v>
      </c>
      <c r="B117">
        <v>0.88921300000000003</v>
      </c>
      <c r="C117">
        <v>0.91286400000000001</v>
      </c>
      <c r="E117" s="2">
        <f t="shared" si="22"/>
        <v>6.5431921000002003E-5</v>
      </c>
      <c r="F117" s="2">
        <f t="shared" si="23"/>
        <v>9.0377344889999608E-5</v>
      </c>
    </row>
    <row r="118" spans="1:6" ht="14.25" customHeight="1">
      <c r="A118">
        <v>4000</v>
      </c>
      <c r="B118">
        <v>0.88095599999999996</v>
      </c>
      <c r="C118">
        <v>0.89403600000000005</v>
      </c>
      <c r="E118" s="2">
        <f t="shared" si="22"/>
        <v>2.8223999999981847E-8</v>
      </c>
      <c r="F118" s="2">
        <f t="shared" si="23"/>
        <v>8.6886633689999571E-5</v>
      </c>
    </row>
    <row r="119" spans="1:6" ht="14.25" customHeight="1">
      <c r="A119">
        <v>4000</v>
      </c>
      <c r="B119">
        <v>0.87165300000000001</v>
      </c>
      <c r="C119">
        <v>0.917713</v>
      </c>
      <c r="E119" s="2">
        <f t="shared" si="22"/>
        <v>8.9699840999998032E-5</v>
      </c>
      <c r="F119" s="2">
        <f t="shared" si="23"/>
        <v>2.0608612248999917E-4</v>
      </c>
    </row>
    <row r="120" spans="1:6" ht="14.25" customHeight="1">
      <c r="A120">
        <v>4000</v>
      </c>
      <c r="B120">
        <v>0.88834599999999997</v>
      </c>
      <c r="C120">
        <v>0.91155799999999998</v>
      </c>
      <c r="E120" s="2">
        <f t="shared" si="22"/>
        <v>5.2157284000000894E-5</v>
      </c>
      <c r="F120" s="2">
        <f t="shared" si="23"/>
        <v>6.7251480489999172E-5</v>
      </c>
    </row>
    <row r="121" spans="1:6" ht="14.25" customHeight="1">
      <c r="A121">
        <v>4000</v>
      </c>
      <c r="B121">
        <v>0.88551000000000002</v>
      </c>
      <c r="C121">
        <v>0.91315900000000005</v>
      </c>
      <c r="E121" s="2">
        <f t="shared" si="22"/>
        <v>1.9236996000000984E-5</v>
      </c>
      <c r="F121" s="2">
        <f t="shared" si="23"/>
        <v>9.6073322890000476E-5</v>
      </c>
    </row>
    <row r="122" spans="1:6" ht="14.25" customHeight="1">
      <c r="A122">
        <v>5000</v>
      </c>
      <c r="B122">
        <v>1.396531</v>
      </c>
      <c r="C122">
        <v>1.427424</v>
      </c>
      <c r="E122" s="2">
        <f t="shared" ref="E122:E151" si="24">(B122 - $J$6)*(B122 - $J$6)</f>
        <v>1.4505954187111426E-4</v>
      </c>
      <c r="F122" s="2">
        <f t="shared" ref="F122:F151" si="25">(C123 - $J$16)*(C123 - $J$16)</f>
        <v>4.0737367224998738E-4</v>
      </c>
    </row>
    <row r="123" spans="1:6" ht="14.25" customHeight="1">
      <c r="A123">
        <v>5000</v>
      </c>
      <c r="B123">
        <v>1.3796120000000001</v>
      </c>
      <c r="C123">
        <v>1.4065350000000001</v>
      </c>
      <c r="E123" s="2">
        <f t="shared" si="24"/>
        <v>8.3885923073777997E-4</v>
      </c>
      <c r="F123" s="2">
        <f t="shared" si="25"/>
        <v>5.5908602500015354E-6</v>
      </c>
    </row>
    <row r="124" spans="1:6" ht="14.25" customHeight="1">
      <c r="A124">
        <v>5000</v>
      </c>
      <c r="B124">
        <v>1.414452</v>
      </c>
      <c r="C124">
        <v>1.4290830000000001</v>
      </c>
      <c r="E124" s="2">
        <f t="shared" si="24"/>
        <v>3.4538345404443803E-5</v>
      </c>
      <c r="F124" s="2">
        <f t="shared" si="25"/>
        <v>9.9301224999969065E-7</v>
      </c>
    </row>
    <row r="125" spans="1:6" ht="14.25" customHeight="1">
      <c r="A125">
        <v>5000</v>
      </c>
      <c r="B125">
        <v>1.3724810000000001</v>
      </c>
      <c r="C125">
        <v>1.4257219999999999</v>
      </c>
      <c r="E125" s="2">
        <f t="shared" si="24"/>
        <v>1.3027816485377804E-3</v>
      </c>
      <c r="F125" s="2">
        <f t="shared" si="25"/>
        <v>2.5608000624999033E-4</v>
      </c>
    </row>
    <row r="126" spans="1:6" ht="14.25" customHeight="1">
      <c r="A126">
        <v>5000</v>
      </c>
      <c r="B126">
        <v>1.407038</v>
      </c>
      <c r="C126">
        <v>1.4107160000000001</v>
      </c>
      <c r="E126" s="2">
        <f t="shared" si="24"/>
        <v>2.3625739377780436E-6</v>
      </c>
      <c r="F126" s="2">
        <f t="shared" si="25"/>
        <v>7.0518006249997242E-5</v>
      </c>
    </row>
    <row r="127" spans="1:6" ht="14.25" customHeight="1">
      <c r="A127">
        <v>5000</v>
      </c>
      <c r="B127">
        <v>1.392326</v>
      </c>
      <c r="C127">
        <v>1.4183209999999999</v>
      </c>
      <c r="E127" s="2">
        <f t="shared" si="24"/>
        <v>2.6403216753778251E-4</v>
      </c>
      <c r="F127" s="2">
        <f t="shared" si="25"/>
        <v>1.2177122499993423E-6</v>
      </c>
    </row>
    <row r="128" spans="1:6" ht="14.25" customHeight="1">
      <c r="A128">
        <v>5000</v>
      </c>
      <c r="B128">
        <v>1.412048</v>
      </c>
      <c r="C128">
        <v>1.4256150000000001</v>
      </c>
      <c r="E128" s="2">
        <f t="shared" si="24"/>
        <v>1.2061265937776891E-5</v>
      </c>
      <c r="F128" s="2">
        <f t="shared" si="25"/>
        <v>9.4965025000062822E-7</v>
      </c>
    </row>
    <row r="129" spans="1:6" ht="14.25" customHeight="1">
      <c r="A129">
        <v>5000</v>
      </c>
      <c r="B129">
        <v>1.4222490000000001</v>
      </c>
      <c r="C129">
        <v>1.4276930000000001</v>
      </c>
      <c r="E129" s="2">
        <f t="shared" si="24"/>
        <v>1.869764528044444E-4</v>
      </c>
      <c r="F129" s="2">
        <f t="shared" si="25"/>
        <v>2.5003515624999321E-4</v>
      </c>
    </row>
    <row r="130" spans="1:6" ht="14.25" customHeight="1">
      <c r="A130">
        <v>5000</v>
      </c>
      <c r="B130">
        <v>1.399804</v>
      </c>
      <c r="C130">
        <v>1.410906</v>
      </c>
      <c r="E130" s="2">
        <f t="shared" si="24"/>
        <v>7.6931610471111974E-5</v>
      </c>
      <c r="F130" s="2">
        <f t="shared" si="25"/>
        <v>6.2128055024998565E-4</v>
      </c>
    </row>
    <row r="131" spans="1:6" ht="14.25" customHeight="1">
      <c r="A131">
        <v>5000</v>
      </c>
      <c r="B131">
        <v>1.3876729999999999</v>
      </c>
      <c r="C131">
        <v>1.4017930000000001</v>
      </c>
      <c r="E131" s="2">
        <f t="shared" si="24"/>
        <v>4.3689639093778457E-4</v>
      </c>
      <c r="F131" s="2">
        <f t="shared" si="25"/>
        <v>4.3953122500007033E-6</v>
      </c>
    </row>
    <row r="132" spans="1:6" ht="14.25" customHeight="1">
      <c r="A132">
        <v>5000</v>
      </c>
      <c r="B132">
        <v>1.4208700000000001</v>
      </c>
      <c r="C132">
        <v>1.4288149999999999</v>
      </c>
      <c r="E132" s="2">
        <f t="shared" si="24"/>
        <v>1.5116538567111061E-4</v>
      </c>
      <c r="F132" s="2">
        <f t="shared" si="25"/>
        <v>1.6036423224999284E-4</v>
      </c>
    </row>
    <row r="133" spans="1:6" ht="14.25" customHeight="1">
      <c r="A133">
        <v>5000</v>
      </c>
      <c r="B133">
        <v>1.4039539999999999</v>
      </c>
      <c r="C133">
        <v>1.4140550000000001</v>
      </c>
      <c r="E133" s="2">
        <f t="shared" si="24"/>
        <v>2.1354257137779378E-5</v>
      </c>
      <c r="F133" s="2">
        <f t="shared" si="25"/>
        <v>8.4153102249994921E-5</v>
      </c>
    </row>
    <row r="134" spans="1:6" ht="14.25" customHeight="1">
      <c r="A134">
        <v>5000</v>
      </c>
      <c r="B134">
        <v>1.3962939999999999</v>
      </c>
      <c r="C134">
        <v>1.4175450000000001</v>
      </c>
      <c r="E134" s="2">
        <f t="shared" si="24"/>
        <v>1.5082459847111536E-4</v>
      </c>
      <c r="F134" s="2">
        <f t="shared" si="25"/>
        <v>1.758939062499929E-4</v>
      </c>
    </row>
    <row r="135" spans="1:6" ht="14.25" customHeight="1">
      <c r="A135">
        <v>5000</v>
      </c>
      <c r="B135">
        <v>1.40961</v>
      </c>
      <c r="C135">
        <v>1.413456</v>
      </c>
      <c r="E135" s="2">
        <f t="shared" si="24"/>
        <v>1.071087004444304E-6</v>
      </c>
      <c r="F135" s="2">
        <f t="shared" si="25"/>
        <v>2.9095830625000578E-4</v>
      </c>
    </row>
    <row r="136" spans="1:6" ht="14.25" customHeight="1">
      <c r="A136">
        <v>5000</v>
      </c>
      <c r="B136">
        <v>1.4197150000000001</v>
      </c>
      <c r="C136">
        <v>1.4437759999999999</v>
      </c>
      <c r="E136" s="2">
        <f t="shared" si="24"/>
        <v>1.2409811467111028E-4</v>
      </c>
      <c r="F136" s="2">
        <f t="shared" si="25"/>
        <v>9.8028479025002026E-4</v>
      </c>
    </row>
    <row r="137" spans="1:6" ht="14.25" customHeight="1">
      <c r="A137">
        <v>5000</v>
      </c>
      <c r="B137">
        <v>1.400226</v>
      </c>
      <c r="C137">
        <v>1.4580280000000001</v>
      </c>
      <c r="E137" s="2">
        <f t="shared" si="24"/>
        <v>6.970691420444656E-5</v>
      </c>
      <c r="F137" s="2">
        <f t="shared" si="25"/>
        <v>2.8476562499994666E-6</v>
      </c>
    </row>
    <row r="138" spans="1:6" ht="14.25" customHeight="1">
      <c r="A138">
        <v>5000</v>
      </c>
      <c r="B138">
        <v>1.4345079999999999</v>
      </c>
      <c r="C138">
        <v>1.4250309999999999</v>
      </c>
      <c r="E138" s="2">
        <f t="shared" si="24"/>
        <v>6.7251703127110059E-4</v>
      </c>
      <c r="F138" s="2">
        <f t="shared" si="25"/>
        <v>4.5044232250002729E-5</v>
      </c>
    </row>
    <row r="139" spans="1:6" ht="14.25" customHeight="1">
      <c r="A139">
        <v>5000</v>
      </c>
      <c r="B139">
        <v>1.414544</v>
      </c>
      <c r="C139">
        <v>1.43343</v>
      </c>
      <c r="E139" s="2">
        <f t="shared" si="24"/>
        <v>3.5628165137776898E-5</v>
      </c>
      <c r="F139" s="2">
        <f t="shared" si="25"/>
        <v>2.2010172250002745E-5</v>
      </c>
    </row>
    <row r="140" spans="1:6" ht="14.25" customHeight="1">
      <c r="A140">
        <v>5000</v>
      </c>
      <c r="B140">
        <v>1.4064220000000001</v>
      </c>
      <c r="C140">
        <v>1.4314100000000001</v>
      </c>
      <c r="E140" s="2">
        <f t="shared" si="24"/>
        <v>4.6356960711112681E-6</v>
      </c>
      <c r="F140" s="2">
        <f t="shared" si="25"/>
        <v>1.9136572225000764E-4</v>
      </c>
    </row>
    <row r="141" spans="1:6" ht="14.25" customHeight="1">
      <c r="A141">
        <v>5000</v>
      </c>
      <c r="B141">
        <v>1.401081</v>
      </c>
      <c r="C141">
        <v>1.4405520000000001</v>
      </c>
      <c r="E141" s="2">
        <f t="shared" si="24"/>
        <v>5.6161035204445594E-5</v>
      </c>
      <c r="F141" s="2">
        <f t="shared" si="25"/>
        <v>1.1347575625000375E-4</v>
      </c>
    </row>
    <row r="142" spans="1:6" ht="14.25" customHeight="1">
      <c r="A142">
        <v>5000</v>
      </c>
      <c r="B142">
        <v>1.4245490000000001</v>
      </c>
      <c r="C142">
        <v>1.437371</v>
      </c>
      <c r="E142" s="2">
        <f t="shared" si="24"/>
        <v>2.5516654613777674E-4</v>
      </c>
      <c r="F142" s="2">
        <f t="shared" si="25"/>
        <v>5.1506302500006646E-6</v>
      </c>
    </row>
    <row r="143" spans="1:6" ht="14.25" customHeight="1">
      <c r="A143">
        <v>5000</v>
      </c>
      <c r="B143">
        <v>1.4171400000000001</v>
      </c>
      <c r="C143">
        <v>1.4289879999999999</v>
      </c>
      <c r="E143" s="2">
        <f t="shared" si="24"/>
        <v>7.3358083004443906E-5</v>
      </c>
      <c r="F143" s="2">
        <f t="shared" si="25"/>
        <v>6.095705624999602E-5</v>
      </c>
    </row>
    <row r="144" spans="1:6" ht="14.25" customHeight="1">
      <c r="A144">
        <v>5000</v>
      </c>
      <c r="B144">
        <v>1.402542</v>
      </c>
      <c r="C144">
        <v>1.418911</v>
      </c>
      <c r="E144" s="2">
        <f t="shared" si="24"/>
        <v>3.6397893404446157E-5</v>
      </c>
      <c r="F144" s="2">
        <f t="shared" si="25"/>
        <v>2.1935172250002665E-5</v>
      </c>
    </row>
    <row r="145" spans="1:6" ht="14.25" customHeight="1">
      <c r="A145">
        <v>5000</v>
      </c>
      <c r="B145">
        <v>1.4019839999999999</v>
      </c>
      <c r="C145">
        <v>1.4314020000000001</v>
      </c>
      <c r="E145" s="2">
        <f t="shared" si="24"/>
        <v>4.3442159804447089E-5</v>
      </c>
      <c r="F145" s="2">
        <f t="shared" si="25"/>
        <v>1.706929225000146E-5</v>
      </c>
    </row>
    <row r="146" spans="1:6" ht="14.25" customHeight="1">
      <c r="A146">
        <v>5000</v>
      </c>
      <c r="B146">
        <v>1.415543</v>
      </c>
      <c r="C146">
        <v>1.43085</v>
      </c>
      <c r="E146" s="2">
        <f t="shared" si="24"/>
        <v>4.8552094937776362E-5</v>
      </c>
      <c r="F146" s="2">
        <f t="shared" si="25"/>
        <v>2.6978062499992417E-6</v>
      </c>
    </row>
    <row r="147" spans="1:6" ht="14.25" customHeight="1">
      <c r="A147">
        <v>5000</v>
      </c>
      <c r="B147">
        <v>1.423449</v>
      </c>
      <c r="C147">
        <v>1.425076</v>
      </c>
      <c r="E147" s="2">
        <f t="shared" si="24"/>
        <v>2.2123389280444047E-4</v>
      </c>
      <c r="F147" s="2">
        <f t="shared" si="25"/>
        <v>5.2374611024998488E-4</v>
      </c>
    </row>
    <row r="148" spans="1:6" ht="14.25" customHeight="1">
      <c r="A148">
        <v>5000</v>
      </c>
      <c r="B148">
        <v>1.428809</v>
      </c>
      <c r="C148">
        <v>1.4038330000000001</v>
      </c>
      <c r="E148" s="2">
        <f t="shared" si="24"/>
        <v>4.0941205813777368E-4</v>
      </c>
      <c r="F148" s="2">
        <f t="shared" si="25"/>
        <v>1.5887342025000328E-4</v>
      </c>
    </row>
    <row r="149" spans="1:6" ht="14.25" customHeight="1">
      <c r="A149">
        <v>5000</v>
      </c>
      <c r="B149">
        <v>1.413036</v>
      </c>
      <c r="C149">
        <v>1.4393229999999999</v>
      </c>
      <c r="E149" s="2">
        <f t="shared" si="24"/>
        <v>1.9899926204443206E-5</v>
      </c>
      <c r="F149" s="2">
        <f t="shared" si="25"/>
        <v>1.0031472562500136E-3</v>
      </c>
    </row>
    <row r="150" spans="1:6" ht="14.25" customHeight="1">
      <c r="A150">
        <v>5000</v>
      </c>
      <c r="B150">
        <v>1.417219</v>
      </c>
      <c r="C150">
        <v>1.458391</v>
      </c>
      <c r="E150" s="2">
        <f t="shared" si="24"/>
        <v>7.4717583471109545E-5</v>
      </c>
      <c r="F150" s="2">
        <f t="shared" si="25"/>
        <v>1.1632701025000247E-4</v>
      </c>
    </row>
    <row r="151" spans="1:6" ht="14.25" customHeight="1">
      <c r="A151">
        <v>5000</v>
      </c>
      <c r="B151">
        <v>1.421543</v>
      </c>
      <c r="C151">
        <v>1.4375039999999999</v>
      </c>
      <c r="E151" s="2">
        <f t="shared" si="24"/>
        <v>1.6816729493777528E-4</v>
      </c>
      <c r="F151" s="2">
        <f t="shared" si="25"/>
        <v>2.0355256782422493</v>
      </c>
    </row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4.44140625" defaultRowHeight="15" customHeight="1"/>
  <cols>
    <col min="1" max="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4.44140625" defaultRowHeight="15" customHeight="1"/>
  <cols>
    <col min="1" max="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2023-11-06T12:25:39Z</dcterms:created>
  <dcterms:modified xsi:type="dcterms:W3CDTF">2023-11-12T15:50:50Z</dcterms:modified>
</cp:coreProperties>
</file>