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ccountorgroup-my.sharepoint.com/personal/artturi_laitakari_accountorhr_fi/Documents/Työpöytä/"/>
    </mc:Choice>
  </mc:AlternateContent>
  <xr:revisionPtr revIDLastSave="0" documentId="8_{B20B4E4B-565F-439A-8B49-F087570FCED3}" xr6:coauthVersionLast="47" xr6:coauthVersionMax="47" xr10:uidLastSave="{00000000-0000-0000-0000-000000000000}"/>
  <bookViews>
    <workbookView xWindow="-108" yWindow="-108" windowWidth="23256" windowHeight="14160" tabRatio="571" activeTab="1" xr2:uid="{BBD93730-5463-4DF6-B15C-C11611FF390F}"/>
  </bookViews>
  <sheets>
    <sheet name="Empty" sheetId="12" r:id="rId1"/>
    <sheet name="Rothchild" sheetId="3" r:id="rId2"/>
    <sheet name="Nixie" sheetId="1" r:id="rId3"/>
    <sheet name="Marco Polo" sheetId="4" r:id="rId4"/>
    <sheet name="Anders Wirtsenius" sheetId="5" r:id="rId5"/>
    <sheet name="spells" sheetId="6" r:id="rId6"/>
    <sheet name="Companion" sheetId="9" r:id="rId7"/>
    <sheet name="Companion (2)" sheetId="10" r:id="rId8"/>
    <sheet name="Grogs" sheetId="11" r:id="rId9"/>
    <sheet name="Covenant" sheetId="8" r:id="rId10"/>
    <sheet name="rules" sheetId="13" r:id="rId11"/>
  </sheets>
  <definedNames>
    <definedName name="_xlnm.Print_Area" localSheetId="4">'Anders Wirtsenius'!$B$1:$M$71</definedName>
    <definedName name="_xlnm.Print_Area" localSheetId="6">Companion!$B$1:$M$67</definedName>
    <definedName name="_xlnm.Print_Area" localSheetId="7">'Companion (2)'!$B$1:$M$67</definedName>
    <definedName name="_xlnm.Print_Area" localSheetId="0">Empty!$B$1:$M$71</definedName>
    <definedName name="_xlnm.Print_Area" localSheetId="3">'Marco Polo'!$B$1:$M$71</definedName>
    <definedName name="_xlnm.Print_Area" localSheetId="2">Nixie!$B$1:$M$71</definedName>
    <definedName name="_xlnm.Print_Area" localSheetId="1">Rothchild!$B$1:$M$71</definedName>
    <definedName name="_xlnm.Print_Area" localSheetId="5">spells!$B$1:$M$50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 i="13" l="1"/>
  <c r="Q31" i="13"/>
  <c r="Q32" i="13"/>
  <c r="O9" i="13"/>
  <c r="Q18" i="13"/>
  <c r="Q19" i="13" s="1"/>
  <c r="Q20" i="13" s="1"/>
  <c r="Q21" i="13" s="1"/>
  <c r="Q22" i="13" s="1"/>
  <c r="Q23" i="13" s="1"/>
  <c r="Q24" i="13" s="1"/>
  <c r="Q25" i="13" s="1"/>
  <c r="Q26" i="13" s="1"/>
  <c r="Q27" i="13" s="1"/>
  <c r="Q28" i="13" s="1"/>
  <c r="Q29" i="13" s="1"/>
  <c r="Q17" i="13"/>
  <c r="Q16" i="13"/>
  <c r="E8" i="13"/>
  <c r="E9" i="13" s="1"/>
  <c r="E10" i="13" s="1"/>
  <c r="E11" i="13" s="1"/>
  <c r="E12" i="13" s="1"/>
  <c r="E13" i="13" s="1"/>
  <c r="E14" i="13" s="1"/>
  <c r="E15" i="13" s="1"/>
  <c r="E16" i="13" s="1"/>
  <c r="K8" i="13"/>
  <c r="M8" i="13" s="1"/>
  <c r="C48" i="10"/>
  <c r="C47" i="10"/>
  <c r="C14" i="10"/>
  <c r="C13" i="10"/>
  <c r="C14" i="9"/>
  <c r="C13" i="9"/>
  <c r="C18" i="3"/>
  <c r="C17" i="3"/>
  <c r="C18" i="1"/>
  <c r="C17" i="1"/>
  <c r="C18" i="4"/>
  <c r="C17" i="4"/>
  <c r="C18" i="5"/>
  <c r="C17" i="5"/>
  <c r="K29" i="12"/>
  <c r="I29" i="12"/>
  <c r="K28" i="12"/>
  <c r="I28" i="12"/>
  <c r="K27" i="12"/>
  <c r="I27" i="12"/>
  <c r="S26" i="12"/>
  <c r="K26" i="12"/>
  <c r="I26" i="12"/>
  <c r="I25" i="12"/>
  <c r="I24" i="12"/>
  <c r="I23" i="12"/>
  <c r="E16" i="8"/>
  <c r="E11" i="8"/>
  <c r="D11" i="8"/>
  <c r="E12" i="8"/>
  <c r="D12" i="8"/>
  <c r="E15" i="8"/>
  <c r="E14" i="8"/>
  <c r="E13" i="8"/>
  <c r="K25" i="5"/>
  <c r="K24" i="5"/>
  <c r="K24" i="4"/>
  <c r="K29" i="4"/>
  <c r="K28" i="4"/>
  <c r="K27" i="4"/>
  <c r="K26" i="4"/>
  <c r="K25" i="4"/>
  <c r="K29" i="3"/>
  <c r="K28" i="3"/>
  <c r="K27" i="3"/>
  <c r="K26" i="3"/>
  <c r="K29" i="1"/>
  <c r="M59" i="10"/>
  <c r="M25" i="9"/>
  <c r="M24" i="9"/>
  <c r="Q57" i="10"/>
  <c r="Q56" i="10"/>
  <c r="Q55" i="10"/>
  <c r="Q54" i="10"/>
  <c r="Q53" i="10"/>
  <c r="I23" i="9"/>
  <c r="M59" i="9"/>
  <c r="M58" i="9"/>
  <c r="M57" i="9"/>
  <c r="M23" i="10"/>
  <c r="I24" i="9"/>
  <c r="M58" i="10"/>
  <c r="I59" i="10"/>
  <c r="I58" i="10"/>
  <c r="I57" i="10"/>
  <c r="O52" i="10"/>
  <c r="T29" i="10"/>
  <c r="W28" i="10"/>
  <c r="U28" i="10"/>
  <c r="T28" i="10"/>
  <c r="W27" i="10"/>
  <c r="U27" i="10"/>
  <c r="T27" i="10"/>
  <c r="W26" i="10"/>
  <c r="U26" i="10"/>
  <c r="T26" i="10"/>
  <c r="W25" i="10"/>
  <c r="U25" i="10"/>
  <c r="T25" i="10"/>
  <c r="W24" i="10"/>
  <c r="U24" i="10"/>
  <c r="T24" i="10"/>
  <c r="S22" i="10"/>
  <c r="I25" i="10"/>
  <c r="M24" i="10"/>
  <c r="I24" i="10"/>
  <c r="I23" i="10"/>
  <c r="C48" i="9"/>
  <c r="C47" i="9"/>
  <c r="I59" i="9"/>
  <c r="I58" i="9"/>
  <c r="I57" i="9"/>
  <c r="O52" i="9"/>
  <c r="T29" i="9"/>
  <c r="W28" i="9"/>
  <c r="U28" i="9"/>
  <c r="T28" i="9"/>
  <c r="W27" i="9"/>
  <c r="U27" i="9"/>
  <c r="T27" i="9"/>
  <c r="W26" i="9"/>
  <c r="U26" i="9"/>
  <c r="T26" i="9"/>
  <c r="W25" i="9"/>
  <c r="U25" i="9"/>
  <c r="T25" i="9"/>
  <c r="I25" i="9"/>
  <c r="W24" i="9"/>
  <c r="U24" i="9"/>
  <c r="T24" i="9"/>
  <c r="S22" i="9"/>
  <c r="K28" i="1"/>
  <c r="K27" i="1"/>
  <c r="K26" i="1"/>
  <c r="K25" i="1"/>
  <c r="F14" i="8"/>
  <c r="I25" i="3"/>
  <c r="M26" i="5"/>
  <c r="W29" i="1"/>
  <c r="W30" i="1"/>
  <c r="W31" i="1"/>
  <c r="W32" i="1"/>
  <c r="W28" i="1"/>
  <c r="U29" i="1"/>
  <c r="U30" i="1"/>
  <c r="U31" i="1"/>
  <c r="U32" i="1"/>
  <c r="U28" i="1"/>
  <c r="T29" i="1"/>
  <c r="T30" i="1"/>
  <c r="T31" i="1"/>
  <c r="T32" i="1"/>
  <c r="T33" i="1"/>
  <c r="T28" i="1"/>
  <c r="M30" i="5"/>
  <c r="O56" i="5"/>
  <c r="I28" i="5"/>
  <c r="I27" i="5"/>
  <c r="S26" i="5"/>
  <c r="I26" i="5"/>
  <c r="I25" i="5"/>
  <c r="I24" i="5"/>
  <c r="M23" i="5"/>
  <c r="I23" i="5"/>
  <c r="T21" i="5"/>
  <c r="T17" i="5"/>
  <c r="T21" i="4"/>
  <c r="I28" i="4"/>
  <c r="I27" i="4"/>
  <c r="I26" i="4"/>
  <c r="I25" i="4"/>
  <c r="I24" i="4"/>
  <c r="T17" i="4"/>
  <c r="O56" i="4"/>
  <c r="M30" i="4"/>
  <c r="S26" i="4"/>
  <c r="M23" i="4"/>
  <c r="I23" i="4"/>
  <c r="M30" i="3"/>
  <c r="O56" i="3"/>
  <c r="I29" i="3"/>
  <c r="I28" i="3"/>
  <c r="S26" i="3"/>
  <c r="I27" i="3"/>
  <c r="I26" i="3"/>
  <c r="M24" i="3"/>
  <c r="I24" i="3"/>
  <c r="M23" i="3"/>
  <c r="I23" i="3"/>
  <c r="O56" i="1"/>
  <c r="S26" i="1"/>
  <c r="I23" i="1"/>
  <c r="I24" i="1"/>
  <c r="M30" i="1"/>
  <c r="I29" i="1"/>
  <c r="J28" i="1"/>
  <c r="I28" i="1"/>
  <c r="J27" i="1"/>
  <c r="I27" i="1"/>
  <c r="J25" i="1"/>
  <c r="I25" i="1"/>
  <c r="I26" i="1"/>
  <c r="M24" i="1"/>
  <c r="L8" i="13" l="1"/>
</calcChain>
</file>

<file path=xl/sharedStrings.xml><?xml version="1.0" encoding="utf-8"?>
<sst xmlns="http://schemas.openxmlformats.org/spreadsheetml/2006/main" count="2778" uniqueCount="600">
  <si>
    <t>ASPECTS</t>
  </si>
  <si>
    <t>High concept</t>
  </si>
  <si>
    <t>House</t>
  </si>
  <si>
    <t>Nationality</t>
  </si>
  <si>
    <t>Skill</t>
  </si>
  <si>
    <t>Athletics</t>
  </si>
  <si>
    <t>Burglary</t>
  </si>
  <si>
    <t>Contacts</t>
  </si>
  <si>
    <t>Investigate</t>
  </si>
  <si>
    <t>Lore</t>
  </si>
  <si>
    <t>Physique</t>
  </si>
  <si>
    <t>Resources</t>
  </si>
  <si>
    <t>Stealth</t>
  </si>
  <si>
    <t>Will</t>
  </si>
  <si>
    <t>Creo (Cr)</t>
  </si>
  <si>
    <t>Intellego (In)</t>
  </si>
  <si>
    <t>Muto (Mu)</t>
  </si>
  <si>
    <t>Perdo (Pe) </t>
  </si>
  <si>
    <t>Rego (Re) </t>
  </si>
  <si>
    <t>Animal (An)</t>
  </si>
  <si>
    <t>Auram (Au) </t>
  </si>
  <si>
    <t>Aquam (Aq) </t>
  </si>
  <si>
    <t>Corpus (Co) </t>
  </si>
  <si>
    <t>Herbam (He) </t>
  </si>
  <si>
    <t>Vim (Vi)</t>
  </si>
  <si>
    <t>30 points to use</t>
  </si>
  <si>
    <t>15 p to use</t>
  </si>
  <si>
    <t>3,3,2,1</t>
  </si>
  <si>
    <t>2,2,2,2,2</t>
  </si>
  <si>
    <t>1 in all</t>
  </si>
  <si>
    <t>Ride</t>
  </si>
  <si>
    <t>Influence</t>
  </si>
  <si>
    <t>Medicine</t>
  </si>
  <si>
    <t xml:space="preserve"> Church Lore</t>
  </si>
  <si>
    <t xml:space="preserve"> Hermetic Lore</t>
  </si>
  <si>
    <t xml:space="preserve"> Faerie Lore</t>
  </si>
  <si>
    <t xml:space="preserve"> Infernal Lore</t>
  </si>
  <si>
    <t>Fatique</t>
  </si>
  <si>
    <t>Superb (+5)</t>
  </si>
  <si>
    <t>Great (+4)</t>
  </si>
  <si>
    <t>Good (+3)</t>
  </si>
  <si>
    <t>Fair (+2)</t>
  </si>
  <si>
    <t>Average (+1)</t>
  </si>
  <si>
    <t>mediocre (+0)</t>
  </si>
  <si>
    <t>specialist</t>
  </si>
  <si>
    <t>Dual art</t>
  </si>
  <si>
    <t>Fcocused</t>
  </si>
  <si>
    <t>Generalist</t>
  </si>
  <si>
    <t>Academic</t>
  </si>
  <si>
    <t>Name</t>
  </si>
  <si>
    <t>Description</t>
  </si>
  <si>
    <t>Refresh</t>
  </si>
  <si>
    <t>Alertness</t>
  </si>
  <si>
    <t>Magic Theory</t>
  </si>
  <si>
    <t>Melee</t>
  </si>
  <si>
    <t>Ranged</t>
  </si>
  <si>
    <t>Survival</t>
  </si>
  <si>
    <t>flambeau</t>
  </si>
  <si>
    <t>France</t>
  </si>
  <si>
    <t>Nixie</t>
  </si>
  <si>
    <t>Imaginem (Im)</t>
  </si>
  <si>
    <t>Mentem (Me)</t>
  </si>
  <si>
    <t>Terram (Te)</t>
  </si>
  <si>
    <t>Ignem (Ig)</t>
  </si>
  <si>
    <t>Pyromaniac</t>
  </si>
  <si>
    <t>Consequences</t>
  </si>
  <si>
    <t>Magical arts</t>
  </si>
  <si>
    <t>2 mild</t>
  </si>
  <si>
    <t>6 severe</t>
  </si>
  <si>
    <r>
      <t xml:space="preserve">4 </t>
    </r>
    <r>
      <rPr>
        <sz val="11"/>
        <color theme="1"/>
        <rFont val="Arial Narrow"/>
        <family val="2"/>
      </rPr>
      <t>moderate</t>
    </r>
  </si>
  <si>
    <r>
      <t xml:space="preserve">8 </t>
    </r>
    <r>
      <rPr>
        <sz val="11"/>
        <color theme="1"/>
        <rFont val="Arial Narrow"/>
        <family val="2"/>
      </rPr>
      <t>permanent</t>
    </r>
  </si>
  <si>
    <t>p</t>
  </si>
  <si>
    <t>mild</t>
  </si>
  <si>
    <t>moderate</t>
  </si>
  <si>
    <t>severe</t>
  </si>
  <si>
    <t>-0</t>
  </si>
  <si>
    <t>incapasitated</t>
  </si>
  <si>
    <t>10 min</t>
  </si>
  <si>
    <t>Combat</t>
  </si>
  <si>
    <t>weapon size</t>
  </si>
  <si>
    <t>Armor</t>
  </si>
  <si>
    <t>Weapon</t>
  </si>
  <si>
    <t>1. small weapon</t>
  </si>
  <si>
    <t>2. one handed weapon</t>
  </si>
  <si>
    <t>3. 2 handed weapon</t>
  </si>
  <si>
    <t>4. extra heavy weapon</t>
  </si>
  <si>
    <t>1. light armor</t>
  </si>
  <si>
    <t>2. medium armor</t>
  </si>
  <si>
    <t>3. heavy armor</t>
  </si>
  <si>
    <t>4. Mechanical battle armor</t>
  </si>
  <si>
    <t>Spell</t>
  </si>
  <si>
    <t>Form</t>
  </si>
  <si>
    <t>Level</t>
  </si>
  <si>
    <t>Range</t>
  </si>
  <si>
    <t>Duration</t>
  </si>
  <si>
    <t>Target</t>
  </si>
  <si>
    <t>Impulsive redhead, pretty and hot headed</t>
  </si>
  <si>
    <t>Virtues</t>
  </si>
  <si>
    <t>Flaws</t>
  </si>
  <si>
    <t>Warping</t>
  </si>
  <si>
    <t>Decrepitude</t>
  </si>
  <si>
    <t>Equipment</t>
  </si>
  <si>
    <t>Female</t>
  </si>
  <si>
    <t>robes</t>
  </si>
  <si>
    <t>Ritual knife</t>
  </si>
  <si>
    <t>Ball of Abysmal Flame</t>
  </si>
  <si>
    <t>moment</t>
  </si>
  <si>
    <t>Individual</t>
  </si>
  <si>
    <t>A ball of flame shoots from your hand to stike a single</t>
  </si>
  <si>
    <t>target, doing +6 damage</t>
  </si>
  <si>
    <t>Flash of the Scarlett flames</t>
  </si>
  <si>
    <t>Creo</t>
  </si>
  <si>
    <t>ignem</t>
  </si>
  <si>
    <t>Ignem</t>
  </si>
  <si>
    <t>Voice</t>
  </si>
  <si>
    <t>voice</t>
  </si>
  <si>
    <t>individual</t>
  </si>
  <si>
    <t>a brilliant red flash explodes in the air</t>
  </si>
  <si>
    <t>Venus blessing</t>
  </si>
  <si>
    <t>Wall of protecting Stone</t>
  </si>
  <si>
    <t>Terram</t>
  </si>
  <si>
    <t>Touch</t>
  </si>
  <si>
    <t>Makes a wall of granity up to 19 meters wide,</t>
  </si>
  <si>
    <t>3 meters high and one meter thick.</t>
  </si>
  <si>
    <t>Fantastic (+6)</t>
  </si>
  <si>
    <t>Legendary (+7)</t>
  </si>
  <si>
    <t>Avatar (+9)</t>
  </si>
  <si>
    <t>Epic (+8)</t>
  </si>
  <si>
    <t>rank</t>
  </si>
  <si>
    <t>Hermetic lore</t>
  </si>
  <si>
    <t>Church lore</t>
  </si>
  <si>
    <t>Recovery</t>
  </si>
  <si>
    <t xml:space="preserve">where you designate. Target rolls physique </t>
  </si>
  <si>
    <t>save or is blinded</t>
  </si>
  <si>
    <t>30 level spells</t>
  </si>
  <si>
    <t>Tech</t>
  </si>
  <si>
    <t>Corpus</t>
  </si>
  <si>
    <t>touch</t>
  </si>
  <si>
    <t>ritual</t>
  </si>
  <si>
    <t>Panic of the trembling Heart</t>
  </si>
  <si>
    <t>eye</t>
  </si>
  <si>
    <t>Mentem</t>
  </si>
  <si>
    <t>Sun</t>
  </si>
  <si>
    <t>Ind.</t>
  </si>
  <si>
    <t>Touch of Midas</t>
  </si>
  <si>
    <t>creates a 40 kg lump of gold</t>
  </si>
  <si>
    <t>Aquam</t>
  </si>
  <si>
    <t>Ind</t>
  </si>
  <si>
    <t>Footsteps of slippery oil</t>
  </si>
  <si>
    <t>7 m wide area of slippery oil.</t>
  </si>
  <si>
    <t>Swiss</t>
  </si>
  <si>
    <t>Jerbiton</t>
  </si>
  <si>
    <t>Muto Corpus</t>
  </si>
  <si>
    <t>Muto Animal</t>
  </si>
  <si>
    <t>Muto</t>
  </si>
  <si>
    <t>Long Sword</t>
  </si>
  <si>
    <t>Gentle Gift</t>
  </si>
  <si>
    <t>Cloak of black feathers</t>
  </si>
  <si>
    <t>Shape of the woodland prowler</t>
  </si>
  <si>
    <t>Gift of the Bears fortitude</t>
  </si>
  <si>
    <t>Gain armor 1</t>
  </si>
  <si>
    <t>AniCorp</t>
  </si>
  <si>
    <t>Person</t>
  </si>
  <si>
    <t>indv</t>
  </si>
  <si>
    <t>Disguise of the new visage</t>
  </si>
  <si>
    <t>sun</t>
  </si>
  <si>
    <t>Facial features to any form you choose</t>
  </si>
  <si>
    <t>Shape of the wolf, need a wolf skin</t>
  </si>
  <si>
    <t>Shape of the raven, requires raven feather</t>
  </si>
  <si>
    <t>Aura of ennobled presense</t>
  </si>
  <si>
    <t>Imaginem</t>
  </si>
  <si>
    <t>Individu</t>
  </si>
  <si>
    <t>+1 to influence</t>
  </si>
  <si>
    <t>Recollection of a memory never quite lived</t>
  </si>
  <si>
    <t>Eye</t>
  </si>
  <si>
    <t>Changes details of a memory</t>
  </si>
  <si>
    <t>The Fog</t>
  </si>
  <si>
    <t>Auram</t>
  </si>
  <si>
    <t>bound</t>
  </si>
  <si>
    <t>Diameter</t>
  </si>
  <si>
    <t>diameter</t>
  </si>
  <si>
    <t>large</t>
  </si>
  <si>
    <t>creates a fog in the area of a mile across</t>
  </si>
  <si>
    <t>Lungs of the fish</t>
  </si>
  <si>
    <t>AquAuram</t>
  </si>
  <si>
    <t>part</t>
  </si>
  <si>
    <t>Faerie lore</t>
  </si>
  <si>
    <t>Noble clothes</t>
  </si>
  <si>
    <t>No social penalties</t>
  </si>
  <si>
    <t>Handsome young noble.</t>
  </si>
  <si>
    <t>Epic (+7)</t>
  </si>
  <si>
    <t>Legendary (+8)</t>
  </si>
  <si>
    <t>Skills</t>
  </si>
  <si>
    <t>Marco Polo</t>
  </si>
  <si>
    <t>Italian</t>
  </si>
  <si>
    <t>Tremere</t>
  </si>
  <si>
    <t>Manipulator</t>
  </si>
  <si>
    <t>3,3,2</t>
  </si>
  <si>
    <t>Rego Mentem</t>
  </si>
  <si>
    <t>Rego Corpus</t>
  </si>
  <si>
    <t>Rego</t>
  </si>
  <si>
    <t>Call to Slumber</t>
  </si>
  <si>
    <t>Aura of Rightful Authority</t>
  </si>
  <si>
    <t>7 league Stride</t>
  </si>
  <si>
    <t xml:space="preserve">Rego </t>
  </si>
  <si>
    <t>Lift the Dangling puppet</t>
  </si>
  <si>
    <t>Gift of Frog Legs</t>
  </si>
  <si>
    <t>Trust of Child like Faith</t>
  </si>
  <si>
    <t>Perdo</t>
  </si>
  <si>
    <t>Animal companion</t>
  </si>
  <si>
    <t>Oversensitive to disrespect</t>
  </si>
  <si>
    <t>Pessimistic</t>
  </si>
  <si>
    <t>Church Lore</t>
  </si>
  <si>
    <t>Subtle Magic (gestures)</t>
  </si>
  <si>
    <t>ind</t>
  </si>
  <si>
    <t>Target thinks you are an authority</t>
  </si>
  <si>
    <t>Target falls into natural sleep</t>
  </si>
  <si>
    <t>4,2,1,1</t>
  </si>
  <si>
    <t>Quiet brooding mage</t>
  </si>
  <si>
    <t>Season</t>
  </si>
  <si>
    <t>1 lvl spell</t>
  </si>
  <si>
    <t>1xp for arts</t>
  </si>
  <si>
    <t>Roll magic theory against spell difficulty to learn the spell in one season</t>
  </si>
  <si>
    <t>Other, fate system</t>
  </si>
  <si>
    <t>Stress</t>
  </si>
  <si>
    <t>Physical</t>
  </si>
  <si>
    <t>Mental</t>
  </si>
  <si>
    <t>Indebted</t>
  </si>
  <si>
    <t>ppppp</t>
  </si>
  <si>
    <t>Intellego</t>
  </si>
  <si>
    <t>Arders Wirtsenius</t>
  </si>
  <si>
    <t>Obese</t>
  </si>
  <si>
    <t>Bonisagus</t>
  </si>
  <si>
    <t>True nerd of magic</t>
  </si>
  <si>
    <t>Danish</t>
  </si>
  <si>
    <t>6 min</t>
  </si>
  <si>
    <t>60 min</t>
  </si>
  <si>
    <t>Wrathful (minor)</t>
  </si>
  <si>
    <t>Arc</t>
  </si>
  <si>
    <t>Conc</t>
  </si>
  <si>
    <t>Room</t>
  </si>
  <si>
    <t>Summoning the Distant Image</t>
  </si>
  <si>
    <t>Obese academic, true nerd, cheerful</t>
  </si>
  <si>
    <t xml:space="preserve">You can see and hear what is happening in the place  </t>
  </si>
  <si>
    <t xml:space="preserve">you designate. You must have an arcane connection  </t>
  </si>
  <si>
    <t>with the place or a person there.</t>
  </si>
  <si>
    <t>Clumsy</t>
  </si>
  <si>
    <t>Compassionate, minor</t>
  </si>
  <si>
    <t>Phantasm of the Human form</t>
  </si>
  <si>
    <t>Makes an image of a clothed and equipped person</t>
  </si>
  <si>
    <t>that can make noise.</t>
  </si>
  <si>
    <t>While concentrating the person behaves as you</t>
  </si>
  <si>
    <t>dictate. Still immaterial.</t>
  </si>
  <si>
    <t>Spontaneous (Im)</t>
  </si>
  <si>
    <t>Spontanious spells</t>
  </si>
  <si>
    <t xml:space="preserve">Target appears more forceful, authorative and </t>
  </si>
  <si>
    <t>believable. Numerous subtle changes in appearance</t>
  </si>
  <si>
    <t>brings about this change, including a slight superna-</t>
  </si>
  <si>
    <t>tural illumination of the face.</t>
  </si>
  <si>
    <t>Disquise of the Transformed Image</t>
  </si>
  <si>
    <t>Makes someone look, sound, feel and smell different</t>
  </si>
  <si>
    <t>thought at least passably human.</t>
  </si>
  <si>
    <t>Veil of Invisibility</t>
  </si>
  <si>
    <t>Imaginen</t>
  </si>
  <si>
    <t xml:space="preserve">The target becomes completely undetetectable to </t>
  </si>
  <si>
    <t>normal sight, regandless of what he does, but still</t>
  </si>
  <si>
    <t>casts a shadow.</t>
  </si>
  <si>
    <t>Wizard's sidestep</t>
  </si>
  <si>
    <t>per.</t>
  </si>
  <si>
    <t>Your image appears up to 1 pace from where you</t>
  </si>
  <si>
    <t>actually are, so attacks aimed there are likely to miss</t>
  </si>
  <si>
    <t xml:space="preserve">you. Wherever the image is successfully struck, it </t>
  </si>
  <si>
    <t>disappears and reappears in another spot. Def +2</t>
  </si>
  <si>
    <t>Eyes of the Eagle</t>
  </si>
  <si>
    <t>Per</t>
  </si>
  <si>
    <t>Vision</t>
  </si>
  <si>
    <t xml:space="preserve">You see distant things clearly. No matter how far </t>
  </si>
  <si>
    <t>away something is, you can make out details as if</t>
  </si>
  <si>
    <t>it  were only a foot or so from you.</t>
  </si>
  <si>
    <t>Composite Bow</t>
  </si>
  <si>
    <t>Danish nobility clothes, ritual knife, sometimes combosite bow.</t>
  </si>
  <si>
    <t>0. Unarmed</t>
  </si>
  <si>
    <t>Boxing</t>
  </si>
  <si>
    <t>Brawling</t>
  </si>
  <si>
    <t>0. unarmed</t>
  </si>
  <si>
    <t>fate points</t>
  </si>
  <si>
    <t>Mom.</t>
  </si>
  <si>
    <t>Transports you to any place within 7 leagues either</t>
  </si>
  <si>
    <t>that you can see or that you have an Arcane Connec</t>
  </si>
  <si>
    <t>with. If you fail ReCo test, your arrival goes awry.</t>
  </si>
  <si>
    <t>A botch means you appear in the wrong place.</t>
  </si>
  <si>
    <t>Lifts a person of size +1 or smaller vertically into</t>
  </si>
  <si>
    <t>the air. Generally, you cam make the target rise</t>
  </si>
  <si>
    <t xml:space="preserve">or fall as fast as smoke rises. A heavier person </t>
  </si>
  <si>
    <t>rises more slowly and falls more quickly.</t>
  </si>
  <si>
    <t>Strings of the Unwilling Marionette</t>
  </si>
  <si>
    <t>Concentr</t>
  </si>
  <si>
    <t>you can control the physical movements of a person</t>
  </si>
  <si>
    <t>such as walking, standing, and turning.</t>
  </si>
  <si>
    <t>If target resists, the movements are jerky.</t>
  </si>
  <si>
    <t>Target can yell, but cannot speak intelligebly.</t>
  </si>
  <si>
    <t>Allows the target to leap up to 5m vertically or</t>
  </si>
  <si>
    <t>9m horizontally. The person must make a physiq</t>
  </si>
  <si>
    <t>roll to land safely.</t>
  </si>
  <si>
    <t>Telekinetic push</t>
  </si>
  <si>
    <t>Moment</t>
  </si>
  <si>
    <t>Moves a person of Size +1 or less vertically, hori-</t>
  </si>
  <si>
    <t>zontally or what ever you like in high speed.</t>
  </si>
  <si>
    <t>Target can get damage if thrown into heavy</t>
  </si>
  <si>
    <t>or sharp object/wall.</t>
  </si>
  <si>
    <t>Diam</t>
  </si>
  <si>
    <t>The target loses judgement and believes almost</t>
  </si>
  <si>
    <t>any passable lie for the duration of the spell.</t>
  </si>
  <si>
    <t>Will roll is allowed to resist. Truly incredible lies</t>
  </si>
  <si>
    <t>allow easier resistance rolls.</t>
  </si>
  <si>
    <t>Quiet magic (voice)</t>
  </si>
  <si>
    <t>Inoffensive to animal</t>
  </si>
  <si>
    <t>one specific object, person or a place.</t>
  </si>
  <si>
    <t>Creates an overpowering fear in one person for</t>
  </si>
  <si>
    <t>remove a severe consequence</t>
  </si>
  <si>
    <t>Major Healing touch</t>
  </si>
  <si>
    <t xml:space="preserve">It takes 15 minutes per spell level to cast a ritual spell, and one VIS per spell level. </t>
  </si>
  <si>
    <t>Physique rolls are required to stay  upright</t>
  </si>
  <si>
    <t>Art summa</t>
  </si>
  <si>
    <t>Cost</t>
  </si>
  <si>
    <t>Lab Texts</t>
  </si>
  <si>
    <t>Vis Stocks</t>
  </si>
  <si>
    <t>Weak covenant</t>
  </si>
  <si>
    <t>0 - 300 build points</t>
  </si>
  <si>
    <t>Learn Magical Art</t>
  </si>
  <si>
    <t>Learn spells</t>
  </si>
  <si>
    <t>Vis source/year</t>
  </si>
  <si>
    <t>1 pawn / 5bp</t>
  </si>
  <si>
    <t>5 pawns of vis / 1bp</t>
  </si>
  <si>
    <t>1bp per spell level</t>
  </si>
  <si>
    <t>vis</t>
  </si>
  <si>
    <t xml:space="preserve"> levels of spells</t>
  </si>
  <si>
    <t>Specialist</t>
  </si>
  <si>
    <t>Perfume</t>
  </si>
  <si>
    <t>In all arts</t>
  </si>
  <si>
    <t>Max lvl 5</t>
  </si>
  <si>
    <t>Moon</t>
  </si>
  <si>
    <t>Faerie Gold</t>
  </si>
  <si>
    <t>-2</t>
  </si>
  <si>
    <t>-</t>
  </si>
  <si>
    <t>brawl</t>
  </si>
  <si>
    <t>Elemental Magic</t>
  </si>
  <si>
    <t>(view elements as one art)</t>
  </si>
  <si>
    <t>Creo Elements</t>
  </si>
  <si>
    <t>Mentem/Corpus</t>
  </si>
  <si>
    <t>Def</t>
  </si>
  <si>
    <t>chaotic magic</t>
  </si>
  <si>
    <t>Designate spell level</t>
  </si>
  <si>
    <t>spell goes out of control</t>
  </si>
  <si>
    <t>Heir (assasinations and responsibilities)</t>
  </si>
  <si>
    <t>Close family ties (Rothschield family)</t>
  </si>
  <si>
    <t>Susceptible to Divine Power</t>
  </si>
  <si>
    <t>Mystic, changer</t>
  </si>
  <si>
    <t>Good, great, superb</t>
  </si>
  <si>
    <t>average, fair</t>
  </si>
  <si>
    <t>Mediocre, poor</t>
  </si>
  <si>
    <t>Terrible</t>
  </si>
  <si>
    <t>ritual, ind</t>
  </si>
  <si>
    <t>Created a small lump of gold, 40 kg.</t>
  </si>
  <si>
    <t xml:space="preserve"> sences touch, and sight.</t>
  </si>
  <si>
    <t>Spontanious</t>
  </si>
  <si>
    <t>+4+4DF/2</t>
  </si>
  <si>
    <t>Turns water into air as it enters your lungs allowing</t>
  </si>
  <si>
    <t>you to breat water as you do air.</t>
  </si>
  <si>
    <t>Harry Rothchild</t>
  </si>
  <si>
    <t>covenant</t>
  </si>
  <si>
    <t>Bound</t>
  </si>
  <si>
    <t>pppp</t>
  </si>
  <si>
    <t>pp</t>
  </si>
  <si>
    <t>ppp</t>
  </si>
  <si>
    <t>Hu</t>
  </si>
  <si>
    <t>Annabelle</t>
  </si>
  <si>
    <t xml:space="preserve">Her age is 20, hair is long and light golden, quite pretty. </t>
  </si>
  <si>
    <t>Anabelle is a french maiden, a ranger, hunter.</t>
  </si>
  <si>
    <t>she is also a skinchanger</t>
  </si>
  <si>
    <t>body guard for Nixie</t>
  </si>
  <si>
    <t>chinese warrior</t>
  </si>
  <si>
    <t>Skinchanger ranger</t>
  </si>
  <si>
    <t>Harry Rothschild</t>
  </si>
  <si>
    <t>Bow and arrow</t>
  </si>
  <si>
    <t>Skin changer</t>
  </si>
  <si>
    <t>Light leather</t>
  </si>
  <si>
    <r>
      <t>Gealen Rander</t>
    </r>
    <r>
      <rPr>
        <sz val="11"/>
        <color rgb="FF3A3A3A"/>
        <rFont val="Arial Narrow"/>
        <family val="2"/>
      </rPr>
      <t> is an English woodsman whose parents had both died by time he was age 5, his mother apparently in childbirth and his father died a few years later.</t>
    </r>
  </si>
  <si>
    <t>Animal Ken</t>
  </si>
  <si>
    <t>Animal Handling</t>
  </si>
  <si>
    <t>ranged</t>
  </si>
  <si>
    <t>English</t>
  </si>
  <si>
    <t>Norse french</t>
  </si>
  <si>
    <t>Viking warrior</t>
  </si>
  <si>
    <t xml:space="preserve">Agmundr is a Viking and a Skald of great stature and mighty strength. He is haunted by the great wolf Fenrir and his life and destiny are tied to the Beast. </t>
  </si>
  <si>
    <t>Medium armor</t>
  </si>
  <si>
    <t>Anders</t>
  </si>
  <si>
    <t>Gealan Rander</t>
  </si>
  <si>
    <t>Jian longsword</t>
  </si>
  <si>
    <t>Jian longsword, rattan shield, chinese battle armor, horse</t>
  </si>
  <si>
    <t xml:space="preserve">Speaks </t>
  </si>
  <si>
    <t>composite bow, arrows, short sword, knife</t>
  </si>
  <si>
    <t>Nizza woodlands</t>
  </si>
  <si>
    <t>Provencal</t>
  </si>
  <si>
    <t>Chinese provencal</t>
  </si>
  <si>
    <t>Occitan and chinese</t>
  </si>
  <si>
    <t>Longbow</t>
  </si>
  <si>
    <t>Bodyguard</t>
  </si>
  <si>
    <t>Annabelle shifter</t>
  </si>
  <si>
    <t>Gaelan whisperer</t>
  </si>
  <si>
    <t>Agmundr Storsson</t>
  </si>
  <si>
    <t>Agmundr strongarm</t>
  </si>
  <si>
    <t>Stunts</t>
  </si>
  <si>
    <t>Lycantrophe, 3 days a werewolf fullmoon</t>
  </si>
  <si>
    <t>* put an animal skin and gain abilities and weakness of the animal.</t>
  </si>
  <si>
    <t>* Keep intellect if not in that form for not too long</t>
  </si>
  <si>
    <t>* heals all damage when gains control.</t>
  </si>
  <si>
    <t>Curse of Venus</t>
  </si>
  <si>
    <t>* fall in love with the wrong people</t>
  </si>
  <si>
    <t>* those you really like find you vain and shallow</t>
  </si>
  <si>
    <t>Spear</t>
  </si>
  <si>
    <t>0 unarmed</t>
  </si>
  <si>
    <t>Animal Companion Rufus Dog</t>
  </si>
  <si>
    <t>Short sword</t>
  </si>
  <si>
    <t>Rank</t>
  </si>
  <si>
    <t>Weapon size</t>
  </si>
  <si>
    <t>Weapons</t>
  </si>
  <si>
    <t>Battle armor, Rattan shield (1 shift)</t>
  </si>
  <si>
    <t>in the perfect place to help someone in need, ignoring usual limits of</t>
  </si>
  <si>
    <t>time, distance, or plausibility. If the GM elects to grant you a boost and</t>
  </si>
  <si>
    <t>subsequently take advantage of the situation, the stunt does not count</t>
  </si>
  <si>
    <t>as the once-per-session application.</t>
  </si>
  <si>
    <t>1p per weapon size. this one use gives weapon +2 to one of 4 actions.</t>
  </si>
  <si>
    <t xml:space="preserve">once rune is cast, it disappears. casting rune takes a minute </t>
  </si>
  <si>
    <t>* talk to animals</t>
  </si>
  <si>
    <t>flexible formulaic magic</t>
  </si>
  <si>
    <t>add ir remove spell lvl</t>
  </si>
  <si>
    <t>by one, dynamically</t>
  </si>
  <si>
    <t>Approaches</t>
  </si>
  <si>
    <t>Careful</t>
  </si>
  <si>
    <t>Clever</t>
  </si>
  <si>
    <t>Flashy</t>
  </si>
  <si>
    <t>Forceful</t>
  </si>
  <si>
    <t>Quick</t>
  </si>
  <si>
    <t>Sneaky</t>
  </si>
  <si>
    <t>Trouble</t>
  </si>
  <si>
    <t>+2</t>
  </si>
  <si>
    <t>+1</t>
  </si>
  <si>
    <t>Virtues and stunts</t>
  </si>
  <si>
    <t>Melee weapon</t>
  </si>
  <si>
    <t>Light armor</t>
  </si>
  <si>
    <t>The Brute</t>
  </si>
  <si>
    <t>The all star</t>
  </si>
  <si>
    <t>The Guardian</t>
  </si>
  <si>
    <t>The Thief</t>
  </si>
  <si>
    <t>The Swashbuckler</t>
  </si>
  <si>
    <t>The Trickster</t>
  </si>
  <si>
    <t>20 min</t>
  </si>
  <si>
    <t>It takes a season to create a new skin</t>
  </si>
  <si>
    <r>
      <rPr>
        <b/>
        <sz val="11"/>
        <color theme="1"/>
        <rFont val="Calibri"/>
        <family val="2"/>
        <scheme val="minor"/>
      </rPr>
      <t>As an experienced ranger</t>
    </r>
    <r>
      <rPr>
        <sz val="11"/>
        <color theme="1"/>
        <rFont val="Calibri"/>
        <family val="2"/>
        <scheme val="minor"/>
      </rPr>
      <t>, get +2 when tracking with survival</t>
    </r>
  </si>
  <si>
    <r>
      <t>Called Shot.</t>
    </r>
    <r>
      <rPr>
        <sz val="8"/>
        <color rgb="FF333333"/>
        <rFont val="Verdana"/>
        <family val="2"/>
      </rPr>
      <t> During a Shoot attack, spend a fate point and declare a specific condition you want to inflict on a target, like </t>
    </r>
    <r>
      <rPr>
        <i/>
        <sz val="8"/>
        <color rgb="FF333333"/>
        <rFont val="Verdana"/>
        <family val="2"/>
      </rPr>
      <t>Shot in the Hand</t>
    </r>
    <r>
      <rPr>
        <sz val="8"/>
        <color rgb="FF333333"/>
        <rFont val="Verdana"/>
        <family val="2"/>
      </rPr>
      <t>. If you succeed, you place that as a situation aspect on them in addition to hitting them for stress. (Fate Core, p.125)</t>
    </r>
  </si>
  <si>
    <r>
      <t>Gun Kata.</t>
    </r>
    <r>
      <rPr>
        <sz val="8"/>
        <color rgb="FF333333"/>
        <rFont val="Verdana"/>
        <family val="2"/>
      </rPr>
      <t> You are light on your feet with a gun in your hand, able to keep the gunplay going while evading attempts to harm you. You may use Shoot instead of Athletics to defend against physical attacks. (adapted from Spirit of the Century SRD, §6.15.1)</t>
    </r>
  </si>
  <si>
    <r>
      <t>Long Shot.</t>
    </r>
    <r>
      <rPr>
        <sz val="8"/>
        <color rgb="FF333333"/>
        <rFont val="Verdana"/>
        <family val="2"/>
      </rPr>
      <t> You can make physical attacks with Shoot from up to three zones away, rather than the usual two. (adapted from Spirit of the Century SRD, §6.15.1)</t>
    </r>
  </si>
  <si>
    <r>
      <t>Rain of Lead.</t>
    </r>
    <r>
      <rPr>
        <sz val="8"/>
        <color rgb="FF333333"/>
        <rFont val="Verdana"/>
        <family val="2"/>
      </rPr>
      <t> +2 to create advantage rolls with Shoot when you create an aspect relating to suppressive fire. </t>
    </r>
  </si>
  <si>
    <r>
      <rPr>
        <b/>
        <sz val="11"/>
        <color theme="1"/>
        <rFont val="Calibri"/>
        <family val="2"/>
        <scheme val="minor"/>
      </rPr>
      <t>As an experienced ranger</t>
    </r>
    <r>
      <rPr>
        <sz val="11"/>
        <color theme="1"/>
        <rFont val="Calibri"/>
        <family val="2"/>
        <scheme val="minor"/>
      </rPr>
      <t>, get +2 when Attacking with a bow</t>
    </r>
    <r>
      <rPr>
        <sz val="11"/>
        <color theme="1"/>
        <rFont val="Calibri"/>
        <family val="2"/>
        <scheme val="minor"/>
      </rPr>
      <t xml:space="preserve"> after aiming 1 turn</t>
    </r>
  </si>
  <si>
    <r>
      <rPr>
        <sz val="11"/>
        <color theme="1"/>
        <rFont val="Mezalia"/>
      </rPr>
      <t>Right Place, Right Time</t>
    </r>
    <r>
      <rPr>
        <sz val="11"/>
        <color theme="1"/>
        <rFont val="Calibri"/>
        <family val="2"/>
        <scheme val="minor"/>
      </rPr>
      <t>: Once per session, you may announce your presence</t>
    </r>
  </si>
  <si>
    <t xml:space="preserve">Virtues </t>
  </si>
  <si>
    <r>
      <rPr>
        <b/>
        <sz val="10"/>
        <color rgb="FF434343"/>
        <rFont val="Calibri"/>
        <family val="2"/>
        <scheme val="minor"/>
      </rPr>
      <t>Outsider</t>
    </r>
    <r>
      <rPr>
        <sz val="11"/>
        <color rgb="FF434343"/>
        <rFont val="Calibri"/>
        <family val="2"/>
        <scheme val="minor"/>
      </rPr>
      <t>, faces racism</t>
    </r>
  </si>
  <si>
    <t>advantage in a melee fight.</t>
  </si>
  <si>
    <r>
      <t xml:space="preserve">As a </t>
    </r>
    <r>
      <rPr>
        <b/>
        <sz val="11"/>
        <color rgb="FF434343"/>
        <rFont val="Calibri"/>
        <family val="2"/>
        <scheme val="minor"/>
      </rPr>
      <t>kung fu maste</t>
    </r>
    <r>
      <rPr>
        <sz val="11"/>
        <color rgb="FF434343"/>
        <rFont val="Calibri"/>
        <family val="2"/>
        <scheme val="minor"/>
      </rPr>
      <t>r, get +2 when creating</t>
    </r>
  </si>
  <si>
    <t>Get +2 when attacking multiple opponents</t>
  </si>
  <si>
    <t>As an animal whisperer get +2 when calming</t>
  </si>
  <si>
    <t>an animal</t>
  </si>
  <si>
    <t>As a defender I get +2 when defending another</t>
  </si>
  <si>
    <t>in melee</t>
  </si>
  <si>
    <r>
      <t>Heavy Object Swing.</t>
    </r>
    <r>
      <rPr>
        <sz val="8"/>
        <color rgb="FF333333"/>
        <rFont val="Verdana"/>
        <family val="2"/>
      </rPr>
      <t> You may use Physique instead of Fight whenever you use a heavy object as a melee weapon. </t>
    </r>
  </si>
  <si>
    <t>instead of Fight whenever you use a heavy object as a melee weapon. </t>
  </si>
  <si>
    <r>
      <rPr>
        <b/>
        <sz val="11"/>
        <color theme="1"/>
        <rFont val="Calibri"/>
        <family val="2"/>
        <scheme val="minor"/>
      </rPr>
      <t>Heavy Object Swing</t>
    </r>
    <r>
      <rPr>
        <sz val="11"/>
        <color theme="1"/>
        <rFont val="Calibri"/>
        <family val="2"/>
        <scheme val="minor"/>
      </rPr>
      <t xml:space="preserve">.  You may use Physique </t>
    </r>
  </si>
  <si>
    <t>Heavy Battle Axe</t>
  </si>
  <si>
    <r>
      <rPr>
        <b/>
        <sz val="11"/>
        <color theme="1"/>
        <rFont val="Calibri"/>
        <family val="2"/>
        <scheme val="minor"/>
      </rPr>
      <t>Blade runes</t>
    </r>
    <r>
      <rPr>
        <sz val="11"/>
        <color theme="1"/>
        <rFont val="Calibri"/>
        <family val="2"/>
        <scheme val="minor"/>
      </rPr>
      <t>. spend a stress point to draw a magical rune to a weapon, max</t>
    </r>
  </si>
  <si>
    <t>Extra heavy battle axe</t>
  </si>
  <si>
    <t>Diabolic past - devil worshippers still take an intrest in you.</t>
  </si>
  <si>
    <r>
      <t>Heavy Object Throw.</t>
    </r>
    <r>
      <rPr>
        <sz val="8"/>
        <color rgb="FF333333"/>
        <rFont val="Verdana"/>
        <family val="2"/>
      </rPr>
      <t> You may use Physique instead of Shoot to attack targets one zone away with a heavy object.</t>
    </r>
  </si>
  <si>
    <r>
      <rPr>
        <b/>
        <sz val="11"/>
        <color rgb="FF434343"/>
        <rFont val="Calibri"/>
        <family val="2"/>
        <scheme val="minor"/>
      </rPr>
      <t>Heavy Object Throw</t>
    </r>
    <r>
      <rPr>
        <sz val="11"/>
        <color rgb="FF434343"/>
        <rFont val="Calibri"/>
        <family val="2"/>
        <scheme val="minor"/>
      </rPr>
      <t xml:space="preserve">. You may use Physique instead of Shoot to </t>
    </r>
  </si>
  <si>
    <t>attack targets one zone away with a heavy object.</t>
  </si>
  <si>
    <t>Throwing</t>
  </si>
  <si>
    <t>Villa Perfume</t>
  </si>
  <si>
    <t>Good, great</t>
  </si>
  <si>
    <t>Superb, extra mild consequence</t>
  </si>
  <si>
    <t>Physique, Will</t>
  </si>
  <si>
    <t>Skill / 2 +2</t>
  </si>
  <si>
    <t>Mild</t>
  </si>
  <si>
    <t>Severe</t>
  </si>
  <si>
    <t>Moderate</t>
  </si>
  <si>
    <t>Magic block = PM + Form</t>
  </si>
  <si>
    <t>Spellblock PM+tech+form</t>
  </si>
  <si>
    <t>If roll +2 or more, or Roll -2 or less</t>
  </si>
  <si>
    <t>Creo Corpus/Mentem</t>
  </si>
  <si>
    <t xml:space="preserve">Parma Magica </t>
  </si>
  <si>
    <t>bp</t>
  </si>
  <si>
    <t>Superb skill</t>
  </si>
  <si>
    <t>Infernal Lore</t>
  </si>
  <si>
    <t>rating</t>
  </si>
  <si>
    <t>cost</t>
  </si>
  <si>
    <t>15 per year</t>
  </si>
  <si>
    <t>max 5</t>
  </si>
  <si>
    <t>Spring</t>
  </si>
  <si>
    <t>Juan Sánchez-Villalobos Ramírez</t>
  </si>
  <si>
    <t>Musketeer</t>
  </si>
  <si>
    <t>overconfident</t>
  </si>
  <si>
    <t>Peacocky soldier who overestimates his skills</t>
  </si>
  <si>
    <t>Light</t>
  </si>
  <si>
    <t>personal</t>
  </si>
  <si>
    <t>Noble clothes, long sword</t>
  </si>
  <si>
    <t>Vampyric  lore</t>
  </si>
  <si>
    <t>Heavy</t>
  </si>
  <si>
    <t>Longsword and shield</t>
  </si>
  <si>
    <t>Guardian, protector</t>
  </si>
  <si>
    <t>singleminded in</t>
  </si>
  <si>
    <t>body guarding</t>
  </si>
  <si>
    <t>Bertrand du Gretskin</t>
  </si>
  <si>
    <t>“the ugliest child” of the region. Young Bertrand,</t>
  </si>
  <si>
    <t xml:space="preserve"> unloved, proved his worthiness to his parents when</t>
  </si>
  <si>
    <t xml:space="preserve"> a fortune teller predicted a glorious future for the  child.</t>
  </si>
  <si>
    <t>fixer, deals with problems</t>
  </si>
  <si>
    <t>Eugène François Vido</t>
  </si>
  <si>
    <t>Quick in mind, charming, and not a deep thinker.</t>
  </si>
  <si>
    <t>He fixes things when mages are exposed.</t>
  </si>
  <si>
    <t>Jérôme Le Banner</t>
  </si>
  <si>
    <t>Bastard sword</t>
  </si>
  <si>
    <t>heavy</t>
  </si>
  <si>
    <t>Body builder brute</t>
  </si>
  <si>
    <t>Violent when drunk</t>
  </si>
  <si>
    <t>Boxer faced very tall man, who is pretty simple.</t>
  </si>
  <si>
    <t>2. 2 handed weapon</t>
  </si>
  <si>
    <t>2 handed blade</t>
  </si>
  <si>
    <t>Sword and shield</t>
  </si>
  <si>
    <t>small weapon</t>
  </si>
  <si>
    <t>outlaw</t>
  </si>
  <si>
    <t>Jean-Baptiste Grenouille</t>
  </si>
  <si>
    <t>Skill perfume craft superb</t>
  </si>
  <si>
    <t>Circumstantial Penalties:</t>
  </si>
  <si>
    <t>Speaking Quietly/Subtle Gestures = -1</t>
  </si>
  <si>
    <t>Silent Casting/No Gestures = -2</t>
  </si>
  <si>
    <t>Speaking loudly/grang gestures = +1</t>
  </si>
  <si>
    <t>Speaking loudly/ subtle gestures = 0</t>
  </si>
  <si>
    <t>Silent casting/grand gestures = 0</t>
  </si>
  <si>
    <t>pppppp</t>
  </si>
  <si>
    <t>ppppppp</t>
  </si>
  <si>
    <t>pppppppp</t>
  </si>
  <si>
    <t>spontanious spells</t>
  </si>
  <si>
    <t>Rock of Viscid Clay</t>
  </si>
  <si>
    <t>Dur</t>
  </si>
  <si>
    <t>Diam.</t>
  </si>
  <si>
    <t>Softens rock enough that it may be dug out, molded</t>
  </si>
  <si>
    <t xml:space="preserve">and otherwise manipulated in the same way that hard </t>
  </si>
  <si>
    <t>river clay may be.</t>
  </si>
  <si>
    <t>The unseen Porter</t>
  </si>
  <si>
    <t>Like Unseen arm but it can carry large objects such</t>
  </si>
  <si>
    <t>inanimate objects and cannot carry you, it also cannot</t>
  </si>
  <si>
    <t>lift things more than 2m above ground</t>
  </si>
  <si>
    <t>as crates. It has Str (+5). The object can only carry</t>
  </si>
  <si>
    <t>Aging</t>
  </si>
  <si>
    <t>Difficulty</t>
  </si>
  <si>
    <t>Age</t>
  </si>
  <si>
    <t>Bonus</t>
  </si>
  <si>
    <t>Living conditions</t>
  </si>
  <si>
    <t xml:space="preserve">Longevity ritual </t>
  </si>
  <si>
    <t>Wealthy +1, Poor -1</t>
  </si>
  <si>
    <t>Creo corpus lab total</t>
  </si>
  <si>
    <t>Creo Corpus</t>
  </si>
  <si>
    <t>Superb(+5)</t>
  </si>
  <si>
    <t>Wealthy</t>
  </si>
  <si>
    <t>Aura</t>
  </si>
  <si>
    <t>Longevity lab total</t>
  </si>
  <si>
    <t>tough</t>
  </si>
  <si>
    <t>Botch</t>
  </si>
  <si>
    <t>Magic theory</t>
  </si>
  <si>
    <t>Character age</t>
  </si>
  <si>
    <t>Total</t>
  </si>
  <si>
    <t>Badroll</t>
  </si>
  <si>
    <t>Success</t>
  </si>
  <si>
    <t>Ages one year</t>
  </si>
  <si>
    <t>No apparent aging</t>
  </si>
  <si>
    <t>aging point</t>
  </si>
  <si>
    <t>Gains a flaw related to aging</t>
  </si>
  <si>
    <t>2 aging points</t>
  </si>
  <si>
    <t>3 aging points</t>
  </si>
  <si>
    <t>Aging points</t>
  </si>
  <si>
    <t>Aging flaws</t>
  </si>
  <si>
    <t>minor flaw</t>
  </si>
  <si>
    <t>major flaw</t>
  </si>
  <si>
    <t>Potion total</t>
  </si>
  <si>
    <t>Fabled (+9)</t>
  </si>
  <si>
    <t>Avatar (+10)</t>
  </si>
  <si>
    <t>fantastic 6</t>
  </si>
  <si>
    <t>Aura 5</t>
  </si>
  <si>
    <t>Wealth 1</t>
  </si>
  <si>
    <t>total</t>
  </si>
  <si>
    <t>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</si>
</sst>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font>
      <sz val="11"/>
      <color theme="1"/>
      <name val="Calibri"/>
      <family val="2"/>
      <scheme val="minor"/>
    </font>
    <font>
      <b/>
      <sz val="11"/>
      <color theme="0"/>
      <name val="Calibri"/>
      <family val="2"/>
      <scheme val="minor"/>
    </font>
    <font>
      <b/>
      <sz val="11"/>
      <color theme="1"/>
      <name val="Calibri"/>
      <family val="2"/>
      <scheme val="minor"/>
    </font>
    <font>
      <sz val="11"/>
      <color rgb="FF434343"/>
      <name val="Arial"/>
      <family val="2"/>
    </font>
    <font>
      <sz val="11"/>
      <name val="Calibri"/>
      <family val="2"/>
      <scheme val="minor"/>
    </font>
    <font>
      <sz val="10"/>
      <color theme="1"/>
      <name val="Calibri"/>
      <family val="2"/>
      <scheme val="minor"/>
    </font>
    <font>
      <b/>
      <sz val="11"/>
      <color theme="0"/>
      <name val="Arial"/>
      <family val="2"/>
    </font>
    <font>
      <sz val="11"/>
      <color theme="1"/>
      <name val="Wingdings"/>
      <charset val="2"/>
    </font>
    <font>
      <sz val="11"/>
      <color theme="1"/>
      <name val="Aharoni"/>
      <charset val="177"/>
    </font>
    <font>
      <b/>
      <sz val="11"/>
      <color theme="0"/>
      <name val="Aharoni"/>
      <charset val="177"/>
    </font>
    <font>
      <sz val="11"/>
      <color theme="1"/>
      <name val="Arial Narrow"/>
      <family val="2"/>
    </font>
    <font>
      <sz val="11"/>
      <color theme="0"/>
      <name val="Aharoni"/>
      <charset val="177"/>
    </font>
    <font>
      <sz val="10"/>
      <color theme="1"/>
      <name val="Arial Narrow"/>
      <family val="2"/>
    </font>
    <font>
      <sz val="10"/>
      <color theme="1"/>
      <name val="Garamond"/>
      <family val="1"/>
    </font>
    <font>
      <sz val="9"/>
      <color theme="1"/>
      <name val="Garamond"/>
      <family val="1"/>
    </font>
    <font>
      <sz val="11"/>
      <color rgb="FF434343"/>
      <name val="Garamond"/>
      <family val="1"/>
    </font>
    <font>
      <sz val="8"/>
      <name val="Calibri"/>
      <family val="2"/>
      <scheme val="minor"/>
    </font>
    <font>
      <sz val="11"/>
      <color theme="0" tint="-0.34998626667073579"/>
      <name val="Garamond"/>
      <family val="1"/>
    </font>
    <font>
      <b/>
      <sz val="11"/>
      <color theme="5" tint="-0.499984740745262"/>
      <name val="Calibri"/>
      <family val="2"/>
      <scheme val="minor"/>
    </font>
    <font>
      <b/>
      <sz val="11"/>
      <color theme="9" tint="-0.499984740745262"/>
      <name val="Calibri"/>
      <family val="2"/>
      <scheme val="minor"/>
    </font>
    <font>
      <sz val="11"/>
      <color theme="9" tint="-0.499984740745262"/>
      <name val="Calibri"/>
      <family val="2"/>
      <scheme val="minor"/>
    </font>
    <font>
      <sz val="10"/>
      <color theme="9" tint="-0.499984740745262"/>
      <name val="Calibri"/>
      <family val="2"/>
      <scheme val="minor"/>
    </font>
    <font>
      <sz val="11"/>
      <color rgb="FF434343"/>
      <name val="Calibri"/>
      <family val="2"/>
      <scheme val="minor"/>
    </font>
    <font>
      <i/>
      <sz val="11"/>
      <color rgb="FF434343"/>
      <name val="Calibri"/>
      <family val="2"/>
      <scheme val="minor"/>
    </font>
    <font>
      <i/>
      <sz val="11"/>
      <color theme="1"/>
      <name val="Calibri"/>
      <family val="2"/>
      <scheme val="minor"/>
    </font>
    <font>
      <b/>
      <sz val="9"/>
      <color theme="1"/>
      <name val="Garamond"/>
      <family val="1"/>
    </font>
    <font>
      <i/>
      <sz val="9"/>
      <color theme="1"/>
      <name val="Calibri"/>
      <family val="2"/>
      <scheme val="minor"/>
    </font>
    <font>
      <b/>
      <sz val="11"/>
      <color rgb="FFC00000"/>
      <name val="Calibri"/>
      <family val="2"/>
      <scheme val="minor"/>
    </font>
    <font>
      <sz val="10"/>
      <color rgb="FF434343"/>
      <name val="Arial Narrow"/>
      <family val="2"/>
    </font>
    <font>
      <sz val="11"/>
      <name val="Wingdings"/>
      <charset val="2"/>
    </font>
    <font>
      <i/>
      <sz val="11"/>
      <color rgb="FF434343"/>
      <name val="Arial"/>
      <family val="2"/>
    </font>
    <font>
      <b/>
      <sz val="11"/>
      <color theme="0"/>
      <name val="Mezalia"/>
    </font>
    <font>
      <sz val="11"/>
      <color theme="0"/>
      <name val="Mezalia"/>
    </font>
    <font>
      <sz val="10"/>
      <color rgb="FF434343"/>
      <name val="Mezalia"/>
    </font>
    <font>
      <sz val="11"/>
      <color theme="1"/>
      <name val="Mezalia"/>
    </font>
    <font>
      <sz val="11"/>
      <color theme="0" tint="-0.499984740745262"/>
      <name val="Calibri"/>
      <family val="2"/>
      <scheme val="minor"/>
    </font>
    <font>
      <b/>
      <sz val="11"/>
      <color rgb="FF3A3A3A"/>
      <name val="Arial Narrow"/>
      <family val="2"/>
    </font>
    <font>
      <sz val="11"/>
      <color rgb="FF3A3A3A"/>
      <name val="Arial Narrow"/>
      <family val="2"/>
    </font>
    <font>
      <sz val="9"/>
      <color theme="1"/>
      <name val="Arial Narrow"/>
      <family val="2"/>
    </font>
    <font>
      <sz val="12"/>
      <color theme="1"/>
      <name val="Arial Narrow"/>
      <family val="2"/>
    </font>
    <font>
      <sz val="11"/>
      <color rgb="FF434343"/>
      <name val="Calibri "/>
    </font>
    <font>
      <sz val="10"/>
      <color rgb="FF434343"/>
      <name val="Calibri "/>
    </font>
    <font>
      <b/>
      <sz val="11"/>
      <color theme="1"/>
      <name val="Mezalia"/>
    </font>
    <font>
      <b/>
      <sz val="11"/>
      <color rgb="FF434343"/>
      <name val="Arial"/>
      <family val="2"/>
    </font>
    <font>
      <sz val="8"/>
      <color rgb="FF333333"/>
      <name val="Verdana"/>
      <family val="2"/>
    </font>
    <font>
      <b/>
      <sz val="8"/>
      <color rgb="FF333333"/>
      <name val="Verdana"/>
      <family val="2"/>
    </font>
    <font>
      <i/>
      <sz val="8"/>
      <color rgb="FF333333"/>
      <name val="Verdana"/>
      <family val="2"/>
    </font>
    <font>
      <i/>
      <sz val="11"/>
      <name val="Calibri"/>
      <family val="2"/>
      <scheme val="minor"/>
    </font>
    <font>
      <b/>
      <sz val="11"/>
      <color rgb="FF434343"/>
      <name val="Calibri"/>
      <family val="2"/>
      <scheme val="minor"/>
    </font>
    <font>
      <b/>
      <sz val="10"/>
      <color rgb="FF434343"/>
      <name val="Calibri"/>
      <family val="2"/>
      <scheme val="minor"/>
    </font>
    <font>
      <b/>
      <sz val="11"/>
      <name val="Calibri"/>
      <family val="2"/>
      <scheme val="minor"/>
    </font>
    <font>
      <sz val="10"/>
      <name val="Calibri"/>
      <family val="2"/>
      <scheme val="minor"/>
    </font>
    <font>
      <sz val="9"/>
      <color rgb="FF434343"/>
      <name val="Arial Narrow"/>
      <family val="2"/>
    </font>
    <font>
      <b/>
      <sz val="10"/>
      <name val="Calibri"/>
      <family val="2"/>
      <scheme val="minor"/>
    </font>
    <font>
      <b/>
      <sz val="11"/>
      <color rgb="FF434343"/>
      <name val="Garamond"/>
      <family val="1"/>
    </font>
    <font>
      <sz val="9"/>
      <color theme="0"/>
      <name val="Mezalia"/>
    </font>
    <font>
      <sz val="11"/>
      <color rgb="FF3A3A3A"/>
      <name val="Calibri"/>
      <family val="2"/>
      <scheme val="minor"/>
    </font>
    <font>
      <sz val="11"/>
      <color rgb="FF3A3A3A"/>
      <name val="Calibri "/>
    </font>
    <font>
      <sz val="11"/>
      <color rgb="FF1A202C"/>
      <name val="Calibri "/>
    </font>
    <font>
      <sz val="9"/>
      <color theme="1"/>
      <name val="Calibri"/>
      <family val="2"/>
      <scheme val="minor"/>
    </font>
    <font>
      <sz val="14"/>
      <color rgb="FF000000"/>
      <name val="Georgia"/>
      <family val="1"/>
    </font>
    <font>
      <sz val="10"/>
      <name val="Roboto"/>
    </font>
    <font>
      <sz val="9"/>
      <color rgb="FF141414"/>
      <name val="Segoe UI"/>
      <family val="2"/>
    </font>
    <font>
      <sz val="11"/>
      <color theme="0" tint="-0.14999847407452621"/>
      <name val="Calibri"/>
      <family val="2"/>
      <scheme val="minor"/>
    </font>
    <font>
      <sz val="11"/>
      <color theme="1"/>
      <name val="Merriweather"/>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9F9F9"/>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4.9989318521683403E-2"/>
      </right>
      <top/>
      <bottom/>
      <diagonal/>
    </border>
    <border>
      <left style="thin">
        <color indexed="64"/>
      </left>
      <right style="thin">
        <color theme="0" tint="-4.9989318521683403E-2"/>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90">
    <xf numFmtId="0" fontId="0" fillId="0" borderId="0" xfId="0"/>
    <xf numFmtId="0" fontId="0" fillId="0" borderId="0" xfId="0" applyAlignment="1">
      <alignment horizontal="left"/>
    </xf>
    <xf numFmtId="0" fontId="0" fillId="3" borderId="0" xfId="0" applyFill="1"/>
    <xf numFmtId="0" fontId="0" fillId="0" borderId="0" xfId="0" applyBorder="1"/>
    <xf numFmtId="0" fontId="0" fillId="3" borderId="0" xfId="0" applyFill="1" applyBorder="1"/>
    <xf numFmtId="0" fontId="3" fillId="3" borderId="0" xfId="0" applyFont="1" applyFill="1" applyBorder="1" applyAlignment="1">
      <alignment vertical="center" wrapText="1"/>
    </xf>
    <xf numFmtId="0" fontId="0" fillId="3" borderId="9" xfId="0" applyFill="1" applyBorder="1"/>
    <xf numFmtId="0" fontId="0" fillId="0" borderId="9" xfId="0" applyBorder="1"/>
    <xf numFmtId="0" fontId="0" fillId="0" borderId="11" xfId="0" applyBorder="1"/>
    <xf numFmtId="0" fontId="0" fillId="0" borderId="12" xfId="0" applyBorder="1"/>
    <xf numFmtId="0" fontId="0" fillId="2" borderId="2" xfId="0" applyFill="1" applyBorder="1"/>
    <xf numFmtId="0" fontId="0" fillId="2" borderId="3" xfId="0" applyFill="1" applyBorder="1"/>
    <xf numFmtId="0" fontId="0" fillId="2" borderId="0" xfId="0" applyFill="1"/>
    <xf numFmtId="0" fontId="0" fillId="2" borderId="4" xfId="0"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4" fillId="2" borderId="0" xfId="0" applyFont="1" applyFill="1"/>
    <xf numFmtId="0" fontId="4" fillId="2" borderId="0" xfId="0" applyFont="1" applyFill="1" applyAlignment="1">
      <alignment vertical="center" wrapText="1"/>
    </xf>
    <xf numFmtId="0" fontId="0" fillId="0" borderId="0" xfId="0" applyAlignment="1">
      <alignment horizontal="center" wrapText="1"/>
    </xf>
    <xf numFmtId="0" fontId="0" fillId="2" borderId="11" xfId="0" applyFill="1" applyBorder="1" applyAlignment="1">
      <alignment horizontal="center" wrapText="1"/>
    </xf>
    <xf numFmtId="0" fontId="0" fillId="0" borderId="1" xfId="0" applyBorder="1" applyAlignment="1">
      <alignment horizontal="center"/>
    </xf>
    <xf numFmtId="0" fontId="9" fillId="4" borderId="0" xfId="0" applyFont="1" applyFill="1"/>
    <xf numFmtId="0" fontId="0" fillId="2" borderId="0" xfId="0" applyFill="1" applyAlignment="1">
      <alignment horizontal="right"/>
    </xf>
    <xf numFmtId="0" fontId="0" fillId="2" borderId="0" xfId="0" applyFill="1" applyBorder="1" applyAlignment="1">
      <alignment horizontal="right"/>
    </xf>
    <xf numFmtId="0" fontId="0" fillId="0" borderId="4" xfId="0" applyBorder="1" applyAlignment="1">
      <alignment horizontal="center"/>
    </xf>
    <xf numFmtId="0" fontId="0" fillId="2" borderId="8" xfId="0" applyFill="1" applyBorder="1"/>
    <xf numFmtId="0" fontId="0" fillId="2" borderId="9" xfId="0" applyFill="1" applyBorder="1" applyAlignment="1">
      <alignment horizontal="right"/>
    </xf>
    <xf numFmtId="0" fontId="0" fillId="2" borderId="9" xfId="0" applyFill="1" applyBorder="1"/>
    <xf numFmtId="0" fontId="7" fillId="2" borderId="0" xfId="0" applyFont="1" applyFill="1" applyBorder="1" applyAlignment="1">
      <alignment horizontal="center"/>
    </xf>
    <xf numFmtId="0" fontId="0" fillId="2" borderId="0" xfId="0" applyFill="1" applyBorder="1" applyAlignment="1">
      <alignment horizontal="left"/>
    </xf>
    <xf numFmtId="0" fontId="7" fillId="2" borderId="11" xfId="0" applyFont="1" applyFill="1" applyBorder="1" applyAlignment="1">
      <alignment horizontal="center"/>
    </xf>
    <xf numFmtId="0" fontId="0" fillId="2" borderId="11" xfId="0" applyFill="1" applyBorder="1" applyAlignment="1">
      <alignment horizontal="left"/>
    </xf>
    <xf numFmtId="0" fontId="0" fillId="2" borderId="0" xfId="0" applyFill="1" applyAlignment="1">
      <alignment horizontal="center" wrapText="1"/>
    </xf>
    <xf numFmtId="0" fontId="11" fillId="4" borderId="0" xfId="0" applyFont="1" applyFill="1" applyAlignment="1">
      <alignment horizontal="right"/>
    </xf>
    <xf numFmtId="0" fontId="3" fillId="2" borderId="11" xfId="0" applyFont="1" applyFill="1" applyBorder="1" applyAlignment="1">
      <alignment vertical="center" wrapText="1"/>
    </xf>
    <xf numFmtId="0" fontId="0" fillId="5" borderId="0" xfId="0" applyFill="1"/>
    <xf numFmtId="0" fontId="0" fillId="5" borderId="0" xfId="0" applyFill="1" applyAlignment="1">
      <alignment horizontal="center" wrapText="1"/>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3" fillId="2" borderId="11" xfId="0" applyFont="1" applyFill="1" applyBorder="1" applyAlignment="1">
      <alignment vertical="center"/>
    </xf>
    <xf numFmtId="0" fontId="0" fillId="2" borderId="3" xfId="0" applyFill="1" applyBorder="1" applyAlignment="1">
      <alignment horizontal="center"/>
    </xf>
    <xf numFmtId="0" fontId="2" fillId="2" borderId="5" xfId="0" applyFont="1" applyFill="1" applyBorder="1"/>
    <xf numFmtId="0" fontId="2" fillId="2" borderId="3" xfId="0" applyFont="1" applyFill="1" applyBorder="1"/>
    <xf numFmtId="0" fontId="2" fillId="2" borderId="4" xfId="0" applyFont="1" applyFill="1" applyBorder="1"/>
    <xf numFmtId="0" fontId="0" fillId="2" borderId="11" xfId="0" applyFill="1" applyBorder="1" applyAlignment="1"/>
    <xf numFmtId="0" fontId="2" fillId="2" borderId="7" xfId="0" applyFont="1" applyFill="1" applyBorder="1" applyAlignment="1">
      <alignment horizontal="right"/>
    </xf>
    <xf numFmtId="0" fontId="2" fillId="0" borderId="4" xfId="0" applyFont="1" applyBorder="1" applyAlignment="1">
      <alignment horizontal="center"/>
    </xf>
    <xf numFmtId="0" fontId="2" fillId="0" borderId="1" xfId="0" applyFont="1" applyBorder="1" applyAlignment="1">
      <alignment horizontal="center"/>
    </xf>
    <xf numFmtId="0" fontId="0" fillId="2" borderId="13" xfId="0" applyFill="1" applyBorder="1" applyAlignment="1">
      <alignment horizontal="left"/>
    </xf>
    <xf numFmtId="0" fontId="1" fillId="4" borderId="11" xfId="0" applyFont="1" applyFill="1" applyBorder="1"/>
    <xf numFmtId="0" fontId="11" fillId="4" borderId="0" xfId="0" applyFont="1" applyFill="1" applyAlignment="1">
      <alignment horizontal="center"/>
    </xf>
    <xf numFmtId="0" fontId="11" fillId="4" borderId="0" xfId="0" applyFont="1" applyFill="1" applyAlignment="1">
      <alignment horizontal="left"/>
    </xf>
    <xf numFmtId="0" fontId="11" fillId="4" borderId="0" xfId="0" applyFont="1" applyFill="1" applyAlignment="1"/>
    <xf numFmtId="0" fontId="11" fillId="4" borderId="0" xfId="0" applyFont="1" applyFill="1" applyAlignment="1">
      <alignment vertical="center"/>
    </xf>
    <xf numFmtId="0" fontId="0" fillId="2" borderId="6" xfId="0" applyFill="1" applyBorder="1" applyAlignment="1"/>
    <xf numFmtId="0" fontId="0" fillId="2" borderId="8" xfId="0" applyFill="1" applyBorder="1" applyAlignment="1"/>
    <xf numFmtId="0" fontId="0" fillId="2" borderId="0" xfId="0" applyFill="1" applyBorder="1" applyAlignment="1"/>
    <xf numFmtId="0" fontId="8" fillId="2" borderId="8" xfId="0" applyFont="1" applyFill="1" applyBorder="1" applyAlignment="1"/>
    <xf numFmtId="0" fontId="0" fillId="2" borderId="2" xfId="0" applyFill="1" applyBorder="1" applyAlignment="1"/>
    <xf numFmtId="0" fontId="0" fillId="2" borderId="3" xfId="0" applyFill="1" applyBorder="1" applyAlignment="1"/>
    <xf numFmtId="0" fontId="11" fillId="4" borderId="0" xfId="0" applyFont="1" applyFill="1" applyAlignment="1">
      <alignment horizontal="center" vertical="center"/>
    </xf>
    <xf numFmtId="0" fontId="0" fillId="2" borderId="4" xfId="0" applyFill="1" applyBorder="1" applyAlignment="1"/>
    <xf numFmtId="0" fontId="3" fillId="2" borderId="11" xfId="0" applyFont="1" applyFill="1" applyBorder="1" applyAlignment="1">
      <alignment horizontal="center" vertical="center"/>
    </xf>
    <xf numFmtId="0" fontId="0" fillId="2" borderId="0" xfId="0" quotePrefix="1" applyFill="1" applyBorder="1" applyAlignment="1"/>
    <xf numFmtId="0" fontId="10" fillId="2" borderId="8" xfId="0" applyFont="1" applyFill="1" applyBorder="1" applyAlignment="1"/>
    <xf numFmtId="0" fontId="12" fillId="2" borderId="10" xfId="0" applyFont="1" applyFill="1" applyBorder="1" applyAlignment="1"/>
    <xf numFmtId="0" fontId="11" fillId="4" borderId="10" xfId="0" applyFont="1" applyFill="1" applyBorder="1" applyAlignment="1">
      <alignment horizontal="center"/>
    </xf>
    <xf numFmtId="0" fontId="0" fillId="5" borderId="0" xfId="0" applyFill="1" applyAlignment="1"/>
    <xf numFmtId="0" fontId="0" fillId="5" borderId="0" xfId="0" applyFill="1" applyAlignment="1">
      <alignment horizontal="center"/>
    </xf>
    <xf numFmtId="0" fontId="0" fillId="2" borderId="11" xfId="0" applyFill="1" applyBorder="1" applyAlignment="1">
      <alignment horizontal="right"/>
    </xf>
    <xf numFmtId="0" fontId="13" fillId="2" borderId="10" xfId="0" applyFont="1" applyFill="1" applyBorder="1" applyAlignment="1">
      <alignment horizontal="left"/>
    </xf>
    <xf numFmtId="0" fontId="15" fillId="2" borderId="11" xfId="0" applyFont="1" applyFill="1" applyBorder="1" applyAlignment="1">
      <alignment horizontal="center" vertical="center"/>
    </xf>
    <xf numFmtId="0" fontId="15" fillId="2" borderId="11" xfId="0" applyFont="1" applyFill="1" applyBorder="1" applyAlignment="1">
      <alignment vertical="center"/>
    </xf>
    <xf numFmtId="0" fontId="14" fillId="2" borderId="11" xfId="0" applyFont="1" applyFill="1" applyBorder="1" applyAlignment="1">
      <alignment horizontal="right"/>
    </xf>
    <xf numFmtId="0" fontId="15" fillId="2" borderId="11" xfId="0" applyFont="1" applyFill="1" applyBorder="1" applyAlignment="1">
      <alignment horizontal="right" vertical="center"/>
    </xf>
    <xf numFmtId="0" fontId="0" fillId="2" borderId="0" xfId="0" applyFill="1" applyBorder="1" applyAlignment="1">
      <alignment horizontal="center"/>
    </xf>
    <xf numFmtId="0" fontId="2" fillId="2" borderId="0" xfId="0" applyFont="1" applyFill="1" applyAlignment="1">
      <alignment horizontal="right"/>
    </xf>
    <xf numFmtId="0" fontId="5" fillId="2" borderId="0" xfId="0" applyFont="1" applyFill="1" applyAlignment="1">
      <alignment horizontal="right"/>
    </xf>
    <xf numFmtId="0" fontId="2" fillId="2" borderId="9" xfId="0" applyFont="1" applyFill="1" applyBorder="1" applyAlignment="1">
      <alignment horizontal="right"/>
    </xf>
    <xf numFmtId="0" fontId="0" fillId="2" borderId="12" xfId="0" applyFill="1" applyBorder="1" applyAlignment="1">
      <alignment horizontal="right"/>
    </xf>
    <xf numFmtId="0" fontId="4" fillId="2" borderId="0" xfId="0" applyFont="1" applyFill="1" applyAlignment="1">
      <alignment vertical="center"/>
    </xf>
    <xf numFmtId="0" fontId="6" fillId="4" borderId="11" xfId="0" applyFont="1" applyFill="1" applyBorder="1" applyAlignment="1">
      <alignment horizontal="center" vertical="center" wrapText="1"/>
    </xf>
    <xf numFmtId="0" fontId="5" fillId="2" borderId="14" xfId="0" applyFont="1" applyFill="1" applyBorder="1" applyAlignment="1">
      <alignment horizontal="left"/>
    </xf>
    <xf numFmtId="0" fontId="2" fillId="2" borderId="6" xfId="0" applyFont="1" applyFill="1" applyBorder="1"/>
    <xf numFmtId="0" fontId="2" fillId="2" borderId="7" xfId="0" applyFont="1" applyFill="1" applyBorder="1"/>
    <xf numFmtId="0" fontId="17" fillId="2" borderId="11" xfId="0" applyFont="1" applyFill="1" applyBorder="1" applyAlignment="1">
      <alignment horizontal="center" vertical="center"/>
    </xf>
    <xf numFmtId="0" fontId="0" fillId="2" borderId="10" xfId="0" applyFill="1" applyBorder="1" applyAlignment="1"/>
    <xf numFmtId="0" fontId="0" fillId="2" borderId="12" xfId="0" quotePrefix="1" applyFill="1" applyBorder="1" applyAlignment="1">
      <alignment horizontal="right"/>
    </xf>
    <xf numFmtId="0" fontId="0" fillId="2" borderId="11" xfId="0" applyFill="1" applyBorder="1" applyAlignment="1">
      <alignment horizontal="center"/>
    </xf>
    <xf numFmtId="0" fontId="0" fillId="2" borderId="0" xfId="0" applyFill="1" applyBorder="1" applyAlignment="1">
      <alignment horizontal="center" wrapText="1"/>
    </xf>
    <xf numFmtId="0" fontId="0" fillId="2" borderId="3" xfId="0" applyFill="1" applyBorder="1" applyAlignment="1">
      <alignment horizontal="center" wrapText="1"/>
    </xf>
    <xf numFmtId="0" fontId="18" fillId="2" borderId="3" xfId="0" applyFont="1" applyFill="1" applyBorder="1"/>
    <xf numFmtId="0" fontId="0" fillId="2" borderId="7" xfId="0" applyFont="1" applyFill="1" applyBorder="1" applyAlignment="1">
      <alignment horizontal="right"/>
    </xf>
    <xf numFmtId="0" fontId="0" fillId="0" borderId="4" xfId="0" applyFont="1" applyBorder="1" applyAlignment="1">
      <alignment horizontal="center"/>
    </xf>
    <xf numFmtId="0" fontId="0" fillId="2" borderId="0" xfId="0" applyFont="1" applyFill="1" applyAlignment="1">
      <alignment horizontal="right"/>
    </xf>
    <xf numFmtId="0" fontId="0" fillId="0" borderId="1" xfId="0" applyFont="1" applyBorder="1" applyAlignment="1">
      <alignment horizontal="center"/>
    </xf>
    <xf numFmtId="0" fontId="0" fillId="2" borderId="10" xfId="0" quotePrefix="1" applyFill="1" applyBorder="1"/>
    <xf numFmtId="0" fontId="5" fillId="2" borderId="0" xfId="0" applyFont="1" applyFill="1" applyBorder="1"/>
    <xf numFmtId="0" fontId="2" fillId="2" borderId="8" xfId="0" applyFont="1" applyFill="1" applyBorder="1" applyAlignment="1">
      <alignment horizontal="center"/>
    </xf>
    <xf numFmtId="0" fontId="19" fillId="2" borderId="9" xfId="0" applyFont="1" applyFill="1" applyBorder="1" applyAlignment="1">
      <alignment horizontal="right"/>
    </xf>
    <xf numFmtId="0" fontId="20" fillId="2" borderId="9" xfId="0" applyFont="1" applyFill="1" applyBorder="1" applyAlignment="1">
      <alignment horizontal="right"/>
    </xf>
    <xf numFmtId="0" fontId="20" fillId="2" borderId="12" xfId="0" applyFont="1" applyFill="1" applyBorder="1" applyAlignment="1">
      <alignment horizontal="right"/>
    </xf>
    <xf numFmtId="0" fontId="20" fillId="2" borderId="0" xfId="0" applyFont="1" applyFill="1" applyAlignment="1">
      <alignment horizontal="right"/>
    </xf>
    <xf numFmtId="0" fontId="21" fillId="2" borderId="0" xfId="0" applyFont="1" applyFill="1" applyAlignment="1">
      <alignment horizontal="right"/>
    </xf>
    <xf numFmtId="0" fontId="20" fillId="2" borderId="11" xfId="0" applyFont="1" applyFill="1" applyBorder="1" applyAlignment="1">
      <alignment horizontal="right"/>
    </xf>
    <xf numFmtId="0" fontId="22" fillId="2" borderId="11" xfId="0" applyFont="1" applyFill="1" applyBorder="1" applyAlignment="1">
      <alignment vertical="center"/>
    </xf>
    <xf numFmtId="0" fontId="0" fillId="2" borderId="11" xfId="0" applyFont="1" applyFill="1" applyBorder="1" applyAlignment="1"/>
    <xf numFmtId="0" fontId="23" fillId="2" borderId="11" xfId="0" applyFont="1" applyFill="1" applyBorder="1" applyAlignment="1">
      <alignment vertical="center"/>
    </xf>
    <xf numFmtId="0" fontId="24" fillId="2" borderId="11" xfId="0" applyFont="1" applyFill="1" applyBorder="1" applyAlignment="1"/>
    <xf numFmtId="0" fontId="3" fillId="2" borderId="11" xfId="0" applyFont="1" applyFill="1" applyBorder="1" applyAlignment="1">
      <alignment horizontal="left" vertical="center"/>
    </xf>
    <xf numFmtId="0" fontId="0" fillId="2" borderId="16" xfId="0" applyFill="1" applyBorder="1" applyAlignment="1">
      <alignment horizontal="left"/>
    </xf>
    <xf numFmtId="0" fontId="0" fillId="2" borderId="7"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19" fillId="2" borderId="0" xfId="0" applyFont="1" applyFill="1" applyAlignment="1">
      <alignment horizontal="right"/>
    </xf>
    <xf numFmtId="0" fontId="7" fillId="2" borderId="0" xfId="0" applyFont="1" applyFill="1" applyBorder="1" applyAlignment="1"/>
    <xf numFmtId="0" fontId="11" fillId="4" borderId="11" xfId="0" applyFont="1" applyFill="1" applyBorder="1" applyAlignment="1"/>
    <xf numFmtId="0" fontId="0" fillId="0" borderId="5" xfId="0" applyBorder="1"/>
    <xf numFmtId="0" fontId="9" fillId="4" borderId="0" xfId="0" applyFont="1" applyFill="1" applyAlignment="1"/>
    <xf numFmtId="0" fontId="2" fillId="2" borderId="5" xfId="0" applyFont="1" applyFill="1" applyBorder="1" applyAlignment="1"/>
    <xf numFmtId="0" fontId="18" fillId="2" borderId="3" xfId="0" applyFont="1" applyFill="1" applyBorder="1" applyAlignment="1"/>
    <xf numFmtId="0" fontId="2" fillId="2" borderId="3" xfId="0" applyFont="1" applyFill="1" applyBorder="1" applyAlignment="1"/>
    <xf numFmtId="0" fontId="2" fillId="2" borderId="6" xfId="0" applyFont="1" applyFill="1" applyBorder="1" applyAlignment="1"/>
    <xf numFmtId="0" fontId="2" fillId="2" borderId="7" xfId="0" applyFont="1" applyFill="1" applyBorder="1" applyAlignment="1"/>
    <xf numFmtId="0" fontId="0" fillId="2" borderId="12" xfId="0" applyFill="1" applyBorder="1" applyAlignment="1"/>
    <xf numFmtId="0" fontId="13" fillId="2" borderId="2" xfId="0" applyFont="1" applyFill="1" applyBorder="1" applyAlignment="1">
      <alignment horizontal="left"/>
    </xf>
    <xf numFmtId="0" fontId="13" fillId="2" borderId="0" xfId="0" applyFont="1" applyFill="1" applyBorder="1" applyAlignment="1">
      <alignment horizontal="center" vertical="center"/>
    </xf>
    <xf numFmtId="0" fontId="13" fillId="2" borderId="11" xfId="0" applyFont="1" applyFill="1" applyBorder="1" applyAlignment="1">
      <alignment horizontal="center" vertical="center"/>
    </xf>
    <xf numFmtId="0" fontId="3" fillId="2" borderId="0" xfId="0" applyFont="1" applyFill="1" applyBorder="1" applyAlignment="1">
      <alignment vertical="center" wrapText="1"/>
    </xf>
    <xf numFmtId="0" fontId="3" fillId="2" borderId="9" xfId="0" applyFont="1" applyFill="1" applyBorder="1" applyAlignment="1">
      <alignment vertical="center" wrapText="1"/>
    </xf>
    <xf numFmtId="0" fontId="6" fillId="2" borderId="0" xfId="0" applyFont="1" applyFill="1" applyBorder="1" applyAlignment="1">
      <alignment horizontal="center" vertical="center" wrapText="1"/>
    </xf>
    <xf numFmtId="0" fontId="0" fillId="2" borderId="5" xfId="0" applyFill="1" applyBorder="1"/>
    <xf numFmtId="0" fontId="0" fillId="2" borderId="6" xfId="0" applyFill="1" applyBorder="1"/>
    <xf numFmtId="0" fontId="0" fillId="2" borderId="7" xfId="0" applyFill="1" applyBorder="1"/>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12" xfId="0" applyFont="1" applyFill="1" applyBorder="1" applyAlignment="1">
      <alignment vertical="center" wrapText="1"/>
    </xf>
    <xf numFmtId="0" fontId="0" fillId="2" borderId="6" xfId="0" applyFill="1" applyBorder="1" applyAlignment="1">
      <alignment horizontal="center" wrapText="1"/>
    </xf>
    <xf numFmtId="0" fontId="12" fillId="2" borderId="0" xfId="0" applyFont="1" applyFill="1" applyAlignment="1">
      <alignment horizontal="right"/>
    </xf>
    <xf numFmtId="0" fontId="0" fillId="2" borderId="10" xfId="0" quotePrefix="1" applyFill="1" applyBorder="1" applyAlignment="1">
      <alignment horizontal="right"/>
    </xf>
    <xf numFmtId="0" fontId="5" fillId="2" borderId="3" xfId="0" applyFont="1" applyFill="1" applyBorder="1" applyAlignment="1"/>
    <xf numFmtId="0" fontId="25" fillId="2" borderId="11" xfId="0" applyFont="1" applyFill="1" applyBorder="1" applyAlignment="1">
      <alignment horizontal="right"/>
    </xf>
    <xf numFmtId="0" fontId="26" fillId="2" borderId="11" xfId="0" applyFont="1" applyFill="1" applyBorder="1" applyAlignment="1"/>
    <xf numFmtId="0" fontId="27" fillId="2" borderId="3" xfId="0" applyFont="1" applyFill="1" applyBorder="1"/>
    <xf numFmtId="0" fontId="0" fillId="3" borderId="6" xfId="0" applyFill="1" applyBorder="1"/>
    <xf numFmtId="0" fontId="2" fillId="6" borderId="5" xfId="0" applyFont="1" applyFill="1" applyBorder="1"/>
    <xf numFmtId="0" fontId="18" fillId="6" borderId="3" xfId="0" applyFont="1" applyFill="1" applyBorder="1"/>
    <xf numFmtId="0" fontId="2" fillId="6" borderId="3" xfId="0" applyFont="1" applyFill="1" applyBorder="1"/>
    <xf numFmtId="0" fontId="2" fillId="6" borderId="6" xfId="0" applyFont="1" applyFill="1" applyBorder="1"/>
    <xf numFmtId="0" fontId="2" fillId="6" borderId="7" xfId="0" applyFont="1" applyFill="1" applyBorder="1"/>
    <xf numFmtId="0" fontId="0" fillId="6" borderId="0" xfId="0" applyFill="1"/>
    <xf numFmtId="0" fontId="0" fillId="6" borderId="0" xfId="0" applyFill="1" applyAlignment="1">
      <alignment horizontal="center" wrapText="1"/>
    </xf>
    <xf numFmtId="0" fontId="0" fillId="0" borderId="0" xfId="0" applyAlignment="1">
      <alignment horizontal="center"/>
    </xf>
    <xf numFmtId="0" fontId="0" fillId="0" borderId="0" xfId="0" quotePrefix="1"/>
    <xf numFmtId="0" fontId="0" fillId="7" borderId="0" xfId="0" applyFill="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3" borderId="5" xfId="0" applyFill="1" applyBorder="1" applyAlignment="1">
      <alignment horizontal="center"/>
    </xf>
    <xf numFmtId="0" fontId="0" fillId="3" borderId="7" xfId="0" applyFill="1" applyBorder="1"/>
    <xf numFmtId="0" fontId="0" fillId="3" borderId="8" xfId="0" applyFill="1" applyBorder="1"/>
    <xf numFmtId="0" fontId="0" fillId="3" borderId="8" xfId="0"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0" fontId="8" fillId="4" borderId="0" xfId="0" applyFont="1" applyFill="1" applyAlignment="1"/>
    <xf numFmtId="0" fontId="0" fillId="2" borderId="9" xfId="0" applyFont="1" applyFill="1" applyBorder="1" applyAlignment="1">
      <alignment horizontal="right"/>
    </xf>
    <xf numFmtId="0" fontId="2" fillId="2" borderId="12" xfId="0" applyFont="1" applyFill="1" applyBorder="1" applyAlignment="1">
      <alignment horizontal="right"/>
    </xf>
    <xf numFmtId="0" fontId="28" fillId="2" borderId="11" xfId="0" applyFont="1" applyFill="1" applyBorder="1" applyAlignment="1">
      <alignment horizontal="left" vertical="center"/>
    </xf>
    <xf numFmtId="0" fontId="30" fillId="2" borderId="11" xfId="0" applyFont="1" applyFill="1" applyBorder="1" applyAlignment="1">
      <alignment vertical="center"/>
    </xf>
    <xf numFmtId="0" fontId="24" fillId="2" borderId="12" xfId="0" quotePrefix="1" applyFont="1" applyFill="1" applyBorder="1" applyAlignment="1"/>
    <xf numFmtId="0" fontId="0" fillId="2" borderId="11" xfId="0" applyFill="1" applyBorder="1" applyAlignment="1">
      <alignment horizontal="left"/>
    </xf>
    <xf numFmtId="0" fontId="0" fillId="0" borderId="8" xfId="0" applyBorder="1"/>
    <xf numFmtId="0" fontId="0" fillId="0" borderId="0" xfId="0" applyBorder="1"/>
    <xf numFmtId="0" fontId="31" fillId="4" borderId="11" xfId="0" applyFont="1" applyFill="1" applyBorder="1"/>
    <xf numFmtId="0" fontId="31" fillId="4" borderId="11" xfId="0" applyFont="1" applyFill="1" applyBorder="1" applyAlignment="1">
      <alignment horizontal="center" vertical="center" wrapText="1"/>
    </xf>
    <xf numFmtId="0" fontId="32" fillId="4" borderId="11" xfId="0" applyFont="1" applyFill="1" applyBorder="1" applyAlignment="1"/>
    <xf numFmtId="0" fontId="32" fillId="4" borderId="0" xfId="0" applyFont="1" applyFill="1" applyAlignment="1"/>
    <xf numFmtId="0" fontId="32" fillId="4" borderId="0" xfId="0" applyFont="1" applyFill="1" applyAlignment="1">
      <alignment horizontal="center"/>
    </xf>
    <xf numFmtId="0" fontId="32" fillId="4" borderId="0" xfId="0" applyFont="1" applyFill="1" applyAlignment="1">
      <alignment vertical="center"/>
    </xf>
    <xf numFmtId="0" fontId="32" fillId="4" borderId="0" xfId="0" applyFont="1" applyFill="1" applyAlignment="1">
      <alignment horizontal="left"/>
    </xf>
    <xf numFmtId="0" fontId="32" fillId="4" borderId="0" xfId="0" applyFont="1" applyFill="1" applyAlignment="1">
      <alignment horizontal="center" vertical="center"/>
    </xf>
    <xf numFmtId="0" fontId="32" fillId="4" borderId="0" xfId="0" applyFont="1" applyFill="1" applyAlignment="1">
      <alignment horizontal="right"/>
    </xf>
    <xf numFmtId="0" fontId="31" fillId="4" borderId="0" xfId="0" applyFont="1" applyFill="1"/>
    <xf numFmtId="0" fontId="31" fillId="4" borderId="0" xfId="0" applyFont="1" applyFill="1" applyAlignment="1">
      <alignment horizontal="center"/>
    </xf>
    <xf numFmtId="0" fontId="31" fillId="4" borderId="0" xfId="0" applyFont="1" applyFill="1" applyAlignment="1">
      <alignment horizontal="center" wrapText="1"/>
    </xf>
    <xf numFmtId="0" fontId="33" fillId="2" borderId="11" xfId="0" applyFont="1" applyFill="1" applyBorder="1" applyAlignment="1">
      <alignment horizontal="right" vertical="center"/>
    </xf>
    <xf numFmtId="0" fontId="32" fillId="4" borderId="10" xfId="0" applyFont="1" applyFill="1" applyBorder="1" applyAlignment="1">
      <alignment horizontal="left"/>
    </xf>
    <xf numFmtId="0" fontId="34" fillId="2" borderId="0" xfId="0" applyFont="1" applyFill="1"/>
    <xf numFmtId="0" fontId="31" fillId="4" borderId="0" xfId="0" applyFont="1" applyFill="1" applyAlignment="1"/>
    <xf numFmtId="0" fontId="31" fillId="4" borderId="11" xfId="0" applyFont="1" applyFill="1" applyBorder="1" applyAlignment="1">
      <alignment horizontal="center"/>
    </xf>
    <xf numFmtId="0" fontId="31" fillId="4" borderId="11" xfId="0" applyFont="1" applyFill="1" applyBorder="1" applyAlignment="1">
      <alignment horizontal="center" wrapText="1"/>
    </xf>
    <xf numFmtId="0" fontId="32" fillId="4" borderId="11" xfId="0" applyFont="1" applyFill="1" applyBorder="1" applyAlignment="1">
      <alignment vertical="center"/>
    </xf>
    <xf numFmtId="0" fontId="11" fillId="4" borderId="11" xfId="0" applyFont="1" applyFill="1" applyBorder="1" applyAlignment="1">
      <alignment vertical="center"/>
    </xf>
    <xf numFmtId="0" fontId="35" fillId="2" borderId="0" xfId="0" applyFont="1" applyFill="1"/>
    <xf numFmtId="0" fontId="34" fillId="2" borderId="2" xfId="0" applyFont="1" applyFill="1" applyBorder="1"/>
    <xf numFmtId="0" fontId="38" fillId="2" borderId="10" xfId="0" applyFont="1" applyFill="1" applyBorder="1" applyAlignment="1"/>
    <xf numFmtId="0" fontId="22" fillId="2" borderId="11" xfId="0" applyFont="1" applyFill="1" applyBorder="1" applyAlignment="1">
      <alignment horizontal="left" vertical="center"/>
    </xf>
    <xf numFmtId="0" fontId="40" fillId="2" borderId="11" xfId="0" applyFont="1" applyFill="1" applyBorder="1" applyAlignment="1">
      <alignment vertical="center"/>
    </xf>
    <xf numFmtId="0" fontId="15" fillId="2" borderId="11" xfId="0" quotePrefix="1" applyFont="1" applyFill="1" applyBorder="1" applyAlignment="1">
      <alignment vertical="center"/>
    </xf>
    <xf numFmtId="0" fontId="0" fillId="8" borderId="0" xfId="0" applyFill="1"/>
    <xf numFmtId="0" fontId="0" fillId="8" borderId="0" xfId="0" applyFill="1" applyAlignment="1">
      <alignment horizontal="center" wrapText="1"/>
    </xf>
    <xf numFmtId="0" fontId="41" fillId="2" borderId="11" xfId="0" applyFont="1" applyFill="1" applyBorder="1" applyAlignment="1">
      <alignment vertical="center"/>
    </xf>
    <xf numFmtId="0" fontId="2" fillId="2" borderId="11" xfId="0" applyFont="1" applyFill="1" applyBorder="1" applyAlignment="1"/>
    <xf numFmtId="0" fontId="42" fillId="2" borderId="5" xfId="0" applyFont="1" applyFill="1" applyBorder="1" applyAlignment="1"/>
    <xf numFmtId="0" fontId="34" fillId="2" borderId="8" xfId="0" applyFont="1" applyFill="1" applyBorder="1" applyAlignment="1"/>
    <xf numFmtId="0" fontId="0" fillId="0" borderId="8" xfId="0" applyBorder="1"/>
    <xf numFmtId="0" fontId="0" fillId="2" borderId="8" xfId="0" applyFill="1" applyBorder="1" applyAlignment="1">
      <alignment horizontal="left"/>
    </xf>
    <xf numFmtId="0" fontId="5" fillId="2" borderId="10" xfId="0" applyFont="1" applyFill="1" applyBorder="1" applyAlignment="1">
      <alignment horizontal="left"/>
    </xf>
    <xf numFmtId="0" fontId="0" fillId="2" borderId="1" xfId="0" applyFill="1" applyBorder="1" applyAlignment="1">
      <alignment horizontal="center" wrapText="1"/>
    </xf>
    <xf numFmtId="0" fontId="0" fillId="2" borderId="1" xfId="0" quotePrefix="1" applyFill="1" applyBorder="1" applyAlignment="1">
      <alignment horizontal="center" wrapText="1"/>
    </xf>
    <xf numFmtId="0" fontId="36" fillId="2" borderId="6" xfId="0" applyFont="1" applyFill="1" applyBorder="1" applyAlignment="1">
      <alignment vertical="top" wrapText="1"/>
    </xf>
    <xf numFmtId="0" fontId="36" fillId="2" borderId="8" xfId="0" applyFont="1" applyFill="1" applyBorder="1" applyAlignment="1">
      <alignment vertical="top" wrapText="1"/>
    </xf>
    <xf numFmtId="0" fontId="36" fillId="2" borderId="0" xfId="0" applyFont="1" applyFill="1" applyBorder="1" applyAlignment="1">
      <alignment vertical="top" wrapText="1"/>
    </xf>
    <xf numFmtId="0" fontId="36" fillId="2" borderId="10" xfId="0" applyFont="1" applyFill="1" applyBorder="1" applyAlignment="1">
      <alignment vertical="top" wrapText="1"/>
    </xf>
    <xf numFmtId="0" fontId="36" fillId="2" borderId="11" xfId="0" applyFont="1" applyFill="1" applyBorder="1" applyAlignment="1">
      <alignment vertical="top" wrapText="1"/>
    </xf>
    <xf numFmtId="0" fontId="43" fillId="0" borderId="0" xfId="0" applyFont="1" applyAlignment="1">
      <alignment horizontal="left" vertical="center" indent="1"/>
    </xf>
    <xf numFmtId="0" fontId="0" fillId="9" borderId="0" xfId="0" applyFill="1" applyAlignment="1">
      <alignment horizontal="left" vertical="center" indent="1"/>
    </xf>
    <xf numFmtId="0" fontId="0" fillId="9" borderId="0" xfId="0" quotePrefix="1" applyFill="1" applyAlignment="1">
      <alignment horizontal="left" vertical="center" indent="1"/>
    </xf>
    <xf numFmtId="0" fontId="0" fillId="10" borderId="0" xfId="0" applyFill="1"/>
    <xf numFmtId="0" fontId="0" fillId="10" borderId="8" xfId="0" applyFill="1" applyBorder="1"/>
    <xf numFmtId="0" fontId="0" fillId="10" borderId="0" xfId="0" applyFill="1" applyBorder="1"/>
    <xf numFmtId="0" fontId="6" fillId="10" borderId="8" xfId="0" applyFont="1" applyFill="1" applyBorder="1" applyAlignment="1">
      <alignment horizontal="center" vertical="center" wrapText="1"/>
    </xf>
    <xf numFmtId="0" fontId="6" fillId="10" borderId="0" xfId="0" applyFont="1" applyFill="1" applyBorder="1" applyAlignment="1">
      <alignment horizontal="center" vertical="center" wrapText="1"/>
    </xf>
    <xf numFmtId="0" fontId="3" fillId="10" borderId="8" xfId="0" applyFont="1" applyFill="1" applyBorder="1" applyAlignment="1">
      <alignment vertical="center" wrapText="1"/>
    </xf>
    <xf numFmtId="0" fontId="3" fillId="10" borderId="0" xfId="0" applyFont="1" applyFill="1" applyBorder="1" applyAlignment="1">
      <alignment vertical="center" wrapText="1"/>
    </xf>
    <xf numFmtId="0" fontId="3" fillId="11" borderId="12" xfId="0" applyFont="1" applyFill="1" applyBorder="1" applyAlignment="1">
      <alignment vertical="center" wrapText="1"/>
    </xf>
    <xf numFmtId="0" fontId="40" fillId="2" borderId="11" xfId="0" applyFont="1" applyFill="1" applyBorder="1" applyAlignment="1">
      <alignment horizontal="left" vertical="center"/>
    </xf>
    <xf numFmtId="0" fontId="45" fillId="0" borderId="0" xfId="0" applyFont="1"/>
    <xf numFmtId="0" fontId="45" fillId="0" borderId="0" xfId="0" applyFont="1" applyAlignment="1">
      <alignment horizontal="left" vertical="center" indent="1"/>
    </xf>
    <xf numFmtId="0" fontId="47" fillId="2" borderId="11" xfId="0" applyFont="1" applyFill="1" applyBorder="1" applyAlignment="1">
      <alignment vertical="center"/>
    </xf>
    <xf numFmtId="0" fontId="0" fillId="2" borderId="11" xfId="0" applyFill="1" applyBorder="1" applyAlignment="1">
      <alignment horizontal="left"/>
    </xf>
    <xf numFmtId="0" fontId="0" fillId="0" borderId="0" xfId="0" applyBorder="1"/>
    <xf numFmtId="0" fontId="27" fillId="2" borderId="3" xfId="0" applyFont="1" applyFill="1" applyBorder="1" applyAlignment="1"/>
    <xf numFmtId="1" fontId="0" fillId="0" borderId="0" xfId="0" applyNumberFormat="1" applyAlignment="1">
      <alignment horizontal="center"/>
    </xf>
    <xf numFmtId="0" fontId="4" fillId="2" borderId="7" xfId="0" applyFont="1" applyFill="1" applyBorder="1" applyAlignment="1">
      <alignment horizontal="right"/>
    </xf>
    <xf numFmtId="0" fontId="4" fillId="2" borderId="9" xfId="0" applyFont="1" applyFill="1" applyBorder="1" applyAlignment="1">
      <alignment horizontal="right"/>
    </xf>
    <xf numFmtId="0" fontId="50" fillId="2" borderId="9" xfId="0" applyFont="1" applyFill="1" applyBorder="1" applyAlignment="1">
      <alignment horizontal="right"/>
    </xf>
    <xf numFmtId="0" fontId="4" fillId="2" borderId="12" xfId="0" applyFont="1" applyFill="1" applyBorder="1" applyAlignment="1">
      <alignment horizontal="right"/>
    </xf>
    <xf numFmtId="0" fontId="50" fillId="0" borderId="1" xfId="0" applyFont="1" applyBorder="1" applyAlignment="1">
      <alignment horizontal="center"/>
    </xf>
    <xf numFmtId="0" fontId="4" fillId="2" borderId="0" xfId="0" applyFont="1" applyFill="1" applyBorder="1" applyAlignment="1">
      <alignment horizontal="center"/>
    </xf>
    <xf numFmtId="0" fontId="4" fillId="2" borderId="0" xfId="0" applyFont="1" applyFill="1" applyAlignment="1">
      <alignment horizontal="right"/>
    </xf>
    <xf numFmtId="0" fontId="4" fillId="0" borderId="1" xfId="0" applyFont="1" applyBorder="1" applyAlignment="1">
      <alignment horizontal="center"/>
    </xf>
    <xf numFmtId="0" fontId="51" fillId="2" borderId="0" xfId="0" applyFont="1" applyFill="1" applyAlignment="1">
      <alignment horizontal="right"/>
    </xf>
    <xf numFmtId="0" fontId="4" fillId="2" borderId="11" xfId="0" applyFont="1" applyFill="1" applyBorder="1" applyAlignment="1">
      <alignment horizontal="center"/>
    </xf>
    <xf numFmtId="0" fontId="4" fillId="2" borderId="11" xfId="0" applyFont="1" applyFill="1" applyBorder="1" applyAlignment="1">
      <alignment horizontal="right"/>
    </xf>
    <xf numFmtId="0" fontId="52" fillId="2" borderId="11" xfId="0" applyFont="1" applyFill="1" applyBorder="1" applyAlignment="1">
      <alignment horizontal="right" vertical="center"/>
    </xf>
    <xf numFmtId="0" fontId="0" fillId="6" borderId="0" xfId="0" applyFill="1" applyAlignment="1">
      <alignment horizontal="center"/>
    </xf>
    <xf numFmtId="0" fontId="53" fillId="2" borderId="0" xfId="0" applyFont="1" applyFill="1" applyAlignment="1">
      <alignment horizontal="right"/>
    </xf>
    <xf numFmtId="0" fontId="54" fillId="2" borderId="11" xfId="0" applyFont="1" applyFill="1" applyBorder="1" applyAlignment="1">
      <alignment horizontal="center" vertical="center"/>
    </xf>
    <xf numFmtId="0" fontId="0" fillId="12" borderId="0" xfId="0" applyFill="1"/>
    <xf numFmtId="0" fontId="11" fillId="4" borderId="0" xfId="0" applyFont="1" applyFill="1"/>
    <xf numFmtId="0" fontId="8" fillId="6" borderId="0" xfId="0" applyFont="1" applyFill="1"/>
    <xf numFmtId="0" fontId="8" fillId="6" borderId="0" xfId="0" applyFont="1" applyFill="1" applyAlignment="1">
      <alignment horizontal="center"/>
    </xf>
    <xf numFmtId="0" fontId="0" fillId="2" borderId="10" xfId="0" applyFill="1" applyBorder="1" applyAlignment="1">
      <alignment horizontal="left"/>
    </xf>
    <xf numFmtId="0" fontId="0" fillId="2" borderId="0" xfId="0" applyFont="1" applyFill="1" applyBorder="1" applyAlignment="1"/>
    <xf numFmtId="0" fontId="29" fillId="2" borderId="0" xfId="0" applyFont="1" applyFill="1" applyBorder="1" applyAlignment="1"/>
    <xf numFmtId="0" fontId="0" fillId="2" borderId="12" xfId="0" quotePrefix="1" applyNumberFormat="1" applyFill="1" applyBorder="1" applyAlignment="1">
      <alignment horizontal="right"/>
    </xf>
    <xf numFmtId="0" fontId="55" fillId="4" borderId="10" xfId="0" applyFont="1" applyFill="1" applyBorder="1" applyAlignment="1">
      <alignment horizontal="left"/>
    </xf>
    <xf numFmtId="0" fontId="31" fillId="4" borderId="0" xfId="0" applyFont="1" applyFill="1" applyBorder="1"/>
    <xf numFmtId="0" fontId="31" fillId="4" borderId="0" xfId="0" applyFont="1" applyFill="1" applyBorder="1" applyAlignment="1">
      <alignment horizontal="center" vertical="center" wrapText="1"/>
    </xf>
    <xf numFmtId="0" fontId="0" fillId="2" borderId="5" xfId="0" applyFill="1" applyBorder="1" applyAlignment="1">
      <alignment horizontal="left"/>
    </xf>
    <xf numFmtId="0" fontId="4" fillId="2" borderId="11" xfId="0" applyFont="1" applyFill="1" applyBorder="1" applyAlignment="1">
      <alignment horizontal="right" vertical="center"/>
    </xf>
    <xf numFmtId="0" fontId="0" fillId="0" borderId="0" xfId="0" applyAlignment="1">
      <alignment horizontal="right"/>
    </xf>
    <xf numFmtId="0" fontId="0" fillId="0" borderId="11" xfId="0" applyBorder="1" applyAlignment="1">
      <alignment horizontal="right"/>
    </xf>
    <xf numFmtId="0" fontId="56" fillId="2" borderId="5" xfId="0" applyFont="1" applyFill="1" applyBorder="1" applyAlignment="1">
      <alignment vertical="top"/>
    </xf>
    <xf numFmtId="0" fontId="57" fillId="2" borderId="8" xfId="0" applyFont="1" applyFill="1" applyBorder="1" applyAlignment="1">
      <alignment vertical="top"/>
    </xf>
    <xf numFmtId="0" fontId="4" fillId="2" borderId="10" xfId="0" applyFont="1" applyFill="1" applyBorder="1" applyAlignment="1">
      <alignment vertical="top"/>
    </xf>
    <xf numFmtId="0" fontId="58" fillId="0" borderId="0" xfId="0" applyFont="1"/>
    <xf numFmtId="0" fontId="0" fillId="4" borderId="5" xfId="0" applyFill="1" applyBorder="1"/>
    <xf numFmtId="0" fontId="0" fillId="4" borderId="6" xfId="0" applyFill="1" applyBorder="1"/>
    <xf numFmtId="0" fontId="0" fillId="4" borderId="8" xfId="0" applyFill="1" applyBorder="1"/>
    <xf numFmtId="0" fontId="0" fillId="4" borderId="0" xfId="0" applyFill="1" applyBorder="1"/>
    <xf numFmtId="0" fontId="6" fillId="4" borderId="8"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3" fillId="4" borderId="8" xfId="0" applyFont="1" applyFill="1" applyBorder="1" applyAlignment="1">
      <alignment vertical="center" wrapText="1"/>
    </xf>
    <xf numFmtId="0" fontId="3" fillId="4" borderId="0" xfId="0" applyFont="1" applyFill="1" applyBorder="1" applyAlignment="1">
      <alignment vertical="center" wrapText="1"/>
    </xf>
    <xf numFmtId="0" fontId="0" fillId="4" borderId="7" xfId="0" applyFill="1" applyBorder="1"/>
    <xf numFmtId="0" fontId="0" fillId="4" borderId="9" xfId="0" applyFill="1" applyBorder="1"/>
    <xf numFmtId="0" fontId="6" fillId="4" borderId="9" xfId="0" applyFont="1" applyFill="1" applyBorder="1" applyAlignment="1">
      <alignment horizontal="center" vertical="center" wrapText="1"/>
    </xf>
    <xf numFmtId="0" fontId="3" fillId="4" borderId="9" xfId="0" applyFont="1" applyFill="1" applyBorder="1" applyAlignment="1">
      <alignment vertical="center" wrapText="1"/>
    </xf>
    <xf numFmtId="0" fontId="3" fillId="4" borderId="12" xfId="0" applyFont="1" applyFill="1" applyBorder="1" applyAlignment="1">
      <alignment vertical="center" wrapText="1"/>
    </xf>
    <xf numFmtId="0" fontId="58" fillId="0" borderId="5" xfId="0" applyFont="1" applyBorder="1"/>
    <xf numFmtId="0" fontId="36" fillId="2" borderId="7" xfId="0" applyFont="1" applyFill="1" applyBorder="1" applyAlignment="1">
      <alignment vertical="top" wrapText="1"/>
    </xf>
    <xf numFmtId="0" fontId="36" fillId="2" borderId="9" xfId="0" applyFont="1" applyFill="1" applyBorder="1" applyAlignment="1">
      <alignment vertical="top" wrapText="1"/>
    </xf>
    <xf numFmtId="0" fontId="36" fillId="2" borderId="12" xfId="0" applyFont="1" applyFill="1" applyBorder="1" applyAlignment="1">
      <alignment vertical="top" wrapText="1"/>
    </xf>
    <xf numFmtId="0" fontId="0" fillId="13" borderId="5" xfId="0" applyFill="1" applyBorder="1"/>
    <xf numFmtId="0" fontId="0" fillId="13" borderId="6" xfId="0" applyFill="1" applyBorder="1"/>
    <xf numFmtId="0" fontId="0" fillId="13" borderId="7" xfId="0" applyFill="1" applyBorder="1"/>
    <xf numFmtId="0" fontId="0" fillId="13" borderId="8" xfId="0" applyFill="1" applyBorder="1"/>
    <xf numFmtId="0" fontId="0" fillId="13" borderId="0" xfId="0" applyFill="1" applyBorder="1"/>
    <xf numFmtId="0" fontId="0" fillId="13" borderId="9" xfId="0" applyFill="1" applyBorder="1"/>
    <xf numFmtId="0" fontId="6" fillId="13" borderId="8" xfId="0" applyFont="1" applyFill="1" applyBorder="1" applyAlignment="1">
      <alignment horizontal="center" vertical="center" wrapText="1"/>
    </xf>
    <xf numFmtId="0" fontId="6" fillId="13" borderId="0" xfId="0" applyFont="1" applyFill="1" applyBorder="1" applyAlignment="1">
      <alignment horizontal="center" vertical="center" wrapText="1"/>
    </xf>
    <xf numFmtId="0" fontId="6" fillId="13" borderId="9" xfId="0" applyFont="1" applyFill="1" applyBorder="1" applyAlignment="1">
      <alignment horizontal="center" vertical="center" wrapText="1"/>
    </xf>
    <xf numFmtId="0" fontId="3" fillId="13" borderId="8" xfId="0" applyFont="1" applyFill="1" applyBorder="1" applyAlignment="1">
      <alignment vertical="center" wrapText="1"/>
    </xf>
    <xf numFmtId="0" fontId="3" fillId="13" borderId="0" xfId="0" applyFont="1" applyFill="1" applyBorder="1" applyAlignment="1">
      <alignment vertical="center" wrapText="1"/>
    </xf>
    <xf numFmtId="0" fontId="3" fillId="13" borderId="9" xfId="0" applyFont="1" applyFill="1" applyBorder="1" applyAlignment="1">
      <alignment vertical="center" wrapText="1"/>
    </xf>
    <xf numFmtId="0" fontId="3" fillId="13" borderId="12" xfId="0" applyFont="1" applyFill="1" applyBorder="1" applyAlignment="1">
      <alignment vertical="center" wrapText="1"/>
    </xf>
    <xf numFmtId="0" fontId="59" fillId="2" borderId="10" xfId="0" applyFont="1" applyFill="1" applyBorder="1"/>
    <xf numFmtId="0" fontId="0" fillId="11" borderId="8" xfId="0" applyFill="1" applyBorder="1"/>
    <xf numFmtId="0" fontId="0" fillId="11" borderId="0" xfId="0" applyFill="1" applyBorder="1"/>
    <xf numFmtId="0" fontId="0" fillId="11" borderId="9" xfId="0" applyFill="1" applyBorder="1"/>
    <xf numFmtId="0" fontId="6" fillId="11" borderId="8" xfId="0" applyFont="1" applyFill="1" applyBorder="1" applyAlignment="1">
      <alignment horizontal="center" vertical="center" wrapText="1"/>
    </xf>
    <xf numFmtId="0" fontId="6" fillId="11" borderId="0"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3" fillId="11" borderId="8" xfId="0" applyFont="1" applyFill="1" applyBorder="1" applyAlignment="1">
      <alignment vertical="center" wrapText="1"/>
    </xf>
    <xf numFmtId="0" fontId="3" fillId="11" borderId="0" xfId="0" applyFont="1" applyFill="1" applyBorder="1" applyAlignment="1">
      <alignment vertical="center" wrapText="1"/>
    </xf>
    <xf numFmtId="0" fontId="3" fillId="11" borderId="9" xfId="0" applyFont="1" applyFill="1" applyBorder="1" applyAlignment="1">
      <alignment vertical="center" wrapText="1"/>
    </xf>
    <xf numFmtId="0" fontId="0" fillId="8" borderId="8" xfId="0" applyFill="1" applyBorder="1"/>
    <xf numFmtId="0" fontId="0" fillId="8" borderId="0" xfId="0" applyFill="1" applyBorder="1"/>
    <xf numFmtId="0" fontId="6" fillId="8" borderId="8" xfId="0" applyFont="1" applyFill="1" applyBorder="1" applyAlignment="1">
      <alignment horizontal="center" vertical="center" wrapText="1"/>
    </xf>
    <xf numFmtId="0" fontId="6" fillId="8" borderId="0" xfId="0" applyFont="1" applyFill="1" applyBorder="1" applyAlignment="1">
      <alignment horizontal="center" vertical="center" wrapText="1"/>
    </xf>
    <xf numFmtId="0" fontId="3" fillId="8" borderId="8" xfId="0" applyFont="1" applyFill="1" applyBorder="1" applyAlignment="1">
      <alignment vertical="center" wrapText="1"/>
    </xf>
    <xf numFmtId="0" fontId="3" fillId="8" borderId="0" xfId="0" applyFont="1" applyFill="1" applyBorder="1" applyAlignment="1">
      <alignment vertical="center" wrapText="1"/>
    </xf>
    <xf numFmtId="0" fontId="60" fillId="0" borderId="0" xfId="0" applyFont="1" applyAlignment="1">
      <alignment vertical="center"/>
    </xf>
    <xf numFmtId="0" fontId="0" fillId="0" borderId="0" xfId="0" applyFill="1" applyBorder="1"/>
    <xf numFmtId="0" fontId="36" fillId="0" borderId="0" xfId="0" applyFont="1" applyFill="1" applyBorder="1" applyAlignment="1">
      <alignment vertical="top" wrapText="1"/>
    </xf>
    <xf numFmtId="0" fontId="31" fillId="0" borderId="0" xfId="0" applyFont="1" applyFill="1" applyBorder="1"/>
    <xf numFmtId="0" fontId="31" fillId="0" borderId="0" xfId="0" applyFont="1" applyFill="1" applyBorder="1" applyAlignment="1">
      <alignment horizontal="center" vertical="center" wrapText="1"/>
    </xf>
    <xf numFmtId="0" fontId="7" fillId="0" borderId="0" xfId="0" applyFont="1" applyFill="1" applyBorder="1" applyAlignment="1"/>
    <xf numFmtId="0" fontId="0" fillId="0" borderId="0" xfId="0" applyFill="1" applyBorder="1" applyAlignment="1">
      <alignment horizontal="center"/>
    </xf>
    <xf numFmtId="0" fontId="34" fillId="0" borderId="0" xfId="0" applyFont="1" applyFill="1" applyBorder="1"/>
    <xf numFmtId="0" fontId="0" fillId="0" borderId="0" xfId="0" applyFill="1" applyBorder="1" applyAlignment="1">
      <alignment horizontal="center" wrapText="1"/>
    </xf>
    <xf numFmtId="0" fontId="58" fillId="0" borderId="0" xfId="0" applyFont="1" applyFill="1" applyBorder="1"/>
    <xf numFmtId="0" fontId="57" fillId="0" borderId="0" xfId="0" applyFont="1" applyFill="1" applyBorder="1" applyAlignment="1">
      <alignment vertical="top"/>
    </xf>
    <xf numFmtId="0" fontId="4" fillId="0" borderId="0" xfId="0" applyFont="1" applyFill="1" applyBorder="1" applyAlignment="1">
      <alignment vertical="top"/>
    </xf>
    <xf numFmtId="0" fontId="12" fillId="0" borderId="0" xfId="0" applyFont="1" applyFill="1" applyBorder="1" applyAlignment="1">
      <alignment horizontal="right"/>
    </xf>
    <xf numFmtId="0" fontId="59" fillId="0" borderId="0" xfId="0" applyFont="1" applyFill="1" applyBorder="1"/>
    <xf numFmtId="0" fontId="0" fillId="0" borderId="0" xfId="0" applyFill="1" applyBorder="1" applyAlignment="1">
      <alignment horizontal="left"/>
    </xf>
    <xf numFmtId="0" fontId="0" fillId="0" borderId="0" xfId="0" quotePrefix="1" applyFill="1" applyBorder="1" applyAlignment="1">
      <alignment horizontal="center" wrapText="1"/>
    </xf>
    <xf numFmtId="0" fontId="0" fillId="0" borderId="0" xfId="0" applyFill="1" applyBorder="1" applyAlignment="1">
      <alignment horizontal="right"/>
    </xf>
    <xf numFmtId="0" fontId="5" fillId="0" borderId="0" xfId="0" applyFont="1" applyFill="1" applyBorder="1" applyAlignment="1">
      <alignment horizontal="left"/>
    </xf>
    <xf numFmtId="0" fontId="55" fillId="0" borderId="0" xfId="0" applyFont="1" applyFill="1" applyBorder="1" applyAlignment="1">
      <alignment horizontal="left"/>
    </xf>
    <xf numFmtId="0" fontId="32" fillId="0" borderId="0" xfId="0" applyFont="1" applyFill="1" applyBorder="1" applyAlignment="1"/>
    <xf numFmtId="0" fontId="32" fillId="0" borderId="0" xfId="0" applyFont="1" applyFill="1" applyBorder="1" applyAlignment="1">
      <alignment horizontal="left"/>
    </xf>
    <xf numFmtId="0" fontId="32" fillId="0" borderId="0" xfId="0" applyFont="1" applyFill="1" applyBorder="1" applyAlignment="1">
      <alignment vertical="center"/>
    </xf>
    <xf numFmtId="0" fontId="32" fillId="0" borderId="0" xfId="0" applyFont="1" applyFill="1" applyBorder="1" applyAlignment="1">
      <alignment horizontal="center" vertical="center"/>
    </xf>
    <xf numFmtId="0" fontId="32" fillId="0" borderId="0" xfId="0" applyFont="1" applyFill="1" applyBorder="1" applyAlignment="1">
      <alignment horizontal="right"/>
    </xf>
    <xf numFmtId="0" fontId="13" fillId="0" borderId="0" xfId="0" applyFont="1" applyFill="1" applyBorder="1" applyAlignment="1">
      <alignment horizontal="left"/>
    </xf>
    <xf numFmtId="0" fontId="15" fillId="0" borderId="0" xfId="0" applyFont="1" applyFill="1" applyBorder="1" applyAlignment="1">
      <alignment vertical="center"/>
    </xf>
    <xf numFmtId="0" fontId="17" fillId="0" borderId="0" xfId="0" applyFont="1" applyFill="1" applyBorder="1" applyAlignment="1">
      <alignment horizontal="center" vertical="center"/>
    </xf>
    <xf numFmtId="0" fontId="4" fillId="0" borderId="0" xfId="0" applyFont="1" applyFill="1" applyBorder="1" applyAlignment="1">
      <alignment horizontal="right" vertical="center"/>
    </xf>
    <xf numFmtId="0" fontId="0" fillId="0" borderId="0" xfId="0" applyFill="1" applyBorder="1" applyAlignment="1"/>
    <xf numFmtId="0" fontId="61" fillId="0" borderId="0" xfId="0" applyFont="1"/>
    <xf numFmtId="0" fontId="62" fillId="0" borderId="0" xfId="0" applyFont="1"/>
    <xf numFmtId="0" fontId="3" fillId="9" borderId="0" xfId="0" applyFont="1" applyFill="1" applyAlignment="1">
      <alignment vertical="center"/>
    </xf>
    <xf numFmtId="0" fontId="43" fillId="9" borderId="0" xfId="0" applyFont="1" applyFill="1" applyAlignment="1">
      <alignment vertical="center"/>
    </xf>
    <xf numFmtId="0" fontId="63" fillId="2" borderId="0" xfId="0" applyFont="1" applyFill="1"/>
    <xf numFmtId="0" fontId="34" fillId="0" borderId="0" xfId="0" applyFont="1"/>
    <xf numFmtId="0" fontId="0" fillId="0" borderId="0" xfId="0" quotePrefix="1" applyAlignment="1">
      <alignment horizontal="right"/>
    </xf>
    <xf numFmtId="0" fontId="0" fillId="0" borderId="0" xfId="0" applyBorder="1" applyAlignment="1">
      <alignment horizontal="left"/>
    </xf>
    <xf numFmtId="0" fontId="0" fillId="0" borderId="11" xfId="0" applyBorder="1" applyAlignment="1">
      <alignment horizontal="left"/>
    </xf>
    <xf numFmtId="0" fontId="0" fillId="3" borderId="0" xfId="0" applyFill="1" applyBorder="1" applyAlignment="1">
      <alignment horizontal="left"/>
    </xf>
    <xf numFmtId="0" fontId="0" fillId="2" borderId="10" xfId="0" applyFill="1" applyBorder="1" applyAlignment="1">
      <alignment horizontal="left"/>
    </xf>
    <xf numFmtId="0" fontId="0" fillId="2" borderId="11" xfId="0" applyFill="1" applyBorder="1" applyAlignment="1">
      <alignment horizontal="left"/>
    </xf>
    <xf numFmtId="0" fontId="0" fillId="4" borderId="10" xfId="0" applyFill="1" applyBorder="1" applyAlignment="1">
      <alignment horizontal="left"/>
    </xf>
    <xf numFmtId="0" fontId="0" fillId="4" borderId="11" xfId="0" applyFill="1" applyBorder="1" applyAlignment="1">
      <alignment horizontal="left"/>
    </xf>
    <xf numFmtId="0" fontId="0" fillId="13" borderId="10" xfId="0" applyFill="1" applyBorder="1" applyAlignment="1">
      <alignment horizontal="left"/>
    </xf>
    <xf numFmtId="0" fontId="0" fillId="13" borderId="11" xfId="0" applyFill="1" applyBorder="1" applyAlignment="1">
      <alignment horizontal="left"/>
    </xf>
    <xf numFmtId="0" fontId="0" fillId="11" borderId="10" xfId="0" applyFill="1" applyBorder="1" applyAlignment="1">
      <alignment horizontal="left"/>
    </xf>
    <xf numFmtId="0" fontId="0" fillId="11" borderId="11" xfId="0" applyFill="1" applyBorder="1" applyAlignment="1">
      <alignment horizontal="left"/>
    </xf>
    <xf numFmtId="0" fontId="0" fillId="10" borderId="10" xfId="0" applyFill="1" applyBorder="1" applyAlignment="1">
      <alignment horizontal="left"/>
    </xf>
    <xf numFmtId="0" fontId="0" fillId="10" borderId="11" xfId="0" applyFill="1" applyBorder="1" applyAlignment="1">
      <alignment horizontal="left"/>
    </xf>
    <xf numFmtId="0" fontId="0" fillId="8" borderId="10" xfId="0" applyFill="1" applyBorder="1" applyAlignment="1">
      <alignment horizontal="left"/>
    </xf>
    <xf numFmtId="0" fontId="0" fillId="8" borderId="11" xfId="0" applyFill="1" applyBorder="1" applyAlignment="1">
      <alignment horizontal="left"/>
    </xf>
    <xf numFmtId="0" fontId="36" fillId="0" borderId="6"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6" fillId="0" borderId="12" xfId="0" applyFont="1" applyBorder="1" applyAlignment="1">
      <alignment horizontal="left" vertical="top" wrapText="1"/>
    </xf>
    <xf numFmtId="0" fontId="39" fillId="2" borderId="6" xfId="0" applyFont="1" applyFill="1" applyBorder="1" applyAlignment="1">
      <alignment horizontal="left" wrapText="1"/>
    </xf>
    <xf numFmtId="0" fontId="39" fillId="2" borderId="7" xfId="0" applyFont="1" applyFill="1" applyBorder="1" applyAlignment="1">
      <alignment horizontal="left" wrapText="1"/>
    </xf>
    <xf numFmtId="0" fontId="39" fillId="2" borderId="0" xfId="0" applyFont="1" applyFill="1" applyBorder="1" applyAlignment="1">
      <alignment horizontal="left" wrapText="1"/>
    </xf>
    <xf numFmtId="0" fontId="39" fillId="2" borderId="9" xfId="0" applyFont="1" applyFill="1" applyBorder="1" applyAlignment="1">
      <alignment horizontal="left" wrapText="1"/>
    </xf>
    <xf numFmtId="0" fontId="39" fillId="2" borderId="11" xfId="0" applyFont="1" applyFill="1" applyBorder="1" applyAlignment="1">
      <alignment horizontal="left" wrapText="1"/>
    </xf>
    <xf numFmtId="0" fontId="39" fillId="2" borderId="12" xfId="0" applyFont="1" applyFill="1" applyBorder="1" applyAlignment="1">
      <alignment horizontal="left" wrapText="1"/>
    </xf>
    <xf numFmtId="0" fontId="64" fillId="2" borderId="0" xfId="0" applyFont="1" applyFill="1" applyAlignment="1">
      <alignment horizontal="center"/>
    </xf>
    <xf numFmtId="0" fontId="64" fillId="2" borderId="0" xfId="0" applyFont="1" applyFill="1" applyBorder="1" applyAlignment="1">
      <alignment horizontal="center"/>
    </xf>
    <xf numFmtId="0" fontId="64" fillId="0" borderId="0" xfId="0" applyFont="1" applyAlignment="1">
      <alignment horizontal="center"/>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8BA128D2-8B70-48E7-A20F-9704E126A4BD}"/>
            </a:ext>
          </a:extLst>
        </xdr:cNvPr>
        <xdr:cNvSpPr>
          <a:spLocks noChangeAspect="1" noChangeArrowheads="1"/>
        </xdr:cNvSpPr>
      </xdr:nvSpPr>
      <xdr:spPr bwMode="auto">
        <a:xfrm>
          <a:off x="12854940" y="182880"/>
          <a:ext cx="304800" cy="33147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193A6EF-A4CA-41F7-8EF9-61AABB96E257}"/>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471382</xdr:colOff>
      <xdr:row>0</xdr:row>
      <xdr:rowOff>0</xdr:rowOff>
    </xdr:from>
    <xdr:to>
      <xdr:col>13</xdr:col>
      <xdr:colOff>0</xdr:colOff>
      <xdr:row>12</xdr:row>
      <xdr:rowOff>5847</xdr:rowOff>
    </xdr:to>
    <xdr:pic>
      <xdr:nvPicPr>
        <xdr:cNvPr id="5" name="Kuva 4">
          <a:extLst>
            <a:ext uri="{FF2B5EF4-FFF2-40B4-BE49-F238E27FC236}">
              <a16:creationId xmlns:a16="http://schemas.microsoft.com/office/drawing/2014/main" id="{CB2F5E2E-5386-4F57-02CC-729B3797F87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052"/>
        <a:stretch/>
      </xdr:blipFill>
      <xdr:spPr>
        <a:xfrm>
          <a:off x="5051002" y="0"/>
          <a:ext cx="1654598" cy="2253747"/>
        </a:xfrm>
        <a:prstGeom prst="rect">
          <a:avLst/>
        </a:prstGeom>
      </xdr:spPr>
    </xdr:pic>
    <xdr:clientData/>
  </xdr:twoCellAnchor>
  <xdr:twoCellAnchor editAs="oneCell">
    <xdr:from>
      <xdr:col>10</xdr:col>
      <xdr:colOff>15240</xdr:colOff>
      <xdr:row>72</xdr:row>
      <xdr:rowOff>0</xdr:rowOff>
    </xdr:from>
    <xdr:to>
      <xdr:col>12</xdr:col>
      <xdr:colOff>615663</xdr:colOff>
      <xdr:row>83</xdr:row>
      <xdr:rowOff>173878</xdr:rowOff>
    </xdr:to>
    <xdr:pic>
      <xdr:nvPicPr>
        <xdr:cNvPr id="3" name="Kuva 2">
          <a:extLst>
            <a:ext uri="{FF2B5EF4-FFF2-40B4-BE49-F238E27FC236}">
              <a16:creationId xmlns:a16="http://schemas.microsoft.com/office/drawing/2014/main" id="{4F8289F7-9915-480D-3AD6-67F5DD909D0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757"/>
        <a:stretch/>
      </xdr:blipFill>
      <xdr:spPr bwMode="auto">
        <a:xfrm>
          <a:off x="5067300" y="13266420"/>
          <a:ext cx="1613883" cy="2200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1025" name="AutoShape 1" descr="Fate Character Sheet first page preview">
          <a:extLst>
            <a:ext uri="{FF2B5EF4-FFF2-40B4-BE49-F238E27FC236}">
              <a16:creationId xmlns:a16="http://schemas.microsoft.com/office/drawing/2014/main" id="{3F72F1DF-8B42-64D6-E60E-E6CB8130D64B}"/>
            </a:ext>
          </a:extLst>
        </xdr:cNvPr>
        <xdr:cNvSpPr>
          <a:spLocks noChangeAspect="1" noChangeArrowheads="1"/>
        </xdr:cNvSpPr>
      </xdr:nvSpPr>
      <xdr:spPr bwMode="auto">
        <a:xfrm>
          <a:off x="121920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74</xdr:row>
      <xdr:rowOff>0</xdr:rowOff>
    </xdr:from>
    <xdr:to>
      <xdr:col>13</xdr:col>
      <xdr:colOff>10718</xdr:colOff>
      <xdr:row>84</xdr:row>
      <xdr:rowOff>175260</xdr:rowOff>
    </xdr:to>
    <xdr:pic>
      <xdr:nvPicPr>
        <xdr:cNvPr id="4" name="Kuva 3">
          <a:extLst>
            <a:ext uri="{FF2B5EF4-FFF2-40B4-BE49-F238E27FC236}">
              <a16:creationId xmlns:a16="http://schemas.microsoft.com/office/drawing/2014/main" id="{244E2775-7AA2-3293-3DA3-DCCA8729C90C}"/>
            </a:ext>
          </a:extLst>
        </xdr:cNvPr>
        <xdr:cNvPicPr>
          <a:picLocks noChangeAspect="1"/>
        </xdr:cNvPicPr>
      </xdr:nvPicPr>
      <xdr:blipFill>
        <a:blip xmlns:r="http://schemas.openxmlformats.org/officeDocument/2006/relationships" r:embed="rId1"/>
        <a:stretch>
          <a:fillRect/>
        </a:stretch>
      </xdr:blipFill>
      <xdr:spPr>
        <a:xfrm>
          <a:off x="5052060" y="13578840"/>
          <a:ext cx="1664258" cy="2019300"/>
        </a:xfrm>
        <a:prstGeom prst="rect">
          <a:avLst/>
        </a:prstGeom>
      </xdr:spPr>
    </xdr:pic>
    <xdr:clientData/>
  </xdr:twoCellAnchor>
  <xdr:twoCellAnchor editAs="oneCell">
    <xdr:from>
      <xdr:col>10</xdr:col>
      <xdr:colOff>68580</xdr:colOff>
      <xdr:row>0</xdr:row>
      <xdr:rowOff>1</xdr:rowOff>
    </xdr:from>
    <xdr:to>
      <xdr:col>12</xdr:col>
      <xdr:colOff>632460</xdr:colOff>
      <xdr:row>12</xdr:row>
      <xdr:rowOff>14251</xdr:rowOff>
    </xdr:to>
    <xdr:pic>
      <xdr:nvPicPr>
        <xdr:cNvPr id="5" name="Kuva 4">
          <a:extLst>
            <a:ext uri="{FF2B5EF4-FFF2-40B4-BE49-F238E27FC236}">
              <a16:creationId xmlns:a16="http://schemas.microsoft.com/office/drawing/2014/main" id="{44D7A18E-6066-5D1A-8556-85F9639B9995}"/>
            </a:ext>
          </a:extLst>
        </xdr:cNvPr>
        <xdr:cNvPicPr>
          <a:picLocks noChangeAspect="1"/>
        </xdr:cNvPicPr>
      </xdr:nvPicPr>
      <xdr:blipFill>
        <a:blip xmlns:r="http://schemas.openxmlformats.org/officeDocument/2006/relationships" r:embed="rId2"/>
        <a:stretch>
          <a:fillRect/>
        </a:stretch>
      </xdr:blipFill>
      <xdr:spPr>
        <a:xfrm>
          <a:off x="5120640" y="1"/>
          <a:ext cx="1577340" cy="22240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17FF7CBF-DAB5-4BD9-A17C-8A4B6BD1415E}"/>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148590</xdr:rowOff>
    </xdr:to>
    <xdr:sp macro="" textlink="">
      <xdr:nvSpPr>
        <xdr:cNvPr id="4097" name="AutoShape 1">
          <a:extLst>
            <a:ext uri="{FF2B5EF4-FFF2-40B4-BE49-F238E27FC236}">
              <a16:creationId xmlns:a16="http://schemas.microsoft.com/office/drawing/2014/main" id="{A6364435-95A9-7BB9-16F0-82A383AB975C}"/>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45720</xdr:colOff>
      <xdr:row>0</xdr:row>
      <xdr:rowOff>0</xdr:rowOff>
    </xdr:from>
    <xdr:to>
      <xdr:col>12</xdr:col>
      <xdr:colOff>525780</xdr:colOff>
      <xdr:row>12</xdr:row>
      <xdr:rowOff>39827</xdr:rowOff>
    </xdr:to>
    <xdr:pic>
      <xdr:nvPicPr>
        <xdr:cNvPr id="4" name="Kuva 3">
          <a:extLst>
            <a:ext uri="{FF2B5EF4-FFF2-40B4-BE49-F238E27FC236}">
              <a16:creationId xmlns:a16="http://schemas.microsoft.com/office/drawing/2014/main" id="{53C2CEA2-6D50-6C8F-D6C5-42346175C5AF}"/>
            </a:ext>
          </a:extLst>
        </xdr:cNvPr>
        <xdr:cNvPicPr>
          <a:picLocks noChangeAspect="1"/>
        </xdr:cNvPicPr>
      </xdr:nvPicPr>
      <xdr:blipFill>
        <a:blip xmlns:r="http://schemas.openxmlformats.org/officeDocument/2006/relationships" r:embed="rId1"/>
        <a:stretch>
          <a:fillRect/>
        </a:stretch>
      </xdr:blipFill>
      <xdr:spPr>
        <a:xfrm>
          <a:off x="5097780" y="0"/>
          <a:ext cx="1493520" cy="2280107"/>
        </a:xfrm>
        <a:prstGeom prst="rect">
          <a:avLst/>
        </a:prstGeom>
      </xdr:spPr>
    </xdr:pic>
    <xdr:clientData/>
  </xdr:twoCellAnchor>
  <xdr:twoCellAnchor editAs="oneCell">
    <xdr:from>
      <xdr:col>10</xdr:col>
      <xdr:colOff>0</xdr:colOff>
      <xdr:row>72</xdr:row>
      <xdr:rowOff>0</xdr:rowOff>
    </xdr:from>
    <xdr:to>
      <xdr:col>13</xdr:col>
      <xdr:colOff>15240</xdr:colOff>
      <xdr:row>81</xdr:row>
      <xdr:rowOff>148742</xdr:rowOff>
    </xdr:to>
    <xdr:pic>
      <xdr:nvPicPr>
        <xdr:cNvPr id="6" name="Kuva 5">
          <a:extLst>
            <a:ext uri="{FF2B5EF4-FFF2-40B4-BE49-F238E27FC236}">
              <a16:creationId xmlns:a16="http://schemas.microsoft.com/office/drawing/2014/main" id="{6445DBBF-9594-CB24-4B03-2DBA913E315B}"/>
            </a:ext>
          </a:extLst>
        </xdr:cNvPr>
        <xdr:cNvPicPr>
          <a:picLocks noChangeAspect="1"/>
        </xdr:cNvPicPr>
      </xdr:nvPicPr>
      <xdr:blipFill>
        <a:blip xmlns:r="http://schemas.openxmlformats.org/officeDocument/2006/relationships" r:embed="rId2"/>
        <a:stretch>
          <a:fillRect/>
        </a:stretch>
      </xdr:blipFill>
      <xdr:spPr>
        <a:xfrm>
          <a:off x="5052060" y="13281660"/>
          <a:ext cx="1668780" cy="18022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23</xdr:col>
      <xdr:colOff>0</xdr:colOff>
      <xdr:row>1</xdr:row>
      <xdr:rowOff>0</xdr:rowOff>
    </xdr:from>
    <xdr:to>
      <xdr:col>23</xdr:col>
      <xdr:colOff>304800</xdr:colOff>
      <xdr:row>2</xdr:row>
      <xdr:rowOff>148590</xdr:rowOff>
    </xdr:to>
    <xdr:sp macro="" textlink="">
      <xdr:nvSpPr>
        <xdr:cNvPr id="2" name="AutoShape 1" descr="Fate Character Sheet first page preview">
          <a:extLst>
            <a:ext uri="{FF2B5EF4-FFF2-40B4-BE49-F238E27FC236}">
              <a16:creationId xmlns:a16="http://schemas.microsoft.com/office/drawing/2014/main" id="{365183EA-4B74-48B3-BF99-F78C8052E18B}"/>
            </a:ext>
          </a:extLst>
        </xdr:cNvPr>
        <xdr:cNvSpPr>
          <a:spLocks noChangeAspect="1" noChangeArrowheads="1"/>
        </xdr:cNvSpPr>
      </xdr:nvSpPr>
      <xdr:spPr bwMode="auto">
        <a:xfrm>
          <a:off x="12877800" y="18288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41</xdr:row>
      <xdr:rowOff>0</xdr:rowOff>
    </xdr:from>
    <xdr:to>
      <xdr:col>17</xdr:col>
      <xdr:colOff>304800</xdr:colOff>
      <xdr:row>42</xdr:row>
      <xdr:rowOff>118109</xdr:rowOff>
    </xdr:to>
    <xdr:sp macro="" textlink="">
      <xdr:nvSpPr>
        <xdr:cNvPr id="3" name="AutoShape 1">
          <a:extLst>
            <a:ext uri="{FF2B5EF4-FFF2-40B4-BE49-F238E27FC236}">
              <a16:creationId xmlns:a16="http://schemas.microsoft.com/office/drawing/2014/main" id="{07F3B1CA-E682-43A6-9EEC-BDA53F42B380}"/>
            </a:ext>
          </a:extLst>
        </xdr:cNvPr>
        <xdr:cNvSpPr>
          <a:spLocks noChangeAspect="1" noChangeArrowheads="1"/>
        </xdr:cNvSpPr>
      </xdr:nvSpPr>
      <xdr:spPr bwMode="auto">
        <a:xfrm>
          <a:off x="9220200" y="754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118110</xdr:rowOff>
    </xdr:to>
    <xdr:sp macro="" textlink="">
      <xdr:nvSpPr>
        <xdr:cNvPr id="4097" name="AutoShape 1">
          <a:extLst>
            <a:ext uri="{FF2B5EF4-FFF2-40B4-BE49-F238E27FC236}">
              <a16:creationId xmlns:a16="http://schemas.microsoft.com/office/drawing/2014/main" id="{4694BB10-4A29-78A7-5494-8C5913181208}"/>
            </a:ext>
          </a:extLst>
        </xdr:cNvPr>
        <xdr:cNvSpPr>
          <a:spLocks noChangeAspect="1" noChangeArrowheads="1"/>
        </xdr:cNvSpPr>
      </xdr:nvSpPr>
      <xdr:spPr bwMode="auto">
        <a:xfrm>
          <a:off x="672846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13253</xdr:colOff>
      <xdr:row>0</xdr:row>
      <xdr:rowOff>0</xdr:rowOff>
    </xdr:from>
    <xdr:to>
      <xdr:col>12</xdr:col>
      <xdr:colOff>640445</xdr:colOff>
      <xdr:row>12</xdr:row>
      <xdr:rowOff>2751</xdr:rowOff>
    </xdr:to>
    <xdr:pic>
      <xdr:nvPicPr>
        <xdr:cNvPr id="4" name="Kuva 3">
          <a:extLst>
            <a:ext uri="{FF2B5EF4-FFF2-40B4-BE49-F238E27FC236}">
              <a16:creationId xmlns:a16="http://schemas.microsoft.com/office/drawing/2014/main" id="{CAF8A3FC-CB09-09F4-D3C4-F5ABEDA82B49}"/>
            </a:ext>
          </a:extLst>
        </xdr:cNvPr>
        <xdr:cNvPicPr>
          <a:picLocks noChangeAspect="1"/>
        </xdr:cNvPicPr>
      </xdr:nvPicPr>
      <xdr:blipFill>
        <a:blip xmlns:r="http://schemas.openxmlformats.org/officeDocument/2006/relationships" r:embed="rId1"/>
        <a:stretch>
          <a:fillRect/>
        </a:stretch>
      </xdr:blipFill>
      <xdr:spPr>
        <a:xfrm>
          <a:off x="5062331" y="0"/>
          <a:ext cx="1640984" cy="2275499"/>
        </a:xfrm>
        <a:prstGeom prst="rect">
          <a:avLst/>
        </a:prstGeom>
      </xdr:spPr>
    </xdr:pic>
    <xdr:clientData/>
  </xdr:twoCellAnchor>
  <xdr:twoCellAnchor editAs="oneCell">
    <xdr:from>
      <xdr:col>9</xdr:col>
      <xdr:colOff>218660</xdr:colOff>
      <xdr:row>73</xdr:row>
      <xdr:rowOff>39757</xdr:rowOff>
    </xdr:from>
    <xdr:to>
      <xdr:col>12</xdr:col>
      <xdr:colOff>163365</xdr:colOff>
      <xdr:row>79</xdr:row>
      <xdr:rowOff>3049</xdr:rowOff>
    </xdr:to>
    <xdr:pic>
      <xdr:nvPicPr>
        <xdr:cNvPr id="6" name="Kuva 5">
          <a:extLst>
            <a:ext uri="{FF2B5EF4-FFF2-40B4-BE49-F238E27FC236}">
              <a16:creationId xmlns:a16="http://schemas.microsoft.com/office/drawing/2014/main" id="{3726070D-DEF7-33AC-8512-540A938A663E}"/>
            </a:ext>
          </a:extLst>
        </xdr:cNvPr>
        <xdr:cNvPicPr>
          <a:picLocks noChangeAspect="1"/>
        </xdr:cNvPicPr>
      </xdr:nvPicPr>
      <xdr:blipFill>
        <a:blip xmlns:r="http://schemas.openxmlformats.org/officeDocument/2006/relationships" r:embed="rId2"/>
        <a:stretch>
          <a:fillRect/>
        </a:stretch>
      </xdr:blipFill>
      <xdr:spPr>
        <a:xfrm>
          <a:off x="4797286" y="13696122"/>
          <a:ext cx="1428949" cy="1076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142875</xdr:rowOff>
    </xdr:to>
    <xdr:sp macro="" textlink="">
      <xdr:nvSpPr>
        <xdr:cNvPr id="2" name="AutoShape 1" descr="Fate Character Sheet first page preview">
          <a:extLst>
            <a:ext uri="{FF2B5EF4-FFF2-40B4-BE49-F238E27FC236}">
              <a16:creationId xmlns:a16="http://schemas.microsoft.com/office/drawing/2014/main" id="{3C2D7CC9-21BB-4BFA-B095-8B13AA6BED69}"/>
            </a:ext>
          </a:extLst>
        </xdr:cNvPr>
        <xdr:cNvSpPr>
          <a:spLocks noChangeAspect="1" noChangeArrowheads="1"/>
        </xdr:cNvSpPr>
      </xdr:nvSpPr>
      <xdr:spPr bwMode="auto">
        <a:xfrm>
          <a:off x="12687300" y="19050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6145" name="AutoShape 1">
          <a:extLst>
            <a:ext uri="{FF2B5EF4-FFF2-40B4-BE49-F238E27FC236}">
              <a16:creationId xmlns:a16="http://schemas.microsoft.com/office/drawing/2014/main" id="{5FB52141-AF9E-88F0-85C7-467B8A906D43}"/>
            </a:ext>
          </a:extLst>
        </xdr:cNvPr>
        <xdr:cNvSpPr>
          <a:spLocks noChangeAspect="1" noChangeArrowheads="1"/>
        </xdr:cNvSpPr>
      </xdr:nvSpPr>
      <xdr:spPr bwMode="auto">
        <a:xfrm>
          <a:off x="10258425" y="287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396239</xdr:colOff>
      <xdr:row>0</xdr:row>
      <xdr:rowOff>0</xdr:rowOff>
    </xdr:from>
    <xdr:to>
      <xdr:col>13</xdr:col>
      <xdr:colOff>34688</xdr:colOff>
      <xdr:row>7</xdr:row>
      <xdr:rowOff>148425</xdr:rowOff>
    </xdr:to>
    <xdr:pic>
      <xdr:nvPicPr>
        <xdr:cNvPr id="7" name="Kuva 6">
          <a:extLst>
            <a:ext uri="{FF2B5EF4-FFF2-40B4-BE49-F238E27FC236}">
              <a16:creationId xmlns:a16="http://schemas.microsoft.com/office/drawing/2014/main" id="{4DAAB934-AB18-EA96-A06D-720F49A309EE}"/>
            </a:ext>
          </a:extLst>
        </xdr:cNvPr>
        <xdr:cNvPicPr>
          <a:picLocks noChangeAspect="1"/>
        </xdr:cNvPicPr>
      </xdr:nvPicPr>
      <xdr:blipFill>
        <a:blip xmlns:r="http://schemas.openxmlformats.org/officeDocument/2006/relationships" r:embed="rId1"/>
        <a:stretch>
          <a:fillRect/>
        </a:stretch>
      </xdr:blipFill>
      <xdr:spPr>
        <a:xfrm>
          <a:off x="4914899" y="0"/>
          <a:ext cx="1692039" cy="1520025"/>
        </a:xfrm>
        <a:prstGeom prst="rect">
          <a:avLst/>
        </a:prstGeom>
      </xdr:spPr>
    </xdr:pic>
    <xdr:clientData/>
  </xdr:twoCellAnchor>
  <xdr:twoCellAnchor editAs="oneCell">
    <xdr:from>
      <xdr:col>10</xdr:col>
      <xdr:colOff>464820</xdr:colOff>
      <xdr:row>33</xdr:row>
      <xdr:rowOff>1</xdr:rowOff>
    </xdr:from>
    <xdr:to>
      <xdr:col>13</xdr:col>
      <xdr:colOff>42109</xdr:colOff>
      <xdr:row>43</xdr:row>
      <xdr:rowOff>4547</xdr:rowOff>
    </xdr:to>
    <xdr:pic>
      <xdr:nvPicPr>
        <xdr:cNvPr id="3" name="Kuva 2">
          <a:extLst>
            <a:ext uri="{FF2B5EF4-FFF2-40B4-BE49-F238E27FC236}">
              <a16:creationId xmlns:a16="http://schemas.microsoft.com/office/drawing/2014/main" id="{45FA3311-021C-86BF-583E-43253048D582}"/>
            </a:ext>
          </a:extLst>
        </xdr:cNvPr>
        <xdr:cNvPicPr>
          <a:picLocks noChangeAspect="1"/>
        </xdr:cNvPicPr>
      </xdr:nvPicPr>
      <xdr:blipFill>
        <a:blip xmlns:r="http://schemas.openxmlformats.org/officeDocument/2006/relationships" r:embed="rId2"/>
        <a:stretch>
          <a:fillRect/>
        </a:stretch>
      </xdr:blipFill>
      <xdr:spPr>
        <a:xfrm>
          <a:off x="5532120" y="6050281"/>
          <a:ext cx="1230829" cy="18790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0</xdr:colOff>
      <xdr:row>0</xdr:row>
      <xdr:rowOff>0</xdr:rowOff>
    </xdr:from>
    <xdr:to>
      <xdr:col>23</xdr:col>
      <xdr:colOff>304800</xdr:colOff>
      <xdr:row>1</xdr:row>
      <xdr:rowOff>140970</xdr:rowOff>
    </xdr:to>
    <xdr:sp macro="" textlink="">
      <xdr:nvSpPr>
        <xdr:cNvPr id="2" name="AutoShape 1" descr="Fate Character Sheet first page preview">
          <a:extLst>
            <a:ext uri="{FF2B5EF4-FFF2-40B4-BE49-F238E27FC236}">
              <a16:creationId xmlns:a16="http://schemas.microsoft.com/office/drawing/2014/main" id="{61A7C727-5FAC-4B46-9BF0-57BCB713EF12}"/>
            </a:ext>
          </a:extLst>
        </xdr:cNvPr>
        <xdr:cNvSpPr>
          <a:spLocks noChangeAspect="1" noChangeArrowheads="1"/>
        </xdr:cNvSpPr>
      </xdr:nvSpPr>
      <xdr:spPr bwMode="auto">
        <a:xfrm>
          <a:off x="12702540" y="0"/>
          <a:ext cx="304800" cy="3390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15</xdr:row>
      <xdr:rowOff>0</xdr:rowOff>
    </xdr:from>
    <xdr:to>
      <xdr:col>19</xdr:col>
      <xdr:colOff>304800</xdr:colOff>
      <xdr:row>16</xdr:row>
      <xdr:rowOff>114300</xdr:rowOff>
    </xdr:to>
    <xdr:sp macro="" textlink="">
      <xdr:nvSpPr>
        <xdr:cNvPr id="3" name="AutoShape 1">
          <a:extLst>
            <a:ext uri="{FF2B5EF4-FFF2-40B4-BE49-F238E27FC236}">
              <a16:creationId xmlns:a16="http://schemas.microsoft.com/office/drawing/2014/main" id="{ECA05AF7-20F0-488D-AECB-30E4DC3F078D}"/>
            </a:ext>
          </a:extLst>
        </xdr:cNvPr>
        <xdr:cNvSpPr>
          <a:spLocks noChangeAspect="1" noChangeArrowheads="1"/>
        </xdr:cNvSpPr>
      </xdr:nvSpPr>
      <xdr:spPr bwMode="auto">
        <a:xfrm>
          <a:off x="10264140" y="2872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381000</xdr:colOff>
      <xdr:row>0</xdr:row>
      <xdr:rowOff>0</xdr:rowOff>
    </xdr:from>
    <xdr:to>
      <xdr:col>13</xdr:col>
      <xdr:colOff>169</xdr:colOff>
      <xdr:row>8</xdr:row>
      <xdr:rowOff>9679</xdr:rowOff>
    </xdr:to>
    <xdr:pic>
      <xdr:nvPicPr>
        <xdr:cNvPr id="4" name="Kuva 3">
          <a:extLst>
            <a:ext uri="{FF2B5EF4-FFF2-40B4-BE49-F238E27FC236}">
              <a16:creationId xmlns:a16="http://schemas.microsoft.com/office/drawing/2014/main" id="{2D8A295A-C0D3-A94A-242F-8AAB32D12BB2}"/>
            </a:ext>
          </a:extLst>
        </xdr:cNvPr>
        <xdr:cNvPicPr>
          <a:picLocks noChangeAspect="1"/>
        </xdr:cNvPicPr>
      </xdr:nvPicPr>
      <xdr:blipFill>
        <a:blip xmlns:r="http://schemas.openxmlformats.org/officeDocument/2006/relationships" r:embed="rId1"/>
        <a:stretch>
          <a:fillRect/>
        </a:stretch>
      </xdr:blipFill>
      <xdr:spPr>
        <a:xfrm>
          <a:off x="5448300" y="0"/>
          <a:ext cx="1272709" cy="1503199"/>
        </a:xfrm>
        <a:prstGeom prst="rect">
          <a:avLst/>
        </a:prstGeom>
      </xdr:spPr>
    </xdr:pic>
    <xdr:clientData/>
  </xdr:twoCellAnchor>
  <xdr:twoCellAnchor editAs="oneCell">
    <xdr:from>
      <xdr:col>10</xdr:col>
      <xdr:colOff>236220</xdr:colOff>
      <xdr:row>32</xdr:row>
      <xdr:rowOff>175260</xdr:rowOff>
    </xdr:from>
    <xdr:to>
      <xdr:col>13</xdr:col>
      <xdr:colOff>11629</xdr:colOff>
      <xdr:row>42</xdr:row>
      <xdr:rowOff>25006</xdr:rowOff>
    </xdr:to>
    <xdr:pic>
      <xdr:nvPicPr>
        <xdr:cNvPr id="5" name="Kuva 4">
          <a:extLst>
            <a:ext uri="{FF2B5EF4-FFF2-40B4-BE49-F238E27FC236}">
              <a16:creationId xmlns:a16="http://schemas.microsoft.com/office/drawing/2014/main" id="{1DCA83BE-1F7E-0A0B-0F8E-8C7E6CC5A611}"/>
            </a:ext>
          </a:extLst>
        </xdr:cNvPr>
        <xdr:cNvPicPr>
          <a:picLocks noChangeAspect="1"/>
        </xdr:cNvPicPr>
      </xdr:nvPicPr>
      <xdr:blipFill>
        <a:blip xmlns:r="http://schemas.openxmlformats.org/officeDocument/2006/relationships" r:embed="rId2"/>
        <a:stretch>
          <a:fillRect/>
        </a:stretch>
      </xdr:blipFill>
      <xdr:spPr>
        <a:xfrm>
          <a:off x="5303520" y="6057900"/>
          <a:ext cx="1428949" cy="17242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15240</xdr:colOff>
      <xdr:row>37</xdr:row>
      <xdr:rowOff>0</xdr:rowOff>
    </xdr:from>
    <xdr:to>
      <xdr:col>11</xdr:col>
      <xdr:colOff>409923</xdr:colOff>
      <xdr:row>49</xdr:row>
      <xdr:rowOff>6238</xdr:rowOff>
    </xdr:to>
    <xdr:pic>
      <xdr:nvPicPr>
        <xdr:cNvPr id="2" name="Kuva 1">
          <a:extLst>
            <a:ext uri="{FF2B5EF4-FFF2-40B4-BE49-F238E27FC236}">
              <a16:creationId xmlns:a16="http://schemas.microsoft.com/office/drawing/2014/main" id="{8A016DE3-192F-4BA5-90E5-4CB1B8D12CE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757"/>
        <a:stretch/>
      </xdr:blipFill>
      <xdr:spPr bwMode="auto">
        <a:xfrm>
          <a:off x="5067300" y="13266420"/>
          <a:ext cx="1613883" cy="2200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11</xdr:col>
      <xdr:colOff>445058</xdr:colOff>
      <xdr:row>62</xdr:row>
      <xdr:rowOff>7620</xdr:rowOff>
    </xdr:to>
    <xdr:pic>
      <xdr:nvPicPr>
        <xdr:cNvPr id="3" name="Kuva 2">
          <a:extLst>
            <a:ext uri="{FF2B5EF4-FFF2-40B4-BE49-F238E27FC236}">
              <a16:creationId xmlns:a16="http://schemas.microsoft.com/office/drawing/2014/main" id="{BDF25343-5BB9-49A6-ABE5-A5E331A6A5A4}"/>
            </a:ext>
          </a:extLst>
        </xdr:cNvPr>
        <xdr:cNvPicPr>
          <a:picLocks noChangeAspect="1"/>
        </xdr:cNvPicPr>
      </xdr:nvPicPr>
      <xdr:blipFill>
        <a:blip xmlns:r="http://schemas.openxmlformats.org/officeDocument/2006/relationships" r:embed="rId2"/>
        <a:stretch>
          <a:fillRect/>
        </a:stretch>
      </xdr:blipFill>
      <xdr:spPr>
        <a:xfrm>
          <a:off x="5052060" y="13578840"/>
          <a:ext cx="1664258" cy="2019300"/>
        </a:xfrm>
        <a:prstGeom prst="rect">
          <a:avLst/>
        </a:prstGeom>
      </xdr:spPr>
    </xdr:pic>
    <xdr:clientData/>
  </xdr:twoCellAnchor>
  <xdr:twoCellAnchor editAs="oneCell">
    <xdr:from>
      <xdr:col>9</xdr:col>
      <xdr:colOff>0</xdr:colOff>
      <xdr:row>63</xdr:row>
      <xdr:rowOff>0</xdr:rowOff>
    </xdr:from>
    <xdr:to>
      <xdr:col>11</xdr:col>
      <xdr:colOff>449580</xdr:colOff>
      <xdr:row>72</xdr:row>
      <xdr:rowOff>156362</xdr:rowOff>
    </xdr:to>
    <xdr:pic>
      <xdr:nvPicPr>
        <xdr:cNvPr id="4" name="Kuva 3">
          <a:extLst>
            <a:ext uri="{FF2B5EF4-FFF2-40B4-BE49-F238E27FC236}">
              <a16:creationId xmlns:a16="http://schemas.microsoft.com/office/drawing/2014/main" id="{5E67923C-087D-40D3-A987-F998BDCA8908}"/>
            </a:ext>
          </a:extLst>
        </xdr:cNvPr>
        <xdr:cNvPicPr>
          <a:picLocks noChangeAspect="1"/>
        </xdr:cNvPicPr>
      </xdr:nvPicPr>
      <xdr:blipFill>
        <a:blip xmlns:r="http://schemas.openxmlformats.org/officeDocument/2006/relationships" r:embed="rId3"/>
        <a:stretch>
          <a:fillRect/>
        </a:stretch>
      </xdr:blipFill>
      <xdr:spPr>
        <a:xfrm>
          <a:off x="5052060" y="13281660"/>
          <a:ext cx="1668780" cy="1802282"/>
        </a:xfrm>
        <a:prstGeom prst="rect">
          <a:avLst/>
        </a:prstGeom>
      </xdr:spPr>
    </xdr:pic>
    <xdr:clientData/>
  </xdr:twoCellAnchor>
  <xdr:twoCellAnchor editAs="oneCell">
    <xdr:from>
      <xdr:col>8</xdr:col>
      <xdr:colOff>218660</xdr:colOff>
      <xdr:row>77</xdr:row>
      <xdr:rowOff>39757</xdr:rowOff>
    </xdr:from>
    <xdr:to>
      <xdr:col>10</xdr:col>
      <xdr:colOff>353865</xdr:colOff>
      <xdr:row>83</xdr:row>
      <xdr:rowOff>3049</xdr:rowOff>
    </xdr:to>
    <xdr:pic>
      <xdr:nvPicPr>
        <xdr:cNvPr id="5" name="Kuva 4">
          <a:extLst>
            <a:ext uri="{FF2B5EF4-FFF2-40B4-BE49-F238E27FC236}">
              <a16:creationId xmlns:a16="http://schemas.microsoft.com/office/drawing/2014/main" id="{5618E4A1-D57B-481F-97FB-1D78472508DC}"/>
            </a:ext>
          </a:extLst>
        </xdr:cNvPr>
        <xdr:cNvPicPr>
          <a:picLocks noChangeAspect="1"/>
        </xdr:cNvPicPr>
      </xdr:nvPicPr>
      <xdr:blipFill>
        <a:blip xmlns:r="http://schemas.openxmlformats.org/officeDocument/2006/relationships" r:embed="rId4"/>
        <a:stretch>
          <a:fillRect/>
        </a:stretch>
      </xdr:blipFill>
      <xdr:spPr>
        <a:xfrm>
          <a:off x="4798280" y="13511917"/>
          <a:ext cx="1430605" cy="1060572"/>
        </a:xfrm>
        <a:prstGeom prst="rect">
          <a:avLst/>
        </a:prstGeom>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7AD6B-F0C7-4732-984B-C738B4C3109E}">
  <dimension ref="A1:S71"/>
  <sheetViews>
    <sheetView topLeftCell="A54" workbookViewId="0">
      <selection activeCell="R16" sqref="R16"/>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c r="D5" s="11"/>
      <c r="E5" s="11"/>
      <c r="F5" s="11"/>
      <c r="G5" s="98"/>
      <c r="H5" s="11"/>
      <c r="I5" s="11"/>
      <c r="J5" s="11"/>
      <c r="K5" s="27"/>
      <c r="L5" s="17"/>
      <c r="M5" s="29"/>
    </row>
    <row r="6" spans="2:19">
      <c r="B6" s="12" t="s">
        <v>50</v>
      </c>
      <c r="C6" s="12"/>
      <c r="D6" s="27"/>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3" t="s">
        <v>0</v>
      </c>
      <c r="C9" s="183"/>
      <c r="D9" s="183"/>
      <c r="E9" s="183"/>
      <c r="F9" s="184" t="s">
        <v>192</v>
      </c>
      <c r="G9" s="183"/>
      <c r="H9" s="57"/>
      <c r="I9" s="89"/>
      <c r="J9" s="89"/>
      <c r="K9" s="142"/>
      <c r="L9" s="138"/>
      <c r="M9" s="143"/>
    </row>
    <row r="10" spans="2:19">
      <c r="B10" s="147" t="s">
        <v>1</v>
      </c>
      <c r="C10" s="14"/>
      <c r="D10" s="15"/>
      <c r="E10" s="118" t="s">
        <v>38</v>
      </c>
      <c r="F10" s="119"/>
      <c r="G10" s="4"/>
      <c r="H10" s="4"/>
      <c r="I10" s="5"/>
      <c r="J10" s="5"/>
      <c r="K10" s="144"/>
      <c r="L10" s="136"/>
      <c r="M10" s="137"/>
      <c r="O10" s="18" t="s">
        <v>52</v>
      </c>
      <c r="R10" t="s">
        <v>25</v>
      </c>
    </row>
    <row r="11" spans="2:19">
      <c r="B11" s="24" t="s">
        <v>2</v>
      </c>
      <c r="C11" s="10"/>
      <c r="D11" s="11"/>
      <c r="E11" s="56" t="s">
        <v>39</v>
      </c>
      <c r="F11" s="120"/>
      <c r="G11" s="360"/>
      <c r="H11" s="360"/>
      <c r="I11" s="362"/>
      <c r="J11" s="362"/>
      <c r="K11" s="27"/>
      <c r="L11" s="136"/>
      <c r="M11" s="137"/>
      <c r="O11" s="18" t="s">
        <v>5</v>
      </c>
    </row>
    <row r="12" spans="2:19">
      <c r="B12" s="85" t="s">
        <v>3</v>
      </c>
      <c r="C12" s="10"/>
      <c r="D12" s="11"/>
      <c r="E12" s="56" t="s">
        <v>40</v>
      </c>
      <c r="F12" s="120"/>
      <c r="G12" s="360"/>
      <c r="H12" s="360"/>
      <c r="I12" s="360"/>
      <c r="J12" s="360"/>
      <c r="K12" s="363"/>
      <c r="L12" s="364"/>
      <c r="M12" s="145"/>
      <c r="O12" s="19" t="s">
        <v>6</v>
      </c>
    </row>
    <row r="13" spans="2:19">
      <c r="B13" s="85"/>
      <c r="C13" s="10"/>
      <c r="D13" s="11"/>
      <c r="E13" s="56" t="s">
        <v>41</v>
      </c>
      <c r="F13" s="120"/>
      <c r="G13" s="360"/>
      <c r="H13" s="360"/>
      <c r="I13" s="360"/>
      <c r="J13" s="360"/>
      <c r="K13" s="360"/>
      <c r="L13" s="360"/>
      <c r="M13" s="6"/>
      <c r="O13" s="19" t="s">
        <v>7</v>
      </c>
    </row>
    <row r="14" spans="2:19">
      <c r="B14" s="25" t="s">
        <v>407</v>
      </c>
      <c r="C14" s="10"/>
      <c r="D14" s="11"/>
      <c r="E14" s="56" t="s">
        <v>42</v>
      </c>
      <c r="F14" s="120"/>
      <c r="G14" s="360"/>
      <c r="H14" s="360"/>
      <c r="I14" s="360"/>
      <c r="J14" s="360"/>
      <c r="K14" s="360"/>
      <c r="L14" s="360"/>
      <c r="M14" s="7"/>
      <c r="O14" s="18" t="s">
        <v>31</v>
      </c>
      <c r="R14" t="s">
        <v>26</v>
      </c>
    </row>
    <row r="15" spans="2:19">
      <c r="B15" s="2"/>
      <c r="C15" s="2"/>
      <c r="D15" s="2"/>
      <c r="E15" s="90" t="s">
        <v>43</v>
      </c>
      <c r="F15" s="121"/>
      <c r="G15" s="361"/>
      <c r="H15" s="361"/>
      <c r="I15" s="361"/>
      <c r="J15" s="361"/>
      <c r="K15" s="361"/>
      <c r="L15" s="361"/>
      <c r="M15" s="9"/>
      <c r="O15" s="88" t="s">
        <v>8</v>
      </c>
      <c r="R15" s="1">
        <v>5</v>
      </c>
      <c r="S15" t="s">
        <v>44</v>
      </c>
    </row>
    <row r="16" spans="2:19">
      <c r="B16" s="185" t="s">
        <v>224</v>
      </c>
      <c r="C16" s="185"/>
      <c r="D16" s="186"/>
      <c r="E16" s="186"/>
      <c r="F16" s="186" t="s">
        <v>66</v>
      </c>
      <c r="G16" s="186"/>
      <c r="H16" s="187"/>
      <c r="I16" s="186"/>
      <c r="J16" s="188"/>
      <c r="K16" s="188"/>
      <c r="L16" s="188"/>
      <c r="M16" s="188"/>
      <c r="O16" s="18" t="s">
        <v>9</v>
      </c>
      <c r="R16" t="s">
        <v>217</v>
      </c>
      <c r="S16" t="s">
        <v>45</v>
      </c>
    </row>
    <row r="17" spans="2:19">
      <c r="B17" s="125" t="s">
        <v>225</v>
      </c>
      <c r="C17" s="265" t="s">
        <v>228</v>
      </c>
      <c r="D17" s="62"/>
      <c r="E17" s="62"/>
      <c r="F17" s="244" t="s">
        <v>14</v>
      </c>
      <c r="G17" s="101">
        <v>0</v>
      </c>
      <c r="H17" s="106"/>
      <c r="I17" s="245" t="s">
        <v>19</v>
      </c>
      <c r="J17" s="251">
        <v>0</v>
      </c>
      <c r="K17" s="249"/>
      <c r="L17" s="250" t="s">
        <v>63</v>
      </c>
      <c r="M17" s="251">
        <v>0</v>
      </c>
      <c r="O17" s="18" t="s">
        <v>53</v>
      </c>
      <c r="R17" t="s">
        <v>27</v>
      </c>
      <c r="S17" t="s">
        <v>46</v>
      </c>
    </row>
    <row r="18" spans="2:19">
      <c r="B18" s="63" t="s">
        <v>226</v>
      </c>
      <c r="C18" s="265" t="s">
        <v>228</v>
      </c>
      <c r="D18" s="64"/>
      <c r="E18" s="64"/>
      <c r="F18" s="245" t="s">
        <v>15</v>
      </c>
      <c r="G18" s="26">
        <v>0</v>
      </c>
      <c r="H18" s="41"/>
      <c r="I18" s="245" t="s">
        <v>20</v>
      </c>
      <c r="J18" s="251">
        <v>0</v>
      </c>
      <c r="K18" s="249"/>
      <c r="L18" s="252" t="s">
        <v>60</v>
      </c>
      <c r="M18" s="251">
        <v>0</v>
      </c>
      <c r="O18" s="19" t="s">
        <v>32</v>
      </c>
      <c r="R18" t="s">
        <v>28</v>
      </c>
      <c r="S18" t="s">
        <v>47</v>
      </c>
    </row>
    <row r="19" spans="2:19">
      <c r="B19" s="63" t="s">
        <v>227</v>
      </c>
      <c r="C19" s="123" t="s">
        <v>228</v>
      </c>
      <c r="D19" s="64"/>
      <c r="E19" s="264"/>
      <c r="F19" s="245" t="s">
        <v>16</v>
      </c>
      <c r="G19" s="101">
        <v>0</v>
      </c>
      <c r="H19" s="41"/>
      <c r="I19" s="245" t="s">
        <v>21</v>
      </c>
      <c r="J19" s="251">
        <v>0</v>
      </c>
      <c r="K19" s="249"/>
      <c r="L19" s="250" t="s">
        <v>61</v>
      </c>
      <c r="M19" s="251">
        <v>0</v>
      </c>
      <c r="O19" s="18" t="s">
        <v>54</v>
      </c>
      <c r="R19" t="s">
        <v>29</v>
      </c>
      <c r="S19" t="s">
        <v>48</v>
      </c>
    </row>
    <row r="20" spans="2:19">
      <c r="B20" s="63" t="s">
        <v>285</v>
      </c>
      <c r="C20" s="123" t="s">
        <v>228</v>
      </c>
      <c r="D20" s="64"/>
      <c r="E20" s="64"/>
      <c r="F20" s="245" t="s">
        <v>17</v>
      </c>
      <c r="G20" s="26">
        <v>0</v>
      </c>
      <c r="H20" s="106"/>
      <c r="I20" s="245" t="s">
        <v>22</v>
      </c>
      <c r="J20" s="251">
        <v>0</v>
      </c>
      <c r="K20" s="249"/>
      <c r="L20" s="250" t="s">
        <v>62</v>
      </c>
      <c r="M20" s="251">
        <v>0</v>
      </c>
      <c r="O20" s="18" t="s">
        <v>10</v>
      </c>
      <c r="Q20" s="39">
        <v>1</v>
      </c>
      <c r="R20" s="40">
        <v>1</v>
      </c>
    </row>
    <row r="21" spans="2:19">
      <c r="B21" s="65" t="s">
        <v>65</v>
      </c>
      <c r="C21" s="52"/>
      <c r="D21" s="52"/>
      <c r="E21" s="52"/>
      <c r="F21" s="247" t="s">
        <v>18</v>
      </c>
      <c r="G21" s="22">
        <v>0</v>
      </c>
      <c r="H21" s="43"/>
      <c r="I21" s="247" t="s">
        <v>23</v>
      </c>
      <c r="J21" s="251">
        <v>0</v>
      </c>
      <c r="K21" s="253"/>
      <c r="L21" s="254" t="s">
        <v>24</v>
      </c>
      <c r="M21" s="251">
        <v>0</v>
      </c>
      <c r="O21" s="18" t="s">
        <v>55</v>
      </c>
      <c r="Q21" s="41">
        <v>2</v>
      </c>
      <c r="R21" s="42">
        <v>3</v>
      </c>
    </row>
    <row r="22" spans="2:19">
      <c r="B22" s="63" t="s">
        <v>67</v>
      </c>
      <c r="C22" s="94"/>
      <c r="D22" s="52"/>
      <c r="E22" s="266">
        <v>-2</v>
      </c>
      <c r="F22" s="189" t="s">
        <v>78</v>
      </c>
      <c r="G22" s="188"/>
      <c r="H22" s="188"/>
      <c r="I22" s="190" t="s">
        <v>128</v>
      </c>
      <c r="J22" s="190"/>
      <c r="K22" s="190" t="s">
        <v>350</v>
      </c>
      <c r="L22" s="188"/>
      <c r="M22" s="191" t="s">
        <v>79</v>
      </c>
      <c r="O22" s="88" t="s">
        <v>11</v>
      </c>
      <c r="Q22" s="41">
        <v>3</v>
      </c>
      <c r="R22" s="42">
        <v>6</v>
      </c>
    </row>
    <row r="23" spans="2:19">
      <c r="B23" s="63" t="s">
        <v>69</v>
      </c>
      <c r="C23" s="66"/>
      <c r="D23" s="67"/>
      <c r="E23" s="69">
        <v>-4</v>
      </c>
      <c r="F23" s="78"/>
      <c r="G23" s="80"/>
      <c r="H23" s="80"/>
      <c r="I23" s="81" t="str">
        <f t="shared" ref="I23:I25" si="0">LOOKUP(J23,$O$45:$P$54)</f>
        <v>mediocre (+0)</v>
      </c>
      <c r="J23" s="93">
        <v>0</v>
      </c>
      <c r="K23" s="79"/>
      <c r="L23" s="80"/>
      <c r="M23" s="82"/>
      <c r="O23" s="19" t="s">
        <v>30</v>
      </c>
      <c r="Q23" s="41">
        <v>4</v>
      </c>
      <c r="R23" s="42">
        <v>10</v>
      </c>
    </row>
    <row r="24" spans="2:19">
      <c r="B24" s="63" t="s">
        <v>68</v>
      </c>
      <c r="C24" s="66"/>
      <c r="D24" s="67"/>
      <c r="E24" s="69">
        <v>-6</v>
      </c>
      <c r="F24" s="78"/>
      <c r="G24" s="80"/>
      <c r="H24" s="80"/>
      <c r="I24" s="81" t="str">
        <f t="shared" si="0"/>
        <v>mediocre (+0)</v>
      </c>
      <c r="J24" s="93">
        <v>0</v>
      </c>
      <c r="K24" s="79"/>
      <c r="L24" s="80"/>
      <c r="M24" s="82"/>
      <c r="O24" s="18" t="s">
        <v>12</v>
      </c>
      <c r="Q24" s="43">
        <v>5</v>
      </c>
      <c r="R24" s="44">
        <v>15</v>
      </c>
    </row>
    <row r="25" spans="2:19">
      <c r="B25" s="63" t="s">
        <v>70</v>
      </c>
      <c r="C25" s="66"/>
      <c r="D25" s="67"/>
      <c r="E25" s="69">
        <v>-8</v>
      </c>
      <c r="F25" s="78"/>
      <c r="G25" s="80"/>
      <c r="H25" s="80"/>
      <c r="I25" s="81" t="str">
        <f t="shared" si="0"/>
        <v>mediocre (+0)</v>
      </c>
      <c r="J25" s="93">
        <v>0</v>
      </c>
      <c r="K25" s="79"/>
      <c r="L25" s="80"/>
      <c r="M25" s="82"/>
      <c r="O25" s="18" t="s">
        <v>56</v>
      </c>
    </row>
    <row r="26" spans="2:19">
      <c r="B26" s="65" t="s">
        <v>37</v>
      </c>
      <c r="C26" s="64"/>
      <c r="D26" s="64"/>
      <c r="E26" s="86" t="s">
        <v>131</v>
      </c>
      <c r="F26" s="78"/>
      <c r="G26" s="80"/>
      <c r="H26" s="80"/>
      <c r="I26" s="81" t="str">
        <f>LOOKUP(J26,$O$45:$P$54)</f>
        <v>mediocre (+0)</v>
      </c>
      <c r="J26" s="93">
        <v>0</v>
      </c>
      <c r="K26" s="79">
        <f>J26+4</f>
        <v>4</v>
      </c>
      <c r="L26" s="80"/>
      <c r="M26" s="80"/>
      <c r="O26" s="18" t="s">
        <v>13</v>
      </c>
      <c r="P26" t="s">
        <v>33</v>
      </c>
      <c r="S26">
        <f>150/5</f>
        <v>30</v>
      </c>
    </row>
    <row r="27" spans="2:19">
      <c r="B27" s="63" t="s">
        <v>72</v>
      </c>
      <c r="C27" s="30" t="s">
        <v>71</v>
      </c>
      <c r="D27" s="71" t="s">
        <v>75</v>
      </c>
      <c r="E27" s="134" t="s">
        <v>235</v>
      </c>
      <c r="F27" s="78"/>
      <c r="G27" s="80"/>
      <c r="H27" s="80"/>
      <c r="I27" s="81" t="str">
        <f>LOOKUP(J27,$O$45:$P$54)</f>
        <v>mediocre (+0)</v>
      </c>
      <c r="J27" s="93">
        <v>0</v>
      </c>
      <c r="K27" s="79">
        <f>J27+4</f>
        <v>4</v>
      </c>
      <c r="L27" s="80"/>
      <c r="M27" s="80"/>
      <c r="O27" s="18"/>
      <c r="P27" t="s">
        <v>34</v>
      </c>
    </row>
    <row r="28" spans="2:19">
      <c r="B28" s="72" t="s">
        <v>73</v>
      </c>
      <c r="C28" s="30" t="s">
        <v>71</v>
      </c>
      <c r="D28" s="31">
        <v>-1</v>
      </c>
      <c r="E28" s="134" t="s">
        <v>77</v>
      </c>
      <c r="F28" s="78"/>
      <c r="G28" s="80"/>
      <c r="H28" s="80"/>
      <c r="I28" s="81" t="str">
        <f>LOOKUP(J28,$O$45:$P$54)</f>
        <v>mediocre (+0)</v>
      </c>
      <c r="J28" s="93">
        <v>0</v>
      </c>
      <c r="K28" s="79">
        <f>J28+4</f>
        <v>4</v>
      </c>
      <c r="L28" s="80"/>
      <c r="M28" s="255" t="s">
        <v>495</v>
      </c>
      <c r="O28" s="18"/>
      <c r="P28" t="s">
        <v>35</v>
      </c>
    </row>
    <row r="29" spans="2:19" ht="15" thickBot="1">
      <c r="B29" s="63" t="s">
        <v>74</v>
      </c>
      <c r="C29" s="30" t="s">
        <v>71</v>
      </c>
      <c r="D29" s="31">
        <v>-2</v>
      </c>
      <c r="E29" s="134" t="s">
        <v>457</v>
      </c>
      <c r="F29" s="78"/>
      <c r="G29" s="80"/>
      <c r="H29" s="80"/>
      <c r="I29" s="81" t="str">
        <f>LOOKUP(J29,$O$45:$P$54)</f>
        <v>mediocre (+0)</v>
      </c>
      <c r="J29" s="93">
        <v>0</v>
      </c>
      <c r="K29" s="79">
        <f>J29+4</f>
        <v>4</v>
      </c>
      <c r="L29" s="80"/>
      <c r="M29" s="255" t="s">
        <v>494</v>
      </c>
      <c r="O29" s="18"/>
      <c r="P29" t="s">
        <v>36</v>
      </c>
    </row>
    <row r="30" spans="2:19" ht="15" thickBot="1">
      <c r="B30" s="73" t="s">
        <v>76</v>
      </c>
      <c r="C30" s="32" t="s">
        <v>71</v>
      </c>
      <c r="D30" s="240">
        <v>-3</v>
      </c>
      <c r="E30" s="135" t="s">
        <v>236</v>
      </c>
      <c r="F30" s="196" t="s">
        <v>80</v>
      </c>
      <c r="G30" s="74"/>
      <c r="H30" s="46">
        <v>0</v>
      </c>
      <c r="I30" s="117"/>
      <c r="J30" s="70"/>
      <c r="K30" s="70"/>
      <c r="L30" s="195" t="s">
        <v>498</v>
      </c>
      <c r="M30" s="79"/>
      <c r="O30" s="18"/>
    </row>
    <row r="31" spans="2:19">
      <c r="B31" s="75"/>
      <c r="C31" s="75"/>
      <c r="D31" s="75"/>
      <c r="E31" s="75"/>
      <c r="F31" s="75"/>
      <c r="G31" s="76"/>
      <c r="H31" s="75"/>
      <c r="I31" s="75"/>
      <c r="J31" s="75"/>
      <c r="K31" s="75"/>
      <c r="L31" s="75"/>
      <c r="M31" s="75"/>
    </row>
    <row r="32" spans="2:19">
      <c r="B32" s="192" t="s">
        <v>97</v>
      </c>
      <c r="C32" s="192"/>
      <c r="D32" s="192"/>
      <c r="E32" s="193" t="s">
        <v>98</v>
      </c>
      <c r="F32" s="194"/>
      <c r="G32" s="194"/>
      <c r="H32" s="192" t="s">
        <v>100</v>
      </c>
      <c r="I32" s="192"/>
      <c r="J32" s="192"/>
      <c r="K32" s="192"/>
      <c r="L32" s="192" t="s">
        <v>99</v>
      </c>
      <c r="M32" s="192"/>
    </row>
    <row r="33" spans="2:19">
      <c r="B33" s="52"/>
      <c r="C33" s="47"/>
      <c r="D33" s="113"/>
      <c r="E33" s="113"/>
      <c r="F33" s="113"/>
      <c r="G33" s="114"/>
      <c r="H33" s="113"/>
      <c r="I33" s="47"/>
      <c r="J33" s="47"/>
      <c r="K33" s="47"/>
      <c r="L33" s="47"/>
      <c r="M33" s="52"/>
    </row>
    <row r="34" spans="2:19">
      <c r="B34" s="116"/>
      <c r="C34" s="47"/>
      <c r="D34" s="115"/>
      <c r="E34" s="113"/>
      <c r="F34" s="113"/>
      <c r="G34" s="114"/>
      <c r="H34" s="113"/>
      <c r="I34" s="47"/>
      <c r="J34" s="47"/>
      <c r="K34" s="47"/>
      <c r="L34" s="47"/>
      <c r="M34" s="52"/>
      <c r="O34" t="s">
        <v>81</v>
      </c>
      <c r="R34" t="s">
        <v>224</v>
      </c>
    </row>
    <row r="35" spans="2:19">
      <c r="B35" s="52"/>
      <c r="C35" s="47"/>
      <c r="D35" s="113"/>
      <c r="E35" s="113"/>
      <c r="F35" s="113"/>
      <c r="G35" s="114"/>
      <c r="H35" s="113"/>
      <c r="I35" s="47"/>
      <c r="J35" s="47"/>
      <c r="K35" s="47"/>
      <c r="L35" s="47"/>
      <c r="M35" s="52"/>
      <c r="O35" t="s">
        <v>82</v>
      </c>
      <c r="R35">
        <v>4</v>
      </c>
      <c r="S35" t="s">
        <v>358</v>
      </c>
    </row>
    <row r="36" spans="2:19">
      <c r="B36" s="52"/>
      <c r="C36" s="47"/>
      <c r="D36" s="113"/>
      <c r="E36" s="113"/>
      <c r="F36" s="113"/>
      <c r="G36" s="114"/>
      <c r="H36" s="113"/>
      <c r="I36" s="47"/>
      <c r="J36" s="47"/>
      <c r="K36" s="47"/>
      <c r="L36" s="47"/>
      <c r="M36" s="52"/>
      <c r="O36" t="s">
        <v>83</v>
      </c>
      <c r="R36">
        <v>3</v>
      </c>
      <c r="S36" t="s">
        <v>359</v>
      </c>
    </row>
    <row r="37" spans="2:19">
      <c r="B37" s="52"/>
      <c r="C37" s="47"/>
      <c r="D37" s="113"/>
      <c r="E37" s="113"/>
      <c r="F37" s="113"/>
      <c r="G37" s="114"/>
      <c r="H37" s="113"/>
      <c r="I37" s="47"/>
      <c r="J37" s="47"/>
      <c r="K37" s="47"/>
      <c r="L37" s="47"/>
      <c r="M37" s="52"/>
      <c r="O37" t="s">
        <v>84</v>
      </c>
      <c r="R37">
        <v>2</v>
      </c>
      <c r="S37" t="s">
        <v>360</v>
      </c>
    </row>
    <row r="38" spans="2:19">
      <c r="B38" s="192" t="s">
        <v>101</v>
      </c>
      <c r="C38" s="192"/>
      <c r="D38" s="192"/>
      <c r="E38" s="194"/>
      <c r="F38" s="194"/>
      <c r="G38" s="194"/>
      <c r="H38" s="192"/>
      <c r="I38" s="192"/>
      <c r="J38" s="192"/>
      <c r="K38" s="192"/>
      <c r="L38" s="192" t="s">
        <v>9</v>
      </c>
      <c r="M38" s="192"/>
      <c r="O38" t="s">
        <v>85</v>
      </c>
      <c r="R38">
        <v>1</v>
      </c>
      <c r="S38" t="s">
        <v>361</v>
      </c>
    </row>
    <row r="39" spans="2:19" ht="16.95" customHeight="1">
      <c r="B39" s="15"/>
      <c r="C39" s="36"/>
      <c r="D39" s="36"/>
      <c r="E39" s="36"/>
      <c r="F39" s="36"/>
      <c r="G39" s="15"/>
      <c r="H39" s="36"/>
      <c r="I39" s="36"/>
      <c r="J39" s="36"/>
      <c r="K39" s="36"/>
      <c r="L39" s="47"/>
      <c r="M39" s="15"/>
      <c r="O39" t="s">
        <v>80</v>
      </c>
    </row>
    <row r="40" spans="2:19">
      <c r="B40" s="15"/>
      <c r="C40" s="36"/>
      <c r="D40" s="36"/>
      <c r="E40" s="36"/>
      <c r="F40" s="36"/>
      <c r="G40" s="15"/>
      <c r="H40" s="36"/>
      <c r="I40" s="36"/>
      <c r="J40" s="36"/>
      <c r="K40" s="36"/>
      <c r="L40" s="47"/>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49" t="s">
        <v>90</v>
      </c>
      <c r="C44" s="99"/>
      <c r="D44" s="50"/>
      <c r="E44" s="50"/>
      <c r="F44" s="91"/>
      <c r="G44" s="92"/>
      <c r="H44" s="49" t="s">
        <v>90</v>
      </c>
      <c r="I44" s="99"/>
      <c r="J44" s="50"/>
      <c r="K44" s="50"/>
      <c r="L44" s="91"/>
      <c r="M44" s="92"/>
    </row>
    <row r="45" spans="2:19">
      <c r="B45" s="27" t="s">
        <v>91</v>
      </c>
      <c r="C45" s="11"/>
      <c r="D45" s="17" t="s">
        <v>92</v>
      </c>
      <c r="E45" s="48"/>
      <c r="F45" s="17" t="s">
        <v>94</v>
      </c>
      <c r="G45" s="16"/>
      <c r="H45" s="27" t="s">
        <v>91</v>
      </c>
      <c r="I45" s="11"/>
      <c r="J45" s="17" t="s">
        <v>92</v>
      </c>
      <c r="K45" s="48"/>
      <c r="L45" s="17" t="s">
        <v>94</v>
      </c>
      <c r="M45" s="16"/>
      <c r="O45">
        <v>0</v>
      </c>
      <c r="P45" s="31" t="s">
        <v>43</v>
      </c>
    </row>
    <row r="46" spans="2:19">
      <c r="B46" s="27" t="s">
        <v>135</v>
      </c>
      <c r="C46" s="11"/>
      <c r="D46" s="17" t="s">
        <v>93</v>
      </c>
      <c r="E46" s="11"/>
      <c r="F46" s="17" t="s">
        <v>95</v>
      </c>
      <c r="G46" s="13"/>
      <c r="H46" s="27" t="s">
        <v>135</v>
      </c>
      <c r="I46" s="11"/>
      <c r="J46" s="17" t="s">
        <v>93</v>
      </c>
      <c r="K46" s="11"/>
      <c r="L46" s="17" t="s">
        <v>95</v>
      </c>
      <c r="M46" s="13"/>
      <c r="O46">
        <v>1</v>
      </c>
      <c r="P46" s="31" t="s">
        <v>42</v>
      </c>
    </row>
    <row r="47" spans="2:19">
      <c r="B47" s="14"/>
      <c r="C47" s="15"/>
      <c r="D47" s="15"/>
      <c r="E47" s="15"/>
      <c r="F47" s="15"/>
      <c r="G47" s="16"/>
      <c r="H47" s="14"/>
      <c r="I47" s="15"/>
      <c r="J47" s="15"/>
      <c r="K47" s="15"/>
      <c r="L47" s="15"/>
      <c r="M47" s="16"/>
      <c r="O47">
        <v>2</v>
      </c>
      <c r="P47" s="31" t="s">
        <v>41</v>
      </c>
    </row>
    <row r="48" spans="2:19">
      <c r="B48" s="14"/>
      <c r="C48" s="15"/>
      <c r="D48" s="15"/>
      <c r="E48" s="15"/>
      <c r="F48" s="15"/>
      <c r="G48" s="16"/>
      <c r="H48" s="14"/>
      <c r="I48" s="15"/>
      <c r="J48" s="15"/>
      <c r="K48" s="15"/>
      <c r="L48" s="15"/>
      <c r="M48" s="16"/>
      <c r="O48">
        <v>3</v>
      </c>
      <c r="P48" s="31" t="s">
        <v>40</v>
      </c>
    </row>
    <row r="49" spans="2:16">
      <c r="B49" s="14"/>
      <c r="C49" s="15"/>
      <c r="D49" s="15"/>
      <c r="E49" s="15"/>
      <c r="F49" s="15"/>
      <c r="G49" s="16"/>
      <c r="H49" s="14"/>
      <c r="I49" s="15"/>
      <c r="J49" s="15"/>
      <c r="K49" s="15"/>
      <c r="L49" s="15"/>
      <c r="M49" s="16"/>
      <c r="O49">
        <v>4</v>
      </c>
      <c r="P49" s="31" t="s">
        <v>39</v>
      </c>
    </row>
    <row r="50" spans="2:16">
      <c r="B50" s="14"/>
      <c r="C50" s="15"/>
      <c r="D50" s="15"/>
      <c r="E50" s="15"/>
      <c r="F50" s="15"/>
      <c r="G50" s="16"/>
      <c r="H50" s="14"/>
      <c r="I50" s="15"/>
      <c r="J50" s="15"/>
      <c r="K50" s="15"/>
      <c r="L50" s="15"/>
      <c r="M50" s="16"/>
      <c r="O50">
        <v>5</v>
      </c>
      <c r="P50" s="31" t="s">
        <v>38</v>
      </c>
    </row>
    <row r="51" spans="2:16">
      <c r="B51" s="49" t="s">
        <v>90</v>
      </c>
      <c r="C51" s="99"/>
      <c r="D51" s="50"/>
      <c r="E51" s="50"/>
      <c r="F51" s="91"/>
      <c r="G51" s="92"/>
      <c r="H51" s="49" t="s">
        <v>90</v>
      </c>
      <c r="I51" s="99"/>
      <c r="J51" s="50"/>
      <c r="K51" s="50"/>
      <c r="L51" s="91"/>
      <c r="M51" s="92"/>
      <c r="O51">
        <v>6</v>
      </c>
      <c r="P51" t="s">
        <v>124</v>
      </c>
    </row>
    <row r="52" spans="2:16">
      <c r="B52" s="27" t="s">
        <v>91</v>
      </c>
      <c r="C52" s="11"/>
      <c r="D52" s="17" t="s">
        <v>92</v>
      </c>
      <c r="E52" s="48"/>
      <c r="F52" s="17" t="s">
        <v>94</v>
      </c>
      <c r="G52" s="16"/>
      <c r="H52" s="27" t="s">
        <v>91</v>
      </c>
      <c r="I52" s="11"/>
      <c r="J52" s="17" t="s">
        <v>92</v>
      </c>
      <c r="K52" s="48"/>
      <c r="L52" s="17" t="s">
        <v>94</v>
      </c>
      <c r="M52" s="16"/>
      <c r="O52">
        <v>7</v>
      </c>
      <c r="P52" t="s">
        <v>190</v>
      </c>
    </row>
    <row r="53" spans="2:16">
      <c r="B53" s="27" t="s">
        <v>135</v>
      </c>
      <c r="C53" s="11"/>
      <c r="D53" s="17" t="s">
        <v>93</v>
      </c>
      <c r="E53" s="11"/>
      <c r="F53" s="17" t="s">
        <v>95</v>
      </c>
      <c r="G53" s="13"/>
      <c r="H53" s="27" t="s">
        <v>135</v>
      </c>
      <c r="I53" s="11"/>
      <c r="J53" s="17" t="s">
        <v>93</v>
      </c>
      <c r="K53" s="11"/>
      <c r="L53" s="17" t="s">
        <v>95</v>
      </c>
      <c r="M53" s="13"/>
      <c r="O53">
        <v>8</v>
      </c>
      <c r="P53" t="s">
        <v>191</v>
      </c>
    </row>
    <row r="54" spans="2:16">
      <c r="B54" s="14"/>
      <c r="C54" s="15"/>
      <c r="D54" s="15"/>
      <c r="E54" s="15"/>
      <c r="F54" s="15"/>
      <c r="G54" s="16"/>
      <c r="H54" s="14"/>
      <c r="I54" s="15"/>
      <c r="J54" s="15"/>
      <c r="K54" s="15"/>
      <c r="L54" s="15"/>
      <c r="M54" s="16"/>
      <c r="O54">
        <v>9</v>
      </c>
      <c r="P54" t="s">
        <v>126</v>
      </c>
    </row>
    <row r="55" spans="2:16">
      <c r="B55" s="14"/>
      <c r="C55" s="15"/>
      <c r="D55" s="15"/>
      <c r="E55" s="15"/>
      <c r="F55" s="15"/>
      <c r="G55" s="16"/>
      <c r="H55" s="14"/>
      <c r="I55" s="15"/>
      <c r="J55" s="15"/>
      <c r="K55" s="15"/>
      <c r="L55" s="15"/>
      <c r="M55" s="16"/>
      <c r="P55" s="241"/>
    </row>
    <row r="56" spans="2:16">
      <c r="B56" s="14"/>
      <c r="C56" s="15"/>
      <c r="D56" s="15"/>
      <c r="E56" s="15"/>
      <c r="F56" s="15"/>
      <c r="G56" s="16"/>
      <c r="H56" s="14"/>
      <c r="I56" s="15"/>
      <c r="J56" s="15"/>
      <c r="K56" s="15"/>
      <c r="L56" s="15"/>
      <c r="M56" s="16"/>
    </row>
    <row r="57" spans="2:16">
      <c r="B57" s="14"/>
      <c r="C57" s="15"/>
      <c r="D57" s="15"/>
      <c r="E57" s="15"/>
      <c r="F57" s="15"/>
      <c r="G57" s="16"/>
      <c r="H57" s="14"/>
      <c r="I57" s="15"/>
      <c r="J57" s="15"/>
      <c r="K57" s="15"/>
      <c r="L57" s="15"/>
      <c r="M57" s="16"/>
    </row>
    <row r="58" spans="2:16">
      <c r="B58" s="49" t="s">
        <v>90</v>
      </c>
      <c r="C58" s="99"/>
      <c r="D58" s="50"/>
      <c r="E58" s="50"/>
      <c r="F58" s="91"/>
      <c r="G58" s="92"/>
      <c r="H58" s="49" t="s">
        <v>90</v>
      </c>
      <c r="I58" s="99"/>
      <c r="J58" s="50"/>
      <c r="K58" s="50"/>
      <c r="L58" s="91"/>
      <c r="M58" s="92"/>
    </row>
    <row r="59" spans="2:16">
      <c r="B59" s="27" t="s">
        <v>91</v>
      </c>
      <c r="C59" s="11"/>
      <c r="D59" s="17" t="s">
        <v>92</v>
      </c>
      <c r="E59" s="48"/>
      <c r="F59" s="17" t="s">
        <v>94</v>
      </c>
      <c r="G59" s="16"/>
      <c r="H59" s="27" t="s">
        <v>91</v>
      </c>
      <c r="I59" s="11"/>
      <c r="J59" s="17" t="s">
        <v>92</v>
      </c>
      <c r="K59" s="48"/>
      <c r="L59" s="17" t="s">
        <v>94</v>
      </c>
      <c r="M59" s="16"/>
    </row>
    <row r="60" spans="2:16">
      <c r="B60" s="27" t="s">
        <v>135</v>
      </c>
      <c r="C60" s="11"/>
      <c r="D60" s="17" t="s">
        <v>93</v>
      </c>
      <c r="E60" s="11"/>
      <c r="F60" s="17" t="s">
        <v>95</v>
      </c>
      <c r="G60" s="13"/>
      <c r="H60" s="27" t="s">
        <v>135</v>
      </c>
      <c r="I60" s="11"/>
      <c r="J60" s="17" t="s">
        <v>93</v>
      </c>
      <c r="K60" s="11"/>
      <c r="L60" s="17" t="s">
        <v>95</v>
      </c>
      <c r="M60" s="13"/>
    </row>
    <row r="61" spans="2:16">
      <c r="B61" s="14"/>
      <c r="C61" s="15"/>
      <c r="D61" s="15"/>
      <c r="E61" s="15"/>
      <c r="F61" s="15"/>
      <c r="G61" s="16"/>
      <c r="H61" s="14"/>
      <c r="I61" s="15"/>
      <c r="J61" s="15"/>
      <c r="K61" s="15"/>
      <c r="L61" s="15"/>
      <c r="M61" s="16"/>
    </row>
    <row r="62" spans="2:16">
      <c r="B62" s="14"/>
      <c r="C62" s="15"/>
      <c r="D62" s="15"/>
      <c r="E62" s="15"/>
      <c r="F62" s="15"/>
      <c r="G62" s="16"/>
      <c r="H62" s="14"/>
      <c r="I62" s="15"/>
      <c r="J62" s="15"/>
      <c r="K62" s="15"/>
      <c r="L62" s="15"/>
      <c r="M62" s="16"/>
    </row>
    <row r="63" spans="2:16">
      <c r="B63" s="14"/>
      <c r="C63" s="15"/>
      <c r="D63" s="15"/>
      <c r="E63" s="15"/>
      <c r="F63" s="15"/>
      <c r="G63" s="16"/>
      <c r="H63" s="14"/>
      <c r="I63" s="15"/>
      <c r="J63" s="15"/>
      <c r="K63" s="15"/>
      <c r="L63" s="15"/>
      <c r="M63" s="16"/>
    </row>
    <row r="64" spans="2:16">
      <c r="B64" s="14"/>
      <c r="C64" s="15"/>
      <c r="D64" s="15"/>
      <c r="E64" s="15"/>
      <c r="F64" s="15"/>
      <c r="G64" s="16"/>
      <c r="H64" s="14"/>
      <c r="I64" s="15"/>
      <c r="J64" s="15"/>
      <c r="K64" s="15"/>
      <c r="L64" s="15"/>
      <c r="M64" s="16"/>
    </row>
    <row r="65" spans="2:13">
      <c r="B65" s="49" t="s">
        <v>90</v>
      </c>
      <c r="C65" s="99"/>
      <c r="D65" s="50"/>
      <c r="E65" s="50"/>
      <c r="F65" s="91"/>
      <c r="G65" s="92"/>
      <c r="H65" s="49" t="s">
        <v>90</v>
      </c>
      <c r="I65" s="99"/>
      <c r="J65" s="50"/>
      <c r="K65" s="50"/>
      <c r="L65" s="91"/>
      <c r="M65" s="92"/>
    </row>
    <row r="66" spans="2:13">
      <c r="B66" s="27" t="s">
        <v>91</v>
      </c>
      <c r="C66" s="11"/>
      <c r="D66" s="17" t="s">
        <v>92</v>
      </c>
      <c r="E66" s="48"/>
      <c r="F66" s="17" t="s">
        <v>94</v>
      </c>
      <c r="G66" s="16"/>
      <c r="H66" s="27" t="s">
        <v>91</v>
      </c>
      <c r="I66" s="11"/>
      <c r="J66" s="17" t="s">
        <v>92</v>
      </c>
      <c r="K66" s="48"/>
      <c r="L66" s="17" t="s">
        <v>94</v>
      </c>
      <c r="M66" s="16"/>
    </row>
    <row r="67" spans="2:13">
      <c r="B67" s="27" t="s">
        <v>135</v>
      </c>
      <c r="C67" s="11"/>
      <c r="D67" s="17" t="s">
        <v>93</v>
      </c>
      <c r="E67" s="11"/>
      <c r="F67" s="17" t="s">
        <v>95</v>
      </c>
      <c r="G67" s="13"/>
      <c r="H67" s="27" t="s">
        <v>135</v>
      </c>
      <c r="I67" s="11"/>
      <c r="J67" s="17" t="s">
        <v>93</v>
      </c>
      <c r="K67" s="11"/>
      <c r="L67" s="17" t="s">
        <v>95</v>
      </c>
      <c r="M67" s="13"/>
    </row>
    <row r="68" spans="2:13">
      <c r="B68" s="14"/>
      <c r="C68" s="15"/>
      <c r="D68" s="15"/>
      <c r="E68" s="15"/>
      <c r="F68" s="15"/>
      <c r="G68" s="16"/>
      <c r="H68" s="14"/>
      <c r="I68" s="15"/>
      <c r="J68" s="15"/>
      <c r="K68" s="15"/>
      <c r="L68" s="15"/>
      <c r="M68" s="16"/>
    </row>
    <row r="69" spans="2:13">
      <c r="B69" s="14"/>
      <c r="C69" s="15"/>
      <c r="D69" s="15"/>
      <c r="E69" s="15"/>
      <c r="F69" s="15"/>
      <c r="G69" s="16"/>
      <c r="H69" s="14"/>
      <c r="I69" s="15"/>
      <c r="J69" s="15"/>
      <c r="K69" s="15"/>
      <c r="L69" s="15"/>
      <c r="M69" s="16"/>
    </row>
    <row r="70" spans="2:13">
      <c r="B70" s="14"/>
      <c r="C70" s="15"/>
      <c r="D70" s="15"/>
      <c r="E70" s="15"/>
      <c r="F70" s="15"/>
      <c r="G70" s="16"/>
      <c r="H70" s="14"/>
      <c r="I70" s="15"/>
      <c r="J70" s="15"/>
      <c r="K70" s="15"/>
      <c r="L70" s="15"/>
      <c r="M70" s="16"/>
    </row>
    <row r="71" spans="2:13">
      <c r="B71" s="14"/>
      <c r="C71" s="15"/>
      <c r="D71" s="15"/>
      <c r="E71" s="15"/>
      <c r="F71" s="15"/>
      <c r="G71" s="16"/>
      <c r="H71" s="14"/>
      <c r="I71" s="15"/>
      <c r="J71" s="15"/>
      <c r="K71" s="15"/>
      <c r="L71" s="15"/>
      <c r="M71" s="16"/>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2:G15 K11 G10:H10" xr:uid="{AC4D7EDE-42B9-4408-ABBD-5BC752734D69}">
      <formula1>$O$10:$O$31</formula1>
    </dataValidation>
    <dataValidation type="list" allowBlank="1" showInputMessage="1" showErrorMessage="1" sqref="G11" xr:uid="{B7D2B21C-44F1-4DF6-83BD-FA37CF5E4AE4}">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4F4A4-8513-491F-8753-FD31BBB541A3}">
  <dimension ref="B1:L16"/>
  <sheetViews>
    <sheetView workbookViewId="0">
      <selection activeCell="M10" sqref="M10"/>
    </sheetView>
  </sheetViews>
  <sheetFormatPr defaultRowHeight="14.4"/>
  <sheetData>
    <row r="1" spans="2:12">
      <c r="B1" s="260"/>
      <c r="C1" s="260"/>
      <c r="D1" s="260" t="s">
        <v>324</v>
      </c>
      <c r="E1" s="260"/>
      <c r="F1" s="260"/>
      <c r="G1" s="260"/>
      <c r="H1" s="260"/>
    </row>
    <row r="2" spans="2:12">
      <c r="B2" s="259" t="s">
        <v>323</v>
      </c>
      <c r="C2" s="259"/>
      <c r="D2" s="139" t="s">
        <v>92</v>
      </c>
      <c r="E2" s="140"/>
      <c r="F2" s="140"/>
      <c r="G2" s="140" t="s">
        <v>329</v>
      </c>
      <c r="H2" s="141"/>
    </row>
    <row r="3" spans="2:12">
      <c r="B3" s="259" t="s">
        <v>325</v>
      </c>
      <c r="C3" s="259"/>
      <c r="D3" s="27" t="s">
        <v>334</v>
      </c>
      <c r="E3" s="17"/>
      <c r="F3" s="17"/>
      <c r="G3" s="17" t="s">
        <v>330</v>
      </c>
      <c r="H3" s="29"/>
    </row>
    <row r="4" spans="2:12">
      <c r="B4" s="259" t="s">
        <v>331</v>
      </c>
      <c r="C4" s="259"/>
      <c r="D4" s="27" t="s">
        <v>332</v>
      </c>
      <c r="E4" s="17"/>
      <c r="F4" s="17"/>
      <c r="G4" s="17"/>
      <c r="H4" s="29"/>
    </row>
    <row r="5" spans="2:12">
      <c r="B5" s="259" t="s">
        <v>326</v>
      </c>
      <c r="C5" s="259"/>
      <c r="D5" s="14" t="s">
        <v>333</v>
      </c>
      <c r="E5" s="15"/>
      <c r="F5" s="15"/>
      <c r="G5" s="15"/>
      <c r="H5" s="16"/>
    </row>
    <row r="7" spans="2:12">
      <c r="B7" t="s">
        <v>327</v>
      </c>
      <c r="D7" t="s">
        <v>506</v>
      </c>
    </row>
    <row r="8" spans="2:12">
      <c r="B8" t="s">
        <v>328</v>
      </c>
      <c r="D8" s="161"/>
    </row>
    <row r="10" spans="2:12">
      <c r="B10" s="261" t="s">
        <v>486</v>
      </c>
      <c r="C10" s="261"/>
      <c r="D10" s="262" t="s">
        <v>502</v>
      </c>
      <c r="E10" s="262" t="s">
        <v>503</v>
      </c>
      <c r="F10" s="261"/>
      <c r="G10" s="261"/>
      <c r="H10" s="261"/>
    </row>
    <row r="11" spans="2:12">
      <c r="B11" s="163" t="s">
        <v>323</v>
      </c>
      <c r="C11" s="163"/>
      <c r="D11" s="164">
        <f>5*15</f>
        <v>75</v>
      </c>
      <c r="E11" s="164">
        <f>D11</f>
        <v>75</v>
      </c>
      <c r="F11" s="167">
        <v>5</v>
      </c>
      <c r="G11" s="153" t="s">
        <v>339</v>
      </c>
      <c r="H11" s="168" t="s">
        <v>340</v>
      </c>
      <c r="L11" s="162"/>
    </row>
    <row r="12" spans="2:12">
      <c r="B12" s="163" t="s">
        <v>325</v>
      </c>
      <c r="C12" s="163"/>
      <c r="D12" s="165">
        <f>40</f>
        <v>40</v>
      </c>
      <c r="E12" s="165">
        <f>D12</f>
        <v>40</v>
      </c>
      <c r="F12" s="169" t="s">
        <v>336</v>
      </c>
      <c r="G12" s="4"/>
      <c r="H12" s="6" t="s">
        <v>340</v>
      </c>
    </row>
    <row r="13" spans="2:12">
      <c r="B13" s="163" t="s">
        <v>331</v>
      </c>
      <c r="C13" s="163"/>
      <c r="D13" s="165">
        <v>15</v>
      </c>
      <c r="E13" s="165">
        <f>D13*5</f>
        <v>75</v>
      </c>
      <c r="F13" s="4" t="s">
        <v>504</v>
      </c>
      <c r="G13" s="4"/>
      <c r="H13" s="6"/>
    </row>
    <row r="14" spans="2:12">
      <c r="B14" s="163" t="s">
        <v>326</v>
      </c>
      <c r="C14" s="163"/>
      <c r="D14" s="165">
        <v>25</v>
      </c>
      <c r="E14" s="165">
        <f>D14/5</f>
        <v>5</v>
      </c>
      <c r="F14" s="170">
        <f>E14*5</f>
        <v>25</v>
      </c>
      <c r="G14" s="4" t="s">
        <v>335</v>
      </c>
      <c r="H14" s="6"/>
    </row>
    <row r="15" spans="2:12">
      <c r="B15" s="163" t="s">
        <v>337</v>
      </c>
      <c r="C15" s="163" t="s">
        <v>338</v>
      </c>
      <c r="D15" s="166">
        <v>5</v>
      </c>
      <c r="E15" s="166">
        <f>D15</f>
        <v>5</v>
      </c>
      <c r="F15" s="171" t="s">
        <v>500</v>
      </c>
      <c r="G15" s="172"/>
      <c r="H15" s="173" t="s">
        <v>505</v>
      </c>
    </row>
    <row r="16" spans="2:12">
      <c r="D16" s="161"/>
      <c r="E16" s="256">
        <f>SUM(E11:E15)</f>
        <v>200</v>
      </c>
      <c r="F16" t="s">
        <v>499</v>
      </c>
    </row>
  </sheetData>
  <phoneticPr fontId="1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2C26-489E-423A-AB45-912606EA44CB}">
  <dimension ref="A2:Q32"/>
  <sheetViews>
    <sheetView workbookViewId="0">
      <selection activeCell="J17" sqref="J17:J30"/>
    </sheetView>
  </sheetViews>
  <sheetFormatPr defaultRowHeight="14.4"/>
  <cols>
    <col min="13" max="13" width="12.88671875" bestFit="1" customWidth="1"/>
  </cols>
  <sheetData>
    <row r="2" spans="1:17">
      <c r="B2" t="s">
        <v>562</v>
      </c>
    </row>
    <row r="3" spans="1:17">
      <c r="B3" t="s">
        <v>563</v>
      </c>
      <c r="C3" t="s">
        <v>564</v>
      </c>
      <c r="D3" t="s">
        <v>565</v>
      </c>
      <c r="I3" t="s">
        <v>59</v>
      </c>
      <c r="L3" t="s">
        <v>575</v>
      </c>
      <c r="M3" t="s">
        <v>576</v>
      </c>
    </row>
    <row r="4" spans="1:17">
      <c r="B4" s="31" t="s">
        <v>43</v>
      </c>
      <c r="C4">
        <v>40</v>
      </c>
      <c r="D4" t="s">
        <v>566</v>
      </c>
      <c r="F4" t="s">
        <v>568</v>
      </c>
      <c r="I4" t="s">
        <v>570</v>
      </c>
      <c r="K4" t="s">
        <v>571</v>
      </c>
      <c r="N4" t="s">
        <v>595</v>
      </c>
    </row>
    <row r="5" spans="1:17">
      <c r="A5">
        <v>1</v>
      </c>
      <c r="B5" s="31" t="s">
        <v>42</v>
      </c>
      <c r="D5" t="s">
        <v>567</v>
      </c>
      <c r="F5" t="s">
        <v>569</v>
      </c>
      <c r="N5" t="s">
        <v>596</v>
      </c>
    </row>
    <row r="6" spans="1:17">
      <c r="A6">
        <v>3</v>
      </c>
      <c r="B6" s="31" t="s">
        <v>41</v>
      </c>
      <c r="E6" s="272" t="s">
        <v>578</v>
      </c>
      <c r="F6" t="s">
        <v>563</v>
      </c>
      <c r="I6" t="s">
        <v>572</v>
      </c>
      <c r="K6" s="359" t="s">
        <v>447</v>
      </c>
      <c r="N6" t="s">
        <v>597</v>
      </c>
    </row>
    <row r="7" spans="1:17">
      <c r="A7">
        <v>6</v>
      </c>
      <c r="B7" s="31" t="s">
        <v>40</v>
      </c>
      <c r="E7">
        <v>30</v>
      </c>
      <c r="F7" s="31" t="s">
        <v>43</v>
      </c>
      <c r="I7" t="s">
        <v>573</v>
      </c>
      <c r="K7" s="359" t="s">
        <v>446</v>
      </c>
      <c r="N7" t="s">
        <v>598</v>
      </c>
      <c r="O7">
        <v>12</v>
      </c>
    </row>
    <row r="8" spans="1:17">
      <c r="A8">
        <v>10</v>
      </c>
      <c r="B8" s="31" t="s">
        <v>39</v>
      </c>
      <c r="E8">
        <f>E7+10</f>
        <v>40</v>
      </c>
      <c r="F8" s="31" t="s">
        <v>42</v>
      </c>
      <c r="I8" t="s">
        <v>574</v>
      </c>
      <c r="K8">
        <f>5+1+2</f>
        <v>8</v>
      </c>
      <c r="L8">
        <f>K8-2</f>
        <v>6</v>
      </c>
      <c r="M8">
        <f>K8-4</f>
        <v>4</v>
      </c>
      <c r="N8" t="s">
        <v>599</v>
      </c>
      <c r="O8">
        <v>4</v>
      </c>
    </row>
    <row r="9" spans="1:17">
      <c r="A9">
        <v>15</v>
      </c>
      <c r="B9" s="31" t="s">
        <v>38</v>
      </c>
      <c r="E9">
        <f t="shared" ref="E9:E16" si="0">E8+10</f>
        <v>50</v>
      </c>
      <c r="F9" s="31" t="s">
        <v>41</v>
      </c>
      <c r="O9">
        <f>O7+O8</f>
        <v>16</v>
      </c>
    </row>
    <row r="10" spans="1:17">
      <c r="A10">
        <v>21</v>
      </c>
      <c r="B10" t="s">
        <v>124</v>
      </c>
      <c r="E10">
        <f t="shared" si="0"/>
        <v>60</v>
      </c>
      <c r="F10" s="31" t="s">
        <v>40</v>
      </c>
      <c r="I10" t="s">
        <v>577</v>
      </c>
      <c r="K10" t="s">
        <v>39</v>
      </c>
    </row>
    <row r="11" spans="1:17">
      <c r="B11" t="s">
        <v>125</v>
      </c>
      <c r="E11">
        <f t="shared" si="0"/>
        <v>70</v>
      </c>
      <c r="F11" s="31" t="s">
        <v>39</v>
      </c>
      <c r="I11" t="s">
        <v>573</v>
      </c>
      <c r="K11" s="162" t="s">
        <v>446</v>
      </c>
    </row>
    <row r="12" spans="1:17">
      <c r="B12" t="s">
        <v>127</v>
      </c>
      <c r="E12">
        <f t="shared" si="0"/>
        <v>80</v>
      </c>
      <c r="F12" s="31" t="s">
        <v>38</v>
      </c>
      <c r="I12" t="s">
        <v>572</v>
      </c>
      <c r="K12" s="162" t="s">
        <v>447</v>
      </c>
    </row>
    <row r="13" spans="1:17">
      <c r="B13" t="s">
        <v>126</v>
      </c>
      <c r="E13">
        <f t="shared" si="0"/>
        <v>90</v>
      </c>
      <c r="F13" t="s">
        <v>124</v>
      </c>
      <c r="J13" t="s">
        <v>579</v>
      </c>
      <c r="K13" t="s">
        <v>125</v>
      </c>
    </row>
    <row r="14" spans="1:17">
      <c r="E14">
        <f t="shared" si="0"/>
        <v>100</v>
      </c>
      <c r="F14" t="s">
        <v>125</v>
      </c>
      <c r="J14" t="s">
        <v>580</v>
      </c>
      <c r="K14" t="s">
        <v>38</v>
      </c>
    </row>
    <row r="15" spans="1:17">
      <c r="E15">
        <f t="shared" si="0"/>
        <v>110</v>
      </c>
      <c r="F15" t="s">
        <v>127</v>
      </c>
      <c r="J15" t="s">
        <v>576</v>
      </c>
      <c r="K15" t="s">
        <v>40</v>
      </c>
    </row>
    <row r="16" spans="1:17">
      <c r="E16">
        <f t="shared" si="0"/>
        <v>120</v>
      </c>
      <c r="F16" t="s">
        <v>126</v>
      </c>
      <c r="P16">
        <v>1</v>
      </c>
      <c r="Q16">
        <f>P16*5</f>
        <v>5</v>
      </c>
    </row>
    <row r="17" spans="2:17">
      <c r="P17">
        <v>2</v>
      </c>
      <c r="Q17">
        <f>P17*5+Q16</f>
        <v>15</v>
      </c>
    </row>
    <row r="18" spans="2:17">
      <c r="B18" t="s">
        <v>581</v>
      </c>
      <c r="F18" s="272" t="s">
        <v>588</v>
      </c>
      <c r="G18" t="s">
        <v>589</v>
      </c>
      <c r="M18" s="193" t="s">
        <v>592</v>
      </c>
      <c r="N18" s="193" t="s">
        <v>564</v>
      </c>
      <c r="P18">
        <v>3</v>
      </c>
      <c r="Q18">
        <f t="shared" ref="Q18:Q28" si="1">P18*5+Q17</f>
        <v>30</v>
      </c>
    </row>
    <row r="19" spans="2:17" ht="15.6">
      <c r="B19">
        <v>0</v>
      </c>
      <c r="C19" t="s">
        <v>582</v>
      </c>
      <c r="F19">
        <v>1</v>
      </c>
      <c r="G19" t="s">
        <v>590</v>
      </c>
      <c r="M19" s="387" t="s">
        <v>41</v>
      </c>
      <c r="N19" s="387">
        <v>30</v>
      </c>
      <c r="P19">
        <v>4</v>
      </c>
      <c r="Q19">
        <f t="shared" si="1"/>
        <v>50</v>
      </c>
    </row>
    <row r="20" spans="2:17" ht="15.6">
      <c r="B20">
        <v>1</v>
      </c>
      <c r="C20" t="s">
        <v>583</v>
      </c>
      <c r="F20">
        <v>3</v>
      </c>
      <c r="G20" t="s">
        <v>591</v>
      </c>
      <c r="M20" s="388" t="s">
        <v>40</v>
      </c>
      <c r="N20" s="387">
        <v>50</v>
      </c>
      <c r="P20">
        <v>5</v>
      </c>
      <c r="Q20">
        <f t="shared" si="1"/>
        <v>75</v>
      </c>
    </row>
    <row r="21" spans="2:17" ht="15.6">
      <c r="B21">
        <v>-1</v>
      </c>
      <c r="C21" t="s">
        <v>584</v>
      </c>
      <c r="M21" s="388" t="s">
        <v>39</v>
      </c>
      <c r="N21" s="387">
        <v>75</v>
      </c>
      <c r="P21">
        <v>6</v>
      </c>
      <c r="Q21">
        <f t="shared" si="1"/>
        <v>105</v>
      </c>
    </row>
    <row r="22" spans="2:17" ht="15.6">
      <c r="B22">
        <v>-2</v>
      </c>
      <c r="C22" t="s">
        <v>586</v>
      </c>
      <c r="M22" s="388" t="s">
        <v>38</v>
      </c>
      <c r="N22" s="387">
        <v>105</v>
      </c>
      <c r="P22">
        <v>7</v>
      </c>
      <c r="Q22">
        <f t="shared" si="1"/>
        <v>140</v>
      </c>
    </row>
    <row r="23" spans="2:17" ht="15.6">
      <c r="B23">
        <v>-3</v>
      </c>
      <c r="C23" t="s">
        <v>587</v>
      </c>
      <c r="M23" s="388" t="s">
        <v>124</v>
      </c>
      <c r="N23" s="387">
        <v>140</v>
      </c>
      <c r="P23">
        <v>8</v>
      </c>
      <c r="Q23">
        <f t="shared" si="1"/>
        <v>180</v>
      </c>
    </row>
    <row r="24" spans="2:17" ht="15.6">
      <c r="B24" t="s">
        <v>576</v>
      </c>
      <c r="C24" t="s">
        <v>585</v>
      </c>
      <c r="M24" s="388" t="s">
        <v>125</v>
      </c>
      <c r="N24" s="387">
        <v>180</v>
      </c>
      <c r="P24">
        <v>9</v>
      </c>
      <c r="Q24">
        <f t="shared" si="1"/>
        <v>225</v>
      </c>
    </row>
    <row r="25" spans="2:17" ht="15.6">
      <c r="M25" s="387" t="s">
        <v>127</v>
      </c>
      <c r="N25" s="387">
        <v>225</v>
      </c>
      <c r="P25">
        <v>10</v>
      </c>
      <c r="Q25">
        <f t="shared" si="1"/>
        <v>275</v>
      </c>
    </row>
    <row r="26" spans="2:17" ht="15.6">
      <c r="M26" s="387" t="s">
        <v>593</v>
      </c>
      <c r="N26" s="387">
        <v>275</v>
      </c>
      <c r="P26">
        <v>11</v>
      </c>
      <c r="Q26">
        <f t="shared" si="1"/>
        <v>330</v>
      </c>
    </row>
    <row r="27" spans="2:17" ht="15.6">
      <c r="M27" s="387" t="s">
        <v>594</v>
      </c>
      <c r="N27" s="389">
        <v>330</v>
      </c>
      <c r="P27">
        <v>12</v>
      </c>
      <c r="Q27">
        <f t="shared" si="1"/>
        <v>390</v>
      </c>
    </row>
    <row r="28" spans="2:17">
      <c r="P28">
        <v>13</v>
      </c>
      <c r="Q28">
        <f t="shared" si="1"/>
        <v>455</v>
      </c>
    </row>
    <row r="29" spans="2:17">
      <c r="P29">
        <v>14</v>
      </c>
      <c r="Q29">
        <f t="shared" ref="Q29:Q32" si="2">P29*5+Q28</f>
        <v>525</v>
      </c>
    </row>
    <row r="30" spans="2:17">
      <c r="P30">
        <v>15</v>
      </c>
      <c r="Q30">
        <f t="shared" si="2"/>
        <v>600</v>
      </c>
    </row>
    <row r="31" spans="2:17">
      <c r="P31">
        <v>16</v>
      </c>
      <c r="Q31">
        <f t="shared" si="2"/>
        <v>680</v>
      </c>
    </row>
    <row r="32" spans="2:17">
      <c r="P32">
        <v>17</v>
      </c>
      <c r="Q32">
        <f t="shared" si="2"/>
        <v>765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8FD4F-2353-4462-B9BE-43CE869AAB43}">
  <dimension ref="A1:S107"/>
  <sheetViews>
    <sheetView tabSelected="1" workbookViewId="0">
      <selection activeCell="O54" sqref="O54:P55"/>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 min="18" max="18" width="12.21875" customWidth="1"/>
  </cols>
  <sheetData>
    <row r="1" spans="2:19">
      <c r="B1" s="12"/>
      <c r="C1" s="12"/>
      <c r="D1" s="12"/>
      <c r="E1" s="12"/>
      <c r="F1" s="12"/>
      <c r="G1" s="34"/>
      <c r="H1" s="12"/>
      <c r="I1" s="12"/>
      <c r="J1" s="12"/>
      <c r="K1" s="139"/>
      <c r="L1" s="140"/>
      <c r="M1" s="141"/>
    </row>
    <row r="2" spans="2:19">
      <c r="B2" s="12"/>
      <c r="C2" s="12"/>
      <c r="D2" s="12"/>
      <c r="E2" s="12"/>
      <c r="F2" s="12"/>
      <c r="G2" s="34"/>
      <c r="H2" s="12"/>
      <c r="I2" s="12"/>
      <c r="J2" s="12"/>
      <c r="K2" s="27"/>
      <c r="L2" s="17"/>
      <c r="M2" s="29"/>
    </row>
    <row r="3" spans="2:19">
      <c r="B3" s="12"/>
      <c r="C3" s="12"/>
      <c r="D3" s="12"/>
      <c r="E3" s="12"/>
      <c r="F3" s="12"/>
      <c r="G3" s="34"/>
      <c r="H3" s="12"/>
      <c r="I3" s="12"/>
      <c r="J3" s="12"/>
      <c r="K3" s="27"/>
      <c r="L3" s="17"/>
      <c r="M3" s="29"/>
    </row>
    <row r="4" spans="2:19">
      <c r="B4" s="12"/>
      <c r="C4" s="12"/>
      <c r="D4" s="12"/>
      <c r="E4" s="12"/>
      <c r="F4" s="12"/>
      <c r="G4" s="34"/>
      <c r="H4" s="12"/>
      <c r="I4" s="12"/>
      <c r="J4" s="12"/>
      <c r="K4" s="27"/>
      <c r="L4" s="17"/>
      <c r="M4" s="29"/>
    </row>
    <row r="5" spans="2:19">
      <c r="B5" s="12" t="s">
        <v>49</v>
      </c>
      <c r="C5" s="10" t="s">
        <v>369</v>
      </c>
      <c r="D5" s="11"/>
      <c r="E5" s="11"/>
      <c r="F5" s="11"/>
      <c r="G5" s="98"/>
      <c r="H5" s="11"/>
      <c r="I5" s="11"/>
      <c r="J5" s="11"/>
      <c r="K5" s="27"/>
      <c r="L5" s="17"/>
      <c r="M5" s="29"/>
    </row>
    <row r="6" spans="2:19">
      <c r="B6" s="12" t="s">
        <v>50</v>
      </c>
      <c r="C6" s="12"/>
      <c r="D6" s="27" t="s">
        <v>189</v>
      </c>
      <c r="E6" s="17"/>
      <c r="F6" s="17"/>
      <c r="G6" s="97"/>
      <c r="H6" s="17"/>
      <c r="I6" s="17"/>
      <c r="J6" s="17"/>
      <c r="K6" s="27"/>
      <c r="L6" s="17"/>
      <c r="M6" s="29"/>
    </row>
    <row r="7" spans="2:19">
      <c r="B7" s="12" t="s">
        <v>51</v>
      </c>
      <c r="C7" s="45">
        <v>3</v>
      </c>
      <c r="D7" s="14"/>
      <c r="E7" s="15"/>
      <c r="F7" s="15"/>
      <c r="G7" s="21"/>
      <c r="H7" s="15"/>
      <c r="I7" s="15"/>
      <c r="J7" s="15"/>
      <c r="K7" s="27"/>
      <c r="L7" s="17"/>
      <c r="M7" s="29"/>
    </row>
    <row r="8" spans="2:19">
      <c r="B8" s="12"/>
      <c r="C8" s="12"/>
      <c r="D8" s="12"/>
      <c r="E8" s="12"/>
      <c r="F8" s="12"/>
      <c r="G8" s="34"/>
      <c r="H8" s="12"/>
      <c r="I8" s="12"/>
      <c r="J8" s="12"/>
      <c r="K8" s="27"/>
      <c r="L8" s="17"/>
      <c r="M8" s="29"/>
    </row>
    <row r="9" spans="2:19" ht="18.75" customHeight="1">
      <c r="B9" s="183" t="s">
        <v>0</v>
      </c>
      <c r="C9" s="183"/>
      <c r="D9" s="183"/>
      <c r="E9" s="183"/>
      <c r="F9" s="184" t="s">
        <v>192</v>
      </c>
      <c r="G9" s="183"/>
      <c r="H9" s="57"/>
      <c r="I9" s="89"/>
      <c r="J9" s="89"/>
      <c r="K9" s="142"/>
      <c r="L9" s="138"/>
      <c r="M9" s="143"/>
    </row>
    <row r="10" spans="2:19">
      <c r="B10" s="147" t="s">
        <v>1</v>
      </c>
      <c r="C10" s="14" t="s">
        <v>357</v>
      </c>
      <c r="D10" s="15"/>
      <c r="E10" s="56" t="s">
        <v>38</v>
      </c>
      <c r="F10" s="34"/>
      <c r="G10" s="4"/>
      <c r="H10" s="4"/>
      <c r="I10" s="5"/>
      <c r="J10" s="5"/>
      <c r="K10" s="144"/>
      <c r="L10" s="136"/>
      <c r="M10" s="137"/>
      <c r="O10" s="18" t="s">
        <v>52</v>
      </c>
      <c r="R10" t="s">
        <v>25</v>
      </c>
    </row>
    <row r="11" spans="2:19">
      <c r="B11" s="24" t="s">
        <v>2</v>
      </c>
      <c r="C11" s="10" t="s">
        <v>151</v>
      </c>
      <c r="D11" s="11"/>
      <c r="E11" s="56" t="s">
        <v>39</v>
      </c>
      <c r="F11" s="34"/>
      <c r="G11" s="360" t="s">
        <v>31</v>
      </c>
      <c r="H11" s="360"/>
      <c r="I11" s="362"/>
      <c r="J11" s="362"/>
      <c r="K11" s="27"/>
      <c r="L11" s="136"/>
      <c r="M11" s="137"/>
      <c r="O11" s="18" t="s">
        <v>5</v>
      </c>
    </row>
    <row r="12" spans="2:19">
      <c r="B12" s="85" t="s">
        <v>3</v>
      </c>
      <c r="C12" s="10" t="s">
        <v>150</v>
      </c>
      <c r="D12" s="11"/>
      <c r="E12" s="56" t="s">
        <v>40</v>
      </c>
      <c r="F12" s="34"/>
      <c r="G12" s="360" t="s">
        <v>10</v>
      </c>
      <c r="H12" s="360"/>
      <c r="I12" s="360" t="s">
        <v>53</v>
      </c>
      <c r="J12" s="360"/>
      <c r="K12" s="363"/>
      <c r="L12" s="364"/>
      <c r="M12" s="145"/>
      <c r="O12" s="19" t="s">
        <v>6</v>
      </c>
    </row>
    <row r="13" spans="2:19">
      <c r="B13" s="85"/>
      <c r="C13" s="10"/>
      <c r="D13" s="11"/>
      <c r="E13" s="56" t="s">
        <v>41</v>
      </c>
      <c r="F13" s="34"/>
      <c r="G13" s="360" t="s">
        <v>13</v>
      </c>
      <c r="H13" s="360"/>
      <c r="I13" s="360" t="s">
        <v>9</v>
      </c>
      <c r="J13" s="360"/>
      <c r="K13" s="360" t="s">
        <v>54</v>
      </c>
      <c r="L13" s="360"/>
      <c r="M13" s="6"/>
      <c r="O13" s="19" t="s">
        <v>7</v>
      </c>
    </row>
    <row r="14" spans="2:19">
      <c r="B14" s="25" t="s">
        <v>407</v>
      </c>
      <c r="C14" s="10" t="s">
        <v>408</v>
      </c>
      <c r="D14" s="11"/>
      <c r="E14" s="56" t="s">
        <v>42</v>
      </c>
      <c r="F14" s="34"/>
      <c r="G14" s="360" t="s">
        <v>12</v>
      </c>
      <c r="H14" s="360"/>
      <c r="I14" s="360" t="s">
        <v>5</v>
      </c>
      <c r="J14" s="360"/>
      <c r="K14" s="360" t="s">
        <v>8</v>
      </c>
      <c r="L14" s="360"/>
      <c r="M14" s="7" t="s">
        <v>11</v>
      </c>
      <c r="O14" s="18" t="s">
        <v>31</v>
      </c>
      <c r="R14" t="s">
        <v>26</v>
      </c>
    </row>
    <row r="15" spans="2:19">
      <c r="B15" s="2"/>
      <c r="C15" s="2"/>
      <c r="D15" s="2"/>
      <c r="E15" s="90" t="s">
        <v>43</v>
      </c>
      <c r="F15" s="34"/>
      <c r="G15" s="8" t="s">
        <v>52</v>
      </c>
      <c r="H15" s="8"/>
      <c r="I15" s="361" t="s">
        <v>6</v>
      </c>
      <c r="J15" s="361"/>
      <c r="K15" s="361" t="s">
        <v>7</v>
      </c>
      <c r="L15" s="361"/>
      <c r="M15" s="9" t="s">
        <v>30</v>
      </c>
      <c r="O15" s="88" t="s">
        <v>8</v>
      </c>
      <c r="R15" s="1">
        <v>5</v>
      </c>
      <c r="S15" t="s">
        <v>44</v>
      </c>
    </row>
    <row r="16" spans="2:19">
      <c r="B16" s="185" t="s">
        <v>224</v>
      </c>
      <c r="C16" s="185"/>
      <c r="D16" s="186"/>
      <c r="E16" s="186"/>
      <c r="F16" s="186" t="s">
        <v>66</v>
      </c>
      <c r="G16" s="186"/>
      <c r="H16" s="187"/>
      <c r="I16" s="186"/>
      <c r="J16" s="188"/>
      <c r="K16" s="188"/>
      <c r="L16" s="188"/>
      <c r="M16" s="188"/>
      <c r="O16" s="18" t="s">
        <v>9</v>
      </c>
      <c r="R16" t="s">
        <v>217</v>
      </c>
      <c r="S16" t="s">
        <v>45</v>
      </c>
    </row>
    <row r="17" spans="1:19">
      <c r="A17" s="357">
        <v>3</v>
      </c>
      <c r="B17" s="125" t="s">
        <v>225</v>
      </c>
      <c r="C17" s="123" t="str">
        <f>LOOKUP(A17,$O$45:$R$54)</f>
        <v>pppp</v>
      </c>
      <c r="D17" s="62"/>
      <c r="E17" s="62"/>
      <c r="F17" s="244" t="s">
        <v>14</v>
      </c>
      <c r="G17" s="101">
        <v>0</v>
      </c>
      <c r="H17" s="106"/>
      <c r="I17" s="246" t="s">
        <v>19</v>
      </c>
      <c r="J17" s="248">
        <v>1</v>
      </c>
      <c r="K17" s="249"/>
      <c r="L17" s="250" t="s">
        <v>63</v>
      </c>
      <c r="M17" s="248">
        <v>0</v>
      </c>
      <c r="O17" s="18" t="s">
        <v>53</v>
      </c>
      <c r="R17" t="s">
        <v>27</v>
      </c>
      <c r="S17" t="s">
        <v>46</v>
      </c>
    </row>
    <row r="18" spans="1:19">
      <c r="A18" s="357">
        <v>2</v>
      </c>
      <c r="B18" s="63" t="s">
        <v>226</v>
      </c>
      <c r="C18" s="123" t="str">
        <f>LOOKUP(A18,$O$45:$R$54)</f>
        <v>ppp</v>
      </c>
      <c r="D18" s="64"/>
      <c r="E18" s="64"/>
      <c r="F18" s="245" t="s">
        <v>15</v>
      </c>
      <c r="G18" s="26">
        <v>0</v>
      </c>
      <c r="H18" s="41"/>
      <c r="I18" s="245" t="s">
        <v>20</v>
      </c>
      <c r="J18" s="251">
        <v>0</v>
      </c>
      <c r="K18" s="249"/>
      <c r="L18" s="252" t="s">
        <v>60</v>
      </c>
      <c r="M18" s="251">
        <v>0</v>
      </c>
      <c r="O18" s="19" t="s">
        <v>32</v>
      </c>
      <c r="R18" t="s">
        <v>28</v>
      </c>
      <c r="S18" t="s">
        <v>47</v>
      </c>
    </row>
    <row r="19" spans="1:19">
      <c r="B19" s="63" t="s">
        <v>227</v>
      </c>
      <c r="C19" s="123" t="s">
        <v>228</v>
      </c>
      <c r="D19" s="64"/>
      <c r="E19" s="64"/>
      <c r="F19" s="246" t="s">
        <v>16</v>
      </c>
      <c r="G19" s="54">
        <v>4</v>
      </c>
      <c r="H19" s="41"/>
      <c r="I19" s="245" t="s">
        <v>21</v>
      </c>
      <c r="J19" s="251">
        <v>0</v>
      </c>
      <c r="K19" s="249"/>
      <c r="L19" s="250" t="s">
        <v>61</v>
      </c>
      <c r="M19" s="251">
        <v>0</v>
      </c>
      <c r="O19" s="18" t="s">
        <v>54</v>
      </c>
      <c r="R19" t="s">
        <v>29</v>
      </c>
      <c r="S19" t="s">
        <v>48</v>
      </c>
    </row>
    <row r="20" spans="1:19">
      <c r="B20" s="63" t="s">
        <v>285</v>
      </c>
      <c r="C20" s="123" t="s">
        <v>228</v>
      </c>
      <c r="D20" s="64"/>
      <c r="E20" s="64"/>
      <c r="F20" s="245" t="s">
        <v>17</v>
      </c>
      <c r="G20" s="26">
        <v>0</v>
      </c>
      <c r="H20" s="106"/>
      <c r="I20" s="246" t="s">
        <v>22</v>
      </c>
      <c r="J20" s="248">
        <v>2</v>
      </c>
      <c r="K20" s="249"/>
      <c r="L20" s="250" t="s">
        <v>62</v>
      </c>
      <c r="M20" s="248">
        <v>0</v>
      </c>
      <c r="O20" s="18" t="s">
        <v>10</v>
      </c>
      <c r="Q20" s="39">
        <v>1</v>
      </c>
      <c r="R20" s="40">
        <v>1</v>
      </c>
    </row>
    <row r="21" spans="1:19">
      <c r="B21" s="65" t="s">
        <v>65</v>
      </c>
      <c r="C21" s="52"/>
      <c r="D21" s="52"/>
      <c r="E21" s="52"/>
      <c r="F21" s="247" t="s">
        <v>18</v>
      </c>
      <c r="G21" s="22">
        <v>0</v>
      </c>
      <c r="H21" s="43"/>
      <c r="I21" s="247" t="s">
        <v>23</v>
      </c>
      <c r="J21" s="251">
        <v>0</v>
      </c>
      <c r="K21" s="253"/>
      <c r="L21" s="254" t="s">
        <v>24</v>
      </c>
      <c r="M21" s="251">
        <v>0</v>
      </c>
      <c r="O21" s="18" t="s">
        <v>55</v>
      </c>
      <c r="Q21" s="41">
        <v>2</v>
      </c>
      <c r="R21" s="42">
        <v>3</v>
      </c>
    </row>
    <row r="22" spans="1:19">
      <c r="B22" s="63" t="s">
        <v>67</v>
      </c>
      <c r="C22" s="94"/>
      <c r="D22" s="52"/>
      <c r="E22" s="95" t="s">
        <v>343</v>
      </c>
      <c r="F22" s="189" t="s">
        <v>78</v>
      </c>
      <c r="G22" s="188"/>
      <c r="H22" s="188"/>
      <c r="I22" s="190" t="s">
        <v>128</v>
      </c>
      <c r="J22" s="190"/>
      <c r="K22" s="190" t="s">
        <v>350</v>
      </c>
      <c r="L22" s="188"/>
      <c r="M22" s="191" t="s">
        <v>79</v>
      </c>
      <c r="O22" s="88" t="s">
        <v>11</v>
      </c>
      <c r="Q22" s="41">
        <v>3</v>
      </c>
      <c r="R22" s="42">
        <v>6</v>
      </c>
    </row>
    <row r="23" spans="1:19">
      <c r="B23" s="63" t="s">
        <v>69</v>
      </c>
      <c r="C23" s="66"/>
      <c r="D23" s="67"/>
      <c r="E23" s="69">
        <v>-4</v>
      </c>
      <c r="F23" s="78" t="s">
        <v>104</v>
      </c>
      <c r="G23" s="80"/>
      <c r="H23" s="80"/>
      <c r="I23" s="81" t="str">
        <f t="shared" ref="I23:I24" si="0">LOOKUP(J23,$O$45:$P$54)</f>
        <v>Fair (+2)</v>
      </c>
      <c r="J23" s="93">
        <v>2</v>
      </c>
      <c r="K23" s="79"/>
      <c r="L23" s="80"/>
      <c r="M23" s="82" t="str">
        <f>O35</f>
        <v>1. small weapon</v>
      </c>
      <c r="O23" s="19" t="s">
        <v>30</v>
      </c>
      <c r="Q23" s="41">
        <v>4</v>
      </c>
      <c r="R23" s="42">
        <v>10</v>
      </c>
    </row>
    <row r="24" spans="1:19">
      <c r="B24" s="63" t="s">
        <v>68</v>
      </c>
      <c r="C24" s="66"/>
      <c r="D24" s="67"/>
      <c r="E24" s="69">
        <v>-6</v>
      </c>
      <c r="F24" s="78" t="s">
        <v>155</v>
      </c>
      <c r="G24" s="80"/>
      <c r="H24" s="80"/>
      <c r="I24" s="81" t="str">
        <f t="shared" si="0"/>
        <v>Fair (+2)</v>
      </c>
      <c r="J24" s="93">
        <v>2</v>
      </c>
      <c r="K24" s="79"/>
      <c r="L24" s="80"/>
      <c r="M24" s="82" t="str">
        <f>O36</f>
        <v>2. one handed weapon</v>
      </c>
      <c r="O24" s="18" t="s">
        <v>12</v>
      </c>
      <c r="Q24" s="43">
        <v>5</v>
      </c>
      <c r="R24" s="44">
        <v>15</v>
      </c>
    </row>
    <row r="25" spans="1:19">
      <c r="B25" s="63" t="s">
        <v>70</v>
      </c>
      <c r="C25" s="66"/>
      <c r="D25" s="67"/>
      <c r="E25" s="69">
        <v>-8</v>
      </c>
      <c r="F25" s="78" t="s">
        <v>282</v>
      </c>
      <c r="G25" s="80"/>
      <c r="H25" s="80"/>
      <c r="I25" s="81" t="str">
        <f t="shared" ref="I25" si="1">LOOKUP(J25,$O$45:$P$54)</f>
        <v>Good (+3)</v>
      </c>
      <c r="J25" s="93">
        <v>3</v>
      </c>
      <c r="K25" s="79"/>
      <c r="L25" s="80"/>
      <c r="M25" s="82" t="s">
        <v>281</v>
      </c>
      <c r="O25" s="18" t="s">
        <v>56</v>
      </c>
    </row>
    <row r="26" spans="1:19">
      <c r="B26" s="65" t="s">
        <v>37</v>
      </c>
      <c r="C26" s="64"/>
      <c r="D26" s="64"/>
      <c r="E26" s="86" t="s">
        <v>131</v>
      </c>
      <c r="F26" s="78" t="s">
        <v>152</v>
      </c>
      <c r="G26" s="80"/>
      <c r="H26" s="80"/>
      <c r="I26" s="81" t="str">
        <f>LOOKUP(J26,$O$45:$P$54)</f>
        <v>Fantastic (+6)</v>
      </c>
      <c r="J26" s="93">
        <v>6</v>
      </c>
      <c r="K26" s="79">
        <f>J26+4</f>
        <v>10</v>
      </c>
      <c r="L26" s="80"/>
      <c r="M26" s="80"/>
      <c r="O26" s="18" t="s">
        <v>13</v>
      </c>
      <c r="P26" t="s">
        <v>33</v>
      </c>
      <c r="S26">
        <f>150/5</f>
        <v>30</v>
      </c>
    </row>
    <row r="27" spans="1:19">
      <c r="B27" s="63" t="s">
        <v>72</v>
      </c>
      <c r="C27" s="30" t="s">
        <v>71</v>
      </c>
      <c r="D27" s="71" t="s">
        <v>75</v>
      </c>
      <c r="E27" s="134" t="s">
        <v>235</v>
      </c>
      <c r="F27" s="78" t="s">
        <v>153</v>
      </c>
      <c r="G27" s="80"/>
      <c r="H27" s="80"/>
      <c r="I27" s="81" t="str">
        <f>LOOKUP(J27,$O$45:$P$54)</f>
        <v>Superb (+5)</v>
      </c>
      <c r="J27" s="93">
        <v>5</v>
      </c>
      <c r="K27" s="79">
        <f>J27+4</f>
        <v>9</v>
      </c>
      <c r="L27" s="80"/>
      <c r="M27" s="80"/>
      <c r="O27" s="18"/>
      <c r="P27" t="s">
        <v>34</v>
      </c>
    </row>
    <row r="28" spans="1:19">
      <c r="B28" s="72" t="s">
        <v>73</v>
      </c>
      <c r="C28" s="30" t="s">
        <v>71</v>
      </c>
      <c r="D28" s="31">
        <v>-1</v>
      </c>
      <c r="E28" s="134" t="s">
        <v>77</v>
      </c>
      <c r="F28" s="78" t="s">
        <v>154</v>
      </c>
      <c r="G28" s="80"/>
      <c r="H28" s="80"/>
      <c r="I28" s="81" t="str">
        <f>LOOKUP(J28,$O$45:$P$54)</f>
        <v>Great (+4)</v>
      </c>
      <c r="J28" s="93">
        <v>4</v>
      </c>
      <c r="K28" s="79">
        <f>J28+4</f>
        <v>8</v>
      </c>
      <c r="L28" s="80"/>
      <c r="M28" s="255" t="s">
        <v>495</v>
      </c>
      <c r="O28" s="18"/>
      <c r="P28" t="s">
        <v>35</v>
      </c>
    </row>
    <row r="29" spans="1:19" ht="15" thickBot="1">
      <c r="B29" s="63" t="s">
        <v>74</v>
      </c>
      <c r="C29" s="30" t="s">
        <v>71</v>
      </c>
      <c r="D29" s="31">
        <v>-2</v>
      </c>
      <c r="E29" s="134" t="s">
        <v>457</v>
      </c>
      <c r="F29" s="78" t="s">
        <v>136</v>
      </c>
      <c r="G29" s="80"/>
      <c r="H29" s="80"/>
      <c r="I29" s="81" t="str">
        <f>LOOKUP(J29,$O$45:$P$54)</f>
        <v>Fair (+2)</v>
      </c>
      <c r="J29" s="93">
        <v>2</v>
      </c>
      <c r="K29" s="79">
        <f>J29+4</f>
        <v>6</v>
      </c>
      <c r="L29" s="80"/>
      <c r="M29" s="255" t="s">
        <v>494</v>
      </c>
      <c r="O29" s="18"/>
      <c r="P29" t="s">
        <v>36</v>
      </c>
    </row>
    <row r="30" spans="1:19" ht="15" thickBot="1">
      <c r="B30" s="73" t="s">
        <v>76</v>
      </c>
      <c r="C30" s="32" t="s">
        <v>71</v>
      </c>
      <c r="D30" s="33">
        <v>-3</v>
      </c>
      <c r="E30" s="135" t="s">
        <v>236</v>
      </c>
      <c r="F30" s="196" t="s">
        <v>80</v>
      </c>
      <c r="G30" s="74"/>
      <c r="H30" s="46">
        <v>0</v>
      </c>
      <c r="I30" s="117" t="s">
        <v>187</v>
      </c>
      <c r="J30" s="70"/>
      <c r="K30" s="70"/>
      <c r="L30" s="195" t="s">
        <v>498</v>
      </c>
      <c r="M30" s="79" t="str">
        <f>E12</f>
        <v>Good (+3)</v>
      </c>
      <c r="O30" s="18"/>
    </row>
    <row r="31" spans="1:19">
      <c r="B31" s="75"/>
      <c r="C31" s="75"/>
      <c r="D31" s="75"/>
      <c r="E31" s="75"/>
      <c r="F31" s="75"/>
      <c r="G31" s="76"/>
      <c r="H31" s="75"/>
      <c r="I31" s="75"/>
      <c r="J31" s="75"/>
      <c r="K31" s="75"/>
      <c r="L31" s="75"/>
      <c r="M31" s="75"/>
    </row>
    <row r="32" spans="1:19">
      <c r="B32" s="192" t="s">
        <v>97</v>
      </c>
      <c r="C32" s="192"/>
      <c r="D32" s="192"/>
      <c r="E32" s="193" t="s">
        <v>98</v>
      </c>
      <c r="F32" s="194"/>
      <c r="G32" s="194"/>
      <c r="H32" s="192" t="s">
        <v>100</v>
      </c>
      <c r="I32" s="192"/>
      <c r="J32" s="192"/>
      <c r="K32" s="192"/>
      <c r="L32" s="192" t="s">
        <v>99</v>
      </c>
      <c r="M32" s="192"/>
    </row>
    <row r="33" spans="2:19">
      <c r="B33" s="52" t="s">
        <v>156</v>
      </c>
      <c r="C33" s="47"/>
      <c r="D33" s="113"/>
      <c r="E33" s="113" t="s">
        <v>355</v>
      </c>
      <c r="F33" s="113"/>
      <c r="G33" s="114"/>
      <c r="H33" s="113"/>
      <c r="I33" s="47"/>
      <c r="J33" s="47"/>
      <c r="K33" s="47"/>
      <c r="L33" s="47"/>
      <c r="M33" s="52"/>
    </row>
    <row r="34" spans="2:19">
      <c r="B34" s="116" t="s">
        <v>188</v>
      </c>
      <c r="C34" s="47"/>
      <c r="D34" s="115"/>
      <c r="E34" s="113" t="s">
        <v>354</v>
      </c>
      <c r="F34" s="113"/>
      <c r="G34" s="114"/>
      <c r="H34" s="113"/>
      <c r="I34" s="47"/>
      <c r="J34" s="47"/>
      <c r="K34" s="47"/>
      <c r="L34" s="47"/>
      <c r="M34" s="52"/>
      <c r="O34" t="s">
        <v>81</v>
      </c>
      <c r="R34" t="s">
        <v>224</v>
      </c>
    </row>
    <row r="35" spans="2:19">
      <c r="B35" s="52"/>
      <c r="C35" s="47"/>
      <c r="D35" s="113"/>
      <c r="E35" s="113" t="s">
        <v>356</v>
      </c>
      <c r="F35" s="113"/>
      <c r="G35" s="114"/>
      <c r="H35" s="113"/>
      <c r="I35" s="47"/>
      <c r="J35" s="47"/>
      <c r="K35" s="47"/>
      <c r="L35" s="47"/>
      <c r="M35" s="52"/>
      <c r="O35" t="s">
        <v>82</v>
      </c>
      <c r="R35">
        <v>4</v>
      </c>
      <c r="S35" t="s">
        <v>358</v>
      </c>
    </row>
    <row r="36" spans="2:19">
      <c r="B36" s="52"/>
      <c r="C36" s="47"/>
      <c r="D36" s="113"/>
      <c r="E36" s="113"/>
      <c r="F36" s="113"/>
      <c r="G36" s="114"/>
      <c r="H36" s="113"/>
      <c r="I36" s="47"/>
      <c r="J36" s="47"/>
      <c r="K36" s="47"/>
      <c r="L36" s="47"/>
      <c r="M36" s="52"/>
      <c r="O36" t="s">
        <v>83</v>
      </c>
      <c r="R36">
        <v>3</v>
      </c>
      <c r="S36" t="s">
        <v>359</v>
      </c>
    </row>
    <row r="37" spans="2:19">
      <c r="B37" s="52"/>
      <c r="C37" s="47"/>
      <c r="D37" s="113"/>
      <c r="E37" s="113"/>
      <c r="F37" s="113"/>
      <c r="G37" s="114"/>
      <c r="H37" s="113"/>
      <c r="I37" s="47"/>
      <c r="J37" s="47"/>
      <c r="K37" s="47"/>
      <c r="L37" s="47"/>
      <c r="M37" s="52"/>
      <c r="O37" t="s">
        <v>84</v>
      </c>
      <c r="R37">
        <v>2</v>
      </c>
      <c r="S37" t="s">
        <v>360</v>
      </c>
    </row>
    <row r="38" spans="2:19">
      <c r="B38" s="192" t="s">
        <v>101</v>
      </c>
      <c r="C38" s="192"/>
      <c r="D38" s="192"/>
      <c r="E38" s="194"/>
      <c r="F38" s="194"/>
      <c r="G38" s="194"/>
      <c r="H38" s="192"/>
      <c r="I38" s="192"/>
      <c r="J38" s="192"/>
      <c r="K38" s="192"/>
      <c r="L38" s="192" t="s">
        <v>9</v>
      </c>
      <c r="M38" s="192"/>
      <c r="O38" t="s">
        <v>85</v>
      </c>
      <c r="R38">
        <v>1</v>
      </c>
      <c r="S38" t="s">
        <v>361</v>
      </c>
    </row>
    <row r="39" spans="2:19" ht="16.95" customHeight="1">
      <c r="B39" s="15" t="s">
        <v>513</v>
      </c>
      <c r="C39" s="36"/>
      <c r="D39" s="36"/>
      <c r="E39" s="36"/>
      <c r="F39" s="36"/>
      <c r="G39" s="15"/>
      <c r="H39" s="36"/>
      <c r="I39" s="36"/>
      <c r="J39" s="36"/>
      <c r="K39" s="36"/>
      <c r="L39" s="47" t="s">
        <v>129</v>
      </c>
      <c r="M39" s="15"/>
      <c r="O39" t="s">
        <v>80</v>
      </c>
    </row>
    <row r="40" spans="2:19">
      <c r="B40" s="15"/>
      <c r="C40" s="36"/>
      <c r="D40" s="36"/>
      <c r="E40" s="36"/>
      <c r="F40" s="36"/>
      <c r="G40" s="15"/>
      <c r="H40" s="36"/>
      <c r="I40" s="36"/>
      <c r="J40" s="36"/>
      <c r="K40" s="36"/>
      <c r="L40" s="47" t="s">
        <v>130</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49" t="s">
        <v>90</v>
      </c>
      <c r="C44" s="99" t="s">
        <v>157</v>
      </c>
      <c r="D44" s="50"/>
      <c r="E44" s="50"/>
      <c r="F44" s="91"/>
      <c r="G44" s="92"/>
      <c r="H44" s="49" t="s">
        <v>90</v>
      </c>
      <c r="I44" s="99" t="s">
        <v>158</v>
      </c>
      <c r="J44" s="50"/>
      <c r="K44" s="50"/>
      <c r="L44" s="91"/>
      <c r="M44" s="92"/>
    </row>
    <row r="45" spans="2:19">
      <c r="B45" s="27" t="s">
        <v>91</v>
      </c>
      <c r="C45" s="11" t="s">
        <v>154</v>
      </c>
      <c r="D45" s="17" t="s">
        <v>92</v>
      </c>
      <c r="E45" s="48">
        <v>6</v>
      </c>
      <c r="F45" s="17" t="s">
        <v>94</v>
      </c>
      <c r="G45" s="16" t="s">
        <v>142</v>
      </c>
      <c r="H45" s="27" t="s">
        <v>91</v>
      </c>
      <c r="I45" s="11" t="s">
        <v>154</v>
      </c>
      <c r="J45" s="17" t="s">
        <v>92</v>
      </c>
      <c r="K45" s="48">
        <v>5</v>
      </c>
      <c r="L45" s="17" t="s">
        <v>94</v>
      </c>
      <c r="M45" s="16" t="s">
        <v>142</v>
      </c>
      <c r="O45">
        <v>0</v>
      </c>
      <c r="P45" s="31" t="s">
        <v>43</v>
      </c>
      <c r="R45" s="265" t="s">
        <v>373</v>
      </c>
    </row>
    <row r="46" spans="2:19">
      <c r="B46" s="27" t="s">
        <v>135</v>
      </c>
      <c r="C46" s="11" t="s">
        <v>161</v>
      </c>
      <c r="D46" s="17" t="s">
        <v>93</v>
      </c>
      <c r="E46" s="11" t="s">
        <v>162</v>
      </c>
      <c r="F46" s="17" t="s">
        <v>95</v>
      </c>
      <c r="G46" s="13" t="s">
        <v>163</v>
      </c>
      <c r="H46" s="27" t="s">
        <v>135</v>
      </c>
      <c r="I46" s="11" t="s">
        <v>161</v>
      </c>
      <c r="J46" s="17" t="s">
        <v>93</v>
      </c>
      <c r="K46" s="11" t="s">
        <v>137</v>
      </c>
      <c r="L46" s="17" t="s">
        <v>95</v>
      </c>
      <c r="M46" s="13" t="s">
        <v>143</v>
      </c>
      <c r="O46">
        <v>1</v>
      </c>
      <c r="P46" s="31" t="s">
        <v>42</v>
      </c>
      <c r="R46" s="265" t="s">
        <v>374</v>
      </c>
    </row>
    <row r="47" spans="2:19">
      <c r="B47" s="14" t="s">
        <v>168</v>
      </c>
      <c r="C47" s="15"/>
      <c r="D47" s="15"/>
      <c r="E47" s="15"/>
      <c r="F47" s="15"/>
      <c r="G47" s="16"/>
      <c r="H47" s="14" t="s">
        <v>167</v>
      </c>
      <c r="I47" s="15"/>
      <c r="J47" s="15"/>
      <c r="K47" s="15"/>
      <c r="L47" s="15"/>
      <c r="M47" s="16"/>
      <c r="O47">
        <v>2</v>
      </c>
      <c r="P47" s="31" t="s">
        <v>41</v>
      </c>
      <c r="R47" s="265" t="s">
        <v>374</v>
      </c>
    </row>
    <row r="48" spans="2:19">
      <c r="B48" s="14"/>
      <c r="C48" s="15"/>
      <c r="D48" s="15"/>
      <c r="E48" s="15"/>
      <c r="F48" s="15"/>
      <c r="G48" s="16"/>
      <c r="H48" s="14"/>
      <c r="I48" s="15"/>
      <c r="J48" s="15"/>
      <c r="K48" s="15"/>
      <c r="L48" s="15"/>
      <c r="M48" s="16"/>
      <c r="O48">
        <v>3</v>
      </c>
      <c r="P48" s="31" t="s">
        <v>40</v>
      </c>
      <c r="R48" s="265" t="s">
        <v>372</v>
      </c>
    </row>
    <row r="49" spans="2:19">
      <c r="B49" s="14"/>
      <c r="C49" s="15"/>
      <c r="D49" s="15"/>
      <c r="E49" s="15"/>
      <c r="F49" s="15"/>
      <c r="G49" s="16"/>
      <c r="H49" s="14"/>
      <c r="I49" s="15"/>
      <c r="J49" s="15"/>
      <c r="K49" s="15"/>
      <c r="L49" s="15"/>
      <c r="M49" s="16"/>
      <c r="O49">
        <v>4</v>
      </c>
      <c r="P49" s="31" t="s">
        <v>39</v>
      </c>
      <c r="R49" s="265" t="s">
        <v>372</v>
      </c>
    </row>
    <row r="50" spans="2:19">
      <c r="B50" s="14"/>
      <c r="C50" s="15"/>
      <c r="D50" s="15"/>
      <c r="E50" s="15"/>
      <c r="F50" s="15"/>
      <c r="G50" s="16"/>
      <c r="H50" s="14"/>
      <c r="I50" s="15"/>
      <c r="J50" s="15"/>
      <c r="K50" s="15"/>
      <c r="L50" s="15"/>
      <c r="M50" s="16"/>
      <c r="O50">
        <v>5</v>
      </c>
      <c r="P50" s="31" t="s">
        <v>38</v>
      </c>
      <c r="R50" s="265" t="s">
        <v>228</v>
      </c>
      <c r="S50" t="s">
        <v>491</v>
      </c>
    </row>
    <row r="51" spans="2:19">
      <c r="B51" s="49" t="s">
        <v>90</v>
      </c>
      <c r="C51" s="99" t="s">
        <v>159</v>
      </c>
      <c r="D51" s="50"/>
      <c r="E51" s="50"/>
      <c r="F51" s="91"/>
      <c r="G51" s="92"/>
      <c r="H51" s="49" t="s">
        <v>90</v>
      </c>
      <c r="I51" s="99" t="s">
        <v>164</v>
      </c>
      <c r="J51" s="50"/>
      <c r="K51" s="50"/>
      <c r="L51" s="91"/>
      <c r="M51" s="92"/>
      <c r="O51">
        <v>6</v>
      </c>
      <c r="P51" t="s">
        <v>124</v>
      </c>
      <c r="R51" s="265" t="s">
        <v>228</v>
      </c>
    </row>
    <row r="52" spans="2:19">
      <c r="B52" s="27" t="s">
        <v>91</v>
      </c>
      <c r="C52" s="11" t="s">
        <v>154</v>
      </c>
      <c r="D52" s="17" t="s">
        <v>92</v>
      </c>
      <c r="E52" s="48">
        <v>5</v>
      </c>
      <c r="F52" s="17" t="s">
        <v>94</v>
      </c>
      <c r="G52" s="16" t="s">
        <v>142</v>
      </c>
      <c r="H52" s="27" t="s">
        <v>91</v>
      </c>
      <c r="I52" s="11" t="s">
        <v>154</v>
      </c>
      <c r="J52" s="17" t="s">
        <v>92</v>
      </c>
      <c r="K52" s="48">
        <v>3</v>
      </c>
      <c r="L52" s="17" t="s">
        <v>94</v>
      </c>
      <c r="M52" s="16" t="s">
        <v>165</v>
      </c>
      <c r="O52">
        <v>7</v>
      </c>
      <c r="P52" t="s">
        <v>190</v>
      </c>
      <c r="R52" s="265" t="s">
        <v>547</v>
      </c>
      <c r="S52" t="s">
        <v>493</v>
      </c>
    </row>
    <row r="53" spans="2:19">
      <c r="B53" s="27" t="s">
        <v>135</v>
      </c>
      <c r="C53" s="11" t="s">
        <v>136</v>
      </c>
      <c r="D53" s="17" t="s">
        <v>93</v>
      </c>
      <c r="E53" s="11" t="s">
        <v>512</v>
      </c>
      <c r="F53" s="17" t="s">
        <v>95</v>
      </c>
      <c r="G53" s="13" t="s">
        <v>147</v>
      </c>
      <c r="H53" s="27" t="s">
        <v>135</v>
      </c>
      <c r="I53" s="11" t="s">
        <v>136</v>
      </c>
      <c r="J53" s="17" t="s">
        <v>93</v>
      </c>
      <c r="K53" s="11" t="s">
        <v>137</v>
      </c>
      <c r="L53" s="17" t="s">
        <v>95</v>
      </c>
      <c r="M53" s="13" t="s">
        <v>147</v>
      </c>
      <c r="O53">
        <v>8</v>
      </c>
      <c r="P53" t="s">
        <v>191</v>
      </c>
      <c r="R53" s="265" t="s">
        <v>547</v>
      </c>
    </row>
    <row r="54" spans="2:19">
      <c r="B54" s="14" t="s">
        <v>160</v>
      </c>
      <c r="C54" s="15"/>
      <c r="D54" s="15"/>
      <c r="E54" s="15"/>
      <c r="F54" s="15"/>
      <c r="G54" s="16"/>
      <c r="H54" s="14" t="s">
        <v>166</v>
      </c>
      <c r="I54" s="15"/>
      <c r="J54" s="15"/>
      <c r="K54" s="15"/>
      <c r="L54" s="15"/>
      <c r="M54" s="16"/>
      <c r="O54">
        <v>9</v>
      </c>
      <c r="P54" t="s">
        <v>593</v>
      </c>
      <c r="R54" s="265" t="s">
        <v>548</v>
      </c>
      <c r="S54" t="s">
        <v>492</v>
      </c>
    </row>
    <row r="55" spans="2:19">
      <c r="B55" s="14"/>
      <c r="C55" s="15"/>
      <c r="D55" s="15"/>
      <c r="E55" s="15"/>
      <c r="F55" s="15"/>
      <c r="G55" s="16"/>
      <c r="H55" s="14"/>
      <c r="I55" s="15"/>
      <c r="J55" s="15"/>
      <c r="K55" s="15"/>
      <c r="L55" s="15"/>
      <c r="M55" s="16"/>
      <c r="O55">
        <v>10</v>
      </c>
      <c r="P55" t="s">
        <v>594</v>
      </c>
    </row>
    <row r="56" spans="2:19">
      <c r="B56" s="14"/>
      <c r="C56" s="15"/>
      <c r="D56" s="15"/>
      <c r="E56" s="15"/>
      <c r="F56" s="15"/>
      <c r="G56" s="16"/>
      <c r="H56" s="14"/>
      <c r="I56" s="15"/>
      <c r="J56" s="15"/>
      <c r="K56" s="15"/>
      <c r="L56" s="15"/>
      <c r="M56" s="16"/>
      <c r="O56">
        <f>SUM(O57:O71)</f>
        <v>30</v>
      </c>
    </row>
    <row r="57" spans="2:19">
      <c r="B57" s="14"/>
      <c r="C57" s="15"/>
      <c r="D57" s="15"/>
      <c r="E57" s="15"/>
      <c r="F57" s="15"/>
      <c r="G57" s="16"/>
      <c r="H57" s="14"/>
      <c r="I57" s="15"/>
      <c r="J57" s="15"/>
      <c r="K57" s="15"/>
      <c r="L57" s="15"/>
      <c r="M57" s="16"/>
      <c r="O57">
        <v>6</v>
      </c>
    </row>
    <row r="58" spans="2:19">
      <c r="B58" s="49" t="s">
        <v>90</v>
      </c>
      <c r="C58" s="99" t="s">
        <v>169</v>
      </c>
      <c r="D58" s="50"/>
      <c r="E58" s="50"/>
      <c r="F58" s="91"/>
      <c r="G58" s="92"/>
      <c r="H58" s="49" t="s">
        <v>90</v>
      </c>
      <c r="I58" s="99" t="s">
        <v>173</v>
      </c>
      <c r="J58" s="50"/>
      <c r="K58" s="50"/>
      <c r="L58" s="91"/>
      <c r="M58" s="92"/>
      <c r="O58">
        <v>5</v>
      </c>
    </row>
    <row r="59" spans="2:19">
      <c r="B59" s="27" t="s">
        <v>91</v>
      </c>
      <c r="C59" s="11" t="s">
        <v>154</v>
      </c>
      <c r="D59" s="17" t="s">
        <v>92</v>
      </c>
      <c r="E59" s="48">
        <v>2</v>
      </c>
      <c r="F59" s="17" t="s">
        <v>94</v>
      </c>
      <c r="G59" s="16" t="s">
        <v>165</v>
      </c>
      <c r="H59" s="27" t="s">
        <v>91</v>
      </c>
      <c r="I59" s="11" t="s">
        <v>154</v>
      </c>
      <c r="J59" s="17" t="s">
        <v>92</v>
      </c>
      <c r="K59" s="48">
        <v>1</v>
      </c>
      <c r="L59" s="17" t="s">
        <v>94</v>
      </c>
      <c r="M59" s="16" t="s">
        <v>142</v>
      </c>
      <c r="O59">
        <v>5</v>
      </c>
    </row>
    <row r="60" spans="2:19">
      <c r="B60" s="27" t="s">
        <v>135</v>
      </c>
      <c r="C60" s="11" t="s">
        <v>170</v>
      </c>
      <c r="D60" s="17" t="s">
        <v>93</v>
      </c>
      <c r="E60" s="11" t="s">
        <v>137</v>
      </c>
      <c r="F60" s="17" t="s">
        <v>95</v>
      </c>
      <c r="G60" s="13" t="s">
        <v>171</v>
      </c>
      <c r="H60" s="27" t="s">
        <v>135</v>
      </c>
      <c r="I60" s="11" t="s">
        <v>141</v>
      </c>
      <c r="J60" s="17" t="s">
        <v>93</v>
      </c>
      <c r="K60" s="11" t="s">
        <v>174</v>
      </c>
      <c r="L60" s="17" t="s">
        <v>95</v>
      </c>
      <c r="M60" s="13" t="s">
        <v>147</v>
      </c>
      <c r="O60">
        <v>3</v>
      </c>
    </row>
    <row r="61" spans="2:19">
      <c r="B61" s="104" t="s">
        <v>255</v>
      </c>
      <c r="C61" s="15"/>
      <c r="D61" s="15"/>
      <c r="E61" s="15"/>
      <c r="F61" s="15"/>
      <c r="G61" s="16"/>
      <c r="H61" s="14" t="s">
        <v>175</v>
      </c>
      <c r="I61" s="15"/>
      <c r="J61" s="15"/>
      <c r="K61" s="15"/>
      <c r="L61" s="15"/>
      <c r="M61" s="16"/>
      <c r="O61">
        <v>2</v>
      </c>
    </row>
    <row r="62" spans="2:19">
      <c r="B62" s="14" t="s">
        <v>256</v>
      </c>
      <c r="C62" s="15"/>
      <c r="D62" s="15"/>
      <c r="E62" s="15"/>
      <c r="F62" s="15"/>
      <c r="G62" s="16"/>
      <c r="H62" s="14"/>
      <c r="I62" s="15"/>
      <c r="J62" s="15"/>
      <c r="K62" s="15"/>
      <c r="L62" s="15"/>
      <c r="M62" s="16"/>
      <c r="O62">
        <v>1</v>
      </c>
    </row>
    <row r="63" spans="2:19">
      <c r="B63" s="104" t="s">
        <v>257</v>
      </c>
      <c r="C63" s="15"/>
      <c r="D63" s="15"/>
      <c r="E63" s="15"/>
      <c r="F63" s="15"/>
      <c r="G63" s="16"/>
      <c r="H63" s="14"/>
      <c r="I63" s="15"/>
      <c r="J63" s="15"/>
      <c r="K63" s="15"/>
      <c r="L63" s="15"/>
      <c r="M63" s="16"/>
      <c r="O63">
        <v>4</v>
      </c>
    </row>
    <row r="64" spans="2:19">
      <c r="B64" s="14" t="s">
        <v>258</v>
      </c>
      <c r="C64" s="15"/>
      <c r="D64" s="15"/>
      <c r="E64" s="15"/>
      <c r="F64" s="15"/>
      <c r="G64" s="148" t="s">
        <v>172</v>
      </c>
      <c r="H64" s="14"/>
      <c r="I64" s="15"/>
      <c r="J64" s="15"/>
      <c r="K64" s="15"/>
      <c r="L64" s="15"/>
      <c r="M64" s="16"/>
      <c r="O64">
        <v>4</v>
      </c>
    </row>
    <row r="65" spans="2:19">
      <c r="B65" s="49" t="s">
        <v>90</v>
      </c>
      <c r="C65" s="99" t="s">
        <v>176</v>
      </c>
      <c r="D65" s="50"/>
      <c r="E65" s="50"/>
      <c r="F65" s="91"/>
      <c r="G65" s="92"/>
      <c r="H65" s="49" t="s">
        <v>90</v>
      </c>
      <c r="I65" s="99" t="s">
        <v>183</v>
      </c>
      <c r="J65" s="50"/>
      <c r="K65" s="50"/>
      <c r="L65" s="91"/>
      <c r="M65" s="92"/>
    </row>
    <row r="66" spans="2:19">
      <c r="B66" s="27" t="s">
        <v>91</v>
      </c>
      <c r="C66" s="11" t="s">
        <v>154</v>
      </c>
      <c r="D66" s="17" t="s">
        <v>92</v>
      </c>
      <c r="E66" s="48">
        <v>4</v>
      </c>
      <c r="F66" s="105" t="s">
        <v>94</v>
      </c>
      <c r="G66" s="16" t="s">
        <v>179</v>
      </c>
      <c r="H66" s="27" t="s">
        <v>91</v>
      </c>
      <c r="I66" s="11" t="s">
        <v>154</v>
      </c>
      <c r="J66" s="17" t="s">
        <v>92</v>
      </c>
      <c r="K66" s="48">
        <v>4</v>
      </c>
      <c r="L66" s="17" t="s">
        <v>94</v>
      </c>
      <c r="M66" s="16" t="s">
        <v>165</v>
      </c>
    </row>
    <row r="67" spans="2:19">
      <c r="B67" s="27" t="s">
        <v>135</v>
      </c>
      <c r="C67" s="11" t="s">
        <v>177</v>
      </c>
      <c r="D67" s="17" t="s">
        <v>93</v>
      </c>
      <c r="E67" s="11" t="s">
        <v>137</v>
      </c>
      <c r="F67" s="17" t="s">
        <v>95</v>
      </c>
      <c r="G67" s="13" t="s">
        <v>178</v>
      </c>
      <c r="H67" s="27" t="s">
        <v>135</v>
      </c>
      <c r="I67" s="11" t="s">
        <v>184</v>
      </c>
      <c r="J67" s="17" t="s">
        <v>93</v>
      </c>
      <c r="K67" s="11" t="s">
        <v>137</v>
      </c>
      <c r="L67" s="17" t="s">
        <v>95</v>
      </c>
      <c r="M67" s="13" t="s">
        <v>185</v>
      </c>
    </row>
    <row r="68" spans="2:19">
      <c r="B68" s="14" t="s">
        <v>182</v>
      </c>
      <c r="C68" s="15"/>
      <c r="D68" s="15"/>
      <c r="E68" s="15"/>
      <c r="F68" s="15"/>
      <c r="G68" s="16"/>
      <c r="H68" s="14" t="s">
        <v>367</v>
      </c>
      <c r="I68" s="15"/>
      <c r="J68" s="15"/>
      <c r="K68" s="15"/>
      <c r="L68" s="15"/>
      <c r="M68" s="16"/>
    </row>
    <row r="69" spans="2:19">
      <c r="B69" s="14"/>
      <c r="C69" s="15"/>
      <c r="D69" s="15"/>
      <c r="E69" s="15"/>
      <c r="F69" s="15"/>
      <c r="G69" s="16"/>
      <c r="H69" s="14" t="s">
        <v>368</v>
      </c>
      <c r="I69" s="15"/>
      <c r="J69" s="15"/>
      <c r="K69" s="15"/>
      <c r="L69" s="15"/>
      <c r="M69" s="16"/>
    </row>
    <row r="70" spans="2:19">
      <c r="B70" s="14"/>
      <c r="C70" s="15"/>
      <c r="D70" s="15"/>
      <c r="E70" s="15"/>
      <c r="F70" s="15"/>
      <c r="G70" s="16"/>
      <c r="H70" s="14"/>
      <c r="I70" s="15"/>
      <c r="J70" s="15"/>
      <c r="K70" s="15"/>
      <c r="L70" s="15"/>
      <c r="M70" s="16"/>
    </row>
    <row r="71" spans="2:19">
      <c r="B71" s="14"/>
      <c r="C71" s="15"/>
      <c r="D71" s="15"/>
      <c r="E71" s="15"/>
      <c r="F71" s="15"/>
      <c r="G71" s="16"/>
      <c r="H71" s="14"/>
      <c r="I71" s="15"/>
      <c r="J71" s="15"/>
      <c r="K71" s="15"/>
      <c r="L71" s="15"/>
      <c r="M71" s="16"/>
      <c r="Q71" t="s">
        <v>180</v>
      </c>
    </row>
    <row r="72" spans="2:19">
      <c r="B72" s="12"/>
      <c r="C72" s="12"/>
      <c r="D72" s="12"/>
      <c r="E72" s="12"/>
      <c r="F72" s="12"/>
      <c r="G72" s="34"/>
      <c r="H72" s="12"/>
      <c r="I72" s="12"/>
      <c r="J72" s="12"/>
      <c r="K72" s="12"/>
      <c r="L72" s="12"/>
      <c r="M72" s="12"/>
      <c r="Q72" t="s">
        <v>181</v>
      </c>
    </row>
    <row r="73" spans="2:19">
      <c r="B73" s="17" t="s">
        <v>49</v>
      </c>
      <c r="D73" s="204" t="s">
        <v>507</v>
      </c>
      <c r="E73" s="11"/>
      <c r="F73" s="11"/>
      <c r="G73" s="98"/>
      <c r="H73" s="98"/>
      <c r="I73" s="98"/>
      <c r="J73" s="11"/>
      <c r="K73" s="12"/>
      <c r="L73" s="12"/>
      <c r="M73" s="12"/>
    </row>
    <row r="74" spans="2:19">
      <c r="B74" s="17" t="s">
        <v>50</v>
      </c>
      <c r="C74" s="17"/>
      <c r="D74" s="274" t="s">
        <v>510</v>
      </c>
      <c r="E74" s="220"/>
      <c r="F74" s="220"/>
      <c r="G74" s="220"/>
      <c r="H74" s="220"/>
      <c r="I74" s="220"/>
      <c r="J74" s="220"/>
      <c r="K74" s="12"/>
      <c r="L74" s="12"/>
      <c r="M74" s="12"/>
      <c r="O74" s="354" t="s">
        <v>541</v>
      </c>
    </row>
    <row r="75" spans="2:19">
      <c r="B75" s="17"/>
      <c r="C75" s="17"/>
      <c r="D75" s="221"/>
      <c r="E75" s="222"/>
      <c r="F75" s="222"/>
      <c r="G75" s="222"/>
      <c r="H75" s="222"/>
      <c r="I75" s="222"/>
      <c r="J75" s="222"/>
      <c r="K75" s="12"/>
      <c r="L75" s="12"/>
      <c r="M75" s="12"/>
      <c r="O75" t="s">
        <v>544</v>
      </c>
    </row>
    <row r="76" spans="2:19">
      <c r="B76" s="17"/>
      <c r="C76" s="17"/>
      <c r="D76" s="223"/>
      <c r="E76" s="224"/>
      <c r="F76" s="224"/>
      <c r="G76" s="224"/>
      <c r="H76" s="224"/>
      <c r="I76" s="224"/>
      <c r="J76" s="224"/>
      <c r="K76" s="12"/>
      <c r="L76" s="12"/>
      <c r="M76" s="12"/>
      <c r="O76" s="354" t="s">
        <v>542</v>
      </c>
    </row>
    <row r="77" spans="2:19">
      <c r="B77" s="183" t="s">
        <v>0</v>
      </c>
      <c r="C77" s="183"/>
      <c r="D77" s="183"/>
      <c r="E77" s="268" t="s">
        <v>438</v>
      </c>
      <c r="F77" s="269"/>
      <c r="G77" s="183"/>
      <c r="H77" s="183"/>
      <c r="I77" s="183"/>
      <c r="J77" s="183"/>
      <c r="K77" s="12"/>
      <c r="L77" s="12"/>
      <c r="M77" s="12"/>
      <c r="O77" s="354" t="s">
        <v>543</v>
      </c>
    </row>
    <row r="78" spans="2:19">
      <c r="B78" s="147" t="s">
        <v>1</v>
      </c>
      <c r="C78" s="14" t="s">
        <v>508</v>
      </c>
      <c r="D78" s="15"/>
      <c r="E78" s="270" t="s">
        <v>439</v>
      </c>
      <c r="F78" s="140"/>
      <c r="G78" s="218">
        <v>-2</v>
      </c>
      <c r="H78" s="270" t="s">
        <v>442</v>
      </c>
      <c r="I78" s="140"/>
      <c r="J78" s="219">
        <v>0</v>
      </c>
      <c r="K78" s="12"/>
      <c r="L78" s="12"/>
      <c r="M78" s="12"/>
    </row>
    <row r="79" spans="2:19">
      <c r="B79" s="24" t="s">
        <v>445</v>
      </c>
      <c r="C79" s="10" t="s">
        <v>509</v>
      </c>
      <c r="D79" s="11"/>
      <c r="E79" s="216" t="s">
        <v>440</v>
      </c>
      <c r="F79" s="17"/>
      <c r="G79" s="218">
        <v>0</v>
      </c>
      <c r="H79" s="216" t="s">
        <v>443</v>
      </c>
      <c r="I79" s="17"/>
      <c r="J79" s="219" t="s">
        <v>447</v>
      </c>
      <c r="K79" s="12"/>
      <c r="L79" s="12"/>
      <c r="M79" s="12"/>
      <c r="R79" t="s">
        <v>450</v>
      </c>
    </row>
    <row r="80" spans="2:19">
      <c r="B80" s="12"/>
      <c r="C80" s="12"/>
      <c r="D80" s="12"/>
      <c r="E80" s="263" t="s">
        <v>441</v>
      </c>
      <c r="F80" s="15"/>
      <c r="G80" s="219" t="s">
        <v>446</v>
      </c>
      <c r="H80" s="217" t="s">
        <v>444</v>
      </c>
      <c r="I80" s="15"/>
      <c r="J80" s="218">
        <v>-1</v>
      </c>
      <c r="K80" s="12"/>
      <c r="L80" s="12"/>
      <c r="M80" s="12"/>
      <c r="P80" s="2"/>
      <c r="Q80" s="2"/>
      <c r="R80" s="2"/>
      <c r="S80" s="2"/>
    </row>
    <row r="81" spans="2:19" ht="15" thickBot="1">
      <c r="B81" s="267" t="s">
        <v>80</v>
      </c>
      <c r="C81" s="185" t="s">
        <v>224</v>
      </c>
      <c r="D81" s="185"/>
      <c r="E81" s="189" t="s">
        <v>78</v>
      </c>
      <c r="F81" s="188"/>
      <c r="G81" s="190"/>
      <c r="H81" s="190"/>
      <c r="I81" s="190"/>
      <c r="J81" s="191" t="s">
        <v>425</v>
      </c>
      <c r="K81" s="12"/>
      <c r="L81" s="12"/>
      <c r="M81" s="12"/>
      <c r="P81" s="2"/>
      <c r="Q81" s="2"/>
      <c r="R81" s="2"/>
      <c r="S81" s="2"/>
    </row>
    <row r="82" spans="2:19" ht="15" thickBot="1">
      <c r="B82" s="46">
        <v>1</v>
      </c>
      <c r="C82" s="215" t="s">
        <v>225</v>
      </c>
      <c r="D82" s="123" t="s">
        <v>374</v>
      </c>
      <c r="E82" s="78" t="s">
        <v>283</v>
      </c>
      <c r="F82" s="80"/>
      <c r="G82" s="93"/>
      <c r="H82" s="93"/>
      <c r="I82" s="93"/>
      <c r="J82" s="271" t="s">
        <v>284</v>
      </c>
      <c r="K82" s="12"/>
      <c r="L82" s="12"/>
      <c r="M82" s="12"/>
    </row>
    <row r="83" spans="2:19">
      <c r="B83" s="83" t="s">
        <v>511</v>
      </c>
      <c r="C83" s="63" t="s">
        <v>226</v>
      </c>
      <c r="D83" s="123" t="s">
        <v>374</v>
      </c>
      <c r="E83" s="78" t="s">
        <v>449</v>
      </c>
      <c r="F83" s="80"/>
      <c r="G83" s="93"/>
      <c r="H83" s="93"/>
      <c r="I83" s="93"/>
      <c r="J83" s="272" t="s">
        <v>83</v>
      </c>
      <c r="K83" s="12"/>
      <c r="L83" s="12"/>
      <c r="M83" s="12"/>
    </row>
    <row r="84" spans="2:19">
      <c r="B84" s="2"/>
      <c r="C84" s="2"/>
      <c r="D84" s="2"/>
      <c r="E84" s="78" t="s">
        <v>384</v>
      </c>
      <c r="F84" s="80"/>
      <c r="G84" s="93"/>
      <c r="H84" s="93"/>
      <c r="I84" s="93"/>
      <c r="J84" s="273" t="s">
        <v>84</v>
      </c>
    </row>
    <row r="86" spans="2:19">
      <c r="B86" s="358" t="s">
        <v>550</v>
      </c>
    </row>
    <row r="87" spans="2:19">
      <c r="B87" s="213" t="s">
        <v>90</v>
      </c>
      <c r="C87" s="128" t="s">
        <v>551</v>
      </c>
      <c r="D87" s="129"/>
      <c r="E87" s="129"/>
      <c r="F87" s="130"/>
      <c r="G87" s="131"/>
      <c r="H87" s="213" t="s">
        <v>90</v>
      </c>
      <c r="I87" s="128"/>
      <c r="J87" s="129"/>
      <c r="K87" s="129"/>
      <c r="L87" s="130"/>
      <c r="M87" s="131"/>
    </row>
    <row r="88" spans="2:19">
      <c r="B88" s="214" t="s">
        <v>91</v>
      </c>
      <c r="C88" s="67" t="s">
        <v>154</v>
      </c>
      <c r="D88" s="64" t="s">
        <v>92</v>
      </c>
      <c r="E88" s="48">
        <v>1</v>
      </c>
      <c r="F88" s="64" t="s">
        <v>552</v>
      </c>
      <c r="G88" s="132" t="s">
        <v>553</v>
      </c>
      <c r="H88" s="214" t="s">
        <v>91</v>
      </c>
      <c r="I88" s="67"/>
      <c r="J88" s="64" t="s">
        <v>92</v>
      </c>
      <c r="K88" s="48"/>
      <c r="L88" s="64" t="s">
        <v>94</v>
      </c>
      <c r="M88" s="132"/>
    </row>
    <row r="89" spans="2:19">
      <c r="B89" s="214" t="s">
        <v>135</v>
      </c>
      <c r="C89" s="67" t="s">
        <v>120</v>
      </c>
      <c r="D89" s="64" t="s">
        <v>93</v>
      </c>
      <c r="E89" s="67" t="s">
        <v>121</v>
      </c>
      <c r="F89" s="64" t="s">
        <v>95</v>
      </c>
      <c r="G89" s="69" t="s">
        <v>143</v>
      </c>
      <c r="H89" s="214" t="s">
        <v>135</v>
      </c>
      <c r="I89" s="67"/>
      <c r="J89" s="64" t="s">
        <v>93</v>
      </c>
      <c r="K89" s="67"/>
      <c r="L89" s="64" t="s">
        <v>95</v>
      </c>
      <c r="M89" s="69"/>
    </row>
    <row r="90" spans="2:19">
      <c r="B90" s="94" t="s">
        <v>554</v>
      </c>
      <c r="C90" s="52"/>
      <c r="D90" s="52"/>
      <c r="E90" s="52"/>
      <c r="F90" s="52"/>
      <c r="G90" s="132"/>
      <c r="H90" s="94"/>
      <c r="I90" s="52"/>
      <c r="J90" s="52"/>
      <c r="K90" s="52"/>
      <c r="L90" s="52"/>
      <c r="M90" s="132"/>
    </row>
    <row r="91" spans="2:19">
      <c r="B91" s="94" t="s">
        <v>555</v>
      </c>
      <c r="C91" s="52"/>
      <c r="D91" s="52"/>
      <c r="E91" s="52"/>
      <c r="F91" s="52"/>
      <c r="G91" s="132"/>
      <c r="H91" s="94"/>
      <c r="I91" s="52"/>
      <c r="J91" s="52"/>
      <c r="K91" s="52"/>
      <c r="L91" s="52"/>
      <c r="M91" s="132"/>
    </row>
    <row r="92" spans="2:19">
      <c r="B92" s="94" t="s">
        <v>556</v>
      </c>
      <c r="C92" s="52"/>
      <c r="D92" s="52"/>
      <c r="E92" s="52"/>
      <c r="F92" s="52"/>
      <c r="G92" s="132"/>
      <c r="H92" s="94"/>
      <c r="I92" s="52"/>
      <c r="J92" s="52"/>
      <c r="K92" s="52"/>
      <c r="L92" s="52"/>
      <c r="M92" s="132"/>
    </row>
    <row r="93" spans="2:19">
      <c r="B93" s="94"/>
      <c r="C93" s="52"/>
      <c r="D93" s="52"/>
      <c r="E93" s="52"/>
      <c r="F93" s="52"/>
      <c r="G93" s="132"/>
      <c r="H93" s="94"/>
      <c r="I93" s="52"/>
      <c r="J93" s="52"/>
      <c r="K93" s="52"/>
      <c r="L93" s="52"/>
      <c r="M93" s="132"/>
    </row>
    <row r="94" spans="2:19">
      <c r="B94" s="213" t="s">
        <v>90</v>
      </c>
      <c r="C94" s="128"/>
      <c r="D94" s="129"/>
      <c r="E94" s="129"/>
      <c r="F94" s="130"/>
      <c r="G94" s="131"/>
      <c r="H94" s="213" t="s">
        <v>90</v>
      </c>
      <c r="I94" s="128"/>
      <c r="J94" s="129"/>
      <c r="K94" s="129"/>
      <c r="L94" s="130"/>
      <c r="M94" s="131"/>
    </row>
    <row r="95" spans="2:19">
      <c r="B95" s="214" t="s">
        <v>91</v>
      </c>
      <c r="C95" s="67"/>
      <c r="D95" s="64" t="s">
        <v>92</v>
      </c>
      <c r="E95" s="48"/>
      <c r="F95" s="64" t="s">
        <v>94</v>
      </c>
      <c r="G95" s="132"/>
      <c r="H95" s="214" t="s">
        <v>91</v>
      </c>
      <c r="I95" s="67"/>
      <c r="J95" s="64" t="s">
        <v>92</v>
      </c>
      <c r="K95" s="48"/>
      <c r="L95" s="64" t="s">
        <v>94</v>
      </c>
      <c r="M95" s="132"/>
    </row>
    <row r="96" spans="2:19">
      <c r="B96" s="214" t="s">
        <v>135</v>
      </c>
      <c r="C96" s="67"/>
      <c r="D96" s="64" t="s">
        <v>93</v>
      </c>
      <c r="E96" s="67"/>
      <c r="F96" s="64" t="s">
        <v>95</v>
      </c>
      <c r="G96" s="69"/>
      <c r="H96" s="214" t="s">
        <v>135</v>
      </c>
      <c r="I96" s="67"/>
      <c r="J96" s="64" t="s">
        <v>93</v>
      </c>
      <c r="K96" s="67"/>
      <c r="L96" s="64" t="s">
        <v>95</v>
      </c>
      <c r="M96" s="69"/>
    </row>
    <row r="97" spans="2:13">
      <c r="B97" s="94"/>
      <c r="C97" s="52"/>
      <c r="D97" s="52"/>
      <c r="E97" s="52"/>
      <c r="F97" s="52"/>
      <c r="G97" s="132"/>
      <c r="H97" s="94"/>
      <c r="I97" s="52"/>
      <c r="J97" s="52"/>
      <c r="K97" s="52"/>
      <c r="L97" s="52"/>
      <c r="M97" s="132"/>
    </row>
    <row r="98" spans="2:13">
      <c r="B98" s="94"/>
      <c r="C98" s="52"/>
      <c r="D98" s="52"/>
      <c r="E98" s="52"/>
      <c r="F98" s="52"/>
      <c r="G98" s="132"/>
      <c r="H98" s="94"/>
      <c r="I98" s="52"/>
      <c r="J98" s="52"/>
      <c r="K98" s="52"/>
      <c r="L98" s="52"/>
      <c r="M98" s="132"/>
    </row>
    <row r="99" spans="2:13">
      <c r="B99" s="94"/>
      <c r="C99" s="52"/>
      <c r="D99" s="52"/>
      <c r="E99" s="52"/>
      <c r="F99" s="52"/>
      <c r="G99" s="132"/>
      <c r="H99" s="94"/>
      <c r="I99" s="52"/>
      <c r="J99" s="52"/>
      <c r="K99" s="52"/>
      <c r="L99" s="52"/>
      <c r="M99" s="132"/>
    </row>
    <row r="100" spans="2:13">
      <c r="B100" s="94"/>
      <c r="C100" s="52"/>
      <c r="D100" s="52"/>
      <c r="E100" s="52"/>
      <c r="F100" s="52"/>
      <c r="G100" s="132"/>
      <c r="H100" s="94"/>
      <c r="I100" s="52"/>
      <c r="J100" s="52"/>
      <c r="K100" s="52"/>
      <c r="L100" s="52"/>
      <c r="M100" s="132"/>
    </row>
    <row r="101" spans="2:13">
      <c r="B101" s="213" t="s">
        <v>90</v>
      </c>
      <c r="C101" s="128"/>
      <c r="D101" s="129"/>
      <c r="E101" s="129"/>
      <c r="F101" s="130"/>
      <c r="G101" s="131"/>
      <c r="H101" s="213" t="s">
        <v>90</v>
      </c>
      <c r="I101" s="128"/>
      <c r="J101" s="129"/>
      <c r="K101" s="129"/>
      <c r="L101" s="130"/>
      <c r="M101" s="131"/>
    </row>
    <row r="102" spans="2:13">
      <c r="B102" s="214" t="s">
        <v>91</v>
      </c>
      <c r="C102" s="67"/>
      <c r="D102" s="64" t="s">
        <v>92</v>
      </c>
      <c r="E102" s="48"/>
      <c r="F102" s="64" t="s">
        <v>94</v>
      </c>
      <c r="G102" s="132"/>
      <c r="H102" s="214" t="s">
        <v>91</v>
      </c>
      <c r="I102" s="67"/>
      <c r="J102" s="64" t="s">
        <v>92</v>
      </c>
      <c r="K102" s="48"/>
      <c r="L102" s="64" t="s">
        <v>94</v>
      </c>
      <c r="M102" s="132"/>
    </row>
    <row r="103" spans="2:13">
      <c r="B103" s="214" t="s">
        <v>135</v>
      </c>
      <c r="C103" s="67"/>
      <c r="D103" s="64" t="s">
        <v>93</v>
      </c>
      <c r="E103" s="67"/>
      <c r="F103" s="64" t="s">
        <v>95</v>
      </c>
      <c r="G103" s="69"/>
      <c r="H103" s="214" t="s">
        <v>135</v>
      </c>
      <c r="I103" s="67"/>
      <c r="J103" s="64" t="s">
        <v>93</v>
      </c>
      <c r="K103" s="67"/>
      <c r="L103" s="64" t="s">
        <v>95</v>
      </c>
      <c r="M103" s="69"/>
    </row>
    <row r="104" spans="2:13">
      <c r="B104" s="94"/>
      <c r="C104" s="52"/>
      <c r="D104" s="52"/>
      <c r="E104" s="52"/>
      <c r="F104" s="52"/>
      <c r="G104" s="132"/>
      <c r="H104" s="94"/>
      <c r="I104" s="52"/>
      <c r="J104" s="52"/>
      <c r="K104" s="52"/>
      <c r="L104" s="52"/>
      <c r="M104" s="132"/>
    </row>
    <row r="105" spans="2:13">
      <c r="B105" s="94"/>
      <c r="C105" s="52"/>
      <c r="D105" s="52"/>
      <c r="E105" s="52"/>
      <c r="F105" s="52"/>
      <c r="G105" s="132"/>
      <c r="H105" s="94"/>
      <c r="I105" s="52"/>
      <c r="J105" s="52"/>
      <c r="K105" s="52"/>
      <c r="L105" s="52"/>
      <c r="M105" s="132"/>
    </row>
    <row r="106" spans="2:13">
      <c r="B106" s="94"/>
      <c r="C106" s="52"/>
      <c r="D106" s="52"/>
      <c r="E106" s="52"/>
      <c r="F106" s="52"/>
      <c r="G106" s="132"/>
      <c r="H106" s="94"/>
      <c r="I106" s="52"/>
      <c r="J106" s="52"/>
      <c r="K106" s="52"/>
      <c r="L106" s="52"/>
      <c r="M106" s="132"/>
    </row>
    <row r="107" spans="2:13">
      <c r="B107" s="94"/>
      <c r="C107" s="52"/>
      <c r="D107" s="52"/>
      <c r="E107" s="52"/>
      <c r="F107" s="52"/>
      <c r="G107" s="132"/>
      <c r="H107" s="94"/>
      <c r="I107" s="52"/>
      <c r="J107" s="52"/>
      <c r="K107" s="52"/>
      <c r="L107" s="52"/>
      <c r="M107" s="132"/>
    </row>
  </sheetData>
  <mergeCells count="13">
    <mergeCell ref="K12:L12"/>
    <mergeCell ref="I13:J13"/>
    <mergeCell ref="K13:L13"/>
    <mergeCell ref="G13:H13"/>
    <mergeCell ref="G11:H11"/>
    <mergeCell ref="I11:J11"/>
    <mergeCell ref="G12:H12"/>
    <mergeCell ref="I12:J12"/>
    <mergeCell ref="G14:H14"/>
    <mergeCell ref="I14:J14"/>
    <mergeCell ref="K14:L14"/>
    <mergeCell ref="I15:J15"/>
    <mergeCell ref="K15:L15"/>
  </mergeCells>
  <dataValidations count="2">
    <dataValidation type="list" allowBlank="1" showInputMessage="1" showErrorMessage="1" sqref="G11" xr:uid="{4CEFDCF3-739D-4CDF-A2DB-88892CF07147}">
      <formula1>$O$10:$O$28</formula1>
    </dataValidation>
    <dataValidation type="list" allowBlank="1" showInputMessage="1" showErrorMessage="1" sqref="K13:K15 I11:I15 M13:M15 G12:G15 H15 G10:H10 K11" xr:uid="{A784A96C-D920-47FE-87D8-375C905C058F}">
      <formula1>$O$10:$O$31</formula1>
    </dataValidation>
  </dataValidations>
  <pageMargins left="0.7" right="0.7" top="0.75" bottom="0.75" header="0.3" footer="0.3"/>
  <pageSetup orientation="portrait" r:id="rId1"/>
  <ignoredErrors>
    <ignoredError sqref="D27"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6ACE-5991-41A6-BBF4-6B09A410E64D}">
  <dimension ref="A1:W88"/>
  <sheetViews>
    <sheetView topLeftCell="A31" workbookViewId="0">
      <selection activeCell="R45" sqref="R45:R54"/>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278"/>
      <c r="L1" s="279"/>
      <c r="M1" s="141"/>
    </row>
    <row r="2" spans="2:19">
      <c r="B2" s="12"/>
      <c r="C2" s="12"/>
      <c r="D2" s="12"/>
      <c r="E2" s="12"/>
      <c r="F2" s="12"/>
      <c r="G2" s="34"/>
      <c r="H2" s="12"/>
      <c r="I2" s="12"/>
      <c r="J2" s="12"/>
      <c r="K2" s="280"/>
      <c r="L2" s="281"/>
      <c r="M2" s="29"/>
    </row>
    <row r="3" spans="2:19">
      <c r="B3" s="12"/>
      <c r="C3" s="12"/>
      <c r="D3" s="12"/>
      <c r="E3" s="12"/>
      <c r="F3" s="12"/>
      <c r="G3" s="34"/>
      <c r="H3" s="12"/>
      <c r="I3" s="12"/>
      <c r="J3" s="12"/>
      <c r="K3" s="280"/>
      <c r="L3" s="281"/>
      <c r="M3" s="29"/>
    </row>
    <row r="4" spans="2:19">
      <c r="B4" s="12"/>
      <c r="C4" s="12"/>
      <c r="D4" s="12"/>
      <c r="E4" s="12"/>
      <c r="F4" s="12"/>
      <c r="G4" s="34"/>
      <c r="H4" s="12"/>
      <c r="I4" s="12"/>
      <c r="J4" s="12"/>
      <c r="K4" s="280"/>
      <c r="L4" s="281"/>
      <c r="M4" s="29"/>
    </row>
    <row r="5" spans="2:19">
      <c r="B5" s="17" t="s">
        <v>49</v>
      </c>
      <c r="D5" s="10" t="s">
        <v>59</v>
      </c>
      <c r="E5" s="11"/>
      <c r="F5" s="11"/>
      <c r="G5" s="98"/>
      <c r="H5" s="11"/>
      <c r="I5" s="11"/>
      <c r="J5" s="13"/>
      <c r="K5" s="280"/>
      <c r="L5" s="281"/>
      <c r="M5" s="29"/>
    </row>
    <row r="6" spans="2:19">
      <c r="B6" s="17" t="s">
        <v>50</v>
      </c>
      <c r="C6" s="17"/>
      <c r="D6" s="139" t="s">
        <v>96</v>
      </c>
      <c r="E6" s="140"/>
      <c r="F6" s="140"/>
      <c r="G6" s="146"/>
      <c r="H6" s="140"/>
      <c r="I6" s="140"/>
      <c r="J6" s="141"/>
      <c r="K6" s="280"/>
      <c r="L6" s="281"/>
      <c r="M6" s="29"/>
    </row>
    <row r="7" spans="2:19" ht="15" thickBot="1">
      <c r="B7" s="17"/>
      <c r="C7" s="17"/>
      <c r="D7" s="27"/>
      <c r="E7" s="17"/>
      <c r="F7" s="17"/>
      <c r="G7" s="97"/>
      <c r="H7" s="17"/>
      <c r="I7" s="17"/>
      <c r="J7" s="29"/>
      <c r="K7" s="280"/>
      <c r="L7" s="281"/>
      <c r="M7" s="29"/>
    </row>
    <row r="8" spans="2:19" ht="15" thickBot="1">
      <c r="B8" s="12" t="s">
        <v>51</v>
      </c>
      <c r="C8" s="46">
        <v>3</v>
      </c>
      <c r="D8" s="15"/>
      <c r="E8" s="15"/>
      <c r="F8" s="15"/>
      <c r="G8" s="21"/>
      <c r="H8" s="15"/>
      <c r="I8" s="15"/>
      <c r="J8" s="16"/>
      <c r="K8" s="280"/>
      <c r="L8" s="281"/>
      <c r="M8" s="29"/>
    </row>
    <row r="9" spans="2:19">
      <c r="B9" s="183" t="s">
        <v>0</v>
      </c>
      <c r="C9" s="183"/>
      <c r="D9" s="183"/>
      <c r="E9" s="183"/>
      <c r="F9" s="184" t="s">
        <v>4</v>
      </c>
      <c r="G9" s="183"/>
      <c r="H9" s="183"/>
      <c r="I9" s="184"/>
      <c r="J9" s="184"/>
      <c r="K9" s="282"/>
      <c r="L9" s="283"/>
      <c r="M9" s="143"/>
    </row>
    <row r="10" spans="2:19">
      <c r="B10" s="147" t="s">
        <v>1</v>
      </c>
      <c r="C10" s="14" t="s">
        <v>64</v>
      </c>
      <c r="D10" s="15"/>
      <c r="E10" s="56" t="s">
        <v>38</v>
      </c>
      <c r="F10" s="34"/>
      <c r="G10" s="4"/>
      <c r="H10" s="4"/>
      <c r="I10" s="5"/>
      <c r="J10" s="5"/>
      <c r="K10" s="284"/>
      <c r="L10" s="285"/>
      <c r="M10" s="137"/>
      <c r="O10" s="18" t="s">
        <v>52</v>
      </c>
      <c r="R10" t="s">
        <v>25</v>
      </c>
    </row>
    <row r="11" spans="2:19">
      <c r="B11" s="24" t="s">
        <v>2</v>
      </c>
      <c r="C11" s="10" t="s">
        <v>57</v>
      </c>
      <c r="D11" s="11"/>
      <c r="E11" s="56" t="s">
        <v>39</v>
      </c>
      <c r="F11" s="34"/>
      <c r="G11" s="360" t="s">
        <v>53</v>
      </c>
      <c r="H11" s="360"/>
      <c r="I11" s="362"/>
      <c r="J11" s="362"/>
      <c r="K11" s="280"/>
      <c r="L11" s="285"/>
      <c r="M11" s="137"/>
      <c r="O11" s="18" t="s">
        <v>5</v>
      </c>
    </row>
    <row r="12" spans="2:19">
      <c r="B12" s="85" t="s">
        <v>3</v>
      </c>
      <c r="C12" s="10" t="s">
        <v>58</v>
      </c>
      <c r="D12" s="11"/>
      <c r="E12" s="56" t="s">
        <v>40</v>
      </c>
      <c r="F12" s="34"/>
      <c r="G12" s="360" t="s">
        <v>13</v>
      </c>
      <c r="H12" s="360"/>
      <c r="I12" s="360" t="s">
        <v>10</v>
      </c>
      <c r="J12" s="360"/>
      <c r="K12" s="365"/>
      <c r="L12" s="366"/>
      <c r="M12" s="145"/>
      <c r="O12" s="19" t="s">
        <v>6</v>
      </c>
    </row>
    <row r="13" spans="2:19">
      <c r="B13" s="85"/>
      <c r="C13" s="10" t="s">
        <v>102</v>
      </c>
      <c r="D13" s="11"/>
      <c r="E13" s="56" t="s">
        <v>41</v>
      </c>
      <c r="F13" s="34"/>
      <c r="G13" s="360" t="s">
        <v>31</v>
      </c>
      <c r="H13" s="360"/>
      <c r="I13" s="360" t="s">
        <v>9</v>
      </c>
      <c r="J13" s="360"/>
      <c r="K13" s="360" t="s">
        <v>54</v>
      </c>
      <c r="L13" s="360"/>
      <c r="M13" s="6"/>
      <c r="O13" s="19" t="s">
        <v>7</v>
      </c>
    </row>
    <row r="14" spans="2:19">
      <c r="B14" s="25" t="s">
        <v>407</v>
      </c>
      <c r="C14" s="10" t="s">
        <v>375</v>
      </c>
      <c r="D14" s="11"/>
      <c r="E14" s="56" t="s">
        <v>42</v>
      </c>
      <c r="F14" s="34"/>
      <c r="G14" s="360" t="s">
        <v>12</v>
      </c>
      <c r="H14" s="360"/>
      <c r="I14" s="360" t="s">
        <v>5</v>
      </c>
      <c r="J14" s="360"/>
      <c r="K14" s="360" t="s">
        <v>8</v>
      </c>
      <c r="L14" s="360"/>
      <c r="M14" s="7" t="s">
        <v>11</v>
      </c>
      <c r="O14" s="18" t="s">
        <v>31</v>
      </c>
      <c r="R14" t="s">
        <v>26</v>
      </c>
    </row>
    <row r="15" spans="2:19">
      <c r="B15" s="2"/>
      <c r="C15" s="2"/>
      <c r="D15" s="2"/>
      <c r="E15" s="90" t="s">
        <v>43</v>
      </c>
      <c r="F15" s="34"/>
      <c r="G15" s="8" t="s">
        <v>52</v>
      </c>
      <c r="H15" s="8"/>
      <c r="I15" s="361" t="s">
        <v>6</v>
      </c>
      <c r="J15" s="361"/>
      <c r="K15" s="361" t="s">
        <v>7</v>
      </c>
      <c r="L15" s="361"/>
      <c r="M15" s="9" t="s">
        <v>30</v>
      </c>
      <c r="O15" s="88" t="s">
        <v>8</v>
      </c>
      <c r="R15" s="1">
        <v>5</v>
      </c>
      <c r="S15" t="s">
        <v>44</v>
      </c>
    </row>
    <row r="16" spans="2:19">
      <c r="B16" s="185" t="s">
        <v>224</v>
      </c>
      <c r="C16" s="185"/>
      <c r="D16" s="186"/>
      <c r="E16" s="186"/>
      <c r="F16" s="186" t="s">
        <v>66</v>
      </c>
      <c r="G16" s="186"/>
      <c r="H16" s="187"/>
      <c r="I16" s="186"/>
      <c r="J16" s="188"/>
      <c r="K16" s="188"/>
      <c r="L16" s="61"/>
      <c r="M16" s="61"/>
      <c r="O16" s="18" t="s">
        <v>9</v>
      </c>
      <c r="R16" t="s">
        <v>217</v>
      </c>
      <c r="S16" t="s">
        <v>45</v>
      </c>
    </row>
    <row r="17" spans="1:23">
      <c r="A17" s="357">
        <v>3</v>
      </c>
      <c r="B17" s="125" t="s">
        <v>225</v>
      </c>
      <c r="C17" s="123" t="str">
        <f>LOOKUP(A17,$O$45:$R$54)</f>
        <v>pppp</v>
      </c>
      <c r="D17" s="62"/>
      <c r="E17" s="62"/>
      <c r="F17" s="53" t="s">
        <v>14</v>
      </c>
      <c r="G17" s="54">
        <v>4</v>
      </c>
      <c r="H17" s="41"/>
      <c r="I17" s="28" t="s">
        <v>19</v>
      </c>
      <c r="J17" s="22">
        <v>0</v>
      </c>
      <c r="K17" s="83"/>
      <c r="L17" s="84" t="s">
        <v>63</v>
      </c>
      <c r="M17" s="55">
        <v>2</v>
      </c>
      <c r="O17" s="18" t="s">
        <v>53</v>
      </c>
      <c r="R17" t="s">
        <v>27</v>
      </c>
      <c r="S17" t="s">
        <v>46</v>
      </c>
    </row>
    <row r="18" spans="1:23" ht="13.5" customHeight="1">
      <c r="A18" s="357">
        <v>3</v>
      </c>
      <c r="B18" s="63" t="s">
        <v>226</v>
      </c>
      <c r="C18" s="123" t="str">
        <f>LOOKUP(A18,$O$45:$R$54)</f>
        <v>pppp</v>
      </c>
      <c r="D18" s="64"/>
      <c r="E18" s="64"/>
      <c r="F18" s="28" t="s">
        <v>15</v>
      </c>
      <c r="G18" s="26">
        <v>0</v>
      </c>
      <c r="H18" s="41"/>
      <c r="I18" s="28" t="s">
        <v>20</v>
      </c>
      <c r="J18" s="22">
        <v>0</v>
      </c>
      <c r="K18" s="83"/>
      <c r="L18" s="85" t="s">
        <v>60</v>
      </c>
      <c r="M18" s="22">
        <v>0</v>
      </c>
      <c r="O18" s="19" t="s">
        <v>32</v>
      </c>
      <c r="R18" t="s">
        <v>28</v>
      </c>
      <c r="S18" t="s">
        <v>47</v>
      </c>
    </row>
    <row r="19" spans="1:23">
      <c r="B19" s="63" t="s">
        <v>227</v>
      </c>
      <c r="C19" s="123" t="s">
        <v>228</v>
      </c>
      <c r="D19" s="64"/>
      <c r="E19" s="64"/>
      <c r="F19" s="28" t="s">
        <v>16</v>
      </c>
      <c r="G19" s="26">
        <v>0</v>
      </c>
      <c r="H19" s="41"/>
      <c r="I19" s="28" t="s">
        <v>21</v>
      </c>
      <c r="J19" s="22">
        <v>0</v>
      </c>
      <c r="K19" s="83"/>
      <c r="L19" s="84" t="s">
        <v>61</v>
      </c>
      <c r="M19" s="55">
        <v>1</v>
      </c>
      <c r="O19" s="18" t="s">
        <v>54</v>
      </c>
      <c r="R19" t="s">
        <v>29</v>
      </c>
      <c r="S19" t="s">
        <v>48</v>
      </c>
    </row>
    <row r="20" spans="1:23">
      <c r="B20" s="63" t="s">
        <v>285</v>
      </c>
      <c r="C20" s="123" t="s">
        <v>228</v>
      </c>
      <c r="D20" s="64"/>
      <c r="E20" s="64"/>
      <c r="F20" s="28" t="s">
        <v>17</v>
      </c>
      <c r="G20" s="26">
        <v>0</v>
      </c>
      <c r="H20" s="106"/>
      <c r="I20" s="86" t="s">
        <v>22</v>
      </c>
      <c r="J20" s="55">
        <v>1</v>
      </c>
      <c r="K20" s="83"/>
      <c r="L20" s="102" t="s">
        <v>62</v>
      </c>
      <c r="M20" s="103">
        <v>0</v>
      </c>
      <c r="O20" s="18" t="s">
        <v>10</v>
      </c>
      <c r="Q20" s="39">
        <v>1</v>
      </c>
      <c r="R20" s="40">
        <v>1</v>
      </c>
    </row>
    <row r="21" spans="1:23">
      <c r="B21" s="65" t="s">
        <v>65</v>
      </c>
      <c r="C21" s="52"/>
      <c r="D21" s="52"/>
      <c r="E21" s="52"/>
      <c r="F21" s="87" t="s">
        <v>18</v>
      </c>
      <c r="G21" s="22">
        <v>0</v>
      </c>
      <c r="H21" s="43"/>
      <c r="I21" s="87" t="s">
        <v>23</v>
      </c>
      <c r="J21" s="22">
        <v>0</v>
      </c>
      <c r="K21" s="96"/>
      <c r="L21" s="77" t="s">
        <v>24</v>
      </c>
      <c r="M21" s="22">
        <v>0</v>
      </c>
      <c r="O21" s="18" t="s">
        <v>55</v>
      </c>
      <c r="Q21" s="41">
        <v>2</v>
      </c>
      <c r="R21" s="42">
        <v>3</v>
      </c>
    </row>
    <row r="22" spans="1:23">
      <c r="B22" s="63" t="s">
        <v>67</v>
      </c>
      <c r="C22" s="94"/>
      <c r="D22" s="52"/>
      <c r="E22" s="95" t="s">
        <v>343</v>
      </c>
      <c r="F22" s="189" t="s">
        <v>78</v>
      </c>
      <c r="G22" s="188"/>
      <c r="H22" s="188"/>
      <c r="I22" s="190" t="s">
        <v>128</v>
      </c>
      <c r="J22" s="190"/>
      <c r="K22" s="190" t="s">
        <v>350</v>
      </c>
      <c r="L22" s="188"/>
      <c r="M22" s="191" t="s">
        <v>79</v>
      </c>
      <c r="O22" s="88" t="s">
        <v>11</v>
      </c>
      <c r="Q22" s="41">
        <v>3</v>
      </c>
      <c r="R22" s="42">
        <v>6</v>
      </c>
    </row>
    <row r="23" spans="1:23">
      <c r="B23" s="63" t="s">
        <v>69</v>
      </c>
      <c r="C23" s="66"/>
      <c r="D23" s="67"/>
      <c r="E23" s="69">
        <v>-4</v>
      </c>
      <c r="F23" s="78" t="s">
        <v>283</v>
      </c>
      <c r="G23" s="80"/>
      <c r="H23" s="80"/>
      <c r="I23" s="81" t="str">
        <f t="shared" ref="I23:I29" si="0">LOOKUP(J23,$O$45:$P$54)</f>
        <v>Good (+3)</v>
      </c>
      <c r="J23" s="93">
        <v>3</v>
      </c>
      <c r="K23" s="79"/>
      <c r="L23" s="80"/>
      <c r="M23" s="82" t="s">
        <v>284</v>
      </c>
      <c r="O23" s="19" t="s">
        <v>30</v>
      </c>
      <c r="Q23" s="41">
        <v>4</v>
      </c>
      <c r="R23" s="42">
        <v>10</v>
      </c>
    </row>
    <row r="24" spans="1:23">
      <c r="B24" s="63" t="s">
        <v>68</v>
      </c>
      <c r="C24" s="66"/>
      <c r="D24" s="67"/>
      <c r="E24" s="69">
        <v>-6</v>
      </c>
      <c r="F24" s="78" t="s">
        <v>423</v>
      </c>
      <c r="G24" s="80"/>
      <c r="H24" s="80"/>
      <c r="I24" s="81" t="str">
        <f t="shared" si="0"/>
        <v>Fair (+2)</v>
      </c>
      <c r="J24" s="93">
        <v>2</v>
      </c>
      <c r="K24" s="79"/>
      <c r="L24" s="80"/>
      <c r="M24" s="82" t="str">
        <f>O36</f>
        <v>2. one handed weapon</v>
      </c>
      <c r="O24" s="18" t="s">
        <v>12</v>
      </c>
      <c r="Q24" s="43">
        <v>5</v>
      </c>
      <c r="R24" s="44">
        <v>15</v>
      </c>
    </row>
    <row r="25" spans="1:23">
      <c r="B25" s="63" t="s">
        <v>70</v>
      </c>
      <c r="C25" s="66"/>
      <c r="D25" s="67"/>
      <c r="E25" s="69">
        <v>-8</v>
      </c>
      <c r="F25" s="78" t="s">
        <v>348</v>
      </c>
      <c r="G25" s="80"/>
      <c r="H25" s="80"/>
      <c r="I25" s="81" t="str">
        <f t="shared" si="0"/>
        <v>Fantastic (+6)</v>
      </c>
      <c r="J25" s="93">
        <f>G17+M17</f>
        <v>6</v>
      </c>
      <c r="K25" s="79">
        <f>J25+4</f>
        <v>10</v>
      </c>
      <c r="L25" s="80"/>
      <c r="M25" s="80"/>
      <c r="O25" s="18" t="s">
        <v>56</v>
      </c>
    </row>
    <row r="26" spans="1:23">
      <c r="B26" s="65" t="s">
        <v>37</v>
      </c>
      <c r="C26" s="64"/>
      <c r="D26" s="64"/>
      <c r="E26" s="86" t="s">
        <v>131</v>
      </c>
      <c r="F26" s="78" t="s">
        <v>497</v>
      </c>
      <c r="G26" s="80"/>
      <c r="H26" s="80"/>
      <c r="I26" s="81" t="str">
        <f t="shared" si="0"/>
        <v>Superb (+5)</v>
      </c>
      <c r="J26" s="93">
        <v>5</v>
      </c>
      <c r="K26" s="79">
        <f>J26+4</f>
        <v>9</v>
      </c>
      <c r="L26" s="80"/>
      <c r="M26" s="80"/>
      <c r="O26" s="18" t="s">
        <v>13</v>
      </c>
      <c r="P26" t="s">
        <v>33</v>
      </c>
      <c r="S26">
        <f>150/5</f>
        <v>30</v>
      </c>
    </row>
    <row r="27" spans="1:23">
      <c r="B27" s="63" t="s">
        <v>72</v>
      </c>
      <c r="C27" s="30" t="s">
        <v>71</v>
      </c>
      <c r="D27" s="71" t="s">
        <v>75</v>
      </c>
      <c r="E27" s="134" t="s">
        <v>235</v>
      </c>
      <c r="F27" s="133" t="s">
        <v>111</v>
      </c>
      <c r="G27" s="80"/>
      <c r="H27" s="80"/>
      <c r="I27" s="81" t="str">
        <f t="shared" si="0"/>
        <v>Great (+4)</v>
      </c>
      <c r="J27" s="93">
        <f>G17</f>
        <v>4</v>
      </c>
      <c r="K27" s="79">
        <f>J27+4</f>
        <v>8</v>
      </c>
      <c r="L27" s="80"/>
      <c r="M27" s="80"/>
      <c r="O27" s="18"/>
      <c r="P27" t="s">
        <v>34</v>
      </c>
    </row>
    <row r="28" spans="1:23">
      <c r="B28" s="72" t="s">
        <v>73</v>
      </c>
      <c r="C28" s="30" t="s">
        <v>71</v>
      </c>
      <c r="D28" s="31">
        <v>-1</v>
      </c>
      <c r="E28" s="134" t="s">
        <v>77</v>
      </c>
      <c r="F28" s="78" t="s">
        <v>113</v>
      </c>
      <c r="G28" s="80"/>
      <c r="H28" s="80"/>
      <c r="I28" s="81" t="str">
        <f t="shared" si="0"/>
        <v>Fair (+2)</v>
      </c>
      <c r="J28" s="93">
        <f>M17</f>
        <v>2</v>
      </c>
      <c r="K28" s="79">
        <f>J28+4</f>
        <v>6</v>
      </c>
      <c r="L28" s="80"/>
      <c r="M28" s="255" t="s">
        <v>495</v>
      </c>
      <c r="O28" s="18"/>
      <c r="P28" t="s">
        <v>35</v>
      </c>
      <c r="S28">
        <v>1</v>
      </c>
      <c r="T28">
        <f>S28*5</f>
        <v>5</v>
      </c>
      <c r="U28">
        <f>S28*4</f>
        <v>4</v>
      </c>
      <c r="V28">
        <v>5</v>
      </c>
      <c r="W28">
        <f>60/S28</f>
        <v>60</v>
      </c>
    </row>
    <row r="29" spans="1:23" ht="15" thickBot="1">
      <c r="B29" s="63" t="s">
        <v>74</v>
      </c>
      <c r="C29" s="30" t="s">
        <v>71</v>
      </c>
      <c r="D29" s="31">
        <v>-2</v>
      </c>
      <c r="E29" s="134" t="s">
        <v>457</v>
      </c>
      <c r="F29" s="78" t="s">
        <v>349</v>
      </c>
      <c r="G29" s="80"/>
      <c r="H29" s="80"/>
      <c r="I29" s="81" t="str">
        <f t="shared" si="0"/>
        <v>Average (+1)</v>
      </c>
      <c r="J29" s="93">
        <v>1</v>
      </c>
      <c r="K29" s="79">
        <f>J29+4</f>
        <v>5</v>
      </c>
      <c r="L29" s="80"/>
      <c r="M29" s="255" t="s">
        <v>494</v>
      </c>
      <c r="O29" s="18"/>
      <c r="P29" t="s">
        <v>36</v>
      </c>
      <c r="S29">
        <v>3</v>
      </c>
      <c r="T29">
        <f t="shared" ref="T29:T33" si="1">S29*5</f>
        <v>15</v>
      </c>
      <c r="U29">
        <f t="shared" ref="U29:U32" si="2">S29*4</f>
        <v>12</v>
      </c>
      <c r="V29">
        <v>15</v>
      </c>
      <c r="W29">
        <f t="shared" ref="W29:W32" si="3">60/S29</f>
        <v>20</v>
      </c>
    </row>
    <row r="30" spans="1:23" ht="15" thickBot="1">
      <c r="B30" s="73" t="s">
        <v>76</v>
      </c>
      <c r="C30" s="32" t="s">
        <v>71</v>
      </c>
      <c r="D30" s="33" t="s">
        <v>344</v>
      </c>
      <c r="E30" s="135" t="s">
        <v>236</v>
      </c>
      <c r="F30" s="196" t="s">
        <v>80</v>
      </c>
      <c r="G30" s="74"/>
      <c r="H30" s="46">
        <v>0</v>
      </c>
      <c r="I30" s="70" t="s">
        <v>103</v>
      </c>
      <c r="J30" s="70"/>
      <c r="K30" s="70"/>
      <c r="L30" s="195" t="s">
        <v>498</v>
      </c>
      <c r="M30" s="258" t="str">
        <f>E11</f>
        <v>Great (+4)</v>
      </c>
      <c r="O30" s="18"/>
      <c r="S30">
        <v>6</v>
      </c>
      <c r="T30">
        <f t="shared" si="1"/>
        <v>30</v>
      </c>
      <c r="U30">
        <f t="shared" si="2"/>
        <v>24</v>
      </c>
      <c r="V30">
        <v>30</v>
      </c>
      <c r="W30">
        <f t="shared" si="3"/>
        <v>10</v>
      </c>
    </row>
    <row r="31" spans="1:23">
      <c r="B31" s="75"/>
      <c r="C31" s="75"/>
      <c r="D31" s="75"/>
      <c r="E31" s="75"/>
      <c r="F31" s="75"/>
      <c r="G31" s="76"/>
      <c r="H31" s="75"/>
      <c r="I31" s="75"/>
      <c r="J31" s="75"/>
      <c r="K31" s="75"/>
      <c r="L31" s="75"/>
      <c r="M31" s="75"/>
      <c r="S31">
        <v>10</v>
      </c>
      <c r="T31">
        <f t="shared" si="1"/>
        <v>50</v>
      </c>
      <c r="U31">
        <f t="shared" si="2"/>
        <v>40</v>
      </c>
      <c r="V31">
        <v>60</v>
      </c>
      <c r="W31">
        <f t="shared" si="3"/>
        <v>6</v>
      </c>
    </row>
    <row r="32" spans="1:23">
      <c r="B32" s="192" t="s">
        <v>97</v>
      </c>
      <c r="C32" s="192"/>
      <c r="D32" s="192"/>
      <c r="E32" s="193" t="s">
        <v>98</v>
      </c>
      <c r="F32" s="194"/>
      <c r="G32" s="194"/>
      <c r="H32" s="192" t="s">
        <v>100</v>
      </c>
      <c r="I32" s="192"/>
      <c r="J32" s="23"/>
      <c r="K32" s="23"/>
      <c r="L32" s="23" t="s">
        <v>99</v>
      </c>
      <c r="M32" s="23"/>
      <c r="S32">
        <v>15</v>
      </c>
      <c r="T32">
        <f t="shared" si="1"/>
        <v>75</v>
      </c>
      <c r="U32">
        <f t="shared" si="2"/>
        <v>60</v>
      </c>
      <c r="V32">
        <v>75</v>
      </c>
      <c r="W32">
        <f t="shared" si="3"/>
        <v>4</v>
      </c>
    </row>
    <row r="33" spans="2:22">
      <c r="B33" s="52" t="s">
        <v>118</v>
      </c>
      <c r="C33" s="47"/>
      <c r="D33" s="47"/>
      <c r="E33" s="113" t="s">
        <v>237</v>
      </c>
      <c r="F33" s="47"/>
      <c r="G33" s="52"/>
      <c r="H33" s="47"/>
      <c r="I33" s="47"/>
      <c r="J33" s="47"/>
      <c r="K33" s="47"/>
      <c r="L33" s="47"/>
      <c r="M33" s="52"/>
      <c r="T33">
        <f t="shared" si="1"/>
        <v>0</v>
      </c>
    </row>
    <row r="34" spans="2:22">
      <c r="B34" s="52" t="s">
        <v>346</v>
      </c>
      <c r="C34" s="47"/>
      <c r="D34" s="47"/>
      <c r="E34" s="47" t="s">
        <v>351</v>
      </c>
      <c r="F34" s="47"/>
      <c r="G34" s="52"/>
      <c r="H34" s="47"/>
      <c r="I34" s="47"/>
      <c r="J34" s="47"/>
      <c r="K34" s="47"/>
      <c r="L34" s="47"/>
      <c r="M34" s="52"/>
      <c r="O34" t="s">
        <v>81</v>
      </c>
      <c r="R34" t="s">
        <v>224</v>
      </c>
      <c r="S34" t="s">
        <v>489</v>
      </c>
      <c r="V34" t="s">
        <v>490</v>
      </c>
    </row>
    <row r="35" spans="2:22">
      <c r="B35" s="116" t="s">
        <v>347</v>
      </c>
      <c r="C35" s="47"/>
      <c r="D35" s="47"/>
      <c r="E35" s="178" t="s">
        <v>352</v>
      </c>
      <c r="F35" s="47"/>
      <c r="G35" s="52"/>
      <c r="H35" s="47"/>
      <c r="I35" s="47"/>
      <c r="J35" s="47"/>
      <c r="K35" s="47"/>
      <c r="L35" s="47"/>
      <c r="M35" s="52"/>
      <c r="O35" t="s">
        <v>82</v>
      </c>
      <c r="R35">
        <v>4</v>
      </c>
      <c r="S35" t="s">
        <v>488</v>
      </c>
    </row>
    <row r="36" spans="2:22">
      <c r="B36" s="52"/>
      <c r="C36" s="47"/>
      <c r="D36" s="47"/>
      <c r="E36" s="178" t="s">
        <v>496</v>
      </c>
      <c r="F36" s="47"/>
      <c r="G36" s="52"/>
      <c r="H36" s="47"/>
      <c r="I36" s="47"/>
      <c r="J36" s="47"/>
      <c r="K36" s="47"/>
      <c r="L36" s="47"/>
      <c r="M36" s="52"/>
      <c r="O36" t="s">
        <v>83</v>
      </c>
      <c r="R36">
        <v>4</v>
      </c>
      <c r="S36" t="s">
        <v>487</v>
      </c>
    </row>
    <row r="37" spans="2:22">
      <c r="B37" s="52"/>
      <c r="C37" s="47"/>
      <c r="D37" s="47"/>
      <c r="E37" s="178" t="s">
        <v>353</v>
      </c>
      <c r="F37" s="47"/>
      <c r="G37" s="52"/>
      <c r="H37" s="47"/>
      <c r="I37" s="47"/>
      <c r="J37" s="47"/>
      <c r="K37" s="47"/>
      <c r="L37" s="47"/>
      <c r="M37" s="52"/>
      <c r="O37" t="s">
        <v>84</v>
      </c>
      <c r="R37">
        <v>3</v>
      </c>
      <c r="S37" t="s">
        <v>359</v>
      </c>
    </row>
    <row r="38" spans="2:22">
      <c r="B38" s="192" t="s">
        <v>101</v>
      </c>
      <c r="C38" s="192"/>
      <c r="D38" s="192"/>
      <c r="E38" s="194"/>
      <c r="F38" s="194"/>
      <c r="G38" s="194"/>
      <c r="H38" s="192"/>
      <c r="I38" s="192"/>
      <c r="J38" s="192"/>
      <c r="K38" s="192"/>
      <c r="L38" s="192" t="s">
        <v>9</v>
      </c>
      <c r="M38" s="192"/>
      <c r="O38" t="s">
        <v>85</v>
      </c>
      <c r="R38">
        <v>2</v>
      </c>
      <c r="S38" t="s">
        <v>360</v>
      </c>
    </row>
    <row r="39" spans="2:22" ht="16.95" customHeight="1">
      <c r="B39" s="15"/>
      <c r="C39" s="36"/>
      <c r="D39" s="36"/>
      <c r="E39" s="36"/>
      <c r="F39" s="36"/>
      <c r="G39" s="15"/>
      <c r="H39" s="36"/>
      <c r="I39" s="36"/>
      <c r="J39" s="36"/>
      <c r="K39" s="36"/>
      <c r="L39" s="47" t="s">
        <v>129</v>
      </c>
      <c r="M39" s="15"/>
      <c r="O39" t="s">
        <v>80</v>
      </c>
      <c r="R39">
        <v>1</v>
      </c>
      <c r="S39" t="s">
        <v>361</v>
      </c>
    </row>
    <row r="40" spans="2:22">
      <c r="B40" s="15"/>
      <c r="C40" s="36"/>
      <c r="D40" s="36"/>
      <c r="E40" s="36"/>
      <c r="F40" s="36"/>
      <c r="G40" s="15"/>
      <c r="H40" s="36"/>
      <c r="I40" s="36"/>
      <c r="J40" s="36"/>
      <c r="K40" s="36"/>
      <c r="L40" s="47" t="s">
        <v>514</v>
      </c>
      <c r="M40" s="15"/>
      <c r="O40" t="s">
        <v>86</v>
      </c>
    </row>
    <row r="41" spans="2:22">
      <c r="B41" s="15"/>
      <c r="C41" s="36"/>
      <c r="D41" s="36"/>
      <c r="E41" s="36"/>
      <c r="F41" s="36"/>
      <c r="G41" s="15"/>
      <c r="H41" s="36"/>
      <c r="I41" s="36"/>
      <c r="J41" s="36"/>
      <c r="K41" s="36"/>
      <c r="L41" s="36"/>
      <c r="M41" s="15"/>
      <c r="O41" t="s">
        <v>87</v>
      </c>
    </row>
    <row r="42" spans="2:22">
      <c r="B42" s="15"/>
      <c r="C42" s="36"/>
      <c r="D42" s="36"/>
      <c r="E42" s="36"/>
      <c r="F42" s="36"/>
      <c r="G42" s="15"/>
      <c r="H42" s="36"/>
      <c r="I42" s="36"/>
      <c r="J42" s="36"/>
      <c r="K42" s="36"/>
      <c r="L42" s="36"/>
      <c r="M42" s="15"/>
      <c r="O42" t="s">
        <v>88</v>
      </c>
    </row>
    <row r="43" spans="2:22">
      <c r="B43" s="37" t="s">
        <v>134</v>
      </c>
      <c r="C43" s="37"/>
      <c r="D43" s="37"/>
      <c r="E43" s="37"/>
      <c r="F43" s="37"/>
      <c r="G43" s="38"/>
      <c r="H43" s="37"/>
      <c r="I43" s="37"/>
      <c r="J43" s="37"/>
      <c r="K43" s="37"/>
      <c r="L43" s="37"/>
      <c r="M43" s="37"/>
      <c r="O43" t="s">
        <v>89</v>
      </c>
    </row>
    <row r="44" spans="2:22">
      <c r="B44" s="49" t="s">
        <v>90</v>
      </c>
      <c r="C44" s="152" t="s">
        <v>105</v>
      </c>
      <c r="D44" s="50"/>
      <c r="E44" s="50"/>
      <c r="F44" s="50"/>
      <c r="G44" s="51"/>
      <c r="H44" s="49" t="s">
        <v>90</v>
      </c>
      <c r="I44" s="152" t="s">
        <v>110</v>
      </c>
      <c r="J44" s="50"/>
      <c r="K44" s="50"/>
      <c r="L44" s="91"/>
      <c r="M44" s="92"/>
    </row>
    <row r="45" spans="2:22">
      <c r="B45" s="27" t="s">
        <v>91</v>
      </c>
      <c r="C45" s="11" t="s">
        <v>111</v>
      </c>
      <c r="D45" s="17" t="s">
        <v>92</v>
      </c>
      <c r="E45" s="48">
        <v>7</v>
      </c>
      <c r="F45" s="48"/>
      <c r="G45" s="13"/>
      <c r="H45" s="27" t="s">
        <v>91</v>
      </c>
      <c r="I45" s="11" t="s">
        <v>111</v>
      </c>
      <c r="J45" s="17" t="s">
        <v>92</v>
      </c>
      <c r="K45" s="48">
        <v>3</v>
      </c>
      <c r="L45" s="17" t="s">
        <v>94</v>
      </c>
      <c r="M45" s="16" t="s">
        <v>106</v>
      </c>
      <c r="O45">
        <v>0</v>
      </c>
      <c r="P45" s="31" t="s">
        <v>43</v>
      </c>
      <c r="R45" s="265" t="s">
        <v>373</v>
      </c>
      <c r="U45" s="243"/>
    </row>
    <row r="46" spans="2:22">
      <c r="B46" s="27" t="s">
        <v>135</v>
      </c>
      <c r="C46" s="11" t="s">
        <v>112</v>
      </c>
      <c r="D46" s="17" t="s">
        <v>93</v>
      </c>
      <c r="E46" s="11" t="s">
        <v>115</v>
      </c>
      <c r="F46" s="11"/>
      <c r="G46" s="13"/>
      <c r="H46" s="27" t="s">
        <v>135</v>
      </c>
      <c r="I46" s="11" t="s">
        <v>113</v>
      </c>
      <c r="J46" s="17" t="s">
        <v>93</v>
      </c>
      <c r="K46" s="11" t="s">
        <v>114</v>
      </c>
      <c r="L46" s="17" t="s">
        <v>95</v>
      </c>
      <c r="M46" s="13" t="s">
        <v>116</v>
      </c>
      <c r="O46">
        <v>1</v>
      </c>
      <c r="P46" s="31" t="s">
        <v>42</v>
      </c>
      <c r="R46" s="265" t="s">
        <v>374</v>
      </c>
      <c r="U46" s="243"/>
    </row>
    <row r="47" spans="2:22">
      <c r="B47" s="27" t="s">
        <v>94</v>
      </c>
      <c r="C47" s="11" t="s">
        <v>106</v>
      </c>
      <c r="D47" s="17" t="s">
        <v>95</v>
      </c>
      <c r="E47" s="11" t="s">
        <v>107</v>
      </c>
      <c r="F47" s="11"/>
      <c r="G47" s="13"/>
      <c r="H47" s="14"/>
      <c r="I47" s="15"/>
      <c r="J47" s="15"/>
      <c r="K47" s="15"/>
      <c r="L47" s="15"/>
      <c r="M47" s="16"/>
      <c r="O47">
        <v>2</v>
      </c>
      <c r="P47" s="31" t="s">
        <v>41</v>
      </c>
      <c r="R47" s="265" t="s">
        <v>374</v>
      </c>
      <c r="U47" s="243"/>
    </row>
    <row r="48" spans="2:22">
      <c r="B48" s="14" t="s">
        <v>108</v>
      </c>
      <c r="C48" s="15"/>
      <c r="D48" s="15"/>
      <c r="E48" s="15"/>
      <c r="F48" s="15"/>
      <c r="G48" s="16"/>
      <c r="H48" s="14" t="s">
        <v>117</v>
      </c>
      <c r="I48" s="15"/>
      <c r="J48" s="15"/>
      <c r="K48" s="15"/>
      <c r="L48" s="15"/>
      <c r="M48" s="16"/>
      <c r="O48">
        <v>3</v>
      </c>
      <c r="P48" s="31" t="s">
        <v>40</v>
      </c>
      <c r="R48" s="265" t="s">
        <v>372</v>
      </c>
      <c r="U48" s="243"/>
    </row>
    <row r="49" spans="2:21">
      <c r="B49" s="14" t="s">
        <v>109</v>
      </c>
      <c r="C49" s="15"/>
      <c r="D49" s="15"/>
      <c r="E49" s="15"/>
      <c r="F49" s="15"/>
      <c r="G49" s="16"/>
      <c r="H49" s="14" t="s">
        <v>132</v>
      </c>
      <c r="I49" s="15"/>
      <c r="J49" s="15"/>
      <c r="K49" s="15"/>
      <c r="L49" s="15"/>
      <c r="M49" s="16"/>
      <c r="O49">
        <v>4</v>
      </c>
      <c r="P49" s="31" t="s">
        <v>39</v>
      </c>
      <c r="R49" s="265" t="s">
        <v>372</v>
      </c>
      <c r="U49" s="243"/>
    </row>
    <row r="50" spans="2:21">
      <c r="B50" s="14"/>
      <c r="C50" s="15"/>
      <c r="D50" s="15"/>
      <c r="E50" s="15"/>
      <c r="F50" s="15"/>
      <c r="G50" s="16"/>
      <c r="H50" s="14" t="s">
        <v>133</v>
      </c>
      <c r="I50" s="15"/>
      <c r="J50" s="15"/>
      <c r="K50" s="15"/>
      <c r="L50" s="15"/>
      <c r="M50" s="16"/>
      <c r="O50">
        <v>5</v>
      </c>
      <c r="P50" s="31" t="s">
        <v>38</v>
      </c>
      <c r="R50" s="265" t="s">
        <v>228</v>
      </c>
      <c r="S50" t="s">
        <v>491</v>
      </c>
      <c r="U50" s="243"/>
    </row>
    <row r="51" spans="2:21">
      <c r="B51" s="49" t="s">
        <v>90</v>
      </c>
      <c r="C51" s="152" t="s">
        <v>119</v>
      </c>
      <c r="D51" s="50"/>
      <c r="E51" s="50"/>
      <c r="F51" s="50"/>
      <c r="G51" s="51"/>
      <c r="H51" s="49" t="s">
        <v>90</v>
      </c>
      <c r="I51" s="152" t="s">
        <v>320</v>
      </c>
      <c r="J51" s="50"/>
      <c r="K51" s="50"/>
      <c r="L51" s="50"/>
      <c r="M51" s="51"/>
      <c r="O51">
        <v>6</v>
      </c>
      <c r="P51" t="s">
        <v>124</v>
      </c>
      <c r="R51" s="265" t="s">
        <v>228</v>
      </c>
      <c r="U51" s="243"/>
    </row>
    <row r="52" spans="2:21">
      <c r="B52" s="27" t="s">
        <v>91</v>
      </c>
      <c r="C52" s="11" t="s">
        <v>111</v>
      </c>
      <c r="D52" s="17" t="s">
        <v>92</v>
      </c>
      <c r="E52" s="48">
        <v>5</v>
      </c>
      <c r="F52" s="11"/>
      <c r="G52" s="13"/>
      <c r="H52" s="27" t="s">
        <v>91</v>
      </c>
      <c r="I52" s="11" t="s">
        <v>111</v>
      </c>
      <c r="J52" s="17" t="s">
        <v>92</v>
      </c>
      <c r="K52" s="48">
        <v>6</v>
      </c>
      <c r="L52" s="17" t="s">
        <v>94</v>
      </c>
      <c r="M52" s="13" t="s">
        <v>106</v>
      </c>
      <c r="O52">
        <v>7</v>
      </c>
      <c r="P52" t="s">
        <v>125</v>
      </c>
      <c r="R52" s="265" t="s">
        <v>547</v>
      </c>
      <c r="S52" t="s">
        <v>493</v>
      </c>
      <c r="U52" s="243"/>
    </row>
    <row r="53" spans="2:21">
      <c r="B53" s="27" t="s">
        <v>135</v>
      </c>
      <c r="C53" s="11" t="s">
        <v>120</v>
      </c>
      <c r="D53" s="17" t="s">
        <v>93</v>
      </c>
      <c r="E53" s="11" t="s">
        <v>121</v>
      </c>
      <c r="F53" s="11"/>
      <c r="G53" s="13"/>
      <c r="H53" s="27" t="s">
        <v>135</v>
      </c>
      <c r="I53" s="11" t="s">
        <v>136</v>
      </c>
      <c r="J53" s="17" t="s">
        <v>93</v>
      </c>
      <c r="K53" s="48" t="s">
        <v>137</v>
      </c>
      <c r="L53" s="17" t="s">
        <v>95</v>
      </c>
      <c r="M53" s="13" t="s">
        <v>138</v>
      </c>
      <c r="O53">
        <v>8</v>
      </c>
      <c r="P53" t="s">
        <v>127</v>
      </c>
      <c r="R53" s="265" t="s">
        <v>547</v>
      </c>
      <c r="U53" s="243"/>
    </row>
    <row r="54" spans="2:21">
      <c r="B54" s="27" t="s">
        <v>94</v>
      </c>
      <c r="C54" s="11"/>
      <c r="D54" s="17" t="s">
        <v>95</v>
      </c>
      <c r="E54" s="11"/>
      <c r="F54" s="11"/>
      <c r="G54" s="13"/>
      <c r="H54" s="14" t="s">
        <v>319</v>
      </c>
      <c r="I54" s="15"/>
      <c r="J54" s="15"/>
      <c r="K54" s="15"/>
      <c r="L54" s="15"/>
      <c r="M54" s="16"/>
      <c r="O54">
        <v>9</v>
      </c>
      <c r="P54" t="s">
        <v>593</v>
      </c>
      <c r="R54" s="265" t="s">
        <v>548</v>
      </c>
      <c r="S54" t="s">
        <v>492</v>
      </c>
      <c r="U54" s="243"/>
    </row>
    <row r="55" spans="2:21">
      <c r="B55" s="14" t="s">
        <v>122</v>
      </c>
      <c r="C55" s="15"/>
      <c r="D55" s="15"/>
      <c r="E55" s="15"/>
      <c r="F55" s="15"/>
      <c r="G55" s="16"/>
      <c r="H55" s="14"/>
      <c r="I55" s="15"/>
      <c r="J55" s="15"/>
      <c r="K55" s="15"/>
      <c r="L55" s="15"/>
      <c r="M55" s="16"/>
      <c r="O55">
        <v>10</v>
      </c>
      <c r="P55" s="3" t="s">
        <v>594</v>
      </c>
      <c r="S55" s="31"/>
      <c r="U55" s="243"/>
    </row>
    <row r="56" spans="2:21">
      <c r="B56" s="14" t="s">
        <v>123</v>
      </c>
      <c r="C56" s="15"/>
      <c r="D56" s="15"/>
      <c r="E56" s="15"/>
      <c r="F56" s="15"/>
      <c r="G56" s="16"/>
      <c r="H56" s="14"/>
      <c r="I56" s="15"/>
      <c r="J56" s="15"/>
      <c r="K56" s="15"/>
      <c r="L56" s="15"/>
      <c r="M56" s="16"/>
      <c r="O56">
        <f>SUM(O57:O71)</f>
        <v>30</v>
      </c>
      <c r="S56" s="31"/>
      <c r="U56" s="243"/>
    </row>
    <row r="57" spans="2:21">
      <c r="B57" s="14"/>
      <c r="C57" s="15"/>
      <c r="D57" s="15"/>
      <c r="E57" s="15"/>
      <c r="F57" s="15"/>
      <c r="G57" s="16"/>
      <c r="H57" s="14"/>
      <c r="I57" s="15"/>
      <c r="J57" s="15"/>
      <c r="K57" s="15"/>
      <c r="L57" s="15"/>
      <c r="M57" s="16"/>
      <c r="O57">
        <v>7</v>
      </c>
    </row>
    <row r="58" spans="2:21">
      <c r="B58" s="49" t="s">
        <v>90</v>
      </c>
      <c r="C58" s="152" t="s">
        <v>139</v>
      </c>
      <c r="D58" s="50"/>
      <c r="E58" s="50"/>
      <c r="F58" s="50"/>
      <c r="G58" s="51"/>
      <c r="H58" s="49" t="s">
        <v>90</v>
      </c>
      <c r="I58" s="152" t="s">
        <v>144</v>
      </c>
      <c r="J58" s="50"/>
      <c r="K58" s="50"/>
      <c r="L58" s="50"/>
      <c r="M58" s="51"/>
      <c r="O58">
        <v>3</v>
      </c>
    </row>
    <row r="59" spans="2:21">
      <c r="B59" s="27" t="s">
        <v>91</v>
      </c>
      <c r="C59" s="11" t="s">
        <v>111</v>
      </c>
      <c r="D59" s="17" t="s">
        <v>92</v>
      </c>
      <c r="E59" s="48">
        <v>3</v>
      </c>
      <c r="F59" s="17" t="s">
        <v>94</v>
      </c>
      <c r="G59" s="13" t="s">
        <v>142</v>
      </c>
      <c r="H59" s="27" t="s">
        <v>91</v>
      </c>
      <c r="I59" s="11" t="s">
        <v>111</v>
      </c>
      <c r="J59" s="17" t="s">
        <v>92</v>
      </c>
      <c r="K59" s="48">
        <v>4</v>
      </c>
      <c r="L59" s="17" t="s">
        <v>94</v>
      </c>
      <c r="M59" s="13" t="s">
        <v>106</v>
      </c>
      <c r="O59">
        <v>5</v>
      </c>
    </row>
    <row r="60" spans="2:21">
      <c r="B60" s="27" t="s">
        <v>135</v>
      </c>
      <c r="C60" s="11" t="s">
        <v>141</v>
      </c>
      <c r="D60" s="17" t="s">
        <v>93</v>
      </c>
      <c r="E60" s="48" t="s">
        <v>140</v>
      </c>
      <c r="F60" s="17" t="s">
        <v>95</v>
      </c>
      <c r="G60" s="13" t="s">
        <v>143</v>
      </c>
      <c r="H60" s="27" t="s">
        <v>135</v>
      </c>
      <c r="I60" s="11" t="s">
        <v>120</v>
      </c>
      <c r="J60" s="17" t="s">
        <v>93</v>
      </c>
      <c r="K60" s="11" t="s">
        <v>137</v>
      </c>
      <c r="L60" s="17" t="s">
        <v>95</v>
      </c>
      <c r="M60" s="13" t="s">
        <v>362</v>
      </c>
      <c r="O60">
        <v>6</v>
      </c>
    </row>
    <row r="61" spans="2:21">
      <c r="B61" s="14" t="s">
        <v>318</v>
      </c>
      <c r="C61" s="15"/>
      <c r="D61" s="15"/>
      <c r="E61" s="15"/>
      <c r="F61" s="15"/>
      <c r="G61" s="16"/>
      <c r="H61" s="14" t="s">
        <v>145</v>
      </c>
      <c r="I61" s="15"/>
      <c r="J61" s="15"/>
      <c r="K61" s="15"/>
      <c r="L61" s="15"/>
      <c r="M61" s="16"/>
      <c r="O61">
        <v>3</v>
      </c>
    </row>
    <row r="62" spans="2:21">
      <c r="B62" s="14" t="s">
        <v>317</v>
      </c>
      <c r="C62" s="15"/>
      <c r="D62" s="15"/>
      <c r="E62" s="15"/>
      <c r="F62" s="15"/>
      <c r="G62" s="16"/>
      <c r="H62" s="14"/>
      <c r="I62" s="15"/>
      <c r="J62" s="15"/>
      <c r="K62" s="15"/>
      <c r="L62" s="15"/>
      <c r="M62" s="16"/>
      <c r="O62">
        <v>4</v>
      </c>
    </row>
    <row r="63" spans="2:21">
      <c r="B63" s="14"/>
      <c r="C63" s="15"/>
      <c r="D63" s="15"/>
      <c r="E63" s="15"/>
      <c r="F63" s="15"/>
      <c r="G63" s="16"/>
      <c r="H63" s="14"/>
      <c r="I63" s="15"/>
      <c r="J63" s="15"/>
      <c r="K63" s="15"/>
      <c r="L63" s="15"/>
      <c r="M63" s="16"/>
      <c r="O63">
        <v>2</v>
      </c>
    </row>
    <row r="64" spans="2:21">
      <c r="B64" s="14"/>
      <c r="C64" s="15"/>
      <c r="D64" s="15"/>
      <c r="E64" s="15"/>
      <c r="F64" s="15"/>
      <c r="G64" s="16"/>
      <c r="H64" s="14"/>
      <c r="I64" s="15"/>
      <c r="J64" s="15"/>
      <c r="K64" s="15"/>
      <c r="L64" s="15"/>
      <c r="M64" s="16"/>
      <c r="O64">
        <v>0</v>
      </c>
    </row>
    <row r="65" spans="2:15">
      <c r="B65" s="49" t="s">
        <v>90</v>
      </c>
      <c r="C65" s="152" t="s">
        <v>148</v>
      </c>
      <c r="D65" s="50"/>
      <c r="E65" s="50"/>
      <c r="F65" s="50"/>
      <c r="G65" s="51"/>
      <c r="H65" s="127" t="s">
        <v>90</v>
      </c>
      <c r="I65" s="242" t="s">
        <v>342</v>
      </c>
      <c r="J65" s="129"/>
      <c r="K65" s="129"/>
      <c r="L65" s="130" t="s">
        <v>365</v>
      </c>
      <c r="M65" s="131"/>
    </row>
    <row r="66" spans="2:15">
      <c r="B66" s="27" t="s">
        <v>91</v>
      </c>
      <c r="C66" s="11" t="s">
        <v>111</v>
      </c>
      <c r="D66" s="17" t="s">
        <v>92</v>
      </c>
      <c r="E66" s="48">
        <v>2</v>
      </c>
      <c r="F66" s="17" t="s">
        <v>94</v>
      </c>
      <c r="G66" s="13" t="s">
        <v>142</v>
      </c>
      <c r="H66" s="63" t="s">
        <v>91</v>
      </c>
      <c r="I66" s="67" t="s">
        <v>111</v>
      </c>
      <c r="J66" s="64" t="s">
        <v>92</v>
      </c>
      <c r="K66" s="48">
        <v>2</v>
      </c>
      <c r="L66" s="64" t="s">
        <v>94</v>
      </c>
      <c r="M66" s="132" t="s">
        <v>142</v>
      </c>
      <c r="O66" s="354" t="s">
        <v>541</v>
      </c>
    </row>
    <row r="67" spans="2:15">
      <c r="B67" s="27" t="s">
        <v>135</v>
      </c>
      <c r="C67" s="11" t="s">
        <v>146</v>
      </c>
      <c r="D67" s="17" t="s">
        <v>93</v>
      </c>
      <c r="E67" s="48" t="s">
        <v>137</v>
      </c>
      <c r="F67" s="17" t="s">
        <v>95</v>
      </c>
      <c r="G67" s="13" t="s">
        <v>147</v>
      </c>
      <c r="H67" s="63" t="s">
        <v>135</v>
      </c>
      <c r="I67" s="67" t="s">
        <v>170</v>
      </c>
      <c r="J67" s="64" t="s">
        <v>93</v>
      </c>
      <c r="K67" s="67" t="s">
        <v>121</v>
      </c>
      <c r="L67" s="64" t="s">
        <v>95</v>
      </c>
      <c r="M67" s="69" t="s">
        <v>147</v>
      </c>
      <c r="O67" t="s">
        <v>544</v>
      </c>
    </row>
    <row r="68" spans="2:15">
      <c r="B68" s="14" t="s">
        <v>149</v>
      </c>
      <c r="C68" s="15"/>
      <c r="D68" s="15"/>
      <c r="E68" s="15"/>
      <c r="F68" s="15"/>
      <c r="G68" s="16"/>
      <c r="H68" s="94" t="s">
        <v>363</v>
      </c>
      <c r="I68" s="52"/>
      <c r="J68" s="52"/>
      <c r="K68" s="52"/>
      <c r="L68" s="52"/>
      <c r="M68" s="179" t="s">
        <v>366</v>
      </c>
      <c r="O68" s="354" t="s">
        <v>542</v>
      </c>
    </row>
    <row r="69" spans="2:15">
      <c r="B69" s="14" t="s">
        <v>322</v>
      </c>
      <c r="C69" s="15"/>
      <c r="D69" s="15"/>
      <c r="E69" s="15"/>
      <c r="F69" s="15"/>
      <c r="G69" s="16"/>
      <c r="H69" s="94" t="s">
        <v>364</v>
      </c>
      <c r="I69" s="52"/>
      <c r="J69" s="52"/>
      <c r="K69" s="52"/>
      <c r="L69" s="52"/>
      <c r="M69" s="132"/>
      <c r="O69" s="354" t="s">
        <v>543</v>
      </c>
    </row>
    <row r="70" spans="2:15">
      <c r="B70" s="14"/>
      <c r="C70" s="15"/>
      <c r="D70" s="15"/>
      <c r="E70" s="15"/>
      <c r="F70" s="15"/>
      <c r="G70" s="16"/>
      <c r="H70" s="14"/>
      <c r="I70" s="15"/>
      <c r="J70" s="15"/>
      <c r="K70" s="15"/>
      <c r="L70" s="15"/>
      <c r="M70" s="16"/>
    </row>
    <row r="71" spans="2:15">
      <c r="B71" s="14"/>
      <c r="C71" s="15"/>
      <c r="D71" s="15"/>
      <c r="E71" s="15"/>
      <c r="F71" s="15"/>
      <c r="G71" s="16"/>
      <c r="H71" s="14"/>
      <c r="I71" s="15"/>
      <c r="J71" s="15"/>
      <c r="K71" s="15"/>
      <c r="L71" s="15"/>
      <c r="M71" s="16"/>
    </row>
    <row r="72" spans="2:15">
      <c r="B72" s="159" t="s">
        <v>321</v>
      </c>
      <c r="C72" s="159"/>
      <c r="D72" s="159"/>
      <c r="E72" s="159"/>
      <c r="F72" s="159"/>
      <c r="G72" s="160"/>
      <c r="H72" s="159"/>
      <c r="I72" s="159"/>
      <c r="J72" s="159"/>
      <c r="K72" s="159"/>
      <c r="L72" s="159"/>
      <c r="M72" s="159"/>
    </row>
    <row r="74" spans="2:15">
      <c r="B74" s="17" t="s">
        <v>49</v>
      </c>
      <c r="D74" s="204" t="s">
        <v>520</v>
      </c>
      <c r="E74" s="11"/>
      <c r="F74" s="11"/>
      <c r="G74" s="98"/>
      <c r="H74" s="98"/>
      <c r="I74" s="98"/>
      <c r="J74" s="11"/>
      <c r="K74" s="12"/>
      <c r="L74" s="12"/>
      <c r="M74" s="12"/>
    </row>
    <row r="75" spans="2:15">
      <c r="B75" s="17" t="s">
        <v>50</v>
      </c>
      <c r="C75" s="17"/>
      <c r="D75" s="277" t="s">
        <v>521</v>
      </c>
      <c r="E75" s="220"/>
      <c r="F75" s="220"/>
      <c r="G75" s="220"/>
      <c r="H75" s="220"/>
      <c r="I75" s="220"/>
      <c r="J75" s="220"/>
      <c r="K75" s="12"/>
      <c r="L75" s="12"/>
      <c r="M75" s="12"/>
    </row>
    <row r="76" spans="2:15">
      <c r="B76" s="17"/>
      <c r="C76" s="17"/>
      <c r="D76" s="275" t="s">
        <v>522</v>
      </c>
      <c r="E76" s="222"/>
      <c r="F76" s="222"/>
      <c r="G76" s="222"/>
      <c r="H76" s="222"/>
      <c r="I76" s="222"/>
      <c r="J76" s="222"/>
      <c r="K76" s="12"/>
      <c r="L76" s="12"/>
      <c r="M76" s="12"/>
    </row>
    <row r="77" spans="2:15">
      <c r="B77" s="17"/>
      <c r="C77" s="17"/>
      <c r="D77" s="276" t="s">
        <v>523</v>
      </c>
      <c r="E77" s="224"/>
      <c r="F77" s="224"/>
      <c r="G77" s="224"/>
      <c r="H77" s="224"/>
      <c r="I77" s="224"/>
      <c r="J77" s="224"/>
      <c r="K77" s="12"/>
      <c r="L77" s="12"/>
      <c r="M77" s="12"/>
    </row>
    <row r="78" spans="2:15">
      <c r="B78" s="183" t="s">
        <v>0</v>
      </c>
      <c r="C78" s="183"/>
      <c r="D78" s="183"/>
      <c r="E78" s="268" t="s">
        <v>438</v>
      </c>
      <c r="F78" s="269"/>
      <c r="G78" s="183"/>
      <c r="H78" s="183"/>
      <c r="I78" s="183"/>
      <c r="J78" s="183"/>
      <c r="K78" s="12"/>
      <c r="L78" s="12"/>
      <c r="M78" s="12"/>
    </row>
    <row r="79" spans="2:15">
      <c r="B79" s="147" t="s">
        <v>1</v>
      </c>
      <c r="C79" s="14" t="s">
        <v>517</v>
      </c>
      <c r="D79" s="15"/>
      <c r="E79" s="270" t="s">
        <v>439</v>
      </c>
      <c r="F79" s="140"/>
      <c r="G79" s="219" t="s">
        <v>446</v>
      </c>
      <c r="H79" s="270" t="s">
        <v>442</v>
      </c>
      <c r="I79" s="140"/>
      <c r="J79" s="219" t="s">
        <v>447</v>
      </c>
      <c r="K79" s="12"/>
      <c r="L79" s="12"/>
      <c r="M79" s="12"/>
    </row>
    <row r="80" spans="2:15">
      <c r="B80" s="24" t="s">
        <v>445</v>
      </c>
      <c r="C80" s="10" t="s">
        <v>518</v>
      </c>
      <c r="D80" s="11"/>
      <c r="E80" s="216" t="s">
        <v>440</v>
      </c>
      <c r="F80" s="17"/>
      <c r="G80" s="219">
        <v>0</v>
      </c>
      <c r="H80" s="216" t="s">
        <v>443</v>
      </c>
      <c r="I80" s="17"/>
      <c r="J80" s="219">
        <v>-2</v>
      </c>
      <c r="K80" s="12"/>
      <c r="L80" s="12"/>
      <c r="M80" s="12"/>
    </row>
    <row r="81" spans="2:13">
      <c r="B81" s="12"/>
      <c r="C81" s="12" t="s">
        <v>519</v>
      </c>
      <c r="D81" s="12"/>
      <c r="E81" s="263" t="s">
        <v>441</v>
      </c>
      <c r="F81" s="15"/>
      <c r="G81" s="218">
        <v>-1</v>
      </c>
      <c r="H81" s="217" t="s">
        <v>444</v>
      </c>
      <c r="I81" s="15"/>
      <c r="J81" s="218">
        <v>0</v>
      </c>
      <c r="K81" s="12"/>
      <c r="L81" s="12"/>
      <c r="M81" s="12"/>
    </row>
    <row r="82" spans="2:13" ht="15" thickBot="1">
      <c r="B82" s="267" t="s">
        <v>80</v>
      </c>
      <c r="C82" s="185" t="s">
        <v>224</v>
      </c>
      <c r="D82" s="185"/>
      <c r="E82" s="189" t="s">
        <v>78</v>
      </c>
      <c r="F82" s="188"/>
      <c r="G82" s="190"/>
      <c r="H82" s="190"/>
      <c r="I82" s="190"/>
      <c r="J82" s="191" t="s">
        <v>425</v>
      </c>
      <c r="K82" s="12"/>
      <c r="L82" s="12"/>
      <c r="M82" s="12"/>
    </row>
    <row r="83" spans="2:13" ht="15" thickBot="1">
      <c r="B83" s="46">
        <v>3</v>
      </c>
      <c r="C83" s="215" t="s">
        <v>225</v>
      </c>
      <c r="D83" s="123" t="s">
        <v>374</v>
      </c>
      <c r="E83" s="78" t="s">
        <v>283</v>
      </c>
      <c r="F83" s="80"/>
      <c r="G83" s="93"/>
      <c r="H83" s="93"/>
      <c r="I83" s="93"/>
      <c r="J83" s="271" t="s">
        <v>284</v>
      </c>
      <c r="K83" s="12"/>
      <c r="L83" s="12"/>
      <c r="M83" s="12"/>
    </row>
    <row r="84" spans="2:13">
      <c r="B84" s="83" t="s">
        <v>515</v>
      </c>
      <c r="C84" s="63" t="s">
        <v>226</v>
      </c>
      <c r="D84" s="123" t="s">
        <v>374</v>
      </c>
      <c r="E84" s="78" t="s">
        <v>516</v>
      </c>
      <c r="F84" s="80"/>
      <c r="G84" s="93"/>
      <c r="H84" s="93"/>
      <c r="I84" s="93"/>
      <c r="J84" s="272" t="s">
        <v>83</v>
      </c>
      <c r="K84" s="12"/>
      <c r="L84" s="12"/>
      <c r="M84" s="12"/>
    </row>
    <row r="85" spans="2:13">
      <c r="B85" s="2"/>
      <c r="C85" s="2"/>
      <c r="D85" s="2"/>
      <c r="E85" s="78" t="s">
        <v>384</v>
      </c>
      <c r="F85" s="80"/>
      <c r="G85" s="93"/>
      <c r="H85" s="93"/>
      <c r="I85" s="93"/>
      <c r="J85" s="273" t="s">
        <v>84</v>
      </c>
    </row>
    <row r="87" spans="2:13">
      <c r="B87" s="353" t="s">
        <v>539</v>
      </c>
    </row>
    <row r="88" spans="2:13">
      <c r="B88" t="s">
        <v>540</v>
      </c>
    </row>
  </sheetData>
  <sortState xmlns:xlrd2="http://schemas.microsoft.com/office/spreadsheetml/2017/richdata2" ref="R45:S54">
    <sortCondition descending="1" ref="R45:R54"/>
  </sortState>
  <mergeCells count="13">
    <mergeCell ref="I11:J11"/>
    <mergeCell ref="G11:H11"/>
    <mergeCell ref="G12:H12"/>
    <mergeCell ref="G14:H14"/>
    <mergeCell ref="I13:J13"/>
    <mergeCell ref="I12:J12"/>
    <mergeCell ref="I14:J14"/>
    <mergeCell ref="G13:H13"/>
    <mergeCell ref="I15:J15"/>
    <mergeCell ref="K12:L12"/>
    <mergeCell ref="K13:L13"/>
    <mergeCell ref="K14:L14"/>
    <mergeCell ref="K15:L15"/>
  </mergeCells>
  <phoneticPr fontId="16" type="noConversion"/>
  <dataValidations count="2">
    <dataValidation type="list" allowBlank="1" showInputMessage="1" showErrorMessage="1" sqref="K13:K15 I11:I15 M13:M15 K11 H15 G10:H10 G12:G15" xr:uid="{79C8C68C-D0EE-4BA1-912A-890160167726}">
      <formula1>$O$10:$O$31</formula1>
    </dataValidation>
    <dataValidation type="list" allowBlank="1" showInputMessage="1" showErrorMessage="1" sqref="G11" xr:uid="{63E6329F-A8E6-493F-9353-A979B977DC6D}">
      <formula1>$O$10:$O$28</formula1>
    </dataValidation>
  </dataValidations>
  <pageMargins left="0.7" right="0.7" top="0.75" bottom="0.75" header="0.3" footer="0.3"/>
  <pageSetup orientation="portrait" r:id="rId1"/>
  <ignoredErrors>
    <ignoredError sqref="D27"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F083-7669-4D69-B0D4-1AF96D212238}">
  <dimension ref="A1:V93"/>
  <sheetViews>
    <sheetView topLeftCell="A24" workbookViewId="0">
      <selection activeCell="O54" sqref="O54:P55"/>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2:19">
      <c r="B1" s="12"/>
      <c r="C1" s="12"/>
      <c r="D1" s="12"/>
      <c r="E1" s="12"/>
      <c r="F1" s="12"/>
      <c r="G1" s="34"/>
      <c r="H1" s="12"/>
      <c r="I1" s="12"/>
      <c r="J1" s="12"/>
      <c r="K1" s="278"/>
      <c r="L1" s="279"/>
      <c r="M1" s="286"/>
    </row>
    <row r="2" spans="2:19">
      <c r="B2" s="12"/>
      <c r="C2" s="12"/>
      <c r="D2" s="12"/>
      <c r="E2" s="12"/>
      <c r="F2" s="12"/>
      <c r="G2" s="34"/>
      <c r="H2" s="12"/>
      <c r="I2" s="12"/>
      <c r="J2" s="12"/>
      <c r="K2" s="280"/>
      <c r="L2" s="281"/>
      <c r="M2" s="287"/>
    </row>
    <row r="3" spans="2:19">
      <c r="B3" s="12"/>
      <c r="C3" s="12"/>
      <c r="D3" s="12"/>
      <c r="E3" s="12"/>
      <c r="F3" s="12"/>
      <c r="G3" s="34"/>
      <c r="H3" s="12"/>
      <c r="I3" s="12"/>
      <c r="J3" s="12"/>
      <c r="K3" s="280"/>
      <c r="L3" s="281"/>
      <c r="M3" s="287"/>
    </row>
    <row r="4" spans="2:19">
      <c r="B4" s="12"/>
      <c r="C4" s="12"/>
      <c r="D4" s="12"/>
      <c r="E4" s="12"/>
      <c r="F4" s="12"/>
      <c r="G4" s="34"/>
      <c r="H4" s="12"/>
      <c r="I4" s="12"/>
      <c r="J4" s="12"/>
      <c r="K4" s="280"/>
      <c r="L4" s="281"/>
      <c r="M4" s="287"/>
    </row>
    <row r="5" spans="2:19">
      <c r="B5" s="12" t="s">
        <v>49</v>
      </c>
      <c r="C5" s="10" t="s">
        <v>193</v>
      </c>
      <c r="D5" s="11"/>
      <c r="E5" s="11"/>
      <c r="F5" s="11"/>
      <c r="G5" s="98"/>
      <c r="H5" s="11"/>
      <c r="I5" s="11"/>
      <c r="J5" s="11"/>
      <c r="K5" s="280"/>
      <c r="L5" s="281"/>
      <c r="M5" s="287"/>
    </row>
    <row r="6" spans="2:19">
      <c r="B6" s="12" t="s">
        <v>50</v>
      </c>
      <c r="C6" s="12"/>
      <c r="D6" s="27" t="s">
        <v>218</v>
      </c>
      <c r="E6" s="17"/>
      <c r="F6" s="17"/>
      <c r="G6" s="97"/>
      <c r="H6" s="17"/>
      <c r="I6" s="17"/>
      <c r="J6" s="17"/>
      <c r="K6" s="280"/>
      <c r="L6" s="281"/>
      <c r="M6" s="287"/>
    </row>
    <row r="7" spans="2:19">
      <c r="B7" s="12" t="s">
        <v>51</v>
      </c>
      <c r="C7" s="45">
        <v>3</v>
      </c>
      <c r="D7" s="14"/>
      <c r="E7" s="15"/>
      <c r="F7" s="15"/>
      <c r="G7" s="21"/>
      <c r="H7" s="15"/>
      <c r="I7" s="15"/>
      <c r="J7" s="15"/>
      <c r="K7" s="280"/>
      <c r="L7" s="281"/>
      <c r="M7" s="287"/>
    </row>
    <row r="8" spans="2:19">
      <c r="B8" s="12"/>
      <c r="C8" s="12"/>
      <c r="D8" s="12"/>
      <c r="E8" s="12"/>
      <c r="F8" s="12"/>
      <c r="G8" s="34"/>
      <c r="H8" s="12"/>
      <c r="I8" s="12"/>
      <c r="J8" s="12"/>
      <c r="K8" s="280"/>
      <c r="L8" s="281"/>
      <c r="M8" s="287"/>
    </row>
    <row r="9" spans="2:19" ht="18" customHeight="1">
      <c r="B9" s="183" t="s">
        <v>0</v>
      </c>
      <c r="C9" s="183"/>
      <c r="D9" s="183"/>
      <c r="E9" s="183"/>
      <c r="F9" s="184" t="s">
        <v>192</v>
      </c>
      <c r="G9" s="183"/>
      <c r="H9" s="183"/>
      <c r="I9" s="184"/>
      <c r="J9" s="89"/>
      <c r="K9" s="282"/>
      <c r="L9" s="283"/>
      <c r="M9" s="288"/>
    </row>
    <row r="10" spans="2:19">
      <c r="B10" s="147" t="s">
        <v>1</v>
      </c>
      <c r="C10" s="14" t="s">
        <v>196</v>
      </c>
      <c r="D10" s="15"/>
      <c r="E10" s="118" t="s">
        <v>38</v>
      </c>
      <c r="F10" s="119"/>
      <c r="G10" s="4"/>
      <c r="H10" s="4"/>
      <c r="I10" s="5"/>
      <c r="J10" s="5"/>
      <c r="K10" s="284"/>
      <c r="L10" s="285"/>
      <c r="M10" s="289"/>
      <c r="O10" s="18" t="s">
        <v>52</v>
      </c>
      <c r="R10" t="s">
        <v>25</v>
      </c>
    </row>
    <row r="11" spans="2:19">
      <c r="B11" s="24" t="s">
        <v>2</v>
      </c>
      <c r="C11" s="10" t="s">
        <v>195</v>
      </c>
      <c r="D11" s="11"/>
      <c r="E11" s="56" t="s">
        <v>39</v>
      </c>
      <c r="F11" s="120"/>
      <c r="G11" s="360" t="s">
        <v>31</v>
      </c>
      <c r="H11" s="360"/>
      <c r="I11" s="362"/>
      <c r="J11" s="362"/>
      <c r="K11" s="280"/>
      <c r="L11" s="285"/>
      <c r="M11" s="289"/>
      <c r="O11" s="18" t="s">
        <v>5</v>
      </c>
    </row>
    <row r="12" spans="2:19">
      <c r="B12" s="85" t="s">
        <v>3</v>
      </c>
      <c r="C12" s="10" t="s">
        <v>194</v>
      </c>
      <c r="D12" s="11"/>
      <c r="E12" s="56" t="s">
        <v>40</v>
      </c>
      <c r="F12" s="120"/>
      <c r="G12" s="360" t="s">
        <v>13</v>
      </c>
      <c r="H12" s="360"/>
      <c r="I12" s="360" t="s">
        <v>53</v>
      </c>
      <c r="J12" s="360"/>
      <c r="K12" s="365"/>
      <c r="L12" s="366"/>
      <c r="M12" s="290"/>
      <c r="O12" s="19" t="s">
        <v>6</v>
      </c>
    </row>
    <row r="13" spans="2:19">
      <c r="B13" s="85"/>
      <c r="C13" s="10"/>
      <c r="D13" s="11"/>
      <c r="E13" s="56" t="s">
        <v>41</v>
      </c>
      <c r="F13" s="120"/>
      <c r="G13" s="360" t="s">
        <v>10</v>
      </c>
      <c r="H13" s="360"/>
      <c r="I13" s="360" t="s">
        <v>9</v>
      </c>
      <c r="J13" s="360"/>
      <c r="K13" s="360" t="s">
        <v>8</v>
      </c>
      <c r="L13" s="360"/>
      <c r="M13" s="6"/>
      <c r="O13" s="19" t="s">
        <v>7</v>
      </c>
    </row>
    <row r="14" spans="2:19">
      <c r="B14" s="25" t="s">
        <v>407</v>
      </c>
      <c r="C14" s="10" t="s">
        <v>409</v>
      </c>
      <c r="D14" s="11"/>
      <c r="E14" s="56" t="s">
        <v>42</v>
      </c>
      <c r="F14" s="120"/>
      <c r="G14" s="360" t="s">
        <v>12</v>
      </c>
      <c r="H14" s="360"/>
      <c r="I14" s="360" t="s">
        <v>5</v>
      </c>
      <c r="J14" s="360"/>
      <c r="K14" s="360" t="s">
        <v>7</v>
      </c>
      <c r="L14" s="360"/>
      <c r="M14" s="7" t="s">
        <v>11</v>
      </c>
      <c r="O14" s="18" t="s">
        <v>31</v>
      </c>
      <c r="R14" t="s">
        <v>26</v>
      </c>
    </row>
    <row r="15" spans="2:19">
      <c r="B15" s="2"/>
      <c r="C15" s="2"/>
      <c r="D15" s="2"/>
      <c r="E15" s="90" t="s">
        <v>43</v>
      </c>
      <c r="F15" s="121"/>
      <c r="G15" s="361" t="s">
        <v>6</v>
      </c>
      <c r="H15" s="361"/>
      <c r="I15" s="361" t="s">
        <v>6</v>
      </c>
      <c r="J15" s="361"/>
      <c r="K15" s="361" t="s">
        <v>54</v>
      </c>
      <c r="L15" s="361"/>
      <c r="M15" s="9" t="s">
        <v>30</v>
      </c>
      <c r="O15" s="88" t="s">
        <v>8</v>
      </c>
      <c r="R15" s="1">
        <v>5</v>
      </c>
      <c r="S15" t="s">
        <v>44</v>
      </c>
    </row>
    <row r="16" spans="2:19">
      <c r="B16" s="185" t="s">
        <v>224</v>
      </c>
      <c r="C16" s="124"/>
      <c r="D16" s="60"/>
      <c r="E16" s="60"/>
      <c r="F16" s="174" t="s">
        <v>66</v>
      </c>
      <c r="G16" s="60"/>
      <c r="H16" s="58"/>
      <c r="I16" s="60"/>
      <c r="J16" s="61"/>
      <c r="K16" s="61"/>
      <c r="L16" s="61"/>
      <c r="M16" s="61"/>
      <c r="O16" s="18" t="s">
        <v>9</v>
      </c>
      <c r="R16" t="s">
        <v>217</v>
      </c>
      <c r="S16" t="s">
        <v>46</v>
      </c>
    </row>
    <row r="17" spans="1:22">
      <c r="A17" s="357">
        <v>2</v>
      </c>
      <c r="B17" s="125" t="s">
        <v>225</v>
      </c>
      <c r="C17" s="123" t="str">
        <f>LOOKUP(A17,$O$45:$R$54)</f>
        <v>ppp</v>
      </c>
      <c r="D17" s="62"/>
      <c r="E17" s="62"/>
      <c r="F17" s="100" t="s">
        <v>14</v>
      </c>
      <c r="G17" s="101">
        <v>0</v>
      </c>
      <c r="H17" s="106"/>
      <c r="I17" s="108" t="s">
        <v>19</v>
      </c>
      <c r="J17" s="103">
        <v>0</v>
      </c>
      <c r="K17" s="83"/>
      <c r="L17" s="110" t="s">
        <v>63</v>
      </c>
      <c r="M17" s="103">
        <v>0</v>
      </c>
      <c r="O17" s="18" t="s">
        <v>53</v>
      </c>
      <c r="R17" t="s">
        <v>197</v>
      </c>
      <c r="S17" t="s">
        <v>45</v>
      </c>
      <c r="T17">
        <f>6+6+3</f>
        <v>15</v>
      </c>
    </row>
    <row r="18" spans="1:22" ht="16.5" customHeight="1">
      <c r="A18" s="357">
        <v>3</v>
      </c>
      <c r="B18" s="63" t="s">
        <v>226</v>
      </c>
      <c r="C18" s="123" t="str">
        <f>LOOKUP(A18,$O$45:$R$54)</f>
        <v>pppp</v>
      </c>
      <c r="D18" s="64"/>
      <c r="E18" s="64"/>
      <c r="F18" s="175" t="s">
        <v>15</v>
      </c>
      <c r="G18" s="26">
        <v>0</v>
      </c>
      <c r="H18" s="41"/>
      <c r="I18" s="108" t="s">
        <v>20</v>
      </c>
      <c r="J18" s="22">
        <v>0</v>
      </c>
      <c r="K18" s="83"/>
      <c r="L18" s="111" t="s">
        <v>60</v>
      </c>
      <c r="M18" s="22">
        <v>0</v>
      </c>
      <c r="O18" s="19" t="s">
        <v>32</v>
      </c>
      <c r="R18" t="s">
        <v>28</v>
      </c>
      <c r="S18" t="s">
        <v>47</v>
      </c>
    </row>
    <row r="19" spans="1:22">
      <c r="A19" s="357"/>
      <c r="B19" s="63" t="s">
        <v>227</v>
      </c>
      <c r="C19" s="123" t="s">
        <v>228</v>
      </c>
      <c r="D19" s="64"/>
      <c r="E19" s="64"/>
      <c r="F19" s="175" t="s">
        <v>16</v>
      </c>
      <c r="G19" s="101">
        <v>0</v>
      </c>
      <c r="H19" s="41"/>
      <c r="I19" s="108" t="s">
        <v>21</v>
      </c>
      <c r="J19" s="22">
        <v>0</v>
      </c>
      <c r="K19" s="83"/>
      <c r="L19" s="122" t="s">
        <v>61</v>
      </c>
      <c r="M19" s="55">
        <v>2</v>
      </c>
      <c r="O19" s="18" t="s">
        <v>54</v>
      </c>
      <c r="R19" t="s">
        <v>29</v>
      </c>
      <c r="S19" t="s">
        <v>48</v>
      </c>
    </row>
    <row r="20" spans="1:22">
      <c r="B20" s="63" t="s">
        <v>285</v>
      </c>
      <c r="C20" s="123" t="s">
        <v>228</v>
      </c>
      <c r="D20" s="64"/>
      <c r="E20" s="64"/>
      <c r="F20" s="175" t="s">
        <v>17</v>
      </c>
      <c r="G20" s="26">
        <v>0</v>
      </c>
      <c r="H20" s="106"/>
      <c r="I20" s="107" t="s">
        <v>22</v>
      </c>
      <c r="J20" s="55">
        <v>3</v>
      </c>
      <c r="K20" s="83"/>
      <c r="L20" s="110" t="s">
        <v>62</v>
      </c>
      <c r="M20" s="103">
        <v>0</v>
      </c>
      <c r="O20" s="18" t="s">
        <v>10</v>
      </c>
      <c r="Q20" s="39">
        <v>1</v>
      </c>
      <c r="R20" s="40">
        <v>1</v>
      </c>
    </row>
    <row r="21" spans="1:22">
      <c r="B21" s="65" t="s">
        <v>65</v>
      </c>
      <c r="C21" s="52"/>
      <c r="D21" s="52"/>
      <c r="E21" s="52"/>
      <c r="F21" s="176" t="s">
        <v>18</v>
      </c>
      <c r="G21" s="55">
        <v>3</v>
      </c>
      <c r="H21" s="43"/>
      <c r="I21" s="109" t="s">
        <v>23</v>
      </c>
      <c r="J21" s="22">
        <v>0</v>
      </c>
      <c r="K21" s="96"/>
      <c r="L21" s="112" t="s">
        <v>24</v>
      </c>
      <c r="M21" s="22">
        <v>0</v>
      </c>
      <c r="O21" s="18" t="s">
        <v>55</v>
      </c>
      <c r="Q21" s="41">
        <v>2</v>
      </c>
      <c r="R21" s="42">
        <v>3</v>
      </c>
      <c r="T21">
        <f>SUM(T22:T28)</f>
        <v>15</v>
      </c>
    </row>
    <row r="22" spans="1:22">
      <c r="B22" s="63" t="s">
        <v>67</v>
      </c>
      <c r="C22" s="94"/>
      <c r="D22" s="52"/>
      <c r="E22" s="95" t="s">
        <v>343</v>
      </c>
      <c r="F22" s="189" t="s">
        <v>78</v>
      </c>
      <c r="G22" s="188"/>
      <c r="H22" s="188"/>
      <c r="I22" s="190" t="s">
        <v>128</v>
      </c>
      <c r="J22" s="190"/>
      <c r="K22" s="190" t="s">
        <v>350</v>
      </c>
      <c r="L22" s="188"/>
      <c r="M22" s="191" t="s">
        <v>79</v>
      </c>
      <c r="N22" s="197"/>
      <c r="O22" s="88" t="s">
        <v>11</v>
      </c>
      <c r="Q22" s="41">
        <v>3</v>
      </c>
      <c r="R22" s="42">
        <v>6</v>
      </c>
      <c r="T22">
        <v>10</v>
      </c>
      <c r="U22">
        <v>3</v>
      </c>
      <c r="V22">
        <v>4</v>
      </c>
    </row>
    <row r="23" spans="1:22">
      <c r="B23" s="63" t="s">
        <v>69</v>
      </c>
      <c r="C23" s="66"/>
      <c r="D23" s="67"/>
      <c r="E23" s="69">
        <v>-4</v>
      </c>
      <c r="F23" s="78" t="s">
        <v>345</v>
      </c>
      <c r="G23" s="80"/>
      <c r="H23" s="80"/>
      <c r="I23" s="81" t="str">
        <f t="shared" ref="I23:I28" si="0">LOOKUP(J23,$O$45:$P$54)</f>
        <v>Fair (+2)</v>
      </c>
      <c r="J23" s="93">
        <v>2</v>
      </c>
      <c r="K23" s="79"/>
      <c r="L23" s="80"/>
      <c r="M23" s="82" t="str">
        <f>O35</f>
        <v>1. small weapon</v>
      </c>
      <c r="O23" s="19" t="s">
        <v>30</v>
      </c>
      <c r="Q23" s="41">
        <v>4</v>
      </c>
      <c r="R23" s="42">
        <v>10</v>
      </c>
      <c r="T23">
        <v>3</v>
      </c>
      <c r="U23">
        <v>2</v>
      </c>
      <c r="V23">
        <v>2</v>
      </c>
    </row>
    <row r="24" spans="1:22">
      <c r="B24" s="63" t="s">
        <v>68</v>
      </c>
      <c r="C24" s="66"/>
      <c r="D24" s="67"/>
      <c r="E24" s="69">
        <v>-6</v>
      </c>
      <c r="F24" s="78" t="s">
        <v>199</v>
      </c>
      <c r="G24" s="80"/>
      <c r="H24" s="80"/>
      <c r="I24" s="81" t="str">
        <f t="shared" si="0"/>
        <v>Fantastic (+6)</v>
      </c>
      <c r="J24" s="93">
        <v>6</v>
      </c>
      <c r="K24" s="79">
        <f t="shared" ref="K24:K29" si="1">J24+4</f>
        <v>10</v>
      </c>
      <c r="L24" s="80"/>
      <c r="M24" s="82"/>
      <c r="O24" s="18" t="s">
        <v>12</v>
      </c>
      <c r="Q24" s="43">
        <v>5</v>
      </c>
      <c r="R24" s="44">
        <v>15</v>
      </c>
      <c r="T24">
        <v>1</v>
      </c>
      <c r="U24">
        <v>2</v>
      </c>
      <c r="V24">
        <v>1</v>
      </c>
    </row>
    <row r="25" spans="1:22">
      <c r="B25" s="63" t="s">
        <v>70</v>
      </c>
      <c r="C25" s="66"/>
      <c r="D25" s="67"/>
      <c r="E25" s="69">
        <v>-8</v>
      </c>
      <c r="F25" s="78" t="s">
        <v>198</v>
      </c>
      <c r="G25" s="80"/>
      <c r="H25" s="80"/>
      <c r="I25" s="81" t="str">
        <f t="shared" si="0"/>
        <v>Superb (+5)</v>
      </c>
      <c r="J25" s="93">
        <v>5</v>
      </c>
      <c r="K25" s="79">
        <f t="shared" si="1"/>
        <v>9</v>
      </c>
      <c r="L25" s="80"/>
      <c r="M25" s="80"/>
      <c r="O25" s="18" t="s">
        <v>56</v>
      </c>
      <c r="T25">
        <v>1</v>
      </c>
      <c r="U25">
        <v>2</v>
      </c>
      <c r="V25">
        <v>1</v>
      </c>
    </row>
    <row r="26" spans="1:22">
      <c r="B26" s="65" t="s">
        <v>37</v>
      </c>
      <c r="C26" s="64"/>
      <c r="D26" s="64"/>
      <c r="E26" s="86" t="s">
        <v>131</v>
      </c>
      <c r="F26" s="78" t="s">
        <v>200</v>
      </c>
      <c r="G26" s="80"/>
      <c r="H26" s="80"/>
      <c r="I26" s="81" t="str">
        <f t="shared" si="0"/>
        <v>Good (+3)</v>
      </c>
      <c r="J26" s="93">
        <v>3</v>
      </c>
      <c r="K26" s="79">
        <f t="shared" si="1"/>
        <v>7</v>
      </c>
      <c r="L26" s="80"/>
      <c r="M26" s="80"/>
      <c r="O26" s="18" t="s">
        <v>13</v>
      </c>
      <c r="P26" t="s">
        <v>33</v>
      </c>
      <c r="S26">
        <f>150/5</f>
        <v>30</v>
      </c>
    </row>
    <row r="27" spans="1:22">
      <c r="B27" s="63" t="s">
        <v>72</v>
      </c>
      <c r="C27" s="30" t="s">
        <v>71</v>
      </c>
      <c r="D27" s="71" t="s">
        <v>75</v>
      </c>
      <c r="E27" s="134" t="s">
        <v>235</v>
      </c>
      <c r="F27" s="78" t="s">
        <v>141</v>
      </c>
      <c r="G27" s="80"/>
      <c r="H27" s="80"/>
      <c r="I27" s="81" t="str">
        <f t="shared" si="0"/>
        <v>Fair (+2)</v>
      </c>
      <c r="J27" s="93">
        <v>2</v>
      </c>
      <c r="K27" s="79">
        <f t="shared" si="1"/>
        <v>6</v>
      </c>
      <c r="L27" s="80"/>
      <c r="M27" s="80"/>
      <c r="O27" s="18"/>
      <c r="P27" t="s">
        <v>34</v>
      </c>
    </row>
    <row r="28" spans="1:22">
      <c r="B28" s="72" t="s">
        <v>73</v>
      </c>
      <c r="C28" s="30" t="s">
        <v>71</v>
      </c>
      <c r="D28" s="31">
        <v>-1</v>
      </c>
      <c r="E28" s="134" t="s">
        <v>77</v>
      </c>
      <c r="F28" s="78" t="s">
        <v>136</v>
      </c>
      <c r="G28" s="80"/>
      <c r="H28" s="80"/>
      <c r="I28" s="81" t="str">
        <f t="shared" si="0"/>
        <v>Fair (+2)</v>
      </c>
      <c r="J28" s="93">
        <v>2</v>
      </c>
      <c r="K28" s="79">
        <f t="shared" si="1"/>
        <v>6</v>
      </c>
      <c r="L28" s="80"/>
      <c r="M28" s="255" t="s">
        <v>495</v>
      </c>
      <c r="O28" s="18"/>
      <c r="P28" t="s">
        <v>35</v>
      </c>
    </row>
    <row r="29" spans="1:22" ht="15" thickBot="1">
      <c r="B29" s="63" t="s">
        <v>74</v>
      </c>
      <c r="C29" s="30" t="s">
        <v>71</v>
      </c>
      <c r="D29" s="31">
        <v>-2</v>
      </c>
      <c r="E29" s="134" t="s">
        <v>457</v>
      </c>
      <c r="F29" s="78"/>
      <c r="G29" s="80"/>
      <c r="H29" s="80"/>
      <c r="I29" s="81"/>
      <c r="J29" s="93"/>
      <c r="K29" s="79">
        <f t="shared" si="1"/>
        <v>4</v>
      </c>
      <c r="L29" s="80"/>
      <c r="M29" s="255" t="s">
        <v>494</v>
      </c>
      <c r="O29" s="18"/>
      <c r="P29" t="s">
        <v>36</v>
      </c>
    </row>
    <row r="30" spans="1:22" ht="15" thickBot="1">
      <c r="B30" s="73" t="s">
        <v>76</v>
      </c>
      <c r="C30" s="32" t="s">
        <v>71</v>
      </c>
      <c r="D30" s="33">
        <v>-3</v>
      </c>
      <c r="E30" s="135" t="s">
        <v>236</v>
      </c>
      <c r="F30" s="196" t="s">
        <v>80</v>
      </c>
      <c r="G30" s="74"/>
      <c r="H30" s="46">
        <v>0</v>
      </c>
      <c r="I30" s="117" t="s">
        <v>187</v>
      </c>
      <c r="J30" s="70"/>
      <c r="K30" s="70"/>
      <c r="L30" s="195" t="s">
        <v>498</v>
      </c>
      <c r="M30" s="258" t="str">
        <f>E12</f>
        <v>Good (+3)</v>
      </c>
      <c r="O30" s="18"/>
    </row>
    <row r="31" spans="1:22">
      <c r="B31" s="75"/>
      <c r="C31" s="75"/>
      <c r="D31" s="75"/>
      <c r="E31" s="75"/>
      <c r="F31" s="75"/>
      <c r="G31" s="76"/>
      <c r="H31" s="75"/>
      <c r="I31" s="75"/>
      <c r="J31" s="75"/>
      <c r="K31" s="75"/>
      <c r="L31" s="75"/>
      <c r="M31" s="75"/>
    </row>
    <row r="32" spans="1:22">
      <c r="B32" s="192" t="s">
        <v>97</v>
      </c>
      <c r="C32" s="192"/>
      <c r="D32" s="192"/>
      <c r="E32" s="193" t="s">
        <v>98</v>
      </c>
      <c r="F32" s="194"/>
      <c r="G32" s="194"/>
      <c r="H32" s="192" t="s">
        <v>100</v>
      </c>
      <c r="I32" s="192"/>
      <c r="J32" s="192"/>
      <c r="K32" s="192"/>
      <c r="L32" s="192" t="s">
        <v>99</v>
      </c>
      <c r="M32" s="192"/>
    </row>
    <row r="33" spans="2:19">
      <c r="B33" s="52" t="s">
        <v>213</v>
      </c>
      <c r="C33" s="47"/>
      <c r="D33" s="113"/>
      <c r="E33" s="113" t="s">
        <v>211</v>
      </c>
      <c r="F33" s="113"/>
      <c r="G33" s="114"/>
      <c r="H33" s="113"/>
      <c r="I33" s="47"/>
      <c r="J33" s="47"/>
      <c r="K33" s="47"/>
      <c r="L33" s="47"/>
      <c r="M33" s="52"/>
    </row>
    <row r="34" spans="2:19">
      <c r="B34" s="52" t="s">
        <v>315</v>
      </c>
      <c r="C34" s="47"/>
      <c r="D34" s="115"/>
      <c r="E34" s="113" t="s">
        <v>210</v>
      </c>
      <c r="F34" s="113"/>
      <c r="G34" s="114"/>
      <c r="H34" s="113"/>
      <c r="I34" s="47"/>
      <c r="J34" s="47"/>
      <c r="K34" s="47"/>
      <c r="L34" s="47"/>
      <c r="M34" s="52"/>
      <c r="O34" t="s">
        <v>81</v>
      </c>
      <c r="R34" t="s">
        <v>224</v>
      </c>
    </row>
    <row r="35" spans="2:19">
      <c r="B35" s="114" t="s">
        <v>316</v>
      </c>
      <c r="C35" s="47"/>
      <c r="D35" s="113"/>
      <c r="E35" s="113" t="s">
        <v>209</v>
      </c>
      <c r="F35" s="113"/>
      <c r="G35" s="114"/>
      <c r="H35" s="113"/>
      <c r="I35" s="47"/>
      <c r="J35" s="47"/>
      <c r="K35" s="47"/>
      <c r="L35" s="47"/>
      <c r="M35" s="52"/>
      <c r="O35" t="s">
        <v>82</v>
      </c>
      <c r="R35">
        <v>4</v>
      </c>
      <c r="S35" t="s">
        <v>358</v>
      </c>
    </row>
    <row r="36" spans="2:19">
      <c r="B36" s="114"/>
      <c r="C36" s="47"/>
      <c r="D36" s="113"/>
      <c r="E36" s="113"/>
      <c r="F36" s="113"/>
      <c r="G36" s="114"/>
      <c r="H36" s="113"/>
      <c r="I36" s="47"/>
      <c r="J36" s="47"/>
      <c r="K36" s="47"/>
      <c r="L36" s="47"/>
      <c r="M36" s="52"/>
      <c r="O36" t="s">
        <v>83</v>
      </c>
      <c r="R36">
        <v>3</v>
      </c>
      <c r="S36" t="s">
        <v>359</v>
      </c>
    </row>
    <row r="37" spans="2:19">
      <c r="B37" s="52"/>
      <c r="C37" s="47"/>
      <c r="D37" s="113"/>
      <c r="E37" s="113"/>
      <c r="F37" s="113"/>
      <c r="G37" s="114"/>
      <c r="H37" s="113"/>
      <c r="I37" s="47"/>
      <c r="J37" s="47"/>
      <c r="K37" s="47"/>
      <c r="L37" s="47"/>
      <c r="M37" s="52"/>
      <c r="O37" t="s">
        <v>84</v>
      </c>
      <c r="R37">
        <v>2</v>
      </c>
      <c r="S37" t="s">
        <v>360</v>
      </c>
    </row>
    <row r="38" spans="2:19">
      <c r="B38" s="192" t="s">
        <v>101</v>
      </c>
      <c r="C38" s="192"/>
      <c r="D38" s="192"/>
      <c r="E38" s="194"/>
      <c r="F38" s="194"/>
      <c r="G38" s="194"/>
      <c r="H38" s="192"/>
      <c r="I38" s="192"/>
      <c r="J38" s="192"/>
      <c r="K38" s="192"/>
      <c r="L38" s="192" t="s">
        <v>9</v>
      </c>
      <c r="M38" s="23"/>
      <c r="O38" t="s">
        <v>85</v>
      </c>
      <c r="R38">
        <v>1</v>
      </c>
      <c r="S38" t="s">
        <v>361</v>
      </c>
    </row>
    <row r="39" spans="2:19" ht="16.95" customHeight="1">
      <c r="B39" s="15"/>
      <c r="C39" s="36"/>
      <c r="D39" s="36"/>
      <c r="E39" s="36"/>
      <c r="F39" s="36"/>
      <c r="G39" s="15"/>
      <c r="H39" s="36"/>
      <c r="I39" s="36"/>
      <c r="J39" s="36"/>
      <c r="K39" s="36"/>
      <c r="L39" s="47" t="s">
        <v>129</v>
      </c>
      <c r="M39" s="15"/>
      <c r="O39" t="s">
        <v>80</v>
      </c>
    </row>
    <row r="40" spans="2:19">
      <c r="B40" s="15"/>
      <c r="C40" s="36"/>
      <c r="D40" s="36"/>
      <c r="E40" s="36"/>
      <c r="F40" s="36"/>
      <c r="G40" s="15"/>
      <c r="H40" s="36"/>
      <c r="I40" s="36"/>
      <c r="J40" s="36"/>
      <c r="K40" s="36"/>
      <c r="L40" s="47" t="s">
        <v>212</v>
      </c>
      <c r="M40" s="15"/>
      <c r="O40" t="s">
        <v>86</v>
      </c>
    </row>
    <row r="41" spans="2:19">
      <c r="B41" s="15"/>
      <c r="C41" s="36"/>
      <c r="D41" s="36"/>
      <c r="E41" s="36"/>
      <c r="F41" s="36"/>
      <c r="G41" s="15"/>
      <c r="H41" s="36"/>
      <c r="I41" s="36"/>
      <c r="J41" s="36"/>
      <c r="K41" s="36"/>
      <c r="L41" s="36"/>
      <c r="M41" s="15"/>
      <c r="O41" t="s">
        <v>87</v>
      </c>
    </row>
    <row r="42" spans="2:19">
      <c r="B42" s="15"/>
      <c r="C42" s="36"/>
      <c r="D42" s="36"/>
      <c r="E42" s="36"/>
      <c r="F42" s="36"/>
      <c r="G42" s="15"/>
      <c r="H42" s="36"/>
      <c r="I42" s="36"/>
      <c r="J42" s="36"/>
      <c r="K42" s="36"/>
      <c r="L42" s="36"/>
      <c r="M42" s="15"/>
      <c r="O42" t="s">
        <v>88</v>
      </c>
    </row>
    <row r="43" spans="2:19">
      <c r="B43" s="37" t="s">
        <v>134</v>
      </c>
      <c r="C43" s="37"/>
      <c r="D43" s="37"/>
      <c r="E43" s="37"/>
      <c r="F43" s="37"/>
      <c r="G43" s="38"/>
      <c r="H43" s="37"/>
      <c r="I43" s="37"/>
      <c r="J43" s="37"/>
      <c r="K43" s="37"/>
      <c r="L43" s="37"/>
      <c r="M43" s="37"/>
      <c r="O43" t="s">
        <v>89</v>
      </c>
    </row>
    <row r="44" spans="2:19">
      <c r="B44" s="154" t="s">
        <v>90</v>
      </c>
      <c r="C44" s="155" t="s">
        <v>201</v>
      </c>
      <c r="D44" s="156"/>
      <c r="E44" s="156"/>
      <c r="F44" s="157"/>
      <c r="G44" s="158"/>
      <c r="H44" s="154" t="s">
        <v>90</v>
      </c>
      <c r="I44" s="155" t="s">
        <v>202</v>
      </c>
      <c r="J44" s="156"/>
      <c r="K44" s="156"/>
      <c r="L44" s="157"/>
      <c r="M44" s="158"/>
    </row>
    <row r="45" spans="2:19">
      <c r="B45" s="27" t="s">
        <v>91</v>
      </c>
      <c r="C45" s="11" t="s">
        <v>200</v>
      </c>
      <c r="D45" s="17" t="s">
        <v>92</v>
      </c>
      <c r="E45" s="48">
        <v>2</v>
      </c>
      <c r="F45" s="17" t="s">
        <v>94</v>
      </c>
      <c r="G45" s="16" t="s">
        <v>106</v>
      </c>
      <c r="H45" s="27" t="s">
        <v>91</v>
      </c>
      <c r="I45" s="11" t="s">
        <v>200</v>
      </c>
      <c r="J45" s="17" t="s">
        <v>92</v>
      </c>
      <c r="K45" s="48">
        <v>4</v>
      </c>
      <c r="L45" s="17" t="s">
        <v>94</v>
      </c>
      <c r="M45" s="16" t="s">
        <v>142</v>
      </c>
      <c r="O45">
        <v>0</v>
      </c>
      <c r="P45" s="31" t="s">
        <v>43</v>
      </c>
      <c r="R45" s="265" t="s">
        <v>373</v>
      </c>
    </row>
    <row r="46" spans="2:19">
      <c r="B46" s="27" t="s">
        <v>135</v>
      </c>
      <c r="C46" s="11" t="s">
        <v>141</v>
      </c>
      <c r="D46" s="17" t="s">
        <v>93</v>
      </c>
      <c r="E46" s="11" t="s">
        <v>115</v>
      </c>
      <c r="F46" s="17" t="s">
        <v>95</v>
      </c>
      <c r="G46" s="13" t="s">
        <v>214</v>
      </c>
      <c r="H46" s="27" t="s">
        <v>135</v>
      </c>
      <c r="I46" s="11" t="s">
        <v>141</v>
      </c>
      <c r="J46" s="17" t="s">
        <v>93</v>
      </c>
      <c r="K46" s="11" t="s">
        <v>140</v>
      </c>
      <c r="L46" s="17" t="s">
        <v>95</v>
      </c>
      <c r="M46" s="13" t="s">
        <v>147</v>
      </c>
      <c r="O46">
        <v>1</v>
      </c>
      <c r="P46" s="31" t="s">
        <v>42</v>
      </c>
      <c r="R46" s="265" t="s">
        <v>374</v>
      </c>
    </row>
    <row r="47" spans="2:19">
      <c r="B47" s="14" t="s">
        <v>216</v>
      </c>
      <c r="C47" s="15"/>
      <c r="D47" s="15"/>
      <c r="E47" s="15"/>
      <c r="F47" s="15"/>
      <c r="G47" s="16"/>
      <c r="H47" s="14" t="s">
        <v>215</v>
      </c>
      <c r="I47" s="15"/>
      <c r="J47" s="15"/>
      <c r="K47" s="15"/>
      <c r="L47" s="15"/>
      <c r="M47" s="16"/>
      <c r="O47">
        <v>2</v>
      </c>
      <c r="P47" s="31" t="s">
        <v>41</v>
      </c>
      <c r="R47" s="265" t="s">
        <v>374</v>
      </c>
    </row>
    <row r="48" spans="2:19">
      <c r="B48" s="14"/>
      <c r="C48" s="15"/>
      <c r="D48" s="15"/>
      <c r="E48" s="15"/>
      <c r="F48" s="15"/>
      <c r="G48" s="16"/>
      <c r="H48" s="14"/>
      <c r="I48" s="15"/>
      <c r="J48" s="15"/>
      <c r="K48" s="15"/>
      <c r="L48" s="15"/>
      <c r="M48" s="16"/>
      <c r="O48">
        <v>3</v>
      </c>
      <c r="P48" s="31" t="s">
        <v>40</v>
      </c>
      <c r="R48" s="265" t="s">
        <v>372</v>
      </c>
    </row>
    <row r="49" spans="2:19">
      <c r="B49" s="14"/>
      <c r="C49" s="15"/>
      <c r="D49" s="15"/>
      <c r="E49" s="15"/>
      <c r="F49" s="15"/>
      <c r="G49" s="16"/>
      <c r="H49" s="14"/>
      <c r="I49" s="15"/>
      <c r="J49" s="15"/>
      <c r="K49" s="15"/>
      <c r="L49" s="15"/>
      <c r="M49" s="16"/>
      <c r="O49">
        <v>4</v>
      </c>
      <c r="P49" s="31" t="s">
        <v>39</v>
      </c>
      <c r="R49" s="265" t="s">
        <v>372</v>
      </c>
    </row>
    <row r="50" spans="2:19">
      <c r="B50" s="14"/>
      <c r="C50" s="15"/>
      <c r="D50" s="15"/>
      <c r="E50" s="15"/>
      <c r="F50" s="15"/>
      <c r="G50" s="16"/>
      <c r="H50" s="14"/>
      <c r="I50" s="15"/>
      <c r="J50" s="15"/>
      <c r="K50" s="15"/>
      <c r="L50" s="15"/>
      <c r="M50" s="16"/>
      <c r="O50">
        <v>5</v>
      </c>
      <c r="P50" s="31" t="s">
        <v>38</v>
      </c>
      <c r="R50" s="265" t="s">
        <v>228</v>
      </c>
      <c r="S50" t="s">
        <v>491</v>
      </c>
    </row>
    <row r="51" spans="2:19">
      <c r="B51" s="154" t="s">
        <v>90</v>
      </c>
      <c r="C51" s="155" t="s">
        <v>203</v>
      </c>
      <c r="D51" s="156"/>
      <c r="E51" s="156"/>
      <c r="F51" s="157"/>
      <c r="G51" s="158"/>
      <c r="H51" s="154" t="s">
        <v>90</v>
      </c>
      <c r="I51" s="155" t="s">
        <v>205</v>
      </c>
      <c r="J51" s="156"/>
      <c r="K51" s="156"/>
      <c r="L51" s="157"/>
      <c r="M51" s="158"/>
      <c r="O51">
        <v>6</v>
      </c>
      <c r="P51" t="s">
        <v>124</v>
      </c>
      <c r="R51" s="265" t="s">
        <v>228</v>
      </c>
    </row>
    <row r="52" spans="2:19">
      <c r="B52" s="27" t="s">
        <v>91</v>
      </c>
      <c r="C52" s="11" t="s">
        <v>204</v>
      </c>
      <c r="D52" s="17" t="s">
        <v>92</v>
      </c>
      <c r="E52" s="48">
        <v>6</v>
      </c>
      <c r="F52" s="17" t="s">
        <v>94</v>
      </c>
      <c r="G52" s="16" t="s">
        <v>286</v>
      </c>
      <c r="H52" s="27" t="s">
        <v>91</v>
      </c>
      <c r="I52" s="11" t="s">
        <v>200</v>
      </c>
      <c r="J52" s="17" t="s">
        <v>92</v>
      </c>
      <c r="K52" s="48">
        <v>3</v>
      </c>
      <c r="L52" s="17" t="s">
        <v>94</v>
      </c>
      <c r="M52" s="16" t="s">
        <v>239</v>
      </c>
      <c r="O52">
        <v>7</v>
      </c>
      <c r="P52" t="s">
        <v>190</v>
      </c>
      <c r="R52" s="265" t="s">
        <v>547</v>
      </c>
      <c r="S52" t="s">
        <v>493</v>
      </c>
    </row>
    <row r="53" spans="2:19">
      <c r="B53" s="27" t="s">
        <v>135</v>
      </c>
      <c r="C53" s="11" t="s">
        <v>136</v>
      </c>
      <c r="D53" s="17" t="s">
        <v>93</v>
      </c>
      <c r="E53" s="11" t="s">
        <v>162</v>
      </c>
      <c r="F53" s="17" t="s">
        <v>95</v>
      </c>
      <c r="G53" s="13" t="s">
        <v>143</v>
      </c>
      <c r="H53" s="27" t="s">
        <v>135</v>
      </c>
      <c r="I53" s="11" t="s">
        <v>136</v>
      </c>
      <c r="J53" s="17" t="s">
        <v>93</v>
      </c>
      <c r="K53" s="11" t="s">
        <v>114</v>
      </c>
      <c r="L53" s="17" t="s">
        <v>95</v>
      </c>
      <c r="M53" s="13" t="s">
        <v>143</v>
      </c>
      <c r="O53">
        <v>8</v>
      </c>
      <c r="P53" t="s">
        <v>191</v>
      </c>
      <c r="R53" s="265" t="s">
        <v>547</v>
      </c>
    </row>
    <row r="54" spans="2:19">
      <c r="B54" s="14" t="s">
        <v>287</v>
      </c>
      <c r="C54" s="15"/>
      <c r="D54" s="15"/>
      <c r="E54" s="15"/>
      <c r="F54" s="15"/>
      <c r="G54" s="16"/>
      <c r="H54" s="14" t="s">
        <v>291</v>
      </c>
      <c r="I54" s="15"/>
      <c r="J54" s="15"/>
      <c r="K54" s="15"/>
      <c r="L54" s="15"/>
      <c r="M54" s="16"/>
      <c r="O54">
        <v>9</v>
      </c>
      <c r="P54" t="s">
        <v>593</v>
      </c>
      <c r="R54" s="265" t="s">
        <v>548</v>
      </c>
      <c r="S54" t="s">
        <v>492</v>
      </c>
    </row>
    <row r="55" spans="2:19">
      <c r="B55" s="14" t="s">
        <v>288</v>
      </c>
      <c r="C55" s="15"/>
      <c r="D55" s="15"/>
      <c r="E55" s="15"/>
      <c r="F55" s="15"/>
      <c r="G55" s="16"/>
      <c r="H55" s="14" t="s">
        <v>292</v>
      </c>
      <c r="I55" s="15"/>
      <c r="J55" s="15"/>
      <c r="K55" s="15"/>
      <c r="L55" s="15"/>
      <c r="M55" s="16"/>
      <c r="O55">
        <v>10</v>
      </c>
      <c r="P55" t="s">
        <v>594</v>
      </c>
    </row>
    <row r="56" spans="2:19">
      <c r="B56" s="14" t="s">
        <v>289</v>
      </c>
      <c r="C56" s="15"/>
      <c r="D56" s="15"/>
      <c r="E56" s="15"/>
      <c r="F56" s="15"/>
      <c r="G56" s="16"/>
      <c r="H56" s="14" t="s">
        <v>293</v>
      </c>
      <c r="I56" s="15"/>
      <c r="J56" s="15"/>
      <c r="K56" s="15"/>
      <c r="L56" s="15"/>
      <c r="M56" s="16"/>
      <c r="O56">
        <f>SUM(O57:O71)</f>
        <v>30</v>
      </c>
      <c r="Q56" t="s">
        <v>219</v>
      </c>
    </row>
    <row r="57" spans="2:19">
      <c r="B57" s="14" t="s">
        <v>290</v>
      </c>
      <c r="C57" s="15"/>
      <c r="D57" s="15"/>
      <c r="E57" s="15"/>
      <c r="F57" s="15"/>
      <c r="G57" s="16"/>
      <c r="H57" s="14" t="s">
        <v>294</v>
      </c>
      <c r="I57" s="15"/>
      <c r="J57" s="15"/>
      <c r="K57" s="15"/>
      <c r="L57" s="15"/>
      <c r="M57" s="16"/>
      <c r="O57">
        <v>2</v>
      </c>
      <c r="Q57" t="s">
        <v>220</v>
      </c>
      <c r="R57" t="s">
        <v>221</v>
      </c>
    </row>
    <row r="58" spans="2:19">
      <c r="B58" s="154" t="s">
        <v>90</v>
      </c>
      <c r="C58" s="155" t="s">
        <v>206</v>
      </c>
      <c r="D58" s="156"/>
      <c r="E58" s="156"/>
      <c r="F58" s="157"/>
      <c r="G58" s="158"/>
      <c r="H58" s="154" t="s">
        <v>90</v>
      </c>
      <c r="I58" s="155" t="s">
        <v>295</v>
      </c>
      <c r="J58" s="156"/>
      <c r="K58" s="156"/>
      <c r="L58" s="157"/>
      <c r="M58" s="158"/>
      <c r="O58">
        <v>4</v>
      </c>
      <c r="Q58" t="s">
        <v>222</v>
      </c>
    </row>
    <row r="59" spans="2:19">
      <c r="B59" s="27" t="s">
        <v>91</v>
      </c>
      <c r="C59" s="11" t="s">
        <v>200</v>
      </c>
      <c r="D59" s="17" t="s">
        <v>92</v>
      </c>
      <c r="E59" s="48">
        <v>3</v>
      </c>
      <c r="F59" s="17" t="s">
        <v>94</v>
      </c>
      <c r="G59" s="16" t="s">
        <v>286</v>
      </c>
      <c r="H59" s="27" t="s">
        <v>91</v>
      </c>
      <c r="I59" s="11" t="s">
        <v>200</v>
      </c>
      <c r="J59" s="17" t="s">
        <v>92</v>
      </c>
      <c r="K59" s="48">
        <v>5</v>
      </c>
      <c r="L59" s="17" t="s">
        <v>94</v>
      </c>
      <c r="M59" s="16" t="s">
        <v>296</v>
      </c>
      <c r="O59">
        <v>6</v>
      </c>
      <c r="Q59" t="s">
        <v>223</v>
      </c>
    </row>
    <row r="60" spans="2:19">
      <c r="B60" s="27" t="s">
        <v>135</v>
      </c>
      <c r="C60" s="11" t="s">
        <v>136</v>
      </c>
      <c r="D60" s="17" t="s">
        <v>93</v>
      </c>
      <c r="E60" s="11" t="s">
        <v>121</v>
      </c>
      <c r="F60" s="17" t="s">
        <v>95</v>
      </c>
      <c r="G60" s="13" t="s">
        <v>143</v>
      </c>
      <c r="H60" s="27" t="s">
        <v>135</v>
      </c>
      <c r="I60" s="11" t="s">
        <v>136</v>
      </c>
      <c r="J60" s="17" t="s">
        <v>93</v>
      </c>
      <c r="K60" s="11" t="s">
        <v>114</v>
      </c>
      <c r="L60" s="17" t="s">
        <v>95</v>
      </c>
      <c r="M60" s="13" t="s">
        <v>143</v>
      </c>
      <c r="O60">
        <v>3</v>
      </c>
    </row>
    <row r="61" spans="2:19">
      <c r="B61" s="14" t="s">
        <v>301</v>
      </c>
      <c r="C61" s="15"/>
      <c r="D61" s="15"/>
      <c r="E61" s="15"/>
      <c r="F61" s="15"/>
      <c r="G61" s="16"/>
      <c r="H61" s="14" t="s">
        <v>297</v>
      </c>
      <c r="I61" s="15"/>
      <c r="J61" s="15"/>
      <c r="K61" s="15"/>
      <c r="L61" s="15"/>
      <c r="M61" s="16"/>
      <c r="O61">
        <v>3</v>
      </c>
    </row>
    <row r="62" spans="2:19">
      <c r="B62" s="14" t="s">
        <v>302</v>
      </c>
      <c r="C62" s="15"/>
      <c r="D62" s="15"/>
      <c r="E62" s="15"/>
      <c r="F62" s="15"/>
      <c r="G62" s="16"/>
      <c r="H62" s="14" t="s">
        <v>298</v>
      </c>
      <c r="I62" s="15"/>
      <c r="J62" s="15"/>
      <c r="K62" s="15"/>
      <c r="L62" s="15"/>
      <c r="M62" s="16"/>
      <c r="O62">
        <v>5</v>
      </c>
    </row>
    <row r="63" spans="2:19">
      <c r="B63" s="14" t="s">
        <v>303</v>
      </c>
      <c r="C63" s="15"/>
      <c r="D63" s="15"/>
      <c r="E63" s="15"/>
      <c r="F63" s="15"/>
      <c r="G63" s="16"/>
      <c r="H63" s="14" t="s">
        <v>299</v>
      </c>
      <c r="I63" s="15"/>
      <c r="J63" s="15"/>
      <c r="K63" s="15"/>
      <c r="L63" s="15"/>
      <c r="M63" s="16"/>
      <c r="O63">
        <v>3</v>
      </c>
    </row>
    <row r="64" spans="2:19">
      <c r="B64" s="14"/>
      <c r="C64" s="15"/>
      <c r="D64" s="15"/>
      <c r="E64" s="15"/>
      <c r="F64" s="15"/>
      <c r="G64" s="16"/>
      <c r="H64" s="14" t="s">
        <v>300</v>
      </c>
      <c r="I64" s="15"/>
      <c r="J64" s="15"/>
      <c r="K64" s="15"/>
      <c r="L64" s="15"/>
      <c r="M64" s="16"/>
      <c r="O64">
        <v>4</v>
      </c>
    </row>
    <row r="65" spans="2:17">
      <c r="B65" s="154" t="s">
        <v>90</v>
      </c>
      <c r="C65" s="155" t="s">
        <v>207</v>
      </c>
      <c r="D65" s="156"/>
      <c r="E65" s="156"/>
      <c r="F65" s="157"/>
      <c r="G65" s="158"/>
      <c r="H65" s="154" t="s">
        <v>90</v>
      </c>
      <c r="I65" s="155" t="s">
        <v>304</v>
      </c>
      <c r="J65" s="156"/>
      <c r="K65" s="156"/>
      <c r="L65" s="157"/>
      <c r="M65" s="158"/>
    </row>
    <row r="66" spans="2:17">
      <c r="B66" s="27" t="s">
        <v>91</v>
      </c>
      <c r="C66" s="11" t="s">
        <v>208</v>
      </c>
      <c r="D66" s="17" t="s">
        <v>92</v>
      </c>
      <c r="E66" s="48">
        <v>3</v>
      </c>
      <c r="F66" s="17" t="s">
        <v>94</v>
      </c>
      <c r="G66" s="16" t="s">
        <v>310</v>
      </c>
      <c r="H66" s="27" t="s">
        <v>91</v>
      </c>
      <c r="I66" s="11" t="s">
        <v>200</v>
      </c>
      <c r="J66" s="17" t="s">
        <v>92</v>
      </c>
      <c r="K66" s="48">
        <v>4</v>
      </c>
      <c r="L66" s="17" t="s">
        <v>94</v>
      </c>
      <c r="M66" s="16" t="s">
        <v>305</v>
      </c>
    </row>
    <row r="67" spans="2:17">
      <c r="B67" s="27" t="s">
        <v>135</v>
      </c>
      <c r="C67" s="11" t="s">
        <v>141</v>
      </c>
      <c r="D67" s="17" t="s">
        <v>93</v>
      </c>
      <c r="E67" s="11" t="s">
        <v>140</v>
      </c>
      <c r="F67" s="17" t="s">
        <v>95</v>
      </c>
      <c r="G67" s="13" t="s">
        <v>143</v>
      </c>
      <c r="H67" s="27" t="s">
        <v>135</v>
      </c>
      <c r="I67" s="11" t="s">
        <v>136</v>
      </c>
      <c r="J67" s="17" t="s">
        <v>93</v>
      </c>
      <c r="K67" s="11" t="s">
        <v>114</v>
      </c>
      <c r="L67" s="17" t="s">
        <v>95</v>
      </c>
      <c r="M67" s="13" t="s">
        <v>143</v>
      </c>
    </row>
    <row r="68" spans="2:17">
      <c r="B68" s="14" t="s">
        <v>311</v>
      </c>
      <c r="C68" s="15"/>
      <c r="D68" s="15"/>
      <c r="E68" s="15"/>
      <c r="F68" s="15"/>
      <c r="G68" s="16"/>
      <c r="H68" s="14" t="s">
        <v>306</v>
      </c>
      <c r="I68" s="15"/>
      <c r="J68" s="15"/>
      <c r="K68" s="15"/>
      <c r="L68" s="15"/>
      <c r="M68" s="16"/>
    </row>
    <row r="69" spans="2:17">
      <c r="B69" s="14" t="s">
        <v>312</v>
      </c>
      <c r="C69" s="15"/>
      <c r="D69" s="15"/>
      <c r="E69" s="15"/>
      <c r="F69" s="15"/>
      <c r="G69" s="16"/>
      <c r="H69" s="14" t="s">
        <v>307</v>
      </c>
      <c r="I69" s="15"/>
      <c r="J69" s="15"/>
      <c r="K69" s="15"/>
      <c r="L69" s="15"/>
      <c r="M69" s="16"/>
    </row>
    <row r="70" spans="2:17">
      <c r="B70" s="14" t="s">
        <v>313</v>
      </c>
      <c r="C70" s="15"/>
      <c r="D70" s="15"/>
      <c r="E70" s="15"/>
      <c r="F70" s="15"/>
      <c r="G70" s="16"/>
      <c r="H70" s="14" t="s">
        <v>308</v>
      </c>
      <c r="I70" s="15"/>
      <c r="J70" s="15"/>
      <c r="K70" s="15"/>
      <c r="L70" s="15"/>
      <c r="M70" s="16"/>
    </row>
    <row r="71" spans="2:17">
      <c r="B71" s="14" t="s">
        <v>314</v>
      </c>
      <c r="C71" s="15"/>
      <c r="D71" s="15"/>
      <c r="E71" s="15"/>
      <c r="F71" s="15"/>
      <c r="G71" s="16"/>
      <c r="H71" s="14" t="s">
        <v>309</v>
      </c>
      <c r="I71" s="15"/>
      <c r="J71" s="15"/>
      <c r="K71" s="15"/>
      <c r="L71" s="15"/>
      <c r="M71" s="16"/>
      <c r="Q71" t="s">
        <v>180</v>
      </c>
    </row>
    <row r="72" spans="2:17">
      <c r="B72" s="12"/>
      <c r="C72" s="12"/>
      <c r="D72" s="12"/>
      <c r="E72" s="12"/>
      <c r="F72" s="12"/>
      <c r="G72" s="34"/>
      <c r="H72" s="12"/>
      <c r="I72" s="12"/>
      <c r="J72" s="12"/>
      <c r="K72" s="12"/>
      <c r="L72" s="12"/>
      <c r="M72" s="12"/>
      <c r="Q72" t="s">
        <v>181</v>
      </c>
    </row>
    <row r="73" spans="2:17">
      <c r="B73" s="17" t="s">
        <v>49</v>
      </c>
      <c r="D73" s="204" t="s">
        <v>528</v>
      </c>
      <c r="E73" s="11"/>
      <c r="F73" s="11"/>
      <c r="G73" s="98"/>
      <c r="H73" s="98"/>
      <c r="I73" s="98"/>
      <c r="J73" s="13"/>
    </row>
    <row r="74" spans="2:17">
      <c r="B74" s="17" t="s">
        <v>50</v>
      </c>
      <c r="C74" s="17"/>
      <c r="D74" s="291" t="s">
        <v>533</v>
      </c>
      <c r="E74" s="220"/>
      <c r="F74" s="220"/>
      <c r="G74" s="220"/>
      <c r="H74" s="220"/>
      <c r="I74" s="220"/>
      <c r="J74" s="292"/>
    </row>
    <row r="75" spans="2:17">
      <c r="B75" s="17"/>
      <c r="C75" s="17"/>
      <c r="D75" s="275"/>
      <c r="E75" s="222"/>
      <c r="F75" s="222"/>
      <c r="G75" s="222"/>
      <c r="H75" s="222"/>
      <c r="I75" s="222"/>
      <c r="J75" s="293"/>
    </row>
    <row r="76" spans="2:17">
      <c r="B76" s="17"/>
      <c r="C76" s="17"/>
      <c r="D76" s="276"/>
      <c r="E76" s="224"/>
      <c r="F76" s="224"/>
      <c r="G76" s="224"/>
      <c r="H76" s="224"/>
      <c r="I76" s="224"/>
      <c r="J76" s="294"/>
    </row>
    <row r="77" spans="2:17">
      <c r="B77" s="183" t="s">
        <v>0</v>
      </c>
      <c r="C77" s="183"/>
      <c r="D77" s="183"/>
      <c r="E77" s="268" t="s">
        <v>438</v>
      </c>
      <c r="F77" s="269"/>
      <c r="G77" s="183"/>
      <c r="H77" s="183"/>
      <c r="I77" s="183"/>
      <c r="J77" s="183"/>
    </row>
    <row r="78" spans="2:17">
      <c r="B78" s="147" t="s">
        <v>1</v>
      </c>
      <c r="C78" s="14" t="s">
        <v>531</v>
      </c>
      <c r="D78" s="15"/>
      <c r="E78" s="270" t="s">
        <v>439</v>
      </c>
      <c r="F78" s="140"/>
      <c r="G78" s="219" t="s">
        <v>447</v>
      </c>
      <c r="H78" s="270" t="s">
        <v>442</v>
      </c>
      <c r="I78" s="140"/>
      <c r="J78" s="219" t="s">
        <v>446</v>
      </c>
    </row>
    <row r="79" spans="2:17">
      <c r="B79" s="24" t="s">
        <v>445</v>
      </c>
      <c r="C79" s="10" t="s">
        <v>532</v>
      </c>
      <c r="D79" s="11"/>
      <c r="E79" s="216" t="s">
        <v>440</v>
      </c>
      <c r="F79" s="17"/>
      <c r="G79" s="219">
        <v>-2</v>
      </c>
      <c r="H79" s="216" t="s">
        <v>443</v>
      </c>
      <c r="I79" s="17"/>
      <c r="J79" s="219">
        <v>-1</v>
      </c>
    </row>
    <row r="80" spans="2:17">
      <c r="B80" s="12"/>
      <c r="C80" s="12"/>
      <c r="D80" s="12"/>
      <c r="E80" s="263" t="s">
        <v>441</v>
      </c>
      <c r="F80" s="15"/>
      <c r="G80" s="219">
        <v>0</v>
      </c>
      <c r="H80" s="217" t="s">
        <v>444</v>
      </c>
      <c r="I80" s="15"/>
      <c r="J80" s="218">
        <v>0</v>
      </c>
    </row>
    <row r="81" spans="2:13" ht="15" thickBot="1">
      <c r="B81" s="267" t="s">
        <v>80</v>
      </c>
      <c r="C81" s="185" t="s">
        <v>224</v>
      </c>
      <c r="D81" s="185"/>
      <c r="E81" s="189" t="s">
        <v>78</v>
      </c>
      <c r="F81" s="188"/>
      <c r="G81" s="190"/>
      <c r="H81" s="190"/>
      <c r="I81" s="190"/>
      <c r="J81" s="191"/>
    </row>
    <row r="82" spans="2:13" ht="15" thickBot="1">
      <c r="B82" s="46">
        <v>3</v>
      </c>
      <c r="C82" s="215" t="s">
        <v>225</v>
      </c>
      <c r="D82" s="123" t="s">
        <v>374</v>
      </c>
      <c r="E82" s="78" t="s">
        <v>283</v>
      </c>
      <c r="F82" s="80"/>
      <c r="G82" s="93"/>
      <c r="H82" s="93"/>
      <c r="I82" s="93"/>
      <c r="J82" s="271" t="s">
        <v>284</v>
      </c>
    </row>
    <row r="83" spans="2:13">
      <c r="B83" s="83" t="s">
        <v>530</v>
      </c>
      <c r="C83" s="63" t="s">
        <v>226</v>
      </c>
      <c r="D83" s="123" t="s">
        <v>374</v>
      </c>
      <c r="E83" s="78" t="s">
        <v>529</v>
      </c>
      <c r="F83" s="80"/>
      <c r="G83" s="93"/>
      <c r="H83" s="93"/>
      <c r="I83" s="93"/>
      <c r="J83" s="273" t="s">
        <v>84</v>
      </c>
    </row>
    <row r="84" spans="2:13">
      <c r="B84" s="2"/>
      <c r="C84" s="2"/>
      <c r="D84" s="2"/>
      <c r="E84" s="78" t="s">
        <v>384</v>
      </c>
      <c r="F84" s="80"/>
      <c r="G84" s="93"/>
      <c r="H84" s="93"/>
      <c r="I84" s="93"/>
      <c r="J84" s="273" t="s">
        <v>84</v>
      </c>
    </row>
    <row r="86" spans="2:13">
      <c r="B86" s="358" t="s">
        <v>550</v>
      </c>
    </row>
    <row r="87" spans="2:13">
      <c r="B87" s="213" t="s">
        <v>90</v>
      </c>
      <c r="C87" s="128" t="s">
        <v>557</v>
      </c>
      <c r="D87" s="129"/>
      <c r="E87" s="129"/>
      <c r="F87" s="130"/>
      <c r="G87" s="131"/>
      <c r="H87" s="213" t="s">
        <v>90</v>
      </c>
      <c r="I87" s="128"/>
      <c r="J87" s="129"/>
      <c r="K87" s="129"/>
      <c r="L87" s="130"/>
      <c r="M87" s="131"/>
    </row>
    <row r="88" spans="2:13">
      <c r="B88" s="214" t="s">
        <v>91</v>
      </c>
      <c r="C88" s="67" t="s">
        <v>200</v>
      </c>
      <c r="D88" s="64" t="s">
        <v>92</v>
      </c>
      <c r="E88" s="48">
        <v>2</v>
      </c>
      <c r="F88" s="64" t="s">
        <v>552</v>
      </c>
      <c r="G88" s="132" t="s">
        <v>239</v>
      </c>
      <c r="H88" s="214" t="s">
        <v>91</v>
      </c>
      <c r="I88" s="67"/>
      <c r="J88" s="64" t="s">
        <v>92</v>
      </c>
      <c r="K88" s="48"/>
      <c r="L88" s="64" t="s">
        <v>94</v>
      </c>
      <c r="M88" s="132"/>
    </row>
    <row r="89" spans="2:13">
      <c r="B89" s="214" t="s">
        <v>135</v>
      </c>
      <c r="C89" s="67" t="s">
        <v>120</v>
      </c>
      <c r="D89" s="64" t="s">
        <v>93</v>
      </c>
      <c r="E89" s="67" t="s">
        <v>114</v>
      </c>
      <c r="F89" s="64" t="s">
        <v>95</v>
      </c>
      <c r="G89" s="69" t="s">
        <v>143</v>
      </c>
      <c r="H89" s="214" t="s">
        <v>135</v>
      </c>
      <c r="I89" s="67"/>
      <c r="J89" s="64" t="s">
        <v>93</v>
      </c>
      <c r="K89" s="67"/>
      <c r="L89" s="64" t="s">
        <v>95</v>
      </c>
      <c r="M89" s="69"/>
    </row>
    <row r="90" spans="2:13">
      <c r="B90" s="94" t="s">
        <v>558</v>
      </c>
      <c r="C90" s="52"/>
      <c r="D90" s="52"/>
      <c r="E90" s="52"/>
      <c r="F90" s="52"/>
      <c r="G90" s="132"/>
      <c r="H90" s="94"/>
      <c r="I90" s="52"/>
      <c r="J90" s="52"/>
      <c r="K90" s="52"/>
      <c r="L90" s="52"/>
      <c r="M90" s="132"/>
    </row>
    <row r="91" spans="2:13">
      <c r="B91" s="94" t="s">
        <v>561</v>
      </c>
      <c r="C91" s="52"/>
      <c r="D91" s="52"/>
      <c r="E91" s="52"/>
      <c r="F91" s="52"/>
      <c r="G91" s="132"/>
      <c r="H91" s="94"/>
      <c r="I91" s="52"/>
      <c r="J91" s="52"/>
      <c r="K91" s="52"/>
      <c r="L91" s="52"/>
      <c r="M91" s="132"/>
    </row>
    <row r="92" spans="2:13">
      <c r="B92" s="94" t="s">
        <v>559</v>
      </c>
      <c r="C92" s="52"/>
      <c r="D92" s="52"/>
      <c r="E92" s="52"/>
      <c r="F92" s="52"/>
      <c r="G92" s="132"/>
      <c r="H92" s="94"/>
      <c r="I92" s="52"/>
      <c r="J92" s="52"/>
      <c r="K92" s="52"/>
      <c r="L92" s="52"/>
      <c r="M92" s="132"/>
    </row>
    <row r="93" spans="2:13">
      <c r="B93" s="94" t="s">
        <v>560</v>
      </c>
      <c r="C93" s="52"/>
      <c r="D93" s="52"/>
      <c r="E93" s="52"/>
      <c r="F93" s="52"/>
      <c r="G93" s="132"/>
      <c r="H93" s="94"/>
      <c r="I93" s="52"/>
      <c r="J93" s="52"/>
      <c r="K93" s="52"/>
      <c r="L93" s="52"/>
      <c r="M93" s="132"/>
    </row>
  </sheetData>
  <mergeCells count="14">
    <mergeCell ref="G13:H13"/>
    <mergeCell ref="I13:J13"/>
    <mergeCell ref="K13:L13"/>
    <mergeCell ref="G11:H11"/>
    <mergeCell ref="I11:J11"/>
    <mergeCell ref="G12:H12"/>
    <mergeCell ref="I12:J12"/>
    <mergeCell ref="K12:L12"/>
    <mergeCell ref="G14:H14"/>
    <mergeCell ref="I14:J14"/>
    <mergeCell ref="K14:L14"/>
    <mergeCell ref="I15:J15"/>
    <mergeCell ref="K15:L15"/>
    <mergeCell ref="G15:H15"/>
  </mergeCells>
  <dataValidations count="2">
    <dataValidation type="list" allowBlank="1" showInputMessage="1" showErrorMessage="1" sqref="K13:K15 I11:I15 M13:M15 G10:H10 G12:G15 K11" xr:uid="{D76899E2-46E3-4D4D-85FB-E7366E26CF5C}">
      <formula1>$O$10:$O$31</formula1>
    </dataValidation>
    <dataValidation type="list" allowBlank="1" showInputMessage="1" showErrorMessage="1" sqref="G11" xr:uid="{8B026A5F-C4BE-4D57-AC93-1378C5CB6260}">
      <formula1>$O$10:$O$28</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6AD8-D405-469E-8B65-D574471F6BFC}">
  <dimension ref="A1:V84"/>
  <sheetViews>
    <sheetView topLeftCell="A29" zoomScale="115" zoomScaleNormal="115" workbookViewId="0">
      <selection activeCell="O54" sqref="O54:P55"/>
    </sheetView>
  </sheetViews>
  <sheetFormatPr defaultRowHeight="14.4"/>
  <cols>
    <col min="1" max="1" width="8.886718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 min="18" max="18" width="15.88671875" customWidth="1"/>
  </cols>
  <sheetData>
    <row r="1" spans="2:19">
      <c r="B1" s="12"/>
      <c r="C1" s="12"/>
      <c r="D1" s="12"/>
      <c r="E1" s="12"/>
      <c r="F1" s="12"/>
      <c r="G1" s="34"/>
      <c r="H1" s="12"/>
      <c r="I1" s="12"/>
      <c r="J1" s="12"/>
      <c r="K1" s="295"/>
      <c r="L1" s="296"/>
      <c r="M1" s="297"/>
      <c r="N1"/>
    </row>
    <row r="2" spans="2:19">
      <c r="B2" s="12"/>
      <c r="C2" s="12"/>
      <c r="D2" s="12"/>
      <c r="E2" s="12"/>
      <c r="F2" s="12"/>
      <c r="G2" s="34"/>
      <c r="H2" s="12"/>
      <c r="I2" s="12"/>
      <c r="J2" s="12"/>
      <c r="K2" s="298"/>
      <c r="L2" s="299"/>
      <c r="M2" s="300"/>
      <c r="O2" s="354" t="s">
        <v>541</v>
      </c>
    </row>
    <row r="3" spans="2:19">
      <c r="B3" s="12"/>
      <c r="C3" s="12"/>
      <c r="D3" s="12"/>
      <c r="E3" s="12"/>
      <c r="F3" s="12"/>
      <c r="G3" s="34"/>
      <c r="H3" s="12"/>
      <c r="I3" s="12"/>
      <c r="J3" s="12"/>
      <c r="K3" s="298"/>
      <c r="L3" s="299"/>
      <c r="M3" s="300"/>
      <c r="O3" t="s">
        <v>544</v>
      </c>
    </row>
    <row r="4" spans="2:19">
      <c r="B4" s="12"/>
      <c r="C4" s="12"/>
      <c r="D4" s="12"/>
      <c r="E4" s="12"/>
      <c r="F4" s="12"/>
      <c r="G4" s="34"/>
      <c r="H4" s="12"/>
      <c r="I4" s="12"/>
      <c r="J4" s="12"/>
      <c r="K4" s="298"/>
      <c r="L4" s="299"/>
      <c r="M4" s="300"/>
      <c r="O4" s="354" t="s">
        <v>542</v>
      </c>
    </row>
    <row r="5" spans="2:19">
      <c r="B5" s="12" t="s">
        <v>49</v>
      </c>
      <c r="C5" s="10" t="s">
        <v>230</v>
      </c>
      <c r="D5" s="11"/>
      <c r="E5" s="11"/>
      <c r="F5" s="11"/>
      <c r="G5" s="98"/>
      <c r="H5" s="11"/>
      <c r="I5" s="11"/>
      <c r="J5" s="11"/>
      <c r="K5" s="298"/>
      <c r="L5" s="299"/>
      <c r="M5" s="300"/>
      <c r="O5" s="354" t="s">
        <v>543</v>
      </c>
    </row>
    <row r="6" spans="2:19">
      <c r="B6" s="12" t="s">
        <v>50</v>
      </c>
      <c r="C6" s="12"/>
      <c r="D6" s="27" t="s">
        <v>242</v>
      </c>
      <c r="E6" s="17"/>
      <c r="F6" s="17"/>
      <c r="G6" s="97"/>
      <c r="H6" s="17"/>
      <c r="I6" s="17"/>
      <c r="J6" s="17"/>
      <c r="K6" s="298"/>
      <c r="L6" s="299"/>
      <c r="M6" s="300"/>
      <c r="O6" s="354" t="s">
        <v>545</v>
      </c>
    </row>
    <row r="7" spans="2:19">
      <c r="B7" s="12" t="s">
        <v>51</v>
      </c>
      <c r="C7" s="45">
        <v>3</v>
      </c>
      <c r="D7" s="14"/>
      <c r="E7" s="15"/>
      <c r="F7" s="15"/>
      <c r="G7" s="21"/>
      <c r="H7" s="15"/>
      <c r="I7" s="15"/>
      <c r="J7" s="15"/>
      <c r="K7" s="298"/>
      <c r="L7" s="299"/>
      <c r="M7" s="300"/>
      <c r="O7" s="354" t="s">
        <v>546</v>
      </c>
    </row>
    <row r="8" spans="2:19">
      <c r="B8" s="12"/>
      <c r="C8" s="12"/>
      <c r="D8" s="12"/>
      <c r="E8" s="12"/>
      <c r="F8" s="12"/>
      <c r="G8" s="34"/>
      <c r="H8" s="12"/>
      <c r="I8" s="12"/>
      <c r="J8" s="12"/>
      <c r="K8" s="298"/>
      <c r="L8" s="299"/>
      <c r="M8" s="300"/>
    </row>
    <row r="9" spans="2:19" ht="18" customHeight="1">
      <c r="B9" s="183" t="s">
        <v>0</v>
      </c>
      <c r="C9" s="183"/>
      <c r="D9" s="183"/>
      <c r="E9" s="183"/>
      <c r="F9" s="184" t="s">
        <v>192</v>
      </c>
      <c r="G9" s="183"/>
      <c r="H9" s="183"/>
      <c r="I9" s="89"/>
      <c r="J9" s="89"/>
      <c r="K9" s="301"/>
      <c r="L9" s="302"/>
      <c r="M9" s="303"/>
    </row>
    <row r="10" spans="2:19">
      <c r="B10" s="147" t="s">
        <v>1</v>
      </c>
      <c r="C10" s="14" t="s">
        <v>233</v>
      </c>
      <c r="D10" s="15"/>
      <c r="E10" s="118" t="s">
        <v>38</v>
      </c>
      <c r="F10" s="119"/>
      <c r="G10" s="4"/>
      <c r="H10" s="4"/>
      <c r="I10" s="5"/>
      <c r="J10" s="5"/>
      <c r="K10" s="304"/>
      <c r="L10" s="305"/>
      <c r="M10" s="306"/>
      <c r="O10" s="18" t="s">
        <v>52</v>
      </c>
      <c r="R10" t="s">
        <v>25</v>
      </c>
    </row>
    <row r="11" spans="2:19">
      <c r="B11" s="24" t="s">
        <v>2</v>
      </c>
      <c r="C11" s="10" t="s">
        <v>232</v>
      </c>
      <c r="D11" s="11"/>
      <c r="E11" s="56" t="s">
        <v>39</v>
      </c>
      <c r="F11" s="120"/>
      <c r="G11" s="360" t="s">
        <v>53</v>
      </c>
      <c r="H11" s="360"/>
      <c r="I11" s="362"/>
      <c r="J11" s="362"/>
      <c r="K11" s="298"/>
      <c r="L11" s="305"/>
      <c r="M11" s="306"/>
      <c r="O11" s="18" t="s">
        <v>5</v>
      </c>
    </row>
    <row r="12" spans="2:19">
      <c r="B12" s="85" t="s">
        <v>3</v>
      </c>
      <c r="C12" s="10" t="s">
        <v>234</v>
      </c>
      <c r="D12" s="11"/>
      <c r="E12" s="56" t="s">
        <v>40</v>
      </c>
      <c r="F12" s="120"/>
      <c r="G12" s="360" t="s">
        <v>13</v>
      </c>
      <c r="H12" s="360"/>
      <c r="I12" s="360" t="s">
        <v>9</v>
      </c>
      <c r="J12" s="360"/>
      <c r="K12" s="367"/>
      <c r="L12" s="368"/>
      <c r="M12" s="307"/>
      <c r="O12" s="19" t="s">
        <v>6</v>
      </c>
    </row>
    <row r="13" spans="2:19">
      <c r="B13" s="85"/>
      <c r="C13" s="10"/>
      <c r="D13" s="11"/>
      <c r="E13" s="56" t="s">
        <v>41</v>
      </c>
      <c r="F13" s="120"/>
      <c r="G13" s="360" t="s">
        <v>11</v>
      </c>
      <c r="H13" s="360"/>
      <c r="I13" s="360" t="s">
        <v>55</v>
      </c>
      <c r="J13" s="360"/>
      <c r="K13" s="360" t="s">
        <v>8</v>
      </c>
      <c r="L13" s="360"/>
      <c r="M13" s="6"/>
      <c r="O13" s="19" t="s">
        <v>7</v>
      </c>
    </row>
    <row r="14" spans="2:19">
      <c r="B14" s="25" t="s">
        <v>407</v>
      </c>
      <c r="C14" s="10" t="s">
        <v>411</v>
      </c>
      <c r="D14" s="11"/>
      <c r="E14" s="56" t="s">
        <v>42</v>
      </c>
      <c r="F14" s="120"/>
      <c r="G14" s="360" t="s">
        <v>12</v>
      </c>
      <c r="H14" s="360"/>
      <c r="I14" s="360" t="s">
        <v>5</v>
      </c>
      <c r="J14" s="360"/>
      <c r="K14" s="360" t="s">
        <v>7</v>
      </c>
      <c r="L14" s="360"/>
      <c r="M14" s="7" t="s">
        <v>32</v>
      </c>
      <c r="O14" s="18" t="s">
        <v>31</v>
      </c>
      <c r="R14" t="s">
        <v>26</v>
      </c>
    </row>
    <row r="15" spans="2:19">
      <c r="B15" s="2"/>
      <c r="C15" s="2"/>
      <c r="D15" s="2"/>
      <c r="E15" s="90" t="s">
        <v>43</v>
      </c>
      <c r="F15" s="121"/>
      <c r="G15" s="361" t="s">
        <v>10</v>
      </c>
      <c r="H15" s="361"/>
      <c r="I15" s="361" t="s">
        <v>56</v>
      </c>
      <c r="J15" s="361"/>
      <c r="K15" s="361" t="s">
        <v>54</v>
      </c>
      <c r="L15" s="361"/>
      <c r="M15" s="9" t="s">
        <v>30</v>
      </c>
      <c r="O15" s="88" t="s">
        <v>8</v>
      </c>
      <c r="R15" s="1">
        <v>5</v>
      </c>
      <c r="S15" t="s">
        <v>44</v>
      </c>
    </row>
    <row r="16" spans="2:19">
      <c r="B16" s="185" t="s">
        <v>224</v>
      </c>
      <c r="C16" s="185"/>
      <c r="D16" s="185"/>
      <c r="E16" s="186"/>
      <c r="F16" s="186" t="s">
        <v>66</v>
      </c>
      <c r="G16" s="186"/>
      <c r="H16" s="58"/>
      <c r="I16" s="60"/>
      <c r="J16" s="61"/>
      <c r="K16" s="61"/>
      <c r="L16" s="61"/>
      <c r="M16" s="61"/>
      <c r="O16" s="18" t="s">
        <v>9</v>
      </c>
      <c r="R16" t="s">
        <v>217</v>
      </c>
      <c r="S16" t="s">
        <v>46</v>
      </c>
    </row>
    <row r="17" spans="1:22">
      <c r="A17" s="357">
        <v>0</v>
      </c>
      <c r="B17" s="125" t="s">
        <v>225</v>
      </c>
      <c r="C17" s="123" t="str">
        <f>LOOKUP(A17,$O$45:$R$54)</f>
        <v>pp</v>
      </c>
      <c r="D17" s="64"/>
      <c r="E17" s="62"/>
      <c r="F17" s="244" t="s">
        <v>14</v>
      </c>
      <c r="G17" s="101">
        <v>0</v>
      </c>
      <c r="H17" s="106"/>
      <c r="I17" s="245" t="s">
        <v>19</v>
      </c>
      <c r="J17" s="103">
        <v>0</v>
      </c>
      <c r="K17" s="83"/>
      <c r="L17" s="250" t="s">
        <v>63</v>
      </c>
      <c r="M17" s="103">
        <v>0</v>
      </c>
      <c r="O17" s="18" t="s">
        <v>53</v>
      </c>
      <c r="R17" t="s">
        <v>197</v>
      </c>
      <c r="S17" t="s">
        <v>45</v>
      </c>
      <c r="T17">
        <f>6+6+3</f>
        <v>15</v>
      </c>
    </row>
    <row r="18" spans="1:22" ht="13.5" customHeight="1">
      <c r="A18" s="357">
        <v>3</v>
      </c>
      <c r="B18" s="63" t="s">
        <v>226</v>
      </c>
      <c r="C18" s="123" t="str">
        <f>LOOKUP(A18,$O$45:$R$54)</f>
        <v>pppp</v>
      </c>
      <c r="D18" s="64"/>
      <c r="E18" s="64"/>
      <c r="F18" s="245" t="s">
        <v>15</v>
      </c>
      <c r="G18" s="101">
        <v>0</v>
      </c>
      <c r="H18" s="41"/>
      <c r="I18" s="245" t="s">
        <v>20</v>
      </c>
      <c r="J18" s="22">
        <v>0</v>
      </c>
      <c r="K18" s="83"/>
      <c r="L18" s="257" t="s">
        <v>60</v>
      </c>
      <c r="M18" s="55">
        <v>5</v>
      </c>
      <c r="O18" s="19" t="s">
        <v>32</v>
      </c>
      <c r="R18" t="s">
        <v>28</v>
      </c>
      <c r="S18" t="s">
        <v>47</v>
      </c>
    </row>
    <row r="19" spans="1:22">
      <c r="B19" s="63" t="s">
        <v>227</v>
      </c>
      <c r="C19" s="123" t="s">
        <v>228</v>
      </c>
      <c r="D19" s="64"/>
      <c r="E19" s="64"/>
      <c r="F19" s="245" t="s">
        <v>16</v>
      </c>
      <c r="G19" s="101">
        <v>0</v>
      </c>
      <c r="H19" s="41"/>
      <c r="I19" s="245" t="s">
        <v>21</v>
      </c>
      <c r="J19" s="22">
        <v>0</v>
      </c>
      <c r="K19" s="83"/>
      <c r="L19" s="250" t="s">
        <v>61</v>
      </c>
      <c r="M19" s="103">
        <v>0</v>
      </c>
      <c r="O19" s="18" t="s">
        <v>54</v>
      </c>
      <c r="R19" t="s">
        <v>29</v>
      </c>
      <c r="S19" t="s">
        <v>48</v>
      </c>
    </row>
    <row r="20" spans="1:22">
      <c r="B20" s="63" t="s">
        <v>285</v>
      </c>
      <c r="C20" s="123" t="s">
        <v>228</v>
      </c>
      <c r="D20" s="64"/>
      <c r="E20" s="64"/>
      <c r="F20" s="245" t="s">
        <v>17</v>
      </c>
      <c r="G20" s="26">
        <v>0</v>
      </c>
      <c r="H20" s="106"/>
      <c r="I20" s="245" t="s">
        <v>22</v>
      </c>
      <c r="J20" s="103">
        <v>0</v>
      </c>
      <c r="K20" s="83"/>
      <c r="L20" s="250" t="s">
        <v>62</v>
      </c>
      <c r="M20" s="103">
        <v>0</v>
      </c>
      <c r="O20" s="18" t="s">
        <v>10</v>
      </c>
      <c r="Q20" s="39">
        <v>1</v>
      </c>
      <c r="R20" s="40">
        <v>1</v>
      </c>
    </row>
    <row r="21" spans="1:22">
      <c r="B21" s="65" t="s">
        <v>65</v>
      </c>
      <c r="C21" s="52"/>
      <c r="D21" s="52"/>
      <c r="E21" s="52"/>
      <c r="F21" s="247" t="s">
        <v>18</v>
      </c>
      <c r="G21" s="103">
        <v>0</v>
      </c>
      <c r="H21" s="43"/>
      <c r="I21" s="247" t="s">
        <v>23</v>
      </c>
      <c r="J21" s="22">
        <v>0</v>
      </c>
      <c r="K21" s="96"/>
      <c r="L21" s="254" t="s">
        <v>24</v>
      </c>
      <c r="M21" s="103">
        <v>0</v>
      </c>
      <c r="O21" s="18" t="s">
        <v>55</v>
      </c>
      <c r="Q21" s="41">
        <v>2</v>
      </c>
      <c r="R21" s="42">
        <v>3</v>
      </c>
      <c r="T21">
        <f>SUM(T22:T28)</f>
        <v>15</v>
      </c>
    </row>
    <row r="22" spans="1:22">
      <c r="B22" s="63" t="s">
        <v>67</v>
      </c>
      <c r="C22" s="94"/>
      <c r="D22" s="52"/>
      <c r="E22" s="95" t="s">
        <v>343</v>
      </c>
      <c r="F22" s="59" t="s">
        <v>78</v>
      </c>
      <c r="G22" s="61"/>
      <c r="H22" s="61"/>
      <c r="I22" s="68" t="s">
        <v>128</v>
      </c>
      <c r="J22" s="68"/>
      <c r="K22" s="190" t="s">
        <v>350</v>
      </c>
      <c r="L22" s="61"/>
      <c r="M22" s="35" t="s">
        <v>79</v>
      </c>
      <c r="O22" s="88" t="s">
        <v>11</v>
      </c>
      <c r="Q22" s="41">
        <v>3</v>
      </c>
      <c r="R22" s="42">
        <v>6</v>
      </c>
      <c r="T22">
        <v>10</v>
      </c>
      <c r="U22">
        <v>3</v>
      </c>
      <c r="V22">
        <v>4</v>
      </c>
    </row>
    <row r="23" spans="1:22">
      <c r="B23" s="63" t="s">
        <v>69</v>
      </c>
      <c r="C23" s="66"/>
      <c r="D23" s="67"/>
      <c r="E23" s="69">
        <v>-4</v>
      </c>
      <c r="F23" s="78" t="s">
        <v>104</v>
      </c>
      <c r="G23" s="80"/>
      <c r="H23" s="80"/>
      <c r="I23" s="81" t="str">
        <f t="shared" ref="I23:I28" si="0">LOOKUP(J23,$O$45:$P$54)</f>
        <v>mediocre (+0)</v>
      </c>
      <c r="J23" s="93">
        <v>0</v>
      </c>
      <c r="K23" s="79"/>
      <c r="L23" s="80"/>
      <c r="M23" s="82" t="str">
        <f>O35</f>
        <v>1. small weapon</v>
      </c>
      <c r="O23" s="19" t="s">
        <v>30</v>
      </c>
      <c r="Q23" s="41">
        <v>4</v>
      </c>
      <c r="R23" s="42">
        <v>10</v>
      </c>
      <c r="T23">
        <v>3</v>
      </c>
      <c r="U23">
        <v>2</v>
      </c>
      <c r="V23">
        <v>2</v>
      </c>
    </row>
    <row r="24" spans="1:22">
      <c r="B24" s="63" t="s">
        <v>68</v>
      </c>
      <c r="C24" s="66"/>
      <c r="D24" s="67"/>
      <c r="E24" s="69">
        <v>-6</v>
      </c>
      <c r="F24" s="78" t="s">
        <v>170</v>
      </c>
      <c r="G24" s="80"/>
      <c r="H24" s="80"/>
      <c r="I24" s="150" t="str">
        <f t="shared" si="0"/>
        <v>Superb (+5)</v>
      </c>
      <c r="J24" s="93">
        <v>5</v>
      </c>
      <c r="K24" s="79">
        <f>J24+4</f>
        <v>9</v>
      </c>
      <c r="L24" s="80"/>
      <c r="M24" s="82"/>
      <c r="O24" s="18" t="s">
        <v>12</v>
      </c>
      <c r="Q24" s="43">
        <v>5</v>
      </c>
      <c r="R24" s="44">
        <v>15</v>
      </c>
      <c r="T24">
        <v>1</v>
      </c>
      <c r="U24">
        <v>2</v>
      </c>
      <c r="V24">
        <v>1</v>
      </c>
    </row>
    <row r="25" spans="1:22">
      <c r="B25" s="63" t="s">
        <v>70</v>
      </c>
      <c r="C25" s="66"/>
      <c r="D25" s="67"/>
      <c r="E25" s="69">
        <v>-8</v>
      </c>
      <c r="F25" s="78" t="s">
        <v>253</v>
      </c>
      <c r="G25" s="80"/>
      <c r="H25" s="80"/>
      <c r="I25" s="150" t="str">
        <f t="shared" si="0"/>
        <v>Good (+3)</v>
      </c>
      <c r="J25" s="93">
        <v>3</v>
      </c>
      <c r="K25" s="79">
        <f>J25+4</f>
        <v>7</v>
      </c>
      <c r="L25" s="80"/>
      <c r="M25" s="80"/>
      <c r="O25" s="18" t="s">
        <v>56</v>
      </c>
      <c r="T25">
        <v>1</v>
      </c>
      <c r="U25">
        <v>2</v>
      </c>
      <c r="V25">
        <v>1</v>
      </c>
    </row>
    <row r="26" spans="1:22">
      <c r="B26" s="65" t="s">
        <v>37</v>
      </c>
      <c r="C26" s="64"/>
      <c r="D26" s="64"/>
      <c r="E26" s="86" t="s">
        <v>131</v>
      </c>
      <c r="F26" s="78" t="s">
        <v>279</v>
      </c>
      <c r="G26" s="80"/>
      <c r="H26" s="80"/>
      <c r="I26" s="81" t="str">
        <f t="shared" si="0"/>
        <v>Fair (+2)</v>
      </c>
      <c r="J26" s="93">
        <v>2</v>
      </c>
      <c r="K26" s="79"/>
      <c r="L26" s="80"/>
      <c r="M26" s="82" t="str">
        <f>O37</f>
        <v>3. 2 handed weapon</v>
      </c>
      <c r="O26" s="18" t="s">
        <v>13</v>
      </c>
      <c r="P26" t="s">
        <v>33</v>
      </c>
      <c r="S26">
        <f>150/5</f>
        <v>30</v>
      </c>
    </row>
    <row r="27" spans="1:22">
      <c r="B27" s="63" t="s">
        <v>72</v>
      </c>
      <c r="C27" s="30" t="s">
        <v>71</v>
      </c>
      <c r="D27" s="71" t="s">
        <v>75</v>
      </c>
      <c r="E27" s="134" t="s">
        <v>235</v>
      </c>
      <c r="F27" s="78"/>
      <c r="G27" s="80"/>
      <c r="H27" s="80"/>
      <c r="I27" s="81" t="str">
        <f t="shared" si="0"/>
        <v>mediocre (+0)</v>
      </c>
      <c r="J27" s="93">
        <v>0</v>
      </c>
      <c r="K27" s="79"/>
      <c r="L27" s="80"/>
      <c r="M27" s="80"/>
      <c r="O27" s="18"/>
      <c r="P27" t="s">
        <v>34</v>
      </c>
    </row>
    <row r="28" spans="1:22">
      <c r="B28" s="72" t="s">
        <v>73</v>
      </c>
      <c r="C28" s="30" t="s">
        <v>71</v>
      </c>
      <c r="D28" s="31">
        <v>-1</v>
      </c>
      <c r="E28" s="134" t="s">
        <v>77</v>
      </c>
      <c r="F28" s="78"/>
      <c r="G28" s="80"/>
      <c r="H28" s="80"/>
      <c r="I28" s="81" t="str">
        <f t="shared" si="0"/>
        <v>mediocre (+0)</v>
      </c>
      <c r="J28" s="93">
        <v>0</v>
      </c>
      <c r="K28" s="79"/>
      <c r="L28" s="80"/>
      <c r="M28" s="255" t="s">
        <v>495</v>
      </c>
      <c r="O28" s="18"/>
      <c r="P28" t="s">
        <v>35</v>
      </c>
    </row>
    <row r="29" spans="1:22" ht="15" thickBot="1">
      <c r="B29" s="63" t="s">
        <v>74</v>
      </c>
      <c r="C29" s="30" t="s">
        <v>71</v>
      </c>
      <c r="D29" s="31">
        <v>-2</v>
      </c>
      <c r="E29" s="134" t="s">
        <v>457</v>
      </c>
      <c r="F29" s="78"/>
      <c r="G29" s="80"/>
      <c r="H29" s="80"/>
      <c r="I29" s="81"/>
      <c r="J29" s="93"/>
      <c r="K29" s="79"/>
      <c r="L29" s="80"/>
      <c r="M29" s="255" t="s">
        <v>494</v>
      </c>
      <c r="O29" s="18"/>
      <c r="P29" t="s">
        <v>36</v>
      </c>
    </row>
    <row r="30" spans="1:22" ht="15" thickBot="1">
      <c r="B30" s="73" t="s">
        <v>76</v>
      </c>
      <c r="C30" s="32" t="s">
        <v>71</v>
      </c>
      <c r="D30" s="33">
        <v>-3</v>
      </c>
      <c r="E30" s="135" t="s">
        <v>236</v>
      </c>
      <c r="F30" s="196" t="s">
        <v>80</v>
      </c>
      <c r="G30" s="74"/>
      <c r="H30" s="46">
        <v>0</v>
      </c>
      <c r="I30" s="117" t="s">
        <v>187</v>
      </c>
      <c r="J30" s="70"/>
      <c r="K30" s="70"/>
      <c r="L30" s="195" t="s">
        <v>498</v>
      </c>
      <c r="M30" s="258" t="str">
        <f>E11</f>
        <v>Great (+4)</v>
      </c>
      <c r="O30" s="18"/>
    </row>
    <row r="31" spans="1:22">
      <c r="B31" s="75"/>
      <c r="C31" s="75"/>
      <c r="D31" s="75"/>
      <c r="E31" s="75"/>
      <c r="F31" s="75"/>
      <c r="G31" s="76"/>
      <c r="H31" s="75"/>
      <c r="I31" s="75"/>
      <c r="J31" s="75"/>
      <c r="K31" s="75"/>
      <c r="L31" s="75"/>
      <c r="M31" s="75"/>
    </row>
    <row r="32" spans="1:22">
      <c r="B32" s="198" t="s">
        <v>97</v>
      </c>
      <c r="C32" s="198"/>
      <c r="D32" s="198"/>
      <c r="E32" s="193" t="s">
        <v>98</v>
      </c>
      <c r="F32" s="193"/>
      <c r="G32" s="193"/>
      <c r="H32" s="198" t="s">
        <v>100</v>
      </c>
      <c r="I32" s="198"/>
      <c r="J32" s="198"/>
      <c r="K32" s="198"/>
      <c r="L32" s="198" t="s">
        <v>99</v>
      </c>
      <c r="M32" s="198"/>
    </row>
    <row r="33" spans="2:19">
      <c r="B33" s="52" t="s">
        <v>435</v>
      </c>
      <c r="C33" s="47"/>
      <c r="D33" s="113"/>
      <c r="E33" s="113" t="s">
        <v>231</v>
      </c>
      <c r="F33" s="113"/>
      <c r="G33" s="114"/>
      <c r="H33" s="113"/>
      <c r="I33" s="47"/>
      <c r="J33" s="47"/>
      <c r="K33" s="47"/>
      <c r="L33" s="47"/>
      <c r="M33" s="52"/>
    </row>
    <row r="34" spans="2:19">
      <c r="B34" s="151" t="s">
        <v>436</v>
      </c>
      <c r="C34" s="47"/>
      <c r="D34" s="115"/>
      <c r="E34" s="113" t="s">
        <v>246</v>
      </c>
      <c r="F34" s="113"/>
      <c r="G34" s="114"/>
      <c r="H34" s="113"/>
      <c r="I34" s="47"/>
      <c r="J34" s="47"/>
      <c r="K34" s="47"/>
      <c r="L34" s="47"/>
      <c r="M34" s="52"/>
      <c r="O34" t="s">
        <v>81</v>
      </c>
      <c r="R34" t="s">
        <v>224</v>
      </c>
    </row>
    <row r="35" spans="2:19">
      <c r="B35" s="114" t="s">
        <v>437</v>
      </c>
      <c r="C35" s="47"/>
      <c r="D35" s="113"/>
      <c r="E35" s="113" t="s">
        <v>247</v>
      </c>
      <c r="F35" s="113"/>
      <c r="G35" s="114"/>
      <c r="H35" s="113"/>
      <c r="I35" s="47"/>
      <c r="J35" s="47"/>
      <c r="K35" s="47"/>
      <c r="L35" s="47"/>
      <c r="M35" s="52"/>
      <c r="O35" t="s">
        <v>82</v>
      </c>
      <c r="R35">
        <v>4</v>
      </c>
      <c r="S35" t="s">
        <v>358</v>
      </c>
    </row>
    <row r="36" spans="2:19">
      <c r="B36" s="114"/>
      <c r="C36" s="47"/>
      <c r="D36" s="113"/>
      <c r="E36" s="113"/>
      <c r="F36" s="113"/>
      <c r="G36" s="114"/>
      <c r="H36" s="113"/>
      <c r="I36" s="47"/>
      <c r="J36" s="47"/>
      <c r="K36" s="47"/>
      <c r="L36" s="47"/>
      <c r="M36" s="52"/>
      <c r="O36" t="s">
        <v>83</v>
      </c>
      <c r="R36">
        <v>3</v>
      </c>
      <c r="S36" t="s">
        <v>359</v>
      </c>
    </row>
    <row r="37" spans="2:19">
      <c r="B37" s="151"/>
      <c r="C37" s="47"/>
      <c r="D37" s="113"/>
      <c r="E37" s="113"/>
      <c r="F37" s="113"/>
      <c r="G37" s="114"/>
      <c r="H37" s="113"/>
      <c r="I37" s="47"/>
      <c r="J37" s="47"/>
      <c r="K37" s="47"/>
      <c r="L37" s="47"/>
      <c r="M37" s="52"/>
      <c r="O37" t="s">
        <v>84</v>
      </c>
      <c r="R37">
        <v>2</v>
      </c>
      <c r="S37" t="s">
        <v>360</v>
      </c>
    </row>
    <row r="38" spans="2:19">
      <c r="B38" s="198" t="s">
        <v>101</v>
      </c>
      <c r="C38" s="198"/>
      <c r="D38" s="198"/>
      <c r="E38" s="193"/>
      <c r="F38" s="193"/>
      <c r="G38" s="193"/>
      <c r="H38" s="198"/>
      <c r="I38" s="198"/>
      <c r="J38" s="198"/>
      <c r="K38" s="198"/>
      <c r="L38" s="198" t="s">
        <v>9</v>
      </c>
      <c r="M38" s="126"/>
      <c r="O38" t="s">
        <v>85</v>
      </c>
      <c r="R38">
        <v>1</v>
      </c>
      <c r="S38" t="s">
        <v>361</v>
      </c>
    </row>
    <row r="39" spans="2:19" ht="16.95" customHeight="1">
      <c r="B39" s="52" t="s">
        <v>280</v>
      </c>
      <c r="C39" s="47"/>
      <c r="D39" s="47"/>
      <c r="E39" s="47"/>
      <c r="F39" s="47"/>
      <c r="G39" s="52"/>
      <c r="H39" s="47"/>
      <c r="I39" s="47"/>
      <c r="J39" s="47"/>
      <c r="K39" s="47"/>
      <c r="L39" s="47" t="s">
        <v>129</v>
      </c>
      <c r="M39" s="52"/>
      <c r="O39" t="s">
        <v>80</v>
      </c>
    </row>
    <row r="40" spans="2:19">
      <c r="B40" s="52"/>
      <c r="C40" s="47"/>
      <c r="D40" s="47"/>
      <c r="E40" s="47"/>
      <c r="F40" s="47"/>
      <c r="G40" s="52"/>
      <c r="H40" s="47"/>
      <c r="I40" s="47"/>
      <c r="J40" s="47"/>
      <c r="K40" s="47"/>
      <c r="L40" s="47" t="s">
        <v>501</v>
      </c>
      <c r="M40" s="52"/>
      <c r="O40" t="s">
        <v>86</v>
      </c>
      <c r="R40" s="355"/>
      <c r="S40" s="355"/>
    </row>
    <row r="41" spans="2:19">
      <c r="B41" s="52"/>
      <c r="C41" s="47"/>
      <c r="D41" s="47"/>
      <c r="E41" s="47"/>
      <c r="F41" s="47"/>
      <c r="G41" s="52"/>
      <c r="H41" s="47"/>
      <c r="I41" s="47"/>
      <c r="J41" s="47"/>
      <c r="K41" s="47"/>
      <c r="L41" s="47" t="s">
        <v>186</v>
      </c>
      <c r="M41" s="52"/>
      <c r="O41" t="s">
        <v>87</v>
      </c>
      <c r="R41" s="355"/>
      <c r="S41" s="356"/>
    </row>
    <row r="42" spans="2:19">
      <c r="B42" s="52"/>
      <c r="C42" s="47"/>
      <c r="D42" s="47"/>
      <c r="E42" s="47"/>
      <c r="F42" s="47"/>
      <c r="G42" s="52"/>
      <c r="H42" s="47"/>
      <c r="I42" s="47"/>
      <c r="J42" s="47"/>
      <c r="K42" s="47"/>
      <c r="L42" s="47"/>
      <c r="M42" s="52"/>
      <c r="O42" t="s">
        <v>88</v>
      </c>
      <c r="R42" s="355"/>
      <c r="S42" s="356"/>
    </row>
    <row r="43" spans="2:19">
      <c r="B43" s="75" t="s">
        <v>134</v>
      </c>
      <c r="C43" s="75"/>
      <c r="D43" s="75"/>
      <c r="E43" s="75"/>
      <c r="F43" s="75"/>
      <c r="G43" s="76"/>
      <c r="H43" s="75"/>
      <c r="I43" s="75"/>
      <c r="J43" s="75"/>
      <c r="K43" s="75"/>
      <c r="L43" s="75"/>
      <c r="M43" s="75"/>
      <c r="O43" t="s">
        <v>89</v>
      </c>
      <c r="R43" s="355"/>
      <c r="S43" s="356"/>
    </row>
    <row r="44" spans="2:19">
      <c r="B44" s="127" t="s">
        <v>90</v>
      </c>
      <c r="C44" s="128" t="s">
        <v>241</v>
      </c>
      <c r="D44" s="129"/>
      <c r="E44" s="129"/>
      <c r="F44" s="130"/>
      <c r="G44" s="131"/>
      <c r="H44" s="127" t="s">
        <v>90</v>
      </c>
      <c r="I44" s="128" t="s">
        <v>248</v>
      </c>
      <c r="J44" s="129"/>
      <c r="K44" s="129"/>
      <c r="L44" s="130"/>
      <c r="M44" s="131"/>
      <c r="R44" s="355"/>
      <c r="S44" s="356"/>
    </row>
    <row r="45" spans="2:19">
      <c r="B45" s="63" t="s">
        <v>91</v>
      </c>
      <c r="C45" s="67" t="s">
        <v>229</v>
      </c>
      <c r="D45" s="64" t="s">
        <v>92</v>
      </c>
      <c r="E45" s="48">
        <v>5</v>
      </c>
      <c r="F45" s="64" t="s">
        <v>94</v>
      </c>
      <c r="G45" s="132" t="s">
        <v>239</v>
      </c>
      <c r="H45" s="63" t="s">
        <v>91</v>
      </c>
      <c r="I45" s="67" t="s">
        <v>111</v>
      </c>
      <c r="J45" s="64" t="s">
        <v>92</v>
      </c>
      <c r="K45" s="48">
        <v>5</v>
      </c>
      <c r="L45" s="64" t="s">
        <v>94</v>
      </c>
      <c r="M45" s="132" t="s">
        <v>142</v>
      </c>
      <c r="O45">
        <v>0</v>
      </c>
      <c r="P45" s="31" t="s">
        <v>43</v>
      </c>
      <c r="R45" s="265" t="s">
        <v>373</v>
      </c>
    </row>
    <row r="46" spans="2:19">
      <c r="B46" s="63" t="s">
        <v>135</v>
      </c>
      <c r="C46" s="67" t="s">
        <v>170</v>
      </c>
      <c r="D46" s="64" t="s">
        <v>93</v>
      </c>
      <c r="E46" s="67" t="s">
        <v>238</v>
      </c>
      <c r="F46" s="64" t="s">
        <v>95</v>
      </c>
      <c r="G46" s="69" t="s">
        <v>240</v>
      </c>
      <c r="H46" s="63" t="s">
        <v>135</v>
      </c>
      <c r="I46" s="67" t="s">
        <v>170</v>
      </c>
      <c r="J46" s="64" t="s">
        <v>93</v>
      </c>
      <c r="K46" s="67" t="s">
        <v>114</v>
      </c>
      <c r="L46" s="64" t="s">
        <v>95</v>
      </c>
      <c r="M46" s="69" t="s">
        <v>147</v>
      </c>
      <c r="O46">
        <v>1</v>
      </c>
      <c r="P46" s="31" t="s">
        <v>42</v>
      </c>
      <c r="R46" s="265" t="s">
        <v>374</v>
      </c>
    </row>
    <row r="47" spans="2:19">
      <c r="B47" s="94" t="s">
        <v>243</v>
      </c>
      <c r="C47" s="52"/>
      <c r="D47" s="52"/>
      <c r="E47" s="52"/>
      <c r="F47" s="52"/>
      <c r="G47" s="132"/>
      <c r="H47" s="94" t="s">
        <v>249</v>
      </c>
      <c r="I47" s="52"/>
      <c r="J47" s="52"/>
      <c r="K47" s="52"/>
      <c r="L47" s="52"/>
      <c r="M47" s="132"/>
      <c r="O47">
        <v>2</v>
      </c>
      <c r="P47" s="31" t="s">
        <v>41</v>
      </c>
      <c r="R47" s="265" t="s">
        <v>374</v>
      </c>
    </row>
    <row r="48" spans="2:19">
      <c r="B48" s="94" t="s">
        <v>244</v>
      </c>
      <c r="C48" s="52"/>
      <c r="D48" s="52"/>
      <c r="E48" s="52"/>
      <c r="F48" s="52"/>
      <c r="G48" s="132"/>
      <c r="H48" s="94" t="s">
        <v>250</v>
      </c>
      <c r="I48" s="52"/>
      <c r="J48" s="52"/>
      <c r="K48" s="52"/>
      <c r="L48" s="52"/>
      <c r="M48" s="132"/>
      <c r="O48">
        <v>3</v>
      </c>
      <c r="P48" s="31" t="s">
        <v>40</v>
      </c>
      <c r="R48" s="265" t="s">
        <v>372</v>
      </c>
    </row>
    <row r="49" spans="2:19">
      <c r="B49" s="94" t="s">
        <v>245</v>
      </c>
      <c r="C49" s="52"/>
      <c r="D49" s="52"/>
      <c r="E49" s="52"/>
      <c r="F49" s="52"/>
      <c r="G49" s="132"/>
      <c r="H49" s="94" t="s">
        <v>251</v>
      </c>
      <c r="I49" s="52"/>
      <c r="J49" s="52"/>
      <c r="K49" s="52"/>
      <c r="L49" s="52"/>
      <c r="M49" s="132"/>
      <c r="O49">
        <v>4</v>
      </c>
      <c r="P49" s="31" t="s">
        <v>39</v>
      </c>
      <c r="R49" s="265" t="s">
        <v>372</v>
      </c>
    </row>
    <row r="50" spans="2:19">
      <c r="B50" s="94"/>
      <c r="C50" s="52"/>
      <c r="D50" s="52"/>
      <c r="E50" s="52"/>
      <c r="F50" s="52"/>
      <c r="G50" s="132"/>
      <c r="H50" s="94" t="s">
        <v>252</v>
      </c>
      <c r="I50" s="52"/>
      <c r="J50" s="52"/>
      <c r="K50" s="52"/>
      <c r="L50" s="52"/>
      <c r="M50" s="132"/>
      <c r="O50">
        <v>5</v>
      </c>
      <c r="P50" s="31" t="s">
        <v>38</v>
      </c>
      <c r="R50" s="265" t="s">
        <v>228</v>
      </c>
      <c r="S50" t="s">
        <v>491</v>
      </c>
    </row>
    <row r="51" spans="2:19">
      <c r="B51" s="49" t="s">
        <v>90</v>
      </c>
      <c r="C51" s="99" t="s">
        <v>169</v>
      </c>
      <c r="D51" s="50"/>
      <c r="E51" s="50"/>
      <c r="F51" s="91"/>
      <c r="G51" s="92"/>
      <c r="H51" s="127" t="s">
        <v>90</v>
      </c>
      <c r="I51" s="128" t="s">
        <v>342</v>
      </c>
      <c r="J51" s="129"/>
      <c r="K51" s="129"/>
      <c r="L51" s="130"/>
      <c r="M51" s="131"/>
      <c r="O51">
        <v>6</v>
      </c>
      <c r="P51" t="s">
        <v>124</v>
      </c>
      <c r="R51" s="265" t="s">
        <v>228</v>
      </c>
    </row>
    <row r="52" spans="2:19">
      <c r="B52" s="27" t="s">
        <v>91</v>
      </c>
      <c r="C52" s="11" t="s">
        <v>154</v>
      </c>
      <c r="D52" s="17" t="s">
        <v>92</v>
      </c>
      <c r="E52" s="48">
        <v>2</v>
      </c>
      <c r="F52" s="17" t="s">
        <v>94</v>
      </c>
      <c r="G52" s="16" t="s">
        <v>165</v>
      </c>
      <c r="H52" s="63" t="s">
        <v>91</v>
      </c>
      <c r="I52" s="67" t="s">
        <v>111</v>
      </c>
      <c r="J52" s="64" t="s">
        <v>92</v>
      </c>
      <c r="K52" s="48">
        <v>3</v>
      </c>
      <c r="L52" s="64" t="s">
        <v>94</v>
      </c>
      <c r="M52" s="132" t="s">
        <v>341</v>
      </c>
      <c r="O52">
        <v>7</v>
      </c>
      <c r="P52" t="s">
        <v>190</v>
      </c>
      <c r="R52" s="265" t="s">
        <v>547</v>
      </c>
      <c r="S52" t="s">
        <v>493</v>
      </c>
    </row>
    <row r="53" spans="2:19">
      <c r="B53" s="27" t="s">
        <v>135</v>
      </c>
      <c r="C53" s="11" t="s">
        <v>170</v>
      </c>
      <c r="D53" s="17" t="s">
        <v>93</v>
      </c>
      <c r="E53" s="11" t="s">
        <v>137</v>
      </c>
      <c r="F53" s="17" t="s">
        <v>95</v>
      </c>
      <c r="G53" s="13" t="s">
        <v>171</v>
      </c>
      <c r="H53" s="63" t="s">
        <v>135</v>
      </c>
      <c r="I53" s="67" t="s">
        <v>170</v>
      </c>
      <c r="J53" s="64" t="s">
        <v>93</v>
      </c>
      <c r="K53" s="67" t="s">
        <v>121</v>
      </c>
      <c r="L53" s="64" t="s">
        <v>95</v>
      </c>
      <c r="M53" s="69" t="s">
        <v>147</v>
      </c>
      <c r="O53">
        <v>8</v>
      </c>
      <c r="P53" t="s">
        <v>191</v>
      </c>
      <c r="R53" s="265" t="s">
        <v>547</v>
      </c>
    </row>
    <row r="54" spans="2:19">
      <c r="B54" s="104" t="s">
        <v>255</v>
      </c>
      <c r="C54" s="15"/>
      <c r="D54" s="15"/>
      <c r="E54" s="15"/>
      <c r="F54" s="15"/>
      <c r="G54" s="16"/>
      <c r="H54" s="94" t="s">
        <v>363</v>
      </c>
      <c r="I54" s="52"/>
      <c r="J54" s="52"/>
      <c r="K54" s="52"/>
      <c r="L54" s="52"/>
      <c r="M54" s="132"/>
      <c r="O54">
        <v>9</v>
      </c>
      <c r="P54" t="s">
        <v>593</v>
      </c>
      <c r="R54" s="265" t="s">
        <v>548</v>
      </c>
      <c r="S54" t="s">
        <v>492</v>
      </c>
    </row>
    <row r="55" spans="2:19">
      <c r="B55" s="14" t="s">
        <v>256</v>
      </c>
      <c r="C55" s="15"/>
      <c r="D55" s="15"/>
      <c r="E55" s="15"/>
      <c r="F55" s="15"/>
      <c r="G55" s="16"/>
      <c r="H55" s="94" t="s">
        <v>364</v>
      </c>
      <c r="I55" s="52"/>
      <c r="J55" s="52"/>
      <c r="K55" s="52"/>
      <c r="L55" s="52"/>
      <c r="M55" s="132"/>
      <c r="O55">
        <v>10</v>
      </c>
      <c r="P55" t="s">
        <v>594</v>
      </c>
    </row>
    <row r="56" spans="2:19">
      <c r="B56" s="104" t="s">
        <v>257</v>
      </c>
      <c r="C56" s="15"/>
      <c r="D56" s="15"/>
      <c r="E56" s="15"/>
      <c r="F56" s="15"/>
      <c r="G56" s="16"/>
      <c r="H56" s="94"/>
      <c r="I56" s="52"/>
      <c r="J56" s="52"/>
      <c r="K56" s="52"/>
      <c r="L56" s="52"/>
      <c r="M56" s="132"/>
      <c r="O56">
        <f>SUM(O57:O71)</f>
        <v>30</v>
      </c>
      <c r="Q56" t="s">
        <v>219</v>
      </c>
    </row>
    <row r="57" spans="2:19">
      <c r="B57" s="14" t="s">
        <v>258</v>
      </c>
      <c r="C57" s="15"/>
      <c r="D57" s="15"/>
      <c r="E57" s="15"/>
      <c r="F57" s="15"/>
      <c r="G57" s="148" t="s">
        <v>172</v>
      </c>
      <c r="H57" s="94"/>
      <c r="I57" s="52"/>
      <c r="J57" s="52"/>
      <c r="K57" s="52"/>
      <c r="L57" s="52"/>
      <c r="M57" s="132"/>
      <c r="O57">
        <v>5</v>
      </c>
      <c r="Q57" t="s">
        <v>220</v>
      </c>
      <c r="R57" t="s">
        <v>221</v>
      </c>
    </row>
    <row r="58" spans="2:19">
      <c r="B58" s="127" t="s">
        <v>90</v>
      </c>
      <c r="C58" s="128" t="s">
        <v>259</v>
      </c>
      <c r="D58" s="129"/>
      <c r="E58" s="129"/>
      <c r="F58" s="130"/>
      <c r="G58" s="131"/>
      <c r="H58" s="127" t="s">
        <v>90</v>
      </c>
      <c r="I58" s="128" t="s">
        <v>262</v>
      </c>
      <c r="J58" s="129"/>
      <c r="K58" s="129"/>
      <c r="L58" s="130"/>
      <c r="M58" s="131"/>
      <c r="O58">
        <v>5</v>
      </c>
      <c r="Q58" t="s">
        <v>222</v>
      </c>
    </row>
    <row r="59" spans="2:19">
      <c r="B59" s="63" t="s">
        <v>91</v>
      </c>
      <c r="C59" s="67" t="s">
        <v>154</v>
      </c>
      <c r="D59" s="64" t="s">
        <v>92</v>
      </c>
      <c r="E59" s="48">
        <v>3</v>
      </c>
      <c r="F59" s="64" t="s">
        <v>94</v>
      </c>
      <c r="G59" s="132" t="s">
        <v>142</v>
      </c>
      <c r="H59" s="63" t="s">
        <v>91</v>
      </c>
      <c r="I59" s="67" t="s">
        <v>208</v>
      </c>
      <c r="J59" s="64" t="s">
        <v>92</v>
      </c>
      <c r="K59" s="48">
        <v>4</v>
      </c>
      <c r="L59" s="64" t="s">
        <v>94</v>
      </c>
      <c r="M59" s="132" t="s">
        <v>142</v>
      </c>
      <c r="O59">
        <v>2</v>
      </c>
      <c r="Q59" t="s">
        <v>223</v>
      </c>
    </row>
    <row r="60" spans="2:19">
      <c r="B60" s="63" t="s">
        <v>135</v>
      </c>
      <c r="C60" s="67" t="s">
        <v>170</v>
      </c>
      <c r="D60" s="64" t="s">
        <v>93</v>
      </c>
      <c r="E60" s="67" t="s">
        <v>121</v>
      </c>
      <c r="F60" s="64" t="s">
        <v>95</v>
      </c>
      <c r="G60" s="69" t="s">
        <v>143</v>
      </c>
      <c r="H60" s="63" t="s">
        <v>135</v>
      </c>
      <c r="I60" s="149" t="s">
        <v>263</v>
      </c>
      <c r="J60" s="64" t="s">
        <v>93</v>
      </c>
      <c r="K60" s="67" t="s">
        <v>121</v>
      </c>
      <c r="L60" s="64" t="s">
        <v>95</v>
      </c>
      <c r="M60" s="69" t="s">
        <v>143</v>
      </c>
      <c r="O60">
        <v>2</v>
      </c>
    </row>
    <row r="61" spans="2:19">
      <c r="B61" s="94" t="s">
        <v>260</v>
      </c>
      <c r="C61" s="52"/>
      <c r="D61" s="52"/>
      <c r="E61" s="52"/>
      <c r="F61" s="52"/>
      <c r="G61" s="132"/>
      <c r="H61" s="94" t="s">
        <v>264</v>
      </c>
      <c r="I61" s="52"/>
      <c r="J61" s="52"/>
      <c r="K61" s="52"/>
      <c r="L61" s="52"/>
      <c r="M61" s="132"/>
      <c r="O61">
        <v>3</v>
      </c>
    </row>
    <row r="62" spans="2:19">
      <c r="B62" s="94" t="s">
        <v>261</v>
      </c>
      <c r="C62" s="52"/>
      <c r="D62" s="52"/>
      <c r="E62" s="52"/>
      <c r="F62" s="52"/>
      <c r="G62" s="132"/>
      <c r="H62" s="94" t="s">
        <v>265</v>
      </c>
      <c r="I62" s="52"/>
      <c r="J62" s="52"/>
      <c r="K62" s="52"/>
      <c r="L62" s="52"/>
      <c r="M62" s="132"/>
      <c r="O62">
        <v>4</v>
      </c>
    </row>
    <row r="63" spans="2:19">
      <c r="B63" s="94"/>
      <c r="C63" s="52"/>
      <c r="D63" s="52"/>
      <c r="E63" s="52"/>
      <c r="F63" s="52"/>
      <c r="G63" s="132"/>
      <c r="H63" s="94" t="s">
        <v>266</v>
      </c>
      <c r="I63" s="52"/>
      <c r="J63" s="52"/>
      <c r="K63" s="52"/>
      <c r="L63" s="52"/>
      <c r="M63" s="132"/>
      <c r="O63">
        <v>4</v>
      </c>
    </row>
    <row r="64" spans="2:19">
      <c r="B64" s="94"/>
      <c r="C64" s="52"/>
      <c r="D64" s="52"/>
      <c r="E64" s="52"/>
      <c r="F64" s="52"/>
      <c r="G64" s="132"/>
      <c r="H64" s="94"/>
      <c r="I64" s="52"/>
      <c r="J64" s="52"/>
      <c r="K64" s="52"/>
      <c r="L64" s="52"/>
      <c r="M64" s="132"/>
      <c r="O64">
        <v>5</v>
      </c>
    </row>
    <row r="65" spans="2:13">
      <c r="B65" s="127" t="s">
        <v>90</v>
      </c>
      <c r="C65" s="128" t="s">
        <v>267</v>
      </c>
      <c r="D65" s="129"/>
      <c r="E65" s="129"/>
      <c r="F65" s="130"/>
      <c r="G65" s="131"/>
      <c r="H65" s="127" t="s">
        <v>90</v>
      </c>
      <c r="I65" s="128" t="s">
        <v>273</v>
      </c>
      <c r="J65" s="129"/>
      <c r="K65" s="129"/>
      <c r="L65" s="130"/>
      <c r="M65" s="131"/>
    </row>
    <row r="66" spans="2:13">
      <c r="B66" s="63" t="s">
        <v>91</v>
      </c>
      <c r="C66" s="67" t="s">
        <v>200</v>
      </c>
      <c r="D66" s="64" t="s">
        <v>92</v>
      </c>
      <c r="E66" s="48">
        <v>4</v>
      </c>
      <c r="F66" s="64" t="s">
        <v>94</v>
      </c>
      <c r="G66" s="132" t="s">
        <v>142</v>
      </c>
      <c r="H66" s="63" t="s">
        <v>91</v>
      </c>
      <c r="I66" s="67" t="s">
        <v>229</v>
      </c>
      <c r="J66" s="64" t="s">
        <v>92</v>
      </c>
      <c r="K66" s="48">
        <v>5</v>
      </c>
      <c r="L66" s="64" t="s">
        <v>94</v>
      </c>
      <c r="M66" s="132" t="s">
        <v>142</v>
      </c>
    </row>
    <row r="67" spans="2:13">
      <c r="B67" s="63" t="s">
        <v>135</v>
      </c>
      <c r="C67" s="67" t="s">
        <v>170</v>
      </c>
      <c r="D67" s="64" t="s">
        <v>93</v>
      </c>
      <c r="E67" s="67" t="s">
        <v>268</v>
      </c>
      <c r="F67" s="64" t="s">
        <v>95</v>
      </c>
      <c r="G67" s="69" t="s">
        <v>143</v>
      </c>
      <c r="H67" s="63" t="s">
        <v>135</v>
      </c>
      <c r="I67" s="67" t="s">
        <v>170</v>
      </c>
      <c r="J67" s="64" t="s">
        <v>93</v>
      </c>
      <c r="K67" s="67" t="s">
        <v>274</v>
      </c>
      <c r="L67" s="64" t="s">
        <v>95</v>
      </c>
      <c r="M67" s="69" t="s">
        <v>275</v>
      </c>
    </row>
    <row r="68" spans="2:13">
      <c r="B68" s="94" t="s">
        <v>269</v>
      </c>
      <c r="C68" s="52"/>
      <c r="D68" s="52"/>
      <c r="E68" s="52"/>
      <c r="F68" s="52"/>
      <c r="G68" s="132"/>
      <c r="H68" s="94" t="s">
        <v>276</v>
      </c>
      <c r="I68" s="52"/>
      <c r="J68" s="52"/>
      <c r="K68" s="52"/>
      <c r="L68" s="52"/>
      <c r="M68" s="132"/>
    </row>
    <row r="69" spans="2:13">
      <c r="B69" s="94" t="s">
        <v>270</v>
      </c>
      <c r="C69" s="52"/>
      <c r="D69" s="52"/>
      <c r="E69" s="52"/>
      <c r="F69" s="52"/>
      <c r="G69" s="132"/>
      <c r="H69" s="94" t="s">
        <v>277</v>
      </c>
      <c r="I69" s="52"/>
      <c r="J69" s="52"/>
      <c r="K69" s="52"/>
      <c r="L69" s="52"/>
      <c r="M69" s="132"/>
    </row>
    <row r="70" spans="2:13">
      <c r="B70" s="94" t="s">
        <v>271</v>
      </c>
      <c r="C70" s="52"/>
      <c r="D70" s="52"/>
      <c r="E70" s="52"/>
      <c r="F70" s="52"/>
      <c r="G70" s="132"/>
      <c r="H70" s="94" t="s">
        <v>278</v>
      </c>
      <c r="I70" s="52"/>
      <c r="J70" s="52"/>
      <c r="K70" s="52"/>
      <c r="L70" s="52"/>
      <c r="M70" s="132"/>
    </row>
    <row r="71" spans="2:13">
      <c r="B71" s="94" t="s">
        <v>272</v>
      </c>
      <c r="C71" s="52"/>
      <c r="D71" s="52"/>
      <c r="E71" s="52"/>
      <c r="F71" s="52"/>
      <c r="G71" s="132"/>
      <c r="H71" s="94"/>
      <c r="I71" s="52"/>
      <c r="J71" s="52"/>
      <c r="K71" s="52"/>
      <c r="L71" s="52"/>
      <c r="M71" s="132"/>
    </row>
    <row r="73" spans="2:13" ht="18">
      <c r="B73" s="17" t="s">
        <v>49</v>
      </c>
      <c r="D73" s="324" t="s">
        <v>525</v>
      </c>
      <c r="E73" s="11"/>
      <c r="F73" s="11"/>
      <c r="G73" s="98"/>
      <c r="H73" s="98"/>
      <c r="I73" s="98"/>
      <c r="J73" s="11"/>
    </row>
    <row r="74" spans="2:13">
      <c r="B74" s="17" t="s">
        <v>50</v>
      </c>
      <c r="C74" s="17"/>
      <c r="D74" s="291" t="s">
        <v>526</v>
      </c>
      <c r="E74" s="220"/>
      <c r="F74" s="220"/>
      <c r="G74" s="220"/>
      <c r="H74" s="220"/>
      <c r="I74" s="220"/>
      <c r="J74" s="292"/>
    </row>
    <row r="75" spans="2:13">
      <c r="B75" s="17"/>
      <c r="C75" s="17"/>
      <c r="D75" s="275" t="s">
        <v>527</v>
      </c>
      <c r="E75" s="222"/>
      <c r="F75" s="222"/>
      <c r="G75" s="222"/>
      <c r="H75" s="222"/>
      <c r="I75" s="222"/>
      <c r="J75" s="293"/>
    </row>
    <row r="76" spans="2:13">
      <c r="B76" s="17"/>
      <c r="C76" s="17"/>
      <c r="D76" s="276"/>
      <c r="E76" s="224"/>
      <c r="F76" s="224"/>
      <c r="G76" s="224"/>
      <c r="H76" s="224"/>
      <c r="I76" s="224"/>
      <c r="J76" s="294"/>
    </row>
    <row r="77" spans="2:13">
      <c r="B77" s="183" t="s">
        <v>0</v>
      </c>
      <c r="C77" s="183"/>
      <c r="D77" s="183"/>
      <c r="E77" s="268" t="s">
        <v>438</v>
      </c>
      <c r="F77" s="269"/>
      <c r="G77" s="183"/>
      <c r="H77" s="183"/>
      <c r="I77" s="183"/>
      <c r="J77" s="183"/>
    </row>
    <row r="78" spans="2:13">
      <c r="B78" s="147" t="s">
        <v>1</v>
      </c>
      <c r="C78" s="308" t="s">
        <v>524</v>
      </c>
      <c r="D78" s="15"/>
      <c r="E78" s="270" t="s">
        <v>439</v>
      </c>
      <c r="F78" s="140"/>
      <c r="G78" s="219">
        <v>-2</v>
      </c>
      <c r="H78" s="270" t="s">
        <v>442</v>
      </c>
      <c r="I78" s="140"/>
      <c r="J78" s="219">
        <v>0</v>
      </c>
    </row>
    <row r="79" spans="2:13">
      <c r="B79" s="24" t="s">
        <v>445</v>
      </c>
      <c r="C79" s="10" t="s">
        <v>538</v>
      </c>
      <c r="D79" s="11"/>
      <c r="E79" s="216" t="s">
        <v>440</v>
      </c>
      <c r="F79" s="17"/>
      <c r="G79" s="219" t="s">
        <v>446</v>
      </c>
      <c r="H79" s="216" t="s">
        <v>443</v>
      </c>
      <c r="I79" s="17"/>
      <c r="J79" s="219">
        <v>-1</v>
      </c>
    </row>
    <row r="80" spans="2:13">
      <c r="B80" s="12"/>
      <c r="C80" s="12"/>
      <c r="D80" s="12"/>
      <c r="E80" s="263" t="s">
        <v>441</v>
      </c>
      <c r="F80" s="15"/>
      <c r="G80" s="218">
        <v>0</v>
      </c>
      <c r="H80" s="217" t="s">
        <v>444</v>
      </c>
      <c r="I80" s="15"/>
      <c r="J80" s="219" t="s">
        <v>447</v>
      </c>
    </row>
    <row r="81" spans="2:10" ht="15" thickBot="1">
      <c r="B81" s="267" t="s">
        <v>80</v>
      </c>
      <c r="C81" s="185" t="s">
        <v>224</v>
      </c>
      <c r="D81" s="185"/>
      <c r="E81" s="189" t="s">
        <v>78</v>
      </c>
      <c r="F81" s="188"/>
      <c r="G81" s="190"/>
      <c r="H81" s="190"/>
      <c r="I81" s="190"/>
      <c r="J81" s="191"/>
    </row>
    <row r="82" spans="2:10" ht="15" thickBot="1">
      <c r="B82" s="46"/>
      <c r="C82" s="215" t="s">
        <v>225</v>
      </c>
      <c r="D82" s="123" t="s">
        <v>374</v>
      </c>
      <c r="E82" s="78" t="s">
        <v>283</v>
      </c>
      <c r="F82" s="80"/>
      <c r="G82" s="93"/>
      <c r="H82" s="93"/>
      <c r="I82" s="93"/>
      <c r="J82" s="271" t="s">
        <v>284</v>
      </c>
    </row>
    <row r="83" spans="2:10">
      <c r="B83" s="83"/>
      <c r="C83" s="63" t="s">
        <v>226</v>
      </c>
      <c r="D83" s="123" t="s">
        <v>374</v>
      </c>
      <c r="E83" s="78" t="s">
        <v>516</v>
      </c>
      <c r="F83" s="80"/>
      <c r="G83" s="93"/>
      <c r="H83" s="93"/>
      <c r="I83" s="93"/>
      <c r="J83" s="272" t="s">
        <v>83</v>
      </c>
    </row>
    <row r="84" spans="2:10">
      <c r="B84" s="2"/>
      <c r="C84" s="2"/>
      <c r="D84" s="2"/>
      <c r="E84" s="78" t="s">
        <v>384</v>
      </c>
      <c r="F84" s="80"/>
      <c r="G84" s="93"/>
      <c r="H84" s="93"/>
      <c r="I84" s="93"/>
      <c r="J84" s="273" t="s">
        <v>84</v>
      </c>
    </row>
  </sheetData>
  <mergeCells count="14">
    <mergeCell ref="G14:H14"/>
    <mergeCell ref="I14:J14"/>
    <mergeCell ref="K14:L14"/>
    <mergeCell ref="G15:H15"/>
    <mergeCell ref="I15:J15"/>
    <mergeCell ref="K15:L15"/>
    <mergeCell ref="G13:H13"/>
    <mergeCell ref="I13:J13"/>
    <mergeCell ref="K13:L13"/>
    <mergeCell ref="G11:H11"/>
    <mergeCell ref="I11:J11"/>
    <mergeCell ref="G12:H12"/>
    <mergeCell ref="I12:J12"/>
    <mergeCell ref="K12:L12"/>
  </mergeCells>
  <dataValidations count="2">
    <dataValidation type="list" allowBlank="1" showInputMessage="1" showErrorMessage="1" sqref="G11" xr:uid="{019306A8-D67A-48B1-BEBE-E8792CB9C6B9}">
      <formula1>$O$10:$O$28</formula1>
    </dataValidation>
    <dataValidation type="list" allowBlank="1" showInputMessage="1" showErrorMessage="1" sqref="K13:K15 I11:I15 M13:M15 G10:H10 G12:G15 K11" xr:uid="{D7E24041-68B7-43B1-AF09-E2319612CB4D}">
      <formula1>$O$10:$O$31</formula1>
    </dataValidation>
  </dataValidations>
  <pageMargins left="0.7" right="0.7" top="0.75" bottom="0.75" header="0.3" footer="0.3"/>
  <pageSetup orientation="portrait" r:id="rId1"/>
  <ignoredErrors>
    <ignoredError sqref="D27 G79 J80"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87DA-B71A-4961-B601-585E702005BF}">
  <dimension ref="B1:Z49"/>
  <sheetViews>
    <sheetView topLeftCell="O1" workbookViewId="0">
      <selection activeCell="O1" sqref="O1:Z21"/>
    </sheetView>
  </sheetViews>
  <sheetFormatPr defaultRowHeight="14.4"/>
  <cols>
    <col min="1" max="1" width="2.5546875" customWidth="1"/>
    <col min="3" max="3" width="5.5546875" customWidth="1"/>
    <col min="5" max="5" width="5.88671875" customWidth="1"/>
    <col min="7" max="7" width="5.88671875" customWidth="1"/>
    <col min="9" max="9" width="5.5546875" customWidth="1"/>
    <col min="11" max="11" width="6.5546875" customWidth="1"/>
    <col min="13" max="13" width="6.5546875" customWidth="1"/>
  </cols>
  <sheetData>
    <row r="1" spans="2:26">
      <c r="B1" s="75" t="s">
        <v>254</v>
      </c>
      <c r="C1" s="75"/>
      <c r="D1" s="75"/>
      <c r="E1" s="75"/>
      <c r="F1" s="75"/>
      <c r="G1" s="76"/>
      <c r="H1" s="75"/>
      <c r="I1" s="75"/>
      <c r="J1" s="75"/>
      <c r="K1" s="75"/>
      <c r="L1" s="75"/>
      <c r="M1" s="75"/>
      <c r="O1" s="213" t="s">
        <v>90</v>
      </c>
      <c r="P1" s="128"/>
      <c r="Q1" s="129"/>
      <c r="R1" s="129"/>
      <c r="S1" s="130"/>
      <c r="T1" s="131"/>
      <c r="U1" s="213" t="s">
        <v>90</v>
      </c>
      <c r="V1" s="128"/>
      <c r="W1" s="129"/>
      <c r="X1" s="129"/>
      <c r="Y1" s="130"/>
      <c r="Z1" s="131"/>
    </row>
    <row r="2" spans="2:26">
      <c r="B2" s="127" t="s">
        <v>90</v>
      </c>
      <c r="C2" s="128"/>
      <c r="D2" s="129"/>
      <c r="E2" s="129"/>
      <c r="F2" s="130"/>
      <c r="G2" s="131"/>
      <c r="H2" s="127" t="s">
        <v>90</v>
      </c>
      <c r="I2" s="128"/>
      <c r="J2" s="129"/>
      <c r="K2" s="129"/>
      <c r="L2" s="130"/>
      <c r="M2" s="131"/>
      <c r="O2" s="214" t="s">
        <v>91</v>
      </c>
      <c r="P2" s="67"/>
      <c r="Q2" s="64" t="s">
        <v>92</v>
      </c>
      <c r="R2" s="48"/>
      <c r="S2" s="64" t="s">
        <v>94</v>
      </c>
      <c r="T2" s="132"/>
      <c r="U2" s="214" t="s">
        <v>91</v>
      </c>
      <c r="V2" s="67"/>
      <c r="W2" s="64" t="s">
        <v>92</v>
      </c>
      <c r="X2" s="48"/>
      <c r="Y2" s="64" t="s">
        <v>94</v>
      </c>
      <c r="Z2" s="132"/>
    </row>
    <row r="3" spans="2:26">
      <c r="B3" s="63" t="s">
        <v>91</v>
      </c>
      <c r="C3" s="67"/>
      <c r="D3" s="64" t="s">
        <v>92</v>
      </c>
      <c r="E3" s="48"/>
      <c r="F3" s="64" t="s">
        <v>94</v>
      </c>
      <c r="G3" s="132"/>
      <c r="H3" s="63" t="s">
        <v>91</v>
      </c>
      <c r="I3" s="67"/>
      <c r="J3" s="64" t="s">
        <v>92</v>
      </c>
      <c r="K3" s="48"/>
      <c r="L3" s="64" t="s">
        <v>94</v>
      </c>
      <c r="M3" s="132"/>
      <c r="O3" s="214" t="s">
        <v>135</v>
      </c>
      <c r="P3" s="67"/>
      <c r="Q3" s="64" t="s">
        <v>93</v>
      </c>
      <c r="R3" s="67"/>
      <c r="S3" s="64" t="s">
        <v>95</v>
      </c>
      <c r="T3" s="69"/>
      <c r="U3" s="214" t="s">
        <v>135</v>
      </c>
      <c r="V3" s="67"/>
      <c r="W3" s="64" t="s">
        <v>93</v>
      </c>
      <c r="X3" s="67"/>
      <c r="Y3" s="64" t="s">
        <v>95</v>
      </c>
      <c r="Z3" s="69"/>
    </row>
    <row r="4" spans="2:26">
      <c r="B4" s="63" t="s">
        <v>135</v>
      </c>
      <c r="C4" s="67"/>
      <c r="D4" s="64" t="s">
        <v>93</v>
      </c>
      <c r="E4" s="67"/>
      <c r="F4" s="64" t="s">
        <v>95</v>
      </c>
      <c r="G4" s="69"/>
      <c r="H4" s="63" t="s">
        <v>135</v>
      </c>
      <c r="I4" s="67"/>
      <c r="J4" s="64" t="s">
        <v>93</v>
      </c>
      <c r="K4" s="67"/>
      <c r="L4" s="64" t="s">
        <v>95</v>
      </c>
      <c r="M4" s="69"/>
      <c r="O4" s="94"/>
      <c r="P4" s="52"/>
      <c r="Q4" s="52"/>
      <c r="R4" s="52"/>
      <c r="S4" s="52"/>
      <c r="T4" s="132"/>
      <c r="U4" s="94"/>
      <c r="V4" s="52"/>
      <c r="W4" s="52"/>
      <c r="X4" s="52"/>
      <c r="Y4" s="52"/>
      <c r="Z4" s="132"/>
    </row>
    <row r="5" spans="2:26">
      <c r="B5" s="94"/>
      <c r="C5" s="52"/>
      <c r="D5" s="52"/>
      <c r="E5" s="52"/>
      <c r="F5" s="52"/>
      <c r="G5" s="132"/>
      <c r="H5" s="94"/>
      <c r="I5" s="52"/>
      <c r="J5" s="52"/>
      <c r="K5" s="52"/>
      <c r="L5" s="52"/>
      <c r="M5" s="132"/>
      <c r="O5" s="94"/>
      <c r="P5" s="52"/>
      <c r="Q5" s="52"/>
      <c r="R5" s="52"/>
      <c r="S5" s="52"/>
      <c r="T5" s="132"/>
      <c r="U5" s="94"/>
      <c r="V5" s="52"/>
      <c r="W5" s="52"/>
      <c r="X5" s="52"/>
      <c r="Y5" s="52"/>
      <c r="Z5" s="132"/>
    </row>
    <row r="6" spans="2:26">
      <c r="B6" s="94"/>
      <c r="C6" s="52"/>
      <c r="D6" s="52"/>
      <c r="E6" s="52"/>
      <c r="F6" s="52"/>
      <c r="G6" s="132"/>
      <c r="H6" s="94"/>
      <c r="I6" s="52"/>
      <c r="J6" s="52"/>
      <c r="K6" s="52"/>
      <c r="L6" s="52"/>
      <c r="M6" s="132"/>
      <c r="O6" s="94"/>
      <c r="P6" s="52"/>
      <c r="Q6" s="52"/>
      <c r="R6" s="52"/>
      <c r="S6" s="52"/>
      <c r="T6" s="132"/>
      <c r="U6" s="94"/>
      <c r="V6" s="52"/>
      <c r="W6" s="52"/>
      <c r="X6" s="52"/>
      <c r="Y6" s="52"/>
      <c r="Z6" s="132"/>
    </row>
    <row r="7" spans="2:26">
      <c r="B7" s="94"/>
      <c r="C7" s="52"/>
      <c r="D7" s="52"/>
      <c r="E7" s="52"/>
      <c r="F7" s="52"/>
      <c r="G7" s="132"/>
      <c r="H7" s="94"/>
      <c r="I7" s="52"/>
      <c r="J7" s="52"/>
      <c r="K7" s="52"/>
      <c r="L7" s="52"/>
      <c r="M7" s="132"/>
      <c r="O7" s="94"/>
      <c r="P7" s="52"/>
      <c r="Q7" s="52"/>
      <c r="R7" s="52"/>
      <c r="S7" s="52"/>
      <c r="T7" s="132"/>
      <c r="U7" s="94"/>
      <c r="V7" s="52"/>
      <c r="W7" s="52"/>
      <c r="X7" s="52"/>
      <c r="Y7" s="52"/>
      <c r="Z7" s="132"/>
    </row>
    <row r="8" spans="2:26">
      <c r="B8" s="94"/>
      <c r="C8" s="52"/>
      <c r="D8" s="52"/>
      <c r="E8" s="52"/>
      <c r="F8" s="52"/>
      <c r="G8" s="132"/>
      <c r="H8" s="94"/>
      <c r="I8" s="52"/>
      <c r="J8" s="52"/>
      <c r="K8" s="52"/>
      <c r="L8" s="52"/>
      <c r="M8" s="132"/>
      <c r="O8" s="213" t="s">
        <v>90</v>
      </c>
      <c r="P8" s="128"/>
      <c r="Q8" s="129"/>
      <c r="R8" s="129"/>
      <c r="S8" s="130"/>
      <c r="T8" s="131"/>
      <c r="U8" s="213" t="s">
        <v>90</v>
      </c>
      <c r="V8" s="128"/>
      <c r="W8" s="129"/>
      <c r="X8" s="129"/>
      <c r="Y8" s="130"/>
      <c r="Z8" s="131"/>
    </row>
    <row r="9" spans="2:26">
      <c r="B9" s="127" t="s">
        <v>90</v>
      </c>
      <c r="C9" s="128"/>
      <c r="D9" s="129"/>
      <c r="E9" s="129"/>
      <c r="F9" s="130"/>
      <c r="G9" s="131"/>
      <c r="H9" s="127" t="s">
        <v>90</v>
      </c>
      <c r="I9" s="128"/>
      <c r="J9" s="129"/>
      <c r="K9" s="129"/>
      <c r="L9" s="130"/>
      <c r="M9" s="131"/>
      <c r="O9" s="214" t="s">
        <v>91</v>
      </c>
      <c r="P9" s="67"/>
      <c r="Q9" s="64" t="s">
        <v>92</v>
      </c>
      <c r="R9" s="48"/>
      <c r="S9" s="64" t="s">
        <v>94</v>
      </c>
      <c r="T9" s="132"/>
      <c r="U9" s="214" t="s">
        <v>91</v>
      </c>
      <c r="V9" s="67"/>
      <c r="W9" s="64" t="s">
        <v>92</v>
      </c>
      <c r="X9" s="48"/>
      <c r="Y9" s="64" t="s">
        <v>94</v>
      </c>
      <c r="Z9" s="132"/>
    </row>
    <row r="10" spans="2:26">
      <c r="B10" s="63" t="s">
        <v>91</v>
      </c>
      <c r="C10" s="67"/>
      <c r="D10" s="64" t="s">
        <v>92</v>
      </c>
      <c r="E10" s="48"/>
      <c r="F10" s="64" t="s">
        <v>94</v>
      </c>
      <c r="G10" s="132"/>
      <c r="H10" s="63" t="s">
        <v>91</v>
      </c>
      <c r="I10" s="67"/>
      <c r="J10" s="64" t="s">
        <v>92</v>
      </c>
      <c r="K10" s="48"/>
      <c r="L10" s="64" t="s">
        <v>94</v>
      </c>
      <c r="M10" s="132"/>
      <c r="O10" s="214" t="s">
        <v>135</v>
      </c>
      <c r="P10" s="67"/>
      <c r="Q10" s="64" t="s">
        <v>93</v>
      </c>
      <c r="R10" s="67"/>
      <c r="S10" s="64" t="s">
        <v>95</v>
      </c>
      <c r="T10" s="69"/>
      <c r="U10" s="214" t="s">
        <v>135</v>
      </c>
      <c r="V10" s="67"/>
      <c r="W10" s="64" t="s">
        <v>93</v>
      </c>
      <c r="X10" s="67"/>
      <c r="Y10" s="64" t="s">
        <v>95</v>
      </c>
      <c r="Z10" s="69"/>
    </row>
    <row r="11" spans="2:26">
      <c r="B11" s="63" t="s">
        <v>135</v>
      </c>
      <c r="C11" s="67"/>
      <c r="D11" s="64" t="s">
        <v>93</v>
      </c>
      <c r="E11" s="67"/>
      <c r="F11" s="64" t="s">
        <v>95</v>
      </c>
      <c r="G11" s="69"/>
      <c r="H11" s="63" t="s">
        <v>135</v>
      </c>
      <c r="I11" s="67"/>
      <c r="J11" s="64" t="s">
        <v>93</v>
      </c>
      <c r="K11" s="67"/>
      <c r="L11" s="64" t="s">
        <v>95</v>
      </c>
      <c r="M11" s="69"/>
      <c r="O11" s="94"/>
      <c r="P11" s="52"/>
      <c r="Q11" s="52"/>
      <c r="R11" s="52"/>
      <c r="S11" s="52"/>
      <c r="T11" s="132"/>
      <c r="U11" s="94"/>
      <c r="V11" s="52"/>
      <c r="W11" s="52"/>
      <c r="X11" s="52"/>
      <c r="Y11" s="52"/>
      <c r="Z11" s="132"/>
    </row>
    <row r="12" spans="2:26">
      <c r="B12" s="94"/>
      <c r="C12" s="52"/>
      <c r="D12" s="52"/>
      <c r="E12" s="52"/>
      <c r="F12" s="52"/>
      <c r="G12" s="132"/>
      <c r="H12" s="94"/>
      <c r="I12" s="52"/>
      <c r="J12" s="52"/>
      <c r="K12" s="52"/>
      <c r="L12" s="52"/>
      <c r="M12" s="132"/>
      <c r="O12" s="94"/>
      <c r="P12" s="52"/>
      <c r="Q12" s="52"/>
      <c r="R12" s="52"/>
      <c r="S12" s="52"/>
      <c r="T12" s="132"/>
      <c r="U12" s="94"/>
      <c r="V12" s="52"/>
      <c r="W12" s="52"/>
      <c r="X12" s="52"/>
      <c r="Y12" s="52"/>
      <c r="Z12" s="132"/>
    </row>
    <row r="13" spans="2:26">
      <c r="B13" s="94"/>
      <c r="C13" s="52"/>
      <c r="D13" s="52"/>
      <c r="E13" s="52"/>
      <c r="F13" s="52"/>
      <c r="G13" s="132"/>
      <c r="H13" s="94"/>
      <c r="I13" s="52"/>
      <c r="J13" s="52"/>
      <c r="K13" s="52"/>
      <c r="L13" s="52"/>
      <c r="M13" s="132"/>
      <c r="O13" s="94"/>
      <c r="P13" s="52"/>
      <c r="Q13" s="52"/>
      <c r="R13" s="52"/>
      <c r="S13" s="52"/>
      <c r="T13" s="132"/>
      <c r="U13" s="94"/>
      <c r="V13" s="52"/>
      <c r="W13" s="52"/>
      <c r="X13" s="52"/>
      <c r="Y13" s="52"/>
      <c r="Z13" s="132"/>
    </row>
    <row r="14" spans="2:26">
      <c r="B14" s="94"/>
      <c r="C14" s="52"/>
      <c r="D14" s="52"/>
      <c r="E14" s="52"/>
      <c r="F14" s="52"/>
      <c r="G14" s="132"/>
      <c r="H14" s="94"/>
      <c r="I14" s="52"/>
      <c r="J14" s="52"/>
      <c r="K14" s="52"/>
      <c r="L14" s="52"/>
      <c r="M14" s="132"/>
      <c r="O14" s="94"/>
      <c r="P14" s="52"/>
      <c r="Q14" s="52"/>
      <c r="R14" s="52"/>
      <c r="S14" s="52"/>
      <c r="T14" s="132"/>
      <c r="U14" s="94"/>
      <c r="V14" s="52"/>
      <c r="W14" s="52"/>
      <c r="X14" s="52"/>
      <c r="Y14" s="52"/>
      <c r="Z14" s="132"/>
    </row>
    <row r="15" spans="2:26">
      <c r="B15" s="94"/>
      <c r="C15" s="52"/>
      <c r="D15" s="52"/>
      <c r="E15" s="52"/>
      <c r="F15" s="52"/>
      <c r="G15" s="132"/>
      <c r="H15" s="94"/>
      <c r="I15" s="52"/>
      <c r="J15" s="52"/>
      <c r="K15" s="52"/>
      <c r="L15" s="52"/>
      <c r="M15" s="132"/>
      <c r="O15" s="213" t="s">
        <v>90</v>
      </c>
      <c r="P15" s="128"/>
      <c r="Q15" s="129"/>
      <c r="R15" s="129"/>
      <c r="S15" s="130"/>
      <c r="T15" s="131"/>
      <c r="U15" s="213" t="s">
        <v>90</v>
      </c>
      <c r="V15" s="128"/>
      <c r="W15" s="129"/>
      <c r="X15" s="129"/>
      <c r="Y15" s="130"/>
      <c r="Z15" s="131"/>
    </row>
    <row r="16" spans="2:26">
      <c r="B16" s="127" t="s">
        <v>90</v>
      </c>
      <c r="C16" s="128"/>
      <c r="D16" s="129"/>
      <c r="E16" s="129"/>
      <c r="F16" s="130"/>
      <c r="G16" s="131"/>
      <c r="H16" s="127" t="s">
        <v>90</v>
      </c>
      <c r="I16" s="128"/>
      <c r="J16" s="129"/>
      <c r="K16" s="129"/>
      <c r="L16" s="130"/>
      <c r="M16" s="131"/>
      <c r="O16" s="214" t="s">
        <v>91</v>
      </c>
      <c r="P16" s="67"/>
      <c r="Q16" s="64" t="s">
        <v>92</v>
      </c>
      <c r="R16" s="48"/>
      <c r="S16" s="64" t="s">
        <v>94</v>
      </c>
      <c r="T16" s="132"/>
      <c r="U16" s="214" t="s">
        <v>91</v>
      </c>
      <c r="V16" s="67"/>
      <c r="W16" s="64" t="s">
        <v>92</v>
      </c>
      <c r="X16" s="48"/>
      <c r="Y16" s="64" t="s">
        <v>94</v>
      </c>
      <c r="Z16" s="132"/>
    </row>
    <row r="17" spans="2:26">
      <c r="B17" s="63" t="s">
        <v>91</v>
      </c>
      <c r="C17" s="67"/>
      <c r="D17" s="64" t="s">
        <v>92</v>
      </c>
      <c r="E17" s="48"/>
      <c r="F17" s="64" t="s">
        <v>94</v>
      </c>
      <c r="G17" s="132"/>
      <c r="H17" s="63" t="s">
        <v>91</v>
      </c>
      <c r="I17" s="67"/>
      <c r="J17" s="64" t="s">
        <v>92</v>
      </c>
      <c r="K17" s="48"/>
      <c r="L17" s="64" t="s">
        <v>94</v>
      </c>
      <c r="M17" s="132"/>
      <c r="O17" s="214" t="s">
        <v>135</v>
      </c>
      <c r="P17" s="67"/>
      <c r="Q17" s="64" t="s">
        <v>93</v>
      </c>
      <c r="R17" s="67"/>
      <c r="S17" s="64" t="s">
        <v>95</v>
      </c>
      <c r="T17" s="69"/>
      <c r="U17" s="214" t="s">
        <v>135</v>
      </c>
      <c r="V17" s="67"/>
      <c r="W17" s="64" t="s">
        <v>93</v>
      </c>
      <c r="X17" s="67"/>
      <c r="Y17" s="64" t="s">
        <v>95</v>
      </c>
      <c r="Z17" s="69"/>
    </row>
    <row r="18" spans="2:26">
      <c r="B18" s="63" t="s">
        <v>135</v>
      </c>
      <c r="C18" s="67"/>
      <c r="D18" s="64" t="s">
        <v>93</v>
      </c>
      <c r="E18" s="67"/>
      <c r="F18" s="64" t="s">
        <v>95</v>
      </c>
      <c r="G18" s="69"/>
      <c r="H18" s="63" t="s">
        <v>135</v>
      </c>
      <c r="I18" s="67"/>
      <c r="J18" s="64" t="s">
        <v>93</v>
      </c>
      <c r="K18" s="67"/>
      <c r="L18" s="64" t="s">
        <v>95</v>
      </c>
      <c r="M18" s="69"/>
      <c r="O18" s="94"/>
      <c r="P18" s="52"/>
      <c r="Q18" s="52"/>
      <c r="R18" s="52"/>
      <c r="S18" s="52"/>
      <c r="T18" s="132"/>
      <c r="U18" s="94"/>
      <c r="V18" s="52"/>
      <c r="W18" s="52"/>
      <c r="X18" s="52"/>
      <c r="Y18" s="52"/>
      <c r="Z18" s="132"/>
    </row>
    <row r="19" spans="2:26">
      <c r="B19" s="94"/>
      <c r="C19" s="52"/>
      <c r="D19" s="52"/>
      <c r="E19" s="52"/>
      <c r="F19" s="52"/>
      <c r="G19" s="132"/>
      <c r="H19" s="94"/>
      <c r="I19" s="52"/>
      <c r="J19" s="52"/>
      <c r="K19" s="52"/>
      <c r="L19" s="52"/>
      <c r="M19" s="132"/>
      <c r="O19" s="94"/>
      <c r="P19" s="52"/>
      <c r="Q19" s="52"/>
      <c r="R19" s="52"/>
      <c r="S19" s="52"/>
      <c r="T19" s="132"/>
      <c r="U19" s="94"/>
      <c r="V19" s="52"/>
      <c r="W19" s="52"/>
      <c r="X19" s="52"/>
      <c r="Y19" s="52"/>
      <c r="Z19" s="132"/>
    </row>
    <row r="20" spans="2:26">
      <c r="B20" s="94"/>
      <c r="C20" s="52"/>
      <c r="D20" s="52"/>
      <c r="E20" s="52"/>
      <c r="F20" s="52"/>
      <c r="G20" s="132"/>
      <c r="H20" s="94"/>
      <c r="I20" s="52"/>
      <c r="J20" s="52"/>
      <c r="K20" s="52"/>
      <c r="L20" s="52"/>
      <c r="M20" s="132"/>
      <c r="O20" s="94"/>
      <c r="P20" s="52"/>
      <c r="Q20" s="52"/>
      <c r="R20" s="52"/>
      <c r="S20" s="52"/>
      <c r="T20" s="132"/>
      <c r="U20" s="94"/>
      <c r="V20" s="52"/>
      <c r="W20" s="52"/>
      <c r="X20" s="52"/>
      <c r="Y20" s="52"/>
      <c r="Z20" s="132"/>
    </row>
    <row r="21" spans="2:26">
      <c r="B21" s="94"/>
      <c r="C21" s="52"/>
      <c r="D21" s="52"/>
      <c r="E21" s="52"/>
      <c r="F21" s="52"/>
      <c r="G21" s="132"/>
      <c r="H21" s="94"/>
      <c r="I21" s="52"/>
      <c r="J21" s="52"/>
      <c r="K21" s="52"/>
      <c r="L21" s="52"/>
      <c r="M21" s="132"/>
      <c r="O21" s="94"/>
      <c r="P21" s="52"/>
      <c r="Q21" s="52"/>
      <c r="R21" s="52"/>
      <c r="S21" s="52"/>
      <c r="T21" s="132"/>
      <c r="U21" s="94"/>
      <c r="V21" s="52"/>
      <c r="W21" s="52"/>
      <c r="X21" s="52"/>
      <c r="Y21" s="52"/>
      <c r="Z21" s="132"/>
    </row>
    <row r="22" spans="2:26">
      <c r="B22" s="94"/>
      <c r="C22" s="52"/>
      <c r="D22" s="52"/>
      <c r="E22" s="52"/>
      <c r="F22" s="52"/>
      <c r="G22" s="132"/>
      <c r="H22" s="94"/>
      <c r="I22" s="52"/>
      <c r="J22" s="52"/>
      <c r="K22" s="52"/>
      <c r="L22" s="52"/>
      <c r="M22" s="132"/>
      <c r="O22" s="213" t="s">
        <v>90</v>
      </c>
      <c r="P22" s="128"/>
      <c r="Q22" s="129"/>
      <c r="R22" s="129"/>
      <c r="S22" s="130"/>
      <c r="T22" s="131"/>
      <c r="U22" s="213" t="s">
        <v>90</v>
      </c>
      <c r="V22" s="128"/>
      <c r="W22" s="129"/>
      <c r="X22" s="129"/>
      <c r="Y22" s="130"/>
      <c r="Z22" s="131"/>
    </row>
    <row r="23" spans="2:26">
      <c r="B23" s="127" t="s">
        <v>90</v>
      </c>
      <c r="C23" s="128"/>
      <c r="D23" s="129"/>
      <c r="E23" s="129"/>
      <c r="F23" s="130"/>
      <c r="G23" s="131"/>
      <c r="H23" s="127" t="s">
        <v>90</v>
      </c>
      <c r="I23" s="128"/>
      <c r="J23" s="129"/>
      <c r="K23" s="129"/>
      <c r="L23" s="130"/>
      <c r="M23" s="131"/>
      <c r="O23" s="214" t="s">
        <v>91</v>
      </c>
      <c r="P23" s="67"/>
      <c r="Q23" s="64" t="s">
        <v>92</v>
      </c>
      <c r="R23" s="48"/>
      <c r="S23" s="64" t="s">
        <v>94</v>
      </c>
      <c r="T23" s="132"/>
      <c r="U23" s="214" t="s">
        <v>91</v>
      </c>
      <c r="V23" s="67"/>
      <c r="W23" s="64" t="s">
        <v>92</v>
      </c>
      <c r="X23" s="48"/>
      <c r="Y23" s="64" t="s">
        <v>94</v>
      </c>
      <c r="Z23" s="132"/>
    </row>
    <row r="24" spans="2:26">
      <c r="B24" s="63" t="s">
        <v>91</v>
      </c>
      <c r="C24" s="67"/>
      <c r="D24" s="64" t="s">
        <v>92</v>
      </c>
      <c r="E24" s="48"/>
      <c r="F24" s="64" t="s">
        <v>94</v>
      </c>
      <c r="G24" s="132"/>
      <c r="H24" s="63" t="s">
        <v>91</v>
      </c>
      <c r="I24" s="67"/>
      <c r="J24" s="64" t="s">
        <v>92</v>
      </c>
      <c r="K24" s="48"/>
      <c r="L24" s="64" t="s">
        <v>94</v>
      </c>
      <c r="M24" s="132"/>
      <c r="O24" s="214" t="s">
        <v>135</v>
      </c>
      <c r="P24" s="67"/>
      <c r="Q24" s="64" t="s">
        <v>93</v>
      </c>
      <c r="R24" s="67"/>
      <c r="S24" s="64" t="s">
        <v>95</v>
      </c>
      <c r="T24" s="69"/>
      <c r="U24" s="214" t="s">
        <v>135</v>
      </c>
      <c r="V24" s="67"/>
      <c r="W24" s="64" t="s">
        <v>93</v>
      </c>
      <c r="X24" s="67"/>
      <c r="Y24" s="64" t="s">
        <v>95</v>
      </c>
      <c r="Z24" s="69"/>
    </row>
    <row r="25" spans="2:26">
      <c r="B25" s="63" t="s">
        <v>135</v>
      </c>
      <c r="C25" s="67"/>
      <c r="D25" s="64" t="s">
        <v>93</v>
      </c>
      <c r="E25" s="67"/>
      <c r="F25" s="64" t="s">
        <v>95</v>
      </c>
      <c r="G25" s="69"/>
      <c r="H25" s="63" t="s">
        <v>135</v>
      </c>
      <c r="I25" s="67"/>
      <c r="J25" s="64" t="s">
        <v>93</v>
      </c>
      <c r="K25" s="67"/>
      <c r="L25" s="64" t="s">
        <v>95</v>
      </c>
      <c r="M25" s="69"/>
      <c r="O25" s="94"/>
      <c r="P25" s="52"/>
      <c r="Q25" s="52"/>
      <c r="R25" s="52"/>
      <c r="S25" s="52"/>
      <c r="T25" s="132"/>
      <c r="U25" s="94"/>
      <c r="V25" s="52"/>
      <c r="W25" s="52"/>
      <c r="X25" s="52"/>
      <c r="Y25" s="52"/>
      <c r="Z25" s="132"/>
    </row>
    <row r="26" spans="2:26">
      <c r="B26" s="94"/>
      <c r="C26" s="52"/>
      <c r="D26" s="52"/>
      <c r="E26" s="52"/>
      <c r="F26" s="52"/>
      <c r="G26" s="132"/>
      <c r="H26" s="94"/>
      <c r="I26" s="52"/>
      <c r="J26" s="52"/>
      <c r="K26" s="52"/>
      <c r="L26" s="52"/>
      <c r="M26" s="132"/>
      <c r="O26" s="94"/>
      <c r="P26" s="52"/>
      <c r="Q26" s="52"/>
      <c r="R26" s="52"/>
      <c r="S26" s="52"/>
      <c r="T26" s="132"/>
      <c r="U26" s="94"/>
      <c r="V26" s="52"/>
      <c r="W26" s="52"/>
      <c r="X26" s="52"/>
      <c r="Y26" s="52"/>
      <c r="Z26" s="132"/>
    </row>
    <row r="27" spans="2:26">
      <c r="B27" s="94"/>
      <c r="C27" s="52"/>
      <c r="D27" s="52"/>
      <c r="E27" s="52"/>
      <c r="F27" s="52"/>
      <c r="G27" s="132"/>
      <c r="H27" s="94"/>
      <c r="I27" s="52"/>
      <c r="J27" s="52"/>
      <c r="K27" s="52"/>
      <c r="L27" s="52"/>
      <c r="M27" s="132"/>
      <c r="O27" s="94"/>
      <c r="P27" s="52"/>
      <c r="Q27" s="52"/>
      <c r="R27" s="52"/>
      <c r="S27" s="52"/>
      <c r="T27" s="132"/>
      <c r="U27" s="94"/>
      <c r="V27" s="52"/>
      <c r="W27" s="52"/>
      <c r="X27" s="52"/>
      <c r="Y27" s="52"/>
      <c r="Z27" s="132"/>
    </row>
    <row r="28" spans="2:26">
      <c r="B28" s="94"/>
      <c r="C28" s="52"/>
      <c r="D28" s="52"/>
      <c r="E28" s="52"/>
      <c r="F28" s="52"/>
      <c r="G28" s="132"/>
      <c r="H28" s="94"/>
      <c r="I28" s="52"/>
      <c r="J28" s="52"/>
      <c r="K28" s="52"/>
      <c r="L28" s="52"/>
      <c r="M28" s="132"/>
      <c r="O28" s="94"/>
      <c r="P28" s="52"/>
      <c r="Q28" s="52"/>
      <c r="R28" s="52"/>
      <c r="S28" s="52"/>
      <c r="T28" s="132"/>
      <c r="U28" s="94"/>
      <c r="V28" s="52"/>
      <c r="W28" s="52"/>
      <c r="X28" s="52"/>
      <c r="Y28" s="52"/>
      <c r="Z28" s="132"/>
    </row>
    <row r="29" spans="2:26">
      <c r="B29" s="94"/>
      <c r="C29" s="52"/>
      <c r="D29" s="52"/>
      <c r="E29" s="52"/>
      <c r="F29" s="52"/>
      <c r="G29" s="132"/>
      <c r="H29" s="94"/>
      <c r="I29" s="52"/>
      <c r="J29" s="52"/>
      <c r="K29" s="52"/>
      <c r="L29" s="52"/>
      <c r="M29" s="132"/>
      <c r="O29" s="213" t="s">
        <v>90</v>
      </c>
      <c r="P29" s="128"/>
      <c r="Q29" s="129"/>
      <c r="R29" s="129"/>
      <c r="S29" s="130"/>
      <c r="T29" s="131"/>
      <c r="U29" s="213" t="s">
        <v>90</v>
      </c>
      <c r="V29" s="128"/>
      <c r="W29" s="129"/>
      <c r="X29" s="129"/>
      <c r="Y29" s="130"/>
      <c r="Z29" s="131"/>
    </row>
    <row r="30" spans="2:26">
      <c r="B30" s="127" t="s">
        <v>90</v>
      </c>
      <c r="C30" s="128"/>
      <c r="D30" s="129"/>
      <c r="E30" s="129"/>
      <c r="F30" s="130"/>
      <c r="G30" s="131"/>
      <c r="H30" s="127" t="s">
        <v>90</v>
      </c>
      <c r="I30" s="128"/>
      <c r="J30" s="129"/>
      <c r="K30" s="129"/>
      <c r="L30" s="130"/>
      <c r="M30" s="131"/>
      <c r="O30" s="214" t="s">
        <v>91</v>
      </c>
      <c r="P30" s="67"/>
      <c r="Q30" s="64" t="s">
        <v>92</v>
      </c>
      <c r="R30" s="48"/>
      <c r="S30" s="64" t="s">
        <v>94</v>
      </c>
      <c r="T30" s="132"/>
      <c r="U30" s="214" t="s">
        <v>91</v>
      </c>
      <c r="V30" s="67"/>
      <c r="W30" s="64" t="s">
        <v>92</v>
      </c>
      <c r="X30" s="48"/>
      <c r="Y30" s="64" t="s">
        <v>94</v>
      </c>
      <c r="Z30" s="132"/>
    </row>
    <row r="31" spans="2:26">
      <c r="B31" s="63" t="s">
        <v>91</v>
      </c>
      <c r="C31" s="67"/>
      <c r="D31" s="64" t="s">
        <v>92</v>
      </c>
      <c r="E31" s="48"/>
      <c r="F31" s="64" t="s">
        <v>94</v>
      </c>
      <c r="G31" s="132"/>
      <c r="H31" s="63" t="s">
        <v>91</v>
      </c>
      <c r="I31" s="67"/>
      <c r="J31" s="64" t="s">
        <v>92</v>
      </c>
      <c r="K31" s="48"/>
      <c r="L31" s="64" t="s">
        <v>94</v>
      </c>
      <c r="M31" s="132"/>
      <c r="O31" s="214" t="s">
        <v>135</v>
      </c>
      <c r="P31" s="67"/>
      <c r="Q31" s="64" t="s">
        <v>93</v>
      </c>
      <c r="R31" s="67"/>
      <c r="S31" s="64" t="s">
        <v>95</v>
      </c>
      <c r="T31" s="69"/>
      <c r="U31" s="214" t="s">
        <v>135</v>
      </c>
      <c r="V31" s="67"/>
      <c r="W31" s="64" t="s">
        <v>93</v>
      </c>
      <c r="X31" s="67"/>
      <c r="Y31" s="64" t="s">
        <v>95</v>
      </c>
      <c r="Z31" s="69"/>
    </row>
    <row r="32" spans="2:26">
      <c r="B32" s="63" t="s">
        <v>135</v>
      </c>
      <c r="C32" s="67"/>
      <c r="D32" s="64" t="s">
        <v>93</v>
      </c>
      <c r="E32" s="67"/>
      <c r="F32" s="64" t="s">
        <v>95</v>
      </c>
      <c r="G32" s="69"/>
      <c r="H32" s="63" t="s">
        <v>135</v>
      </c>
      <c r="I32" s="67"/>
      <c r="J32" s="64" t="s">
        <v>93</v>
      </c>
      <c r="K32" s="67"/>
      <c r="L32" s="64" t="s">
        <v>95</v>
      </c>
      <c r="M32" s="69"/>
      <c r="O32" s="94"/>
      <c r="P32" s="52"/>
      <c r="Q32" s="52"/>
      <c r="R32" s="52"/>
      <c r="S32" s="52"/>
      <c r="T32" s="132"/>
      <c r="U32" s="94"/>
      <c r="V32" s="52"/>
      <c r="W32" s="52"/>
      <c r="X32" s="52"/>
      <c r="Y32" s="52"/>
      <c r="Z32" s="132"/>
    </row>
    <row r="33" spans="2:26">
      <c r="B33" s="94"/>
      <c r="C33" s="52"/>
      <c r="D33" s="52"/>
      <c r="E33" s="52"/>
      <c r="F33" s="52"/>
      <c r="G33" s="132"/>
      <c r="H33" s="94"/>
      <c r="I33" s="52"/>
      <c r="J33" s="52"/>
      <c r="K33" s="52"/>
      <c r="L33" s="52"/>
      <c r="M33" s="132"/>
      <c r="O33" s="94"/>
      <c r="P33" s="52"/>
      <c r="Q33" s="52"/>
      <c r="R33" s="52"/>
      <c r="S33" s="52"/>
      <c r="T33" s="132"/>
      <c r="U33" s="94"/>
      <c r="V33" s="52"/>
      <c r="W33" s="52"/>
      <c r="X33" s="52"/>
      <c r="Y33" s="52"/>
      <c r="Z33" s="132"/>
    </row>
    <row r="34" spans="2:26">
      <c r="B34" s="94"/>
      <c r="C34" s="52"/>
      <c r="D34" s="52"/>
      <c r="E34" s="52"/>
      <c r="F34" s="52"/>
      <c r="G34" s="132"/>
      <c r="H34" s="94"/>
      <c r="I34" s="52"/>
      <c r="J34" s="52"/>
      <c r="K34" s="52"/>
      <c r="L34" s="52"/>
      <c r="M34" s="132"/>
      <c r="O34" s="94"/>
      <c r="P34" s="52"/>
      <c r="Q34" s="52"/>
      <c r="R34" s="52"/>
      <c r="S34" s="52"/>
      <c r="T34" s="132"/>
      <c r="U34" s="94"/>
      <c r="V34" s="52"/>
      <c r="W34" s="52"/>
      <c r="X34" s="52"/>
      <c r="Y34" s="52"/>
      <c r="Z34" s="132"/>
    </row>
    <row r="35" spans="2:26">
      <c r="B35" s="94"/>
      <c r="C35" s="52"/>
      <c r="D35" s="52"/>
      <c r="E35" s="52"/>
      <c r="F35" s="52"/>
      <c r="G35" s="132"/>
      <c r="H35" s="94"/>
      <c r="I35" s="52"/>
      <c r="J35" s="52"/>
      <c r="K35" s="52"/>
      <c r="L35" s="52"/>
      <c r="M35" s="132"/>
      <c r="O35" s="94"/>
      <c r="P35" s="52"/>
      <c r="Q35" s="52"/>
      <c r="R35" s="52"/>
      <c r="S35" s="52"/>
      <c r="T35" s="132"/>
      <c r="U35" s="94"/>
      <c r="V35" s="52"/>
      <c r="W35" s="52"/>
      <c r="X35" s="52"/>
      <c r="Y35" s="52"/>
      <c r="Z35" s="132"/>
    </row>
    <row r="36" spans="2:26">
      <c r="B36" s="94"/>
      <c r="C36" s="52"/>
      <c r="D36" s="52"/>
      <c r="E36" s="52"/>
      <c r="F36" s="52"/>
      <c r="G36" s="132"/>
      <c r="H36" s="94"/>
      <c r="I36" s="52"/>
      <c r="J36" s="52"/>
      <c r="K36" s="52"/>
      <c r="L36" s="52"/>
      <c r="M36" s="132"/>
      <c r="O36" s="213" t="s">
        <v>90</v>
      </c>
      <c r="P36" s="128"/>
      <c r="Q36" s="129"/>
      <c r="R36" s="129"/>
      <c r="S36" s="130"/>
      <c r="T36" s="131"/>
      <c r="U36" s="213" t="s">
        <v>90</v>
      </c>
      <c r="V36" s="128"/>
      <c r="W36" s="129"/>
      <c r="X36" s="129"/>
      <c r="Y36" s="130"/>
      <c r="Z36" s="131"/>
    </row>
    <row r="37" spans="2:26">
      <c r="B37" s="127" t="s">
        <v>90</v>
      </c>
      <c r="C37" s="128"/>
      <c r="D37" s="129"/>
      <c r="E37" s="129"/>
      <c r="F37" s="130"/>
      <c r="G37" s="131"/>
      <c r="H37" s="127" t="s">
        <v>90</v>
      </c>
      <c r="I37" s="128"/>
      <c r="J37" s="129"/>
      <c r="K37" s="129"/>
      <c r="L37" s="130"/>
      <c r="M37" s="131"/>
      <c r="O37" s="214" t="s">
        <v>91</v>
      </c>
      <c r="P37" s="67"/>
      <c r="Q37" s="64" t="s">
        <v>92</v>
      </c>
      <c r="R37" s="48"/>
      <c r="S37" s="64" t="s">
        <v>94</v>
      </c>
      <c r="T37" s="132"/>
      <c r="U37" s="214" t="s">
        <v>91</v>
      </c>
      <c r="V37" s="67"/>
      <c r="W37" s="64" t="s">
        <v>92</v>
      </c>
      <c r="X37" s="48"/>
      <c r="Y37" s="64" t="s">
        <v>94</v>
      </c>
      <c r="Z37" s="132"/>
    </row>
    <row r="38" spans="2:26">
      <c r="B38" s="63" t="s">
        <v>91</v>
      </c>
      <c r="C38" s="67"/>
      <c r="D38" s="64" t="s">
        <v>92</v>
      </c>
      <c r="E38" s="48"/>
      <c r="F38" s="64" t="s">
        <v>94</v>
      </c>
      <c r="G38" s="132"/>
      <c r="H38" s="63" t="s">
        <v>91</v>
      </c>
      <c r="I38" s="67"/>
      <c r="J38" s="64" t="s">
        <v>92</v>
      </c>
      <c r="K38" s="48"/>
      <c r="L38" s="64" t="s">
        <v>94</v>
      </c>
      <c r="M38" s="132"/>
      <c r="O38" s="214" t="s">
        <v>135</v>
      </c>
      <c r="P38" s="67"/>
      <c r="Q38" s="64" t="s">
        <v>93</v>
      </c>
      <c r="R38" s="67"/>
      <c r="S38" s="64" t="s">
        <v>95</v>
      </c>
      <c r="T38" s="69"/>
      <c r="U38" s="214" t="s">
        <v>135</v>
      </c>
      <c r="V38" s="67"/>
      <c r="W38" s="64" t="s">
        <v>93</v>
      </c>
      <c r="X38" s="67"/>
      <c r="Y38" s="64" t="s">
        <v>95</v>
      </c>
      <c r="Z38" s="69"/>
    </row>
    <row r="39" spans="2:26">
      <c r="B39" s="63" t="s">
        <v>135</v>
      </c>
      <c r="C39" s="67"/>
      <c r="D39" s="64" t="s">
        <v>93</v>
      </c>
      <c r="E39" s="67"/>
      <c r="F39" s="64" t="s">
        <v>95</v>
      </c>
      <c r="G39" s="69"/>
      <c r="H39" s="63" t="s">
        <v>135</v>
      </c>
      <c r="I39" s="67"/>
      <c r="J39" s="64" t="s">
        <v>93</v>
      </c>
      <c r="K39" s="67"/>
      <c r="L39" s="64" t="s">
        <v>95</v>
      </c>
      <c r="M39" s="69"/>
      <c r="O39" s="94"/>
      <c r="P39" s="52"/>
      <c r="Q39" s="52"/>
      <c r="R39" s="52"/>
      <c r="S39" s="52"/>
      <c r="T39" s="132"/>
      <c r="U39" s="94"/>
      <c r="V39" s="52"/>
      <c r="W39" s="52"/>
      <c r="X39" s="52"/>
      <c r="Y39" s="52"/>
      <c r="Z39" s="132"/>
    </row>
    <row r="40" spans="2:26">
      <c r="B40" s="94"/>
      <c r="C40" s="52"/>
      <c r="D40" s="52"/>
      <c r="E40" s="52"/>
      <c r="F40" s="52"/>
      <c r="G40" s="132"/>
      <c r="H40" s="94"/>
      <c r="I40" s="52"/>
      <c r="J40" s="52"/>
      <c r="K40" s="52"/>
      <c r="L40" s="52"/>
      <c r="M40" s="132"/>
      <c r="O40" s="94"/>
      <c r="P40" s="52"/>
      <c r="Q40" s="52"/>
      <c r="R40" s="52"/>
      <c r="S40" s="52"/>
      <c r="T40" s="132"/>
      <c r="U40" s="94"/>
      <c r="V40" s="52"/>
      <c r="W40" s="52"/>
      <c r="X40" s="52"/>
      <c r="Y40" s="52"/>
      <c r="Z40" s="132"/>
    </row>
    <row r="41" spans="2:26">
      <c r="B41" s="94"/>
      <c r="C41" s="52"/>
      <c r="D41" s="52"/>
      <c r="E41" s="52"/>
      <c r="F41" s="52"/>
      <c r="G41" s="132"/>
      <c r="H41" s="94"/>
      <c r="I41" s="52"/>
      <c r="J41" s="52"/>
      <c r="K41" s="52"/>
      <c r="L41" s="52"/>
      <c r="M41" s="132"/>
      <c r="O41" s="94"/>
      <c r="P41" s="52"/>
      <c r="Q41" s="52"/>
      <c r="R41" s="52"/>
      <c r="S41" s="52"/>
      <c r="T41" s="132"/>
      <c r="U41" s="94"/>
      <c r="V41" s="52"/>
      <c r="W41" s="52"/>
      <c r="X41" s="52"/>
      <c r="Y41" s="52"/>
      <c r="Z41" s="132"/>
    </row>
    <row r="42" spans="2:26">
      <c r="B42" s="94"/>
      <c r="C42" s="52"/>
      <c r="D42" s="52"/>
      <c r="E42" s="52"/>
      <c r="F42" s="52"/>
      <c r="G42" s="132"/>
      <c r="H42" s="94"/>
      <c r="I42" s="52"/>
      <c r="J42" s="52"/>
      <c r="K42" s="52"/>
      <c r="L42" s="52"/>
      <c r="M42" s="132"/>
      <c r="O42" s="94"/>
      <c r="P42" s="52"/>
      <c r="Q42" s="52"/>
      <c r="R42" s="52"/>
      <c r="S42" s="52"/>
      <c r="T42" s="132"/>
      <c r="U42" s="94"/>
      <c r="V42" s="52"/>
      <c r="W42" s="52"/>
      <c r="X42" s="52"/>
      <c r="Y42" s="52"/>
      <c r="Z42" s="132"/>
    </row>
    <row r="43" spans="2:26">
      <c r="B43" s="94"/>
      <c r="C43" s="52"/>
      <c r="D43" s="52"/>
      <c r="E43" s="52"/>
      <c r="F43" s="52"/>
      <c r="G43" s="132"/>
      <c r="H43" s="94"/>
      <c r="I43" s="52"/>
      <c r="J43" s="52"/>
      <c r="K43" s="52"/>
      <c r="L43" s="52"/>
      <c r="M43" s="132"/>
      <c r="O43" s="213" t="s">
        <v>90</v>
      </c>
      <c r="P43" s="128"/>
      <c r="Q43" s="129"/>
      <c r="R43" s="129"/>
      <c r="S43" s="130"/>
      <c r="T43" s="131"/>
      <c r="U43" s="213" t="s">
        <v>90</v>
      </c>
      <c r="V43" s="128"/>
      <c r="W43" s="129"/>
      <c r="X43" s="129"/>
      <c r="Y43" s="130"/>
      <c r="Z43" s="131"/>
    </row>
    <row r="44" spans="2:26">
      <c r="O44" s="214" t="s">
        <v>91</v>
      </c>
      <c r="P44" s="67"/>
      <c r="Q44" s="64" t="s">
        <v>92</v>
      </c>
      <c r="R44" s="48"/>
      <c r="S44" s="64" t="s">
        <v>94</v>
      </c>
      <c r="T44" s="132"/>
      <c r="U44" s="214" t="s">
        <v>91</v>
      </c>
      <c r="V44" s="67"/>
      <c r="W44" s="64" t="s">
        <v>92</v>
      </c>
      <c r="X44" s="48"/>
      <c r="Y44" s="64" t="s">
        <v>94</v>
      </c>
      <c r="Z44" s="132"/>
    </row>
    <row r="45" spans="2:26">
      <c r="O45" s="214" t="s">
        <v>135</v>
      </c>
      <c r="P45" s="67"/>
      <c r="Q45" s="64" t="s">
        <v>93</v>
      </c>
      <c r="R45" s="67"/>
      <c r="S45" s="64" t="s">
        <v>95</v>
      </c>
      <c r="T45" s="69"/>
      <c r="U45" s="214" t="s">
        <v>135</v>
      </c>
      <c r="V45" s="67"/>
      <c r="W45" s="64" t="s">
        <v>93</v>
      </c>
      <c r="X45" s="67"/>
      <c r="Y45" s="64" t="s">
        <v>95</v>
      </c>
      <c r="Z45" s="69"/>
    </row>
    <row r="46" spans="2:26">
      <c r="O46" s="94"/>
      <c r="P46" s="52"/>
      <c r="Q46" s="52"/>
      <c r="R46" s="52"/>
      <c r="S46" s="52"/>
      <c r="T46" s="132"/>
      <c r="U46" s="94"/>
      <c r="V46" s="52"/>
      <c r="W46" s="52"/>
      <c r="X46" s="52"/>
      <c r="Y46" s="52"/>
      <c r="Z46" s="132"/>
    </row>
    <row r="47" spans="2:26">
      <c r="O47" s="94"/>
      <c r="P47" s="52"/>
      <c r="Q47" s="52"/>
      <c r="R47" s="52"/>
      <c r="S47" s="52"/>
      <c r="T47" s="132"/>
      <c r="U47" s="94"/>
      <c r="V47" s="52"/>
      <c r="W47" s="52"/>
      <c r="X47" s="52"/>
      <c r="Y47" s="52"/>
      <c r="Z47" s="132"/>
    </row>
    <row r="48" spans="2:26">
      <c r="O48" s="94"/>
      <c r="P48" s="52"/>
      <c r="Q48" s="52"/>
      <c r="R48" s="52"/>
      <c r="S48" s="52"/>
      <c r="T48" s="132"/>
      <c r="U48" s="94"/>
      <c r="V48" s="52"/>
      <c r="W48" s="52"/>
      <c r="X48" s="52"/>
      <c r="Y48" s="52"/>
      <c r="Z48" s="132"/>
    </row>
    <row r="49" spans="15:26">
      <c r="O49" s="94"/>
      <c r="P49" s="52"/>
      <c r="Q49" s="52"/>
      <c r="R49" s="52"/>
      <c r="S49" s="52"/>
      <c r="T49" s="132"/>
      <c r="U49" s="94"/>
      <c r="V49" s="52"/>
      <c r="W49" s="52"/>
      <c r="X49" s="52"/>
      <c r="Y49" s="52"/>
      <c r="Z49" s="13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020F-D9AE-43F5-9E55-8A3605B77BFF}">
  <dimension ref="A1:Y75"/>
  <sheetViews>
    <sheetView workbookViewId="0">
      <selection activeCell="U15" sqref="U15:V16"/>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5">
      <c r="B1" s="17" t="s">
        <v>49</v>
      </c>
      <c r="D1" s="204" t="s">
        <v>376</v>
      </c>
      <c r="E1" s="11"/>
      <c r="F1" s="11"/>
      <c r="G1" s="98"/>
      <c r="H1" s="11"/>
      <c r="I1" s="11"/>
      <c r="J1" s="13"/>
      <c r="K1" s="27"/>
      <c r="L1" s="17"/>
      <c r="M1" s="29"/>
    </row>
    <row r="2" spans="1:25">
      <c r="B2" s="17" t="s">
        <v>50</v>
      </c>
      <c r="C2" s="17"/>
      <c r="D2" s="139" t="s">
        <v>378</v>
      </c>
      <c r="E2" s="140"/>
      <c r="F2" s="140"/>
      <c r="G2" s="146"/>
      <c r="H2" s="140"/>
      <c r="I2" s="140"/>
      <c r="J2" s="141"/>
      <c r="K2" s="27"/>
      <c r="L2" s="17"/>
      <c r="M2" s="29"/>
      <c r="O2" s="238" t="s">
        <v>460</v>
      </c>
    </row>
    <row r="3" spans="1:25" ht="15" thickBot="1">
      <c r="B3" s="17"/>
      <c r="C3" s="17"/>
      <c r="D3" s="27" t="s">
        <v>377</v>
      </c>
      <c r="E3" s="17"/>
      <c r="F3" s="17"/>
      <c r="G3" s="97"/>
      <c r="H3" s="17"/>
      <c r="I3" s="17"/>
      <c r="J3" s="29"/>
      <c r="K3" s="27"/>
      <c r="L3" s="17"/>
      <c r="M3" s="29"/>
      <c r="O3" s="238" t="s">
        <v>461</v>
      </c>
    </row>
    <row r="4" spans="1:25" ht="15" thickBot="1">
      <c r="B4" s="12" t="s">
        <v>51</v>
      </c>
      <c r="C4" s="46">
        <v>3</v>
      </c>
      <c r="D4" s="15" t="s">
        <v>379</v>
      </c>
      <c r="E4" s="15"/>
      <c r="F4" s="15"/>
      <c r="G4" s="21"/>
      <c r="H4" s="15"/>
      <c r="I4" s="15"/>
      <c r="J4" s="16"/>
      <c r="K4" s="27"/>
      <c r="L4" s="17"/>
      <c r="M4" s="29"/>
      <c r="O4" s="238" t="s">
        <v>462</v>
      </c>
    </row>
    <row r="5" spans="1:25">
      <c r="B5" s="183" t="s">
        <v>0</v>
      </c>
      <c r="C5" s="183"/>
      <c r="D5" s="183"/>
      <c r="E5" s="183"/>
      <c r="F5" s="184" t="s">
        <v>4</v>
      </c>
      <c r="G5" s="183"/>
      <c r="H5" s="183"/>
      <c r="I5" s="184"/>
      <c r="J5" s="184"/>
      <c r="K5" s="142"/>
      <c r="L5" s="138"/>
      <c r="M5" s="143"/>
      <c r="O5" s="237" t="s">
        <v>463</v>
      </c>
    </row>
    <row r="6" spans="1:25">
      <c r="B6" s="147" t="s">
        <v>1</v>
      </c>
      <c r="C6" s="14" t="s">
        <v>382</v>
      </c>
      <c r="D6" s="15"/>
      <c r="E6" s="56" t="s">
        <v>38</v>
      </c>
      <c r="F6" s="34"/>
      <c r="G6" s="4"/>
      <c r="H6" s="4"/>
      <c r="I6" s="5"/>
      <c r="J6" s="5"/>
      <c r="K6" s="144"/>
      <c r="L6" s="136"/>
      <c r="M6" s="137"/>
      <c r="O6" s="18" t="s">
        <v>52</v>
      </c>
      <c r="R6" t="s">
        <v>25</v>
      </c>
      <c r="U6">
        <v>0</v>
      </c>
      <c r="V6" s="31" t="s">
        <v>43</v>
      </c>
      <c r="X6" s="265" t="s">
        <v>374</v>
      </c>
    </row>
    <row r="7" spans="1:25">
      <c r="B7" s="24" t="s">
        <v>370</v>
      </c>
      <c r="C7" s="10" t="s">
        <v>338</v>
      </c>
      <c r="D7" s="11"/>
      <c r="E7" s="56" t="s">
        <v>39</v>
      </c>
      <c r="F7" s="34"/>
      <c r="G7" s="360" t="s">
        <v>55</v>
      </c>
      <c r="H7" s="360"/>
      <c r="I7" s="362"/>
      <c r="J7" s="362"/>
      <c r="K7" s="27"/>
      <c r="L7" s="136"/>
      <c r="M7" s="137"/>
      <c r="O7" s="18" t="s">
        <v>5</v>
      </c>
      <c r="U7">
        <v>1</v>
      </c>
      <c r="V7" s="31" t="s">
        <v>42</v>
      </c>
      <c r="X7" s="265" t="s">
        <v>372</v>
      </c>
    </row>
    <row r="8" spans="1:25">
      <c r="B8" s="85" t="s">
        <v>3</v>
      </c>
      <c r="C8" s="10" t="s">
        <v>403</v>
      </c>
      <c r="D8" s="11"/>
      <c r="E8" s="56" t="s">
        <v>40</v>
      </c>
      <c r="F8" s="34"/>
      <c r="G8" s="360" t="s">
        <v>56</v>
      </c>
      <c r="H8" s="360"/>
      <c r="I8" s="360" t="s">
        <v>12</v>
      </c>
      <c r="J8" s="360"/>
      <c r="K8" s="369"/>
      <c r="L8" s="370"/>
      <c r="M8" s="235"/>
      <c r="O8" s="19" t="s">
        <v>6</v>
      </c>
      <c r="U8">
        <v>2</v>
      </c>
      <c r="V8" s="31" t="s">
        <v>41</v>
      </c>
      <c r="X8" s="265" t="s">
        <v>372</v>
      </c>
    </row>
    <row r="9" spans="1:25">
      <c r="B9" s="85" t="s">
        <v>371</v>
      </c>
      <c r="C9" s="10" t="s">
        <v>383</v>
      </c>
      <c r="D9" s="11"/>
      <c r="E9" s="56" t="s">
        <v>41</v>
      </c>
      <c r="F9" s="34"/>
      <c r="G9" s="360" t="s">
        <v>10</v>
      </c>
      <c r="H9" s="360"/>
      <c r="I9" s="360" t="s">
        <v>54</v>
      </c>
      <c r="J9" s="360"/>
      <c r="K9" s="360" t="s">
        <v>13</v>
      </c>
      <c r="L9" s="360"/>
      <c r="M9" s="6"/>
      <c r="O9" s="19" t="s">
        <v>7</v>
      </c>
      <c r="U9">
        <v>3</v>
      </c>
      <c r="V9" s="31" t="s">
        <v>40</v>
      </c>
      <c r="X9" s="265" t="s">
        <v>228</v>
      </c>
    </row>
    <row r="10" spans="1:25">
      <c r="B10" s="25"/>
      <c r="C10" s="10"/>
      <c r="D10" s="11"/>
      <c r="E10" s="56" t="s">
        <v>42</v>
      </c>
      <c r="F10" s="34"/>
      <c r="G10" s="360" t="s">
        <v>5</v>
      </c>
      <c r="H10" s="360"/>
      <c r="I10" s="360" t="s">
        <v>8</v>
      </c>
      <c r="J10" s="360"/>
      <c r="K10" s="360" t="s">
        <v>9</v>
      </c>
      <c r="L10" s="360"/>
      <c r="M10" s="7" t="s">
        <v>30</v>
      </c>
      <c r="O10" s="18" t="s">
        <v>31</v>
      </c>
      <c r="R10" t="s">
        <v>26</v>
      </c>
      <c r="U10">
        <v>4</v>
      </c>
      <c r="V10" s="31" t="s">
        <v>39</v>
      </c>
      <c r="X10" s="265" t="s">
        <v>547</v>
      </c>
    </row>
    <row r="11" spans="1:25">
      <c r="B11" s="2"/>
      <c r="C11" s="2"/>
      <c r="D11" s="2"/>
      <c r="E11" s="90" t="s">
        <v>43</v>
      </c>
      <c r="F11" s="34"/>
      <c r="G11" s="8" t="s">
        <v>52</v>
      </c>
      <c r="H11" s="8"/>
      <c r="I11" s="361" t="s">
        <v>6</v>
      </c>
      <c r="J11" s="361"/>
      <c r="K11" s="361" t="s">
        <v>7</v>
      </c>
      <c r="L11" s="361"/>
      <c r="M11" s="9" t="s">
        <v>11</v>
      </c>
      <c r="O11" s="88" t="s">
        <v>8</v>
      </c>
      <c r="R11" s="1">
        <v>5</v>
      </c>
      <c r="S11" t="s">
        <v>44</v>
      </c>
      <c r="U11">
        <v>5</v>
      </c>
      <c r="V11" s="31" t="s">
        <v>38</v>
      </c>
      <c r="X11" s="265" t="s">
        <v>547</v>
      </c>
      <c r="Y11" t="s">
        <v>491</v>
      </c>
    </row>
    <row r="12" spans="1:25">
      <c r="B12" s="185" t="s">
        <v>224</v>
      </c>
      <c r="C12" s="185"/>
      <c r="D12" s="185"/>
      <c r="E12" s="183" t="s">
        <v>448</v>
      </c>
      <c r="F12" s="183"/>
      <c r="G12" s="183"/>
      <c r="H12" s="183"/>
      <c r="I12" s="200"/>
      <c r="J12" s="199"/>
      <c r="K12" s="201"/>
      <c r="L12" s="202"/>
      <c r="M12" s="202"/>
      <c r="O12" s="18" t="s">
        <v>9</v>
      </c>
      <c r="R12" t="s">
        <v>217</v>
      </c>
      <c r="S12" t="s">
        <v>45</v>
      </c>
      <c r="U12">
        <v>6</v>
      </c>
      <c r="V12" t="s">
        <v>124</v>
      </c>
      <c r="X12" s="265" t="s">
        <v>548</v>
      </c>
    </row>
    <row r="13" spans="1:25">
      <c r="A13" s="203">
        <v>2</v>
      </c>
      <c r="B13" s="181" t="s">
        <v>225</v>
      </c>
      <c r="C13" s="123" t="str">
        <f>LOOKUP(A13,U6:X15)</f>
        <v>pppp</v>
      </c>
      <c r="D13" s="64"/>
      <c r="E13" s="212" t="s">
        <v>385</v>
      </c>
      <c r="F13" s="113"/>
      <c r="G13" s="113"/>
      <c r="H13" s="113"/>
      <c r="I13" s="239" t="s">
        <v>458</v>
      </c>
      <c r="J13" s="113"/>
      <c r="K13" s="113"/>
      <c r="L13" s="113"/>
      <c r="M13" s="113"/>
      <c r="O13" s="18" t="s">
        <v>53</v>
      </c>
      <c r="R13" t="s">
        <v>27</v>
      </c>
      <c r="S13" t="s">
        <v>46</v>
      </c>
      <c r="U13">
        <v>7</v>
      </c>
      <c r="V13" t="s">
        <v>190</v>
      </c>
      <c r="X13" s="265" t="s">
        <v>548</v>
      </c>
      <c r="Y13" t="s">
        <v>493</v>
      </c>
    </row>
    <row r="14" spans="1:25" ht="13.5" customHeight="1">
      <c r="A14" s="203">
        <v>2</v>
      </c>
      <c r="B14" s="63" t="s">
        <v>226</v>
      </c>
      <c r="C14" s="123" t="str">
        <f>LOOKUP(A14,U6:X15)</f>
        <v>pppp</v>
      </c>
      <c r="D14" s="64"/>
      <c r="E14" s="114" t="s">
        <v>414</v>
      </c>
      <c r="F14" s="113"/>
      <c r="G14" s="113"/>
      <c r="H14" s="113"/>
      <c r="I14" s="113"/>
      <c r="J14" s="113"/>
      <c r="K14" s="113"/>
      <c r="L14" s="113"/>
      <c r="M14" s="113"/>
      <c r="O14" s="19" t="s">
        <v>32</v>
      </c>
      <c r="R14" t="s">
        <v>28</v>
      </c>
      <c r="S14" t="s">
        <v>47</v>
      </c>
      <c r="U14">
        <v>8</v>
      </c>
      <c r="V14" t="s">
        <v>191</v>
      </c>
      <c r="X14" s="265" t="s">
        <v>549</v>
      </c>
    </row>
    <row r="15" spans="1:25">
      <c r="A15" s="203"/>
      <c r="B15" s="63" t="s">
        <v>227</v>
      </c>
      <c r="C15" s="123" t="s">
        <v>228</v>
      </c>
      <c r="D15" s="64"/>
      <c r="E15" s="114" t="s">
        <v>415</v>
      </c>
      <c r="F15" s="113"/>
      <c r="G15" s="113"/>
      <c r="H15" s="113"/>
      <c r="I15" s="113"/>
      <c r="J15" s="113"/>
      <c r="K15" s="113"/>
      <c r="L15" s="113"/>
      <c r="M15" s="113"/>
      <c r="O15" s="18" t="s">
        <v>54</v>
      </c>
      <c r="R15" t="s">
        <v>29</v>
      </c>
      <c r="S15" t="s">
        <v>48</v>
      </c>
      <c r="U15">
        <v>9</v>
      </c>
      <c r="V15" t="s">
        <v>593</v>
      </c>
      <c r="X15" s="265" t="s">
        <v>549</v>
      </c>
      <c r="Y15" t="s">
        <v>492</v>
      </c>
    </row>
    <row r="16" spans="1:25">
      <c r="A16" s="203"/>
      <c r="B16" s="63" t="s">
        <v>285</v>
      </c>
      <c r="C16" s="123" t="s">
        <v>228</v>
      </c>
      <c r="D16" s="64"/>
      <c r="E16" s="114" t="s">
        <v>464</v>
      </c>
      <c r="F16" s="113"/>
      <c r="G16" s="113"/>
      <c r="H16" s="113"/>
      <c r="I16" s="113"/>
      <c r="J16" s="113"/>
      <c r="K16" s="113"/>
      <c r="L16" s="113"/>
      <c r="M16" s="113"/>
      <c r="O16" s="18" t="s">
        <v>10</v>
      </c>
      <c r="Q16" s="39">
        <v>1</v>
      </c>
      <c r="R16" s="40">
        <v>1</v>
      </c>
      <c r="U16">
        <v>10</v>
      </c>
      <c r="V16" t="s">
        <v>594</v>
      </c>
    </row>
    <row r="17" spans="2:23">
      <c r="B17" s="65" t="s">
        <v>65</v>
      </c>
      <c r="C17" s="52"/>
      <c r="D17" s="52"/>
      <c r="E17" s="114" t="s">
        <v>459</v>
      </c>
      <c r="F17" s="113"/>
      <c r="G17" s="113"/>
      <c r="H17" s="113"/>
      <c r="I17" s="113"/>
      <c r="J17" s="113"/>
      <c r="K17" s="113"/>
      <c r="L17" s="113"/>
      <c r="M17" s="113"/>
      <c r="O17" s="18" t="s">
        <v>55</v>
      </c>
      <c r="Q17" s="41">
        <v>2</v>
      </c>
      <c r="R17" s="42">
        <v>3</v>
      </c>
    </row>
    <row r="18" spans="2:23">
      <c r="B18" s="63" t="s">
        <v>67</v>
      </c>
      <c r="C18" s="94"/>
      <c r="D18" s="52"/>
      <c r="E18" s="95" t="s">
        <v>343</v>
      </c>
      <c r="F18" s="199" t="s">
        <v>98</v>
      </c>
      <c r="G18" s="188"/>
      <c r="H18" s="188"/>
      <c r="I18" s="190"/>
      <c r="J18" s="190"/>
      <c r="K18" s="190"/>
      <c r="L18" s="188"/>
      <c r="M18" s="191"/>
      <c r="O18" s="88" t="s">
        <v>11</v>
      </c>
      <c r="Q18" s="41">
        <v>3</v>
      </c>
      <c r="R18" s="42">
        <v>6</v>
      </c>
    </row>
    <row r="19" spans="2:23">
      <c r="B19" s="63" t="s">
        <v>69</v>
      </c>
      <c r="C19" s="66"/>
      <c r="D19" s="67"/>
      <c r="E19" s="69">
        <v>-4</v>
      </c>
      <c r="F19" s="113" t="s">
        <v>413</v>
      </c>
      <c r="G19" s="80"/>
      <c r="H19" s="80"/>
      <c r="I19" s="81"/>
      <c r="J19" s="93"/>
      <c r="K19" s="79"/>
      <c r="L19" s="80"/>
      <c r="M19" s="82"/>
      <c r="O19" s="19" t="s">
        <v>30</v>
      </c>
      <c r="Q19" s="41">
        <v>4</v>
      </c>
      <c r="R19" s="42">
        <v>10</v>
      </c>
    </row>
    <row r="20" spans="2:23">
      <c r="B20" s="63" t="s">
        <v>68</v>
      </c>
      <c r="C20" s="66"/>
      <c r="D20" s="67"/>
      <c r="E20" s="69">
        <v>-6</v>
      </c>
      <c r="F20" s="78" t="s">
        <v>416</v>
      </c>
      <c r="G20" s="80"/>
      <c r="H20" s="80"/>
      <c r="I20" s="81"/>
      <c r="J20" s="93"/>
      <c r="K20" s="79"/>
      <c r="L20" s="80"/>
      <c r="M20" s="82"/>
      <c r="O20" s="18" t="s">
        <v>12</v>
      </c>
      <c r="Q20" s="43">
        <v>5</v>
      </c>
      <c r="R20" s="44">
        <v>15</v>
      </c>
    </row>
    <row r="21" spans="2:23">
      <c r="B21" s="63" t="s">
        <v>70</v>
      </c>
      <c r="C21" s="66"/>
      <c r="D21" s="67"/>
      <c r="E21" s="69">
        <v>-8</v>
      </c>
      <c r="F21" s="78"/>
      <c r="G21" s="80"/>
      <c r="H21" s="80"/>
      <c r="I21" s="81"/>
      <c r="J21" s="93"/>
      <c r="K21" s="79"/>
      <c r="L21" s="80"/>
      <c r="M21" s="80"/>
      <c r="O21" s="18" t="s">
        <v>56</v>
      </c>
    </row>
    <row r="22" spans="2:23">
      <c r="B22" s="65" t="s">
        <v>37</v>
      </c>
      <c r="C22" s="64"/>
      <c r="D22" s="64"/>
      <c r="E22" s="86" t="s">
        <v>131</v>
      </c>
      <c r="F22" s="189" t="s">
        <v>78</v>
      </c>
      <c r="G22" s="188"/>
      <c r="H22" s="188"/>
      <c r="I22" s="190" t="s">
        <v>424</v>
      </c>
      <c r="J22" s="190"/>
      <c r="K22" s="190"/>
      <c r="L22" s="188"/>
      <c r="M22" s="191" t="s">
        <v>425</v>
      </c>
      <c r="O22" s="18" t="s">
        <v>13</v>
      </c>
      <c r="P22" t="s">
        <v>33</v>
      </c>
      <c r="S22">
        <f>150/5</f>
        <v>30</v>
      </c>
    </row>
    <row r="23" spans="2:23">
      <c r="B23" s="63" t="s">
        <v>72</v>
      </c>
      <c r="C23" s="30" t="s">
        <v>71</v>
      </c>
      <c r="D23" s="71" t="s">
        <v>75</v>
      </c>
      <c r="E23" s="134" t="s">
        <v>235</v>
      </c>
      <c r="F23" s="78" t="s">
        <v>283</v>
      </c>
      <c r="G23" s="80"/>
      <c r="H23" s="80"/>
      <c r="I23" s="81" t="str">
        <f>LOOKUP(J23,$O$41:$P$50)</f>
        <v>Fair (+2)</v>
      </c>
      <c r="J23" s="93">
        <v>2</v>
      </c>
      <c r="K23" s="79"/>
      <c r="L23" s="80"/>
      <c r="M23" s="82" t="s">
        <v>284</v>
      </c>
      <c r="O23" s="18"/>
      <c r="P23" t="s">
        <v>34</v>
      </c>
    </row>
    <row r="24" spans="2:23">
      <c r="B24" s="72" t="s">
        <v>73</v>
      </c>
      <c r="C24" s="30" t="s">
        <v>71</v>
      </c>
      <c r="D24" s="31">
        <v>-1</v>
      </c>
      <c r="E24" s="134" t="s">
        <v>77</v>
      </c>
      <c r="F24" s="78" t="s">
        <v>384</v>
      </c>
      <c r="G24" s="80"/>
      <c r="H24" s="80"/>
      <c r="I24" s="81" t="str">
        <f t="shared" ref="I24" si="0">LOOKUP(J24,$O$41:$P$50)</f>
        <v>Great (+4)</v>
      </c>
      <c r="J24" s="93">
        <v>4</v>
      </c>
      <c r="K24" s="79"/>
      <c r="L24" s="80"/>
      <c r="M24" s="82" t="str">
        <f>O33</f>
        <v>3. 2 handed weapon</v>
      </c>
      <c r="O24" s="18"/>
      <c r="P24" t="s">
        <v>35</v>
      </c>
      <c r="S24">
        <v>1</v>
      </c>
      <c r="T24">
        <f>S24*5</f>
        <v>5</v>
      </c>
      <c r="U24">
        <f>S24*4</f>
        <v>4</v>
      </c>
      <c r="V24">
        <v>5</v>
      </c>
      <c r="W24">
        <f>60/S24</f>
        <v>60</v>
      </c>
    </row>
    <row r="25" spans="2:23" ht="15" thickBot="1">
      <c r="B25" s="63" t="s">
        <v>74</v>
      </c>
      <c r="C25" s="30" t="s">
        <v>71</v>
      </c>
      <c r="D25" s="31">
        <v>-2</v>
      </c>
      <c r="E25" s="134" t="s">
        <v>457</v>
      </c>
      <c r="F25" s="78" t="s">
        <v>423</v>
      </c>
      <c r="G25" s="80"/>
      <c r="H25" s="80"/>
      <c r="I25" s="81" t="str">
        <f t="shared" ref="I25" si="1">LOOKUP(J25,$O$41:$P$50)</f>
        <v>Fair (+2)</v>
      </c>
      <c r="J25" s="93">
        <v>2</v>
      </c>
      <c r="K25" s="177"/>
      <c r="L25" s="80"/>
      <c r="M25" s="82" t="str">
        <f>O32</f>
        <v>2. one handed weapon</v>
      </c>
      <c r="O25" s="18"/>
      <c r="P25" t="s">
        <v>36</v>
      </c>
      <c r="S25">
        <v>3</v>
      </c>
      <c r="T25">
        <f t="shared" ref="T25:T29" si="2">S25*5</f>
        <v>15</v>
      </c>
      <c r="U25">
        <f t="shared" ref="U25:U28" si="3">S25*4</f>
        <v>12</v>
      </c>
      <c r="V25">
        <v>15</v>
      </c>
      <c r="W25">
        <f t="shared" ref="W25:W28" si="4">60/S25</f>
        <v>20</v>
      </c>
    </row>
    <row r="26" spans="2:23" ht="15" thickBot="1">
      <c r="B26" s="205" t="s">
        <v>76</v>
      </c>
      <c r="C26" s="32" t="s">
        <v>71</v>
      </c>
      <c r="D26" s="180" t="s">
        <v>344</v>
      </c>
      <c r="E26" s="135" t="s">
        <v>236</v>
      </c>
      <c r="F26" s="196" t="s">
        <v>80</v>
      </c>
      <c r="G26" s="74"/>
      <c r="H26" s="46">
        <v>1</v>
      </c>
      <c r="I26" s="236" t="s">
        <v>386</v>
      </c>
      <c r="J26" s="70"/>
      <c r="K26" s="70"/>
      <c r="L26" s="195"/>
      <c r="M26" s="70"/>
      <c r="O26" s="18"/>
      <c r="S26">
        <v>6</v>
      </c>
      <c r="T26">
        <f t="shared" si="2"/>
        <v>30</v>
      </c>
      <c r="U26">
        <f t="shared" si="3"/>
        <v>24</v>
      </c>
      <c r="V26">
        <v>30</v>
      </c>
      <c r="W26">
        <f t="shared" si="4"/>
        <v>10</v>
      </c>
    </row>
    <row r="27" spans="2:23">
      <c r="B27" s="75"/>
      <c r="C27" s="75"/>
      <c r="D27" s="75"/>
      <c r="E27" s="75"/>
      <c r="F27" s="75"/>
      <c r="G27" s="76"/>
      <c r="H27" s="75"/>
      <c r="I27" s="75"/>
      <c r="J27" s="75"/>
      <c r="K27" s="75"/>
      <c r="L27" s="75"/>
      <c r="M27" s="75"/>
      <c r="S27">
        <v>10</v>
      </c>
      <c r="T27">
        <f t="shared" si="2"/>
        <v>50</v>
      </c>
      <c r="U27">
        <f t="shared" si="3"/>
        <v>40</v>
      </c>
      <c r="V27">
        <v>60</v>
      </c>
      <c r="W27">
        <f t="shared" si="4"/>
        <v>6</v>
      </c>
    </row>
    <row r="28" spans="2:23">
      <c r="B28" s="192" t="s">
        <v>101</v>
      </c>
      <c r="C28" s="192"/>
      <c r="D28" s="192"/>
      <c r="E28" s="194"/>
      <c r="F28" s="194"/>
      <c r="G28" s="194"/>
      <c r="H28" s="192"/>
      <c r="I28" s="192"/>
      <c r="J28" s="192"/>
      <c r="K28" s="192"/>
      <c r="L28" s="192" t="s">
        <v>9</v>
      </c>
      <c r="M28" s="192"/>
      <c r="S28">
        <v>15</v>
      </c>
      <c r="T28">
        <f t="shared" si="2"/>
        <v>75</v>
      </c>
      <c r="U28">
        <f t="shared" si="3"/>
        <v>60</v>
      </c>
      <c r="V28">
        <v>75</v>
      </c>
      <c r="W28">
        <f t="shared" si="4"/>
        <v>4</v>
      </c>
    </row>
    <row r="29" spans="2:23">
      <c r="B29" s="15" t="s">
        <v>401</v>
      </c>
      <c r="C29" s="36"/>
      <c r="D29" s="36"/>
      <c r="E29" s="36"/>
      <c r="F29" s="36"/>
      <c r="G29" s="15"/>
      <c r="H29" s="36"/>
      <c r="I29" s="36"/>
      <c r="J29" s="36"/>
      <c r="K29" s="36"/>
      <c r="L29" s="47" t="s">
        <v>402</v>
      </c>
      <c r="M29" s="15"/>
      <c r="O29" t="s">
        <v>426</v>
      </c>
      <c r="T29">
        <f t="shared" si="2"/>
        <v>0</v>
      </c>
    </row>
    <row r="30" spans="2:23">
      <c r="B30" s="15"/>
      <c r="C30" s="36"/>
      <c r="D30" s="36"/>
      <c r="E30" s="36"/>
      <c r="F30" s="36"/>
      <c r="G30" s="15"/>
      <c r="H30" s="36"/>
      <c r="I30" s="36"/>
      <c r="J30" s="36"/>
      <c r="K30" s="36"/>
      <c r="L30" s="47"/>
      <c r="M30" s="15"/>
      <c r="O30" s="82" t="s">
        <v>284</v>
      </c>
      <c r="R30" t="s">
        <v>224</v>
      </c>
    </row>
    <row r="31" spans="2:23">
      <c r="B31" s="15"/>
      <c r="C31" s="36"/>
      <c r="D31" s="36"/>
      <c r="E31" s="36"/>
      <c r="F31" s="36"/>
      <c r="G31" s="15"/>
      <c r="H31" s="36"/>
      <c r="I31" s="36"/>
      <c r="J31" s="36"/>
      <c r="K31" s="36"/>
      <c r="L31" s="36"/>
      <c r="M31" s="15"/>
      <c r="O31" t="s">
        <v>82</v>
      </c>
      <c r="R31">
        <v>4</v>
      </c>
      <c r="S31" t="s">
        <v>358</v>
      </c>
    </row>
    <row r="32" spans="2:23">
      <c r="B32" s="15"/>
      <c r="C32" s="36"/>
      <c r="D32" s="36"/>
      <c r="E32" s="36"/>
      <c r="F32" s="36"/>
      <c r="G32" s="15"/>
      <c r="H32" s="36"/>
      <c r="I32" s="36"/>
      <c r="J32" s="36"/>
      <c r="K32" s="36"/>
      <c r="L32" s="36"/>
      <c r="M32" s="15"/>
      <c r="O32" t="s">
        <v>83</v>
      </c>
      <c r="R32">
        <v>3</v>
      </c>
      <c r="S32" t="s">
        <v>359</v>
      </c>
    </row>
    <row r="33" spans="1:19">
      <c r="B33" s="52"/>
      <c r="C33" s="47"/>
      <c r="D33" s="47"/>
      <c r="E33" s="178"/>
      <c r="F33" s="47"/>
      <c r="G33" s="52"/>
      <c r="H33" s="47"/>
      <c r="I33" s="47"/>
      <c r="J33" s="47"/>
      <c r="K33" s="47"/>
      <c r="L33" s="47"/>
      <c r="M33" s="52"/>
      <c r="O33" t="s">
        <v>84</v>
      </c>
      <c r="R33">
        <v>2</v>
      </c>
      <c r="S33" t="s">
        <v>360</v>
      </c>
    </row>
    <row r="34" spans="1:19">
      <c r="D34" s="15"/>
      <c r="K34" s="228"/>
      <c r="L34" s="228"/>
      <c r="O34" t="s">
        <v>85</v>
      </c>
      <c r="R34">
        <v>1</v>
      </c>
      <c r="S34" t="s">
        <v>361</v>
      </c>
    </row>
    <row r="35" spans="1:19" ht="16.95" customHeight="1">
      <c r="B35" s="17" t="s">
        <v>49</v>
      </c>
      <c r="D35" s="15" t="s">
        <v>375</v>
      </c>
      <c r="E35" s="11"/>
      <c r="F35" s="11"/>
      <c r="G35" s="98"/>
      <c r="H35" s="11"/>
      <c r="I35" s="11"/>
      <c r="J35" s="13"/>
      <c r="K35" s="229"/>
      <c r="L35" s="230"/>
      <c r="M35" s="29"/>
      <c r="O35" t="s">
        <v>80</v>
      </c>
    </row>
    <row r="36" spans="1:19">
      <c r="B36" s="17" t="s">
        <v>50</v>
      </c>
      <c r="C36" s="17"/>
      <c r="D36" s="15" t="s">
        <v>380</v>
      </c>
      <c r="E36" s="140"/>
      <c r="F36" s="140"/>
      <c r="G36" s="146"/>
      <c r="H36" s="140"/>
      <c r="I36" s="140"/>
      <c r="J36" s="141"/>
      <c r="K36" s="229"/>
      <c r="L36" s="230"/>
      <c r="M36" s="29"/>
      <c r="O36" t="s">
        <v>86</v>
      </c>
    </row>
    <row r="37" spans="1:19" ht="15" thickBot="1">
      <c r="B37" s="17"/>
      <c r="C37" s="17"/>
      <c r="D37" s="15"/>
      <c r="E37" s="17"/>
      <c r="F37" s="17"/>
      <c r="G37" s="97"/>
      <c r="H37" s="17"/>
      <c r="I37" s="17"/>
      <c r="J37" s="29"/>
      <c r="K37" s="229"/>
      <c r="L37" s="230"/>
      <c r="M37" s="29"/>
      <c r="O37" t="s">
        <v>87</v>
      </c>
    </row>
    <row r="38" spans="1:19" ht="15" thickBot="1">
      <c r="B38" s="12" t="s">
        <v>51</v>
      </c>
      <c r="C38" s="46">
        <v>3</v>
      </c>
      <c r="D38" s="15"/>
      <c r="E38" s="15"/>
      <c r="F38" s="15"/>
      <c r="G38" s="21"/>
      <c r="H38" s="15"/>
      <c r="I38" s="15"/>
      <c r="J38" s="16"/>
      <c r="K38" s="229"/>
      <c r="L38" s="230"/>
      <c r="M38" s="29"/>
      <c r="O38" t="s">
        <v>88</v>
      </c>
    </row>
    <row r="39" spans="1:19">
      <c r="B39" s="183" t="s">
        <v>0</v>
      </c>
      <c r="C39" s="183"/>
      <c r="D39" s="183"/>
      <c r="E39" s="183"/>
      <c r="F39" s="184" t="s">
        <v>4</v>
      </c>
      <c r="G39" s="183"/>
      <c r="H39" s="183"/>
      <c r="I39" s="184"/>
      <c r="J39" s="184"/>
      <c r="K39" s="231"/>
      <c r="L39" s="232"/>
      <c r="M39" s="143"/>
      <c r="O39" t="s">
        <v>89</v>
      </c>
    </row>
    <row r="40" spans="1:19">
      <c r="B40" s="147" t="s">
        <v>1</v>
      </c>
      <c r="C40" s="14" t="s">
        <v>381</v>
      </c>
      <c r="D40" s="15"/>
      <c r="E40" s="56" t="s">
        <v>38</v>
      </c>
      <c r="F40" s="34"/>
      <c r="G40" s="4"/>
      <c r="H40" s="4"/>
      <c r="I40" s="5"/>
      <c r="J40" s="5"/>
      <c r="K40" s="233"/>
      <c r="L40" s="234"/>
      <c r="M40" s="137"/>
    </row>
    <row r="41" spans="1:19">
      <c r="B41" s="24" t="s">
        <v>370</v>
      </c>
      <c r="C41" s="10" t="s">
        <v>338</v>
      </c>
      <c r="D41" s="11"/>
      <c r="E41" s="56" t="s">
        <v>39</v>
      </c>
      <c r="F41" s="34"/>
      <c r="G41" s="360" t="s">
        <v>54</v>
      </c>
      <c r="H41" s="360"/>
      <c r="I41" s="362"/>
      <c r="J41" s="362"/>
      <c r="K41" s="229"/>
      <c r="L41" s="234"/>
      <c r="M41" s="137"/>
      <c r="O41">
        <v>0</v>
      </c>
      <c r="P41" s="31" t="s">
        <v>43</v>
      </c>
    </row>
    <row r="42" spans="1:19">
      <c r="B42" s="85" t="s">
        <v>3</v>
      </c>
      <c r="C42" s="10" t="s">
        <v>404</v>
      </c>
      <c r="D42" s="11"/>
      <c r="E42" s="56" t="s">
        <v>40</v>
      </c>
      <c r="F42" s="34"/>
      <c r="G42" s="360" t="s">
        <v>55</v>
      </c>
      <c r="H42" s="360"/>
      <c r="I42" s="360" t="s">
        <v>10</v>
      </c>
      <c r="J42" s="360"/>
      <c r="K42" s="371"/>
      <c r="L42" s="372"/>
      <c r="M42" s="145"/>
      <c r="O42">
        <v>1</v>
      </c>
      <c r="P42" s="31" t="s">
        <v>42</v>
      </c>
    </row>
    <row r="43" spans="1:19">
      <c r="B43" s="85" t="s">
        <v>371</v>
      </c>
      <c r="C43" s="10" t="s">
        <v>59</v>
      </c>
      <c r="D43" s="11"/>
      <c r="E43" s="56" t="s">
        <v>41</v>
      </c>
      <c r="F43" s="34"/>
      <c r="G43" s="360" t="s">
        <v>13</v>
      </c>
      <c r="H43" s="360"/>
      <c r="I43" s="360" t="s">
        <v>30</v>
      </c>
      <c r="J43" s="360"/>
      <c r="K43" s="360" t="s">
        <v>13</v>
      </c>
      <c r="L43" s="360"/>
      <c r="M43" s="6"/>
      <c r="O43">
        <v>2</v>
      </c>
      <c r="P43" s="31" t="s">
        <v>41</v>
      </c>
    </row>
    <row r="44" spans="1:19">
      <c r="B44" s="25"/>
      <c r="C44" s="10"/>
      <c r="D44" s="11"/>
      <c r="E44" s="56" t="s">
        <v>42</v>
      </c>
      <c r="F44" s="34"/>
      <c r="G44" s="360" t="s">
        <v>12</v>
      </c>
      <c r="H44" s="360"/>
      <c r="I44" s="360" t="s">
        <v>5</v>
      </c>
      <c r="J44" s="360"/>
      <c r="K44" s="360" t="s">
        <v>52</v>
      </c>
      <c r="L44" s="360"/>
      <c r="M44" s="7" t="s">
        <v>56</v>
      </c>
      <c r="O44">
        <v>3</v>
      </c>
      <c r="P44" s="31" t="s">
        <v>40</v>
      </c>
    </row>
    <row r="45" spans="1:19">
      <c r="B45" s="2"/>
      <c r="C45" s="2"/>
      <c r="D45" s="2"/>
      <c r="E45" s="90" t="s">
        <v>43</v>
      </c>
      <c r="F45" s="34"/>
      <c r="G45" s="361" t="s">
        <v>11</v>
      </c>
      <c r="H45" s="361"/>
      <c r="I45" s="361" t="s">
        <v>6</v>
      </c>
      <c r="J45" s="361"/>
      <c r="K45" s="361" t="s">
        <v>7</v>
      </c>
      <c r="L45" s="361"/>
      <c r="M45" s="9" t="s">
        <v>32</v>
      </c>
      <c r="O45">
        <v>4</v>
      </c>
      <c r="P45" s="31" t="s">
        <v>39</v>
      </c>
    </row>
    <row r="46" spans="1:19">
      <c r="B46" s="185" t="s">
        <v>224</v>
      </c>
      <c r="C46" s="185"/>
      <c r="D46" s="185"/>
      <c r="E46" s="183" t="s">
        <v>466</v>
      </c>
      <c r="F46" s="183"/>
      <c r="G46" s="183"/>
      <c r="H46" s="183"/>
      <c r="I46" s="200"/>
      <c r="J46" s="199"/>
      <c r="K46" s="201"/>
      <c r="L46" s="202"/>
      <c r="M46" s="202"/>
      <c r="O46">
        <v>5</v>
      </c>
      <c r="P46" s="31" t="s">
        <v>38</v>
      </c>
    </row>
    <row r="47" spans="1:19">
      <c r="A47" s="203">
        <v>4</v>
      </c>
      <c r="B47" s="181" t="s">
        <v>225</v>
      </c>
      <c r="C47" s="123" t="str">
        <f>LOOKUP(A47,U$7:V$13)</f>
        <v>Great (+4)</v>
      </c>
      <c r="D47" s="64"/>
      <c r="E47" s="114" t="s">
        <v>465</v>
      </c>
      <c r="F47" s="47"/>
      <c r="G47" s="47"/>
      <c r="H47" s="47"/>
      <c r="I47" s="47"/>
      <c r="J47" s="47"/>
      <c r="K47" s="47"/>
      <c r="L47" s="47"/>
      <c r="M47" s="47"/>
      <c r="O47">
        <v>6</v>
      </c>
      <c r="P47" t="s">
        <v>124</v>
      </c>
    </row>
    <row r="48" spans="1:19">
      <c r="A48" s="203">
        <v>3</v>
      </c>
      <c r="B48" s="63" t="s">
        <v>226</v>
      </c>
      <c r="C48" s="123" t="str">
        <f>LOOKUP(A48,U$7:V$13)</f>
        <v>Good (+3)</v>
      </c>
      <c r="D48" s="64"/>
      <c r="E48" s="114" t="s">
        <v>428</v>
      </c>
      <c r="F48" s="47"/>
      <c r="G48" s="47"/>
      <c r="H48" s="47"/>
      <c r="I48" s="47"/>
      <c r="J48" s="47"/>
      <c r="K48" s="47"/>
      <c r="L48" s="47"/>
      <c r="M48" s="47"/>
      <c r="O48">
        <v>7</v>
      </c>
      <c r="P48" t="s">
        <v>125</v>
      </c>
    </row>
    <row r="49" spans="2:23">
      <c r="B49" s="63" t="s">
        <v>227</v>
      </c>
      <c r="C49" s="123" t="s">
        <v>228</v>
      </c>
      <c r="D49" s="64"/>
      <c r="E49" s="114" t="s">
        <v>429</v>
      </c>
      <c r="F49" s="47"/>
      <c r="G49" s="47"/>
      <c r="H49" s="47"/>
      <c r="I49" s="47"/>
      <c r="J49" s="47"/>
      <c r="K49" s="47"/>
      <c r="L49" s="47"/>
      <c r="M49" s="47"/>
      <c r="O49">
        <v>8</v>
      </c>
      <c r="P49" t="s">
        <v>127</v>
      </c>
    </row>
    <row r="50" spans="2:23">
      <c r="B50" s="63" t="s">
        <v>285</v>
      </c>
      <c r="C50" s="123" t="s">
        <v>228</v>
      </c>
      <c r="D50" s="64"/>
      <c r="E50" s="114" t="s">
        <v>430</v>
      </c>
      <c r="F50" s="47"/>
      <c r="G50" s="47"/>
      <c r="H50" s="47"/>
      <c r="I50" s="47"/>
      <c r="J50" s="47"/>
      <c r="K50" s="47"/>
      <c r="L50" s="47"/>
      <c r="M50" s="47"/>
      <c r="O50">
        <v>9</v>
      </c>
      <c r="P50" t="s">
        <v>126</v>
      </c>
    </row>
    <row r="51" spans="2:23">
      <c r="B51" s="65" t="s">
        <v>65</v>
      </c>
      <c r="C51" s="52"/>
      <c r="D51" s="52"/>
      <c r="E51" s="114" t="s">
        <v>431</v>
      </c>
      <c r="F51" s="47"/>
      <c r="G51" s="47"/>
      <c r="H51" s="47"/>
      <c r="I51" s="47"/>
      <c r="J51" s="47"/>
      <c r="K51" s="47"/>
      <c r="L51" s="47"/>
      <c r="M51" s="47"/>
      <c r="P51" s="182"/>
    </row>
    <row r="52" spans="2:23">
      <c r="B52" s="63" t="s">
        <v>67</v>
      </c>
      <c r="C52" s="94"/>
      <c r="D52" s="52"/>
      <c r="E52" s="95" t="s">
        <v>343</v>
      </c>
      <c r="F52" s="199" t="s">
        <v>98</v>
      </c>
      <c r="G52" s="201"/>
      <c r="H52" s="202"/>
      <c r="I52" s="183" t="s">
        <v>412</v>
      </c>
      <c r="J52" s="202"/>
      <c r="K52" s="202"/>
      <c r="L52" s="202"/>
      <c r="M52" s="202"/>
      <c r="O52">
        <f>SUM(O53:O67)</f>
        <v>30</v>
      </c>
    </row>
    <row r="53" spans="2:23">
      <c r="B53" s="63" t="s">
        <v>69</v>
      </c>
      <c r="C53" s="66"/>
      <c r="D53" s="67"/>
      <c r="E53" s="69">
        <v>-4</v>
      </c>
      <c r="F53" s="113" t="s">
        <v>467</v>
      </c>
      <c r="G53" s="113"/>
      <c r="H53" s="113"/>
      <c r="I53" s="113" t="s">
        <v>469</v>
      </c>
      <c r="J53" s="113"/>
      <c r="K53" s="113"/>
      <c r="L53" s="113"/>
      <c r="M53" s="113"/>
      <c r="O53">
        <v>7</v>
      </c>
      <c r="Q53" s="78" t="s">
        <v>283</v>
      </c>
    </row>
    <row r="54" spans="2:23">
      <c r="B54" s="63" t="s">
        <v>68</v>
      </c>
      <c r="C54" s="66"/>
      <c r="D54" s="67"/>
      <c r="E54" s="69">
        <v>-6</v>
      </c>
      <c r="F54" s="113"/>
      <c r="G54" s="113"/>
      <c r="H54" s="113"/>
      <c r="I54" s="113" t="s">
        <v>468</v>
      </c>
      <c r="J54" s="113"/>
      <c r="K54" s="113"/>
      <c r="L54" s="113"/>
      <c r="M54" s="113"/>
      <c r="O54">
        <v>3</v>
      </c>
    </row>
    <row r="55" spans="2:23">
      <c r="B55" s="63" t="s">
        <v>70</v>
      </c>
      <c r="C55" s="66"/>
      <c r="D55" s="67"/>
      <c r="E55" s="69">
        <v>-8</v>
      </c>
      <c r="F55" s="113"/>
      <c r="G55" s="113"/>
      <c r="H55" s="113"/>
      <c r="I55" s="113" t="s">
        <v>470</v>
      </c>
      <c r="J55" s="113"/>
      <c r="K55" s="113"/>
      <c r="L55" s="113"/>
      <c r="M55" s="113"/>
      <c r="O55">
        <v>5</v>
      </c>
    </row>
    <row r="56" spans="2:23">
      <c r="B56" s="65" t="s">
        <v>37</v>
      </c>
      <c r="C56" s="64"/>
      <c r="D56" s="64"/>
      <c r="E56" s="86" t="s">
        <v>131</v>
      </c>
      <c r="F56" s="189" t="s">
        <v>78</v>
      </c>
      <c r="G56" s="188"/>
      <c r="H56" s="188"/>
      <c r="I56" s="190" t="s">
        <v>128</v>
      </c>
      <c r="J56" s="190"/>
      <c r="K56" s="190"/>
      <c r="L56" s="188"/>
      <c r="M56" s="191" t="s">
        <v>79</v>
      </c>
      <c r="O56">
        <v>6</v>
      </c>
    </row>
    <row r="57" spans="2:23">
      <c r="B57" s="63" t="s">
        <v>72</v>
      </c>
      <c r="C57" s="30" t="s">
        <v>71</v>
      </c>
      <c r="D57" s="71" t="s">
        <v>75</v>
      </c>
      <c r="E57" s="134" t="s">
        <v>235</v>
      </c>
      <c r="F57" s="78" t="s">
        <v>398</v>
      </c>
      <c r="G57" s="80"/>
      <c r="H57" s="80"/>
      <c r="I57" s="81" t="str">
        <f>LOOKUP(J57,$O$41:$P$50)</f>
        <v>Great (+4)</v>
      </c>
      <c r="J57" s="93">
        <v>4</v>
      </c>
      <c r="K57" s="79"/>
      <c r="L57" s="80"/>
      <c r="M57" s="82" t="str">
        <f>O32</f>
        <v>2. one handed weapon</v>
      </c>
      <c r="O57">
        <v>3</v>
      </c>
    </row>
    <row r="58" spans="2:23">
      <c r="B58" s="72" t="s">
        <v>73</v>
      </c>
      <c r="C58" s="30" t="s">
        <v>71</v>
      </c>
      <c r="D58" s="31">
        <v>-1</v>
      </c>
      <c r="E58" s="134" t="s">
        <v>77</v>
      </c>
      <c r="F58" s="78" t="s">
        <v>283</v>
      </c>
      <c r="G58" s="80"/>
      <c r="H58" s="80"/>
      <c r="I58" s="81" t="str">
        <f>LOOKUP(J58,$O$41:$P$50)</f>
        <v>Good (+3)</v>
      </c>
      <c r="J58" s="93">
        <v>3</v>
      </c>
      <c r="K58" s="79"/>
      <c r="L58" s="80"/>
      <c r="M58" s="82" t="str">
        <f>O30</f>
        <v>0. unarmed</v>
      </c>
      <c r="O58">
        <v>4</v>
      </c>
    </row>
    <row r="59" spans="2:23" ht="15" thickBot="1">
      <c r="B59" s="63" t="s">
        <v>74</v>
      </c>
      <c r="C59" s="30" t="s">
        <v>71</v>
      </c>
      <c r="D59" s="31">
        <v>-2</v>
      </c>
      <c r="E59" s="134" t="s">
        <v>457</v>
      </c>
      <c r="F59" s="78" t="s">
        <v>406</v>
      </c>
      <c r="G59" s="80"/>
      <c r="H59" s="80"/>
      <c r="I59" s="81" t="str">
        <f>LOOKUP(J59,$O$41:$P$50)</f>
        <v>Good (+3)</v>
      </c>
      <c r="J59" s="93">
        <v>3</v>
      </c>
      <c r="K59" s="79"/>
      <c r="L59" s="80"/>
      <c r="M59" s="82" t="str">
        <f>O33</f>
        <v>3. 2 handed weapon</v>
      </c>
      <c r="O59">
        <v>2</v>
      </c>
    </row>
    <row r="60" spans="2:23" ht="15" thickBot="1">
      <c r="B60" s="205" t="s">
        <v>76</v>
      </c>
      <c r="C60" s="32" t="s">
        <v>71</v>
      </c>
      <c r="D60" s="180" t="s">
        <v>344</v>
      </c>
      <c r="E60" s="135" t="s">
        <v>236</v>
      </c>
      <c r="F60" s="196" t="s">
        <v>80</v>
      </c>
      <c r="G60" s="74"/>
      <c r="H60" s="46">
        <v>3</v>
      </c>
      <c r="I60" s="206" t="s">
        <v>427</v>
      </c>
      <c r="J60" s="70"/>
      <c r="K60" s="70"/>
      <c r="L60" s="195"/>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2" t="s">
        <v>101</v>
      </c>
      <c r="C62" s="192"/>
      <c r="D62" s="192"/>
      <c r="E62" s="194"/>
      <c r="F62" s="194"/>
      <c r="G62" s="194"/>
      <c r="H62" s="192"/>
      <c r="I62" s="192"/>
      <c r="J62" s="192"/>
      <c r="K62" s="192"/>
      <c r="L62" s="192"/>
      <c r="M62" s="192"/>
      <c r="O62"/>
      <c r="P62"/>
      <c r="Q62"/>
      <c r="R62"/>
      <c r="S62"/>
      <c r="T62"/>
      <c r="U62"/>
      <c r="V62"/>
      <c r="W62"/>
    </row>
    <row r="63" spans="2:23" s="12" customFormat="1">
      <c r="B63" s="15" t="s">
        <v>399</v>
      </c>
      <c r="C63" s="36"/>
      <c r="D63" s="36"/>
      <c r="E63" s="36"/>
      <c r="F63" s="36"/>
      <c r="G63" s="15"/>
      <c r="H63" s="36"/>
      <c r="I63" s="36"/>
      <c r="J63" s="36"/>
      <c r="K63" s="36"/>
      <c r="L63" s="113" t="s">
        <v>400</v>
      </c>
      <c r="M63" s="15"/>
      <c r="O63"/>
      <c r="P63"/>
      <c r="Q63"/>
      <c r="R63"/>
      <c r="S63"/>
      <c r="T63"/>
      <c r="U63"/>
      <c r="V63"/>
      <c r="W63"/>
    </row>
    <row r="64" spans="2:23" s="12" customFormat="1">
      <c r="B64" s="15"/>
      <c r="C64" s="36"/>
      <c r="D64" s="36"/>
      <c r="E64" s="36"/>
      <c r="F64" s="36"/>
      <c r="G64" s="15"/>
      <c r="H64" s="36"/>
      <c r="I64" s="36"/>
      <c r="J64" s="36"/>
      <c r="K64" s="36"/>
      <c r="L64" s="113" t="s">
        <v>405</v>
      </c>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8"/>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7">
    <mergeCell ref="G44:H44"/>
    <mergeCell ref="I44:J44"/>
    <mergeCell ref="K44:L44"/>
    <mergeCell ref="I45:J45"/>
    <mergeCell ref="K45:L45"/>
    <mergeCell ref="G45:H45"/>
    <mergeCell ref="G42:H42"/>
    <mergeCell ref="I42:J42"/>
    <mergeCell ref="K42:L42"/>
    <mergeCell ref="G43:H43"/>
    <mergeCell ref="I43:J43"/>
    <mergeCell ref="K43:L43"/>
    <mergeCell ref="G7:H7"/>
    <mergeCell ref="I7:J7"/>
    <mergeCell ref="G8:H8"/>
    <mergeCell ref="I8:J8"/>
    <mergeCell ref="G10:H10"/>
    <mergeCell ref="I10:J10"/>
    <mergeCell ref="K8:L8"/>
    <mergeCell ref="G9:H9"/>
    <mergeCell ref="I9:J9"/>
    <mergeCell ref="K9:L9"/>
    <mergeCell ref="G41:H41"/>
    <mergeCell ref="I41:J41"/>
    <mergeCell ref="K10:L10"/>
    <mergeCell ref="I11:J11"/>
    <mergeCell ref="K11:L11"/>
  </mergeCells>
  <dataValidations count="2">
    <dataValidation type="list" allowBlank="1" showInputMessage="1" showErrorMessage="1" sqref="G7 G41" xr:uid="{DD71297E-61B0-46EE-9219-B1C3C13B624D}">
      <formula1>$O$6:$O$24</formula1>
    </dataValidation>
    <dataValidation type="list" allowBlank="1" showInputMessage="1" showErrorMessage="1" sqref="K9:K11 G8:G11 G6:H6 H11 K7 M9:M11 I7:I11 K43:K45 G42:G45 G40:H40 I41:I45 K41 M43:M45" xr:uid="{BB1330CA-EC62-4A60-BD3F-F5F5B4FFC3DB}">
      <formula1>$O$6:$O$27</formula1>
    </dataValidation>
  </dataValidations>
  <pageMargins left="0.7" right="0.7" top="0.75" bottom="0.75" header="0.3" footer="0.3"/>
  <pageSetup orientation="portrait" r:id="rId1"/>
  <ignoredErrors>
    <ignoredError sqref="E52 D23 E18"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67F0-134C-43EA-8B76-E991E32CF55C}">
  <dimension ref="A1:Y75"/>
  <sheetViews>
    <sheetView topLeftCell="A3" workbookViewId="0">
      <selection activeCell="U15" sqref="U15:V16"/>
    </sheetView>
  </sheetViews>
  <sheetFormatPr defaultRowHeight="14.4"/>
  <cols>
    <col min="1" max="1" width="9.109375" style="12"/>
    <col min="5" max="6" width="5.88671875" customWidth="1"/>
    <col min="7" max="7" width="6" style="20" customWidth="1"/>
    <col min="8" max="8" width="6" customWidth="1"/>
    <col min="9" max="9" width="7.44140625" customWidth="1"/>
    <col min="10" max="11" width="6.88671875" customWidth="1"/>
    <col min="12" max="12" width="7.88671875" customWidth="1"/>
    <col min="13" max="13" width="9.33203125" customWidth="1"/>
    <col min="14" max="14" width="9.6640625" style="12" bestFit="1" customWidth="1"/>
    <col min="15" max="15" width="8.88671875" customWidth="1"/>
  </cols>
  <sheetData>
    <row r="1" spans="1:25">
      <c r="B1" s="17" t="s">
        <v>49</v>
      </c>
      <c r="D1" s="204" t="s">
        <v>397</v>
      </c>
      <c r="E1" s="11"/>
      <c r="F1" s="11"/>
      <c r="G1" s="98"/>
      <c r="H1" s="11"/>
      <c r="I1" s="11"/>
      <c r="J1" s="13"/>
      <c r="K1" s="309"/>
      <c r="L1" s="310"/>
      <c r="M1" s="311"/>
    </row>
    <row r="2" spans="1:25" ht="15.75" customHeight="1">
      <c r="B2" s="17" t="s">
        <v>50</v>
      </c>
      <c r="C2" s="17"/>
      <c r="D2" s="375" t="s">
        <v>387</v>
      </c>
      <c r="E2" s="375"/>
      <c r="F2" s="375"/>
      <c r="G2" s="375"/>
      <c r="H2" s="375"/>
      <c r="I2" s="375"/>
      <c r="J2" s="376"/>
      <c r="K2" s="309"/>
      <c r="L2" s="310"/>
      <c r="M2" s="311"/>
    </row>
    <row r="3" spans="1:25" ht="15" thickBot="1">
      <c r="B3" s="17"/>
      <c r="C3" s="17"/>
      <c r="D3" s="377"/>
      <c r="E3" s="377"/>
      <c r="F3" s="377"/>
      <c r="G3" s="377"/>
      <c r="H3" s="377"/>
      <c r="I3" s="377"/>
      <c r="J3" s="378"/>
      <c r="K3" s="309"/>
      <c r="L3" s="310"/>
      <c r="M3" s="311"/>
    </row>
    <row r="4" spans="1:25" ht="15" thickBot="1">
      <c r="B4" s="12" t="s">
        <v>51</v>
      </c>
      <c r="C4" s="46">
        <v>3</v>
      </c>
      <c r="D4" s="379"/>
      <c r="E4" s="379"/>
      <c r="F4" s="379"/>
      <c r="G4" s="379"/>
      <c r="H4" s="379"/>
      <c r="I4" s="379"/>
      <c r="J4" s="380"/>
      <c r="K4" s="309"/>
      <c r="L4" s="310"/>
      <c r="M4" s="311"/>
    </row>
    <row r="5" spans="1:25">
      <c r="B5" s="183" t="s">
        <v>0</v>
      </c>
      <c r="C5" s="183"/>
      <c r="D5" s="183"/>
      <c r="E5" s="183"/>
      <c r="F5" s="184" t="s">
        <v>4</v>
      </c>
      <c r="G5" s="183"/>
      <c r="H5" s="183"/>
      <c r="I5" s="184"/>
      <c r="J5" s="184"/>
      <c r="K5" s="312"/>
      <c r="L5" s="313"/>
      <c r="M5" s="314"/>
    </row>
    <row r="6" spans="1:25">
      <c r="B6" s="147" t="s">
        <v>1</v>
      </c>
      <c r="C6" s="14" t="s">
        <v>209</v>
      </c>
      <c r="D6" s="15"/>
      <c r="E6" s="56" t="s">
        <v>38</v>
      </c>
      <c r="F6" s="34"/>
      <c r="G6" s="4"/>
      <c r="H6" s="4"/>
      <c r="I6" s="5"/>
      <c r="J6" s="5"/>
      <c r="K6" s="315"/>
      <c r="L6" s="316"/>
      <c r="M6" s="317"/>
      <c r="O6" s="18" t="s">
        <v>52</v>
      </c>
      <c r="R6" t="s">
        <v>25</v>
      </c>
      <c r="U6">
        <v>0</v>
      </c>
      <c r="V6" s="31" t="s">
        <v>43</v>
      </c>
      <c r="X6" s="265" t="s">
        <v>374</v>
      </c>
    </row>
    <row r="7" spans="1:25">
      <c r="B7" s="24" t="s">
        <v>370</v>
      </c>
      <c r="C7" s="10" t="s">
        <v>338</v>
      </c>
      <c r="D7" s="11"/>
      <c r="E7" s="56" t="s">
        <v>39</v>
      </c>
      <c r="F7" s="34"/>
      <c r="G7" s="360" t="s">
        <v>389</v>
      </c>
      <c r="H7" s="360"/>
      <c r="I7" s="362"/>
      <c r="J7" s="362"/>
      <c r="K7" s="309"/>
      <c r="L7" s="316"/>
      <c r="M7" s="317"/>
      <c r="O7" s="18" t="s">
        <v>5</v>
      </c>
      <c r="U7">
        <v>1</v>
      </c>
      <c r="V7" s="31" t="s">
        <v>42</v>
      </c>
      <c r="X7" s="265" t="s">
        <v>372</v>
      </c>
    </row>
    <row r="8" spans="1:25">
      <c r="B8" s="85" t="s">
        <v>3</v>
      </c>
      <c r="C8" s="10" t="s">
        <v>391</v>
      </c>
      <c r="D8" s="11"/>
      <c r="E8" s="56" t="s">
        <v>40</v>
      </c>
      <c r="F8" s="34"/>
      <c r="G8" s="360" t="s">
        <v>56</v>
      </c>
      <c r="H8" s="360"/>
      <c r="I8" s="360" t="s">
        <v>54</v>
      </c>
      <c r="J8" s="360"/>
      <c r="K8" s="369"/>
      <c r="L8" s="370"/>
      <c r="M8" s="235"/>
      <c r="O8" s="19" t="s">
        <v>6</v>
      </c>
      <c r="U8">
        <v>2</v>
      </c>
      <c r="V8" s="31" t="s">
        <v>41</v>
      </c>
      <c r="X8" s="265" t="s">
        <v>372</v>
      </c>
    </row>
    <row r="9" spans="1:25">
      <c r="B9" s="85" t="s">
        <v>371</v>
      </c>
      <c r="C9" s="10" t="s">
        <v>193</v>
      </c>
      <c r="D9" s="11"/>
      <c r="E9" s="56" t="s">
        <v>41</v>
      </c>
      <c r="F9" s="34"/>
      <c r="G9" s="360" t="s">
        <v>10</v>
      </c>
      <c r="H9" s="360"/>
      <c r="I9" s="360" t="s">
        <v>390</v>
      </c>
      <c r="J9" s="360"/>
      <c r="K9" s="360" t="s">
        <v>13</v>
      </c>
      <c r="L9" s="360"/>
      <c r="M9" s="6"/>
      <c r="O9" s="19" t="s">
        <v>7</v>
      </c>
      <c r="U9">
        <v>3</v>
      </c>
      <c r="V9" s="31" t="s">
        <v>40</v>
      </c>
      <c r="X9" s="265" t="s">
        <v>228</v>
      </c>
    </row>
    <row r="10" spans="1:25">
      <c r="B10" s="25"/>
      <c r="C10" s="10"/>
      <c r="D10" s="11"/>
      <c r="E10" s="56" t="s">
        <v>42</v>
      </c>
      <c r="F10" s="34"/>
      <c r="G10" s="360" t="s">
        <v>5</v>
      </c>
      <c r="H10" s="360"/>
      <c r="I10" s="360" t="s">
        <v>8</v>
      </c>
      <c r="J10" s="360"/>
      <c r="K10" s="360" t="s">
        <v>9</v>
      </c>
      <c r="L10" s="360"/>
      <c r="M10" s="7" t="s">
        <v>30</v>
      </c>
      <c r="O10" s="18" t="s">
        <v>31</v>
      </c>
      <c r="R10" t="s">
        <v>26</v>
      </c>
      <c r="U10">
        <v>4</v>
      </c>
      <c r="V10" s="31" t="s">
        <v>39</v>
      </c>
      <c r="X10" s="265" t="s">
        <v>547</v>
      </c>
    </row>
    <row r="11" spans="1:25">
      <c r="B11" s="2"/>
      <c r="C11" s="2"/>
      <c r="D11" s="2"/>
      <c r="E11" s="90" t="s">
        <v>43</v>
      </c>
      <c r="F11" s="34"/>
      <c r="G11" s="8" t="s">
        <v>52</v>
      </c>
      <c r="H11" s="8"/>
      <c r="I11" s="361" t="s">
        <v>6</v>
      </c>
      <c r="J11" s="361"/>
      <c r="K11" s="361" t="s">
        <v>7</v>
      </c>
      <c r="L11" s="361"/>
      <c r="M11" s="9" t="s">
        <v>11</v>
      </c>
      <c r="O11" s="88" t="s">
        <v>8</v>
      </c>
      <c r="R11" s="1">
        <v>5</v>
      </c>
      <c r="S11" t="s">
        <v>44</v>
      </c>
      <c r="U11">
        <v>5</v>
      </c>
      <c r="V11" s="31" t="s">
        <v>38</v>
      </c>
      <c r="X11" s="265" t="s">
        <v>547</v>
      </c>
      <c r="Y11" t="s">
        <v>491</v>
      </c>
    </row>
    <row r="12" spans="1:25">
      <c r="B12" s="185" t="s">
        <v>224</v>
      </c>
      <c r="C12" s="185"/>
      <c r="D12" s="185"/>
      <c r="E12" s="183" t="s">
        <v>466</v>
      </c>
      <c r="F12" s="183"/>
      <c r="G12" s="183"/>
      <c r="H12" s="183" t="s">
        <v>412</v>
      </c>
      <c r="I12" s="200"/>
      <c r="J12" s="199"/>
      <c r="K12" s="201"/>
      <c r="L12" s="202"/>
      <c r="M12" s="202"/>
      <c r="O12" s="18" t="s">
        <v>9</v>
      </c>
      <c r="R12" t="s">
        <v>217</v>
      </c>
      <c r="S12" t="s">
        <v>45</v>
      </c>
      <c r="U12">
        <v>6</v>
      </c>
      <c r="V12" t="s">
        <v>124</v>
      </c>
      <c r="X12" s="265" t="s">
        <v>548</v>
      </c>
    </row>
    <row r="13" spans="1:25">
      <c r="A13" s="203">
        <v>2</v>
      </c>
      <c r="B13" s="215" t="s">
        <v>225</v>
      </c>
      <c r="C13" s="123" t="str">
        <f>LOOKUP(A13,$U$6:$X$15)</f>
        <v>pppp</v>
      </c>
      <c r="D13" s="64"/>
      <c r="E13" s="52" t="s">
        <v>388</v>
      </c>
      <c r="F13" s="47"/>
      <c r="G13" s="47"/>
      <c r="H13" s="113" t="s">
        <v>471</v>
      </c>
      <c r="I13" s="47"/>
      <c r="J13" s="47"/>
      <c r="K13" s="47"/>
      <c r="L13" s="47"/>
      <c r="M13" s="47"/>
      <c r="O13" s="18" t="s">
        <v>53</v>
      </c>
      <c r="R13" t="s">
        <v>27</v>
      </c>
      <c r="S13" t="s">
        <v>46</v>
      </c>
      <c r="U13">
        <v>7</v>
      </c>
      <c r="V13" t="s">
        <v>190</v>
      </c>
      <c r="X13" s="265" t="s">
        <v>548</v>
      </c>
      <c r="Y13" t="s">
        <v>493</v>
      </c>
    </row>
    <row r="14" spans="1:25" ht="13.5" customHeight="1">
      <c r="A14" s="203">
        <v>2</v>
      </c>
      <c r="B14" s="63" t="s">
        <v>226</v>
      </c>
      <c r="C14" s="123" t="str">
        <f>LOOKUP(A14,$U$6:$X$15)</f>
        <v>pppp</v>
      </c>
      <c r="D14" s="64"/>
      <c r="E14" s="114" t="s">
        <v>434</v>
      </c>
      <c r="F14" s="113"/>
      <c r="G14" s="113"/>
      <c r="H14" s="113" t="s">
        <v>472</v>
      </c>
      <c r="I14" s="113"/>
      <c r="J14" s="113"/>
      <c r="K14" s="113"/>
      <c r="L14" s="113"/>
      <c r="M14" s="113"/>
      <c r="O14" s="19" t="s">
        <v>32</v>
      </c>
      <c r="R14" t="s">
        <v>28</v>
      </c>
      <c r="S14" t="s">
        <v>47</v>
      </c>
      <c r="U14">
        <v>8</v>
      </c>
      <c r="V14" t="s">
        <v>191</v>
      </c>
      <c r="X14" s="265" t="s">
        <v>549</v>
      </c>
    </row>
    <row r="15" spans="1:25">
      <c r="A15" s="203"/>
      <c r="B15" s="63" t="s">
        <v>227</v>
      </c>
      <c r="C15" s="123" t="s">
        <v>228</v>
      </c>
      <c r="D15" s="64"/>
      <c r="E15" s="114"/>
      <c r="F15" s="113"/>
      <c r="G15" s="113"/>
      <c r="H15" s="113" t="s">
        <v>473</v>
      </c>
      <c r="I15" s="113"/>
      <c r="J15" s="113"/>
      <c r="K15" s="113"/>
      <c r="L15" s="113"/>
      <c r="M15" s="113"/>
      <c r="O15" s="18" t="s">
        <v>54</v>
      </c>
      <c r="R15" t="s">
        <v>29</v>
      </c>
      <c r="S15" t="s">
        <v>48</v>
      </c>
      <c r="U15">
        <v>9</v>
      </c>
      <c r="V15" t="s">
        <v>593</v>
      </c>
      <c r="X15" s="265" t="s">
        <v>549</v>
      </c>
      <c r="Y15" t="s">
        <v>492</v>
      </c>
    </row>
    <row r="16" spans="1:25">
      <c r="A16" s="203"/>
      <c r="B16" s="63" t="s">
        <v>285</v>
      </c>
      <c r="C16" s="123" t="s">
        <v>228</v>
      </c>
      <c r="D16" s="64"/>
      <c r="E16" s="114"/>
      <c r="F16" s="113"/>
      <c r="G16" s="113"/>
      <c r="H16" s="113" t="s">
        <v>474</v>
      </c>
      <c r="I16" s="113"/>
      <c r="J16" s="113"/>
      <c r="K16" s="113"/>
      <c r="L16" s="113"/>
      <c r="M16" s="113"/>
      <c r="O16" s="18" t="s">
        <v>10</v>
      </c>
      <c r="Q16" s="39">
        <v>1</v>
      </c>
      <c r="R16" s="40">
        <v>1</v>
      </c>
      <c r="U16">
        <v>10</v>
      </c>
      <c r="V16" t="s">
        <v>594</v>
      </c>
    </row>
    <row r="17" spans="2:23">
      <c r="B17" s="65" t="s">
        <v>65</v>
      </c>
      <c r="C17" s="52"/>
      <c r="D17" s="52"/>
      <c r="E17" s="114"/>
      <c r="F17" s="113"/>
      <c r="G17" s="113"/>
      <c r="H17" s="113"/>
      <c r="I17" s="113"/>
      <c r="J17" s="113"/>
      <c r="K17" s="113"/>
      <c r="L17" s="113"/>
      <c r="M17" s="113"/>
      <c r="O17" s="18" t="s">
        <v>55</v>
      </c>
      <c r="Q17" s="41">
        <v>2</v>
      </c>
      <c r="R17" s="42">
        <v>3</v>
      </c>
    </row>
    <row r="18" spans="2:23">
      <c r="B18" s="63" t="s">
        <v>67</v>
      </c>
      <c r="C18" s="94"/>
      <c r="D18" s="52"/>
      <c r="E18" s="95" t="s">
        <v>343</v>
      </c>
      <c r="F18" s="199" t="s">
        <v>98</v>
      </c>
      <c r="G18" s="201"/>
      <c r="H18" s="202"/>
      <c r="I18" s="202"/>
      <c r="J18" s="202"/>
      <c r="K18" s="202"/>
      <c r="L18" s="202"/>
      <c r="M18" s="202"/>
      <c r="O18" s="88" t="s">
        <v>11</v>
      </c>
      <c r="Q18" s="41">
        <v>3</v>
      </c>
      <c r="R18" s="42">
        <v>6</v>
      </c>
    </row>
    <row r="19" spans="2:23">
      <c r="B19" s="63" t="s">
        <v>69</v>
      </c>
      <c r="C19" s="66"/>
      <c r="D19" s="67"/>
      <c r="E19" s="69">
        <v>-4</v>
      </c>
      <c r="F19" s="207" t="s">
        <v>417</v>
      </c>
      <c r="G19" s="207"/>
      <c r="H19" s="207"/>
      <c r="I19" s="207"/>
      <c r="J19" s="207" t="s">
        <v>422</v>
      </c>
      <c r="K19" s="207"/>
      <c r="L19" s="207"/>
      <c r="M19" s="207"/>
      <c r="O19" s="19" t="s">
        <v>30</v>
      </c>
      <c r="Q19" s="41">
        <v>4</v>
      </c>
      <c r="R19" s="42">
        <v>10</v>
      </c>
    </row>
    <row r="20" spans="2:23">
      <c r="B20" s="63" t="s">
        <v>68</v>
      </c>
      <c r="C20" s="66"/>
      <c r="D20" s="67"/>
      <c r="E20" s="69">
        <v>-6</v>
      </c>
      <c r="F20" s="211" t="s">
        <v>418</v>
      </c>
      <c r="G20" s="207"/>
      <c r="H20" s="207"/>
      <c r="I20" s="207"/>
      <c r="J20" s="207"/>
      <c r="K20" s="207"/>
      <c r="L20" s="207"/>
      <c r="M20" s="207"/>
      <c r="O20" s="18" t="s">
        <v>12</v>
      </c>
      <c r="Q20" s="43">
        <v>5</v>
      </c>
      <c r="R20" s="44">
        <v>15</v>
      </c>
    </row>
    <row r="21" spans="2:23">
      <c r="B21" s="63" t="s">
        <v>70</v>
      </c>
      <c r="C21" s="66"/>
      <c r="D21" s="67"/>
      <c r="E21" s="69">
        <v>-8</v>
      </c>
      <c r="F21" s="211" t="s">
        <v>419</v>
      </c>
      <c r="G21" s="207"/>
      <c r="H21" s="207"/>
      <c r="I21" s="207"/>
      <c r="J21" s="207"/>
      <c r="K21" s="207"/>
      <c r="L21" s="207"/>
      <c r="M21" s="207"/>
      <c r="O21" s="18" t="s">
        <v>56</v>
      </c>
    </row>
    <row r="22" spans="2:23">
      <c r="B22" s="65" t="s">
        <v>37</v>
      </c>
      <c r="C22" s="64"/>
      <c r="D22" s="64"/>
      <c r="E22" s="86" t="s">
        <v>131</v>
      </c>
      <c r="F22" s="189" t="s">
        <v>78</v>
      </c>
      <c r="G22" s="188"/>
      <c r="H22" s="188"/>
      <c r="I22" s="190" t="s">
        <v>128</v>
      </c>
      <c r="J22" s="190"/>
      <c r="K22" s="190"/>
      <c r="L22" s="188"/>
      <c r="M22" s="191" t="s">
        <v>79</v>
      </c>
      <c r="O22" s="18" t="s">
        <v>13</v>
      </c>
      <c r="P22" t="s">
        <v>33</v>
      </c>
      <c r="S22">
        <f>150/5</f>
        <v>30</v>
      </c>
    </row>
    <row r="23" spans="2:23">
      <c r="B23" s="63" t="s">
        <v>72</v>
      </c>
      <c r="C23" s="30" t="s">
        <v>71</v>
      </c>
      <c r="D23" s="71" t="s">
        <v>75</v>
      </c>
      <c r="E23" s="134" t="s">
        <v>235</v>
      </c>
      <c r="F23" s="78" t="s">
        <v>420</v>
      </c>
      <c r="G23" s="80"/>
      <c r="H23" s="80"/>
      <c r="I23" s="81" t="str">
        <f>LOOKUP(J23,$O$41:$P$50)</f>
        <v>Good (+3)</v>
      </c>
      <c r="J23" s="93">
        <v>3</v>
      </c>
      <c r="K23" s="79"/>
      <c r="L23" s="80"/>
      <c r="M23" s="82" t="str">
        <f>O33</f>
        <v>3. 2 handed weapon</v>
      </c>
      <c r="O23" s="18" t="s">
        <v>389</v>
      </c>
      <c r="P23" t="s">
        <v>34</v>
      </c>
    </row>
    <row r="24" spans="2:23">
      <c r="B24" s="72" t="s">
        <v>73</v>
      </c>
      <c r="C24" s="30" t="s">
        <v>71</v>
      </c>
      <c r="D24" s="31">
        <v>-1</v>
      </c>
      <c r="E24" s="134" t="s">
        <v>77</v>
      </c>
      <c r="F24" s="78" t="s">
        <v>384</v>
      </c>
      <c r="G24" s="80"/>
      <c r="H24" s="80"/>
      <c r="I24" s="81" t="str">
        <f>LOOKUP(J24,$O$41:$P$50)</f>
        <v>Fair (+2)</v>
      </c>
      <c r="J24" s="93">
        <v>2</v>
      </c>
      <c r="K24" s="79"/>
      <c r="L24" s="80"/>
      <c r="M24" s="82" t="str">
        <f>O32</f>
        <v>2. one handed weapon</v>
      </c>
      <c r="O24" s="18"/>
      <c r="P24" t="s">
        <v>35</v>
      </c>
      <c r="S24">
        <v>1</v>
      </c>
      <c r="T24">
        <f>S24*5</f>
        <v>5</v>
      </c>
      <c r="U24">
        <f>S24*4</f>
        <v>4</v>
      </c>
      <c r="V24">
        <v>5</v>
      </c>
      <c r="W24">
        <f>60/S24</f>
        <v>60</v>
      </c>
    </row>
    <row r="25" spans="2:23" ht="15" thickBot="1">
      <c r="B25" s="63" t="s">
        <v>74</v>
      </c>
      <c r="C25" s="30" t="s">
        <v>71</v>
      </c>
      <c r="D25" s="31">
        <v>-2</v>
      </c>
      <c r="E25" s="134" t="s">
        <v>457</v>
      </c>
      <c r="F25" s="78" t="s">
        <v>283</v>
      </c>
      <c r="G25" s="80"/>
      <c r="H25" s="80"/>
      <c r="I25" s="81" t="str">
        <f>LOOKUP(J25,$O$41:$P$50)</f>
        <v>Fair (+2)</v>
      </c>
      <c r="J25" s="93">
        <v>2</v>
      </c>
      <c r="K25" s="79"/>
      <c r="L25" s="80"/>
      <c r="M25" s="208" t="s">
        <v>421</v>
      </c>
      <c r="O25" s="18"/>
      <c r="P25" t="s">
        <v>36</v>
      </c>
      <c r="S25">
        <v>3</v>
      </c>
      <c r="T25">
        <f t="shared" ref="T25:T29" si="0">S25*5</f>
        <v>15</v>
      </c>
      <c r="U25">
        <f t="shared" ref="U25:U28" si="1">S25*4</f>
        <v>12</v>
      </c>
      <c r="V25">
        <v>15</v>
      </c>
      <c r="W25">
        <f t="shared" ref="W25:W28" si="2">60/S25</f>
        <v>20</v>
      </c>
    </row>
    <row r="26" spans="2:23" ht="15" thickBot="1">
      <c r="B26" s="73" t="s">
        <v>76</v>
      </c>
      <c r="C26" s="32" t="s">
        <v>71</v>
      </c>
      <c r="D26" s="180" t="s">
        <v>344</v>
      </c>
      <c r="E26" s="135" t="s">
        <v>236</v>
      </c>
      <c r="F26" s="196" t="s">
        <v>80</v>
      </c>
      <c r="G26" s="74"/>
      <c r="H26" s="46">
        <v>1</v>
      </c>
      <c r="I26" s="206" t="s">
        <v>386</v>
      </c>
      <c r="J26" s="70"/>
      <c r="K26" s="70"/>
      <c r="L26" s="195"/>
      <c r="M26" s="70"/>
      <c r="O26" s="18"/>
      <c r="S26">
        <v>6</v>
      </c>
      <c r="T26">
        <f t="shared" si="0"/>
        <v>30</v>
      </c>
      <c r="U26">
        <f t="shared" si="1"/>
        <v>24</v>
      </c>
      <c r="V26">
        <v>30</v>
      </c>
      <c r="W26">
        <f t="shared" si="2"/>
        <v>10</v>
      </c>
    </row>
    <row r="27" spans="2:23">
      <c r="B27" s="75"/>
      <c r="C27" s="75"/>
      <c r="D27" s="75"/>
      <c r="E27" s="75"/>
      <c r="F27" s="75"/>
      <c r="G27" s="76"/>
      <c r="H27" s="75"/>
      <c r="I27" s="75"/>
      <c r="J27" s="75"/>
      <c r="K27" s="75"/>
      <c r="L27" s="75"/>
      <c r="M27" s="75"/>
      <c r="S27">
        <v>10</v>
      </c>
      <c r="T27">
        <f t="shared" si="0"/>
        <v>50</v>
      </c>
      <c r="U27">
        <f t="shared" si="1"/>
        <v>40</v>
      </c>
      <c r="V27">
        <v>60</v>
      </c>
      <c r="W27">
        <f t="shared" si="2"/>
        <v>6</v>
      </c>
    </row>
    <row r="28" spans="2:23">
      <c r="B28" s="192" t="s">
        <v>101</v>
      </c>
      <c r="C28" s="192"/>
      <c r="D28" s="192"/>
      <c r="E28" s="194"/>
      <c r="F28" s="194"/>
      <c r="G28" s="194"/>
      <c r="H28" s="192"/>
      <c r="I28" s="192"/>
      <c r="J28" s="192"/>
      <c r="K28" s="192"/>
      <c r="L28" s="192" t="s">
        <v>9</v>
      </c>
      <c r="M28" s="192"/>
      <c r="S28">
        <v>15</v>
      </c>
      <c r="T28">
        <f t="shared" si="0"/>
        <v>75</v>
      </c>
      <c r="U28">
        <f t="shared" si="1"/>
        <v>60</v>
      </c>
      <c r="V28">
        <v>75</v>
      </c>
      <c r="W28">
        <f t="shared" si="2"/>
        <v>4</v>
      </c>
    </row>
    <row r="29" spans="2:23">
      <c r="B29" s="15"/>
      <c r="C29" s="36"/>
      <c r="D29" s="36"/>
      <c r="E29" s="36"/>
      <c r="F29" s="36"/>
      <c r="G29" s="15"/>
      <c r="H29" s="36"/>
      <c r="I29" s="36"/>
      <c r="J29" s="36"/>
      <c r="K29" s="36"/>
      <c r="L29" s="47"/>
      <c r="M29" s="15"/>
      <c r="T29">
        <f t="shared" si="0"/>
        <v>0</v>
      </c>
    </row>
    <row r="30" spans="2:23">
      <c r="B30" s="15"/>
      <c r="C30" s="36"/>
      <c r="D30" s="36"/>
      <c r="E30" s="36"/>
      <c r="F30" s="36"/>
      <c r="G30" s="15"/>
      <c r="H30" s="36"/>
      <c r="I30" s="36"/>
      <c r="J30" s="36"/>
      <c r="K30" s="36"/>
      <c r="L30" s="47"/>
      <c r="M30" s="15"/>
      <c r="O30" t="s">
        <v>81</v>
      </c>
      <c r="R30" t="s">
        <v>224</v>
      </c>
    </row>
    <row r="31" spans="2:23">
      <c r="B31" s="15"/>
      <c r="C31" s="36"/>
      <c r="D31" s="36"/>
      <c r="E31" s="36"/>
      <c r="F31" s="36"/>
      <c r="G31" s="15"/>
      <c r="H31" s="36"/>
      <c r="I31" s="36"/>
      <c r="J31" s="36"/>
      <c r="K31" s="36"/>
      <c r="L31" s="36"/>
      <c r="M31" s="15"/>
      <c r="O31" t="s">
        <v>82</v>
      </c>
      <c r="R31">
        <v>4</v>
      </c>
      <c r="S31" t="s">
        <v>358</v>
      </c>
    </row>
    <row r="32" spans="2:23">
      <c r="B32" s="15"/>
      <c r="C32" s="36"/>
      <c r="D32" s="36"/>
      <c r="E32" s="36"/>
      <c r="F32" s="36"/>
      <c r="G32" s="15"/>
      <c r="H32" s="36"/>
      <c r="I32" s="36"/>
      <c r="J32" s="36"/>
      <c r="K32" s="36"/>
      <c r="L32" s="36"/>
      <c r="M32" s="15"/>
      <c r="O32" t="s">
        <v>83</v>
      </c>
      <c r="R32">
        <v>3</v>
      </c>
      <c r="S32" t="s">
        <v>359</v>
      </c>
    </row>
    <row r="33" spans="1:19">
      <c r="B33" s="52"/>
      <c r="C33" s="47"/>
      <c r="D33" s="47"/>
      <c r="E33" s="178"/>
      <c r="F33" s="47"/>
      <c r="G33" s="52"/>
      <c r="H33" s="47"/>
      <c r="I33" s="47"/>
      <c r="J33" s="47"/>
      <c r="K33" s="47"/>
      <c r="L33" s="47"/>
      <c r="M33" s="52"/>
      <c r="O33" t="s">
        <v>84</v>
      </c>
      <c r="R33">
        <v>2</v>
      </c>
      <c r="S33" t="s">
        <v>360</v>
      </c>
    </row>
    <row r="34" spans="1:19">
      <c r="B34" s="209"/>
      <c r="C34" s="209"/>
      <c r="D34" s="209"/>
      <c r="E34" s="209"/>
      <c r="F34" s="209"/>
      <c r="G34" s="210"/>
      <c r="H34" s="209"/>
      <c r="I34" s="209"/>
      <c r="J34" s="209"/>
      <c r="K34" s="209"/>
      <c r="L34" s="209"/>
      <c r="O34" t="s">
        <v>85</v>
      </c>
      <c r="R34">
        <v>1</v>
      </c>
      <c r="S34" t="s">
        <v>361</v>
      </c>
    </row>
    <row r="35" spans="1:19" ht="16.95" customHeight="1">
      <c r="B35" s="17" t="s">
        <v>49</v>
      </c>
      <c r="D35" s="204" t="s">
        <v>410</v>
      </c>
      <c r="E35" s="11"/>
      <c r="F35" s="11"/>
      <c r="G35" s="98"/>
      <c r="H35" s="11"/>
      <c r="I35" s="11"/>
      <c r="J35" s="13"/>
      <c r="K35" s="318"/>
      <c r="L35" s="319"/>
      <c r="M35" s="29"/>
      <c r="O35" t="s">
        <v>80</v>
      </c>
    </row>
    <row r="36" spans="1:19">
      <c r="B36" s="17" t="s">
        <v>50</v>
      </c>
      <c r="C36" s="17"/>
      <c r="D36" s="381" t="s">
        <v>394</v>
      </c>
      <c r="E36" s="381"/>
      <c r="F36" s="381"/>
      <c r="G36" s="381"/>
      <c r="H36" s="381"/>
      <c r="I36" s="381"/>
      <c r="J36" s="382"/>
      <c r="K36" s="318"/>
      <c r="L36" s="319"/>
      <c r="M36" s="29"/>
      <c r="O36" t="s">
        <v>86</v>
      </c>
    </row>
    <row r="37" spans="1:19" ht="15" thickBot="1">
      <c r="B37" s="17"/>
      <c r="C37" s="17"/>
      <c r="D37" s="383"/>
      <c r="E37" s="383"/>
      <c r="F37" s="383"/>
      <c r="G37" s="383"/>
      <c r="H37" s="383"/>
      <c r="I37" s="383"/>
      <c r="J37" s="384"/>
      <c r="K37" s="318"/>
      <c r="L37" s="319"/>
      <c r="M37" s="29"/>
      <c r="O37" t="s">
        <v>87</v>
      </c>
    </row>
    <row r="38" spans="1:19" ht="15" thickBot="1">
      <c r="B38" s="12" t="s">
        <v>51</v>
      </c>
      <c r="C38" s="46">
        <v>3</v>
      </c>
      <c r="D38" s="385"/>
      <c r="E38" s="385"/>
      <c r="F38" s="385"/>
      <c r="G38" s="385"/>
      <c r="H38" s="385"/>
      <c r="I38" s="385"/>
      <c r="J38" s="386"/>
      <c r="K38" s="318"/>
      <c r="L38" s="319"/>
      <c r="M38" s="29"/>
      <c r="O38" t="s">
        <v>88</v>
      </c>
    </row>
    <row r="39" spans="1:19">
      <c r="B39" s="183" t="s">
        <v>0</v>
      </c>
      <c r="C39" s="183"/>
      <c r="D39" s="183"/>
      <c r="E39" s="183"/>
      <c r="F39" s="184" t="s">
        <v>4</v>
      </c>
      <c r="G39" s="183"/>
      <c r="H39" s="183"/>
      <c r="I39" s="184"/>
      <c r="J39" s="184"/>
      <c r="K39" s="320"/>
      <c r="L39" s="321"/>
      <c r="M39" s="143"/>
      <c r="O39" t="s">
        <v>89</v>
      </c>
    </row>
    <row r="40" spans="1:19">
      <c r="B40" s="147" t="s">
        <v>1</v>
      </c>
      <c r="C40" s="14" t="s">
        <v>393</v>
      </c>
      <c r="D40" s="15"/>
      <c r="E40" s="56" t="s">
        <v>38</v>
      </c>
      <c r="F40" s="34"/>
      <c r="G40" s="4"/>
      <c r="H40" s="4"/>
      <c r="I40" s="5"/>
      <c r="J40" s="5"/>
      <c r="K40" s="322"/>
      <c r="L40" s="323"/>
      <c r="M40" s="137"/>
    </row>
    <row r="41" spans="1:19">
      <c r="B41" s="24" t="s">
        <v>370</v>
      </c>
      <c r="C41" s="10" t="s">
        <v>486</v>
      </c>
      <c r="D41" s="11"/>
      <c r="E41" s="56" t="s">
        <v>39</v>
      </c>
      <c r="F41" s="34"/>
      <c r="G41" s="360" t="s">
        <v>10</v>
      </c>
      <c r="H41" s="360"/>
      <c r="I41" s="362"/>
      <c r="J41" s="362"/>
      <c r="K41" s="318"/>
      <c r="L41" s="323"/>
      <c r="M41" s="137"/>
      <c r="O41">
        <v>0</v>
      </c>
      <c r="P41" s="31" t="s">
        <v>43</v>
      </c>
    </row>
    <row r="42" spans="1:19">
      <c r="B42" s="85" t="s">
        <v>3</v>
      </c>
      <c r="C42" s="10" t="s">
        <v>392</v>
      </c>
      <c r="D42" s="11"/>
      <c r="E42" s="56" t="s">
        <v>40</v>
      </c>
      <c r="F42" s="34"/>
      <c r="G42" s="360" t="s">
        <v>55</v>
      </c>
      <c r="H42" s="360"/>
      <c r="I42" s="360" t="s">
        <v>54</v>
      </c>
      <c r="J42" s="360"/>
      <c r="K42" s="373"/>
      <c r="L42" s="374"/>
      <c r="M42" s="145"/>
      <c r="O42">
        <v>1</v>
      </c>
      <c r="P42" s="31" t="s">
        <v>42</v>
      </c>
    </row>
    <row r="43" spans="1:19">
      <c r="B43" s="85" t="s">
        <v>371</v>
      </c>
      <c r="C43" s="10" t="s">
        <v>396</v>
      </c>
      <c r="D43" s="11"/>
      <c r="E43" s="56" t="s">
        <v>41</v>
      </c>
      <c r="F43" s="34"/>
      <c r="G43" s="360" t="s">
        <v>56</v>
      </c>
      <c r="H43" s="360"/>
      <c r="I43" s="360" t="s">
        <v>30</v>
      </c>
      <c r="J43" s="360"/>
      <c r="K43" s="360" t="s">
        <v>13</v>
      </c>
      <c r="L43" s="360"/>
      <c r="M43" s="6"/>
      <c r="O43">
        <v>2</v>
      </c>
      <c r="P43" s="31" t="s">
        <v>41</v>
      </c>
    </row>
    <row r="44" spans="1:19">
      <c r="B44" s="25"/>
      <c r="C44" s="10"/>
      <c r="D44" s="11"/>
      <c r="E44" s="56" t="s">
        <v>42</v>
      </c>
      <c r="F44" s="34"/>
      <c r="G44" s="360" t="s">
        <v>12</v>
      </c>
      <c r="H44" s="360"/>
      <c r="I44" s="360" t="s">
        <v>5</v>
      </c>
      <c r="J44" s="360"/>
      <c r="K44" s="360" t="s">
        <v>52</v>
      </c>
      <c r="L44" s="360"/>
      <c r="M44" s="7" t="s">
        <v>7</v>
      </c>
      <c r="O44">
        <v>3</v>
      </c>
      <c r="P44" s="31" t="s">
        <v>40</v>
      </c>
    </row>
    <row r="45" spans="1:19">
      <c r="B45" s="2"/>
      <c r="C45" s="2"/>
      <c r="D45" s="2"/>
      <c r="E45" s="90" t="s">
        <v>43</v>
      </c>
      <c r="F45" s="34"/>
      <c r="G45" s="361" t="s">
        <v>11</v>
      </c>
      <c r="H45" s="361"/>
      <c r="I45" s="361" t="s">
        <v>6</v>
      </c>
      <c r="J45" s="361"/>
      <c r="K45" s="361" t="s">
        <v>31</v>
      </c>
      <c r="L45" s="361"/>
      <c r="M45" s="9" t="s">
        <v>32</v>
      </c>
      <c r="O45">
        <v>4</v>
      </c>
      <c r="P45" s="31" t="s">
        <v>39</v>
      </c>
    </row>
    <row r="46" spans="1:19">
      <c r="B46" s="185" t="s">
        <v>224</v>
      </c>
      <c r="C46" s="185"/>
      <c r="D46" s="185"/>
      <c r="E46" s="183" t="s">
        <v>448</v>
      </c>
      <c r="F46" s="183"/>
      <c r="G46" s="183"/>
      <c r="H46" s="183"/>
      <c r="I46" s="200"/>
      <c r="J46" s="199"/>
      <c r="K46" s="201"/>
      <c r="L46" s="202"/>
      <c r="M46" s="202"/>
      <c r="O46">
        <v>5</v>
      </c>
      <c r="P46" s="31" t="s">
        <v>38</v>
      </c>
    </row>
    <row r="47" spans="1:19">
      <c r="A47" s="203">
        <v>4</v>
      </c>
      <c r="B47" s="215" t="s">
        <v>225</v>
      </c>
      <c r="C47" s="123" t="str">
        <f>LOOKUP(A47,$U$6:$X$15)</f>
        <v>pppppp</v>
      </c>
      <c r="D47" s="64"/>
      <c r="E47" s="52" t="s">
        <v>479</v>
      </c>
      <c r="F47" s="47"/>
      <c r="G47" s="47"/>
      <c r="H47" s="47"/>
      <c r="I47" s="47"/>
      <c r="J47" s="47"/>
      <c r="K47" s="47"/>
      <c r="L47" s="47"/>
      <c r="M47" s="47"/>
      <c r="O47">
        <v>6</v>
      </c>
      <c r="P47" t="s">
        <v>124</v>
      </c>
    </row>
    <row r="48" spans="1:19">
      <c r="A48" s="203">
        <v>2</v>
      </c>
      <c r="B48" s="63" t="s">
        <v>226</v>
      </c>
      <c r="C48" s="123" t="str">
        <f>LOOKUP(A48,$U$6:$X$15)</f>
        <v>pppp</v>
      </c>
      <c r="D48" s="64"/>
      <c r="E48" s="52" t="s">
        <v>432</v>
      </c>
      <c r="F48" s="47"/>
      <c r="G48" s="47"/>
      <c r="H48" s="47"/>
      <c r="I48" s="47"/>
      <c r="J48" s="47"/>
      <c r="K48" s="47"/>
      <c r="L48" s="47"/>
      <c r="M48" s="47"/>
      <c r="O48">
        <v>7</v>
      </c>
      <c r="P48" t="s">
        <v>125</v>
      </c>
    </row>
    <row r="49" spans="2:23">
      <c r="B49" s="63" t="s">
        <v>227</v>
      </c>
      <c r="C49" s="123" t="s">
        <v>228</v>
      </c>
      <c r="D49" s="64"/>
      <c r="E49" s="114" t="s">
        <v>433</v>
      </c>
      <c r="F49" s="47"/>
      <c r="G49" s="47"/>
      <c r="H49" s="47"/>
      <c r="I49" s="47"/>
      <c r="J49" s="47"/>
      <c r="K49" s="47"/>
      <c r="L49" s="47"/>
      <c r="M49" s="47"/>
      <c r="O49">
        <v>8</v>
      </c>
      <c r="P49" t="s">
        <v>127</v>
      </c>
    </row>
    <row r="50" spans="2:23">
      <c r="B50" s="63" t="s">
        <v>285</v>
      </c>
      <c r="C50" s="123" t="s">
        <v>228</v>
      </c>
      <c r="D50" s="64"/>
      <c r="E50" s="52" t="s">
        <v>477</v>
      </c>
      <c r="F50" s="47"/>
      <c r="G50" s="47"/>
      <c r="H50" s="47"/>
      <c r="I50" s="47"/>
      <c r="J50" s="47"/>
      <c r="K50" s="47"/>
      <c r="L50" s="47"/>
      <c r="M50" s="47"/>
      <c r="O50">
        <v>9</v>
      </c>
      <c r="P50" t="s">
        <v>126</v>
      </c>
    </row>
    <row r="51" spans="2:23">
      <c r="B51" s="65" t="s">
        <v>65</v>
      </c>
      <c r="C51" s="52"/>
      <c r="D51" s="52"/>
      <c r="E51" s="114" t="s">
        <v>476</v>
      </c>
      <c r="F51" s="47"/>
      <c r="G51" s="47"/>
      <c r="H51" s="47"/>
      <c r="I51" s="47"/>
      <c r="J51" s="47"/>
      <c r="K51" s="47"/>
      <c r="L51" s="47"/>
      <c r="M51" s="47"/>
      <c r="P51" s="182"/>
    </row>
    <row r="52" spans="2:23">
      <c r="B52" s="63" t="s">
        <v>67</v>
      </c>
      <c r="C52" s="94"/>
      <c r="D52" s="52"/>
      <c r="E52" s="95" t="s">
        <v>343</v>
      </c>
      <c r="F52" s="113" t="s">
        <v>483</v>
      </c>
      <c r="G52" s="113"/>
      <c r="H52" s="113"/>
      <c r="I52" s="113"/>
      <c r="J52" s="113"/>
      <c r="K52" s="113"/>
      <c r="L52" s="113"/>
      <c r="M52" s="113"/>
      <c r="O52">
        <f>SUM(O53:O67)</f>
        <v>30</v>
      </c>
      <c r="Q52">
        <v>60</v>
      </c>
    </row>
    <row r="53" spans="2:23">
      <c r="B53" s="63" t="s">
        <v>69</v>
      </c>
      <c r="C53" s="66"/>
      <c r="D53" s="67"/>
      <c r="E53" s="69">
        <v>-4</v>
      </c>
      <c r="F53" s="113" t="s">
        <v>484</v>
      </c>
      <c r="G53" s="113"/>
      <c r="H53" s="113"/>
      <c r="I53" s="113"/>
      <c r="J53" s="113"/>
      <c r="K53" s="113"/>
      <c r="L53" s="113"/>
      <c r="M53" s="113"/>
      <c r="O53">
        <v>7</v>
      </c>
      <c r="Q53">
        <f>Q52/1</f>
        <v>60</v>
      </c>
    </row>
    <row r="54" spans="2:23">
      <c r="B54" s="63" t="s">
        <v>68</v>
      </c>
      <c r="C54" s="66"/>
      <c r="D54" s="67"/>
      <c r="E54" s="69">
        <v>-6</v>
      </c>
      <c r="F54" s="183" t="s">
        <v>98</v>
      </c>
      <c r="G54" s="183"/>
      <c r="H54" s="183"/>
      <c r="I54" s="200"/>
      <c r="J54" s="199"/>
      <c r="K54" s="201"/>
      <c r="L54" s="202"/>
      <c r="M54" s="202"/>
      <c r="O54">
        <v>3</v>
      </c>
      <c r="Q54">
        <f>Q52/3</f>
        <v>20</v>
      </c>
    </row>
    <row r="55" spans="2:23">
      <c r="B55" s="63" t="s">
        <v>70</v>
      </c>
      <c r="C55" s="66"/>
      <c r="D55" s="67"/>
      <c r="E55" s="69">
        <v>-8</v>
      </c>
      <c r="F55" s="113" t="s">
        <v>481</v>
      </c>
      <c r="G55" s="113"/>
      <c r="H55" s="113"/>
      <c r="I55" s="113"/>
      <c r="J55" s="113"/>
      <c r="K55" s="113"/>
      <c r="L55" s="113"/>
      <c r="M55" s="113"/>
      <c r="O55">
        <v>5</v>
      </c>
      <c r="Q55">
        <f>Q52/6</f>
        <v>10</v>
      </c>
    </row>
    <row r="56" spans="2:23">
      <c r="B56" s="65" t="s">
        <v>37</v>
      </c>
      <c r="C56" s="64"/>
      <c r="D56" s="64"/>
      <c r="E56" s="86" t="s">
        <v>131</v>
      </c>
      <c r="F56" s="189" t="s">
        <v>78</v>
      </c>
      <c r="G56" s="188"/>
      <c r="H56" s="188"/>
      <c r="I56" s="190" t="s">
        <v>128</v>
      </c>
      <c r="J56" s="190"/>
      <c r="K56" s="190"/>
      <c r="L56" s="188"/>
      <c r="M56" s="191" t="s">
        <v>79</v>
      </c>
      <c r="O56">
        <v>6</v>
      </c>
      <c r="Q56">
        <f>Q52/10</f>
        <v>6</v>
      </c>
    </row>
    <row r="57" spans="2:23">
      <c r="B57" s="63" t="s">
        <v>72</v>
      </c>
      <c r="C57" s="30" t="s">
        <v>71</v>
      </c>
      <c r="D57" s="71" t="s">
        <v>75</v>
      </c>
      <c r="E57" s="134" t="s">
        <v>235</v>
      </c>
      <c r="F57" s="78" t="s">
        <v>283</v>
      </c>
      <c r="G57" s="80"/>
      <c r="H57" s="80"/>
      <c r="I57" s="81" t="str">
        <f>LOOKUP(J57,$O$41:$P$50)</f>
        <v>Great (+4)</v>
      </c>
      <c r="J57" s="93">
        <v>4</v>
      </c>
      <c r="K57" s="79"/>
      <c r="L57" s="80"/>
      <c r="M57" s="82" t="s">
        <v>284</v>
      </c>
      <c r="O57">
        <v>3</v>
      </c>
      <c r="Q57">
        <f>Q52/15</f>
        <v>4</v>
      </c>
    </row>
    <row r="58" spans="2:23">
      <c r="B58" s="72" t="s">
        <v>73</v>
      </c>
      <c r="C58" s="30" t="s">
        <v>71</v>
      </c>
      <c r="D58" s="31">
        <v>-1</v>
      </c>
      <c r="E58" s="134" t="s">
        <v>77</v>
      </c>
      <c r="F58" s="78" t="s">
        <v>478</v>
      </c>
      <c r="G58" s="80"/>
      <c r="H58" s="80"/>
      <c r="I58" s="81" t="str">
        <f>LOOKUP(J58,$O$41:$P$50)</f>
        <v>Great (+4)</v>
      </c>
      <c r="J58" s="93">
        <v>4</v>
      </c>
      <c r="K58" s="79"/>
      <c r="L58" s="80"/>
      <c r="M58" s="82" t="str">
        <f>O33</f>
        <v>3. 2 handed weapon</v>
      </c>
      <c r="O58">
        <v>4</v>
      </c>
    </row>
    <row r="59" spans="2:23" ht="15" thickBot="1">
      <c r="B59" s="63" t="s">
        <v>74</v>
      </c>
      <c r="C59" s="30" t="s">
        <v>71</v>
      </c>
      <c r="D59" s="31">
        <v>-2</v>
      </c>
      <c r="E59" s="134" t="s">
        <v>457</v>
      </c>
      <c r="F59" s="78" t="s">
        <v>485</v>
      </c>
      <c r="G59" s="80"/>
      <c r="H59" s="80"/>
      <c r="I59" s="81" t="str">
        <f>LOOKUP(J59,$O$41:$P$50)</f>
        <v>Great (+4)</v>
      </c>
      <c r="J59" s="93">
        <v>4</v>
      </c>
      <c r="K59" s="79"/>
      <c r="L59" s="80"/>
      <c r="M59" s="82" t="str">
        <f>O33</f>
        <v>3. 2 handed weapon</v>
      </c>
      <c r="O59">
        <v>2</v>
      </c>
    </row>
    <row r="60" spans="2:23" ht="15" thickBot="1">
      <c r="B60" s="73" t="s">
        <v>76</v>
      </c>
      <c r="C60" s="32" t="s">
        <v>71</v>
      </c>
      <c r="D60" s="180" t="s">
        <v>344</v>
      </c>
      <c r="E60" s="135" t="s">
        <v>236</v>
      </c>
      <c r="F60" s="196" t="s">
        <v>80</v>
      </c>
      <c r="G60" s="74"/>
      <c r="H60" s="46">
        <v>2</v>
      </c>
      <c r="I60" s="206" t="s">
        <v>395</v>
      </c>
      <c r="J60" s="70"/>
      <c r="K60" s="70"/>
      <c r="L60" s="195"/>
      <c r="M60" s="70"/>
      <c r="O60">
        <v>0</v>
      </c>
    </row>
    <row r="61" spans="2:23" s="12" customFormat="1">
      <c r="B61" s="75"/>
      <c r="C61" s="75"/>
      <c r="D61" s="75"/>
      <c r="E61" s="75"/>
      <c r="F61" s="75"/>
      <c r="G61" s="76"/>
      <c r="H61" s="75"/>
      <c r="I61" s="75"/>
      <c r="J61" s="75"/>
      <c r="K61" s="75"/>
      <c r="L61" s="75"/>
      <c r="M61" s="75"/>
      <c r="O61"/>
      <c r="P61"/>
      <c r="Q61"/>
      <c r="R61"/>
      <c r="S61"/>
      <c r="T61"/>
      <c r="U61"/>
      <c r="V61"/>
      <c r="W61"/>
    </row>
    <row r="62" spans="2:23" s="12" customFormat="1">
      <c r="B62" s="192" t="s">
        <v>101</v>
      </c>
      <c r="C62" s="192"/>
      <c r="D62" s="192"/>
      <c r="E62" s="194"/>
      <c r="F62" s="194"/>
      <c r="G62" s="194"/>
      <c r="H62" s="192"/>
      <c r="I62" s="192"/>
      <c r="J62" s="192"/>
      <c r="K62" s="192"/>
      <c r="L62" s="192" t="s">
        <v>9</v>
      </c>
      <c r="M62" s="192"/>
      <c r="O62" s="237" t="s">
        <v>475</v>
      </c>
      <c r="P62"/>
      <c r="Q62"/>
      <c r="R62"/>
      <c r="S62"/>
      <c r="T62"/>
      <c r="U62"/>
      <c r="V62"/>
      <c r="W62"/>
    </row>
    <row r="63" spans="2:23" s="12" customFormat="1">
      <c r="B63" s="15" t="s">
        <v>480</v>
      </c>
      <c r="C63" s="36"/>
      <c r="D63" s="36"/>
      <c r="E63" s="36"/>
      <c r="F63" s="36"/>
      <c r="G63" s="15"/>
      <c r="H63" s="36"/>
      <c r="I63" s="36"/>
      <c r="J63" s="36"/>
      <c r="K63" s="36"/>
      <c r="L63" s="47"/>
      <c r="M63" s="15"/>
      <c r="O63" s="237" t="s">
        <v>482</v>
      </c>
      <c r="P63"/>
      <c r="Q63"/>
      <c r="R63"/>
      <c r="S63"/>
      <c r="T63"/>
      <c r="U63"/>
      <c r="V63"/>
      <c r="W63"/>
    </row>
    <row r="64" spans="2:23" s="12" customFormat="1">
      <c r="B64" s="15"/>
      <c r="C64" s="36"/>
      <c r="D64" s="36"/>
      <c r="E64" s="36"/>
      <c r="F64" s="36"/>
      <c r="G64" s="15"/>
      <c r="H64" s="36"/>
      <c r="I64" s="36"/>
      <c r="J64" s="36"/>
      <c r="K64" s="36"/>
      <c r="L64" s="47"/>
      <c r="M64" s="15"/>
      <c r="O64"/>
      <c r="P64"/>
      <c r="Q64"/>
      <c r="R64"/>
      <c r="S64"/>
      <c r="T64"/>
      <c r="U64"/>
      <c r="V64"/>
      <c r="W64"/>
    </row>
    <row r="65" spans="2:23" s="12" customFormat="1">
      <c r="B65" s="15"/>
      <c r="C65" s="36"/>
      <c r="D65" s="36"/>
      <c r="E65" s="36"/>
      <c r="F65" s="36"/>
      <c r="G65" s="15"/>
      <c r="H65" s="36"/>
      <c r="I65" s="36"/>
      <c r="J65" s="36"/>
      <c r="K65" s="36"/>
      <c r="L65" s="36"/>
      <c r="M65" s="15"/>
      <c r="O65"/>
      <c r="P65"/>
      <c r="Q65"/>
      <c r="R65"/>
      <c r="S65"/>
      <c r="T65"/>
      <c r="U65"/>
      <c r="V65"/>
      <c r="W65"/>
    </row>
    <row r="66" spans="2:23" s="12" customFormat="1">
      <c r="B66" s="15"/>
      <c r="C66" s="36"/>
      <c r="D66" s="36"/>
      <c r="E66" s="36"/>
      <c r="F66" s="36"/>
      <c r="G66" s="15"/>
      <c r="H66" s="36"/>
      <c r="I66" s="36"/>
      <c r="J66" s="36"/>
      <c r="K66" s="36"/>
      <c r="L66" s="36"/>
      <c r="M66" s="15"/>
      <c r="O66"/>
      <c r="P66"/>
      <c r="Q66"/>
      <c r="R66"/>
      <c r="S66"/>
      <c r="T66"/>
      <c r="U66"/>
      <c r="V66"/>
      <c r="W66"/>
    </row>
    <row r="67" spans="2:23" s="12" customFormat="1">
      <c r="B67" s="52"/>
      <c r="C67" s="47"/>
      <c r="D67" s="47"/>
      <c r="E67" s="178"/>
      <c r="F67" s="47"/>
      <c r="G67" s="52"/>
      <c r="H67" s="47"/>
      <c r="I67" s="47"/>
      <c r="J67" s="47"/>
      <c r="K67" s="47"/>
      <c r="L67" s="47"/>
      <c r="M67" s="52"/>
      <c r="O67"/>
      <c r="P67"/>
      <c r="Q67"/>
      <c r="R67"/>
      <c r="S67"/>
      <c r="T67"/>
      <c r="U67"/>
      <c r="V67"/>
      <c r="W67"/>
    </row>
    <row r="68" spans="2:23" s="12" customFormat="1">
      <c r="O68"/>
      <c r="P68"/>
      <c r="Q68"/>
      <c r="R68"/>
      <c r="S68"/>
      <c r="T68"/>
      <c r="U68"/>
      <c r="V68"/>
      <c r="W68"/>
    </row>
    <row r="70" spans="2:23" s="12" customFormat="1">
      <c r="B70"/>
      <c r="C70"/>
      <c r="D70"/>
      <c r="E70"/>
      <c r="F70"/>
      <c r="G70" s="20"/>
      <c r="H70"/>
      <c r="I70"/>
      <c r="J70"/>
      <c r="K70"/>
      <c r="L70"/>
      <c r="M70"/>
      <c r="O70"/>
      <c r="P70"/>
      <c r="Q70"/>
      <c r="R70"/>
      <c r="S70"/>
      <c r="T70"/>
      <c r="U70"/>
      <c r="V70"/>
      <c r="W70"/>
    </row>
    <row r="71" spans="2:23" s="12" customFormat="1">
      <c r="B71"/>
      <c r="C71"/>
      <c r="D71"/>
      <c r="E71"/>
      <c r="F71"/>
      <c r="G71" s="20"/>
      <c r="H71"/>
      <c r="I71"/>
      <c r="J71"/>
      <c r="K71"/>
      <c r="L71"/>
      <c r="M71"/>
      <c r="O71"/>
      <c r="P71"/>
      <c r="Q71"/>
      <c r="R71"/>
      <c r="S71"/>
      <c r="T71"/>
      <c r="U71"/>
      <c r="V71"/>
      <c r="W71"/>
    </row>
    <row r="72" spans="2:23" s="12" customFormat="1">
      <c r="B72"/>
      <c r="C72"/>
      <c r="D72"/>
      <c r="E72"/>
      <c r="F72"/>
      <c r="G72" s="20"/>
      <c r="H72"/>
      <c r="I72"/>
      <c r="J72"/>
      <c r="K72"/>
      <c r="L72"/>
      <c r="M72"/>
      <c r="O72"/>
      <c r="P72"/>
      <c r="Q72"/>
      <c r="R72"/>
      <c r="S72"/>
      <c r="T72"/>
      <c r="U72"/>
      <c r="V72"/>
      <c r="W72"/>
    </row>
    <row r="73" spans="2:23" s="12" customFormat="1">
      <c r="B73"/>
      <c r="C73"/>
      <c r="D73"/>
      <c r="E73"/>
      <c r="F73"/>
      <c r="G73" s="20"/>
      <c r="H73"/>
      <c r="I73"/>
      <c r="J73"/>
      <c r="K73"/>
      <c r="L73"/>
      <c r="M73"/>
      <c r="O73"/>
      <c r="P73"/>
      <c r="Q73"/>
      <c r="R73"/>
      <c r="S73"/>
      <c r="T73"/>
      <c r="U73"/>
      <c r="V73"/>
      <c r="W73"/>
    </row>
    <row r="74" spans="2:23" s="12" customFormat="1">
      <c r="B74"/>
      <c r="C74"/>
      <c r="D74"/>
      <c r="E74"/>
      <c r="F74"/>
      <c r="G74" s="20"/>
      <c r="H74"/>
      <c r="I74"/>
      <c r="J74"/>
      <c r="K74"/>
      <c r="L74"/>
      <c r="M74"/>
      <c r="O74"/>
      <c r="P74"/>
      <c r="Q74"/>
      <c r="R74"/>
      <c r="S74"/>
      <c r="T74"/>
      <c r="U74"/>
      <c r="V74"/>
      <c r="W74"/>
    </row>
    <row r="75" spans="2:23" s="12" customFormat="1">
      <c r="B75"/>
      <c r="C75"/>
      <c r="D75"/>
      <c r="E75"/>
      <c r="F75"/>
      <c r="G75" s="20"/>
      <c r="H75"/>
      <c r="I75"/>
      <c r="J75"/>
      <c r="K75"/>
      <c r="L75"/>
      <c r="M75"/>
      <c r="O75"/>
      <c r="P75"/>
      <c r="Q75"/>
      <c r="R75"/>
      <c r="S75"/>
      <c r="T75"/>
      <c r="U75"/>
      <c r="V75"/>
      <c r="W75"/>
    </row>
  </sheetData>
  <mergeCells count="29">
    <mergeCell ref="D2:J4"/>
    <mergeCell ref="D36:J38"/>
    <mergeCell ref="G44:H44"/>
    <mergeCell ref="I44:J44"/>
    <mergeCell ref="K44:L44"/>
    <mergeCell ref="G10:H10"/>
    <mergeCell ref="I10:J10"/>
    <mergeCell ref="K10:L10"/>
    <mergeCell ref="I11:J11"/>
    <mergeCell ref="K11:L11"/>
    <mergeCell ref="G41:H41"/>
    <mergeCell ref="I41:J41"/>
    <mergeCell ref="G7:H7"/>
    <mergeCell ref="I7:J7"/>
    <mergeCell ref="G8:H8"/>
    <mergeCell ref="I8:J8"/>
    <mergeCell ref="K8:L8"/>
    <mergeCell ref="G9:H9"/>
    <mergeCell ref="I9:J9"/>
    <mergeCell ref="K9:L9"/>
    <mergeCell ref="G45:H45"/>
    <mergeCell ref="I45:J45"/>
    <mergeCell ref="K45:L45"/>
    <mergeCell ref="G42:H42"/>
    <mergeCell ref="I42:J42"/>
    <mergeCell ref="K42:L42"/>
    <mergeCell ref="G43:H43"/>
    <mergeCell ref="I43:J43"/>
    <mergeCell ref="K43:L43"/>
  </mergeCells>
  <dataValidations count="2">
    <dataValidation type="list" allowBlank="1" showInputMessage="1" showErrorMessage="1" sqref="K9:K11 G8:G11 G6:H6 H11 K7 M9:M11 I7:I11 K43:K45 G42:G45 G40:H40 I41:I45 K41 M43:M45" xr:uid="{453F13AE-2400-4C81-9B88-416712648FA1}">
      <formula1>$O$6:$O$27</formula1>
    </dataValidation>
    <dataValidation type="list" allowBlank="1" showInputMessage="1" showErrorMessage="1" sqref="G7 G41" xr:uid="{0EB3B28D-F57F-4734-B3E1-8A4559304B12}">
      <formula1>$O$6:$O$24</formula1>
    </dataValidation>
  </dataValidations>
  <pageMargins left="0.7" right="0.7" top="0.75" bottom="0.75" header="0.3" footer="0.3"/>
  <pageSetup orientation="portrait" r:id="rId1"/>
  <ignoredErrors>
    <ignoredError sqref="E52"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71E0-F135-446E-B8C1-D8DBCDB28D71}">
  <dimension ref="A1:AK88"/>
  <sheetViews>
    <sheetView workbookViewId="0">
      <selection activeCell="U13" sqref="U13"/>
    </sheetView>
  </sheetViews>
  <sheetFormatPr defaultRowHeight="14.4"/>
  <cols>
    <col min="9" max="9" width="10" bestFit="1" customWidth="1"/>
    <col min="20" max="37" width="8.88671875" style="325"/>
  </cols>
  <sheetData>
    <row r="1" spans="1:37">
      <c r="A1" s="17" t="s">
        <v>49</v>
      </c>
      <c r="C1" s="204" t="s">
        <v>451</v>
      </c>
      <c r="D1" s="11"/>
      <c r="E1" s="11"/>
      <c r="F1" s="98"/>
      <c r="G1" s="98"/>
      <c r="H1" s="98"/>
      <c r="I1" s="13"/>
      <c r="J1" s="17" t="s">
        <v>49</v>
      </c>
      <c r="L1" s="204" t="s">
        <v>455</v>
      </c>
      <c r="M1" s="11"/>
      <c r="N1" s="11"/>
      <c r="O1" s="98"/>
      <c r="P1" s="98"/>
      <c r="Q1" s="98"/>
      <c r="R1" s="13"/>
      <c r="S1" s="225"/>
      <c r="T1"/>
      <c r="U1" s="31"/>
      <c r="V1"/>
      <c r="W1" s="265"/>
      <c r="X1"/>
      <c r="Y1" s="332"/>
      <c r="Z1" s="332"/>
      <c r="AA1" s="332"/>
      <c r="AE1" s="331"/>
      <c r="AH1" s="332"/>
      <c r="AI1" s="332"/>
      <c r="AJ1" s="332"/>
    </row>
    <row r="2" spans="1:37">
      <c r="A2" s="17" t="s">
        <v>50</v>
      </c>
      <c r="B2" s="17"/>
      <c r="C2" s="291"/>
      <c r="D2" s="220"/>
      <c r="E2" s="220"/>
      <c r="F2" s="220"/>
      <c r="G2" s="220"/>
      <c r="H2" s="220"/>
      <c r="I2" s="292"/>
      <c r="J2" s="17" t="s">
        <v>50</v>
      </c>
      <c r="K2" s="17"/>
      <c r="L2" s="291"/>
      <c r="M2" s="220"/>
      <c r="N2" s="220"/>
      <c r="O2" s="220"/>
      <c r="P2" s="220"/>
      <c r="Q2" s="220"/>
      <c r="R2" s="292"/>
      <c r="T2"/>
      <c r="U2" s="31"/>
      <c r="V2"/>
      <c r="W2" s="265"/>
      <c r="X2"/>
      <c r="Y2" s="332"/>
      <c r="Z2" s="332"/>
      <c r="AA2" s="332"/>
      <c r="AE2" s="331"/>
      <c r="AH2" s="332"/>
      <c r="AI2" s="332"/>
      <c r="AJ2" s="332"/>
    </row>
    <row r="3" spans="1:37">
      <c r="A3" s="17"/>
      <c r="B3" s="17"/>
      <c r="C3" s="275"/>
      <c r="D3" s="222"/>
      <c r="E3" s="222"/>
      <c r="F3" s="222"/>
      <c r="G3" s="222"/>
      <c r="H3" s="222"/>
      <c r="I3" s="293"/>
      <c r="J3" s="17"/>
      <c r="K3" s="17"/>
      <c r="L3" s="275"/>
      <c r="M3" s="222"/>
      <c r="N3" s="222"/>
      <c r="O3" s="222"/>
      <c r="P3" s="222"/>
      <c r="Q3" s="222"/>
      <c r="R3" s="293"/>
      <c r="S3" s="227"/>
      <c r="T3"/>
      <c r="U3" s="31"/>
      <c r="V3"/>
      <c r="W3" s="265"/>
      <c r="X3"/>
      <c r="Y3" s="332"/>
      <c r="Z3" s="332"/>
      <c r="AA3" s="332"/>
      <c r="AE3" s="331"/>
      <c r="AH3" s="332"/>
      <c r="AI3" s="332"/>
      <c r="AJ3" s="332"/>
    </row>
    <row r="4" spans="1:37">
      <c r="A4" s="17"/>
      <c r="B4" s="17"/>
      <c r="C4" s="276"/>
      <c r="D4" s="224"/>
      <c r="E4" s="224"/>
      <c r="F4" s="224"/>
      <c r="G4" s="224"/>
      <c r="H4" s="224"/>
      <c r="I4" s="294"/>
      <c r="J4" s="17"/>
      <c r="K4" s="17"/>
      <c r="L4" s="276"/>
      <c r="M4" s="224"/>
      <c r="N4" s="224"/>
      <c r="O4" s="224"/>
      <c r="P4" s="224"/>
      <c r="Q4" s="224"/>
      <c r="R4" s="294"/>
      <c r="S4" s="225"/>
      <c r="T4"/>
      <c r="U4" s="31"/>
      <c r="V4"/>
      <c r="W4" s="265"/>
      <c r="X4"/>
      <c r="Y4" s="332"/>
      <c r="Z4" s="332"/>
      <c r="AA4" s="332"/>
    </row>
    <row r="5" spans="1:37">
      <c r="A5" s="183" t="s">
        <v>0</v>
      </c>
      <c r="B5" s="183"/>
      <c r="C5" s="183"/>
      <c r="D5" s="268" t="s">
        <v>438</v>
      </c>
      <c r="E5" s="269"/>
      <c r="F5" s="183"/>
      <c r="G5" s="183"/>
      <c r="H5" s="183"/>
      <c r="I5" s="183"/>
      <c r="J5" s="183" t="s">
        <v>0</v>
      </c>
      <c r="K5" s="183"/>
      <c r="L5" s="183"/>
      <c r="M5" s="268" t="s">
        <v>438</v>
      </c>
      <c r="N5" s="269"/>
      <c r="O5" s="183"/>
      <c r="P5" s="183"/>
      <c r="Q5" s="183"/>
      <c r="R5" s="183"/>
      <c r="S5" s="226"/>
      <c r="T5"/>
      <c r="U5" s="31"/>
      <c r="V5"/>
      <c r="W5" s="265"/>
      <c r="X5"/>
    </row>
    <row r="6" spans="1:37">
      <c r="A6" s="147" t="s">
        <v>1</v>
      </c>
      <c r="B6" s="308"/>
      <c r="C6" s="15"/>
      <c r="D6" s="270" t="s">
        <v>439</v>
      </c>
      <c r="E6" s="140"/>
      <c r="F6" s="219" t="s">
        <v>447</v>
      </c>
      <c r="G6" s="270" t="s">
        <v>442</v>
      </c>
      <c r="H6" s="140"/>
      <c r="I6" s="219" t="s">
        <v>446</v>
      </c>
      <c r="J6" s="147" t="s">
        <v>1</v>
      </c>
      <c r="K6" s="308"/>
      <c r="L6" s="15"/>
      <c r="M6" s="270" t="s">
        <v>439</v>
      </c>
      <c r="N6" s="140"/>
      <c r="O6" s="218">
        <v>-2</v>
      </c>
      <c r="P6" s="270" t="s">
        <v>442</v>
      </c>
      <c r="Q6" s="140"/>
      <c r="R6" s="219">
        <v>0</v>
      </c>
      <c r="S6" s="227"/>
      <c r="T6"/>
      <c r="U6" s="31"/>
      <c r="V6"/>
      <c r="W6" s="265"/>
      <c r="X6"/>
      <c r="Y6" s="332"/>
      <c r="Z6" s="332"/>
      <c r="AA6" s="332"/>
      <c r="AE6" s="331"/>
      <c r="AH6" s="332"/>
      <c r="AI6" s="332"/>
      <c r="AJ6" s="332"/>
    </row>
    <row r="7" spans="1:37">
      <c r="A7" s="24" t="s">
        <v>445</v>
      </c>
      <c r="B7" s="10"/>
      <c r="C7" s="11"/>
      <c r="D7" s="216" t="s">
        <v>440</v>
      </c>
      <c r="E7" s="17"/>
      <c r="F7" s="219">
        <v>-2</v>
      </c>
      <c r="G7" s="216" t="s">
        <v>443</v>
      </c>
      <c r="H7" s="17"/>
      <c r="I7" s="219">
        <v>-1</v>
      </c>
      <c r="J7" s="24" t="s">
        <v>445</v>
      </c>
      <c r="K7" s="10"/>
      <c r="L7" s="11"/>
      <c r="M7" s="216" t="s">
        <v>440</v>
      </c>
      <c r="N7" s="17"/>
      <c r="O7" s="218">
        <v>0</v>
      </c>
      <c r="P7" s="216" t="s">
        <v>443</v>
      </c>
      <c r="Q7" s="17"/>
      <c r="R7" s="219" t="s">
        <v>447</v>
      </c>
      <c r="S7" s="225"/>
      <c r="T7"/>
      <c r="U7"/>
      <c r="V7"/>
      <c r="W7" s="265"/>
      <c r="X7"/>
      <c r="Y7" s="326"/>
      <c r="Z7" s="326"/>
      <c r="AA7" s="326"/>
      <c r="AB7" s="326"/>
      <c r="AE7" s="333"/>
      <c r="AF7" s="326"/>
      <c r="AG7" s="326"/>
      <c r="AH7" s="326"/>
      <c r="AI7" s="326"/>
      <c r="AJ7" s="326"/>
      <c r="AK7" s="326"/>
    </row>
    <row r="8" spans="1:37">
      <c r="A8" s="12"/>
      <c r="B8" s="12"/>
      <c r="C8" s="12"/>
      <c r="D8" s="263" t="s">
        <v>441</v>
      </c>
      <c r="E8" s="15"/>
      <c r="F8" s="219">
        <v>0</v>
      </c>
      <c r="G8" s="217" t="s">
        <v>444</v>
      </c>
      <c r="H8" s="15"/>
      <c r="I8" s="218">
        <v>0</v>
      </c>
      <c r="J8" s="12"/>
      <c r="K8" s="12"/>
      <c r="L8" s="12"/>
      <c r="M8" s="263" t="s">
        <v>441</v>
      </c>
      <c r="N8" s="15"/>
      <c r="O8" s="219" t="s">
        <v>446</v>
      </c>
      <c r="P8" s="217" t="s">
        <v>444</v>
      </c>
      <c r="Q8" s="15"/>
      <c r="R8" s="218">
        <v>-1</v>
      </c>
      <c r="S8" s="226"/>
      <c r="T8"/>
      <c r="U8"/>
      <c r="V8"/>
      <c r="W8" s="265"/>
      <c r="X8"/>
      <c r="Y8" s="326"/>
      <c r="Z8" s="326"/>
      <c r="AA8" s="326"/>
      <c r="AB8" s="326"/>
      <c r="AE8" s="334"/>
      <c r="AF8" s="326"/>
      <c r="AG8" s="326"/>
      <c r="AH8" s="326"/>
      <c r="AI8" s="326"/>
      <c r="AJ8" s="326"/>
      <c r="AK8" s="326"/>
    </row>
    <row r="9" spans="1:37" ht="15" thickBot="1">
      <c r="A9" s="267" t="s">
        <v>80</v>
      </c>
      <c r="B9" s="185" t="s">
        <v>224</v>
      </c>
      <c r="C9" s="185"/>
      <c r="D9" s="189" t="s">
        <v>78</v>
      </c>
      <c r="E9" s="188"/>
      <c r="F9" s="190"/>
      <c r="G9" s="190"/>
      <c r="H9" s="190"/>
      <c r="I9" s="191"/>
      <c r="J9" s="267" t="s">
        <v>80</v>
      </c>
      <c r="K9" s="185" t="s">
        <v>224</v>
      </c>
      <c r="L9" s="185"/>
      <c r="M9" s="189" t="s">
        <v>78</v>
      </c>
      <c r="N9" s="188"/>
      <c r="O9" s="190"/>
      <c r="P9" s="190"/>
      <c r="Q9" s="190"/>
      <c r="R9" s="191"/>
      <c r="S9" s="227"/>
      <c r="T9"/>
      <c r="U9"/>
      <c r="V9"/>
      <c r="W9" s="265"/>
      <c r="X9"/>
      <c r="Y9" s="326"/>
      <c r="Z9" s="326"/>
      <c r="AA9" s="326"/>
      <c r="AB9" s="326"/>
      <c r="AE9" s="335"/>
      <c r="AF9" s="326"/>
      <c r="AG9" s="326"/>
      <c r="AH9" s="326"/>
      <c r="AI9" s="326"/>
      <c r="AJ9" s="326"/>
      <c r="AK9" s="326"/>
    </row>
    <row r="10" spans="1:37" ht="15" thickBot="1">
      <c r="A10" s="46"/>
      <c r="B10" s="215" t="s">
        <v>225</v>
      </c>
      <c r="C10" s="123" t="s">
        <v>374</v>
      </c>
      <c r="D10" s="78" t="s">
        <v>283</v>
      </c>
      <c r="E10" s="80"/>
      <c r="F10" s="93"/>
      <c r="G10" s="93"/>
      <c r="H10" s="93"/>
      <c r="I10" s="271" t="s">
        <v>284</v>
      </c>
      <c r="J10" s="46"/>
      <c r="K10" s="215" t="s">
        <v>225</v>
      </c>
      <c r="L10" s="123" t="s">
        <v>374</v>
      </c>
      <c r="M10" s="78" t="s">
        <v>283</v>
      </c>
      <c r="N10" s="80"/>
      <c r="O10" s="93"/>
      <c r="P10" s="93"/>
      <c r="Q10" s="93"/>
      <c r="R10" s="271" t="s">
        <v>284</v>
      </c>
      <c r="S10" s="225"/>
      <c r="T10"/>
      <c r="U10"/>
      <c r="V10"/>
      <c r="W10" s="265"/>
      <c r="X10"/>
      <c r="Y10" s="327"/>
      <c r="Z10" s="327"/>
      <c r="AA10" s="327"/>
      <c r="AB10" s="327"/>
      <c r="AC10" s="327"/>
      <c r="AD10" s="327"/>
      <c r="AE10" s="327"/>
      <c r="AF10" s="327"/>
      <c r="AG10" s="328"/>
      <c r="AH10" s="327"/>
      <c r="AI10" s="327"/>
      <c r="AJ10" s="327"/>
      <c r="AK10" s="327"/>
    </row>
    <row r="11" spans="1:37">
      <c r="A11" s="83"/>
      <c r="B11" s="63" t="s">
        <v>226</v>
      </c>
      <c r="C11" s="123" t="s">
        <v>374</v>
      </c>
      <c r="D11" s="78" t="s">
        <v>535</v>
      </c>
      <c r="E11" s="80"/>
      <c r="F11" s="93"/>
      <c r="G11" s="93"/>
      <c r="H11" s="93"/>
      <c r="I11" s="273" t="s">
        <v>534</v>
      </c>
      <c r="J11" s="83"/>
      <c r="K11" s="63" t="s">
        <v>226</v>
      </c>
      <c r="L11" s="123" t="s">
        <v>374</v>
      </c>
      <c r="M11" s="78" t="s">
        <v>54</v>
      </c>
      <c r="N11" s="80"/>
      <c r="O11" s="93"/>
      <c r="P11" s="93"/>
      <c r="Q11" s="93"/>
      <c r="R11" s="272" t="s">
        <v>83</v>
      </c>
      <c r="S11" s="226"/>
      <c r="T11" s="336"/>
      <c r="U11" s="337"/>
      <c r="W11" s="338"/>
      <c r="Y11" s="339"/>
      <c r="Z11" s="338"/>
      <c r="AB11" s="339"/>
      <c r="AC11" s="336"/>
      <c r="AD11" s="337"/>
      <c r="AF11" s="338"/>
      <c r="AH11" s="339"/>
      <c r="AI11" s="338"/>
      <c r="AK11" s="339"/>
    </row>
    <row r="12" spans="1:37">
      <c r="A12" s="2"/>
      <c r="B12" s="2"/>
      <c r="C12" s="2"/>
      <c r="D12" s="78" t="s">
        <v>384</v>
      </c>
      <c r="E12" s="80"/>
      <c r="F12" s="93"/>
      <c r="G12" s="93"/>
      <c r="H12" s="93"/>
      <c r="I12" s="273" t="s">
        <v>84</v>
      </c>
      <c r="J12" s="2"/>
      <c r="K12" s="2"/>
      <c r="L12" s="2"/>
      <c r="M12" s="78" t="s">
        <v>384</v>
      </c>
      <c r="N12" s="80"/>
      <c r="O12" s="93"/>
      <c r="P12" s="93"/>
      <c r="Q12" s="93"/>
      <c r="R12" s="273" t="s">
        <v>84</v>
      </c>
      <c r="S12" s="226"/>
      <c r="T12" s="340"/>
      <c r="W12" s="338"/>
      <c r="Y12" s="339"/>
      <c r="Z12" s="338"/>
      <c r="AB12" s="339"/>
      <c r="AC12" s="340"/>
      <c r="AF12" s="338"/>
      <c r="AH12" s="332"/>
      <c r="AI12" s="338"/>
      <c r="AK12" s="339"/>
    </row>
    <row r="13" spans="1:37">
      <c r="A13" s="17" t="s">
        <v>49</v>
      </c>
      <c r="C13" s="204" t="s">
        <v>452</v>
      </c>
      <c r="D13" s="11"/>
      <c r="E13" s="11"/>
      <c r="F13" s="98"/>
      <c r="G13" s="98"/>
      <c r="H13" s="98"/>
      <c r="I13" s="13"/>
      <c r="J13" s="17" t="s">
        <v>49</v>
      </c>
      <c r="L13" s="204" t="s">
        <v>453</v>
      </c>
      <c r="M13" s="11"/>
      <c r="N13" s="11"/>
      <c r="O13" s="98"/>
      <c r="P13" s="98"/>
      <c r="Q13" s="98"/>
      <c r="R13" s="13"/>
      <c r="S13" s="227"/>
      <c r="W13" s="338"/>
      <c r="Y13" s="332"/>
      <c r="Z13" s="341"/>
      <c r="AB13" s="339"/>
      <c r="AF13" s="338"/>
      <c r="AH13" s="332"/>
      <c r="AI13" s="341"/>
      <c r="AK13" s="339"/>
    </row>
    <row r="14" spans="1:37">
      <c r="A14" s="17" t="s">
        <v>50</v>
      </c>
      <c r="B14" s="17"/>
      <c r="C14" s="291"/>
      <c r="D14" s="220"/>
      <c r="E14" s="220"/>
      <c r="F14" s="220"/>
      <c r="G14" s="220"/>
      <c r="H14" s="220"/>
      <c r="I14" s="292"/>
      <c r="J14" s="17" t="s">
        <v>50</v>
      </c>
      <c r="K14" s="17"/>
      <c r="L14" s="291"/>
      <c r="M14" s="220"/>
      <c r="N14" s="220"/>
      <c r="O14" s="220"/>
      <c r="P14" s="220"/>
      <c r="Q14" s="220"/>
      <c r="R14" s="292"/>
      <c r="S14" s="225"/>
      <c r="T14" s="342"/>
      <c r="U14" s="343"/>
      <c r="V14" s="343"/>
      <c r="W14" s="344"/>
      <c r="X14" s="345"/>
      <c r="Y14" s="346"/>
      <c r="Z14" s="346"/>
      <c r="AA14" s="346"/>
      <c r="AB14" s="347"/>
      <c r="AC14" s="342"/>
      <c r="AD14" s="343"/>
      <c r="AE14" s="343"/>
      <c r="AF14" s="344"/>
      <c r="AG14" s="345"/>
      <c r="AH14" s="346"/>
      <c r="AI14" s="346"/>
      <c r="AJ14" s="346"/>
      <c r="AK14" s="347"/>
    </row>
    <row r="15" spans="1:37">
      <c r="A15" s="17"/>
      <c r="B15" s="17"/>
      <c r="C15" s="275"/>
      <c r="D15" s="222"/>
      <c r="E15" s="222"/>
      <c r="F15" s="222"/>
      <c r="G15" s="222"/>
      <c r="H15" s="222"/>
      <c r="I15" s="293"/>
      <c r="J15" s="17"/>
      <c r="K15" s="17"/>
      <c r="L15" s="275"/>
      <c r="M15" s="222"/>
      <c r="N15" s="222"/>
      <c r="O15" s="222"/>
      <c r="P15" s="222"/>
      <c r="Q15" s="222"/>
      <c r="R15" s="293"/>
      <c r="S15" s="226"/>
      <c r="T15" s="330"/>
      <c r="V15" s="329"/>
      <c r="W15" s="348"/>
      <c r="X15" s="349"/>
      <c r="Y15" s="350"/>
      <c r="Z15" s="350"/>
      <c r="AA15" s="350"/>
      <c r="AB15" s="351"/>
      <c r="AC15" s="330"/>
      <c r="AE15" s="329"/>
      <c r="AF15" s="348"/>
      <c r="AG15" s="349"/>
      <c r="AH15" s="350"/>
      <c r="AI15" s="350"/>
      <c r="AJ15" s="350"/>
      <c r="AK15" s="351"/>
    </row>
    <row r="16" spans="1:37">
      <c r="A16" s="17"/>
      <c r="B16" s="17"/>
      <c r="C16" s="276"/>
      <c r="D16" s="224"/>
      <c r="E16" s="224"/>
      <c r="F16" s="224"/>
      <c r="G16" s="224"/>
      <c r="H16" s="224"/>
      <c r="I16" s="294"/>
      <c r="J16" s="17"/>
      <c r="K16" s="17"/>
      <c r="L16" s="276"/>
      <c r="M16" s="224"/>
      <c r="N16" s="224"/>
      <c r="O16" s="224"/>
      <c r="P16" s="224"/>
      <c r="Q16" s="224"/>
      <c r="R16" s="294"/>
      <c r="S16" s="227"/>
      <c r="T16" s="330"/>
      <c r="U16" s="352"/>
      <c r="V16" s="329"/>
      <c r="W16" s="348"/>
      <c r="X16" s="349"/>
      <c r="Y16" s="350"/>
      <c r="Z16" s="350"/>
      <c r="AA16" s="350"/>
      <c r="AB16" s="340"/>
      <c r="AC16" s="330"/>
      <c r="AD16" s="352"/>
      <c r="AE16" s="329"/>
      <c r="AF16" s="348"/>
      <c r="AG16" s="349"/>
      <c r="AH16" s="350"/>
      <c r="AI16" s="350"/>
      <c r="AJ16" s="350"/>
      <c r="AK16" s="340"/>
    </row>
    <row r="17" spans="1:37">
      <c r="A17" s="183" t="s">
        <v>0</v>
      </c>
      <c r="B17" s="183"/>
      <c r="C17" s="183"/>
      <c r="D17" s="268" t="s">
        <v>438</v>
      </c>
      <c r="E17" s="269"/>
      <c r="F17" s="183"/>
      <c r="G17" s="183"/>
      <c r="H17" s="183"/>
      <c r="I17" s="183"/>
      <c r="J17" s="183" t="s">
        <v>0</v>
      </c>
      <c r="K17" s="183"/>
      <c r="L17" s="183"/>
      <c r="M17" s="268" t="s">
        <v>438</v>
      </c>
      <c r="N17" s="269"/>
      <c r="O17" s="183"/>
      <c r="P17" s="183"/>
      <c r="Q17" s="183"/>
      <c r="R17" s="183"/>
      <c r="W17" s="348"/>
      <c r="X17" s="349"/>
      <c r="Y17" s="350"/>
      <c r="Z17" s="350"/>
      <c r="AA17" s="350"/>
      <c r="AB17" s="340"/>
      <c r="AF17" s="348"/>
      <c r="AG17" s="349"/>
      <c r="AH17" s="350"/>
      <c r="AI17" s="350"/>
      <c r="AJ17" s="350"/>
      <c r="AK17" s="340"/>
    </row>
    <row r="18" spans="1:37">
      <c r="A18" s="147" t="s">
        <v>1</v>
      </c>
      <c r="B18" s="308"/>
      <c r="C18" s="15"/>
      <c r="D18" s="270" t="s">
        <v>439</v>
      </c>
      <c r="E18" s="140"/>
      <c r="F18" s="218">
        <v>-1</v>
      </c>
      <c r="G18" s="270" t="s">
        <v>442</v>
      </c>
      <c r="H18" s="140"/>
      <c r="I18" s="219" t="s">
        <v>447</v>
      </c>
      <c r="J18" s="147" t="s">
        <v>1</v>
      </c>
      <c r="K18" s="308"/>
      <c r="L18" s="15"/>
      <c r="M18" s="270" t="s">
        <v>439</v>
      </c>
      <c r="N18" s="140"/>
      <c r="O18" s="219" t="s">
        <v>446</v>
      </c>
      <c r="P18" s="270" t="s">
        <v>442</v>
      </c>
      <c r="Q18" s="140"/>
      <c r="R18" s="219" t="s">
        <v>447</v>
      </c>
    </row>
    <row r="19" spans="1:37">
      <c r="A19" s="24" t="s">
        <v>445</v>
      </c>
      <c r="B19" s="10"/>
      <c r="C19" s="11"/>
      <c r="D19" s="216" t="s">
        <v>440</v>
      </c>
      <c r="E19" s="17"/>
      <c r="F19" s="218">
        <v>0</v>
      </c>
      <c r="G19" s="216" t="s">
        <v>443</v>
      </c>
      <c r="H19" s="17"/>
      <c r="I19" s="219" t="s">
        <v>446</v>
      </c>
      <c r="J19" s="24" t="s">
        <v>445</v>
      </c>
      <c r="K19" s="10"/>
      <c r="L19" s="11"/>
      <c r="M19" s="216" t="s">
        <v>440</v>
      </c>
      <c r="N19" s="17"/>
      <c r="O19" s="219">
        <v>0</v>
      </c>
      <c r="P19" s="216" t="s">
        <v>443</v>
      </c>
      <c r="Q19" s="17"/>
      <c r="R19" s="219">
        <v>-2</v>
      </c>
    </row>
    <row r="20" spans="1:37">
      <c r="A20" s="12"/>
      <c r="B20" s="12"/>
      <c r="C20" s="12"/>
      <c r="D20" s="263" t="s">
        <v>441</v>
      </c>
      <c r="E20" s="15"/>
      <c r="F20" s="218">
        <v>0</v>
      </c>
      <c r="G20" s="217" t="s">
        <v>444</v>
      </c>
      <c r="H20" s="15"/>
      <c r="I20" s="218">
        <v>-2</v>
      </c>
      <c r="J20" s="12"/>
      <c r="K20" s="12"/>
      <c r="L20" s="12"/>
      <c r="M20" s="263" t="s">
        <v>441</v>
      </c>
      <c r="N20" s="15"/>
      <c r="O20" s="218">
        <v>-1</v>
      </c>
      <c r="P20" s="217" t="s">
        <v>444</v>
      </c>
      <c r="Q20" s="15"/>
      <c r="R20" s="218">
        <v>0</v>
      </c>
    </row>
    <row r="21" spans="1:37" ht="15" thickBot="1">
      <c r="A21" s="267" t="s">
        <v>80</v>
      </c>
      <c r="B21" s="185" t="s">
        <v>224</v>
      </c>
      <c r="C21" s="185"/>
      <c r="D21" s="189" t="s">
        <v>78</v>
      </c>
      <c r="E21" s="188"/>
      <c r="F21" s="190"/>
      <c r="G21" s="190"/>
      <c r="H21" s="190"/>
      <c r="I21" s="191"/>
      <c r="J21" s="267" t="s">
        <v>80</v>
      </c>
      <c r="K21" s="185" t="s">
        <v>224</v>
      </c>
      <c r="L21" s="185"/>
      <c r="M21" s="189" t="s">
        <v>78</v>
      </c>
      <c r="N21" s="188"/>
      <c r="O21" s="190"/>
      <c r="P21" s="190"/>
      <c r="Q21" s="190"/>
      <c r="R21" s="191"/>
    </row>
    <row r="22" spans="1:37" ht="15" thickBot="1">
      <c r="A22" s="46"/>
      <c r="B22" s="215" t="s">
        <v>225</v>
      </c>
      <c r="C22" s="123" t="s">
        <v>374</v>
      </c>
      <c r="D22" s="78" t="s">
        <v>283</v>
      </c>
      <c r="E22" s="80"/>
      <c r="F22" s="93"/>
      <c r="G22" s="93"/>
      <c r="H22" s="93"/>
      <c r="I22" s="271" t="s">
        <v>284</v>
      </c>
      <c r="J22" s="46"/>
      <c r="K22" s="215" t="s">
        <v>225</v>
      </c>
      <c r="L22" s="123" t="s">
        <v>374</v>
      </c>
      <c r="M22" s="78" t="s">
        <v>283</v>
      </c>
      <c r="N22" s="80"/>
      <c r="O22" s="93"/>
      <c r="P22" s="93"/>
      <c r="Q22" s="93"/>
      <c r="R22" s="271" t="s">
        <v>284</v>
      </c>
    </row>
    <row r="23" spans="1:37">
      <c r="A23" s="83"/>
      <c r="B23" s="63" t="s">
        <v>226</v>
      </c>
      <c r="C23" s="123" t="s">
        <v>374</v>
      </c>
      <c r="D23" s="78" t="s">
        <v>54</v>
      </c>
      <c r="E23" s="80"/>
      <c r="F23" s="93"/>
      <c r="G23" s="93"/>
      <c r="H23" s="93"/>
      <c r="I23" s="272" t="s">
        <v>83</v>
      </c>
      <c r="J23" s="83"/>
      <c r="K23" s="63" t="s">
        <v>226</v>
      </c>
      <c r="L23" s="123" t="s">
        <v>374</v>
      </c>
      <c r="M23" s="78" t="s">
        <v>536</v>
      </c>
      <c r="N23" s="80"/>
      <c r="O23" s="93"/>
      <c r="P23" s="93"/>
      <c r="Q23" s="93"/>
      <c r="R23" s="272" t="s">
        <v>83</v>
      </c>
    </row>
    <row r="24" spans="1:37">
      <c r="A24" s="2"/>
      <c r="B24" s="2"/>
      <c r="C24" s="2"/>
      <c r="D24" s="78" t="s">
        <v>384</v>
      </c>
      <c r="E24" s="80"/>
      <c r="F24" s="93"/>
      <c r="G24" s="93"/>
      <c r="H24" s="93"/>
      <c r="I24" s="273" t="s">
        <v>84</v>
      </c>
      <c r="J24" s="2"/>
      <c r="K24" s="2"/>
      <c r="L24" s="2"/>
      <c r="M24" s="78" t="s">
        <v>384</v>
      </c>
      <c r="N24" s="80"/>
      <c r="O24" s="93"/>
      <c r="P24" s="93"/>
      <c r="Q24" s="93"/>
      <c r="R24" s="273" t="s">
        <v>84</v>
      </c>
    </row>
    <row r="25" spans="1:37">
      <c r="A25" s="17" t="s">
        <v>49</v>
      </c>
      <c r="C25" s="204" t="s">
        <v>456</v>
      </c>
      <c r="D25" s="11"/>
      <c r="E25" s="11"/>
      <c r="F25" s="98"/>
      <c r="G25" s="98"/>
      <c r="H25" s="98"/>
      <c r="I25" s="13"/>
      <c r="J25" s="17" t="s">
        <v>49</v>
      </c>
      <c r="L25" s="204" t="s">
        <v>454</v>
      </c>
      <c r="M25" s="11"/>
      <c r="N25" s="11"/>
      <c r="O25" s="98"/>
      <c r="P25" s="98"/>
      <c r="Q25" s="98"/>
      <c r="R25" s="13"/>
    </row>
    <row r="26" spans="1:37">
      <c r="A26" s="17" t="s">
        <v>50</v>
      </c>
      <c r="B26" s="17"/>
      <c r="C26" s="291"/>
      <c r="D26" s="220"/>
      <c r="E26" s="220"/>
      <c r="F26" s="220"/>
      <c r="G26" s="220"/>
      <c r="H26" s="220"/>
      <c r="I26" s="292"/>
      <c r="J26" s="17" t="s">
        <v>50</v>
      </c>
      <c r="K26" s="17"/>
      <c r="L26" s="291"/>
      <c r="M26" s="220"/>
      <c r="N26" s="220"/>
      <c r="O26" s="220"/>
      <c r="P26" s="220"/>
      <c r="Q26" s="220"/>
      <c r="R26" s="292"/>
    </row>
    <row r="27" spans="1:37">
      <c r="A27" s="17"/>
      <c r="B27" s="17"/>
      <c r="C27" s="275"/>
      <c r="D27" s="222"/>
      <c r="E27" s="222"/>
      <c r="F27" s="222"/>
      <c r="G27" s="222"/>
      <c r="H27" s="222"/>
      <c r="I27" s="293"/>
      <c r="J27" s="17"/>
      <c r="K27" s="17"/>
      <c r="L27" s="275"/>
      <c r="M27" s="222"/>
      <c r="N27" s="222"/>
      <c r="O27" s="222"/>
      <c r="P27" s="222"/>
      <c r="Q27" s="222"/>
      <c r="R27" s="293"/>
    </row>
    <row r="28" spans="1:37">
      <c r="A28" s="17"/>
      <c r="B28" s="17"/>
      <c r="C28" s="276"/>
      <c r="D28" s="224"/>
      <c r="E28" s="224"/>
      <c r="F28" s="224"/>
      <c r="G28" s="224"/>
      <c r="H28" s="224"/>
      <c r="I28" s="294"/>
      <c r="J28" s="17"/>
      <c r="K28" s="17"/>
      <c r="L28" s="276"/>
      <c r="M28" s="224"/>
      <c r="N28" s="224"/>
      <c r="O28" s="224"/>
      <c r="P28" s="224"/>
      <c r="Q28" s="224"/>
      <c r="R28" s="294"/>
    </row>
    <row r="29" spans="1:37">
      <c r="A29" s="183" t="s">
        <v>0</v>
      </c>
      <c r="B29" s="183"/>
      <c r="C29" s="183"/>
      <c r="D29" s="268" t="s">
        <v>438</v>
      </c>
      <c r="E29" s="269"/>
      <c r="F29" s="183"/>
      <c r="G29" s="183"/>
      <c r="H29" s="183"/>
      <c r="I29" s="183"/>
      <c r="J29" s="183" t="s">
        <v>0</v>
      </c>
      <c r="K29" s="183"/>
      <c r="L29" s="183"/>
      <c r="M29" s="268" t="s">
        <v>438</v>
      </c>
      <c r="N29" s="269"/>
      <c r="O29" s="183"/>
      <c r="P29" s="183"/>
      <c r="Q29" s="183"/>
      <c r="R29" s="183"/>
    </row>
    <row r="30" spans="1:37">
      <c r="A30" s="147" t="s">
        <v>1</v>
      </c>
      <c r="B30" s="308"/>
      <c r="C30" s="15"/>
      <c r="D30" s="270" t="s">
        <v>439</v>
      </c>
      <c r="E30" s="140"/>
      <c r="F30" s="219">
        <v>-2</v>
      </c>
      <c r="G30" s="270" t="s">
        <v>442</v>
      </c>
      <c r="H30" s="140"/>
      <c r="I30" s="219">
        <v>0</v>
      </c>
      <c r="J30" s="147" t="s">
        <v>1</v>
      </c>
      <c r="K30" s="308"/>
      <c r="L30" s="15"/>
      <c r="M30" s="270" t="s">
        <v>439</v>
      </c>
      <c r="N30" s="140"/>
      <c r="O30" s="219" t="s">
        <v>447</v>
      </c>
      <c r="P30" s="270" t="s">
        <v>442</v>
      </c>
      <c r="Q30" s="140"/>
      <c r="R30" s="219">
        <v>-2</v>
      </c>
    </row>
    <row r="31" spans="1:37">
      <c r="A31" s="24" t="s">
        <v>445</v>
      </c>
      <c r="B31" s="10"/>
      <c r="C31" s="11"/>
      <c r="D31" s="216" t="s">
        <v>440</v>
      </c>
      <c r="E31" s="17"/>
      <c r="F31" s="219" t="s">
        <v>446</v>
      </c>
      <c r="G31" s="216" t="s">
        <v>443</v>
      </c>
      <c r="H31" s="17"/>
      <c r="I31" s="219">
        <v>-1</v>
      </c>
      <c r="J31" s="24" t="s">
        <v>445</v>
      </c>
      <c r="K31" s="10"/>
      <c r="L31" s="11"/>
      <c r="M31" s="216" t="s">
        <v>440</v>
      </c>
      <c r="N31" s="17"/>
      <c r="O31" s="218">
        <v>0</v>
      </c>
      <c r="P31" s="216" t="s">
        <v>443</v>
      </c>
      <c r="Q31" s="17"/>
      <c r="R31" s="219">
        <v>0</v>
      </c>
    </row>
    <row r="32" spans="1:37">
      <c r="A32" s="12"/>
      <c r="B32" s="12"/>
      <c r="C32" s="12"/>
      <c r="D32" s="263" t="s">
        <v>441</v>
      </c>
      <c r="E32" s="15"/>
      <c r="F32" s="218">
        <v>0</v>
      </c>
      <c r="G32" s="217" t="s">
        <v>444</v>
      </c>
      <c r="H32" s="15"/>
      <c r="I32" s="219" t="s">
        <v>447</v>
      </c>
      <c r="J32" s="12"/>
      <c r="K32" s="12"/>
      <c r="L32" s="12"/>
      <c r="M32" s="263" t="s">
        <v>441</v>
      </c>
      <c r="N32" s="15"/>
      <c r="O32" s="218">
        <v>-1</v>
      </c>
      <c r="P32" s="217" t="s">
        <v>444</v>
      </c>
      <c r="Q32" s="15"/>
      <c r="R32" s="219" t="s">
        <v>446</v>
      </c>
    </row>
    <row r="33" spans="1:18" ht="15" thickBot="1">
      <c r="A33" s="267" t="s">
        <v>80</v>
      </c>
      <c r="B33" s="185" t="s">
        <v>224</v>
      </c>
      <c r="C33" s="185"/>
      <c r="D33" s="189" t="s">
        <v>78</v>
      </c>
      <c r="E33" s="188"/>
      <c r="F33" s="190"/>
      <c r="G33" s="190"/>
      <c r="H33" s="190"/>
      <c r="I33" s="191"/>
      <c r="J33" s="267" t="s">
        <v>80</v>
      </c>
      <c r="K33" s="185" t="s">
        <v>224</v>
      </c>
      <c r="L33" s="185"/>
      <c r="M33" s="189" t="s">
        <v>78</v>
      </c>
      <c r="N33" s="188"/>
      <c r="O33" s="190"/>
      <c r="P33" s="190"/>
      <c r="Q33" s="190"/>
      <c r="R33" s="191"/>
    </row>
    <row r="34" spans="1:18" ht="15" thickBot="1">
      <c r="A34" s="46"/>
      <c r="B34" s="215" t="s">
        <v>225</v>
      </c>
      <c r="C34" s="123" t="s">
        <v>374</v>
      </c>
      <c r="D34" s="78" t="s">
        <v>283</v>
      </c>
      <c r="E34" s="80"/>
      <c r="F34" s="93"/>
      <c r="G34" s="93"/>
      <c r="H34" s="93"/>
      <c r="I34" s="271" t="s">
        <v>284</v>
      </c>
      <c r="J34" s="46"/>
      <c r="K34" s="215" t="s">
        <v>225</v>
      </c>
      <c r="L34" s="123" t="s">
        <v>374</v>
      </c>
      <c r="M34" s="78" t="s">
        <v>283</v>
      </c>
      <c r="N34" s="80"/>
      <c r="O34" s="93"/>
      <c r="P34" s="93"/>
      <c r="Q34" s="93"/>
      <c r="R34" s="271" t="s">
        <v>284</v>
      </c>
    </row>
    <row r="35" spans="1:18">
      <c r="A35" s="83"/>
      <c r="B35" s="63" t="s">
        <v>226</v>
      </c>
      <c r="C35" s="123" t="s">
        <v>374</v>
      </c>
      <c r="D35" s="78" t="s">
        <v>54</v>
      </c>
      <c r="E35" s="80"/>
      <c r="F35" s="93"/>
      <c r="G35" s="93"/>
      <c r="H35" s="93"/>
      <c r="I35" s="272" t="s">
        <v>83</v>
      </c>
      <c r="J35" s="83"/>
      <c r="K35" s="63" t="s">
        <v>226</v>
      </c>
      <c r="L35" s="123" t="s">
        <v>374</v>
      </c>
      <c r="M35" s="78" t="s">
        <v>537</v>
      </c>
      <c r="N35" s="80"/>
      <c r="O35" s="93"/>
      <c r="P35" s="93"/>
      <c r="Q35" s="93"/>
      <c r="R35" s="272" t="s">
        <v>82</v>
      </c>
    </row>
    <row r="36" spans="1:18">
      <c r="A36" s="2"/>
      <c r="B36" s="2"/>
      <c r="C36" s="2"/>
      <c r="D36" s="78" t="s">
        <v>384</v>
      </c>
      <c r="E36" s="80"/>
      <c r="F36" s="93"/>
      <c r="G36" s="93"/>
      <c r="H36" s="93"/>
      <c r="I36" s="273" t="s">
        <v>84</v>
      </c>
      <c r="J36" s="2"/>
      <c r="K36" s="2"/>
      <c r="L36" s="2"/>
      <c r="M36" s="78" t="s">
        <v>384</v>
      </c>
      <c r="N36" s="80"/>
      <c r="O36" s="93"/>
      <c r="P36" s="93"/>
      <c r="Q36" s="93"/>
      <c r="R36" s="273" t="s">
        <v>84</v>
      </c>
    </row>
    <row r="37" spans="1:18">
      <c r="D37" s="225"/>
    </row>
    <row r="38" spans="1:18">
      <c r="A38" s="17" t="s">
        <v>49</v>
      </c>
      <c r="C38" s="204" t="s">
        <v>507</v>
      </c>
      <c r="D38" s="11"/>
      <c r="E38" s="11"/>
      <c r="F38" s="98"/>
      <c r="G38" s="98"/>
      <c r="H38" s="98"/>
      <c r="I38" s="11"/>
      <c r="J38" s="12"/>
      <c r="K38" s="12"/>
      <c r="L38" s="12"/>
    </row>
    <row r="39" spans="1:18">
      <c r="A39" s="17" t="s">
        <v>50</v>
      </c>
      <c r="B39" s="17"/>
      <c r="C39" s="274" t="s">
        <v>510</v>
      </c>
      <c r="D39" s="220"/>
      <c r="E39" s="220"/>
      <c r="F39" s="220"/>
      <c r="G39" s="220"/>
      <c r="H39" s="220"/>
      <c r="I39" s="220"/>
      <c r="J39" s="12"/>
      <c r="K39" s="12"/>
      <c r="L39" s="12"/>
      <c r="M39" s="354" t="s">
        <v>541</v>
      </c>
    </row>
    <row r="40" spans="1:18">
      <c r="A40" s="17"/>
      <c r="B40" s="17"/>
      <c r="C40" s="221"/>
      <c r="D40" s="222"/>
      <c r="E40" s="222"/>
      <c r="F40" s="222"/>
      <c r="G40" s="222"/>
      <c r="H40" s="222"/>
      <c r="I40" s="222"/>
      <c r="J40" s="12"/>
      <c r="K40" s="12"/>
      <c r="L40" s="12"/>
      <c r="M40" t="s">
        <v>544</v>
      </c>
    </row>
    <row r="41" spans="1:18">
      <c r="A41" s="17"/>
      <c r="B41" s="17"/>
      <c r="C41" s="223"/>
      <c r="D41" s="224"/>
      <c r="E41" s="224"/>
      <c r="F41" s="224"/>
      <c r="G41" s="224"/>
      <c r="H41" s="224"/>
      <c r="I41" s="224"/>
      <c r="J41" s="12"/>
      <c r="K41" s="12"/>
      <c r="L41" s="12"/>
      <c r="M41" s="354" t="s">
        <v>542</v>
      </c>
    </row>
    <row r="42" spans="1:18">
      <c r="A42" s="183" t="s">
        <v>0</v>
      </c>
      <c r="B42" s="183"/>
      <c r="C42" s="183"/>
      <c r="D42" s="268" t="s">
        <v>438</v>
      </c>
      <c r="E42" s="269"/>
      <c r="F42" s="183"/>
      <c r="G42" s="183"/>
      <c r="H42" s="183"/>
      <c r="I42" s="183"/>
      <c r="J42" s="12"/>
      <c r="K42" s="12"/>
      <c r="L42" s="12"/>
      <c r="M42" s="354" t="s">
        <v>543</v>
      </c>
    </row>
    <row r="43" spans="1:18">
      <c r="A43" s="147" t="s">
        <v>1</v>
      </c>
      <c r="B43" s="14" t="s">
        <v>508</v>
      </c>
      <c r="C43" s="15"/>
      <c r="D43" s="270" t="s">
        <v>439</v>
      </c>
      <c r="E43" s="140"/>
      <c r="F43" s="218">
        <v>-2</v>
      </c>
      <c r="G43" s="270" t="s">
        <v>442</v>
      </c>
      <c r="H43" s="140"/>
      <c r="I43" s="219">
        <v>0</v>
      </c>
      <c r="J43" s="12"/>
      <c r="K43" s="12"/>
      <c r="L43" s="12"/>
    </row>
    <row r="44" spans="1:18">
      <c r="A44" s="24" t="s">
        <v>445</v>
      </c>
      <c r="B44" s="10" t="s">
        <v>509</v>
      </c>
      <c r="C44" s="11"/>
      <c r="D44" s="216" t="s">
        <v>440</v>
      </c>
      <c r="E44" s="17"/>
      <c r="F44" s="218">
        <v>0</v>
      </c>
      <c r="G44" s="216" t="s">
        <v>443</v>
      </c>
      <c r="H44" s="17"/>
      <c r="I44" s="219" t="s">
        <v>447</v>
      </c>
      <c r="J44" s="12"/>
      <c r="K44" s="12"/>
      <c r="L44" s="12"/>
    </row>
    <row r="45" spans="1:18">
      <c r="A45" s="12"/>
      <c r="B45" s="12"/>
      <c r="C45" s="12"/>
      <c r="D45" s="263" t="s">
        <v>441</v>
      </c>
      <c r="E45" s="15"/>
      <c r="F45" s="219" t="s">
        <v>446</v>
      </c>
      <c r="G45" s="217" t="s">
        <v>444</v>
      </c>
      <c r="H45" s="15"/>
      <c r="I45" s="218">
        <v>-1</v>
      </c>
      <c r="J45" s="12"/>
      <c r="K45" s="12"/>
      <c r="L45" s="12"/>
    </row>
    <row r="46" spans="1:18" ht="15" thickBot="1">
      <c r="A46" s="267" t="s">
        <v>80</v>
      </c>
      <c r="B46" s="185" t="s">
        <v>224</v>
      </c>
      <c r="C46" s="185"/>
      <c r="D46" s="189" t="s">
        <v>78</v>
      </c>
      <c r="E46" s="188"/>
      <c r="F46" s="190"/>
      <c r="G46" s="190"/>
      <c r="H46" s="190"/>
      <c r="I46" s="191" t="s">
        <v>425</v>
      </c>
      <c r="J46" s="12"/>
      <c r="K46" s="12"/>
      <c r="L46" s="12"/>
    </row>
    <row r="47" spans="1:18" ht="15" thickBot="1">
      <c r="A47" s="46">
        <v>1</v>
      </c>
      <c r="B47" s="215" t="s">
        <v>225</v>
      </c>
      <c r="C47" s="123" t="s">
        <v>374</v>
      </c>
      <c r="D47" s="78" t="s">
        <v>283</v>
      </c>
      <c r="E47" s="80"/>
      <c r="F47" s="93"/>
      <c r="G47" s="93"/>
      <c r="H47" s="93"/>
      <c r="I47" s="271" t="s">
        <v>284</v>
      </c>
      <c r="J47" s="12"/>
      <c r="K47" s="12"/>
      <c r="L47" s="12"/>
    </row>
    <row r="48" spans="1:18">
      <c r="A48" s="83" t="s">
        <v>511</v>
      </c>
      <c r="B48" s="63" t="s">
        <v>226</v>
      </c>
      <c r="C48" s="123" t="s">
        <v>374</v>
      </c>
      <c r="D48" s="78" t="s">
        <v>449</v>
      </c>
      <c r="E48" s="80"/>
      <c r="F48" s="93"/>
      <c r="G48" s="93"/>
      <c r="H48" s="93"/>
      <c r="I48" s="272" t="s">
        <v>83</v>
      </c>
      <c r="J48" s="12"/>
      <c r="K48" s="12"/>
      <c r="L48" s="12"/>
    </row>
    <row r="49" spans="1:12">
      <c r="A49" s="2"/>
      <c r="B49" s="2"/>
      <c r="C49" s="2"/>
      <c r="D49" s="78" t="s">
        <v>384</v>
      </c>
      <c r="E49" s="80"/>
      <c r="F49" s="93"/>
      <c r="G49" s="93"/>
      <c r="H49" s="93"/>
      <c r="I49" s="273" t="s">
        <v>84</v>
      </c>
      <c r="J49" s="12"/>
      <c r="K49" s="12"/>
      <c r="L49" s="12"/>
    </row>
    <row r="50" spans="1:12">
      <c r="B50" s="237"/>
      <c r="J50" s="12"/>
      <c r="K50" s="12"/>
      <c r="L50" s="12"/>
    </row>
    <row r="51" spans="1:12">
      <c r="A51" s="17" t="s">
        <v>49</v>
      </c>
      <c r="C51" s="204" t="s">
        <v>520</v>
      </c>
      <c r="D51" s="11"/>
      <c r="E51" s="11"/>
      <c r="F51" s="98"/>
      <c r="G51" s="98"/>
      <c r="H51" s="98"/>
      <c r="I51" s="11"/>
      <c r="J51" s="12"/>
      <c r="K51" s="12"/>
      <c r="L51" s="12"/>
    </row>
    <row r="52" spans="1:12">
      <c r="A52" s="17" t="s">
        <v>50</v>
      </c>
      <c r="B52" s="17"/>
      <c r="C52" s="277" t="s">
        <v>521</v>
      </c>
      <c r="D52" s="220"/>
      <c r="E52" s="220"/>
      <c r="F52" s="220"/>
      <c r="G52" s="220"/>
      <c r="H52" s="220"/>
      <c r="I52" s="220"/>
      <c r="J52" s="12"/>
      <c r="K52" s="12"/>
      <c r="L52" s="12"/>
    </row>
    <row r="53" spans="1:12">
      <c r="A53" s="17"/>
      <c r="B53" s="17"/>
      <c r="C53" s="275" t="s">
        <v>522</v>
      </c>
      <c r="D53" s="222"/>
      <c r="E53" s="222"/>
      <c r="F53" s="222"/>
      <c r="G53" s="222"/>
      <c r="H53" s="222"/>
      <c r="I53" s="222"/>
      <c r="J53" s="12"/>
      <c r="K53" s="12"/>
      <c r="L53" s="12"/>
    </row>
    <row r="54" spans="1:12">
      <c r="A54" s="17"/>
      <c r="B54" s="17"/>
      <c r="C54" s="276" t="s">
        <v>523</v>
      </c>
      <c r="D54" s="224"/>
      <c r="E54" s="224"/>
      <c r="F54" s="224"/>
      <c r="G54" s="224"/>
      <c r="H54" s="224"/>
      <c r="I54" s="224"/>
      <c r="J54" s="12"/>
      <c r="K54" s="12"/>
      <c r="L54" s="12"/>
    </row>
    <row r="55" spans="1:12">
      <c r="A55" s="183" t="s">
        <v>0</v>
      </c>
      <c r="B55" s="183"/>
      <c r="C55" s="183"/>
      <c r="D55" s="268" t="s">
        <v>438</v>
      </c>
      <c r="E55" s="269"/>
      <c r="F55" s="183"/>
      <c r="G55" s="183"/>
      <c r="H55" s="183"/>
      <c r="I55" s="183"/>
      <c r="J55" s="12"/>
      <c r="K55" s="12"/>
      <c r="L55" s="12"/>
    </row>
    <row r="56" spans="1:12">
      <c r="A56" s="147" t="s">
        <v>1</v>
      </c>
      <c r="B56" s="14" t="s">
        <v>517</v>
      </c>
      <c r="C56" s="15"/>
      <c r="D56" s="270" t="s">
        <v>439</v>
      </c>
      <c r="E56" s="140"/>
      <c r="F56" s="219" t="s">
        <v>446</v>
      </c>
      <c r="G56" s="270" t="s">
        <v>442</v>
      </c>
      <c r="H56" s="140"/>
      <c r="I56" s="219" t="s">
        <v>447</v>
      </c>
      <c r="J56" s="12"/>
      <c r="K56" s="12"/>
      <c r="L56" s="12"/>
    </row>
    <row r="57" spans="1:12">
      <c r="A57" s="24" t="s">
        <v>445</v>
      </c>
      <c r="B57" s="10" t="s">
        <v>518</v>
      </c>
      <c r="C57" s="11"/>
      <c r="D57" s="216" t="s">
        <v>440</v>
      </c>
      <c r="E57" s="17"/>
      <c r="F57" s="219">
        <v>0</v>
      </c>
      <c r="G57" s="216" t="s">
        <v>443</v>
      </c>
      <c r="H57" s="17"/>
      <c r="I57" s="219">
        <v>-2</v>
      </c>
      <c r="J57" s="12"/>
      <c r="K57" s="12"/>
      <c r="L57" s="12"/>
    </row>
    <row r="58" spans="1:12">
      <c r="A58" s="12"/>
      <c r="B58" s="12" t="s">
        <v>519</v>
      </c>
      <c r="C58" s="12"/>
      <c r="D58" s="263" t="s">
        <v>441</v>
      </c>
      <c r="E58" s="15"/>
      <c r="F58" s="218">
        <v>-1</v>
      </c>
      <c r="G58" s="217" t="s">
        <v>444</v>
      </c>
      <c r="H58" s="15"/>
      <c r="I58" s="218">
        <v>0</v>
      </c>
      <c r="J58" s="12"/>
      <c r="K58" s="12"/>
      <c r="L58" s="12"/>
    </row>
    <row r="59" spans="1:12" ht="15" thickBot="1">
      <c r="A59" s="267" t="s">
        <v>80</v>
      </c>
      <c r="B59" s="185" t="s">
        <v>224</v>
      </c>
      <c r="C59" s="185"/>
      <c r="D59" s="189" t="s">
        <v>78</v>
      </c>
      <c r="E59" s="188"/>
      <c r="F59" s="190"/>
      <c r="G59" s="190"/>
      <c r="H59" s="190"/>
      <c r="I59" s="191" t="s">
        <v>425</v>
      </c>
      <c r="J59" s="12"/>
      <c r="K59" s="12"/>
      <c r="L59" s="12"/>
    </row>
    <row r="60" spans="1:12" ht="15" thickBot="1">
      <c r="A60" s="46">
        <v>3</v>
      </c>
      <c r="B60" s="215" t="s">
        <v>225</v>
      </c>
      <c r="C60" s="123" t="s">
        <v>374</v>
      </c>
      <c r="D60" s="78" t="s">
        <v>283</v>
      </c>
      <c r="E60" s="80"/>
      <c r="F60" s="93"/>
      <c r="G60" s="93"/>
      <c r="H60" s="93"/>
      <c r="I60" s="271" t="s">
        <v>284</v>
      </c>
      <c r="J60" s="12"/>
      <c r="K60" s="12"/>
      <c r="L60" s="12"/>
    </row>
    <row r="61" spans="1:12">
      <c r="A61" s="83" t="s">
        <v>515</v>
      </c>
      <c r="B61" s="63" t="s">
        <v>226</v>
      </c>
      <c r="C61" s="123" t="s">
        <v>374</v>
      </c>
      <c r="D61" s="78" t="s">
        <v>516</v>
      </c>
      <c r="E61" s="80"/>
      <c r="F61" s="93"/>
      <c r="G61" s="93"/>
      <c r="H61" s="93"/>
      <c r="I61" s="272" t="s">
        <v>83</v>
      </c>
      <c r="J61" s="12"/>
      <c r="K61" s="12"/>
      <c r="L61" s="12"/>
    </row>
    <row r="62" spans="1:12">
      <c r="A62" s="2"/>
      <c r="B62" s="2"/>
      <c r="C62" s="2"/>
      <c r="D62" s="78" t="s">
        <v>384</v>
      </c>
      <c r="E62" s="80"/>
      <c r="F62" s="93"/>
      <c r="G62" s="93"/>
      <c r="H62" s="93"/>
      <c r="I62" s="273" t="s">
        <v>84</v>
      </c>
      <c r="J62" s="12"/>
      <c r="K62" s="12"/>
      <c r="L62" s="12"/>
    </row>
    <row r="63" spans="1:12">
      <c r="J63" s="12"/>
      <c r="K63" s="12"/>
      <c r="L63" s="12"/>
    </row>
    <row r="64" spans="1:12">
      <c r="A64" s="17" t="s">
        <v>49</v>
      </c>
      <c r="C64" s="204" t="s">
        <v>528</v>
      </c>
      <c r="D64" s="11"/>
      <c r="E64" s="11"/>
      <c r="F64" s="98"/>
      <c r="G64" s="98"/>
      <c r="H64" s="98"/>
      <c r="I64" s="13"/>
      <c r="J64" s="12"/>
      <c r="K64" s="12"/>
      <c r="L64" s="12"/>
    </row>
    <row r="65" spans="1:12">
      <c r="A65" s="17" t="s">
        <v>50</v>
      </c>
      <c r="B65" s="17"/>
      <c r="C65" s="291" t="s">
        <v>533</v>
      </c>
      <c r="D65" s="220"/>
      <c r="E65" s="220"/>
      <c r="F65" s="220"/>
      <c r="G65" s="220"/>
      <c r="H65" s="220"/>
      <c r="I65" s="292"/>
      <c r="J65" s="12"/>
      <c r="K65" s="12"/>
      <c r="L65" s="12"/>
    </row>
    <row r="66" spans="1:12">
      <c r="A66" s="17"/>
      <c r="B66" s="17"/>
      <c r="C66" s="275"/>
      <c r="D66" s="222"/>
      <c r="E66" s="222"/>
      <c r="F66" s="222"/>
      <c r="G66" s="222"/>
      <c r="H66" s="222"/>
      <c r="I66" s="293"/>
      <c r="J66" s="12"/>
      <c r="K66" s="12"/>
      <c r="L66" s="12"/>
    </row>
    <row r="67" spans="1:12">
      <c r="A67" s="17"/>
      <c r="B67" s="17"/>
      <c r="C67" s="276"/>
      <c r="D67" s="224"/>
      <c r="E67" s="224"/>
      <c r="F67" s="224"/>
      <c r="G67" s="224"/>
      <c r="H67" s="224"/>
      <c r="I67" s="294"/>
      <c r="J67" s="12"/>
      <c r="K67" s="12"/>
      <c r="L67" s="12"/>
    </row>
    <row r="68" spans="1:12">
      <c r="A68" s="183" t="s">
        <v>0</v>
      </c>
      <c r="B68" s="183"/>
      <c r="C68" s="183"/>
      <c r="D68" s="268" t="s">
        <v>438</v>
      </c>
      <c r="E68" s="269"/>
      <c r="F68" s="183"/>
      <c r="G68" s="183"/>
      <c r="H68" s="183"/>
      <c r="I68" s="183"/>
      <c r="J68" s="12"/>
      <c r="K68" s="12"/>
      <c r="L68" s="12"/>
    </row>
    <row r="69" spans="1:12">
      <c r="A69" s="147" t="s">
        <v>1</v>
      </c>
      <c r="B69" s="14" t="s">
        <v>531</v>
      </c>
      <c r="C69" s="15"/>
      <c r="D69" s="270" t="s">
        <v>439</v>
      </c>
      <c r="E69" s="140"/>
      <c r="F69" s="219" t="s">
        <v>447</v>
      </c>
      <c r="G69" s="270" t="s">
        <v>442</v>
      </c>
      <c r="H69" s="140"/>
      <c r="I69" s="219" t="s">
        <v>446</v>
      </c>
      <c r="J69" s="12"/>
      <c r="K69" s="12"/>
      <c r="L69" s="12"/>
    </row>
    <row r="70" spans="1:12">
      <c r="A70" s="24" t="s">
        <v>445</v>
      </c>
      <c r="B70" s="10" t="s">
        <v>532</v>
      </c>
      <c r="C70" s="11"/>
      <c r="D70" s="216" t="s">
        <v>440</v>
      </c>
      <c r="E70" s="17"/>
      <c r="F70" s="219">
        <v>-2</v>
      </c>
      <c r="G70" s="216" t="s">
        <v>443</v>
      </c>
      <c r="H70" s="17"/>
      <c r="I70" s="219">
        <v>-1</v>
      </c>
      <c r="J70" s="12"/>
      <c r="K70" s="12"/>
      <c r="L70" s="12"/>
    </row>
    <row r="71" spans="1:12">
      <c r="A71" s="12"/>
      <c r="B71" s="12"/>
      <c r="C71" s="12"/>
      <c r="D71" s="263" t="s">
        <v>441</v>
      </c>
      <c r="E71" s="15"/>
      <c r="F71" s="219">
        <v>0</v>
      </c>
      <c r="G71" s="217" t="s">
        <v>444</v>
      </c>
      <c r="H71" s="15"/>
      <c r="I71" s="218">
        <v>0</v>
      </c>
      <c r="J71" s="12"/>
      <c r="K71" s="12"/>
      <c r="L71" s="12"/>
    </row>
    <row r="72" spans="1:12" ht="15" thickBot="1">
      <c r="A72" s="267" t="s">
        <v>80</v>
      </c>
      <c r="B72" s="185" t="s">
        <v>224</v>
      </c>
      <c r="C72" s="185"/>
      <c r="D72" s="189" t="s">
        <v>78</v>
      </c>
      <c r="E72" s="188"/>
      <c r="F72" s="190"/>
      <c r="G72" s="190"/>
      <c r="H72" s="190"/>
      <c r="I72" s="191"/>
      <c r="J72" s="12"/>
      <c r="K72" s="12"/>
      <c r="L72" s="12"/>
    </row>
    <row r="73" spans="1:12" ht="15" thickBot="1">
      <c r="A73" s="46">
        <v>3</v>
      </c>
      <c r="B73" s="215" t="s">
        <v>225</v>
      </c>
      <c r="C73" s="123" t="s">
        <v>374</v>
      </c>
      <c r="D73" s="78" t="s">
        <v>283</v>
      </c>
      <c r="E73" s="80"/>
      <c r="F73" s="93"/>
      <c r="G73" s="93"/>
      <c r="H73" s="93"/>
      <c r="I73" s="271" t="s">
        <v>284</v>
      </c>
      <c r="J73" s="12"/>
      <c r="K73" s="12"/>
      <c r="L73" s="12"/>
    </row>
    <row r="74" spans="1:12">
      <c r="A74" s="83" t="s">
        <v>530</v>
      </c>
      <c r="B74" s="63" t="s">
        <v>226</v>
      </c>
      <c r="C74" s="123" t="s">
        <v>374</v>
      </c>
      <c r="D74" s="78" t="s">
        <v>529</v>
      </c>
      <c r="E74" s="80"/>
      <c r="F74" s="93"/>
      <c r="G74" s="93"/>
      <c r="H74" s="93"/>
      <c r="I74" s="273" t="s">
        <v>84</v>
      </c>
      <c r="J74" s="12"/>
      <c r="K74" s="12"/>
      <c r="L74" s="12"/>
    </row>
    <row r="75" spans="1:12">
      <c r="A75" s="2"/>
      <c r="B75" s="2"/>
      <c r="C75" s="2"/>
      <c r="D75" s="78" t="s">
        <v>384</v>
      </c>
      <c r="E75" s="80"/>
      <c r="F75" s="93"/>
      <c r="G75" s="93"/>
      <c r="H75" s="93"/>
      <c r="I75" s="273" t="s">
        <v>84</v>
      </c>
      <c r="J75" s="12"/>
      <c r="K75" s="12"/>
      <c r="L75" s="12"/>
    </row>
    <row r="76" spans="1:12">
      <c r="J76" s="12"/>
      <c r="K76" s="12"/>
      <c r="L76" s="12"/>
    </row>
    <row r="77" spans="1:12" ht="18">
      <c r="A77" s="17" t="s">
        <v>49</v>
      </c>
      <c r="C77" s="324" t="s">
        <v>525</v>
      </c>
      <c r="D77" s="11"/>
      <c r="E77" s="11"/>
      <c r="F77" s="98"/>
      <c r="G77" s="98"/>
      <c r="H77" s="98"/>
      <c r="I77" s="11"/>
      <c r="J77" s="12"/>
      <c r="K77" s="12"/>
      <c r="L77" s="12"/>
    </row>
    <row r="78" spans="1:12">
      <c r="A78" s="17" t="s">
        <v>50</v>
      </c>
      <c r="B78" s="17"/>
      <c r="C78" s="291" t="s">
        <v>526</v>
      </c>
      <c r="D78" s="220"/>
      <c r="E78" s="220"/>
      <c r="F78" s="220"/>
      <c r="G78" s="220"/>
      <c r="H78" s="220"/>
      <c r="I78" s="292"/>
      <c r="J78" s="12"/>
      <c r="K78" s="12"/>
      <c r="L78" s="12"/>
    </row>
    <row r="79" spans="1:12">
      <c r="A79" s="17"/>
      <c r="B79" s="17"/>
      <c r="C79" s="275" t="s">
        <v>527</v>
      </c>
      <c r="D79" s="222"/>
      <c r="E79" s="222"/>
      <c r="F79" s="222"/>
      <c r="G79" s="222"/>
      <c r="H79" s="222"/>
      <c r="I79" s="293"/>
      <c r="J79" s="12"/>
      <c r="K79" s="12"/>
      <c r="L79" s="12"/>
    </row>
    <row r="80" spans="1:12">
      <c r="A80" s="17"/>
      <c r="B80" s="17"/>
      <c r="C80" s="276"/>
      <c r="D80" s="224"/>
      <c r="E80" s="224"/>
      <c r="F80" s="224"/>
      <c r="G80" s="224"/>
      <c r="H80" s="224"/>
      <c r="I80" s="294"/>
      <c r="J80" s="12"/>
      <c r="K80" s="12"/>
      <c r="L80" s="12"/>
    </row>
    <row r="81" spans="1:12">
      <c r="A81" s="183" t="s">
        <v>0</v>
      </c>
      <c r="B81" s="183"/>
      <c r="C81" s="183"/>
      <c r="D81" s="268" t="s">
        <v>438</v>
      </c>
      <c r="E81" s="269"/>
      <c r="F81" s="183"/>
      <c r="G81" s="183"/>
      <c r="H81" s="183"/>
      <c r="I81" s="183"/>
      <c r="J81" s="12"/>
      <c r="K81" s="12"/>
      <c r="L81" s="12"/>
    </row>
    <row r="82" spans="1:12">
      <c r="A82" s="147" t="s">
        <v>1</v>
      </c>
      <c r="B82" s="308" t="s">
        <v>524</v>
      </c>
      <c r="C82" s="15"/>
      <c r="D82" s="270" t="s">
        <v>439</v>
      </c>
      <c r="E82" s="140"/>
      <c r="F82" s="219">
        <v>-2</v>
      </c>
      <c r="G82" s="270" t="s">
        <v>442</v>
      </c>
      <c r="H82" s="140"/>
      <c r="I82" s="219">
        <v>0</v>
      </c>
      <c r="J82" s="12"/>
      <c r="K82" s="12"/>
      <c r="L82" s="12"/>
    </row>
    <row r="83" spans="1:12">
      <c r="A83" s="24" t="s">
        <v>445</v>
      </c>
      <c r="B83" s="10" t="s">
        <v>538</v>
      </c>
      <c r="C83" s="11"/>
      <c r="D83" s="216" t="s">
        <v>440</v>
      </c>
      <c r="E83" s="17"/>
      <c r="F83" s="219" t="s">
        <v>446</v>
      </c>
      <c r="G83" s="216" t="s">
        <v>443</v>
      </c>
      <c r="H83" s="17"/>
      <c r="I83" s="219">
        <v>-1</v>
      </c>
      <c r="J83" s="12"/>
      <c r="K83" s="12"/>
      <c r="L83" s="12"/>
    </row>
    <row r="84" spans="1:12">
      <c r="A84" s="12"/>
      <c r="B84" s="12"/>
      <c r="C84" s="12"/>
      <c r="D84" s="263" t="s">
        <v>441</v>
      </c>
      <c r="E84" s="15"/>
      <c r="F84" s="218">
        <v>0</v>
      </c>
      <c r="G84" s="217" t="s">
        <v>444</v>
      </c>
      <c r="H84" s="15"/>
      <c r="I84" s="219" t="s">
        <v>447</v>
      </c>
      <c r="J84" s="12"/>
      <c r="K84" s="12"/>
      <c r="L84" s="12"/>
    </row>
    <row r="85" spans="1:12" ht="15" thickBot="1">
      <c r="A85" s="267" t="s">
        <v>80</v>
      </c>
      <c r="B85" s="185" t="s">
        <v>224</v>
      </c>
      <c r="C85" s="185"/>
      <c r="D85" s="189" t="s">
        <v>78</v>
      </c>
      <c r="E85" s="188"/>
      <c r="F85" s="190"/>
      <c r="G85" s="190"/>
      <c r="H85" s="190"/>
      <c r="I85" s="191"/>
      <c r="J85" s="12"/>
      <c r="K85" s="12"/>
      <c r="L85" s="12"/>
    </row>
    <row r="86" spans="1:12" ht="15" thickBot="1">
      <c r="A86" s="46"/>
      <c r="B86" s="215" t="s">
        <v>225</v>
      </c>
      <c r="C86" s="123" t="s">
        <v>374</v>
      </c>
      <c r="D86" s="78" t="s">
        <v>283</v>
      </c>
      <c r="E86" s="80"/>
      <c r="F86" s="93"/>
      <c r="G86" s="93"/>
      <c r="H86" s="93"/>
      <c r="I86" s="271" t="s">
        <v>284</v>
      </c>
      <c r="J86" s="12"/>
      <c r="K86" s="12"/>
      <c r="L86" s="12"/>
    </row>
    <row r="87" spans="1:12">
      <c r="A87" s="83"/>
      <c r="B87" s="63" t="s">
        <v>226</v>
      </c>
      <c r="C87" s="123" t="s">
        <v>374</v>
      </c>
      <c r="D87" s="78" t="s">
        <v>516</v>
      </c>
      <c r="E87" s="80"/>
      <c r="F87" s="93"/>
      <c r="G87" s="93"/>
      <c r="H87" s="93"/>
      <c r="I87" s="272" t="s">
        <v>83</v>
      </c>
      <c r="J87" s="12"/>
      <c r="K87" s="12"/>
      <c r="L87" s="12"/>
    </row>
    <row r="88" spans="1:12">
      <c r="A88" s="2"/>
      <c r="B88" s="2"/>
      <c r="C88" s="2"/>
      <c r="D88" s="78" t="s">
        <v>384</v>
      </c>
      <c r="E88" s="80"/>
      <c r="F88" s="93"/>
      <c r="G88" s="93"/>
      <c r="H88" s="93"/>
      <c r="I88" s="273" t="s">
        <v>84</v>
      </c>
      <c r="J88" s="12"/>
      <c r="K88" s="12"/>
      <c r="L88" s="12"/>
    </row>
  </sheetData>
  <phoneticPr fontId="1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11</vt:i4>
      </vt:variant>
      <vt:variant>
        <vt:lpstr>Nimetyt alueet</vt:lpstr>
      </vt:variant>
      <vt:variant>
        <vt:i4>8</vt:i4>
      </vt:variant>
    </vt:vector>
  </HeadingPairs>
  <TitlesOfParts>
    <vt:vector size="19" baseType="lpstr">
      <vt:lpstr>Empty</vt:lpstr>
      <vt:lpstr>Rothchild</vt:lpstr>
      <vt:lpstr>Nixie</vt:lpstr>
      <vt:lpstr>Marco Polo</vt:lpstr>
      <vt:lpstr>Anders Wirtsenius</vt:lpstr>
      <vt:lpstr>spells</vt:lpstr>
      <vt:lpstr>Companion</vt:lpstr>
      <vt:lpstr>Companion (2)</vt:lpstr>
      <vt:lpstr>Grogs</vt:lpstr>
      <vt:lpstr>Covenant</vt:lpstr>
      <vt:lpstr>rules</vt:lpstr>
      <vt:lpstr>'Anders Wirtsenius'!Tulostusalue</vt:lpstr>
      <vt:lpstr>Companion!Tulostusalue</vt:lpstr>
      <vt:lpstr>'Companion (2)'!Tulostusalue</vt:lpstr>
      <vt:lpstr>Empty!Tulostusalue</vt:lpstr>
      <vt:lpstr>'Marco Polo'!Tulostusalue</vt:lpstr>
      <vt:lpstr>Nixie!Tulostusalue</vt:lpstr>
      <vt:lpstr>Rothchild!Tulostusalue</vt:lpstr>
      <vt:lpstr>spells!Tulostusalue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Laitakari Artturi</dc:creator>
  <cp:lastModifiedBy>Laitakari Artturi</cp:lastModifiedBy>
  <cp:lastPrinted>2024-02-16T10:30:29Z</cp:lastPrinted>
  <dcterms:created xsi:type="dcterms:W3CDTF">2024-02-13T13:52:09Z</dcterms:created>
  <dcterms:modified xsi:type="dcterms:W3CDTF">2024-02-22T19:30:56Z</dcterms:modified>
</cp:coreProperties>
</file>