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v0PEcUbcR4agktswLhMcU/AytgDsBDQ0TPdmJRFWeM="/>
    </ext>
  </extLst>
</workbook>
</file>

<file path=xl/sharedStrings.xml><?xml version="1.0" encoding="utf-8"?>
<sst xmlns="http://schemas.openxmlformats.org/spreadsheetml/2006/main" count="17" uniqueCount="17">
  <si>
    <t xml:space="preserve">Выручка от продаж товаров </t>
  </si>
  <si>
    <t xml:space="preserve">Разработка </t>
  </si>
  <si>
    <t>ФОТ</t>
  </si>
  <si>
    <t xml:space="preserve">Тестирование </t>
  </si>
  <si>
    <t>Налоги ФОТ</t>
  </si>
  <si>
    <t xml:space="preserve">Внедрение </t>
  </si>
  <si>
    <t xml:space="preserve">Строительные и ремонтные работы </t>
  </si>
  <si>
    <t xml:space="preserve">Оборудование </t>
  </si>
  <si>
    <t xml:space="preserve">Первичные расходные материалы </t>
  </si>
  <si>
    <t>Инвестиции во франшизу</t>
  </si>
  <si>
    <t>Роялти</t>
  </si>
  <si>
    <t xml:space="preserve">Затраты на электроэнергию </t>
  </si>
  <si>
    <t>Амортизация</t>
  </si>
  <si>
    <t xml:space="preserve">Маркетинг </t>
  </si>
  <si>
    <t>Прибыль до налогообложения</t>
  </si>
  <si>
    <t xml:space="preserve">Налог на прибыль </t>
  </si>
  <si>
    <t xml:space="preserve">Чистая прибыль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</si>
</sst>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4" xfId="0" applyBorder="1" applyFont="1" applyNumberFormat="1"/>
    <xf borderId="0" fillId="0" fontId="3" numFmtId="0" xfId="0" applyFont="1"/>
    <xf borderId="0" fillId="0" fontId="3" numFmtId="4" xfId="0" applyFont="1" applyNumberFormat="1"/>
    <xf borderId="1" fillId="0" fontId="2" numFmtId="0" xfId="0" applyBorder="1" applyFont="1"/>
    <xf borderId="0" fillId="0" fontId="2" numFmtId="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21.57"/>
    <col customWidth="1" min="3" max="4" width="8.71"/>
    <col customWidth="1" min="5" max="5" width="13.71"/>
    <col customWidth="1" min="6" max="6" width="18.57"/>
    <col customWidth="1" min="7" max="26" width="8.71"/>
  </cols>
  <sheetData>
    <row r="1" ht="14.25" customHeight="1">
      <c r="A1" s="1" t="s">
        <v>0</v>
      </c>
      <c r="B1" s="2">
        <f>3350*(9460+5778)+(6465+2500+830+385+100+3700)*4534+1680*(2516+2305)+2200*(8643+4399)+3200*(3522+3226)+3200*3522+7500000+1084*(2100+1800)+45500000+92*(15000+425000+425000+20000+10000)</f>
        <v>323655900</v>
      </c>
      <c r="E1" s="3" t="s">
        <v>1</v>
      </c>
      <c r="F1" s="4">
        <f>B4+B5+B7</f>
        <v>58314800</v>
      </c>
    </row>
    <row r="2" ht="14.25" customHeight="1">
      <c r="A2" s="5" t="s">
        <v>2</v>
      </c>
      <c r="B2" s="2">
        <f>300000+1250000+120000+40000+75000+30000+100000+50000+100000+50000+50000+1200000</f>
        <v>3365000</v>
      </c>
      <c r="E2" s="3" t="s">
        <v>3</v>
      </c>
      <c r="F2" s="4">
        <f>F1*10%</f>
        <v>5831480</v>
      </c>
    </row>
    <row r="3" ht="14.25" customHeight="1">
      <c r="A3" s="5" t="s">
        <v>4</v>
      </c>
      <c r="B3" s="2">
        <f>B2*0.3</f>
        <v>1009500</v>
      </c>
      <c r="E3" s="3" t="s">
        <v>5</v>
      </c>
      <c r="F3" s="6">
        <f>B2+B3+B6+B8+B9+B10+B11</f>
        <v>9593236</v>
      </c>
    </row>
    <row r="4" ht="14.25" customHeight="1">
      <c r="A4" s="3" t="s">
        <v>6</v>
      </c>
      <c r="B4" s="4">
        <f>4500000+350000+700000+350000+3500000+3500000+150000+105000</f>
        <v>13155000</v>
      </c>
    </row>
    <row r="5" ht="14.25" customHeight="1">
      <c r="A5" s="5" t="s">
        <v>7</v>
      </c>
      <c r="B5" s="2">
        <f>1000000+1684800+25000000</f>
        <v>27684800</v>
      </c>
    </row>
    <row r="6" ht="14.25" customHeight="1">
      <c r="A6" s="5" t="s">
        <v>8</v>
      </c>
      <c r="B6" s="2">
        <f>100000+200000+200000</f>
        <v>500000</v>
      </c>
    </row>
    <row r="7" ht="14.25" customHeight="1">
      <c r="A7" s="5" t="s">
        <v>9</v>
      </c>
      <c r="B7" s="2">
        <f>12000000+4000000+890000+20000+15000+250000+150000+150000</f>
        <v>17475000</v>
      </c>
    </row>
    <row r="8" ht="14.25" customHeight="1">
      <c r="A8" s="3" t="s">
        <v>10</v>
      </c>
      <c r="B8" s="4">
        <f>633810+63381+58065</f>
        <v>755256</v>
      </c>
    </row>
    <row r="9" ht="14.25" customHeight="1">
      <c r="A9" s="5" t="s">
        <v>11</v>
      </c>
      <c r="B9" s="2">
        <f>3000*365</f>
        <v>1095000</v>
      </c>
    </row>
    <row r="10" ht="14.25" customHeight="1">
      <c r="A10" s="5" t="s">
        <v>12</v>
      </c>
      <c r="B10" s="2">
        <f>B5/10</f>
        <v>2768480</v>
      </c>
    </row>
    <row r="11" ht="14.25" customHeight="1">
      <c r="A11" s="5" t="s">
        <v>13</v>
      </c>
      <c r="B11" s="2">
        <f>100000</f>
        <v>100000</v>
      </c>
    </row>
    <row r="12" ht="14.25" customHeight="1">
      <c r="A12" s="5" t="s">
        <v>14</v>
      </c>
      <c r="B12" s="2">
        <f>B1-SUM(B2:B11)</f>
        <v>255747864</v>
      </c>
    </row>
    <row r="13" ht="14.25" customHeight="1">
      <c r="A13" s="5" t="s">
        <v>15</v>
      </c>
      <c r="B13" s="2">
        <v>0.2</v>
      </c>
    </row>
    <row r="14" ht="14.25" customHeight="1">
      <c r="A14" s="1" t="s">
        <v>16</v>
      </c>
      <c r="B14" s="2">
        <f>B12*0.8</f>
        <v>204598291.2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A21" s="7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2024-11-17T21:22:07Z</dcterms:created>
  <dc:creator>Екатерина Шадрина</dc:creator>
</cp:coreProperties>
</file>