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<sst xmlns="http://schemas.openxmlformats.org/spreadsheetml/2006/main" count="78" uniqueCount="38">
  <si>
    <t>Москва</t>
  </si>
  <si>
    <t>Владивосток</t>
  </si>
  <si>
    <t>Текущая площадь зоны магазина (кв.м)</t>
  </si>
  <si>
    <t>Доход с 1 квадратного метра работающей площади (руб./кв.м)</t>
  </si>
  <si>
    <t>Нынешний доход магазина (руб.)</t>
  </si>
  <si>
    <t>Задача: увеличить доход на 30%. Плановый доход с 1 магазина через 3 года (без налогов):</t>
  </si>
  <si>
    <t>Задача: увеличить доход на 30%. Плановый доход с 1 магазина через 3 года (с налогами 20%):</t>
  </si>
  <si>
    <t>Ожидаемый прирост прибыли через 3 года (дельта) руб. (без налогов)</t>
  </si>
  <si>
    <t>Ожидаемый прирост прибыли через 3 года (дельта) руб. включая налоги (20%)</t>
  </si>
  <si>
    <t>Задача: увеличить доход на 30%. Плановый доход с 1 магазина через 3 года:</t>
  </si>
  <si>
    <t>Ожидаемый прирост прибыли через 3 года (дельта) руб.</t>
  </si>
  <si>
    <t>Площадь вводимой дополнительной территории (кв.м)</t>
  </si>
  <si>
    <t>До налогов</t>
  </si>
  <si>
    <t>С учетом налогов (20%)</t>
  </si>
  <si>
    <t>Зона:</t>
  </si>
  <si>
    <t>Площадь зоны (кв.м)</t>
  </si>
  <si>
    <t>Зона способна генерировать дополнительный доход</t>
  </si>
  <si>
    <t>Ожидаемая доходность (с 1 кв.м) введенной новой территории в месяц</t>
  </si>
  <si>
    <t>Медицинский центр</t>
  </si>
  <si>
    <t>Да</t>
  </si>
  <si>
    <t>Дистрибьюторский центр</t>
  </si>
  <si>
    <t>Аптека</t>
  </si>
  <si>
    <t>Ожидаемая доходность (с 1 кв.м) общей работающей территории (весь магазин + доходная часть открытой зоны)</t>
  </si>
  <si>
    <t>Детская зона с мастер-классами</t>
  </si>
  <si>
    <t>Мясная зона</t>
  </si>
  <si>
    <t>Ожидаемая доходность (с 1 кв.м) всей работающей территории (сколько должен приносить 1 кв.м при 20.000 кв.м общей площади)</t>
  </si>
  <si>
    <t>Рыбная зона с мастер классами</t>
  </si>
  <si>
    <t>Рыбная зона</t>
  </si>
  <si>
    <t>Спортивная зона с электро тренажерами</t>
  </si>
  <si>
    <t>Санитарная зона при спортивном зале</t>
  </si>
  <si>
    <t>Нет</t>
  </si>
  <si>
    <t>Фуд-корт</t>
  </si>
  <si>
    <t>Демонстрация и дегустация продуктов партнера</t>
  </si>
  <si>
    <t>Зона общественного туалета</t>
  </si>
  <si>
    <t>Химчистка</t>
  </si>
  <si>
    <t>Площадь проходов</t>
  </si>
  <si>
    <t>Итог (кв.м):</t>
  </si>
  <si>
    <t>Площадь зоны, способной приносить доход (кв.м)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</si>
</sst>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4A86E8"/>
      </left>
      <right style="thick">
        <color rgb="FF4A86E8"/>
      </right>
      <top style="thick">
        <color rgb="FF4A86E8"/>
      </top>
      <bottom style="thick">
        <color rgb="FF4A86E8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FFE599"/>
      </left>
      <right style="thick">
        <color rgb="FFFFE599"/>
      </right>
      <top style="thick">
        <color rgb="FFFFE599"/>
      </top>
      <bottom style="thick">
        <color rgb="FFFFE599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1" fillId="2" fontId="2" numFmtId="4" xfId="0" applyAlignment="1" applyBorder="1" applyFill="1" applyFont="1" applyNumberFormat="1">
      <alignment horizontal="center" readingOrder="0" shrinkToFit="0" vertical="center" wrapText="1"/>
    </xf>
    <xf borderId="0" fillId="2" fontId="2" numFmtId="4" xfId="0" applyAlignment="1" applyFont="1" applyNumberFormat="1">
      <alignment horizontal="center" shrinkToFit="0" vertical="center" wrapText="1"/>
    </xf>
    <xf borderId="2" fillId="2" fontId="2" numFmtId="4" xfId="0" applyAlignment="1" applyBorder="1" applyFont="1" applyNumberFormat="1">
      <alignment horizontal="center" readingOrder="0" shrinkToFit="0" vertical="center" wrapText="1"/>
    </xf>
    <xf borderId="1" fillId="2" fontId="2" numFmtId="4" xfId="0" applyAlignment="1" applyBorder="1" applyFont="1" applyNumberFormat="1">
      <alignment horizontal="center" shrinkToFit="0" vertical="center" wrapText="1"/>
    </xf>
    <xf borderId="3" fillId="2" fontId="2" numFmtId="4" xfId="0" applyAlignment="1" applyBorder="1" applyFont="1" applyNumberFormat="1">
      <alignment horizontal="center" shrinkToFit="0" vertical="center" wrapText="1"/>
    </xf>
    <xf borderId="4" fillId="2" fontId="2" numFmtId="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1" fillId="0" fontId="2" numFmtId="4" xfId="0" applyAlignment="1" applyBorder="1" applyFont="1" applyNumberFormat="1">
      <alignment horizontal="center" readingOrder="0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6" fillId="0" fontId="2" numFmtId="4" xfId="0" applyAlignment="1" applyBorder="1" applyFont="1" applyNumberFormat="1">
      <alignment horizontal="center" shrinkToFit="0" vertical="center" wrapText="1"/>
    </xf>
    <xf borderId="1" fillId="3" fontId="2" numFmtId="4" xfId="0" applyAlignment="1" applyBorder="1" applyFill="1" applyFont="1" applyNumberFormat="1">
      <alignment horizontal="center" readingOrder="0" shrinkToFit="0" vertical="center" wrapText="1"/>
    </xf>
    <xf borderId="7" fillId="0" fontId="2" numFmtId="4" xfId="0" applyAlignment="1" applyBorder="1" applyFont="1" applyNumberFormat="1">
      <alignment horizontal="center"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1" fillId="4" fontId="2" numFmtId="4" xfId="0" applyAlignment="1" applyBorder="1" applyFill="1" applyFont="1" applyNumberFormat="1">
      <alignment horizontal="center" readingOrder="0" shrinkToFit="0" vertical="center" wrapText="1"/>
    </xf>
    <xf borderId="1" fillId="4" fontId="2" numFmtId="4" xfId="0" applyAlignment="1" applyBorder="1" applyFont="1" applyNumberFormat="1">
      <alignment horizontal="center" shrinkToFit="0" vertical="center" wrapText="1"/>
    </xf>
    <xf borderId="1" fillId="5" fontId="2" numFmtId="4" xfId="0" applyAlignment="1" applyBorder="1" applyFill="1" applyFont="1" applyNumberForma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63"/>
    <col customWidth="1" min="4" max="4" width="12.63"/>
    <col customWidth="1" min="5" max="8" width="22.63"/>
    <col customWidth="1" min="10" max="12" width="22.63"/>
    <col customWidth="1" min="14" max="17" width="22.63"/>
  </cols>
  <sheetData>
    <row r="1">
      <c r="A1" s="1" t="s">
        <v>0</v>
      </c>
      <c r="I1" s="2"/>
      <c r="J1" s="1" t="s">
        <v>1</v>
      </c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2</v>
      </c>
      <c r="B2" s="3" t="s">
        <v>3</v>
      </c>
      <c r="C2" s="3" t="s">
        <v>4</v>
      </c>
      <c r="D2" s="4"/>
      <c r="E2" s="3" t="s">
        <v>5</v>
      </c>
      <c r="F2" s="3" t="s">
        <v>6</v>
      </c>
      <c r="G2" s="5" t="s">
        <v>7</v>
      </c>
      <c r="H2" s="5" t="s">
        <v>8</v>
      </c>
      <c r="J2" s="3" t="s">
        <v>2</v>
      </c>
      <c r="K2" s="3" t="s">
        <v>3</v>
      </c>
      <c r="L2" s="3" t="s">
        <v>4</v>
      </c>
      <c r="M2" s="4"/>
      <c r="N2" s="3" t="s">
        <v>9</v>
      </c>
      <c r="O2" s="3" t="s">
        <v>6</v>
      </c>
      <c r="P2" s="5" t="s">
        <v>10</v>
      </c>
      <c r="Q2" s="5" t="s">
        <v>8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10000.0</v>
      </c>
      <c r="B3" s="3">
        <v>40000.0</v>
      </c>
      <c r="C3" s="6">
        <f>A3*B3</f>
        <v>400000000</v>
      </c>
      <c r="D3" s="4"/>
      <c r="E3" s="6">
        <f>C3*1.3</f>
        <v>520000000</v>
      </c>
      <c r="F3" s="7">
        <f>E3/0.8</f>
        <v>650000000</v>
      </c>
      <c r="G3" s="8">
        <f>E3-C3</f>
        <v>120000000</v>
      </c>
      <c r="H3" s="8">
        <f>G3/0.8</f>
        <v>150000000</v>
      </c>
      <c r="J3" s="3">
        <v>10000.0</v>
      </c>
      <c r="K3" s="3">
        <v>40000.0</v>
      </c>
      <c r="L3" s="6">
        <f>J3*K3</f>
        <v>400000000</v>
      </c>
      <c r="M3" s="4"/>
      <c r="N3" s="6">
        <f>L3*1.3</f>
        <v>520000000</v>
      </c>
      <c r="O3" s="7">
        <f>N3/0.8</f>
        <v>650000000</v>
      </c>
      <c r="P3" s="8">
        <f>N3-L3</f>
        <v>120000000</v>
      </c>
      <c r="Q3" s="8">
        <f>P3/0.8</f>
        <v>150000000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9"/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0" t="s">
        <v>11</v>
      </c>
      <c r="D5" s="2"/>
      <c r="E5" s="2"/>
      <c r="F5" s="2"/>
      <c r="G5" s="2"/>
      <c r="H5" s="2"/>
      <c r="J5" s="10" t="s">
        <v>11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/>
      <c r="B6" s="2"/>
      <c r="C6" s="2"/>
      <c r="D6" s="2"/>
      <c r="E6" s="2"/>
      <c r="F6" s="10"/>
      <c r="G6" s="10" t="s">
        <v>12</v>
      </c>
      <c r="H6" s="10" t="s">
        <v>13</v>
      </c>
      <c r="J6" s="2"/>
      <c r="K6" s="2"/>
      <c r="L6" s="2"/>
      <c r="M6" s="2"/>
      <c r="N6" s="2"/>
      <c r="O6" s="2"/>
      <c r="P6" s="10" t="s">
        <v>12</v>
      </c>
      <c r="Q6" s="10" t="s">
        <v>13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1" t="s">
        <v>14</v>
      </c>
      <c r="B7" s="11" t="s">
        <v>15</v>
      </c>
      <c r="C7" s="11" t="s">
        <v>16</v>
      </c>
      <c r="D7" s="2"/>
      <c r="E7" s="10" t="s">
        <v>17</v>
      </c>
      <c r="F7" s="2"/>
      <c r="G7" s="12">
        <f>G3/B21</f>
        <v>16901.40845</v>
      </c>
      <c r="H7" s="13">
        <f>G7/0.8</f>
        <v>21126.76056</v>
      </c>
      <c r="J7" s="11" t="s">
        <v>14</v>
      </c>
      <c r="K7" s="11" t="s">
        <v>15</v>
      </c>
      <c r="L7" s="11" t="s">
        <v>16</v>
      </c>
      <c r="M7" s="2"/>
      <c r="N7" s="10" t="s">
        <v>17</v>
      </c>
      <c r="O7" s="2"/>
      <c r="P7" s="12">
        <f>P3/K21</f>
        <v>15483.87097</v>
      </c>
      <c r="Q7" s="12">
        <f>P7/0.8</f>
        <v>19354.83871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1" t="s">
        <v>18</v>
      </c>
      <c r="B8" s="11">
        <v>3000.0</v>
      </c>
      <c r="C8" s="11" t="s">
        <v>19</v>
      </c>
      <c r="D8" s="2"/>
      <c r="E8" s="2"/>
      <c r="F8" s="2"/>
      <c r="G8" s="2"/>
      <c r="H8" s="2"/>
      <c r="J8" s="11" t="s">
        <v>20</v>
      </c>
      <c r="K8" s="11">
        <v>4250.0</v>
      </c>
      <c r="L8" s="11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4" t="s">
        <v>21</v>
      </c>
      <c r="B9" s="11">
        <v>200.0</v>
      </c>
      <c r="C9" s="11" t="s">
        <v>19</v>
      </c>
      <c r="D9" s="2"/>
      <c r="E9" s="10" t="s">
        <v>22</v>
      </c>
      <c r="F9" s="2"/>
      <c r="G9" s="12">
        <f>E3/(A3+B21)</f>
        <v>30409.35673</v>
      </c>
      <c r="H9" s="12">
        <f>G9/0.8</f>
        <v>38011.69591</v>
      </c>
      <c r="J9" s="14" t="s">
        <v>21</v>
      </c>
      <c r="K9" s="11">
        <v>200.0</v>
      </c>
      <c r="L9" s="11" t="s">
        <v>19</v>
      </c>
      <c r="M9" s="2"/>
      <c r="N9" s="10" t="s">
        <v>22</v>
      </c>
      <c r="O9" s="2"/>
      <c r="P9" s="12">
        <f>N3/(J3+K21)</f>
        <v>29295.77465</v>
      </c>
      <c r="Q9" s="12">
        <f>P9/0.8</f>
        <v>36619.71831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4" t="s">
        <v>23</v>
      </c>
      <c r="B10" s="11">
        <v>1500.0</v>
      </c>
      <c r="C10" s="11" t="s">
        <v>19</v>
      </c>
      <c r="D10" s="2"/>
      <c r="E10" s="2"/>
      <c r="F10" s="2"/>
      <c r="G10" s="2"/>
      <c r="H10" s="2"/>
      <c r="J10" s="14" t="s">
        <v>23</v>
      </c>
      <c r="K10" s="11">
        <v>1000.0</v>
      </c>
      <c r="L10" s="11" t="s">
        <v>19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1" t="s">
        <v>24</v>
      </c>
      <c r="B11" s="11">
        <v>500.0</v>
      </c>
      <c r="C11" s="11" t="s">
        <v>19</v>
      </c>
      <c r="D11" s="2"/>
      <c r="E11" s="10" t="s">
        <v>25</v>
      </c>
      <c r="F11" s="2"/>
      <c r="G11" s="15">
        <f>E3/(B20+A3)</f>
        <v>26000</v>
      </c>
      <c r="H11" s="15">
        <f>G11/0.8</f>
        <v>32500</v>
      </c>
      <c r="J11" s="14" t="s">
        <v>26</v>
      </c>
      <c r="K11" s="11">
        <v>500.0</v>
      </c>
      <c r="L11" s="11" t="s">
        <v>19</v>
      </c>
      <c r="M11" s="2"/>
      <c r="N11" s="10" t="s">
        <v>25</v>
      </c>
      <c r="O11" s="2"/>
      <c r="P11" s="15">
        <f>N3/(J3+K20)</f>
        <v>26000</v>
      </c>
      <c r="Q11" s="15">
        <f>P11/0.8</f>
        <v>32500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14" t="s">
        <v>27</v>
      </c>
      <c r="B12" s="11">
        <v>500.0</v>
      </c>
      <c r="C12" s="11" t="s">
        <v>19</v>
      </c>
      <c r="D12" s="2"/>
      <c r="E12" s="2"/>
      <c r="F12" s="2"/>
      <c r="G12" s="2"/>
      <c r="H12" s="2"/>
      <c r="J12" s="14" t="s">
        <v>28</v>
      </c>
      <c r="K12" s="11">
        <v>500.0</v>
      </c>
      <c r="L12" s="11" t="s">
        <v>19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4" t="s">
        <v>28</v>
      </c>
      <c r="B13" s="11">
        <v>900.0</v>
      </c>
      <c r="C13" s="11" t="s">
        <v>19</v>
      </c>
      <c r="D13" s="2"/>
      <c r="E13" s="2"/>
      <c r="F13" s="2"/>
      <c r="G13" s="2"/>
      <c r="H13" s="2"/>
      <c r="J13" s="14" t="s">
        <v>29</v>
      </c>
      <c r="K13" s="11">
        <v>100.0</v>
      </c>
      <c r="L13" s="11" t="s">
        <v>30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4" t="s">
        <v>29</v>
      </c>
      <c r="B14" s="11">
        <v>150.0</v>
      </c>
      <c r="C14" s="11" t="s">
        <v>30</v>
      </c>
      <c r="D14" s="2"/>
      <c r="E14" s="2"/>
      <c r="F14" s="2"/>
      <c r="G14" s="2"/>
      <c r="H14" s="2"/>
      <c r="J14" s="11" t="s">
        <v>31</v>
      </c>
      <c r="K14" s="11">
        <v>1300.0</v>
      </c>
      <c r="L14" s="11" t="s">
        <v>19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1" t="s">
        <v>32</v>
      </c>
      <c r="B15" s="11">
        <v>300.0</v>
      </c>
      <c r="C15" s="11" t="s">
        <v>19</v>
      </c>
      <c r="D15" s="2"/>
      <c r="E15" s="2"/>
      <c r="F15" s="2"/>
      <c r="G15" s="2"/>
      <c r="H15" s="2"/>
      <c r="J15" s="14" t="s">
        <v>33</v>
      </c>
      <c r="K15" s="11">
        <v>150.0</v>
      </c>
      <c r="L15" s="11" t="s">
        <v>30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1" t="s">
        <v>34</v>
      </c>
      <c r="B16" s="11">
        <v>200.0</v>
      </c>
      <c r="C16" s="11" t="s">
        <v>19</v>
      </c>
      <c r="D16" s="2"/>
      <c r="E16" s="2"/>
      <c r="F16" s="2"/>
      <c r="G16" s="2"/>
      <c r="H16" s="2"/>
      <c r="J16" s="14" t="s">
        <v>35</v>
      </c>
      <c r="K16" s="16">
        <f>2000</f>
        <v>2000</v>
      </c>
      <c r="L16" s="11" t="s">
        <v>30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4" t="s">
        <v>33</v>
      </c>
      <c r="B17" s="11">
        <v>250.0</v>
      </c>
      <c r="C17" s="11" t="s">
        <v>30</v>
      </c>
      <c r="D17" s="2"/>
      <c r="E17" s="2"/>
      <c r="F17" s="2"/>
      <c r="G17" s="2"/>
      <c r="H17" s="2"/>
      <c r="J17" s="17"/>
      <c r="K17" s="17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14" t="s">
        <v>35</v>
      </c>
      <c r="B18" s="11">
        <v>2500.0</v>
      </c>
      <c r="C18" s="11" t="s">
        <v>30</v>
      </c>
      <c r="D18" s="2"/>
      <c r="E18" s="2"/>
      <c r="F18" s="2"/>
      <c r="G18" s="2"/>
      <c r="H18" s="2"/>
      <c r="J18" s="17"/>
      <c r="K18" s="18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11" t="s">
        <v>36</v>
      </c>
      <c r="B20" s="16">
        <f>SUM(B8:B18)</f>
        <v>10000</v>
      </c>
      <c r="C20" s="2"/>
      <c r="D20" s="2"/>
      <c r="E20" s="2"/>
      <c r="F20" s="2"/>
      <c r="G20" s="2"/>
      <c r="H20" s="2"/>
      <c r="J20" s="11" t="s">
        <v>36</v>
      </c>
      <c r="K20" s="16">
        <f>SUM(K8:K18)</f>
        <v>10000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1" t="s">
        <v>37</v>
      </c>
      <c r="B21" s="19">
        <f>SUMIF(C8:C18, "Да", B8:B18)</f>
        <v>7100</v>
      </c>
      <c r="C21" s="2"/>
      <c r="D21" s="2"/>
      <c r="E21" s="2"/>
      <c r="F21" s="2"/>
      <c r="G21" s="2"/>
      <c r="H21" s="2"/>
      <c r="J21" s="11" t="s">
        <v>37</v>
      </c>
      <c r="K21" s="19">
        <f>SUMIF(L8:L18, "Да", K8:K18)</f>
        <v>7750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</sheetData>
  <mergeCells count="5">
    <mergeCell ref="A1:H1"/>
    <mergeCell ref="I1:I21"/>
    <mergeCell ref="J1:P1"/>
    <mergeCell ref="A5:C5"/>
    <mergeCell ref="J5:L5"/>
  </mergeCells>
  <conditionalFormatting sqref="C8:C18">
    <cfRule type="containsText" dxfId="0" priority="1" operator="containsText" text="Да">
      <formula>NOT(ISERROR(SEARCH(("Да"),(C8))))</formula>
    </cfRule>
  </conditionalFormatting>
  <conditionalFormatting sqref="C8:C18">
    <cfRule type="containsText" dxfId="1" priority="2" operator="containsText" text="Нет">
      <formula>NOT(ISERROR(SEARCH(("Нет"),(C8))))</formula>
    </cfRule>
  </conditionalFormatting>
  <conditionalFormatting sqref="L8:L18">
    <cfRule type="containsText" dxfId="2" priority="3" operator="containsText" text="Да">
      <formula>NOT(ISERROR(SEARCH(("Да"),(L8))))</formula>
    </cfRule>
  </conditionalFormatting>
  <conditionalFormatting sqref="L8:L18">
    <cfRule type="containsText" dxfId="1" priority="4" operator="containsText" text="Нет">
      <formula>NOT(ISERROR(SEARCH(("Нет"),(L8))))</formula>
    </cfRule>
  </conditionalFormatting>
  <drawing r:id="rId1"/>
</worksheet>
</file>