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IGUEL PAREDES\Desktop\INVESTIGACIÓN\2025\ARTURO - COMPLUTENCE -MAESTRIA\"/>
    </mc:Choice>
  </mc:AlternateContent>
  <xr:revisionPtr revIDLastSave="0" documentId="13_ncr:1_{42C9CA84-0916-4B40-A2A4-B3B873664674}" xr6:coauthVersionLast="47" xr6:coauthVersionMax="47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2023" sheetId="2" r:id="rId1"/>
    <sheet name="2024" sheetId="1" r:id="rId2"/>
    <sheet name="Label" sheetId="3" r:id="rId3"/>
    <sheet name="NOTAS" sheetId="5" r:id="rId4"/>
    <sheet name="Hoja1" sheetId="4" r:id="rId5"/>
    <sheet name="DEA" sheetId="6" r:id="rId6"/>
    <sheet name="DEA_1" sheetId="8" r:id="rId7"/>
    <sheet name="label_oficial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4" l="1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7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" i="1"/>
  <c r="N10" i="1"/>
  <c r="L10" i="1"/>
  <c r="K10" i="1"/>
  <c r="E13" i="2"/>
  <c r="E7" i="2"/>
</calcChain>
</file>

<file path=xl/sharedStrings.xml><?xml version="1.0" encoding="utf-8"?>
<sst xmlns="http://schemas.openxmlformats.org/spreadsheetml/2006/main" count="269" uniqueCount="139">
  <si>
    <t>ANCASH</t>
  </si>
  <si>
    <t>APURIMAC</t>
  </si>
  <si>
    <t>AYACUCHO</t>
  </si>
  <si>
    <t>CAJAMARCA</t>
  </si>
  <si>
    <t>CALLAO</t>
  </si>
  <si>
    <t>CUSCO</t>
  </si>
  <si>
    <t>JUNIN</t>
  </si>
  <si>
    <t>LA LIBERTAD</t>
  </si>
  <si>
    <t>LIMA</t>
  </si>
  <si>
    <t>LORETO</t>
  </si>
  <si>
    <t>MOQUEGUA</t>
  </si>
  <si>
    <t>PASCO</t>
  </si>
  <si>
    <t>PIURA</t>
  </si>
  <si>
    <t>SAN MARTIN</t>
  </si>
  <si>
    <t>TACNA</t>
  </si>
  <si>
    <t>TUMBES</t>
  </si>
  <si>
    <t>UCAYALI</t>
  </si>
  <si>
    <t>Gobiernos regionales con plan de de desarrollo vigentes</t>
  </si>
  <si>
    <t>IDH2019</t>
  </si>
  <si>
    <t>Población</t>
  </si>
  <si>
    <t>FUENTE: CENSO NACIONAL XI DE POBLACION Y VI DE VIVIENDA 2017/- BOLETIN DEMOGRAFICO Nº 26,37, 39 / RENIEC / Padrón Nominal/ CNV</t>
  </si>
  <si>
    <t>El valor de IDH2019 LIMA  proviene del IDH2019 promedio de Lima y Lima Metropolitana</t>
  </si>
  <si>
    <t>Fuente: INEI. Censo de Población y Vivienda 2017, ENAHO 2019.</t>
  </si>
  <si>
    <t>Elaboración: PNUD / Unidad del Informe sobre Desarrollo Humano. Perú.</t>
  </si>
  <si>
    <t>NOTA: LA POBLACION ESTIMADA DE EDADES  SIMPLES Y GRUPOS DE EDAD DE DISTRITOS, CORRESPONDEN A CIFRAS REFERENCIALES HASTA OBTENER LAS CIFRAS DE LAS PROYECCIONES DEL INEI</t>
  </si>
  <si>
    <t>La población de 0-5 años corresponden a una proyección de la poblacion del Padrón Nominal respecto a lo estimado por INEI en el Boletin 26</t>
  </si>
  <si>
    <t>OFICINA DE GESTION DE LA INFORMACION - MINISTERIO DE SALUD</t>
  </si>
  <si>
    <t>Pob2024</t>
  </si>
  <si>
    <t>T2023</t>
  </si>
  <si>
    <t>T2021</t>
  </si>
  <si>
    <t>Pob2023</t>
  </si>
  <si>
    <t>T2022</t>
  </si>
  <si>
    <t>T2023 de MOQUEGUA proviene del promedio de T2021 MOQUEGUA y T2022 MOQUIEGUA, además el valor de T2023 CALLAO toma el valor de T2023 LIMA</t>
  </si>
  <si>
    <t>IDH</t>
  </si>
  <si>
    <t>Indice de desarrollo humano</t>
  </si>
  <si>
    <t>T</t>
  </si>
  <si>
    <t>Temperatura promedio anual</t>
  </si>
  <si>
    <t>MUNICIPALIDADES QUE INFORMARON SOBRE LA CONSTITUCIÓN Y FUNCIONAMIENTO DE LA JUNTA DE DELEGADOS VECINALES, SEGÚN DEPARTAMENTO, 2024.</t>
  </si>
  <si>
    <t>Municipalidades que tienen constituida la Junta de Delegados Vecinales</t>
  </si>
  <si>
    <t>Junta</t>
  </si>
  <si>
    <t>El valor de Junta Lima proviene de el promedio de Lima Metropolitana y Lima provincia</t>
  </si>
  <si>
    <t>Notas</t>
  </si>
  <si>
    <t>Fuente: Instituto Nacional de Estadística e Informática - Registro Nacional de Municipalidades 2024</t>
  </si>
  <si>
    <t>Número de personas que la conforman</t>
  </si>
  <si>
    <t>NP</t>
  </si>
  <si>
    <t>El valor de NP Lima proviene de el promedio de Lima Metropolitana y Lima provincia</t>
  </si>
  <si>
    <t>La Junta de Delegados Vecinales se encuentra en actividad</t>
  </si>
  <si>
    <t>Junta_act</t>
  </si>
  <si>
    <t>Municipalidades que no tienen constituida la Junta de Delegados Vecinales</t>
  </si>
  <si>
    <t>Muni_no</t>
  </si>
  <si>
    <t>El valor de Junta_act Lima proviene de el promedio de Lima Metropolitana y Lima provincia</t>
  </si>
  <si>
    <t>El valor de Muni_no Lima proviene de el promedio de Lima Metropolitana y Lima provincia</t>
  </si>
  <si>
    <t>MUNICIPALIDADES CON PARTICIPACIÓN DE LA POBLACIÓN EN LA GESTIÓN ADMINISTRATIVA, SEGÚN DEPARTAMENTO, 2024</t>
  </si>
  <si>
    <t>Municipalidades con participación de la población en la gestión administrativa</t>
  </si>
  <si>
    <t>Participación ciudadana según actividad y/o acción ya sea Formulando el Plan de Desarrollo Municipal Concertado, Concertando el presupuesto municipal, Formulando y controlando los planes económicos, En el
presupuesto participativo, En cabildo abierto y En audiencias públicas para rendición de cuentas</t>
  </si>
  <si>
    <t>PC</t>
  </si>
  <si>
    <t>Muni_ad</t>
  </si>
  <si>
    <t xml:space="preserve">Participación ciudadana </t>
  </si>
  <si>
    <t>MUNICIPALIDADES QUE TIENEN OFICINA O UNIDAD AMBIENTAL, SEGÚN DEPARTAMENTO, 2024</t>
  </si>
  <si>
    <t>Municipalidades que tienen Oficina o Unidad Ambiental</t>
  </si>
  <si>
    <t>OA</t>
  </si>
  <si>
    <t>P41_1</t>
  </si>
  <si>
    <t>C97</t>
  </si>
  <si>
    <t>Total de gastos municipales (I + II + III)
I. Gastos corrientes (remuneraciones, bienes y servicios, transferencias, otros gastos corrientes)
II. Gastos de capital (inversión en activos fijos, obras, otros gastos de capital)
III. Otros gastos financieros</t>
  </si>
  <si>
    <t>Sostenibilidad ambiental</t>
  </si>
  <si>
    <t>Gasto</t>
  </si>
  <si>
    <t xml:space="preserve">Dignidad humana </t>
  </si>
  <si>
    <t>promedio municipal de la cantidad diaria de residuos sólidos (en kg).</t>
  </si>
  <si>
    <t>Pob</t>
  </si>
  <si>
    <t>ndefun_</t>
  </si>
  <si>
    <t>tasa_bruta</t>
  </si>
  <si>
    <t>Li</t>
  </si>
  <si>
    <t>Ls</t>
  </si>
  <si>
    <t>Numero de defunciones estimadas</t>
  </si>
  <si>
    <t>Tasa ajustada x 100 mil habitantes</t>
  </si>
  <si>
    <t>Límite inferior</t>
  </si>
  <si>
    <t>Límite superior</t>
  </si>
  <si>
    <t>Mortalidad 2022</t>
  </si>
  <si>
    <t>IC</t>
  </si>
  <si>
    <t>El IC de Lima proviene de la media IC Lima metropolitana y IC de Lima provincia; además Callao tambien toma el valor de IC Lima</t>
  </si>
  <si>
    <t>Indice de competividad</t>
  </si>
  <si>
    <t>https://ipe.org.pe/indice-de-competitividad-regional-incore-2024/</t>
  </si>
  <si>
    <t>PIA</t>
  </si>
  <si>
    <r>
      <t xml:space="preserve">Año de Ejecución: </t>
    </r>
    <r>
      <rPr>
        <b/>
        <sz val="10"/>
        <color theme="1"/>
        <rFont val="Arial"/>
        <family val="2"/>
      </rPr>
      <t>2024</t>
    </r>
  </si>
  <si>
    <r>
      <t xml:space="preserve">Incluye: </t>
    </r>
    <r>
      <rPr>
        <b/>
        <sz val="10"/>
        <color theme="1"/>
        <rFont val="Arial"/>
        <family val="2"/>
      </rPr>
      <t>Actividades y Proyectos</t>
    </r>
  </si>
  <si>
    <t>TOTAL</t>
  </si>
  <si>
    <t> 91.2</t>
  </si>
  <si>
    <t>Nivel de Gobierno R: GOBIERNOS REGIONALES</t>
  </si>
  <si>
    <t> 95.0</t>
  </si>
  <si>
    <t>Departamento (Meta)</t>
  </si>
  <si>
    <t>PIM</t>
  </si>
  <si>
    <t>Certificación</t>
  </si>
  <si>
    <t>Compromiso Anual</t>
  </si>
  <si>
    <t>Ejecución</t>
  </si>
  <si>
    <t>Avance % </t>
  </si>
  <si>
    <t>Atención de Compromiso Mensual </t>
  </si>
  <si>
    <t>Devengado </t>
  </si>
  <si>
    <t>Girado </t>
  </si>
  <si>
    <t>  87.4</t>
  </si>
  <si>
    <t>  97.2</t>
  </si>
  <si>
    <t>  96.2</t>
  </si>
  <si>
    <t>  95.3</t>
  </si>
  <si>
    <t>  92.0</t>
  </si>
  <si>
    <t>  95.1</t>
  </si>
  <si>
    <t>  96.8</t>
  </si>
  <si>
    <t>  85.7</t>
  </si>
  <si>
    <t>  95.7</t>
  </si>
  <si>
    <t>  91.5</t>
  </si>
  <si>
    <t>  90.4</t>
  </si>
  <si>
    <t>  98.6</t>
  </si>
  <si>
    <t>  98.3</t>
  </si>
  <si>
    <r>
      <t xml:space="preserve">Recursos aprobado para una entidad pública al </t>
    </r>
    <r>
      <rPr>
        <b/>
        <sz val="11"/>
        <color theme="1"/>
        <rFont val="Calibri"/>
        <family val="2"/>
        <scheme val="minor"/>
      </rPr>
      <t>inicio del año fiscal</t>
    </r>
  </si>
  <si>
    <t>MUNICIPALIDADES QUE TIENEN IMPLEMENTADOS INSTRUMENTOS DE GESTIÓN AMBIENTAL, SEGÚN DEPARTAMENTO, 2024</t>
  </si>
  <si>
    <t>Intru_amb</t>
  </si>
  <si>
    <t>PI2023</t>
  </si>
  <si>
    <t>POBLACIÓN CON AL MENOS UNA NECESIDAD BÁSICA INSATISFECHA, SEGÚN DEPARTAMENTO, 2023</t>
  </si>
  <si>
    <t>Total de instrumentos de gestión ambiental implementados (Politica Ambiental Local (PAL),Diagnóstico Ambiental Local (DAL),Plan de Acción Ambiental Local (PAAL),Agenda Ambiental Local (AAL), Plan Anual de Evaluación y Fiscalización Ambiental (PLANEFA),Plan de Acción en Género y Cambio Climatológico (PAGCC), Estrategia Nacional de Bosques y Cambio Climático, Plan Director de Áreas Naturales Protegidas, Otro 3/)</t>
  </si>
  <si>
    <t>Justicia social</t>
  </si>
  <si>
    <t>Policentrismo</t>
  </si>
  <si>
    <t>POBLACIÓN URBANA QUE VIVE EN BARRIOS MARGINALES</t>
  </si>
  <si>
    <t>PUM2023</t>
  </si>
  <si>
    <t>PUM2023 LIMA proviene del promedio de Lima metropolitana y Lima provincia</t>
  </si>
  <si>
    <t>PI2023 Lima proviene del promedio del Lima provincia y Lima metropolitana</t>
  </si>
  <si>
    <t>Fuente: Instituto Nacional de Estadística e Informática (INEI) - Encuesta Nacional de Hogares (ENAHO).</t>
  </si>
  <si>
    <t>GORES</t>
  </si>
  <si>
    <t>input</t>
  </si>
  <si>
    <t>outputs</t>
  </si>
  <si>
    <t>Presupuesto público (actividades y proyectos) modificado en terminos percápita</t>
  </si>
  <si>
    <t>Gasto público percápita</t>
  </si>
  <si>
    <t>Inversión percápita</t>
  </si>
  <si>
    <t>GPT</t>
  </si>
  <si>
    <t>PI</t>
  </si>
  <si>
    <t>Municipalidades con participación en el presupuesto participativo</t>
  </si>
  <si>
    <t xml:space="preserve">Indice de competividad regional </t>
  </si>
  <si>
    <t>Indice de desarrollo humano regional</t>
  </si>
  <si>
    <t>Porcentaje de la población con al menos una necesidad básica insatisfecha, según departamento</t>
  </si>
  <si>
    <t>Ipobr</t>
  </si>
  <si>
    <t>Porcentaje estimado de la incidencia de pobreza calculado como el promedio  entre el límite inferior y el límite superior del intervalo de confianza correspondiente a cada departamento o grupo de departamentos.</t>
  </si>
  <si>
    <t>Ejecución del gasto público devengado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</si>
</sst>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7"/>
      <color theme="1"/>
      <name val="Arial"/>
      <family val="2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sz val="10"/>
      <name val="Arial"/>
      <family val="2"/>
    </font>
    <font>
      <b/>
      <sz val="7"/>
      <name val="Arial Narrow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A6EA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12" fillId="0" borderId="0"/>
    <xf numFmtId="0" fontId="14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0" fillId="0" borderId="0" xfId="0" quotePrefix="1"/>
    <xf numFmtId="43" fontId="0" fillId="0" borderId="0" xfId="1" applyFont="1"/>
    <xf numFmtId="0" fontId="0" fillId="0" borderId="0" xfId="0" applyAlignment="1">
      <alignment wrapText="1"/>
    </xf>
    <xf numFmtId="0" fontId="4" fillId="0" borderId="4" xfId="0" applyFont="1" applyBorder="1"/>
    <xf numFmtId="0" fontId="0" fillId="0" borderId="4" xfId="0" applyBorder="1" applyAlignment="1">
      <alignment wrapText="1"/>
    </xf>
    <xf numFmtId="0" fontId="6" fillId="0" borderId="0" xfId="0" applyFont="1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9" fillId="2" borderId="7" xfId="0" applyFont="1" applyFill="1" applyBorder="1" applyAlignment="1">
      <alignment horizontal="left" wrapText="1"/>
    </xf>
    <xf numFmtId="3" fontId="10" fillId="2" borderId="7" xfId="0" applyNumberFormat="1" applyFont="1" applyFill="1" applyBorder="1" applyAlignment="1">
      <alignment horizontal="right"/>
    </xf>
    <xf numFmtId="0" fontId="10" fillId="2" borderId="7" xfId="0" applyFont="1" applyFill="1" applyBorder="1" applyAlignment="1">
      <alignment horizontal="right"/>
    </xf>
    <xf numFmtId="0" fontId="9" fillId="2" borderId="8" xfId="0" applyFont="1" applyFill="1" applyBorder="1" applyAlignment="1">
      <alignment horizontal="left" wrapText="1"/>
    </xf>
    <xf numFmtId="3" fontId="10" fillId="2" borderId="8" xfId="0" applyNumberFormat="1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0" fontId="11" fillId="3" borderId="8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/>
    <xf numFmtId="0" fontId="13" fillId="4" borderId="0" xfId="3" applyFont="1" applyFill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2" fontId="0" fillId="0" borderId="0" xfId="0" applyNumberFormat="1"/>
    <xf numFmtId="0" fontId="14" fillId="0" borderId="0" xfId="4"/>
    <xf numFmtId="0" fontId="0" fillId="0" borderId="0" xfId="0" applyAlignment="1">
      <alignment vertical="top" wrapText="1"/>
    </xf>
    <xf numFmtId="9" fontId="0" fillId="0" borderId="0" xfId="5" applyFont="1"/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2" borderId="0" xfId="0" applyFont="1" applyFill="1" applyAlignment="1">
      <alignment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</cellXfs>
  <cellStyles count="6">
    <cellStyle name="Hipervínculo" xfId="4" builtinId="8"/>
    <cellStyle name="Millares" xfId="1" builtinId="3"/>
    <cellStyle name="Normal" xfId="0" builtinId="0"/>
    <cellStyle name="Normal 7 5" xfId="2" xr:uid="{52AC4E39-9362-4112-A0E2-79867208367F}"/>
    <cellStyle name="Normal_pobreza-brecha-severidad" xfId="3" xr:uid="{F6501EF1-F708-4DA7-8F3F-96E336FA28E6}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pe.org.pe/indice-de-competitividad-regional-incore-2024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1E25-42E8-421E-A096-6F1381EACE35}">
  <dimension ref="A2:G25"/>
  <sheetViews>
    <sheetView workbookViewId="0">
      <selection activeCell="F34" sqref="F34"/>
    </sheetView>
  </sheetViews>
  <sheetFormatPr baseColWidth="10" defaultRowHeight="15" x14ac:dyDescent="0.25"/>
  <sheetData>
    <row r="2" spans="1:7" x14ac:dyDescent="0.25">
      <c r="B2" t="s">
        <v>17</v>
      </c>
      <c r="C2" t="s">
        <v>18</v>
      </c>
      <c r="D2" t="s">
        <v>30</v>
      </c>
      <c r="E2" t="s">
        <v>28</v>
      </c>
      <c r="F2" t="s">
        <v>29</v>
      </c>
      <c r="G2" t="s">
        <v>31</v>
      </c>
    </row>
    <row r="3" spans="1:7" x14ac:dyDescent="0.25">
      <c r="A3">
        <v>1</v>
      </c>
      <c r="B3" t="s">
        <v>0</v>
      </c>
      <c r="C3">
        <v>0.51593385017743065</v>
      </c>
      <c r="D3">
        <v>1203622</v>
      </c>
      <c r="E3" s="3">
        <v>12.5</v>
      </c>
      <c r="F3" s="3">
        <v>11.2</v>
      </c>
      <c r="G3" s="3">
        <v>11.1</v>
      </c>
    </row>
    <row r="4" spans="1:7" x14ac:dyDescent="0.25">
      <c r="A4">
        <v>2</v>
      </c>
      <c r="B4" t="s">
        <v>1</v>
      </c>
      <c r="C4">
        <v>0.41092584225299045</v>
      </c>
      <c r="D4">
        <v>430704</v>
      </c>
      <c r="E4" s="3">
        <v>14.3</v>
      </c>
      <c r="F4" s="3">
        <v>13.6</v>
      </c>
      <c r="G4" s="3">
        <v>15.6</v>
      </c>
    </row>
    <row r="5" spans="1:7" x14ac:dyDescent="0.25">
      <c r="A5">
        <v>3</v>
      </c>
      <c r="B5" t="s">
        <v>2</v>
      </c>
      <c r="C5">
        <v>0.43274119480844875</v>
      </c>
      <c r="D5">
        <v>672901</v>
      </c>
      <c r="E5" s="3">
        <v>18</v>
      </c>
      <c r="F5" s="3">
        <v>17.399999999999999</v>
      </c>
      <c r="G5" s="3">
        <v>17.7</v>
      </c>
    </row>
    <row r="6" spans="1:7" x14ac:dyDescent="0.25">
      <c r="A6">
        <v>4</v>
      </c>
      <c r="B6" t="s">
        <v>3</v>
      </c>
      <c r="C6">
        <v>0.42511817746726094</v>
      </c>
      <c r="D6">
        <v>1462967</v>
      </c>
      <c r="E6" s="3">
        <v>15.4</v>
      </c>
      <c r="F6" s="3">
        <v>14.9</v>
      </c>
      <c r="G6" s="3">
        <v>14.8</v>
      </c>
    </row>
    <row r="7" spans="1:7" x14ac:dyDescent="0.25">
      <c r="A7">
        <v>5</v>
      </c>
      <c r="B7" t="s">
        <v>4</v>
      </c>
      <c r="C7">
        <v>0.64016310985959857</v>
      </c>
      <c r="D7">
        <v>1190504</v>
      </c>
      <c r="E7" s="3">
        <f>+E11</f>
        <v>21.4</v>
      </c>
      <c r="F7" s="3"/>
      <c r="G7" s="3"/>
    </row>
    <row r="8" spans="1:7" x14ac:dyDescent="0.25">
      <c r="A8">
        <v>6</v>
      </c>
      <c r="B8" t="s">
        <v>5</v>
      </c>
      <c r="C8">
        <v>0.51207166135561821</v>
      </c>
      <c r="D8">
        <v>1395180</v>
      </c>
      <c r="E8" s="3">
        <v>12.6</v>
      </c>
      <c r="F8" s="3">
        <v>14</v>
      </c>
      <c r="G8" s="3">
        <v>12.5</v>
      </c>
    </row>
    <row r="9" spans="1:7" x14ac:dyDescent="0.25">
      <c r="A9">
        <v>7</v>
      </c>
      <c r="B9" t="s">
        <v>6</v>
      </c>
      <c r="C9">
        <v>0.5107494098048051</v>
      </c>
      <c r="D9">
        <v>1382377</v>
      </c>
      <c r="E9" s="3">
        <v>12.5</v>
      </c>
      <c r="F9" s="3">
        <v>12.7</v>
      </c>
      <c r="G9" s="3">
        <v>12.5</v>
      </c>
    </row>
    <row r="10" spans="1:7" x14ac:dyDescent="0.25">
      <c r="A10">
        <v>8</v>
      </c>
      <c r="B10" t="s">
        <v>7</v>
      </c>
      <c r="C10">
        <v>0.5482244400091113</v>
      </c>
      <c r="D10">
        <v>2107450</v>
      </c>
      <c r="E10" s="3">
        <v>23</v>
      </c>
      <c r="F10" s="3">
        <v>19.7</v>
      </c>
      <c r="G10" s="3">
        <v>18.8</v>
      </c>
    </row>
    <row r="11" spans="1:7" x14ac:dyDescent="0.25">
      <c r="A11">
        <v>9</v>
      </c>
      <c r="B11" t="s">
        <v>8</v>
      </c>
      <c r="C11">
        <v>0.73867021081601392</v>
      </c>
      <c r="D11">
        <v>11170333</v>
      </c>
      <c r="E11" s="3">
        <v>21.4</v>
      </c>
      <c r="F11" s="3">
        <v>18.5</v>
      </c>
      <c r="G11" s="3">
        <v>18</v>
      </c>
    </row>
    <row r="12" spans="1:7" x14ac:dyDescent="0.25">
      <c r="A12">
        <v>10</v>
      </c>
      <c r="B12" t="s">
        <v>9</v>
      </c>
      <c r="C12">
        <v>0.48337695031612088</v>
      </c>
      <c r="D12">
        <v>1062366</v>
      </c>
      <c r="E12" s="3">
        <v>28</v>
      </c>
      <c r="F12" s="3">
        <v>27.5</v>
      </c>
      <c r="G12" s="3">
        <v>27.3</v>
      </c>
    </row>
    <row r="13" spans="1:7" x14ac:dyDescent="0.25">
      <c r="A13">
        <v>11</v>
      </c>
      <c r="B13" t="s">
        <v>10</v>
      </c>
      <c r="C13">
        <v>0.65891337141704875</v>
      </c>
      <c r="D13">
        <v>200674</v>
      </c>
      <c r="E13" s="3">
        <f>+AVERAGE(F13:G13)</f>
        <v>19</v>
      </c>
      <c r="F13" s="3">
        <v>18.600000000000001</v>
      </c>
      <c r="G13" s="3">
        <v>19.399999999999999</v>
      </c>
    </row>
    <row r="14" spans="1:7" x14ac:dyDescent="0.25">
      <c r="A14">
        <v>12</v>
      </c>
      <c r="B14" t="s">
        <v>11</v>
      </c>
      <c r="C14">
        <v>0.47846783424381306</v>
      </c>
      <c r="D14">
        <v>271173</v>
      </c>
      <c r="E14" s="3">
        <v>5.9</v>
      </c>
      <c r="F14" s="3"/>
      <c r="G14" s="3">
        <v>5.4</v>
      </c>
    </row>
    <row r="15" spans="1:7" x14ac:dyDescent="0.25">
      <c r="A15">
        <v>13</v>
      </c>
      <c r="B15" t="s">
        <v>12</v>
      </c>
      <c r="C15">
        <v>0.51300553496337808</v>
      </c>
      <c r="D15">
        <v>2130677</v>
      </c>
      <c r="E15" s="3">
        <v>26.6</v>
      </c>
      <c r="F15" s="3">
        <v>23.8</v>
      </c>
      <c r="G15" s="3">
        <v>22.5</v>
      </c>
    </row>
    <row r="16" spans="1:7" x14ac:dyDescent="0.25">
      <c r="A16">
        <v>14</v>
      </c>
      <c r="B16" t="s">
        <v>13</v>
      </c>
      <c r="C16">
        <v>0.48320026349549811</v>
      </c>
      <c r="D16">
        <v>940143</v>
      </c>
      <c r="E16" s="3">
        <v>23.6</v>
      </c>
      <c r="F16" s="3">
        <v>23.1</v>
      </c>
      <c r="G16" s="3">
        <v>23.3</v>
      </c>
    </row>
    <row r="17" spans="1:7" x14ac:dyDescent="0.25">
      <c r="A17">
        <v>15</v>
      </c>
      <c r="B17" t="s">
        <v>14</v>
      </c>
      <c r="C17">
        <v>0.59002846792176156</v>
      </c>
      <c r="D17">
        <v>390222</v>
      </c>
      <c r="E17" s="3">
        <v>19</v>
      </c>
      <c r="F17" s="3">
        <v>17.8</v>
      </c>
      <c r="G17" s="3">
        <v>17.5</v>
      </c>
    </row>
    <row r="18" spans="1:7" x14ac:dyDescent="0.25">
      <c r="A18">
        <v>16</v>
      </c>
      <c r="B18" t="s">
        <v>15</v>
      </c>
      <c r="C18">
        <v>0.55517195791639373</v>
      </c>
      <c r="D18">
        <v>263123</v>
      </c>
      <c r="E18" s="3">
        <v>27.2</v>
      </c>
      <c r="F18" s="3">
        <v>24.5</v>
      </c>
      <c r="G18" s="3">
        <v>24.2</v>
      </c>
    </row>
    <row r="19" spans="1:7" x14ac:dyDescent="0.25">
      <c r="A19">
        <v>17</v>
      </c>
      <c r="B19" t="s">
        <v>16</v>
      </c>
      <c r="C19">
        <v>0.48352401035886294</v>
      </c>
      <c r="D19">
        <v>630485</v>
      </c>
      <c r="E19" s="3">
        <v>26.8</v>
      </c>
      <c r="F19" s="3">
        <v>25.7</v>
      </c>
      <c r="G19" s="3">
        <v>26.1</v>
      </c>
    </row>
    <row r="20" spans="1:7" x14ac:dyDescent="0.25">
      <c r="C20" t="s">
        <v>21</v>
      </c>
      <c r="E20" t="s">
        <v>32</v>
      </c>
    </row>
    <row r="22" spans="1:7" x14ac:dyDescent="0.25">
      <c r="D22" t="s">
        <v>24</v>
      </c>
    </row>
    <row r="23" spans="1:7" x14ac:dyDescent="0.25">
      <c r="C23" t="s">
        <v>22</v>
      </c>
      <c r="D23" t="s">
        <v>20</v>
      </c>
    </row>
    <row r="24" spans="1:7" x14ac:dyDescent="0.25">
      <c r="C24" t="s">
        <v>23</v>
      </c>
      <c r="D24" t="s">
        <v>25</v>
      </c>
    </row>
    <row r="25" spans="1:7" x14ac:dyDescent="0.25">
      <c r="D2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workbookViewId="0">
      <pane xSplit="1" topLeftCell="B1" activePane="topRight" state="frozen"/>
      <selection pane="topRight" activeCell="E32" sqref="E32"/>
    </sheetView>
  </sheetViews>
  <sheetFormatPr baseColWidth="10" defaultColWidth="9.140625" defaultRowHeight="15" x14ac:dyDescent="0.25"/>
  <cols>
    <col min="1" max="1" width="15.140625" customWidth="1"/>
    <col min="2" max="2" width="11.5703125" bestFit="1" customWidth="1"/>
    <col min="3" max="3" width="19.140625" bestFit="1" customWidth="1"/>
    <col min="5" max="5" width="17.7109375" bestFit="1" customWidth="1"/>
    <col min="8" max="8" width="10.140625" bestFit="1" customWidth="1"/>
    <col min="16" max="16" width="10.5703125" bestFit="1" customWidth="1"/>
    <col min="17" max="17" width="9.5703125" bestFit="1" customWidth="1"/>
    <col min="18" max="18" width="10.5703125" bestFit="1" customWidth="1"/>
    <col min="20" max="20" width="12.85546875" customWidth="1"/>
  </cols>
  <sheetData>
    <row r="1" spans="1:24" x14ac:dyDescent="0.25">
      <c r="A1" t="s">
        <v>124</v>
      </c>
      <c r="B1" s="30" t="s">
        <v>27</v>
      </c>
      <c r="C1" s="30" t="s">
        <v>82</v>
      </c>
      <c r="D1" s="30" t="s">
        <v>18</v>
      </c>
      <c r="E1" s="30" t="s">
        <v>62</v>
      </c>
      <c r="F1" s="30" t="s">
        <v>61</v>
      </c>
      <c r="G1" s="30" t="s">
        <v>60</v>
      </c>
      <c r="H1" s="30" t="s">
        <v>113</v>
      </c>
      <c r="I1" s="31" t="s">
        <v>56</v>
      </c>
      <c r="J1" s="31" t="s">
        <v>55</v>
      </c>
      <c r="K1" s="30" t="s">
        <v>39</v>
      </c>
      <c r="L1" s="30" t="s">
        <v>44</v>
      </c>
      <c r="M1" s="30" t="s">
        <v>47</v>
      </c>
      <c r="N1" s="32" t="s">
        <v>49</v>
      </c>
      <c r="O1" s="30" t="s">
        <v>69</v>
      </c>
      <c r="P1" s="30" t="s">
        <v>70</v>
      </c>
      <c r="Q1" s="30" t="s">
        <v>71</v>
      </c>
      <c r="R1" s="32" t="s">
        <v>72</v>
      </c>
      <c r="S1" s="33" t="s">
        <v>78</v>
      </c>
      <c r="T1" s="30" t="s">
        <v>113</v>
      </c>
      <c r="U1" s="30" t="s">
        <v>114</v>
      </c>
      <c r="V1" s="30" t="s">
        <v>120</v>
      </c>
    </row>
    <row r="2" spans="1:24" x14ac:dyDescent="0.25">
      <c r="A2" t="s">
        <v>0</v>
      </c>
      <c r="B2" s="34">
        <v>1201463</v>
      </c>
      <c r="C2" s="34">
        <v>2606704051</v>
      </c>
      <c r="D2" s="30">
        <v>0.51593385017743065</v>
      </c>
      <c r="E2" s="34">
        <v>2493379837</v>
      </c>
      <c r="F2" s="30">
        <v>5516.2987999999996</v>
      </c>
      <c r="G2" s="30">
        <v>103</v>
      </c>
      <c r="H2" s="30">
        <v>195</v>
      </c>
      <c r="I2" s="30">
        <v>146</v>
      </c>
      <c r="J2" s="30">
        <v>370</v>
      </c>
      <c r="K2" s="30">
        <v>38</v>
      </c>
      <c r="L2" s="30">
        <v>553</v>
      </c>
      <c r="M2" s="30">
        <v>35</v>
      </c>
      <c r="N2" s="32">
        <v>128</v>
      </c>
      <c r="O2" s="30">
        <v>172</v>
      </c>
      <c r="P2" s="34">
        <v>8.1551372623393856</v>
      </c>
      <c r="Q2" s="34">
        <v>6.9363634244339361</v>
      </c>
      <c r="R2" s="35">
        <v>9.3739111002448361</v>
      </c>
      <c r="S2" s="33">
        <v>4.6846866202980424</v>
      </c>
      <c r="T2" s="30">
        <v>195</v>
      </c>
      <c r="U2" s="34">
        <v>18.798358491489125</v>
      </c>
      <c r="V2" s="34">
        <v>51.644269999999999</v>
      </c>
      <c r="W2">
        <f>+E2/B2</f>
        <v>2075.2864108174786</v>
      </c>
      <c r="X2">
        <f>+Hoja1!G7/'2024'!B2</f>
        <v>2183.923254399012</v>
      </c>
    </row>
    <row r="3" spans="1:24" x14ac:dyDescent="0.25">
      <c r="A3" t="s">
        <v>1</v>
      </c>
      <c r="B3" s="34">
        <v>434930</v>
      </c>
      <c r="C3" s="34">
        <v>1449898451</v>
      </c>
      <c r="D3" s="30">
        <v>0.41092584225299045</v>
      </c>
      <c r="E3" s="34">
        <v>880304293</v>
      </c>
      <c r="F3" s="30">
        <v>2824.2262000000001</v>
      </c>
      <c r="G3" s="30">
        <v>65</v>
      </c>
      <c r="H3" s="30">
        <v>125</v>
      </c>
      <c r="I3" s="30">
        <v>82</v>
      </c>
      <c r="J3" s="30">
        <v>253</v>
      </c>
      <c r="K3" s="30">
        <v>39</v>
      </c>
      <c r="L3" s="30">
        <v>1258</v>
      </c>
      <c r="M3" s="30">
        <v>38</v>
      </c>
      <c r="N3" s="32">
        <v>46</v>
      </c>
      <c r="O3" s="30">
        <v>77</v>
      </c>
      <c r="P3" s="34">
        <v>8.0266861252996975</v>
      </c>
      <c r="Q3" s="34">
        <v>6.2338236006162244</v>
      </c>
      <c r="R3" s="35">
        <v>9.8195486499831706</v>
      </c>
      <c r="S3" s="33">
        <v>3.9013593996179114</v>
      </c>
      <c r="T3" s="30">
        <v>125</v>
      </c>
      <c r="U3" s="34">
        <v>9.3473831155337077</v>
      </c>
      <c r="V3" s="34">
        <v>62.959960000000002</v>
      </c>
      <c r="W3">
        <f t="shared" ref="W3:W18" si="0">+E3/B3</f>
        <v>2024.0137332444301</v>
      </c>
      <c r="X3">
        <f>+Hoja1!G8/'2024'!B3</f>
        <v>3542.9825627112409</v>
      </c>
    </row>
    <row r="4" spans="1:24" x14ac:dyDescent="0.25">
      <c r="A4" t="s">
        <v>2</v>
      </c>
      <c r="B4" s="34">
        <v>681871</v>
      </c>
      <c r="C4" s="34">
        <v>2238090178</v>
      </c>
      <c r="D4" s="30">
        <v>0.43274119480844875</v>
      </c>
      <c r="E4" s="34">
        <v>1061481782</v>
      </c>
      <c r="F4" s="30">
        <v>2762.8454999999999</v>
      </c>
      <c r="G4" s="30">
        <v>87</v>
      </c>
      <c r="H4" s="30">
        <v>186</v>
      </c>
      <c r="I4" s="30">
        <v>123</v>
      </c>
      <c r="J4" s="30">
        <v>356</v>
      </c>
      <c r="K4" s="30">
        <v>45</v>
      </c>
      <c r="L4" s="30">
        <v>766</v>
      </c>
      <c r="M4" s="30">
        <v>39</v>
      </c>
      <c r="N4" s="32">
        <v>79</v>
      </c>
      <c r="O4" s="30">
        <v>130</v>
      </c>
      <c r="P4" s="34">
        <v>8.2341018495059544</v>
      </c>
      <c r="Q4" s="34">
        <v>6.8186319779615463</v>
      </c>
      <c r="R4" s="35">
        <v>9.6495717210503624</v>
      </c>
      <c r="S4" s="33">
        <v>3.7863689275988279</v>
      </c>
      <c r="T4" s="30">
        <v>186</v>
      </c>
      <c r="U4" s="34">
        <v>15.873314588937376</v>
      </c>
      <c r="V4" s="34">
        <v>65.075550000000007</v>
      </c>
      <c r="W4">
        <f t="shared" si="0"/>
        <v>1556.7193530741151</v>
      </c>
      <c r="X4">
        <f>+Hoja1!G9/'2024'!B4</f>
        <v>3654.1109946016181</v>
      </c>
    </row>
    <row r="5" spans="1:24" x14ac:dyDescent="0.25">
      <c r="A5" t="s">
        <v>3</v>
      </c>
      <c r="B5" s="34">
        <v>1447769</v>
      </c>
      <c r="C5" s="34">
        <v>3399766172</v>
      </c>
      <c r="D5" s="30">
        <v>0.42511817746726094</v>
      </c>
      <c r="E5" s="34">
        <v>1905329051</v>
      </c>
      <c r="F5" s="30">
        <v>4599.8031000000001</v>
      </c>
      <c r="G5" s="30">
        <v>97</v>
      </c>
      <c r="H5" s="30">
        <v>227</v>
      </c>
      <c r="I5" s="30">
        <v>110</v>
      </c>
      <c r="J5" s="30">
        <v>266</v>
      </c>
      <c r="K5" s="30">
        <v>19</v>
      </c>
      <c r="L5" s="30">
        <v>981</v>
      </c>
      <c r="M5" s="30">
        <v>16</v>
      </c>
      <c r="N5" s="32">
        <v>108</v>
      </c>
      <c r="O5" s="30">
        <v>222</v>
      </c>
      <c r="P5" s="34">
        <v>8.0144404332129966</v>
      </c>
      <c r="Q5" s="34">
        <v>6.9601681489360061</v>
      </c>
      <c r="R5" s="35">
        <v>9.0687127174899871</v>
      </c>
      <c r="S5" s="33">
        <v>3.1896673231324595</v>
      </c>
      <c r="T5" s="30">
        <v>227</v>
      </c>
      <c r="U5" s="34">
        <v>16.188659934766232</v>
      </c>
      <c r="V5" s="34">
        <v>51.130049999999997</v>
      </c>
      <c r="W5">
        <f t="shared" si="0"/>
        <v>1316.0449291288874</v>
      </c>
      <c r="X5">
        <f>+Hoja1!G10/'2024'!B5</f>
        <v>2619.8070824834626</v>
      </c>
    </row>
    <row r="6" spans="1:24" x14ac:dyDescent="0.25">
      <c r="A6" t="s">
        <v>4</v>
      </c>
      <c r="B6" s="34">
        <v>1200483</v>
      </c>
      <c r="C6" s="34">
        <v>1622828004</v>
      </c>
      <c r="D6" s="30">
        <v>0.64016310985959857</v>
      </c>
      <c r="E6" s="34">
        <v>863942020</v>
      </c>
      <c r="F6" s="30">
        <v>145941.14000000001</v>
      </c>
      <c r="G6" s="30">
        <v>7</v>
      </c>
      <c r="H6" s="30">
        <v>19</v>
      </c>
      <c r="I6" s="30">
        <v>7</v>
      </c>
      <c r="J6" s="30">
        <v>26</v>
      </c>
      <c r="K6" s="30">
        <v>5</v>
      </c>
      <c r="L6" s="30">
        <v>481</v>
      </c>
      <c r="M6" s="30">
        <v>5</v>
      </c>
      <c r="N6" s="32">
        <v>2</v>
      </c>
      <c r="O6" s="30">
        <v>77</v>
      </c>
      <c r="P6" s="34">
        <v>4.804692374890803</v>
      </c>
      <c r="Q6" s="34">
        <v>3.7315031698933891</v>
      </c>
      <c r="R6" s="35">
        <v>5.8778815798882169</v>
      </c>
      <c r="S6" s="33">
        <v>6.3925135643201134</v>
      </c>
      <c r="T6" s="30">
        <v>19</v>
      </c>
      <c r="U6" s="34">
        <v>9.210995862343923</v>
      </c>
      <c r="V6" s="34">
        <v>35.170299999999997</v>
      </c>
      <c r="W6">
        <f t="shared" si="0"/>
        <v>719.66201937053665</v>
      </c>
      <c r="X6">
        <f>+Hoja1!G11/'2024'!B6</f>
        <v>1323.4691345066944</v>
      </c>
    </row>
    <row r="7" spans="1:24" x14ac:dyDescent="0.25">
      <c r="A7" t="s">
        <v>5</v>
      </c>
      <c r="B7" s="34">
        <v>1408034</v>
      </c>
      <c r="C7" s="34">
        <v>3191207447</v>
      </c>
      <c r="D7" s="30">
        <v>0.51207166135561821</v>
      </c>
      <c r="E7" s="34">
        <v>4697978333</v>
      </c>
      <c r="F7" s="30">
        <v>8509.6293000000005</v>
      </c>
      <c r="G7" s="30">
        <v>88</v>
      </c>
      <c r="H7" s="30">
        <v>194</v>
      </c>
      <c r="I7" s="30">
        <v>113</v>
      </c>
      <c r="J7" s="30">
        <v>330</v>
      </c>
      <c r="K7" s="30">
        <v>40</v>
      </c>
      <c r="L7" s="30">
        <v>1728</v>
      </c>
      <c r="M7" s="30">
        <v>38</v>
      </c>
      <c r="N7" s="32">
        <v>76</v>
      </c>
      <c r="O7" s="30">
        <v>181</v>
      </c>
      <c r="P7" s="34">
        <v>7.5593050451052459</v>
      </c>
      <c r="Q7" s="34">
        <v>6.4580227559194592</v>
      </c>
      <c r="R7" s="35">
        <v>8.6605873342910318</v>
      </c>
      <c r="S7" s="33">
        <v>4.8776449683282967</v>
      </c>
      <c r="T7" s="30">
        <v>194</v>
      </c>
      <c r="U7" s="34">
        <v>11.165087372538363</v>
      </c>
      <c r="V7" s="34">
        <v>67.795950000000005</v>
      </c>
      <c r="W7">
        <f t="shared" si="0"/>
        <v>3336.5517686362687</v>
      </c>
      <c r="X7">
        <f>+Hoja1!G12/'2024'!B7</f>
        <v>2523.160226954747</v>
      </c>
    </row>
    <row r="8" spans="1:24" x14ac:dyDescent="0.25">
      <c r="A8" t="s">
        <v>6</v>
      </c>
      <c r="B8" s="34">
        <v>1401732</v>
      </c>
      <c r="C8" s="34">
        <v>3118367981</v>
      </c>
      <c r="D8" s="30">
        <v>0.5107494098048051</v>
      </c>
      <c r="E8" s="34">
        <v>1280988154</v>
      </c>
      <c r="F8" s="30">
        <v>7253.1720999999998</v>
      </c>
      <c r="G8" s="30">
        <v>108</v>
      </c>
      <c r="H8" s="30">
        <v>193</v>
      </c>
      <c r="I8" s="30">
        <v>120</v>
      </c>
      <c r="J8" s="30">
        <v>283</v>
      </c>
      <c r="K8" s="30">
        <v>59</v>
      </c>
      <c r="L8" s="30">
        <v>1244</v>
      </c>
      <c r="M8" s="30">
        <v>51</v>
      </c>
      <c r="N8" s="32">
        <v>65</v>
      </c>
      <c r="O8" s="30">
        <v>196</v>
      </c>
      <c r="P8" s="34">
        <v>6.7020003419387928</v>
      </c>
      <c r="Q8" s="34">
        <v>5.7637202940673617</v>
      </c>
      <c r="R8" s="35">
        <v>7.6402803898102238</v>
      </c>
      <c r="S8" s="33">
        <v>4.4492223332156611</v>
      </c>
      <c r="T8" s="30">
        <v>193</v>
      </c>
      <c r="U8" s="34">
        <v>20.399732560157812</v>
      </c>
      <c r="V8" s="34">
        <v>49.373980000000003</v>
      </c>
      <c r="W8">
        <f t="shared" si="0"/>
        <v>913.86096200985639</v>
      </c>
      <c r="X8">
        <f>+Hoja1!G13/'2024'!B8</f>
        <v>2355.9704658237097</v>
      </c>
    </row>
    <row r="9" spans="1:24" x14ac:dyDescent="0.25">
      <c r="A9" t="s">
        <v>7</v>
      </c>
      <c r="B9" s="34">
        <v>2168372</v>
      </c>
      <c r="C9" s="34">
        <v>3435185374</v>
      </c>
      <c r="D9" s="30">
        <v>0.5482244400091113</v>
      </c>
      <c r="E9" s="34">
        <v>1709905523</v>
      </c>
      <c r="F9" s="30">
        <v>16205.518</v>
      </c>
      <c r="G9" s="30">
        <v>71</v>
      </c>
      <c r="H9" s="30">
        <v>135</v>
      </c>
      <c r="I9" s="30">
        <v>77</v>
      </c>
      <c r="J9" s="30">
        <v>185</v>
      </c>
      <c r="K9" s="30">
        <v>17</v>
      </c>
      <c r="L9" s="30">
        <v>790</v>
      </c>
      <c r="M9" s="30">
        <v>16</v>
      </c>
      <c r="N9" s="32">
        <v>67</v>
      </c>
      <c r="O9" s="30">
        <v>215</v>
      </c>
      <c r="P9" s="34">
        <v>6.2420160260132391</v>
      </c>
      <c r="Q9" s="34">
        <v>5.4076401850747375</v>
      </c>
      <c r="R9" s="35">
        <v>7.0763918669517407</v>
      </c>
      <c r="S9" s="33">
        <v>4.8119697224987936</v>
      </c>
      <c r="T9" s="30">
        <v>135</v>
      </c>
      <c r="U9" s="34">
        <v>11.845125077763575</v>
      </c>
      <c r="V9" s="34">
        <v>54.703659999999999</v>
      </c>
      <c r="W9">
        <f t="shared" si="0"/>
        <v>788.56650196552994</v>
      </c>
      <c r="X9">
        <f>+Hoja1!G14/'2024'!B9</f>
        <v>1687.656992896053</v>
      </c>
    </row>
    <row r="10" spans="1:24" x14ac:dyDescent="0.25">
      <c r="A10" t="s">
        <v>8</v>
      </c>
      <c r="B10" s="34">
        <v>11252320</v>
      </c>
      <c r="C10" s="34">
        <v>2160190316</v>
      </c>
      <c r="D10" s="30">
        <v>0.73867021081601392</v>
      </c>
      <c r="E10" s="34">
        <v>6309370246</v>
      </c>
      <c r="F10" s="30">
        <v>66223.62</v>
      </c>
      <c r="G10" s="30">
        <v>64</v>
      </c>
      <c r="H10" s="30">
        <v>149</v>
      </c>
      <c r="I10" s="30">
        <v>83</v>
      </c>
      <c r="J10" s="30">
        <v>240</v>
      </c>
      <c r="K10" s="36">
        <f>+(24+31)/2</f>
        <v>27.5</v>
      </c>
      <c r="L10" s="30">
        <f>+(2258+1156)/2</f>
        <v>1707</v>
      </c>
      <c r="M10" s="30">
        <v>26</v>
      </c>
      <c r="N10" s="32">
        <f>+(19+97)/2</f>
        <v>58</v>
      </c>
      <c r="O10" s="30">
        <v>874</v>
      </c>
      <c r="P10" s="34">
        <v>5.1169462252275988</v>
      </c>
      <c r="Q10" s="34">
        <v>4.7777029808468701</v>
      </c>
      <c r="R10" s="35">
        <v>5.4561894696083275</v>
      </c>
      <c r="S10" s="33">
        <v>6.3925135643201134</v>
      </c>
      <c r="T10" s="36">
        <v>148.5</v>
      </c>
      <c r="U10" s="34">
        <v>11.864522195599804</v>
      </c>
      <c r="V10" s="34">
        <v>44.917920000000002</v>
      </c>
      <c r="W10">
        <f t="shared" si="0"/>
        <v>560.71727839236712</v>
      </c>
      <c r="X10">
        <f>+Hoja1!G15/'2024'!B10</f>
        <v>198.80082782928321</v>
      </c>
    </row>
    <row r="11" spans="1:24" x14ac:dyDescent="0.25">
      <c r="A11" t="s">
        <v>9</v>
      </c>
      <c r="B11" s="37">
        <v>1046452</v>
      </c>
      <c r="C11" s="37">
        <v>3352744628</v>
      </c>
      <c r="D11" s="30">
        <v>0.48337695031612088</v>
      </c>
      <c r="E11" s="34">
        <v>899359918</v>
      </c>
      <c r="F11" s="30">
        <v>11916</v>
      </c>
      <c r="G11" s="30">
        <v>42</v>
      </c>
      <c r="H11" s="30">
        <v>86</v>
      </c>
      <c r="I11" s="30">
        <v>48</v>
      </c>
      <c r="J11" s="30">
        <v>127</v>
      </c>
      <c r="K11" s="30">
        <v>7</v>
      </c>
      <c r="L11" s="30">
        <v>556</v>
      </c>
      <c r="M11" s="30">
        <v>6</v>
      </c>
      <c r="N11" s="32">
        <v>46</v>
      </c>
      <c r="O11" s="30">
        <v>210</v>
      </c>
      <c r="P11" s="34">
        <v>10.017650145494443</v>
      </c>
      <c r="Q11" s="34">
        <v>8.6627344167089007</v>
      </c>
      <c r="R11" s="35">
        <v>11.372565874279985</v>
      </c>
      <c r="S11" s="33">
        <v>2.8182999862216858</v>
      </c>
      <c r="T11" s="30">
        <v>86</v>
      </c>
      <c r="U11" s="34">
        <v>54.701170420204988</v>
      </c>
      <c r="V11" s="34">
        <v>76.377570000000006</v>
      </c>
      <c r="W11">
        <f t="shared" si="0"/>
        <v>859.43733491837179</v>
      </c>
      <c r="X11">
        <f>+Hoja1!G16/'2024'!B11</f>
        <v>3328.4749181042225</v>
      </c>
    </row>
    <row r="12" spans="1:24" x14ac:dyDescent="0.25">
      <c r="A12" t="s">
        <v>10</v>
      </c>
      <c r="B12" s="34">
        <v>207418</v>
      </c>
      <c r="C12" s="34">
        <v>715140919</v>
      </c>
      <c r="D12" s="30">
        <v>0.65891337141704875</v>
      </c>
      <c r="E12" s="34">
        <v>727925396</v>
      </c>
      <c r="F12" s="30">
        <v>6600.3810000000003</v>
      </c>
      <c r="G12" s="30">
        <v>13</v>
      </c>
      <c r="H12" s="30">
        <v>35</v>
      </c>
      <c r="I12" s="30">
        <v>21</v>
      </c>
      <c r="J12" s="30">
        <v>63</v>
      </c>
      <c r="K12" s="30">
        <v>7</v>
      </c>
      <c r="L12" s="30">
        <v>70</v>
      </c>
      <c r="M12" s="30">
        <v>6</v>
      </c>
      <c r="N12" s="32">
        <v>14</v>
      </c>
      <c r="O12" s="30">
        <v>18</v>
      </c>
      <c r="P12" s="34">
        <v>6.7014147431124345</v>
      </c>
      <c r="Q12" s="34">
        <v>3.6055190816255398</v>
      </c>
      <c r="R12" s="35">
        <v>9.7973104045993296</v>
      </c>
      <c r="S12" s="33">
        <v>7.6180032799027053</v>
      </c>
      <c r="T12" s="30">
        <v>35</v>
      </c>
      <c r="U12" s="34">
        <v>10.998217079887537</v>
      </c>
      <c r="V12" s="34">
        <v>40.689839999999997</v>
      </c>
      <c r="W12">
        <f t="shared" si="0"/>
        <v>3509.4610689525498</v>
      </c>
      <c r="X12">
        <f>+Hoja1!G17/'2024'!B12</f>
        <v>4127.320010799448</v>
      </c>
    </row>
    <row r="13" spans="1:24" x14ac:dyDescent="0.25">
      <c r="A13" t="s">
        <v>11</v>
      </c>
      <c r="B13" s="34">
        <v>264257</v>
      </c>
      <c r="C13" s="34">
        <v>1028554932</v>
      </c>
      <c r="D13" s="30">
        <v>0.47846783424381306</v>
      </c>
      <c r="E13" s="34">
        <v>347138088</v>
      </c>
      <c r="F13" s="30">
        <v>3422.1034</v>
      </c>
      <c r="G13" s="30">
        <v>29</v>
      </c>
      <c r="H13" s="30">
        <v>65</v>
      </c>
      <c r="I13" s="30">
        <v>29</v>
      </c>
      <c r="J13" s="30">
        <v>67</v>
      </c>
      <c r="K13" s="30">
        <v>14</v>
      </c>
      <c r="L13" s="30">
        <v>211</v>
      </c>
      <c r="M13" s="30">
        <v>12</v>
      </c>
      <c r="N13" s="32">
        <v>15</v>
      </c>
      <c r="O13" s="30">
        <v>51</v>
      </c>
      <c r="P13" s="34">
        <v>8.1119770955940815</v>
      </c>
      <c r="Q13" s="34">
        <v>5.8856052616599346</v>
      </c>
      <c r="R13" s="35">
        <v>10.338348929528228</v>
      </c>
      <c r="S13" s="33">
        <v>4.046639080917326</v>
      </c>
      <c r="T13" s="30">
        <v>65</v>
      </c>
      <c r="U13" s="34">
        <v>25.97383045045915</v>
      </c>
      <c r="V13" s="34">
        <v>57.593670000000003</v>
      </c>
      <c r="W13">
        <f t="shared" si="0"/>
        <v>1313.6381931226042</v>
      </c>
      <c r="X13">
        <f>+Hoja1!G18/'2024'!B13</f>
        <v>3760.3822150406613</v>
      </c>
    </row>
    <row r="14" spans="1:24" x14ac:dyDescent="0.25">
      <c r="A14" t="s">
        <v>12</v>
      </c>
      <c r="B14" s="34">
        <v>2138443</v>
      </c>
      <c r="C14" s="34">
        <v>4014221932</v>
      </c>
      <c r="D14" s="30">
        <v>0.51300553496337808</v>
      </c>
      <c r="E14" s="34">
        <v>2536995094</v>
      </c>
      <c r="F14" s="30">
        <v>16922.954000000002</v>
      </c>
      <c r="G14" s="30">
        <v>59</v>
      </c>
      <c r="H14" s="30">
        <v>187</v>
      </c>
      <c r="I14" s="30">
        <v>63</v>
      </c>
      <c r="J14" s="30">
        <v>166</v>
      </c>
      <c r="K14" s="30">
        <v>23</v>
      </c>
      <c r="L14" s="30">
        <v>1113</v>
      </c>
      <c r="M14" s="30">
        <v>20</v>
      </c>
      <c r="N14" s="32">
        <v>42</v>
      </c>
      <c r="O14" s="30">
        <v>346</v>
      </c>
      <c r="P14" s="34">
        <v>9.4561355561628861</v>
      </c>
      <c r="Q14" s="34">
        <v>8.4597401621763595</v>
      </c>
      <c r="R14" s="35">
        <v>10.452530950149413</v>
      </c>
      <c r="S14" s="33">
        <v>4.0471141678685774</v>
      </c>
      <c r="T14" s="30">
        <v>187</v>
      </c>
      <c r="U14" s="34">
        <v>21.610073131823153</v>
      </c>
      <c r="V14" s="34">
        <v>61.012120000000003</v>
      </c>
      <c r="W14">
        <f t="shared" si="0"/>
        <v>1186.3748970629565</v>
      </c>
      <c r="X14">
        <f>+Hoja1!G19/'2024'!B14</f>
        <v>1951.1255726713314</v>
      </c>
    </row>
    <row r="15" spans="1:24" x14ac:dyDescent="0.25">
      <c r="A15" t="s">
        <v>13</v>
      </c>
      <c r="B15" s="34">
        <v>968597</v>
      </c>
      <c r="C15" s="34">
        <v>2284972626</v>
      </c>
      <c r="D15" s="30">
        <v>0.48320026349549811</v>
      </c>
      <c r="E15" s="34">
        <v>849412285</v>
      </c>
      <c r="F15" s="30">
        <v>8921.1538</v>
      </c>
      <c r="G15" s="30">
        <v>72</v>
      </c>
      <c r="H15" s="30">
        <v>172</v>
      </c>
      <c r="I15" s="30">
        <v>77</v>
      </c>
      <c r="J15" s="30">
        <v>219</v>
      </c>
      <c r="K15" s="30">
        <v>30</v>
      </c>
      <c r="L15" s="30">
        <v>541</v>
      </c>
      <c r="M15" s="30">
        <v>29</v>
      </c>
      <c r="N15" s="32">
        <v>48</v>
      </c>
      <c r="O15" s="30">
        <v>181</v>
      </c>
      <c r="P15" s="34">
        <v>11.150813208477082</v>
      </c>
      <c r="Q15" s="34">
        <v>9.5262997084607886</v>
      </c>
      <c r="R15" s="35">
        <v>12.775326708493376</v>
      </c>
      <c r="S15" s="33">
        <v>3.7123848219040596</v>
      </c>
      <c r="T15" s="30">
        <v>172</v>
      </c>
      <c r="U15" s="34">
        <v>30.103188400365166</v>
      </c>
      <c r="V15" s="34">
        <v>54.47269</v>
      </c>
      <c r="W15">
        <f t="shared" si="0"/>
        <v>876.95118299974081</v>
      </c>
      <c r="X15">
        <f>+Hoja1!G20/'2024'!B15</f>
        <v>2480.0486631695121</v>
      </c>
    </row>
    <row r="16" spans="1:24" x14ac:dyDescent="0.25">
      <c r="A16" t="s">
        <v>14</v>
      </c>
      <c r="B16" s="34">
        <v>400054</v>
      </c>
      <c r="C16" s="34">
        <v>875477929</v>
      </c>
      <c r="D16" s="30">
        <v>0.59002846792176156</v>
      </c>
      <c r="E16" s="34">
        <v>940546433</v>
      </c>
      <c r="F16" s="30">
        <v>10002.429</v>
      </c>
      <c r="G16" s="30">
        <v>24</v>
      </c>
      <c r="H16" s="30">
        <v>44</v>
      </c>
      <c r="I16" s="30">
        <v>27</v>
      </c>
      <c r="J16" s="30">
        <v>59</v>
      </c>
      <c r="K16" s="30">
        <v>7</v>
      </c>
      <c r="L16" s="30">
        <v>156</v>
      </c>
      <c r="M16" s="30">
        <v>6</v>
      </c>
      <c r="N16" s="32">
        <v>21</v>
      </c>
      <c r="O16" s="30">
        <v>42</v>
      </c>
      <c r="P16" s="34">
        <v>7.3800738007380069</v>
      </c>
      <c r="Q16" s="34">
        <v>5.1480843843121757</v>
      </c>
      <c r="R16" s="35">
        <v>9.612063217163838</v>
      </c>
      <c r="S16" s="33">
        <v>6.4584620588130619</v>
      </c>
      <c r="T16" s="30">
        <v>44</v>
      </c>
      <c r="U16" s="34">
        <v>10.284770197539284</v>
      </c>
      <c r="V16" s="34">
        <v>23.632719999999999</v>
      </c>
      <c r="W16">
        <f t="shared" si="0"/>
        <v>2351.0486909267247</v>
      </c>
      <c r="X16">
        <f>+Hoja1!G21/'2024'!B16</f>
        <v>2606.7207102041225</v>
      </c>
    </row>
    <row r="17" spans="1:24" x14ac:dyDescent="0.25">
      <c r="A17" t="s">
        <v>15</v>
      </c>
      <c r="B17" s="34">
        <v>265844</v>
      </c>
      <c r="C17" s="34">
        <v>707109786</v>
      </c>
      <c r="D17" s="30">
        <v>0.55517195791639373</v>
      </c>
      <c r="E17" s="34">
        <v>279093722</v>
      </c>
      <c r="F17" s="30">
        <v>15890.385</v>
      </c>
      <c r="G17" s="30">
        <v>11</v>
      </c>
      <c r="H17" s="30">
        <v>24</v>
      </c>
      <c r="I17" s="30">
        <v>13</v>
      </c>
      <c r="J17" s="30">
        <v>30</v>
      </c>
      <c r="K17" s="30">
        <v>3</v>
      </c>
      <c r="L17" s="30">
        <v>16</v>
      </c>
      <c r="M17" s="30">
        <v>3</v>
      </c>
      <c r="N17" s="32">
        <v>10</v>
      </c>
      <c r="O17" s="30">
        <v>30</v>
      </c>
      <c r="P17" s="34">
        <v>7.5244544770504138</v>
      </c>
      <c r="Q17" s="34">
        <v>4.831863023049598</v>
      </c>
      <c r="R17" s="35">
        <v>10.21704593105123</v>
      </c>
      <c r="S17" s="33">
        <v>4.6389333336457348</v>
      </c>
      <c r="T17" s="30">
        <v>24</v>
      </c>
      <c r="U17" s="34">
        <v>20.263348301895306</v>
      </c>
      <c r="V17" s="34">
        <v>73.046400000000006</v>
      </c>
      <c r="W17">
        <f t="shared" si="0"/>
        <v>1049.8402145619236</v>
      </c>
      <c r="X17">
        <f>+Hoja1!G22/'2024'!B17</f>
        <v>2896.0461699342472</v>
      </c>
    </row>
    <row r="18" spans="1:24" x14ac:dyDescent="0.25">
      <c r="A18" t="s">
        <v>16</v>
      </c>
      <c r="B18" s="34">
        <v>641134</v>
      </c>
      <c r="C18" s="34">
        <v>1568239354</v>
      </c>
      <c r="D18" s="30">
        <v>0.48352401035886294</v>
      </c>
      <c r="E18" s="34">
        <v>542474303</v>
      </c>
      <c r="F18" s="30">
        <v>25681.789000000001</v>
      </c>
      <c r="G18" s="30">
        <v>19</v>
      </c>
      <c r="H18" s="30">
        <v>46</v>
      </c>
      <c r="I18" s="30">
        <v>17</v>
      </c>
      <c r="J18" s="30">
        <v>51</v>
      </c>
      <c r="K18" s="30">
        <v>6</v>
      </c>
      <c r="L18" s="30">
        <v>412</v>
      </c>
      <c r="M18" s="30">
        <v>6</v>
      </c>
      <c r="N18" s="32">
        <v>13</v>
      </c>
      <c r="O18" s="30">
        <v>102</v>
      </c>
      <c r="P18" s="34">
        <v>11.802823420504513</v>
      </c>
      <c r="Q18" s="34">
        <v>9.5122622449444947</v>
      </c>
      <c r="R18" s="35">
        <v>14.093384596064531</v>
      </c>
      <c r="S18" s="33">
        <v>3.060698188165123</v>
      </c>
      <c r="T18" s="30">
        <v>46</v>
      </c>
      <c r="U18" s="34">
        <v>42.965925318039957</v>
      </c>
      <c r="V18" s="34">
        <v>85.196929999999995</v>
      </c>
      <c r="W18">
        <f t="shared" si="0"/>
        <v>846.11688508174575</v>
      </c>
      <c r="X18">
        <f>+Hoja1!G23/'2024'!B18</f>
        <v>2800.3014096897059</v>
      </c>
    </row>
    <row r="20" spans="1:24" x14ac:dyDescent="0.25">
      <c r="D20" s="1"/>
      <c r="E20" s="1"/>
      <c r="F20" s="1"/>
    </row>
    <row r="24" spans="1:24" x14ac:dyDescent="0.25">
      <c r="U24" s="29"/>
      <c r="V24" s="29"/>
    </row>
    <row r="25" spans="1:24" x14ac:dyDescent="0.25">
      <c r="B25" s="2"/>
      <c r="C25" s="2"/>
      <c r="I25" s="2"/>
      <c r="J25" s="2"/>
    </row>
    <row r="26" spans="1:24" x14ac:dyDescent="0.25">
      <c r="B26" s="2"/>
      <c r="C26" s="2"/>
      <c r="I26" s="2"/>
      <c r="J26" s="2"/>
    </row>
    <row r="30" spans="1:24" x14ac:dyDescent="0.25">
      <c r="E30" s="42"/>
    </row>
    <row r="33" spans="4:4" x14ac:dyDescent="0.25">
      <c r="D33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52BB-75B9-437F-923B-81CEACD4FFF7}">
  <dimension ref="A1:D25"/>
  <sheetViews>
    <sheetView workbookViewId="0">
      <selection activeCell="D23" sqref="D23"/>
    </sheetView>
  </sheetViews>
  <sheetFormatPr baseColWidth="10" defaultRowHeight="15" x14ac:dyDescent="0.25"/>
  <cols>
    <col min="1" max="1" width="26.85546875" customWidth="1"/>
    <col min="3" max="3" width="99.85546875" customWidth="1"/>
  </cols>
  <sheetData>
    <row r="1" spans="1:3" x14ac:dyDescent="0.25">
      <c r="B1" t="s">
        <v>68</v>
      </c>
      <c r="C1" t="s">
        <v>19</v>
      </c>
    </row>
    <row r="2" spans="1:3" x14ac:dyDescent="0.25">
      <c r="B2" t="s">
        <v>82</v>
      </c>
      <c r="C2" t="s">
        <v>111</v>
      </c>
    </row>
    <row r="3" spans="1:3" x14ac:dyDescent="0.25">
      <c r="A3" t="s">
        <v>66</v>
      </c>
      <c r="B3" t="s">
        <v>33</v>
      </c>
      <c r="C3" t="s">
        <v>34</v>
      </c>
    </row>
    <row r="4" spans="1:3" ht="60" x14ac:dyDescent="0.25">
      <c r="A4" s="27" t="s">
        <v>65</v>
      </c>
      <c r="B4" s="27" t="s">
        <v>62</v>
      </c>
      <c r="C4" s="4" t="s">
        <v>63</v>
      </c>
    </row>
    <row r="5" spans="1:3" x14ac:dyDescent="0.25">
      <c r="A5" s="49" t="s">
        <v>64</v>
      </c>
      <c r="B5" s="16" t="s">
        <v>35</v>
      </c>
      <c r="C5" s="6" t="s">
        <v>36</v>
      </c>
    </row>
    <row r="6" spans="1:3" x14ac:dyDescent="0.25">
      <c r="A6" s="50"/>
      <c r="B6" s="8" t="s">
        <v>58</v>
      </c>
    </row>
    <row r="7" spans="1:3" x14ac:dyDescent="0.25">
      <c r="A7" s="50"/>
      <c r="B7" s="7" t="s">
        <v>60</v>
      </c>
      <c r="C7" t="s">
        <v>59</v>
      </c>
    </row>
    <row r="8" spans="1:3" x14ac:dyDescent="0.25">
      <c r="A8" s="50"/>
      <c r="B8" s="8" t="s">
        <v>112</v>
      </c>
    </row>
    <row r="9" spans="1:3" ht="60" x14ac:dyDescent="0.25">
      <c r="A9" s="50"/>
      <c r="B9" s="7" t="s">
        <v>113</v>
      </c>
      <c r="C9" s="4" t="s">
        <v>116</v>
      </c>
    </row>
    <row r="10" spans="1:3" x14ac:dyDescent="0.25">
      <c r="A10" s="51"/>
      <c r="B10" s="9" t="s">
        <v>61</v>
      </c>
      <c r="C10" s="9" t="s">
        <v>67</v>
      </c>
    </row>
    <row r="11" spans="1:3" x14ac:dyDescent="0.25">
      <c r="A11" s="46" t="s">
        <v>57</v>
      </c>
      <c r="B11" s="5" t="s">
        <v>52</v>
      </c>
      <c r="C11" s="6"/>
    </row>
    <row r="12" spans="1:3" x14ac:dyDescent="0.25">
      <c r="A12" s="47"/>
      <c r="B12" s="11" t="s">
        <v>56</v>
      </c>
      <c r="C12" s="4" t="s">
        <v>53</v>
      </c>
    </row>
    <row r="13" spans="1:3" ht="45" x14ac:dyDescent="0.25">
      <c r="A13" s="47"/>
      <c r="B13" s="11" t="s">
        <v>55</v>
      </c>
      <c r="C13" s="4" t="s">
        <v>54</v>
      </c>
    </row>
    <row r="14" spans="1:3" x14ac:dyDescent="0.25">
      <c r="A14" s="47"/>
      <c r="B14" s="14" t="s">
        <v>37</v>
      </c>
      <c r="C14" s="4"/>
    </row>
    <row r="15" spans="1:3" x14ac:dyDescent="0.25">
      <c r="A15" s="47"/>
      <c r="B15" s="12" t="s">
        <v>39</v>
      </c>
      <c r="C15" s="4" t="s">
        <v>38</v>
      </c>
    </row>
    <row r="16" spans="1:3" x14ac:dyDescent="0.25">
      <c r="A16" s="47"/>
      <c r="B16" s="12" t="s">
        <v>44</v>
      </c>
      <c r="C16" s="4" t="s">
        <v>43</v>
      </c>
    </row>
    <row r="17" spans="1:4" x14ac:dyDescent="0.25">
      <c r="A17" s="47"/>
      <c r="B17" s="12" t="s">
        <v>47</v>
      </c>
      <c r="C17" s="4" t="s">
        <v>46</v>
      </c>
    </row>
    <row r="18" spans="1:4" x14ac:dyDescent="0.25">
      <c r="A18" s="48"/>
      <c r="B18" s="13" t="s">
        <v>49</v>
      </c>
      <c r="C18" s="10" t="s">
        <v>48</v>
      </c>
    </row>
    <row r="19" spans="1:4" x14ac:dyDescent="0.25">
      <c r="A19" s="49" t="s">
        <v>77</v>
      </c>
      <c r="B19" s="16" t="s">
        <v>69</v>
      </c>
      <c r="C19" s="6" t="s">
        <v>73</v>
      </c>
    </row>
    <row r="20" spans="1:4" x14ac:dyDescent="0.25">
      <c r="A20" s="50"/>
      <c r="B20" t="s">
        <v>70</v>
      </c>
      <c r="C20" s="4" t="s">
        <v>74</v>
      </c>
    </row>
    <row r="21" spans="1:4" x14ac:dyDescent="0.25">
      <c r="A21" s="50"/>
      <c r="B21" t="s">
        <v>71</v>
      </c>
      <c r="C21" s="4" t="s">
        <v>75</v>
      </c>
    </row>
    <row r="22" spans="1:4" x14ac:dyDescent="0.25">
      <c r="A22" s="51"/>
      <c r="B22" s="9" t="s">
        <v>72</v>
      </c>
      <c r="C22" s="10" t="s">
        <v>76</v>
      </c>
    </row>
    <row r="23" spans="1:4" x14ac:dyDescent="0.25">
      <c r="A23" s="17" t="s">
        <v>118</v>
      </c>
      <c r="B23" s="17" t="s">
        <v>78</v>
      </c>
      <c r="C23" s="18" t="s">
        <v>80</v>
      </c>
      <c r="D23" s="43" t="s">
        <v>81</v>
      </c>
    </row>
    <row r="24" spans="1:4" x14ac:dyDescent="0.25">
      <c r="A24" t="s">
        <v>117</v>
      </c>
      <c r="B24" t="s">
        <v>114</v>
      </c>
      <c r="C24" t="s">
        <v>115</v>
      </c>
    </row>
    <row r="25" spans="1:4" x14ac:dyDescent="0.25">
      <c r="B25" t="s">
        <v>120</v>
      </c>
      <c r="C25" t="s">
        <v>119</v>
      </c>
    </row>
  </sheetData>
  <mergeCells count="3">
    <mergeCell ref="A11:A18"/>
    <mergeCell ref="A5:A10"/>
    <mergeCell ref="A19:A22"/>
  </mergeCells>
  <hyperlinks>
    <hyperlink ref="D23" r:id="rId1" xr:uid="{3364FD0E-102A-42EF-950E-AA3F0E75125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3B026-DD0E-46C0-9BE6-78344E92CBD7}">
  <dimension ref="A4:V11"/>
  <sheetViews>
    <sheetView workbookViewId="0">
      <selection activeCell="G8" sqref="G8"/>
    </sheetView>
  </sheetViews>
  <sheetFormatPr baseColWidth="10" defaultRowHeight="15" x14ac:dyDescent="0.25"/>
  <sheetData>
    <row r="4" spans="1:22" x14ac:dyDescent="0.25">
      <c r="A4" t="s">
        <v>41</v>
      </c>
      <c r="D4" s="1" t="s">
        <v>21</v>
      </c>
      <c r="E4" s="1"/>
      <c r="F4" s="1"/>
      <c r="K4" t="s">
        <v>40</v>
      </c>
      <c r="L4" t="s">
        <v>45</v>
      </c>
      <c r="M4" t="s">
        <v>50</v>
      </c>
      <c r="N4" t="s">
        <v>51</v>
      </c>
      <c r="S4" t="s">
        <v>79</v>
      </c>
      <c r="U4" t="s">
        <v>122</v>
      </c>
      <c r="V4" t="s">
        <v>121</v>
      </c>
    </row>
    <row r="8" spans="1:22" x14ac:dyDescent="0.25">
      <c r="B8" t="s">
        <v>24</v>
      </c>
      <c r="D8" t="s">
        <v>22</v>
      </c>
      <c r="K8" t="s">
        <v>42</v>
      </c>
      <c r="U8" s="29" t="s">
        <v>123</v>
      </c>
      <c r="V8" s="29" t="s">
        <v>123</v>
      </c>
    </row>
    <row r="9" spans="1:22" x14ac:dyDescent="0.25">
      <c r="B9" s="2" t="s">
        <v>20</v>
      </c>
      <c r="C9" s="2"/>
      <c r="D9" t="s">
        <v>23</v>
      </c>
      <c r="I9" s="2"/>
      <c r="J9" s="2"/>
    </row>
    <row r="10" spans="1:22" x14ac:dyDescent="0.25">
      <c r="B10" s="2" t="s">
        <v>25</v>
      </c>
      <c r="C10" s="2"/>
      <c r="I10" s="2"/>
      <c r="J10" s="2"/>
    </row>
    <row r="11" spans="1:22" x14ac:dyDescent="0.25">
      <c r="B11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E43FC-2D51-49FA-A77B-A357F1C47EB5}">
  <dimension ref="A1:L23"/>
  <sheetViews>
    <sheetView zoomScale="110" zoomScaleNormal="110" workbookViewId="0">
      <selection activeCell="K7" sqref="K7:K23"/>
    </sheetView>
  </sheetViews>
  <sheetFormatPr baseColWidth="10" defaultRowHeight="15" x14ac:dyDescent="0.25"/>
  <cols>
    <col min="1" max="1" width="24.7109375" customWidth="1"/>
    <col min="2" max="3" width="17.42578125" bestFit="1" customWidth="1"/>
    <col min="4" max="4" width="17.140625" bestFit="1" customWidth="1"/>
    <col min="5" max="5" width="20" bestFit="1" customWidth="1"/>
    <col min="6" max="6" width="16.5703125" bestFit="1" customWidth="1"/>
    <col min="7" max="7" width="17.42578125" bestFit="1" customWidth="1"/>
    <col min="8" max="8" width="17.140625" bestFit="1" customWidth="1"/>
    <col min="12" max="12" width="13.85546875" bestFit="1" customWidth="1"/>
  </cols>
  <sheetData>
    <row r="1" spans="1:12" x14ac:dyDescent="0.25">
      <c r="A1" s="52" t="s">
        <v>83</v>
      </c>
      <c r="B1" s="52"/>
      <c r="C1" s="52"/>
      <c r="D1" s="52"/>
      <c r="E1" s="52"/>
      <c r="F1" s="52"/>
      <c r="G1" s="52"/>
      <c r="H1" s="52"/>
      <c r="I1" s="52"/>
    </row>
    <row r="2" spans="1:12" ht="15.75" thickBot="1" x14ac:dyDescent="0.3">
      <c r="A2" s="52" t="s">
        <v>84</v>
      </c>
      <c r="B2" s="52"/>
      <c r="C2" s="52"/>
      <c r="D2" s="52"/>
      <c r="E2" s="52"/>
      <c r="F2" s="52"/>
      <c r="G2" s="52"/>
      <c r="H2" s="52"/>
      <c r="I2" s="52"/>
    </row>
    <row r="3" spans="1:12" ht="22.5" customHeight="1" thickBot="1" x14ac:dyDescent="0.3">
      <c r="A3" s="19" t="s">
        <v>85</v>
      </c>
      <c r="B3" s="20">
        <v>240806216645</v>
      </c>
      <c r="C3" s="20">
        <v>262057841554</v>
      </c>
      <c r="D3" s="20">
        <v>251201062909</v>
      </c>
      <c r="E3" s="20">
        <v>244040384973</v>
      </c>
      <c r="F3" s="20">
        <v>241635690411</v>
      </c>
      <c r="G3" s="20">
        <v>238990561474</v>
      </c>
      <c r="H3" s="20">
        <v>238615128280</v>
      </c>
      <c r="I3" s="21" t="s">
        <v>86</v>
      </c>
    </row>
    <row r="4" spans="1:12" ht="31.5" customHeight="1" thickBot="1" x14ac:dyDescent="0.3">
      <c r="A4" s="22" t="s">
        <v>87</v>
      </c>
      <c r="B4" s="23">
        <v>52746239240</v>
      </c>
      <c r="C4" s="23">
        <v>59589228467</v>
      </c>
      <c r="D4" s="23">
        <v>58282252739</v>
      </c>
      <c r="E4" s="23">
        <v>57255530885</v>
      </c>
      <c r="F4" s="23">
        <v>56923563597</v>
      </c>
      <c r="G4" s="23">
        <v>56587280562</v>
      </c>
      <c r="H4" s="23">
        <v>56569471571</v>
      </c>
      <c r="I4" s="24" t="s">
        <v>88</v>
      </c>
    </row>
    <row r="5" spans="1:12" ht="15.75" thickBot="1" x14ac:dyDescent="0.3">
      <c r="A5" s="53" t="s">
        <v>89</v>
      </c>
      <c r="B5" s="55" t="s">
        <v>82</v>
      </c>
      <c r="C5" s="55" t="s">
        <v>90</v>
      </c>
      <c r="D5" s="53" t="s">
        <v>91</v>
      </c>
      <c r="E5" s="53" t="s">
        <v>92</v>
      </c>
      <c r="F5" s="57" t="s">
        <v>93</v>
      </c>
      <c r="G5" s="58"/>
      <c r="H5" s="59"/>
      <c r="I5" s="53" t="s">
        <v>94</v>
      </c>
    </row>
    <row r="6" spans="1:12" ht="45.75" thickBot="1" x14ac:dyDescent="0.3">
      <c r="A6" s="54"/>
      <c r="B6" s="56"/>
      <c r="C6" s="56"/>
      <c r="D6" s="54"/>
      <c r="E6" s="54"/>
      <c r="F6" s="25" t="s">
        <v>95</v>
      </c>
      <c r="G6" s="26" t="s">
        <v>96</v>
      </c>
      <c r="H6" s="26" t="s">
        <v>97</v>
      </c>
      <c r="I6" s="54"/>
    </row>
    <row r="7" spans="1:12" x14ac:dyDescent="0.25">
      <c r="A7" t="s">
        <v>0</v>
      </c>
      <c r="B7" s="28">
        <v>2606704051</v>
      </c>
      <c r="C7" s="28">
        <v>3001595951</v>
      </c>
      <c r="D7" s="28">
        <v>2729574483</v>
      </c>
      <c r="E7" s="28">
        <v>2624941379</v>
      </c>
      <c r="F7" s="28">
        <v>2624288670</v>
      </c>
      <c r="G7" s="28">
        <v>2623902985</v>
      </c>
      <c r="H7" s="28">
        <v>2623907911</v>
      </c>
      <c r="I7" s="28" t="s">
        <v>98</v>
      </c>
      <c r="J7">
        <f>+C7/'2024'!B2</f>
        <v>2498.2841344261124</v>
      </c>
      <c r="K7">
        <f>+G7/'2024'!B2</f>
        <v>2183.923254399012</v>
      </c>
      <c r="L7" s="45">
        <f>+K7/J7</f>
        <v>0.8741692845520499</v>
      </c>
    </row>
    <row r="8" spans="1:12" x14ac:dyDescent="0.25">
      <c r="A8" t="s">
        <v>1</v>
      </c>
      <c r="B8" s="28">
        <v>1449898451</v>
      </c>
      <c r="C8" s="28">
        <v>1584544249</v>
      </c>
      <c r="D8" s="28">
        <v>1555611537</v>
      </c>
      <c r="E8" s="28">
        <v>1551407043</v>
      </c>
      <c r="F8" s="28">
        <v>1547341376</v>
      </c>
      <c r="G8" s="28">
        <v>1540949406</v>
      </c>
      <c r="H8" s="28">
        <v>1540769995</v>
      </c>
      <c r="I8" s="28" t="s">
        <v>99</v>
      </c>
      <c r="J8">
        <f>+C8/'2024'!B3</f>
        <v>3643.2167222311637</v>
      </c>
      <c r="K8">
        <f>+G8/'2024'!B3</f>
        <v>3542.9825627112409</v>
      </c>
      <c r="L8" s="45">
        <f t="shared" ref="L8:L23" si="0">+K8/J8</f>
        <v>0.97248745623385868</v>
      </c>
    </row>
    <row r="9" spans="1:12" x14ac:dyDescent="0.25">
      <c r="A9" t="s">
        <v>2</v>
      </c>
      <c r="B9" s="28">
        <v>2238090178</v>
      </c>
      <c r="C9" s="28">
        <v>2564489834</v>
      </c>
      <c r="D9" s="28">
        <v>2521492730</v>
      </c>
      <c r="E9" s="28">
        <v>2506908523</v>
      </c>
      <c r="F9" s="28">
        <v>2502878534</v>
      </c>
      <c r="G9" s="28">
        <v>2491632318</v>
      </c>
      <c r="H9" s="28">
        <v>2491081213</v>
      </c>
      <c r="I9" s="28" t="s">
        <v>99</v>
      </c>
      <c r="J9">
        <f>+C9/'2024'!B4</f>
        <v>3760.9604074671015</v>
      </c>
      <c r="K9">
        <f>+G9/'2024'!B4</f>
        <v>3654.1109946016181</v>
      </c>
      <c r="L9" s="45">
        <f t="shared" si="0"/>
        <v>0.97158985969292788</v>
      </c>
    </row>
    <row r="10" spans="1:12" x14ac:dyDescent="0.25">
      <c r="A10" t="s">
        <v>3</v>
      </c>
      <c r="B10" s="28">
        <v>3399766172</v>
      </c>
      <c r="C10" s="28">
        <v>3978139139</v>
      </c>
      <c r="D10" s="28">
        <v>3906182507</v>
      </c>
      <c r="E10" s="28">
        <v>3813528854</v>
      </c>
      <c r="F10" s="28">
        <v>3795954632</v>
      </c>
      <c r="G10" s="28">
        <v>3792875480</v>
      </c>
      <c r="H10" s="28">
        <v>3792336609</v>
      </c>
      <c r="I10" s="28" t="s">
        <v>101</v>
      </c>
      <c r="J10">
        <f>+C10/'2024'!B5</f>
        <v>2747.7720126622412</v>
      </c>
      <c r="K10">
        <f>+G10/'2024'!B5</f>
        <v>2619.8070824834626</v>
      </c>
      <c r="L10" s="45">
        <f t="shared" si="0"/>
        <v>0.95342956781381694</v>
      </c>
    </row>
    <row r="11" spans="1:12" x14ac:dyDescent="0.25">
      <c r="A11" t="s">
        <v>4</v>
      </c>
      <c r="B11" s="28">
        <v>1622828004</v>
      </c>
      <c r="C11" s="28">
        <v>1726613250</v>
      </c>
      <c r="D11" s="28">
        <v>1629637976</v>
      </c>
      <c r="E11" s="28">
        <v>1594951899</v>
      </c>
      <c r="F11" s="28">
        <v>1588970923</v>
      </c>
      <c r="G11" s="28">
        <v>1588802197</v>
      </c>
      <c r="H11" s="28">
        <v>1586707872</v>
      </c>
      <c r="I11" s="28" t="s">
        <v>102</v>
      </c>
      <c r="J11">
        <f>+C11/'2024'!B6</f>
        <v>1438.2654731470584</v>
      </c>
      <c r="K11">
        <f>+G11/'2024'!B6</f>
        <v>1323.4691345066944</v>
      </c>
      <c r="L11" s="45">
        <f t="shared" si="0"/>
        <v>0.92018417963605914</v>
      </c>
    </row>
    <row r="12" spans="1:12" x14ac:dyDescent="0.25">
      <c r="A12" t="s">
        <v>5</v>
      </c>
      <c r="B12" s="28">
        <v>3191207447</v>
      </c>
      <c r="C12" s="28">
        <v>3727263582</v>
      </c>
      <c r="D12" s="28">
        <v>3653631021</v>
      </c>
      <c r="E12" s="28">
        <v>3600429058</v>
      </c>
      <c r="F12" s="28">
        <v>3571239627</v>
      </c>
      <c r="G12" s="28">
        <v>3552695387</v>
      </c>
      <c r="H12" s="28">
        <v>3550971735</v>
      </c>
      <c r="I12" s="28" t="s">
        <v>101</v>
      </c>
      <c r="J12">
        <f>+C12/'2024'!B7</f>
        <v>2647.1403261568967</v>
      </c>
      <c r="K12">
        <f>+G12/'2024'!B7</f>
        <v>2523.160226954747</v>
      </c>
      <c r="L12" s="45">
        <f t="shared" si="0"/>
        <v>0.95316451569375504</v>
      </c>
    </row>
    <row r="13" spans="1:12" x14ac:dyDescent="0.25">
      <c r="A13" t="s">
        <v>6</v>
      </c>
      <c r="B13" s="28">
        <v>3118367981</v>
      </c>
      <c r="C13" s="28">
        <v>3395933893</v>
      </c>
      <c r="D13" s="28">
        <v>3352043629</v>
      </c>
      <c r="E13" s="28">
        <v>3347416204</v>
      </c>
      <c r="F13" s="28">
        <v>3345504409</v>
      </c>
      <c r="G13" s="28">
        <v>3302439193</v>
      </c>
      <c r="H13" s="28">
        <v>3302086359</v>
      </c>
      <c r="I13" s="28" t="s">
        <v>99</v>
      </c>
      <c r="J13">
        <f>+C13/'2024'!B8</f>
        <v>2422.6698776941671</v>
      </c>
      <c r="K13">
        <f>+G13/'2024'!B8</f>
        <v>2355.9704658237097</v>
      </c>
      <c r="L13" s="45">
        <f t="shared" si="0"/>
        <v>0.97246863368196901</v>
      </c>
    </row>
    <row r="14" spans="1:12" x14ac:dyDescent="0.25">
      <c r="A14" t="s">
        <v>7</v>
      </c>
      <c r="B14" s="28">
        <v>3435185374</v>
      </c>
      <c r="C14" s="28">
        <v>3779165246</v>
      </c>
      <c r="D14" s="28">
        <v>3728935261</v>
      </c>
      <c r="E14" s="28">
        <v>3693932858</v>
      </c>
      <c r="F14" s="28">
        <v>3665060543</v>
      </c>
      <c r="G14" s="28">
        <v>3659468169</v>
      </c>
      <c r="H14" s="28">
        <v>3658274402</v>
      </c>
      <c r="I14" s="28" t="s">
        <v>104</v>
      </c>
      <c r="J14">
        <f>+C14/'2024'!B9</f>
        <v>1742.8583499510232</v>
      </c>
      <c r="K14">
        <f>+G14/'2024'!B9</f>
        <v>1687.656992896053</v>
      </c>
      <c r="L14" s="45">
        <f t="shared" si="0"/>
        <v>0.96832711215084033</v>
      </c>
    </row>
    <row r="15" spans="1:12" x14ac:dyDescent="0.25">
      <c r="A15" t="s">
        <v>8</v>
      </c>
      <c r="B15" s="28">
        <v>2160190316</v>
      </c>
      <c r="C15" s="28">
        <v>2610612574</v>
      </c>
      <c r="D15" s="28">
        <v>2504597250</v>
      </c>
      <c r="E15" s="28">
        <v>2339525646</v>
      </c>
      <c r="F15" s="28">
        <v>2264059672</v>
      </c>
      <c r="G15" s="28">
        <v>2236970531</v>
      </c>
      <c r="H15" s="28">
        <v>2236335203</v>
      </c>
      <c r="I15" s="28" t="s">
        <v>105</v>
      </c>
      <c r="J15">
        <f>+C15/'2024'!B10</f>
        <v>232.00660610434116</v>
      </c>
      <c r="K15">
        <f>+G15/'2024'!B10</f>
        <v>198.80082782928321</v>
      </c>
      <c r="L15" s="45">
        <f t="shared" si="0"/>
        <v>0.85687572077096719</v>
      </c>
    </row>
    <row r="16" spans="1:12" x14ac:dyDescent="0.25">
      <c r="A16" t="s">
        <v>9</v>
      </c>
      <c r="B16" s="28">
        <v>3352744628</v>
      </c>
      <c r="C16" s="28">
        <v>3641419296</v>
      </c>
      <c r="D16" s="28">
        <v>3613168990</v>
      </c>
      <c r="E16" s="28">
        <v>3530268355</v>
      </c>
      <c r="F16" s="28">
        <v>3487236352</v>
      </c>
      <c r="G16" s="28">
        <v>3483089235</v>
      </c>
      <c r="H16" s="28">
        <v>3482005766</v>
      </c>
      <c r="I16" s="28" t="s">
        <v>106</v>
      </c>
      <c r="J16">
        <f>+C16/'2024'!B11</f>
        <v>3479.7767083440044</v>
      </c>
      <c r="K16">
        <f>+G16/'2024'!B11</f>
        <v>3328.4749181042225</v>
      </c>
      <c r="L16" s="45">
        <f t="shared" si="0"/>
        <v>0.95651968418634969</v>
      </c>
    </row>
    <row r="17" spans="1:12" x14ac:dyDescent="0.25">
      <c r="A17" t="s">
        <v>10</v>
      </c>
      <c r="B17" s="28">
        <v>715140919</v>
      </c>
      <c r="C17" s="28">
        <v>935359377</v>
      </c>
      <c r="D17" s="28">
        <v>905475323</v>
      </c>
      <c r="E17" s="28">
        <v>890997276</v>
      </c>
      <c r="F17" s="28">
        <v>884574475</v>
      </c>
      <c r="G17" s="28">
        <v>856080462</v>
      </c>
      <c r="H17" s="28">
        <v>855737336</v>
      </c>
      <c r="I17" s="28" t="s">
        <v>107</v>
      </c>
      <c r="J17">
        <f>+C17/'2024'!B12</f>
        <v>4509.5381162676331</v>
      </c>
      <c r="K17">
        <f>+G17/'2024'!B12</f>
        <v>4127.320010799448</v>
      </c>
      <c r="L17" s="45">
        <f t="shared" si="0"/>
        <v>0.91524229408564528</v>
      </c>
    </row>
    <row r="18" spans="1:12" x14ac:dyDescent="0.25">
      <c r="A18" t="s">
        <v>11</v>
      </c>
      <c r="B18" s="28">
        <v>1028554932</v>
      </c>
      <c r="C18" s="28">
        <v>1098662524</v>
      </c>
      <c r="D18" s="28">
        <v>1062206805</v>
      </c>
      <c r="E18" s="28">
        <v>1010025400</v>
      </c>
      <c r="F18" s="28">
        <v>998350599</v>
      </c>
      <c r="G18" s="28">
        <v>993707323</v>
      </c>
      <c r="H18" s="28">
        <v>993265834</v>
      </c>
      <c r="I18" s="28" t="s">
        <v>108</v>
      </c>
      <c r="J18">
        <f>+C18/'2024'!B13</f>
        <v>4157.5531546941047</v>
      </c>
      <c r="K18">
        <f>+G18/'2024'!B13</f>
        <v>3760.3822150406613</v>
      </c>
      <c r="L18" s="45">
        <f t="shared" si="0"/>
        <v>0.9044700272310372</v>
      </c>
    </row>
    <row r="19" spans="1:12" x14ac:dyDescent="0.25">
      <c r="A19" t="s">
        <v>12</v>
      </c>
      <c r="B19" s="28">
        <v>4014221932</v>
      </c>
      <c r="C19" s="28">
        <v>4337205340</v>
      </c>
      <c r="D19" s="28">
        <v>4313642882</v>
      </c>
      <c r="E19" s="28">
        <v>4303552836</v>
      </c>
      <c r="F19" s="28">
        <v>4295189393</v>
      </c>
      <c r="G19" s="28">
        <v>4172370823</v>
      </c>
      <c r="H19" s="28">
        <v>4171931135</v>
      </c>
      <c r="I19" s="28" t="s">
        <v>100</v>
      </c>
      <c r="J19">
        <f>+C19/'2024'!B14</f>
        <v>2028.2071301409483</v>
      </c>
      <c r="K19">
        <f>+G19/'2024'!B14</f>
        <v>1951.1255726713314</v>
      </c>
      <c r="L19" s="45">
        <f t="shared" si="0"/>
        <v>0.96199522409515437</v>
      </c>
    </row>
    <row r="20" spans="1:12" x14ac:dyDescent="0.25">
      <c r="A20" t="s">
        <v>13</v>
      </c>
      <c r="B20" s="28">
        <v>2284972626</v>
      </c>
      <c r="C20" s="28">
        <v>2525715052</v>
      </c>
      <c r="D20" s="28">
        <v>2475965080</v>
      </c>
      <c r="E20" s="28">
        <v>2418993589</v>
      </c>
      <c r="F20" s="28">
        <v>2402486212</v>
      </c>
      <c r="G20" s="28">
        <v>2402167695</v>
      </c>
      <c r="H20" s="28">
        <v>2402039171</v>
      </c>
      <c r="I20" s="28" t="s">
        <v>103</v>
      </c>
      <c r="J20">
        <f>+C20/'2024'!B15</f>
        <v>2607.601563911513</v>
      </c>
      <c r="K20">
        <f>+G20/'2024'!B15</f>
        <v>2480.0486631695121</v>
      </c>
      <c r="L20" s="45">
        <f t="shared" si="0"/>
        <v>0.95108420607377375</v>
      </c>
    </row>
    <row r="21" spans="1:12" x14ac:dyDescent="0.25">
      <c r="A21" t="s">
        <v>14</v>
      </c>
      <c r="B21" s="28">
        <v>875477929</v>
      </c>
      <c r="C21" s="28">
        <v>1057521168</v>
      </c>
      <c r="D21" s="28">
        <v>1049739262</v>
      </c>
      <c r="E21" s="28">
        <v>1047234814</v>
      </c>
      <c r="F21" s="28">
        <v>1046050892</v>
      </c>
      <c r="G21" s="28">
        <v>1042829047</v>
      </c>
      <c r="H21" s="28">
        <v>1042067357</v>
      </c>
      <c r="I21" s="28" t="s">
        <v>109</v>
      </c>
      <c r="J21">
        <f>+C21/'2024'!B16</f>
        <v>2643.4460547826043</v>
      </c>
      <c r="K21">
        <f>+G21/'2024'!B16</f>
        <v>2606.7207102041225</v>
      </c>
      <c r="L21" s="45">
        <f t="shared" si="0"/>
        <v>0.98610701946724533</v>
      </c>
    </row>
    <row r="22" spans="1:12" x14ac:dyDescent="0.25">
      <c r="A22" t="s">
        <v>15</v>
      </c>
      <c r="B22" s="28">
        <v>707109786</v>
      </c>
      <c r="C22" s="28">
        <v>795081350</v>
      </c>
      <c r="D22" s="28">
        <v>784550296</v>
      </c>
      <c r="E22" s="28">
        <v>774386865</v>
      </c>
      <c r="F22" s="28">
        <v>769968922</v>
      </c>
      <c r="G22" s="28">
        <v>769896498</v>
      </c>
      <c r="H22" s="28">
        <v>769834033</v>
      </c>
      <c r="I22" s="28" t="s">
        <v>104</v>
      </c>
      <c r="J22">
        <f>+C22/'2024'!B17</f>
        <v>2990.781623809452</v>
      </c>
      <c r="K22">
        <f>+G22/'2024'!B17</f>
        <v>2896.0461699342472</v>
      </c>
      <c r="L22" s="45">
        <f t="shared" si="0"/>
        <v>0.96832418217330851</v>
      </c>
    </row>
    <row r="23" spans="1:12" x14ac:dyDescent="0.25">
      <c r="A23" t="s">
        <v>16</v>
      </c>
      <c r="B23" s="28">
        <v>1568239354</v>
      </c>
      <c r="C23" s="28">
        <v>1826429575</v>
      </c>
      <c r="D23" s="28">
        <v>1818371203</v>
      </c>
      <c r="E23" s="28">
        <v>1805303168</v>
      </c>
      <c r="F23" s="28">
        <v>1800496155</v>
      </c>
      <c r="G23" s="28">
        <v>1795368444</v>
      </c>
      <c r="H23" s="28">
        <v>1794729145</v>
      </c>
      <c r="I23" s="28" t="s">
        <v>110</v>
      </c>
      <c r="J23">
        <f>+C23/'2024'!B18</f>
        <v>2848.7485845392694</v>
      </c>
      <c r="K23">
        <f>+G23/'2024'!B18</f>
        <v>2800.3014096897059</v>
      </c>
      <c r="L23" s="45">
        <f t="shared" si="0"/>
        <v>0.98299352385377359</v>
      </c>
    </row>
  </sheetData>
  <mergeCells count="9">
    <mergeCell ref="A1:I1"/>
    <mergeCell ref="A2:I2"/>
    <mergeCell ref="A5:A6"/>
    <mergeCell ref="B5:B6"/>
    <mergeCell ref="C5:C6"/>
    <mergeCell ref="D5:D6"/>
    <mergeCell ref="E5:E6"/>
    <mergeCell ref="F5:H5"/>
    <mergeCell ref="I5:I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2A9DB-758A-44A4-B436-B391A1D4CF41}">
  <dimension ref="A1:I33"/>
  <sheetViews>
    <sheetView workbookViewId="0">
      <selection activeCell="C22" sqref="C22"/>
    </sheetView>
  </sheetViews>
  <sheetFormatPr baseColWidth="10" defaultRowHeight="15" x14ac:dyDescent="0.25"/>
  <cols>
    <col min="1" max="1" width="14.7109375" customWidth="1"/>
    <col min="2" max="2" width="15.5703125" style="30" bestFit="1" customWidth="1"/>
    <col min="3" max="3" width="17.7109375" bestFit="1" customWidth="1"/>
    <col min="8" max="9" width="9.140625"/>
  </cols>
  <sheetData>
    <row r="1" spans="1:9" x14ac:dyDescent="0.25">
      <c r="A1" t="s">
        <v>124</v>
      </c>
      <c r="B1" s="30" t="s">
        <v>90</v>
      </c>
      <c r="C1" s="30" t="s">
        <v>130</v>
      </c>
      <c r="D1" s="33" t="s">
        <v>78</v>
      </c>
      <c r="E1" s="30" t="s">
        <v>136</v>
      </c>
      <c r="F1" s="31" t="s">
        <v>55</v>
      </c>
      <c r="G1" s="30" t="s">
        <v>131</v>
      </c>
      <c r="H1" s="30" t="s">
        <v>60</v>
      </c>
      <c r="I1" s="30" t="s">
        <v>33</v>
      </c>
    </row>
    <row r="2" spans="1:9" x14ac:dyDescent="0.25">
      <c r="A2" t="s">
        <v>0</v>
      </c>
      <c r="B2" s="34">
        <v>2498.2841344261124</v>
      </c>
      <c r="C2" s="34">
        <v>2183.923254399012</v>
      </c>
      <c r="D2" s="33">
        <v>4.6846866202980424</v>
      </c>
      <c r="E2" s="30">
        <v>26.2</v>
      </c>
      <c r="F2" s="30">
        <v>125</v>
      </c>
      <c r="G2" s="34">
        <v>18.798358491489125</v>
      </c>
      <c r="H2" s="30">
        <v>103</v>
      </c>
      <c r="I2" s="30">
        <v>0.51593385017743065</v>
      </c>
    </row>
    <row r="3" spans="1:9" x14ac:dyDescent="0.25">
      <c r="A3" t="s">
        <v>1</v>
      </c>
      <c r="B3" s="34">
        <v>3643.2167222311637</v>
      </c>
      <c r="C3" s="34">
        <v>3542.9825627112409</v>
      </c>
      <c r="D3" s="33">
        <v>3.9013593996179114</v>
      </c>
      <c r="E3" s="30">
        <v>26.2</v>
      </c>
      <c r="F3" s="30">
        <v>67</v>
      </c>
      <c r="G3" s="34">
        <v>9.3473831155337077</v>
      </c>
      <c r="H3" s="30">
        <v>65</v>
      </c>
      <c r="I3" s="30">
        <v>0.41092584225299045</v>
      </c>
    </row>
    <row r="4" spans="1:9" x14ac:dyDescent="0.25">
      <c r="A4" t="s">
        <v>2</v>
      </c>
      <c r="B4" s="34">
        <v>3760.9604074671015</v>
      </c>
      <c r="C4" s="34">
        <v>3654.1109946016181</v>
      </c>
      <c r="D4" s="33">
        <v>3.7863689275988279</v>
      </c>
      <c r="E4" s="30">
        <v>31.9</v>
      </c>
      <c r="F4" s="30">
        <v>112</v>
      </c>
      <c r="G4" s="34">
        <v>15.873314588937376</v>
      </c>
      <c r="H4" s="30">
        <v>87</v>
      </c>
      <c r="I4" s="30">
        <v>0.43274119480844875</v>
      </c>
    </row>
    <row r="5" spans="1:9" x14ac:dyDescent="0.25">
      <c r="A5" t="s">
        <v>3</v>
      </c>
      <c r="B5" s="34">
        <v>2747.7720126622412</v>
      </c>
      <c r="C5" s="34">
        <v>2619.8070824834626</v>
      </c>
      <c r="D5" s="33">
        <v>3.1896673231324595</v>
      </c>
      <c r="E5" s="30">
        <v>41.75</v>
      </c>
      <c r="F5" s="30">
        <v>88</v>
      </c>
      <c r="G5" s="34">
        <v>16.188659934766232</v>
      </c>
      <c r="H5" s="30">
        <v>97</v>
      </c>
      <c r="I5" s="30">
        <v>0.42511817746726094</v>
      </c>
    </row>
    <row r="6" spans="1:9" x14ac:dyDescent="0.25">
      <c r="A6" t="s">
        <v>4</v>
      </c>
      <c r="B6" s="34">
        <v>1438.2654731470584</v>
      </c>
      <c r="C6" s="34">
        <v>1323.4691345066944</v>
      </c>
      <c r="D6" s="33">
        <v>6.3925135643201134</v>
      </c>
      <c r="E6" s="30">
        <v>31.9</v>
      </c>
      <c r="F6" s="30">
        <v>7</v>
      </c>
      <c r="G6" s="34">
        <v>9.210995862343923</v>
      </c>
      <c r="H6" s="30">
        <v>7</v>
      </c>
      <c r="I6" s="30">
        <v>0.64016310985959857</v>
      </c>
    </row>
    <row r="7" spans="1:9" x14ac:dyDescent="0.25">
      <c r="A7" t="s">
        <v>5</v>
      </c>
      <c r="B7" s="34">
        <v>2647.1403261568967</v>
      </c>
      <c r="C7" s="34">
        <v>2523.160226954747</v>
      </c>
      <c r="D7" s="33">
        <v>4.8776449683282967</v>
      </c>
      <c r="E7" s="30">
        <v>16.75</v>
      </c>
      <c r="F7" s="30">
        <v>105</v>
      </c>
      <c r="G7" s="34">
        <v>11.165087372538363</v>
      </c>
      <c r="H7" s="30">
        <v>88</v>
      </c>
      <c r="I7" s="30">
        <v>0.51207166135561821</v>
      </c>
    </row>
    <row r="8" spans="1:9" x14ac:dyDescent="0.25">
      <c r="A8" t="s">
        <v>6</v>
      </c>
      <c r="B8" s="34">
        <v>2422.6698776941671</v>
      </c>
      <c r="C8" s="34">
        <v>2355.9704658237097</v>
      </c>
      <c r="D8" s="33">
        <v>4.4492223332156611</v>
      </c>
      <c r="E8" s="30">
        <v>16.75</v>
      </c>
      <c r="F8" s="30">
        <v>102</v>
      </c>
      <c r="G8" s="34">
        <v>20.399732560157812</v>
      </c>
      <c r="H8" s="30">
        <v>108</v>
      </c>
      <c r="I8" s="30">
        <v>0.5107494098048051</v>
      </c>
    </row>
    <row r="9" spans="1:9" x14ac:dyDescent="0.25">
      <c r="A9" t="s">
        <v>7</v>
      </c>
      <c r="B9" s="34">
        <v>1742.8583499510232</v>
      </c>
      <c r="C9" s="34">
        <v>1687.656992896053</v>
      </c>
      <c r="D9" s="33">
        <v>4.8119697224987936</v>
      </c>
      <c r="E9" s="30">
        <v>31.9</v>
      </c>
      <c r="F9" s="30">
        <v>65</v>
      </c>
      <c r="G9" s="34">
        <v>11.845125077763575</v>
      </c>
      <c r="H9" s="30">
        <v>71</v>
      </c>
      <c r="I9" s="30">
        <v>0.5482244400091113</v>
      </c>
    </row>
    <row r="10" spans="1:9" x14ac:dyDescent="0.25">
      <c r="A10" t="s">
        <v>8</v>
      </c>
      <c r="B10" s="34">
        <v>232.00660610434116</v>
      </c>
      <c r="C10" s="34">
        <v>198.80082782928321</v>
      </c>
      <c r="D10" s="33">
        <v>6.3925135643201134</v>
      </c>
      <c r="E10" s="30">
        <v>26.2</v>
      </c>
      <c r="F10" s="30">
        <v>76.5</v>
      </c>
      <c r="G10" s="34">
        <v>11.864522195599804</v>
      </c>
      <c r="H10" s="30">
        <v>64</v>
      </c>
      <c r="I10" s="30">
        <v>0.73867021081601392</v>
      </c>
    </row>
    <row r="11" spans="1:9" x14ac:dyDescent="0.25">
      <c r="A11" t="s">
        <v>9</v>
      </c>
      <c r="B11" s="34">
        <v>3479.7767083440044</v>
      </c>
      <c r="C11" s="34">
        <v>3328.4749181042225</v>
      </c>
      <c r="D11" s="33">
        <v>2.8182999862216858</v>
      </c>
      <c r="E11" s="30">
        <v>41.75</v>
      </c>
      <c r="F11" s="30">
        <v>46</v>
      </c>
      <c r="G11" s="34">
        <v>54.701170420204988</v>
      </c>
      <c r="H11" s="30">
        <v>42</v>
      </c>
      <c r="I11" s="30">
        <v>0.48337695031612088</v>
      </c>
    </row>
    <row r="12" spans="1:9" x14ac:dyDescent="0.25">
      <c r="A12" t="s">
        <v>10</v>
      </c>
      <c r="B12" s="34">
        <v>4509.5381162676331</v>
      </c>
      <c r="C12" s="34">
        <v>4127.320010799448</v>
      </c>
      <c r="D12" s="33">
        <v>7.6180032799027053</v>
      </c>
      <c r="E12" s="30">
        <v>7.55</v>
      </c>
      <c r="F12" s="30">
        <v>18</v>
      </c>
      <c r="G12" s="34">
        <v>10.998217079887537</v>
      </c>
      <c r="H12" s="30">
        <v>13</v>
      </c>
      <c r="I12" s="30">
        <v>0.65891337141704875</v>
      </c>
    </row>
    <row r="13" spans="1:9" x14ac:dyDescent="0.25">
      <c r="A13" t="s">
        <v>11</v>
      </c>
      <c r="B13" s="34">
        <v>4157.5531546941047</v>
      </c>
      <c r="C13" s="34">
        <v>3760.3822150406613</v>
      </c>
      <c r="D13" s="33">
        <v>4.046639080917326</v>
      </c>
      <c r="E13" s="30">
        <v>41.75</v>
      </c>
      <c r="F13" s="30">
        <v>25</v>
      </c>
      <c r="G13" s="34">
        <v>25.97383045045915</v>
      </c>
      <c r="H13" s="30">
        <v>29</v>
      </c>
      <c r="I13" s="30">
        <v>0.47846783424381306</v>
      </c>
    </row>
    <row r="14" spans="1:9" x14ac:dyDescent="0.25">
      <c r="A14" t="s">
        <v>12</v>
      </c>
      <c r="B14" s="34">
        <v>2028.2071301409483</v>
      </c>
      <c r="C14" s="34">
        <v>1951.1255726713314</v>
      </c>
      <c r="D14" s="33">
        <v>4.0471141678685774</v>
      </c>
      <c r="E14" s="30">
        <v>31.9</v>
      </c>
      <c r="F14" s="30">
        <v>56</v>
      </c>
      <c r="G14" s="34">
        <v>21.610073131823153</v>
      </c>
      <c r="H14" s="30">
        <v>59</v>
      </c>
      <c r="I14" s="30">
        <v>0.51300553496337808</v>
      </c>
    </row>
    <row r="15" spans="1:9" x14ac:dyDescent="0.25">
      <c r="A15" t="s">
        <v>13</v>
      </c>
      <c r="B15" s="34">
        <v>2607.601563911513</v>
      </c>
      <c r="C15" s="34">
        <v>2480.0486631695121</v>
      </c>
      <c r="D15" s="33">
        <v>3.7123848219040596</v>
      </c>
      <c r="E15" s="30">
        <v>26.2</v>
      </c>
      <c r="F15" s="30">
        <v>70</v>
      </c>
      <c r="G15" s="34">
        <v>30.103188400365166</v>
      </c>
      <c r="H15" s="30">
        <v>72</v>
      </c>
      <c r="I15" s="30">
        <v>0.48320026349549811</v>
      </c>
    </row>
    <row r="16" spans="1:9" x14ac:dyDescent="0.25">
      <c r="A16" t="s">
        <v>14</v>
      </c>
      <c r="B16" s="34">
        <v>2643.4460547826043</v>
      </c>
      <c r="C16" s="34">
        <v>2606.7207102041225</v>
      </c>
      <c r="D16" s="33">
        <v>6.4584620588130619</v>
      </c>
      <c r="E16" s="30">
        <v>26.2</v>
      </c>
      <c r="F16" s="30">
        <v>24</v>
      </c>
      <c r="G16" s="34">
        <v>10.284770197539284</v>
      </c>
      <c r="H16" s="30">
        <v>24</v>
      </c>
      <c r="I16" s="30">
        <v>0.59002846792176156</v>
      </c>
    </row>
    <row r="17" spans="1:9" x14ac:dyDescent="0.25">
      <c r="A17" t="s">
        <v>15</v>
      </c>
      <c r="B17" s="34">
        <v>2990.781623809452</v>
      </c>
      <c r="C17" s="34">
        <v>2896.0461699342472</v>
      </c>
      <c r="D17" s="33">
        <v>4.6389333336457348</v>
      </c>
      <c r="E17" s="30">
        <v>26.2</v>
      </c>
      <c r="F17" s="30">
        <v>12</v>
      </c>
      <c r="G17" s="34">
        <v>20.263348301895306</v>
      </c>
      <c r="H17" s="30">
        <v>11</v>
      </c>
      <c r="I17" s="30">
        <v>0.55517195791639373</v>
      </c>
    </row>
    <row r="18" spans="1:9" x14ac:dyDescent="0.25">
      <c r="A18" t="s">
        <v>16</v>
      </c>
      <c r="B18" s="34">
        <v>2848.7485845392694</v>
      </c>
      <c r="C18" s="34">
        <v>2800.3014096897059</v>
      </c>
      <c r="D18" s="33">
        <v>3.060698188165123</v>
      </c>
      <c r="E18" s="30">
        <v>26.2</v>
      </c>
      <c r="F18" s="30">
        <v>14</v>
      </c>
      <c r="G18" s="34">
        <v>42.965925318039957</v>
      </c>
      <c r="H18" s="30">
        <v>19</v>
      </c>
      <c r="I18" s="30">
        <v>0.48352401035886294</v>
      </c>
    </row>
    <row r="20" spans="1:9" x14ac:dyDescent="0.25">
      <c r="C20" s="1"/>
      <c r="I20" s="1"/>
    </row>
    <row r="33" spans="9:9" x14ac:dyDescent="0.25">
      <c r="I33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415E-F1C2-4197-A235-822B24FB9197}">
  <dimension ref="A1:H18"/>
  <sheetViews>
    <sheetView tabSelected="1" workbookViewId="0">
      <selection activeCell="F24" sqref="F24"/>
    </sheetView>
  </sheetViews>
  <sheetFormatPr baseColWidth="10" defaultRowHeight="15" x14ac:dyDescent="0.25"/>
  <sheetData>
    <row r="1" spans="1:8" x14ac:dyDescent="0.25">
      <c r="A1" t="s">
        <v>124</v>
      </c>
      <c r="B1" s="30" t="s">
        <v>90</v>
      </c>
      <c r="C1" s="30" t="s">
        <v>130</v>
      </c>
      <c r="D1" s="33" t="s">
        <v>78</v>
      </c>
      <c r="E1" s="31" t="s">
        <v>55</v>
      </c>
      <c r="F1" s="30" t="s">
        <v>131</v>
      </c>
      <c r="G1" s="30" t="s">
        <v>60</v>
      </c>
      <c r="H1" s="30" t="s">
        <v>33</v>
      </c>
    </row>
    <row r="2" spans="1:8" x14ac:dyDescent="0.25">
      <c r="A2" t="s">
        <v>0</v>
      </c>
      <c r="B2" s="34">
        <v>2498.2841344261124</v>
      </c>
      <c r="C2" s="34">
        <v>2183.923254399012</v>
      </c>
      <c r="D2" s="33">
        <v>4.6846866202980424</v>
      </c>
      <c r="E2" s="30">
        <v>125</v>
      </c>
      <c r="F2" s="34">
        <v>18.798358491489125</v>
      </c>
      <c r="G2" s="30">
        <v>103</v>
      </c>
      <c r="H2" s="30">
        <v>0.51593385017743065</v>
      </c>
    </row>
    <row r="3" spans="1:8" x14ac:dyDescent="0.25">
      <c r="A3" t="s">
        <v>1</v>
      </c>
      <c r="B3" s="34">
        <v>3643.2167222311637</v>
      </c>
      <c r="C3" s="34">
        <v>3542.9825627112409</v>
      </c>
      <c r="D3" s="33">
        <v>3.9013593996179114</v>
      </c>
      <c r="E3" s="30">
        <v>67</v>
      </c>
      <c r="F3" s="34">
        <v>9.3473831155337077</v>
      </c>
      <c r="G3" s="30">
        <v>65</v>
      </c>
      <c r="H3" s="30">
        <v>0.41092584225299045</v>
      </c>
    </row>
    <row r="4" spans="1:8" x14ac:dyDescent="0.25">
      <c r="A4" t="s">
        <v>2</v>
      </c>
      <c r="B4" s="34">
        <v>3760.9604074671015</v>
      </c>
      <c r="C4" s="34">
        <v>3654.1109946016181</v>
      </c>
      <c r="D4" s="33">
        <v>3.7863689275988279</v>
      </c>
      <c r="E4" s="30">
        <v>112</v>
      </c>
      <c r="F4" s="34">
        <v>15.873314588937376</v>
      </c>
      <c r="G4" s="30">
        <v>87</v>
      </c>
      <c r="H4" s="30">
        <v>0.43274119480844875</v>
      </c>
    </row>
    <row r="5" spans="1:8" x14ac:dyDescent="0.25">
      <c r="A5" t="s">
        <v>3</v>
      </c>
      <c r="B5" s="34">
        <v>2747.7720126622412</v>
      </c>
      <c r="C5" s="34">
        <v>2619.8070824834626</v>
      </c>
      <c r="D5" s="33">
        <v>3.1896673231324595</v>
      </c>
      <c r="E5" s="30">
        <v>88</v>
      </c>
      <c r="F5" s="34">
        <v>16.188659934766232</v>
      </c>
      <c r="G5" s="30">
        <v>97</v>
      </c>
      <c r="H5" s="30">
        <v>0.42511817746726094</v>
      </c>
    </row>
    <row r="6" spans="1:8" x14ac:dyDescent="0.25">
      <c r="A6" t="s">
        <v>4</v>
      </c>
      <c r="B6" s="34">
        <v>1438.2654731470584</v>
      </c>
      <c r="C6" s="34">
        <v>1323.4691345066944</v>
      </c>
      <c r="D6" s="33">
        <v>6.3925135643201134</v>
      </c>
      <c r="E6" s="30">
        <v>7</v>
      </c>
      <c r="F6" s="34">
        <v>9.210995862343923</v>
      </c>
      <c r="G6" s="30">
        <v>7</v>
      </c>
      <c r="H6" s="30">
        <v>0.64016310985959857</v>
      </c>
    </row>
    <row r="7" spans="1:8" x14ac:dyDescent="0.25">
      <c r="A7" t="s">
        <v>5</v>
      </c>
      <c r="B7" s="34">
        <v>2647.1403261568967</v>
      </c>
      <c r="C7" s="34">
        <v>2523.160226954747</v>
      </c>
      <c r="D7" s="33">
        <v>4.8776449683282967</v>
      </c>
      <c r="E7" s="30">
        <v>105</v>
      </c>
      <c r="F7" s="34">
        <v>11.165087372538363</v>
      </c>
      <c r="G7" s="30">
        <v>88</v>
      </c>
      <c r="H7" s="30">
        <v>0.51207166135561821</v>
      </c>
    </row>
    <row r="8" spans="1:8" x14ac:dyDescent="0.25">
      <c r="A8" t="s">
        <v>6</v>
      </c>
      <c r="B8" s="34">
        <v>2422.6698776941671</v>
      </c>
      <c r="C8" s="34">
        <v>2355.9704658237097</v>
      </c>
      <c r="D8" s="33">
        <v>4.4492223332156611</v>
      </c>
      <c r="E8" s="30">
        <v>102</v>
      </c>
      <c r="F8" s="34">
        <v>20.399732560157812</v>
      </c>
      <c r="G8" s="30">
        <v>108</v>
      </c>
      <c r="H8" s="30">
        <v>0.5107494098048051</v>
      </c>
    </row>
    <row r="9" spans="1:8" x14ac:dyDescent="0.25">
      <c r="A9" t="s">
        <v>7</v>
      </c>
      <c r="B9" s="34">
        <v>1742.8583499510232</v>
      </c>
      <c r="C9" s="34">
        <v>1687.656992896053</v>
      </c>
      <c r="D9" s="33">
        <v>4.8119697224987936</v>
      </c>
      <c r="E9" s="30">
        <v>65</v>
      </c>
      <c r="F9" s="34">
        <v>11.845125077763575</v>
      </c>
      <c r="G9" s="30">
        <v>71</v>
      </c>
      <c r="H9" s="30">
        <v>0.5482244400091113</v>
      </c>
    </row>
    <row r="10" spans="1:8" x14ac:dyDescent="0.25">
      <c r="A10" t="s">
        <v>8</v>
      </c>
      <c r="B10" s="34">
        <v>232.00660610434116</v>
      </c>
      <c r="C10" s="34">
        <v>198.80082782928321</v>
      </c>
      <c r="D10" s="33">
        <v>6.3925135643201134</v>
      </c>
      <c r="E10" s="30">
        <v>76.5</v>
      </c>
      <c r="F10" s="34">
        <v>11.864522195599804</v>
      </c>
      <c r="G10" s="30">
        <v>64</v>
      </c>
      <c r="H10" s="30">
        <v>0.73867021081601392</v>
      </c>
    </row>
    <row r="11" spans="1:8" x14ac:dyDescent="0.25">
      <c r="A11" t="s">
        <v>9</v>
      </c>
      <c r="B11" s="34">
        <v>3479.7767083440044</v>
      </c>
      <c r="C11" s="34">
        <v>3328.4749181042225</v>
      </c>
      <c r="D11" s="33">
        <v>2.8182999862216858</v>
      </c>
      <c r="E11" s="30">
        <v>46</v>
      </c>
      <c r="F11" s="34">
        <v>54.701170420204988</v>
      </c>
      <c r="G11" s="30">
        <v>42</v>
      </c>
      <c r="H11" s="30">
        <v>0.48337695031612088</v>
      </c>
    </row>
    <row r="12" spans="1:8" x14ac:dyDescent="0.25">
      <c r="A12" t="s">
        <v>10</v>
      </c>
      <c r="B12" s="34">
        <v>4509.5381162676331</v>
      </c>
      <c r="C12" s="34">
        <v>4127.320010799448</v>
      </c>
      <c r="D12" s="33">
        <v>7.6180032799027053</v>
      </c>
      <c r="E12" s="30">
        <v>18</v>
      </c>
      <c r="F12" s="34">
        <v>10.998217079887537</v>
      </c>
      <c r="G12" s="30">
        <v>13</v>
      </c>
      <c r="H12" s="30">
        <v>0.65891337141704875</v>
      </c>
    </row>
    <row r="13" spans="1:8" x14ac:dyDescent="0.25">
      <c r="A13" t="s">
        <v>11</v>
      </c>
      <c r="B13" s="34">
        <v>4157.5531546941047</v>
      </c>
      <c r="C13" s="34">
        <v>3760.3822150406613</v>
      </c>
      <c r="D13" s="33">
        <v>4.046639080917326</v>
      </c>
      <c r="E13" s="30">
        <v>25</v>
      </c>
      <c r="F13" s="34">
        <v>25.97383045045915</v>
      </c>
      <c r="G13" s="30">
        <v>29</v>
      </c>
      <c r="H13" s="30">
        <v>0.47846783424381306</v>
      </c>
    </row>
    <row r="14" spans="1:8" x14ac:dyDescent="0.25">
      <c r="A14" t="s">
        <v>12</v>
      </c>
      <c r="B14" s="34">
        <v>2028.2071301409483</v>
      </c>
      <c r="C14" s="34">
        <v>1951.1255726713314</v>
      </c>
      <c r="D14" s="33">
        <v>4.0471141678685774</v>
      </c>
      <c r="E14" s="30">
        <v>56</v>
      </c>
      <c r="F14" s="34">
        <v>21.610073131823153</v>
      </c>
      <c r="G14" s="30">
        <v>59</v>
      </c>
      <c r="H14" s="30">
        <v>0.51300553496337808</v>
      </c>
    </row>
    <row r="15" spans="1:8" x14ac:dyDescent="0.25">
      <c r="A15" t="s">
        <v>13</v>
      </c>
      <c r="B15" s="34">
        <v>2607.601563911513</v>
      </c>
      <c r="C15" s="34">
        <v>2480.0486631695121</v>
      </c>
      <c r="D15" s="33">
        <v>3.7123848219040596</v>
      </c>
      <c r="E15" s="30">
        <v>70</v>
      </c>
      <c r="F15" s="34">
        <v>30.103188400365166</v>
      </c>
      <c r="G15" s="30">
        <v>72</v>
      </c>
      <c r="H15" s="30">
        <v>0.48320026349549811</v>
      </c>
    </row>
    <row r="16" spans="1:8" x14ac:dyDescent="0.25">
      <c r="A16" t="s">
        <v>14</v>
      </c>
      <c r="B16" s="34">
        <v>2643.4460547826043</v>
      </c>
      <c r="C16" s="34">
        <v>2606.7207102041225</v>
      </c>
      <c r="D16" s="33">
        <v>6.4584620588130619</v>
      </c>
      <c r="E16" s="30">
        <v>24</v>
      </c>
      <c r="F16" s="34">
        <v>10.284770197539284</v>
      </c>
      <c r="G16" s="30">
        <v>24</v>
      </c>
      <c r="H16" s="30">
        <v>0.59002846792176156</v>
      </c>
    </row>
    <row r="17" spans="1:8" x14ac:dyDescent="0.25">
      <c r="A17" t="s">
        <v>15</v>
      </c>
      <c r="B17" s="34">
        <v>2990.781623809452</v>
      </c>
      <c r="C17" s="34">
        <v>2896.0461699342472</v>
      </c>
      <c r="D17" s="33">
        <v>4.6389333336457348</v>
      </c>
      <c r="E17" s="30">
        <v>12</v>
      </c>
      <c r="F17" s="34">
        <v>20.263348301895306</v>
      </c>
      <c r="G17" s="30">
        <v>11</v>
      </c>
      <c r="H17" s="30">
        <v>0.55517195791639373</v>
      </c>
    </row>
    <row r="18" spans="1:8" x14ac:dyDescent="0.25">
      <c r="A18" t="s">
        <v>16</v>
      </c>
      <c r="B18" s="34">
        <v>2848.7485845392694</v>
      </c>
      <c r="C18" s="34">
        <v>2800.3014096897059</v>
      </c>
      <c r="D18" s="33">
        <v>3.060698188165123</v>
      </c>
      <c r="E18" s="30">
        <v>14</v>
      </c>
      <c r="F18" s="34">
        <v>42.965925318039957</v>
      </c>
      <c r="G18" s="30">
        <v>19</v>
      </c>
      <c r="H18" s="30">
        <v>0.48352401035886294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802B-2120-42FB-B5CB-6081FAD9E625}">
  <dimension ref="C3:E13"/>
  <sheetViews>
    <sheetView workbookViewId="0">
      <selection activeCell="E12" sqref="E12"/>
    </sheetView>
  </sheetViews>
  <sheetFormatPr baseColWidth="10" defaultRowHeight="15" x14ac:dyDescent="0.25"/>
  <cols>
    <col min="3" max="3" width="26.85546875" customWidth="1"/>
    <col min="5" max="5" width="99.85546875" customWidth="1"/>
  </cols>
  <sheetData>
    <row r="3" spans="3:5" x14ac:dyDescent="0.25">
      <c r="C3" t="s">
        <v>125</v>
      </c>
    </row>
    <row r="4" spans="3:5" x14ac:dyDescent="0.25">
      <c r="C4" s="27" t="s">
        <v>129</v>
      </c>
      <c r="D4" s="27" t="s">
        <v>90</v>
      </c>
      <c r="E4" s="27" t="s">
        <v>127</v>
      </c>
    </row>
    <row r="5" spans="3:5" x14ac:dyDescent="0.25">
      <c r="C5" s="27" t="s">
        <v>128</v>
      </c>
      <c r="D5" s="27" t="s">
        <v>130</v>
      </c>
      <c r="E5" s="39" t="s">
        <v>138</v>
      </c>
    </row>
    <row r="6" spans="3:5" x14ac:dyDescent="0.25">
      <c r="C6" s="27"/>
      <c r="D6" s="27"/>
      <c r="E6" s="39"/>
    </row>
    <row r="7" spans="3:5" x14ac:dyDescent="0.25">
      <c r="C7" s="27" t="s">
        <v>126</v>
      </c>
      <c r="D7" s="27"/>
      <c r="E7" s="39"/>
    </row>
    <row r="8" spans="3:5" x14ac:dyDescent="0.25">
      <c r="C8" s="40" t="s">
        <v>118</v>
      </c>
      <c r="D8" s="40" t="s">
        <v>78</v>
      </c>
      <c r="E8" s="41" t="s">
        <v>133</v>
      </c>
    </row>
    <row r="9" spans="3:5" x14ac:dyDescent="0.25">
      <c r="C9" s="27" t="s">
        <v>57</v>
      </c>
      <c r="D9" s="38" t="s">
        <v>55</v>
      </c>
      <c r="E9" s="39" t="s">
        <v>132</v>
      </c>
    </row>
    <row r="10" spans="3:5" x14ac:dyDescent="0.25">
      <c r="C10" t="s">
        <v>117</v>
      </c>
      <c r="D10" t="s">
        <v>131</v>
      </c>
      <c r="E10" t="s">
        <v>135</v>
      </c>
    </row>
    <row r="11" spans="3:5" ht="30" x14ac:dyDescent="0.25">
      <c r="C11" t="s">
        <v>117</v>
      </c>
      <c r="D11" s="27" t="s">
        <v>136</v>
      </c>
      <c r="E11" s="44" t="s">
        <v>137</v>
      </c>
    </row>
    <row r="12" spans="3:5" x14ac:dyDescent="0.25">
      <c r="C12" s="27" t="s">
        <v>64</v>
      </c>
      <c r="D12" s="7" t="s">
        <v>60</v>
      </c>
      <c r="E12" t="s">
        <v>59</v>
      </c>
    </row>
    <row r="13" spans="3:5" x14ac:dyDescent="0.25">
      <c r="C13" t="s">
        <v>66</v>
      </c>
      <c r="D13" t="s">
        <v>33</v>
      </c>
      <c r="E13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2023</vt:lpstr>
      <vt:lpstr>2024</vt:lpstr>
      <vt:lpstr>Label</vt:lpstr>
      <vt:lpstr>NOTAS</vt:lpstr>
      <vt:lpstr>Hoja1</vt:lpstr>
      <vt:lpstr>DEA</vt:lpstr>
      <vt:lpstr>DEA_1</vt:lpstr>
      <vt:lpstr>label_oficial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Piero Alonso Antay Enriquez</dc:creator>
  <cp:lastModifiedBy>GEM EDUCA</cp:lastModifiedBy>
  <dcterms:created xsi:type="dcterms:W3CDTF">2015-06-05T18:17:20Z</dcterms:created>
  <dcterms:modified xsi:type="dcterms:W3CDTF">2025-08-21T12:04:03Z</dcterms:modified>
</cp:coreProperties>
</file>