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2890" windowHeight="5415"/>
  </bookViews>
  <sheets>
    <sheet name="PLN curve" sheetId="1" r:id="rId1"/>
    <sheet name="EUR curve" sheetId="2" r:id="rId2"/>
    <sheet name="USA curve" sheetId="5" r:id="rId3"/>
    <sheet name="PLN RATES" sheetId="6" r:id="rId4"/>
    <sheet name="EURO RATES" sheetId="7" r:id="rId5"/>
    <sheet name="USD RATES" sheetId="8" r:id="rId6"/>
    <sheet name="FX PLN" sheetId="3" r:id="rId7"/>
  </sheets>
  <calcPr calcId="145621"/>
</workbook>
</file>

<file path=xl/calcChain.xml><?xml version="1.0" encoding="utf-8"?>
<calcChain xmlns="http://schemas.openxmlformats.org/spreadsheetml/2006/main">
  <c r="E45" i="8" l="1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2" i="8"/>
  <c r="E21" i="8"/>
  <c r="E20" i="8"/>
  <c r="E19" i="8"/>
  <c r="E18" i="8"/>
  <c r="E17" i="8"/>
  <c r="E16" i="8"/>
  <c r="E15" i="8"/>
  <c r="E14" i="8"/>
  <c r="E13" i="8"/>
  <c r="E61" i="7"/>
  <c r="E60" i="7"/>
  <c r="E59" i="7"/>
  <c r="E58" i="7"/>
  <c r="E57" i="7"/>
  <c r="E56" i="7"/>
  <c r="E55" i="7"/>
  <c r="E54" i="7"/>
  <c r="E53" i="7"/>
  <c r="E52" i="7"/>
  <c r="E51" i="7"/>
  <c r="E50" i="7"/>
  <c r="E49" i="7"/>
  <c r="E48" i="7"/>
  <c r="E47" i="7"/>
  <c r="E46" i="7"/>
  <c r="E45" i="7"/>
  <c r="E44" i="7"/>
  <c r="E43" i="7"/>
  <c r="E42" i="7"/>
  <c r="E41" i="7"/>
  <c r="E40" i="7"/>
  <c r="E39" i="7"/>
  <c r="E38" i="7"/>
  <c r="E37" i="7"/>
  <c r="E36" i="7"/>
  <c r="E33" i="7"/>
  <c r="E32" i="7"/>
  <c r="E31" i="7"/>
  <c r="E30" i="7"/>
  <c r="E29" i="7"/>
  <c r="E28" i="7"/>
  <c r="E27" i="7"/>
  <c r="E26" i="7"/>
  <c r="E25" i="7"/>
  <c r="E24" i="7"/>
  <c r="E13" i="7"/>
  <c r="E14" i="7"/>
  <c r="E15" i="7"/>
  <c r="E16" i="7"/>
  <c r="E17" i="7"/>
  <c r="E18" i="7"/>
  <c r="E19" i="7"/>
  <c r="E20" i="7"/>
  <c r="E21" i="7"/>
  <c r="E12" i="7"/>
  <c r="E9" i="7"/>
  <c r="E8" i="7"/>
  <c r="E7" i="7"/>
  <c r="E6" i="7"/>
  <c r="E5" i="7"/>
  <c r="E4" i="7"/>
  <c r="E68" i="6"/>
  <c r="E67" i="6"/>
  <c r="E66" i="6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3" i="6"/>
  <c r="E42" i="6"/>
  <c r="E41" i="6"/>
  <c r="E40" i="6"/>
  <c r="E37" i="6"/>
  <c r="E36" i="6"/>
  <c r="E35" i="6"/>
  <c r="E34" i="6"/>
  <c r="E33" i="6"/>
  <c r="E32" i="6"/>
  <c r="E31" i="6"/>
  <c r="E30" i="6"/>
  <c r="E29" i="6"/>
  <c r="E28" i="6"/>
  <c r="E27" i="6"/>
  <c r="E26" i="6"/>
  <c r="E23" i="6"/>
  <c r="E22" i="6"/>
  <c r="E21" i="6"/>
  <c r="E20" i="6"/>
  <c r="E19" i="6"/>
  <c r="E18" i="6"/>
  <c r="E17" i="6"/>
  <c r="E16" i="6"/>
  <c r="E15" i="6"/>
  <c r="E14" i="6"/>
  <c r="E11" i="6"/>
  <c r="E10" i="6"/>
  <c r="E9" i="6"/>
  <c r="E8" i="6"/>
  <c r="E7" i="6"/>
  <c r="E6" i="6"/>
  <c r="E5" i="6"/>
  <c r="E4" i="6"/>
  <c r="E3" i="6"/>
  <c r="I43" i="6"/>
  <c r="I42" i="6"/>
  <c r="I41" i="6"/>
  <c r="H41" i="6"/>
  <c r="H40" i="6"/>
  <c r="H43" i="6"/>
  <c r="H42" i="6"/>
  <c r="I40" i="6"/>
  <c r="G43" i="6"/>
  <c r="G42" i="6"/>
  <c r="G41" i="6"/>
  <c r="G40" i="6"/>
  <c r="H17" i="6"/>
  <c r="I22" i="8"/>
  <c r="H22" i="8"/>
  <c r="I21" i="8"/>
  <c r="H21" i="8"/>
  <c r="I20" i="8"/>
  <c r="H20" i="8"/>
  <c r="I19" i="8"/>
  <c r="H19" i="8"/>
  <c r="I17" i="8"/>
  <c r="H17" i="8"/>
  <c r="I18" i="8"/>
  <c r="H18" i="8"/>
  <c r="I16" i="8"/>
  <c r="H16" i="8"/>
  <c r="I15" i="8"/>
  <c r="H15" i="8"/>
  <c r="I14" i="8"/>
  <c r="H14" i="8"/>
  <c r="I13" i="8"/>
  <c r="H13" i="8"/>
  <c r="G22" i="8"/>
  <c r="G21" i="8"/>
  <c r="G20" i="8"/>
  <c r="G19" i="8"/>
  <c r="G18" i="8"/>
  <c r="G17" i="8"/>
  <c r="G16" i="8"/>
  <c r="G15" i="8"/>
  <c r="G14" i="8"/>
  <c r="G13" i="8"/>
  <c r="H7" i="8"/>
  <c r="H8" i="8"/>
  <c r="H9" i="8"/>
  <c r="H10" i="8"/>
  <c r="H6" i="8"/>
  <c r="H5" i="8"/>
  <c r="G10" i="8"/>
  <c r="G9" i="8"/>
  <c r="G8" i="8"/>
  <c r="G7" i="8"/>
  <c r="G6" i="8"/>
  <c r="G5" i="8"/>
  <c r="G4" i="8"/>
  <c r="H4" i="8"/>
  <c r="H4" i="7"/>
  <c r="H9" i="7"/>
  <c r="H8" i="7"/>
  <c r="H7" i="7"/>
  <c r="H6" i="7"/>
  <c r="H5" i="7"/>
  <c r="G9" i="7"/>
  <c r="G8" i="7"/>
  <c r="G7" i="7"/>
  <c r="G6" i="7"/>
  <c r="G5" i="7"/>
  <c r="I21" i="7"/>
  <c r="I20" i="7"/>
  <c r="H21" i="7"/>
  <c r="H20" i="7"/>
  <c r="I19" i="7"/>
  <c r="H19" i="7"/>
  <c r="I18" i="7"/>
  <c r="I17" i="7"/>
  <c r="H18" i="7"/>
  <c r="H17" i="7"/>
  <c r="I16" i="7"/>
  <c r="H16" i="7"/>
  <c r="I15" i="7"/>
  <c r="H15" i="7"/>
  <c r="I14" i="7"/>
  <c r="H14" i="7"/>
  <c r="I13" i="7"/>
  <c r="G14" i="7"/>
  <c r="H13" i="7"/>
  <c r="I12" i="7"/>
  <c r="H12" i="7"/>
  <c r="G21" i="7"/>
  <c r="G20" i="7"/>
  <c r="G19" i="7"/>
  <c r="G18" i="7"/>
  <c r="G17" i="7"/>
  <c r="G16" i="7"/>
  <c r="G15" i="7"/>
  <c r="G13" i="7"/>
  <c r="G12" i="7"/>
  <c r="I29" i="7"/>
  <c r="I30" i="7"/>
  <c r="H30" i="7"/>
  <c r="I28" i="7"/>
  <c r="H29" i="7"/>
  <c r="H28" i="7"/>
  <c r="I27" i="7"/>
  <c r="H27" i="7"/>
  <c r="I26" i="7"/>
  <c r="H26" i="7"/>
  <c r="I31" i="7"/>
  <c r="H31" i="7"/>
  <c r="I32" i="7"/>
  <c r="H32" i="7"/>
  <c r="I33" i="7"/>
  <c r="H33" i="7"/>
  <c r="G33" i="7"/>
  <c r="G32" i="7"/>
  <c r="G31" i="7"/>
  <c r="G30" i="7"/>
  <c r="G29" i="7"/>
  <c r="G28" i="7"/>
  <c r="G27" i="7"/>
  <c r="G26" i="7"/>
  <c r="I25" i="7"/>
  <c r="H25" i="7"/>
  <c r="G25" i="7"/>
  <c r="I24" i="7"/>
  <c r="H24" i="7"/>
  <c r="G24" i="7"/>
  <c r="G36" i="7"/>
  <c r="H36" i="7"/>
  <c r="I36" i="7"/>
  <c r="G37" i="7"/>
  <c r="H37" i="7"/>
  <c r="I37" i="7"/>
  <c r="G38" i="7"/>
  <c r="H38" i="7"/>
  <c r="I38" i="7"/>
  <c r="G39" i="7"/>
  <c r="H39" i="7"/>
  <c r="I39" i="7"/>
  <c r="G40" i="7"/>
  <c r="H40" i="7"/>
  <c r="I40" i="7"/>
  <c r="G41" i="7"/>
  <c r="H41" i="7"/>
  <c r="I41" i="7"/>
  <c r="G42" i="7"/>
  <c r="H42" i="7"/>
  <c r="I42" i="7"/>
  <c r="G43" i="7"/>
  <c r="H43" i="7"/>
  <c r="I43" i="7"/>
  <c r="G44" i="7"/>
  <c r="H44" i="7"/>
  <c r="I44" i="7"/>
  <c r="G1" i="8"/>
  <c r="I42" i="8"/>
  <c r="H42" i="8"/>
  <c r="G42" i="8"/>
  <c r="I43" i="8"/>
  <c r="I41" i="8"/>
  <c r="I40" i="8"/>
  <c r="H40" i="8"/>
  <c r="H41" i="8"/>
  <c r="H43" i="8"/>
  <c r="H44" i="8"/>
  <c r="I44" i="8"/>
  <c r="I45" i="8"/>
  <c r="H45" i="8"/>
  <c r="I39" i="8"/>
  <c r="H39" i="8"/>
  <c r="I38" i="8"/>
  <c r="H38" i="8"/>
  <c r="I37" i="8"/>
  <c r="H37" i="8"/>
  <c r="I36" i="8"/>
  <c r="H36" i="8"/>
  <c r="I35" i="8"/>
  <c r="H35" i="8"/>
  <c r="I34" i="8"/>
  <c r="H34" i="8"/>
  <c r="I33" i="8"/>
  <c r="H33" i="8"/>
  <c r="I32" i="8"/>
  <c r="H32" i="8"/>
  <c r="I31" i="8"/>
  <c r="H31" i="8"/>
  <c r="I30" i="8"/>
  <c r="H30" i="8"/>
  <c r="I29" i="8"/>
  <c r="H29" i="8"/>
  <c r="I28" i="8"/>
  <c r="H28" i="8"/>
  <c r="I27" i="8"/>
  <c r="H27" i="8"/>
  <c r="I26" i="8"/>
  <c r="H26" i="8"/>
  <c r="I25" i="8"/>
  <c r="H25" i="8"/>
  <c r="G45" i="8"/>
  <c r="G44" i="8"/>
  <c r="G43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I57" i="7"/>
  <c r="H57" i="7"/>
  <c r="I58" i="7"/>
  <c r="H58" i="7"/>
  <c r="I59" i="7"/>
  <c r="H59" i="7"/>
  <c r="I60" i="7"/>
  <c r="H60" i="7"/>
  <c r="I61" i="7"/>
  <c r="H61" i="7"/>
  <c r="G61" i="7"/>
  <c r="G60" i="7"/>
  <c r="G59" i="7"/>
  <c r="G58" i="7"/>
  <c r="G57" i="7"/>
  <c r="G56" i="7"/>
  <c r="I56" i="7"/>
  <c r="H56" i="7"/>
  <c r="I55" i="7"/>
  <c r="H55" i="7"/>
  <c r="I54" i="7"/>
  <c r="H54" i="7"/>
  <c r="H53" i="7"/>
  <c r="G1" i="7"/>
  <c r="G1" i="6"/>
  <c r="I53" i="7"/>
  <c r="I52" i="7"/>
  <c r="H52" i="7"/>
  <c r="I51" i="7"/>
  <c r="H51" i="7"/>
  <c r="I50" i="7"/>
  <c r="H50" i="7"/>
  <c r="I49" i="7"/>
  <c r="H49" i="7"/>
  <c r="G55" i="7"/>
  <c r="G54" i="7"/>
  <c r="G53" i="7"/>
  <c r="G52" i="7"/>
  <c r="G51" i="7"/>
  <c r="G50" i="7"/>
  <c r="G49" i="7"/>
  <c r="I48" i="7"/>
  <c r="H48" i="7"/>
  <c r="I47" i="7"/>
  <c r="H47" i="7"/>
  <c r="I46" i="7"/>
  <c r="H46" i="7"/>
  <c r="I45" i="7"/>
  <c r="H45" i="7"/>
  <c r="G48" i="7"/>
  <c r="G47" i="7"/>
  <c r="G46" i="7"/>
  <c r="G45" i="7"/>
  <c r="I63" i="6"/>
  <c r="H63" i="6"/>
  <c r="I64" i="6"/>
  <c r="H64" i="6"/>
  <c r="I65" i="6"/>
  <c r="H65" i="6"/>
  <c r="I66" i="6"/>
  <c r="H66" i="6"/>
  <c r="I67" i="6"/>
  <c r="H67" i="6"/>
  <c r="I68" i="6"/>
  <c r="H68" i="6"/>
  <c r="G68" i="6"/>
  <c r="G67" i="6"/>
  <c r="G66" i="6"/>
  <c r="G65" i="6"/>
  <c r="G64" i="6"/>
  <c r="G63" i="6"/>
  <c r="I62" i="6"/>
  <c r="H62" i="6"/>
  <c r="I61" i="6"/>
  <c r="H61" i="6"/>
  <c r="I60" i="6"/>
  <c r="H60" i="6"/>
  <c r="I59" i="6"/>
  <c r="H59" i="6"/>
  <c r="I58" i="6"/>
  <c r="H58" i="6"/>
  <c r="I57" i="6"/>
  <c r="I56" i="6"/>
  <c r="H57" i="6"/>
  <c r="G62" i="6"/>
  <c r="G61" i="6"/>
  <c r="G60" i="6"/>
  <c r="G59" i="6"/>
  <c r="G58" i="6"/>
  <c r="G57" i="6"/>
  <c r="G56" i="6"/>
  <c r="H56" i="6"/>
  <c r="I55" i="6"/>
  <c r="H55" i="6"/>
  <c r="G55" i="6"/>
  <c r="I54" i="6"/>
  <c r="H54" i="6"/>
  <c r="G54" i="6"/>
  <c r="I53" i="6"/>
  <c r="H53" i="6"/>
  <c r="G53" i="6"/>
  <c r="I52" i="6"/>
  <c r="H52" i="6"/>
  <c r="I51" i="6"/>
  <c r="H51" i="6"/>
  <c r="G51" i="6"/>
  <c r="G52" i="6"/>
  <c r="G50" i="6"/>
  <c r="I50" i="6"/>
  <c r="H50" i="6"/>
  <c r="I49" i="6"/>
  <c r="H49" i="6"/>
  <c r="I48" i="6"/>
  <c r="H48" i="6"/>
  <c r="I47" i="6"/>
  <c r="H47" i="6"/>
  <c r="I46" i="6"/>
  <c r="H46" i="6"/>
  <c r="G49" i="6"/>
  <c r="G48" i="6"/>
  <c r="G47" i="6"/>
  <c r="G46" i="6"/>
  <c r="I37" i="6"/>
  <c r="I36" i="6"/>
  <c r="I35" i="6"/>
  <c r="I34" i="6"/>
  <c r="I33" i="6"/>
  <c r="I32" i="6"/>
  <c r="I31" i="6"/>
  <c r="I30" i="6"/>
  <c r="I29" i="6"/>
  <c r="I28" i="6"/>
  <c r="I27" i="6"/>
  <c r="I26" i="6"/>
  <c r="H37" i="6"/>
  <c r="H36" i="6"/>
  <c r="H35" i="6"/>
  <c r="H34" i="6"/>
  <c r="H33" i="6"/>
  <c r="H32" i="6"/>
  <c r="H31" i="6"/>
  <c r="H30" i="6"/>
  <c r="H29" i="6"/>
  <c r="H28" i="6"/>
  <c r="H27" i="6"/>
  <c r="H26" i="6"/>
  <c r="G37" i="6"/>
  <c r="G36" i="6"/>
  <c r="G35" i="6"/>
  <c r="G34" i="6"/>
  <c r="G33" i="6"/>
  <c r="G32" i="6"/>
  <c r="G31" i="6"/>
  <c r="G30" i="6"/>
  <c r="G29" i="6"/>
  <c r="G28" i="6"/>
  <c r="G27" i="6"/>
  <c r="G26" i="6"/>
  <c r="I23" i="6"/>
  <c r="I22" i="6"/>
  <c r="I21" i="6"/>
  <c r="I20" i="6"/>
  <c r="I19" i="6"/>
  <c r="I18" i="6"/>
  <c r="I17" i="6"/>
  <c r="I16" i="6"/>
  <c r="I15" i="6"/>
  <c r="I14" i="6"/>
  <c r="H23" i="6"/>
  <c r="H22" i="6"/>
  <c r="H21" i="6"/>
  <c r="H20" i="6"/>
  <c r="H19" i="6"/>
  <c r="H18" i="6"/>
  <c r="H16" i="6"/>
  <c r="H15" i="6"/>
  <c r="H14" i="6"/>
  <c r="G23" i="6"/>
  <c r="G22" i="6"/>
  <c r="G21" i="6"/>
  <c r="G20" i="6"/>
  <c r="G19" i="6"/>
  <c r="G18" i="6"/>
  <c r="G17" i="6"/>
  <c r="G16" i="6"/>
  <c r="G15" i="6"/>
  <c r="G14" i="6"/>
  <c r="I10" i="6"/>
  <c r="I9" i="6"/>
  <c r="I11" i="6"/>
  <c r="H11" i="6"/>
  <c r="H10" i="6"/>
  <c r="H9" i="6"/>
  <c r="I8" i="6"/>
  <c r="H8" i="6"/>
  <c r="I7" i="6"/>
  <c r="H7" i="6"/>
  <c r="I6" i="6"/>
  <c r="H6" i="6"/>
  <c r="I5" i="6"/>
  <c r="H5" i="6"/>
  <c r="I4" i="6"/>
  <c r="H4" i="6"/>
  <c r="I3" i="6"/>
  <c r="H3" i="6"/>
  <c r="G11" i="6"/>
  <c r="G10" i="6"/>
  <c r="G9" i="6"/>
  <c r="G8" i="6"/>
  <c r="G7" i="6"/>
  <c r="G6" i="6"/>
  <c r="G5" i="6"/>
  <c r="G4" i="6"/>
  <c r="E1" i="3" l="1"/>
  <c r="E1" i="5"/>
  <c r="E1" i="2"/>
  <c r="E1" i="1"/>
  <c r="G3" i="6"/>
  <c r="F4" i="3"/>
  <c r="F6" i="5"/>
  <c r="F12" i="2"/>
  <c r="F5" i="1"/>
  <c r="F14" i="5"/>
  <c r="F10" i="1"/>
  <c r="F7" i="5"/>
  <c r="F3" i="3"/>
  <c r="F15" i="1"/>
  <c r="F3" i="2"/>
  <c r="F12" i="5"/>
  <c r="F15" i="5"/>
  <c r="F6" i="2"/>
  <c r="F6" i="1"/>
  <c r="F14" i="1"/>
  <c r="F11" i="5"/>
  <c r="F2" i="1"/>
  <c r="F11" i="1"/>
  <c r="F16" i="2"/>
  <c r="F4" i="1"/>
  <c r="F18" i="2"/>
  <c r="F8" i="5"/>
  <c r="F17" i="5"/>
  <c r="F13" i="2"/>
  <c r="F17" i="1"/>
  <c r="F8" i="2"/>
  <c r="F5" i="2"/>
  <c r="F16" i="5"/>
  <c r="F5" i="5"/>
  <c r="F12" i="1"/>
  <c r="F4" i="2"/>
  <c r="F8" i="1"/>
  <c r="F15" i="2"/>
  <c r="F14" i="2"/>
  <c r="F9" i="5"/>
  <c r="F10" i="2"/>
  <c r="F16" i="1"/>
  <c r="F9" i="2"/>
  <c r="F4" i="5"/>
  <c r="F13" i="5"/>
  <c r="F2" i="3"/>
  <c r="F9" i="1"/>
  <c r="F19" i="5"/>
  <c r="F18" i="5"/>
  <c r="F10" i="5"/>
  <c r="F17" i="2"/>
  <c r="F3" i="1"/>
  <c r="F19" i="2"/>
  <c r="F3" i="5"/>
  <c r="F2" i="5"/>
  <c r="F13" i="1"/>
  <c r="F11" i="2"/>
  <c r="F2" i="2"/>
  <c r="F7" i="2"/>
  <c r="F7" i="1"/>
</calcChain>
</file>

<file path=xl/sharedStrings.xml><?xml version="1.0" encoding="utf-8"?>
<sst xmlns="http://schemas.openxmlformats.org/spreadsheetml/2006/main" count="333" uniqueCount="83">
  <si>
    <t>1M</t>
  </si>
  <si>
    <t>3M</t>
  </si>
  <si>
    <t>6M</t>
  </si>
  <si>
    <t>1Y</t>
  </si>
  <si>
    <t>2Y</t>
  </si>
  <si>
    <t>3Y</t>
  </si>
  <si>
    <t>4Y</t>
  </si>
  <si>
    <t>5Y</t>
  </si>
  <si>
    <t>6Y</t>
  </si>
  <si>
    <t>7Y</t>
  </si>
  <si>
    <t>8Y</t>
  </si>
  <si>
    <t>9Y</t>
  </si>
  <si>
    <t>10Y</t>
  </si>
  <si>
    <t>12Y</t>
  </si>
  <si>
    <t>15Y</t>
  </si>
  <si>
    <t>20Y</t>
  </si>
  <si>
    <t>Yield</t>
  </si>
  <si>
    <t>30Y</t>
  </si>
  <si>
    <t>50Y</t>
  </si>
  <si>
    <t>EURPLN</t>
  </si>
  <si>
    <t>USDPLN</t>
  </si>
  <si>
    <t>EURUSD</t>
  </si>
  <si>
    <t>12M</t>
  </si>
  <si>
    <t>WIBOR</t>
  </si>
  <si>
    <t>FRA</t>
  </si>
  <si>
    <t>IRS</t>
  </si>
  <si>
    <t>EONIA/EURIBOR</t>
  </si>
  <si>
    <t>EONIA</t>
  </si>
  <si>
    <t>LIBOR</t>
  </si>
  <si>
    <t>ON</t>
  </si>
  <si>
    <t>TN</t>
  </si>
  <si>
    <t>SW</t>
  </si>
  <si>
    <t>2W</t>
  </si>
  <si>
    <t>9M</t>
  </si>
  <si>
    <t xml:space="preserve">1Y    </t>
  </si>
  <si>
    <t xml:space="preserve">2Y    </t>
  </si>
  <si>
    <t xml:space="preserve">3Y    </t>
  </si>
  <si>
    <t xml:space="preserve">4Y    </t>
  </si>
  <si>
    <t xml:space="preserve">5Y    </t>
  </si>
  <si>
    <t xml:space="preserve">6Y    </t>
  </si>
  <si>
    <t xml:space="preserve">7Y    </t>
  </si>
  <si>
    <t xml:space="preserve">8Y    </t>
  </si>
  <si>
    <t xml:space="preserve">9Y    </t>
  </si>
  <si>
    <t xml:space="preserve">10Y   </t>
  </si>
  <si>
    <t xml:space="preserve">12Y   </t>
  </si>
  <si>
    <t xml:space="preserve">15Y   </t>
  </si>
  <si>
    <t xml:space="preserve">20Y   </t>
  </si>
  <si>
    <t>1X2</t>
  </si>
  <si>
    <t>2X3</t>
  </si>
  <si>
    <t>1X4</t>
  </si>
  <si>
    <t>2X5</t>
  </si>
  <si>
    <t>3X6</t>
  </si>
  <si>
    <t>4X7</t>
  </si>
  <si>
    <t>5X8</t>
  </si>
  <si>
    <t>6X9</t>
  </si>
  <si>
    <t>7X10</t>
  </si>
  <si>
    <t>8X11</t>
  </si>
  <si>
    <t>9X12</t>
  </si>
  <si>
    <t>1X7</t>
  </si>
  <si>
    <t>2X8</t>
  </si>
  <si>
    <t>3X9</t>
  </si>
  <si>
    <t>4X10</t>
  </si>
  <si>
    <t>5X11</t>
  </si>
  <si>
    <t>6X12</t>
  </si>
  <si>
    <t>12X15</t>
  </si>
  <si>
    <t>15X18</t>
  </si>
  <si>
    <t>18X21</t>
  </si>
  <si>
    <t>21X24</t>
  </si>
  <si>
    <t>12X18</t>
  </si>
  <si>
    <t>18X24</t>
  </si>
  <si>
    <t>2X14</t>
  </si>
  <si>
    <t>3X15</t>
  </si>
  <si>
    <t>9X15</t>
  </si>
  <si>
    <t>6X18</t>
  </si>
  <si>
    <t>12X24</t>
  </si>
  <si>
    <t xml:space="preserve">ON    </t>
  </si>
  <si>
    <t xml:space="preserve">SW    </t>
  </si>
  <si>
    <t xml:space="preserve">1M    </t>
  </si>
  <si>
    <t xml:space="preserve">2M    </t>
  </si>
  <si>
    <t xml:space="preserve">3M    </t>
  </si>
  <si>
    <t xml:space="preserve">6M    </t>
  </si>
  <si>
    <t xml:space="preserve">9M    </t>
  </si>
  <si>
    <t>MID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</si>
</sst>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\-mm\-dd;@"/>
    <numFmt numFmtId="165" formatCode="0.0000"/>
  </numFmts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14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volatileDependencies.xml><?xml version="1.0" encoding="utf-8"?>
<volTypes xmlns="http://schemas.openxmlformats.org/spreadsheetml/2006/main">
  <volType type="realTimeData">
    <main first="pldatasource.rtgetrtdserver">
      <tp>
        <v>1.59</v>
        <stp/>
        <stp xml:space="preserve">
WIPLNTND=X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4" s="6"/>
      </tp>
      <tp>
        <v>1.58</v>
        <stp/>
        <stp xml:space="preserve">
WIPLNSWD=X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5" s="6"/>
      </tp>
      <tp>
        <v>1.59</v>
        <stp/>
        <stp xml:space="preserve">
WIPLNOND=X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3" s="6"/>
      </tp>
      <tp>
        <v>1.8</v>
        <stp/>
        <stp xml:space="preserve">
WIPLN9MD=X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10" s="6"/>
      </tp>
      <tp>
        <v>1.79</v>
        <stp/>
        <stp xml:space="preserve">
WIPLN6MD=X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9" s="6"/>
        <tr r="F4" s="1"/>
      </tp>
      <tp>
        <v>1.6</v>
        <stp/>
        <stp xml:space="preserve">
WIPLN2WD=X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6" s="6"/>
      </tp>
      <tp>
        <v>1.71</v>
        <stp/>
        <stp xml:space="preserve">
WIPLN3MD=X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8" s="6"/>
        <tr r="F3" s="1"/>
      </tp>
      <tp>
        <v>1.6300000000000001</v>
        <stp/>
        <stp xml:space="preserve">
WIPLN1MD=X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7" s="6"/>
        <tr r="F2" s="1"/>
      </tp>
      <tp>
        <v>1.84</v>
        <stp/>
        <stp xml:space="preserve">
WIPLN1YD=X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11" s="6"/>
      </tp>
      <tp>
        <v>-0.39</v>
        <stp/>
        <stp xml:space="preserve">
EUR15X18F=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46" s="7"/>
      </tp>
      <tp>
        <v>-0.34300000000000003</v>
        <stp/>
        <stp xml:space="preserve">
EUR12X18F=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58" s="7"/>
      </tp>
      <tp>
        <v>1.4598</v>
        <stp/>
        <stp xml:space="preserve">
USD15X18F=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43" s="8"/>
      </tp>
      <tp>
        <v>1.6862500000000002</v>
        <stp/>
        <stp xml:space="preserve">
PLN12X18F=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67" s="6"/>
      </tp>
      <tp>
        <v>1.5598800000000002</v>
        <stp/>
        <stp xml:space="preserve">
PLN15X18F=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64" s="6"/>
      </tp>
      <tp>
        <v>1.5630000000000002</v>
        <stp/>
        <stp xml:space="preserve">
USD12X18F=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41" s="8"/>
      </tp>
      <tp>
        <v>1.5230000000000001</v>
        <stp/>
        <stp xml:space="preserve">
USD12X18F=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41" s="8"/>
      </tp>
      <tp>
        <v>1.5098800000000001</v>
        <stp/>
        <stp xml:space="preserve">
PLN15X18F=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64" s="6"/>
      </tp>
      <tp>
        <v>1.6262500000000002</v>
        <stp/>
        <stp xml:space="preserve">
PLN12X18F=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67" s="6"/>
      </tp>
      <tp>
        <v>1.4198000000000002</v>
        <stp/>
        <stp xml:space="preserve">
USD15X18F=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43" s="8"/>
      </tp>
      <tp>
        <v>-0.35299999999999998</v>
        <stp/>
        <stp xml:space="preserve">
EUR12X18F=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58" s="7"/>
      </tp>
      <tp>
        <v>-0.44</v>
        <stp/>
        <stp xml:space="preserve">
EUR15X18F=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46" s="7"/>
      </tp>
      <tp>
        <v>1.31</v>
        <stp/>
        <stp xml:space="preserve">
WIPLNTND=X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4" s="6"/>
      </tp>
      <tp>
        <v>1.3800000000000001</v>
        <stp/>
        <stp xml:space="preserve">
WIPLNSWD=X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5" s="6"/>
      </tp>
      <tp>
        <v>1.31</v>
        <stp/>
        <stp xml:space="preserve">
WIPLNOND=X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3" s="6"/>
      </tp>
      <tp>
        <v>1.59</v>
        <stp/>
        <stp xml:space="preserve">
WIPLN6MD=X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9" s="6"/>
      </tp>
      <tp>
        <v>1.6400000000000001</v>
        <stp/>
        <stp xml:space="preserve">
WIPLN1YD=X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11" s="6"/>
      </tp>
      <tp>
        <v>1.43</v>
        <stp/>
        <stp xml:space="preserve">
WIPLN1MD=X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7" s="6"/>
      </tp>
      <tp>
        <v>1.4000000000000001</v>
        <stp/>
        <stp xml:space="preserve">
WIPLN2WD=X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6" s="6"/>
      </tp>
      <tp>
        <v>1.51</v>
        <stp/>
        <stp xml:space="preserve">
WIPLN3MD=X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8" s="6"/>
      </tp>
      <tp>
        <v>1.6</v>
        <stp/>
        <stp xml:space="preserve">
WIPLN9MD=X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10" s="6"/>
      </tp>
      <tp>
        <v>1.1025</v>
        <stp/>
        <stp>_x0004_EUR=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4" s="3"/>
      </tp>
      <tp>
        <v>3.9026000000000001</v>
        <stp/>
        <stp>_x0004_PLN=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" s="3"/>
      </tp>
      <tp>
        <v>-0.38</v>
        <stp/>
        <stp xml:space="preserve">
EUR18X21F=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47" s="7"/>
      </tp>
      <tp>
        <v>1.5427200000000001</v>
        <stp/>
        <stp xml:space="preserve">
PLN18X21F=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65" s="6"/>
      </tp>
      <tp>
        <v>1.42</v>
        <stp/>
        <stp xml:space="preserve">
USD18X21F=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44" s="8"/>
      </tp>
      <tp>
        <v>1.5970000000000002</v>
        <stp/>
        <stp xml:space="preserve">
USDSWFSR=X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5" s="8"/>
      </tp>
      <tp>
        <v>1.4000000000000001</v>
        <stp/>
        <stp xml:space="preserve">
USD18X21F=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44" s="8"/>
      </tp>
      <tp>
        <v>1.49272</v>
        <stp/>
        <stp xml:space="preserve">
PLN18X21F=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65" s="6"/>
      </tp>
      <tp>
        <v>-0.43</v>
        <stp/>
        <stp xml:space="preserve">
EUR18X21F=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47" s="7"/>
      </tp>
      <tp>
        <v>-0.40200000000000002</v>
        <stp/>
        <stp xml:space="preserve">
EUR12X15F=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45" s="7"/>
      </tp>
      <tp>
        <v>1.5990900000000001</v>
        <stp/>
        <stp xml:space="preserve">
PLN12X15F=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63" s="6"/>
      </tp>
      <tp>
        <v>1.528</v>
        <stp/>
        <stp xml:space="preserve">
USD12X15F=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42" s="8"/>
      </tp>
      <tp>
        <v>-0.311</v>
        <stp/>
        <stp xml:space="preserve">
EUR18X24F=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59" s="7"/>
      </tp>
      <tp>
        <v>-0.25600000000000001</v>
        <stp/>
        <stp xml:space="preserve">
EUR12X24F=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61" s="7"/>
      </tp>
      <tp>
        <v>1.4884000000000002</v>
        <stp/>
        <stp xml:space="preserve">
PLN21X24F=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66" s="6"/>
      </tp>
      <tp>
        <v>1.6283200000000002</v>
        <stp/>
        <stp xml:space="preserve">
PLN18X24F=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68" s="6"/>
      </tp>
      <tp>
        <v>1.4950000000000001</v>
        <stp/>
        <stp xml:space="preserve">
USD18X24F=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45" s="8"/>
      </tp>
      <tp>
        <v>-0.42</v>
        <stp/>
        <stp xml:space="preserve">
EUR21X24F=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48" s="7"/>
      </tp>
      <tp>
        <v>1.4550000000000001</v>
        <stp/>
        <stp xml:space="preserve">
USD18X24F=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45" s="8"/>
      </tp>
      <tp>
        <v>1.5683200000000002</v>
        <stp/>
        <stp xml:space="preserve">
PLN18X24F=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68" s="6"/>
      </tp>
      <tp>
        <v>-0.37</v>
        <stp/>
        <stp xml:space="preserve">
EUR21X24F=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48" s="7"/>
      </tp>
      <tp>
        <v>-0.33100000000000002</v>
        <stp/>
        <stp xml:space="preserve">
EUR18X24F=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59" s="7"/>
      </tp>
      <tp>
        <v>1.5384</v>
        <stp/>
        <stp xml:space="preserve">
PLN21X24F=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66" s="6"/>
      </tp>
      <tp>
        <v>-0.26600000000000001</v>
        <stp/>
        <stp xml:space="preserve">
EUR12X24F=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61" s="7"/>
      </tp>
      <tp>
        <v>1.488</v>
        <stp/>
        <stp xml:space="preserve">
USD12X15F=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42" s="8"/>
      </tp>
      <tp>
        <v>1.5490900000000001</v>
        <stp/>
        <stp xml:space="preserve">
PLN12X15F=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63" s="6"/>
      </tp>
      <tp>
        <v>-0.45200000000000001</v>
        <stp/>
        <stp xml:space="preserve">
EUR12X15F=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45" s="7"/>
      </tp>
      <tp>
        <v>1.5361300000000002</v>
        <stp/>
        <stp xml:space="preserve">
USDONFSR=X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4" s="8"/>
      </tp>
      <tp>
        <v>-0.499</v>
        <stp/>
        <stp>_x000B_EURIBORSWD=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5" s="7"/>
      </tp>
      <tp>
        <v>1.7244800000000002</v>
        <stp/>
        <stp>_x0008_PLN4X7F=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51" s="6"/>
      </tp>
      <tp>
        <v>1.7073</v>
        <stp/>
        <stp>_x0008_USD4X7F=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28" s="8"/>
      </tp>
      <tp>
        <v>-0.4</v>
        <stp/>
        <stp>_x0008_EUR4X7F=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39" s="7"/>
      </tp>
      <tp>
        <v>1.7188000000000001</v>
        <stp/>
        <stp>_x0008_PLN5X8F=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52" s="6"/>
      </tp>
      <tp>
        <v>1.669</v>
        <stp/>
        <stp>_x0008_USD5X8F=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29" s="8"/>
      </tp>
      <tp>
        <v>-0.40300000000000002</v>
        <stp/>
        <stp>_x0008_EUR5X8F=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40" s="7"/>
      </tp>
      <tp>
        <v>1.7143000000000002</v>
        <stp/>
        <stp>_x0008_PLN6X9F=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53" s="6"/>
      </tp>
      <tp>
        <v>1.6300000000000001</v>
        <stp/>
        <stp>_x0008_USD6X9F=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30" s="8"/>
      </tp>
      <tp>
        <v>-0.40700000000000003</v>
        <stp/>
        <stp>_x0008_EUR6X9F=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41" s="7"/>
      </tp>
      <tp t="s">
        <v>SW</v>
        <stp/>
        <stp>_x000B_EURIBORSWD=_x0008_GV4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5" s="7"/>
      </tp>
      <tp>
        <v>1.6600000000000001</v>
        <stp/>
        <stp>_x0008_PLN1X2F=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46" s="6"/>
      </tp>
      <tp>
        <v>1.73533</v>
        <stp/>
        <stp>_x0008_PLN1X4F=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48" s="6"/>
      </tp>
      <tp>
        <v>1.8194800000000002</v>
        <stp/>
        <stp>_x0008_PLN1X7F=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57" s="6"/>
      </tp>
      <tp>
        <v>1.9032</v>
        <stp/>
        <stp>_x0008_USD1X7F=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34" s="8"/>
      </tp>
      <tp>
        <v>1.891</v>
        <stp/>
        <stp>_x0008_USD1X4F=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25" s="8"/>
      </tp>
      <tp>
        <v>-0.39</v>
        <stp/>
        <stp>_x0008_EUR1X4F=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36" s="7"/>
      </tp>
      <tp>
        <v>-0.32</v>
        <stp/>
        <stp>_x0008_EUR1X7F=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49" s="7"/>
      </tp>
      <tp>
        <v>1.6600000000000001</v>
        <stp/>
        <stp>_x0008_PLN2X3F=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47" s="6"/>
      </tp>
      <tp>
        <v>1.7336300000000002</v>
        <stp/>
        <stp>_x0008_PLN2X5F=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49" s="6"/>
      </tp>
      <tp>
        <v>1.8</v>
        <stp/>
        <stp>_x0008_PLN2X8F=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58" s="6"/>
      </tp>
      <tp>
        <v>1.8240000000000001</v>
        <stp/>
        <stp>_x0008_USD2X8F=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35" s="8"/>
      </tp>
      <tp>
        <v>1.8069999999999999</v>
        <stp/>
        <stp>_x0008_USD2X5F=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26" s="8"/>
      </tp>
      <tp>
        <v>-0.31</v>
        <stp/>
        <stp>_x0008_EUR2X8F=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50" s="7"/>
      </tp>
      <tp>
        <v>-0.38</v>
        <stp/>
        <stp>_x0008_EUR2X5F=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37" s="7"/>
      </tp>
      <tp>
        <v>1.7322600000000001</v>
        <stp/>
        <stp>_x0008_PLN3X6F=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50" s="6"/>
      </tp>
      <tp>
        <v>1.79</v>
        <stp/>
        <stp>_x0008_PLN3X9F=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59" s="6"/>
      </tp>
      <tp>
        <v>1.77</v>
        <stp/>
        <stp>_x0008_USD3X9F=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36" s="8"/>
      </tp>
      <tp>
        <v>1.7470000000000001</v>
        <stp/>
        <stp>_x0008_USD3X6F=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27" s="8"/>
      </tp>
      <tp>
        <v>-0.32900000000000001</v>
        <stp/>
        <stp>_x0008_EUR3X9F=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52" s="7"/>
      </tp>
      <tp>
        <v>-0.39</v>
        <stp/>
        <stp>_x0008_EUR3X6F=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38" s="7"/>
      </tp>
      <tp>
        <v>-0.41699999999999998</v>
        <stp/>
        <stp>_x0008_EUR6X9F=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41" s="7"/>
      </tp>
      <tp>
        <v>1.6643000000000001</v>
        <stp/>
        <stp>_x0008_PLN6X9F=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53" s="6"/>
      </tp>
      <tp>
        <v>1.61</v>
        <stp/>
        <stp>_x0008_USD6X9F=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30" s="8"/>
      </tp>
      <tp>
        <v>-0.42</v>
        <stp/>
        <stp>_x0008_EUR4X7F=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39" s="7"/>
      </tp>
      <tp>
        <v>1.6744800000000002</v>
        <stp/>
        <stp>_x0008_PLN4X7F=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51" s="6"/>
      </tp>
      <tp>
        <v>1.6673</v>
        <stp/>
        <stp>_x0008_USD4X7F=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28" s="8"/>
      </tp>
      <tp>
        <v>-0.41300000000000003</v>
        <stp/>
        <stp>_x0008_EUR5X8F=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40" s="7"/>
      </tp>
      <tp>
        <v>1.6688000000000001</v>
        <stp/>
        <stp>_x0008_PLN5X8F=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52" s="6"/>
      </tp>
      <tp>
        <v>1.629</v>
        <stp/>
        <stp>_x0008_USD5X8F=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29" s="8"/>
      </tp>
      <tp>
        <v>-0.35000000000000003</v>
        <stp/>
        <stp>_x0008_EUR2X8F=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50" s="7"/>
      </tp>
      <tp>
        <v>-0.4</v>
        <stp/>
        <stp>_x0008_EUR2X5F=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37" s="7"/>
      </tp>
      <tp>
        <v>1.62</v>
        <stp/>
        <stp>_x0008_PLN2X3F=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47" s="6"/>
      </tp>
      <tp>
        <v>1.6836300000000002</v>
        <stp/>
        <stp>_x0008_PLN2X5F=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49" s="6"/>
      </tp>
      <tp>
        <v>1.78</v>
        <stp/>
        <stp>_x0008_PLN2X8F=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58" s="6"/>
      </tp>
      <tp>
        <v>1.784</v>
        <stp/>
        <stp>_x0008_USD2X8F=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35" s="8"/>
      </tp>
      <tp>
        <v>1.7670000000000001</v>
        <stp/>
        <stp>_x0008_USD2X5F=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26" s="8"/>
      </tp>
      <tp>
        <v>-0.33900000000000002</v>
        <stp/>
        <stp>_x0008_EUR3X9F=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52" s="7"/>
      </tp>
      <tp>
        <v>-0.41000000000000003</v>
        <stp/>
        <stp>_x0008_EUR3X6F=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38" s="7"/>
      </tp>
      <tp>
        <v>1.6822600000000001</v>
        <stp/>
        <stp>_x0008_PLN3X6F=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50" s="6"/>
      </tp>
      <tp>
        <v>1.77</v>
        <stp/>
        <stp>_x0008_PLN3X9F=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59" s="6"/>
      </tp>
      <tp>
        <v>1.73</v>
        <stp/>
        <stp>_x0008_USD3X9F=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36" s="8"/>
      </tp>
      <tp>
        <v>1.7070000000000001</v>
        <stp/>
        <stp>_x0008_USD3X6F=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27" s="8"/>
      </tp>
      <tp>
        <v>-0.34</v>
        <stp/>
        <stp>_x0008_EUR1X7F=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49" s="7"/>
      </tp>
      <tp>
        <v>-0.41000000000000003</v>
        <stp/>
        <stp>_x0008_EUR1X4F=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36" s="7"/>
      </tp>
      <tp>
        <v>1.62</v>
        <stp/>
        <stp>_x0008_PLN1X2F=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46" s="6"/>
      </tp>
      <tp>
        <v>1.7594800000000002</v>
        <stp/>
        <stp>_x0008_PLN1X7F=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57" s="6"/>
      </tp>
      <tp>
        <v>1.6853300000000002</v>
        <stp/>
        <stp>_x0008_PLN1X4F=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48" s="6"/>
      </tp>
      <tp>
        <v>1.851</v>
        <stp/>
        <stp>_x0008_USD1X4F=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25" s="8"/>
      </tp>
      <tp>
        <v>1.8432000000000002</v>
        <stp/>
        <stp>_x0008_USD1X7F=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34" s="8"/>
      </tp>
      <tp t="s">
        <v>2X3</v>
        <stp/>
        <stp>_x0008_PLN2X3F=_x0008_GV4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47" s="6"/>
      </tp>
      <tp t="s">
        <v>2X5</v>
        <stp/>
        <stp>_x0008_PLN2X5F=_x0008_GV4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49" s="6"/>
      </tp>
      <tp t="s">
        <v>2X8</v>
        <stp/>
        <stp>_x0008_PLN2X8F=_x0008_GV4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58" s="6"/>
      </tp>
      <tp t="s">
        <v>2X8</v>
        <stp/>
        <stp>_x0008_USD2X8F=_x0008_GV4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35" s="8"/>
      </tp>
      <tp t="s">
        <v>2X5</v>
        <stp/>
        <stp>_x0008_USD2X5F=_x0008_GV4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26" s="8"/>
      </tp>
      <tp t="s">
        <v>2X8</v>
        <stp/>
        <stp>_x0008_EUR2X8F=_x0008_GV4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50" s="7"/>
      </tp>
      <tp t="s">
        <v>2X5</v>
        <stp/>
        <stp>_x0008_EUR2X5F=_x0008_GV4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37" s="7"/>
      </tp>
      <tp t="s">
        <v>3X6</v>
        <stp/>
        <stp>_x0008_PLN3X6F=_x0008_GV4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50" s="6"/>
      </tp>
      <tp t="s">
        <v>3X9</v>
        <stp/>
        <stp>_x0008_PLN3X9F=_x0008_GV4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59" s="6"/>
      </tp>
      <tp t="s">
        <v>3X9</v>
        <stp/>
        <stp>_x0008_USD3X9F=_x0008_GV4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36" s="8"/>
      </tp>
      <tp t="s">
        <v>3X6</v>
        <stp/>
        <stp>_x0008_USD3X6F=_x0008_GV4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27" s="8"/>
      </tp>
      <tp t="s">
        <v>3X9</v>
        <stp/>
        <stp>_x0008_EUR3X9F=_x0008_GV4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52" s="7"/>
      </tp>
      <tp t="s">
        <v>3X6</v>
        <stp/>
        <stp>_x0008_EUR3X6F=_x0008_GV4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38" s="7"/>
      </tp>
      <tp>
        <v>-0.39900000000000002</v>
        <stp/>
        <stp>_x000B_EURIBOR3MD=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7" s="7"/>
      </tp>
      <tp t="s">
        <v>8X11</v>
        <stp/>
        <stp xml:space="preserve">	EUR8X11F=_x0008_GV4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43" s="7"/>
      </tp>
      <tp t="s">
        <v>8X11</v>
        <stp/>
        <stp xml:space="preserve">	PLN8X11F=_x0008_GV4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55" s="6"/>
      </tp>
      <tp t="s">
        <v>8X11</v>
        <stp/>
        <stp xml:space="preserve">	USD8X11F=_x0008_GV4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32" s="8"/>
      </tp>
      <tp t="s">
        <v>1X2</v>
        <stp/>
        <stp>_x0008_PLN1X2F=_x0008_GV4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46" s="6"/>
      </tp>
      <tp t="s">
        <v>1X7</v>
        <stp/>
        <stp>_x0008_PLN1X7F=_x0008_GV4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57" s="6"/>
      </tp>
      <tp t="s">
        <v>1X4</v>
        <stp/>
        <stp>_x0008_PLN1X4F=_x0008_GV4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48" s="6"/>
      </tp>
      <tp t="s">
        <v>1X4</v>
        <stp/>
        <stp>_x0008_USD1X4F=_x0008_GV4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25" s="8"/>
      </tp>
      <tp t="s">
        <v>1X7</v>
        <stp/>
        <stp>_x0008_USD1X7F=_x0008_GV4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34" s="8"/>
      </tp>
      <tp t="s">
        <v>1X7</v>
        <stp/>
        <stp>_x0008_EUR1X7F=_x0008_GV4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49" s="7"/>
      </tp>
      <tp t="s">
        <v>1X4</v>
        <stp/>
        <stp>_x0008_EUR1X4F=_x0008_GV4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36" s="7"/>
      </tp>
      <tp>
        <v>-0.45100000000000001</v>
        <stp/>
        <stp>_x000B_EURIBOR1MD=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6" s="7"/>
      </tp>
      <tp>
        <v>-0.27900000000000003</v>
        <stp/>
        <stp>_x000B_EURIBOR1YD=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9" s="7"/>
      </tp>
      <tp t="s">
        <v>9X12</v>
        <stp/>
        <stp xml:space="preserve">	EUR9X12F=_x0008_GV4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44" s="7"/>
      </tp>
      <tp t="s">
        <v>9X15</v>
        <stp/>
        <stp xml:space="preserve">	EUR9X15F=_x0008_GV4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57" s="7"/>
      </tp>
      <tp t="s">
        <v>9X12</v>
        <stp/>
        <stp xml:space="preserve">	PLN9X12F=_x0008_GV4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56" s="6"/>
      </tp>
      <tp t="s">
        <v>9X15</v>
        <stp/>
        <stp xml:space="preserve">	USD9X15F=_x0008_GV4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40" s="8"/>
      </tp>
      <tp t="s">
        <v>9X12</v>
        <stp/>
        <stp xml:space="preserve">	USD9X12F=_x0008_GV4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33" s="8"/>
      </tp>
      <tp t="s">
        <v>6X9</v>
        <stp/>
        <stp>_x0008_PLN6X9F=_x0008_GV4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53" s="6"/>
      </tp>
      <tp t="s">
        <v>6X9</v>
        <stp/>
        <stp>_x0008_USD6X9F=_x0008_GV4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30" s="8"/>
      </tp>
      <tp t="s">
        <v>6X9</v>
        <stp/>
        <stp>_x0008_EUR6X9F=_x0008_GV4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41" s="7"/>
      </tp>
      <tp>
        <v>-0.33800000000000002</v>
        <stp/>
        <stp>_x000B_EURIBOR6MD=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8" s="7"/>
      </tp>
      <tp t="s">
        <v>4X7</v>
        <stp/>
        <stp>_x0008_PLN4X7F=_x0008_GV4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51" s="6"/>
      </tp>
      <tp t="s">
        <v>4X7</v>
        <stp/>
        <stp>_x0008_USD4X7F=_x0008_GV4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28" s="8"/>
      </tp>
      <tp t="s">
        <v>4X7</v>
        <stp/>
        <stp>_x0008_EUR4X7F=_x0008_GV4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39" s="7"/>
      </tp>
      <tp t="s">
        <v>5X8</v>
        <stp/>
        <stp>_x0008_PLN5X8F=_x0008_GV4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52" s="6"/>
      </tp>
      <tp t="s">
        <v>5X8</v>
        <stp/>
        <stp>_x0008_USD5X8F=_x0008_GV4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29" s="8"/>
      </tp>
      <tp t="s">
        <v>5X8</v>
        <stp/>
        <stp>_x0008_EUR5X8F=_x0008_GV4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40" s="7"/>
      </tp>
      <tp>
        <v>1.9350000000000001</v>
        <stp/>
        <stp>_x000B_PLNAB6W20Y=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37" s="6"/>
      </tp>
      <tp t="s">
        <v>2X14</v>
        <stp/>
        <stp xml:space="preserve">	EUR2X14F=_x0008_GV4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51" s="7"/>
      </tp>
      <tp t="s">
        <v>3X15</v>
        <stp/>
        <stp xml:space="preserve">	EUR3X15F=_x0008_GV4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53" s="7"/>
      </tp>
      <tp>
        <v>1.6120000000000001</v>
        <stp/>
        <stp>_x000B_USDAM3L10Y=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22" s="8"/>
      </tp>
      <tp>
        <v>1.73</v>
        <stp/>
        <stp>_x000B_PLNAB3W10Y=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23" s="6"/>
      </tp>
      <tp>
        <v>1.6950000000000001</v>
        <stp/>
        <stp>_x000B_PLNAB6W10Y=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34" s="6"/>
      </tp>
      <tp>
        <v>1.7250000000000001</v>
        <stp/>
        <stp>_x000B_PLNAB6W12Y=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35" s="6"/>
      </tp>
      <tp>
        <v>1.8150000000000002</v>
        <stp/>
        <stp>_x000B_PLNAB6W15Y=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36" s="6"/>
      </tp>
      <tp>
        <v>-3.4000000000000002E-2</v>
        <stp/>
        <stp>_x000B_EURAB3E10Y=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21" s="7"/>
      </tp>
      <tp>
        <v>4.7E-2</v>
        <stp/>
        <stp>_x000B_EURAB6E10Y=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33" s="7"/>
      </tp>
      <tp t="s">
        <v>6X18</v>
        <stp/>
        <stp xml:space="preserve">	EUR6X18F=_x0008_GV4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60" s="7"/>
      </tp>
      <tp t="s">
        <v>6X12</v>
        <stp/>
        <stp xml:space="preserve">	EUR6X12F=_x0008_GV4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56" s="7"/>
      </tp>
      <tp t="s">
        <v>6X12</v>
        <stp/>
        <stp xml:space="preserve">	PLN6X12F=_x0008_GV4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62" s="6"/>
      </tp>
      <tp t="s">
        <v>6X12</v>
        <stp/>
        <stp xml:space="preserve">	USD6X12F=_x0008_GV4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39" s="8"/>
      </tp>
      <tp t="s">
        <v>7X10</v>
        <stp/>
        <stp xml:space="preserve">	EUR7X10F=_x0008_GV4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42" s="7"/>
      </tp>
      <tp t="s">
        <v>7X10</v>
        <stp/>
        <stp xml:space="preserve">	PLN7X10F=_x0008_GV4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54" s="6"/>
      </tp>
      <tp t="s">
        <v>7X10</v>
        <stp/>
        <stp xml:space="preserve">	USD7X10F=_x0008_GV4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31" s="8"/>
      </tp>
      <tp t="s">
        <v>4X10</v>
        <stp/>
        <stp xml:space="preserve">	EUR4X10F=_x0008_GV4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54" s="7"/>
      </tp>
      <tp t="s">
        <v>4X10</v>
        <stp/>
        <stp xml:space="preserve">	PLN4X10F=_x0008_GV4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60" s="6"/>
      </tp>
      <tp t="s">
        <v>4X10</v>
        <stp/>
        <stp xml:space="preserve">	USD4X10F=_x0008_GV4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37" s="8"/>
      </tp>
      <tp>
        <v>-0.44800000000000001</v>
        <stp/>
        <stp>_x0006_EONIA=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4" s="7"/>
      </tp>
      <tp t="s">
        <v>5X11</v>
        <stp/>
        <stp xml:space="preserve">	EUR5X11F=_x0008_GV4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55" s="7"/>
      </tp>
      <tp t="s">
        <v>5X11</v>
        <stp/>
        <stp xml:space="preserve">	PLN5X11F=_x0008_GV4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61" s="6"/>
      </tp>
      <tp t="s">
        <v>5X11</v>
        <stp/>
        <stp xml:space="preserve">	USD5X11F=_x0008_GV4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38" s="8"/>
      </tp>
      <tp t="s">
        <v>1M</v>
        <stp/>
        <stp>_x000B_EURIBOR1MD=_x0008_GV4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6" s="7"/>
      </tp>
      <tp t="s">
        <v>1Y</v>
        <stp/>
        <stp>_x000B_EURIBOR1YD=_x0008_GV4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9" s="7"/>
      </tp>
      <tp t="s">
        <v>3M</v>
        <stp/>
        <stp>_x000B_EURIBOR3MD=_x0008_GV4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7" s="7"/>
      </tp>
      <tp t="s">
        <v>6M</v>
        <stp/>
        <stp>_x000B_EURIBOR6MD=_x0008_GV4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8" s="7"/>
      </tp>
      <tp>
        <v>1.6520000000000001</v>
        <stp/>
        <stp>_x000B_USDAM3L10Y=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4" s="5"/>
        <tr r="I22" s="8"/>
      </tp>
      <tp>
        <v>1.6900000000000002</v>
        <stp/>
        <stp>_x000B_USDAM3L12Y=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5" s="5"/>
      </tp>
      <tp>
        <v>1.754</v>
        <stp/>
        <stp>_x000B_USDAM3L15Y=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6" s="5"/>
      </tp>
      <tp>
        <v>1.7650000000000001</v>
        <stp/>
        <stp>_x000B_PLNAB6W12Y=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5" s="1"/>
        <tr r="I35" s="6"/>
      </tp>
      <tp>
        <v>1.7350000000000001</v>
        <stp/>
        <stp>_x000B_PLNAB6W10Y=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34" s="6"/>
      </tp>
      <tp>
        <v>1.75</v>
        <stp/>
        <stp>_x000B_PLNAB3W10Y=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23" s="6"/>
        <tr r="F14" s="1"/>
      </tp>
      <tp>
        <v>1.855</v>
        <stp/>
        <stp>_x000B_PLNAB6W15Y=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6" s="1"/>
        <tr r="I36" s="6"/>
      </tp>
      <tp>
        <v>0.30660000000000004</v>
        <stp/>
        <stp>_x000B_EURAB6E15Y=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6" s="2"/>
      </tp>
      <tp>
        <v>0.1671</v>
        <stp/>
        <stp>_x000B_EURAB6E12Y=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5" s="2"/>
      </tp>
      <tp>
        <v>5.7000000000000002E-2</v>
        <stp/>
        <stp>_x000B_EURAB6E10Y=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4" s="2"/>
        <tr r="I33" s="7"/>
      </tp>
      <tp>
        <v>6.0000000000000001E-3</v>
        <stp/>
        <stp>_x000B_EURAB3E10Y=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21" s="7"/>
      </tp>
      <tp t="s">
        <v xml:space="preserve">10Y   </v>
        <stp/>
        <stp>_x000B_USDAM3L10Y=_x0008_GV4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22" s="8"/>
      </tp>
      <tp t="s">
        <v xml:space="preserve">10Y   </v>
        <stp/>
        <stp>_x000B_PLNAB6W10Y=_x0008_GV4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34" s="6"/>
      </tp>
      <tp t="s">
        <v xml:space="preserve">10Y   </v>
        <stp/>
        <stp>_x000B_PLNAB3W10Y=_x0008_GV4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23" s="6"/>
      </tp>
      <tp t="s">
        <v xml:space="preserve">12Y   </v>
        <stp/>
        <stp>_x000B_PLNAB6W12Y=_x0008_GV4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35" s="6"/>
      </tp>
      <tp t="s">
        <v xml:space="preserve">15Y   </v>
        <stp/>
        <stp>_x000B_PLNAB6W15Y=_x0008_GV4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36" s="6"/>
      </tp>
      <tp t="s">
        <v xml:space="preserve">10Y   </v>
        <stp/>
        <stp>_x000B_EURAB6E10Y=_x0008_GV4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33" s="7"/>
      </tp>
      <tp t="s">
        <v xml:space="preserve">10Y   </v>
        <stp/>
        <stp>_x000B_EURAB3E10Y=_x0008_GV4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21" s="7"/>
      </tp>
      <tp>
        <v>1.8090000000000002</v>
        <stp/>
        <stp>_x000B_USDAM3L20Y=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7" s="5"/>
      </tp>
      <tp>
        <v>1.9750000000000001</v>
        <stp/>
        <stp>_x000B_PLNAB6W20Y=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7" s="1"/>
        <tr r="I37" s="6"/>
      </tp>
      <tp>
        <v>0.43690000000000001</v>
        <stp/>
        <stp>_x000B_EURAB6E20Y=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7" s="2"/>
      </tp>
      <tp t="s">
        <v xml:space="preserve">20Y   </v>
        <stp/>
        <stp>_x000B_PLNAB6W20Y=_x0008_GV4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37" s="6"/>
      </tp>
      <tp>
        <v>1.8250000000000002</v>
        <stp/>
        <stp>_x000B_USDAM3L30Y=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8" s="5"/>
      </tp>
      <tp>
        <v>0.47490000000000004</v>
        <stp/>
        <stp>_x000B_EURAB6E30Y=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8" s="2"/>
      </tp>
      <tp>
        <v>1.768</v>
        <stp/>
        <stp>_x000B_USDAM3L50Y=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9" s="5"/>
      </tp>
      <tp>
        <v>0.36410000000000003</v>
        <stp/>
        <stp>_x000B_EURAB6E50Y=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9" s="2"/>
      </tp>
      <tp>
        <v>1.6995000000000002</v>
        <stp/>
        <stp xml:space="preserve">
USD1MFSR=X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6" s="8"/>
        <tr r="F2" s="5"/>
      </tp>
      <tp>
        <v>1.9417500000000001</v>
        <stp/>
        <stp xml:space="preserve">
USD1YFSR=X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10" s="8"/>
      </tp>
      <tp>
        <v>-0.50286000000000008</v>
        <stp/>
        <stp xml:space="preserve">
EUR1MFSR=X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" s="2"/>
      </tp>
      <tp>
        <v>1.9186300000000001</v>
        <stp/>
        <stp xml:space="preserve">
USD3MFSR=X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8" s="8"/>
        <tr r="F3" s="5"/>
      </tp>
      <tp>
        <v>-0.44200000000000006</v>
        <stp/>
        <stp xml:space="preserve">
EUR3MFSR=X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" s="2"/>
      </tp>
      <tp>
        <v>1.8420000000000001</v>
        <stp/>
        <stp xml:space="preserve">
USD2MFSR=X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7" s="8"/>
      </tp>
      <tp>
        <v>1.9191300000000002</v>
        <stp/>
        <stp xml:space="preserve">
USD6MFSR=X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9" s="8"/>
        <tr r="F4" s="5"/>
      </tp>
      <tp>
        <v>-0.39800000000000002</v>
        <stp/>
        <stp xml:space="preserve">
EUR6MFSR=X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4" s="2"/>
      </tp>
      <tp>
        <v>1.6700000000000002</v>
        <stp/>
        <stp xml:space="preserve">
PLNAB1W9M=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42" s="6"/>
      </tp>
      <tp>
        <v>-4.8999999999999998E-3</v>
        <stp/>
        <stp xml:space="preserve">
EURAB6E9Y=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3" s="2"/>
        <tr r="I32" s="7"/>
      </tp>
      <tp>
        <v>-7.2000000000000008E-2</v>
        <stp/>
        <stp xml:space="preserve">
EURAB3E9Y=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20" s="7"/>
      </tp>
      <tp>
        <v>1.718</v>
        <stp/>
        <stp xml:space="preserve">
PLNAB6W9Y=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33" s="6"/>
      </tp>
      <tp>
        <v>1.73</v>
        <stp/>
        <stp xml:space="preserve">
PLNAB3W9Y=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22" s="6"/>
        <tr r="F13" s="1"/>
      </tp>
      <tp>
        <v>1.623</v>
        <stp/>
        <stp xml:space="preserve">
USDAM3L9Y=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3" s="5"/>
        <tr r="I21" s="8"/>
      </tp>
      <tp>
        <v>-6.4899999999999999E-2</v>
        <stp/>
        <stp xml:space="preserve">
EURAB6E8Y=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2" s="2"/>
        <tr r="I31" s="7"/>
      </tp>
      <tp>
        <v>-0.13739999999999999</v>
        <stp/>
        <stp xml:space="preserve">
EURAB3E8Y=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19" s="7"/>
      </tp>
      <tp>
        <v>1.7100000000000002</v>
        <stp/>
        <stp xml:space="preserve">
PLNAB6W8Y=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32" s="6"/>
      </tp>
      <tp>
        <v>1.73</v>
        <stp/>
        <stp xml:space="preserve">
PLNAB3W8Y=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21" s="6"/>
        <tr r="F12" s="1"/>
      </tp>
      <tp>
        <v>1.5790000000000002</v>
        <stp/>
        <stp xml:space="preserve">
USDAM3L8Y=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2" s="5"/>
        <tr r="I20" s="8"/>
      </tp>
      <tp>
        <v>1.6800000000000002</v>
        <stp/>
        <stp xml:space="preserve">
PLNAB6W8Y=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32" s="6"/>
      </tp>
      <tp>
        <v>1.7100000000000002</v>
        <stp/>
        <stp xml:space="preserve">
PLNAB3W8Y=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21" s="6"/>
      </tp>
      <tp>
        <v>1.5738000000000001</v>
        <stp/>
        <stp xml:space="preserve">
USDAM3L8Y=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20" s="8"/>
      </tp>
      <tp>
        <v>-6.8900000000000003E-2</v>
        <stp/>
        <stp xml:space="preserve">
EURAB6E8Y=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31" s="7"/>
      </tp>
      <tp>
        <v>-0.1424</v>
        <stp/>
        <stp xml:space="preserve">
EURAB3E8Y=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19" s="7"/>
      </tp>
      <tp>
        <v>1.6880000000000002</v>
        <stp/>
        <stp xml:space="preserve">
PLNAB6W9Y=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33" s="6"/>
      </tp>
      <tp>
        <v>1.7100000000000002</v>
        <stp/>
        <stp xml:space="preserve">
PLNAB3W9Y=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22" s="6"/>
      </tp>
      <tp>
        <v>1.5830000000000002</v>
        <stp/>
        <stp xml:space="preserve">
USDAM3L9Y=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21" s="8"/>
      </tp>
      <tp>
        <v>-8.8999999999999999E-3</v>
        <stp/>
        <stp xml:space="preserve">
EURAB6E9Y=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32" s="7"/>
      </tp>
      <tp>
        <v>-8.2000000000000003E-2</v>
        <stp/>
        <stp xml:space="preserve">
EURAB3E9Y=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20" s="7"/>
      </tp>
      <tp>
        <v>1.6400000000000001</v>
        <stp/>
        <stp xml:space="preserve">
PLNAB1W9M=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42" s="6"/>
      </tp>
      <tp>
        <v>-0.34129999999999999</v>
        <stp/>
        <stp xml:space="preserve">
EURAB6E1Y=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5" s="2"/>
        <tr r="I24" s="7"/>
      </tp>
      <tp>
        <v>-0.3957</v>
        <stp/>
        <stp xml:space="preserve">
EURAB3E1Y=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12" s="7"/>
      </tp>
      <tp>
        <v>1.6920000000000002</v>
        <stp/>
        <stp xml:space="preserve">
PLNAB6W2Y=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26" s="6"/>
      </tp>
      <tp>
        <v>1.6500000000000001</v>
        <stp/>
        <stp xml:space="preserve">
PLNAB3W2Y=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15" s="6"/>
      </tp>
      <tp>
        <v>1.5610000000000002</v>
        <stp/>
        <stp xml:space="preserve">
USDAM3L2Y=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14" s="8"/>
      </tp>
      <tp>
        <v>1.7100000000000002</v>
        <stp/>
        <stp xml:space="preserve">
PLNAB3W1Y=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5" s="1"/>
        <tr r="I14" s="6"/>
      </tp>
      <tp>
        <v>1.6700000000000002</v>
        <stp/>
        <stp xml:space="preserve">
PLNAB1W1Y=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43" s="6"/>
      </tp>
      <tp>
        <v>-0.35300000000000004</v>
        <stp/>
        <stp xml:space="preserve">
EURAB6E2Y=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25" s="7"/>
      </tp>
      <tp>
        <v>-0.4224</v>
        <stp/>
        <stp xml:space="preserve">
EURAB3E2Y=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13" s="7"/>
      </tp>
      <tp>
        <v>1.7310000000000001</v>
        <stp/>
        <stp xml:space="preserve">
USDAM3L1Y=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5" s="5"/>
        <tr r="I13" s="8"/>
      </tp>
      <tp>
        <v>1.665</v>
        <stp/>
        <stp xml:space="preserve">
PLNAB6W3Y=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27" s="6"/>
      </tp>
      <tp>
        <v>1.6300000000000001</v>
        <stp/>
        <stp xml:space="preserve">
PLNAB3W3Y=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16" s="6"/>
      </tp>
      <tp>
        <v>1.5279</v>
        <stp/>
        <stp xml:space="preserve">
USDAM3L3Y=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15" s="8"/>
      </tp>
      <tp>
        <v>-0.32800000000000001</v>
        <stp/>
        <stp xml:space="preserve">
EURAB6E3Y=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26" s="7"/>
      </tp>
      <tp>
        <v>-0.39980000000000004</v>
        <stp/>
        <stp xml:space="preserve">
EURAB3E3Y=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14" s="7"/>
      </tp>
      <tp>
        <v>1.6300000000000001</v>
        <stp/>
        <stp xml:space="preserve">
PLNAB1W3M=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40" s="6"/>
      </tp>
      <tp>
        <v>1.6600000000000001</v>
        <stp/>
        <stp xml:space="preserve">
PLNAB1W3M=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40" s="6"/>
      </tp>
      <tp>
        <v>-0.308</v>
        <stp/>
        <stp xml:space="preserve">
EURAB6E3Y=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7" s="2"/>
        <tr r="I26" s="7"/>
      </tp>
      <tp>
        <v>-0.38980000000000004</v>
        <stp/>
        <stp xml:space="preserve">
EURAB3E3Y=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14" s="7"/>
      </tp>
      <tp>
        <v>1.6950000000000001</v>
        <stp/>
        <stp xml:space="preserve">
PLNAB6W3Y=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27" s="6"/>
      </tp>
      <tp>
        <v>1.6500000000000001</v>
        <stp/>
        <stp xml:space="preserve">
PLNAB3W3Y=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16" s="6"/>
        <tr r="F7" s="1"/>
      </tp>
      <tp>
        <v>1.5330000000000001</v>
        <stp/>
        <stp xml:space="preserve">
USDAM3L3Y=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7" s="5"/>
        <tr r="I15" s="8"/>
      </tp>
      <tp>
        <v>-0.33300000000000002</v>
        <stp/>
        <stp xml:space="preserve">
EURAB6E2Y=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6" s="2"/>
        <tr r="I25" s="7"/>
      </tp>
      <tp>
        <v>-0.41240000000000004</v>
        <stp/>
        <stp xml:space="preserve">
EURAB3E2Y=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13" s="7"/>
      </tp>
      <tp>
        <v>1.6400000000000001</v>
        <stp/>
        <stp xml:space="preserve">
PLNAB1W1Y=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43" s="6"/>
      </tp>
      <tp>
        <v>1.6800000000000002</v>
        <stp/>
        <stp xml:space="preserve">
PLNAB3W1Y=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14" s="6"/>
      </tp>
      <tp>
        <v>1.6910000000000001</v>
        <stp/>
        <stp xml:space="preserve">
USDAM3L1Y=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13" s="8"/>
      </tp>
      <tp>
        <v>1.7230000000000001</v>
        <stp/>
        <stp xml:space="preserve">
PLNAB6W2Y=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26" s="6"/>
      </tp>
      <tp>
        <v>1.6700000000000002</v>
        <stp/>
        <stp xml:space="preserve">
PLNAB3W2Y=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15" s="6"/>
        <tr r="F6" s="1"/>
      </tp>
      <tp>
        <v>-0.3448</v>
        <stp/>
        <stp xml:space="preserve">
EURAB6E1Y=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24" s="7"/>
      </tp>
      <tp>
        <v>-0.43570000000000003</v>
        <stp/>
        <stp xml:space="preserve">
EURAB3E1Y=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12" s="7"/>
      </tp>
      <tp>
        <v>1.601</v>
        <stp/>
        <stp xml:space="preserve">
USDAM3L2Y=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6" s="5"/>
        <tr r="I14" s="8"/>
      </tp>
      <tp>
        <v>-0.22550000000000001</v>
        <stp/>
        <stp xml:space="preserve">
EURAB6E5Y=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9" s="2"/>
        <tr r="I28" s="7"/>
      </tp>
      <tp>
        <v>-0.30399999999999999</v>
        <stp/>
        <stp xml:space="preserve">
EURAB3E5Y=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16" s="7"/>
      </tp>
      <tp>
        <v>1.6600000000000001</v>
        <stp/>
        <stp xml:space="preserve">
PLNAB6W6Y=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30" s="6"/>
      </tp>
      <tp>
        <v>1.6800000000000002</v>
        <stp/>
        <stp xml:space="preserve">
PLNAB3W6Y=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19" s="6"/>
      </tp>
      <tp>
        <v>1.5130000000000001</v>
        <stp/>
        <stp xml:space="preserve">
USDAM3L6Y=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18" s="8"/>
      </tp>
      <tp>
        <v>1.6850000000000001</v>
        <stp/>
        <stp xml:space="preserve">
PLNAB6W5Y=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29" s="6"/>
      </tp>
      <tp>
        <v>1.6800000000000002</v>
        <stp/>
        <stp xml:space="preserve">
PLNAB3W5Y=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18" s="6"/>
        <tr r="F9" s="1"/>
      </tp>
      <tp>
        <v>-0.186</v>
        <stp/>
        <stp xml:space="preserve">
EURAB6E6Y=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29" s="7"/>
      </tp>
      <tp>
        <v>-0.26190000000000002</v>
        <stp/>
        <stp xml:space="preserve">
EURAB3E6Y=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17" s="7"/>
      </tp>
      <tp>
        <v>1.6400000000000001</v>
        <stp/>
        <stp xml:space="preserve">
PLNAB1W6M=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41" s="6"/>
      </tp>
      <tp>
        <v>1.54</v>
        <stp/>
        <stp xml:space="preserve">
USDAM3L5Y=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9" s="5"/>
        <tr r="I17" s="8"/>
      </tp>
      <tp>
        <v>-0.26930000000000004</v>
        <stp/>
        <stp xml:space="preserve">
EURAB6E4Y=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8" s="2"/>
        <tr r="I27" s="7"/>
      </tp>
      <tp>
        <v>-0.35089999999999999</v>
        <stp/>
        <stp xml:space="preserve">
EURAB3E4Y=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15" s="7"/>
      </tp>
      <tp>
        <v>1.6700000000000002</v>
        <stp/>
        <stp xml:space="preserve">
PLNAB6W7Y=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31" s="6"/>
      </tp>
      <tp>
        <v>1.6900000000000002</v>
        <stp/>
        <stp xml:space="preserve">
PLNAB3W7Y=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20" s="6"/>
      </tp>
      <tp>
        <v>1.544</v>
        <stp/>
        <stp xml:space="preserve">
USDAM3L7Y=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19" s="8"/>
      </tp>
      <tp>
        <v>1.6850000000000001</v>
        <stp/>
        <stp xml:space="preserve">
PLNAB6W4Y=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28" s="6"/>
      </tp>
      <tp>
        <v>1.6600000000000001</v>
        <stp/>
        <stp xml:space="preserve">
PLNAB3W4Y=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17" s="6"/>
        <tr r="F8" s="1"/>
      </tp>
      <tp>
        <v>-0.12790000000000001</v>
        <stp/>
        <stp xml:space="preserve">
EURAB6E7Y=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30" s="7"/>
      </tp>
      <tp>
        <v>-0.2034</v>
        <stp/>
        <stp xml:space="preserve">
EURAB3E7Y=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18" s="7"/>
      </tp>
      <tp>
        <v>1.538</v>
        <stp/>
        <stp xml:space="preserve">
USDAM3L4Y=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8" s="5"/>
        <tr r="I16" s="8"/>
      </tp>
      <tp>
        <v>-0.12390000000000001</v>
        <stp/>
        <stp xml:space="preserve">
EURAB6E7Y=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1" s="2"/>
        <tr r="I30" s="7"/>
      </tp>
      <tp>
        <v>-0.19840000000000002</v>
        <stp/>
        <stp xml:space="preserve">
EURAB3E7Y=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18" s="7"/>
      </tp>
      <tp>
        <v>1.655</v>
        <stp/>
        <stp xml:space="preserve">
PLNAB6W4Y=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28" s="6"/>
      </tp>
      <tp>
        <v>1.6400000000000001</v>
        <stp/>
        <stp xml:space="preserve">
PLNAB3W4Y=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17" s="6"/>
      </tp>
      <tp>
        <v>1.498</v>
        <stp/>
        <stp xml:space="preserve">
USDAM3L4Y=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16" s="8"/>
      </tp>
      <tp>
        <v>1.7000000000000002</v>
        <stp/>
        <stp xml:space="preserve">
PLNAB6W7Y=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31" s="6"/>
      </tp>
      <tp>
        <v>1.7100000000000002</v>
        <stp/>
        <stp xml:space="preserve">
PLNAB3W7Y=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20" s="6"/>
        <tr r="F11" s="1"/>
      </tp>
      <tp>
        <v>-0.2893</v>
        <stp/>
        <stp xml:space="preserve">
EURAB6E4Y=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27" s="7"/>
      </tp>
      <tp>
        <v>-0.3609</v>
        <stp/>
        <stp xml:space="preserve">
EURAB3E4Y=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15" s="7"/>
      </tp>
      <tp>
        <v>1.5640000000000001</v>
        <stp/>
        <stp xml:space="preserve">
USDAM3L7Y=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1" s="5"/>
        <tr r="I19" s="8"/>
      </tp>
      <tp>
        <v>1.6700000000000002</v>
        <stp/>
        <stp xml:space="preserve">
PLNAB1W6M=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41" s="6"/>
      </tp>
      <tp>
        <v>-0.17600000000000002</v>
        <stp/>
        <stp xml:space="preserve">
EURAB6E6Y=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0" s="2"/>
        <tr r="I29" s="7"/>
      </tp>
      <tp>
        <v>-0.25190000000000001</v>
        <stp/>
        <stp xml:space="preserve">
EURAB3E6Y=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17" s="7"/>
      </tp>
      <tp>
        <v>1.655</v>
        <stp/>
        <stp xml:space="preserve">
PLNAB6W5Y=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29" s="6"/>
      </tp>
      <tp>
        <v>1.6600000000000001</v>
        <stp/>
        <stp xml:space="preserve">
PLNAB3W5Y=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18" s="6"/>
      </tp>
      <tp>
        <v>1.5</v>
        <stp/>
        <stp xml:space="preserve">
USDAM3L5Y=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17" s="8"/>
      </tp>
      <tp>
        <v>1.6900000000000002</v>
        <stp/>
        <stp xml:space="preserve">
PLNAB6W6Y=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30" s="6"/>
      </tp>
      <tp>
        <v>1.7000000000000002</v>
        <stp/>
        <stp xml:space="preserve">
PLNAB3W6Y=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19" s="6"/>
        <tr r="F10" s="1"/>
      </tp>
      <tp>
        <v>-0.23550000000000001</v>
        <stp/>
        <stp xml:space="preserve">
EURAB6E5Y=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28" s="7"/>
      </tp>
      <tp>
        <v>-0.314</v>
        <stp/>
        <stp xml:space="preserve">
EURAB3E5Y=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16" s="7"/>
      </tp>
      <tp>
        <v>1.5530000000000002</v>
        <stp/>
        <stp xml:space="preserve">
USDAM3L6Y=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0" s="5"/>
        <tr r="I18" s="8"/>
      </tp>
      <tp t="s">
        <v>9M</v>
        <stp/>
        <stp xml:space="preserve">
WIPLN9MD=X_x0008_GV4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10" s="6"/>
      </tp>
      <tp t="s">
        <v>1M</v>
        <stp/>
        <stp xml:space="preserve">
WIPLN1MD=X_x0008_GV4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7" s="6"/>
      </tp>
      <tp t="s">
        <v>1Y</v>
        <stp/>
        <stp xml:space="preserve">
WIPLN1YD=X_x0008_GV4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11" s="6"/>
      </tp>
      <tp t="s">
        <v>2W</v>
        <stp/>
        <stp xml:space="preserve">
WIPLN2WD=X_x0008_GV4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6" s="6"/>
      </tp>
      <tp t="s">
        <v>3M</v>
        <stp/>
        <stp xml:space="preserve">
WIPLN3MD=X_x0008_GV4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8" s="6"/>
      </tp>
      <tp t="s">
        <v>6M</v>
        <stp/>
        <stp xml:space="preserve">
WIPLN6MD=X_x0008_GV4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9" s="6"/>
      </tp>
      <tp t="s">
        <v>ON</v>
        <stp/>
        <stp xml:space="preserve">
WIPLNOND=X_x0008_GV4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3" s="6"/>
      </tp>
      <tp t="s">
        <v>SW</v>
        <stp/>
        <stp xml:space="preserve">
WIPLNSWD=X_x0008_GV4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5" s="6"/>
      </tp>
      <tp t="s">
        <v>TN</v>
        <stp/>
        <stp xml:space="preserve">
WIPLNTND=X_x0008_GV4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4" s="6"/>
      </tp>
      <tp t="s">
        <v>15X18</v>
        <stp/>
        <stp xml:space="preserve">
EUR15X18F=_x0008_GV4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46" s="7"/>
      </tp>
      <tp t="s">
        <v>12X18</v>
        <stp/>
        <stp xml:space="preserve">
EUR12X18F=_x0008_GV4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58" s="7"/>
      </tp>
      <tp t="s">
        <v>15X18</v>
        <stp/>
        <stp xml:space="preserve">
USD15X18F=_x0008_GV4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43" s="8"/>
      </tp>
      <tp t="s">
        <v>12X18</v>
        <stp/>
        <stp xml:space="preserve">
PLN12X18F=_x0008_GV4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67" s="6"/>
      </tp>
      <tp t="s">
        <v>15X18</v>
        <stp/>
        <stp xml:space="preserve">
PLN15X18F=_x0008_GV4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64" s="6"/>
      </tp>
      <tp t="s">
        <v>12X18</v>
        <stp/>
        <stp xml:space="preserve">
USD12X18F=_x0008_GV4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41" s="8"/>
      </tp>
      <tp t="s">
        <v>18X21</v>
        <stp/>
        <stp xml:space="preserve">
EUR18X21F=_x0008_GV4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47" s="7"/>
      </tp>
      <tp t="s">
        <v>18X21</v>
        <stp/>
        <stp xml:space="preserve">
PLN18X21F=_x0008_GV4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65" s="6"/>
      </tp>
      <tp t="s">
        <v>18X21</v>
        <stp/>
        <stp xml:space="preserve">
USD18X21F=_x0008_GV4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44" s="8"/>
      </tp>
      <tp t="s">
        <v xml:space="preserve">SW    </v>
        <stp/>
        <stp xml:space="preserve">
USDSWFSR=X_x0008_GV4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5" s="8"/>
      </tp>
      <tp t="s">
        <v>21X24</v>
        <stp/>
        <stp xml:space="preserve">
EUR21X24F=_x0008_GV4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48" s="7"/>
      </tp>
      <tp t="s">
        <v>21X24</v>
        <stp/>
        <stp xml:space="preserve">
PLN21X24F=_x0008_GV4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66" s="6"/>
      </tp>
      <tp t="s">
        <v>12X15</v>
        <stp/>
        <stp xml:space="preserve">
EUR12X15F=_x0008_GV4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45" s="7"/>
      </tp>
      <tp t="s">
        <v>12X15</v>
        <stp/>
        <stp xml:space="preserve">
PLN12X15F=_x0008_GV4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63" s="6"/>
      </tp>
      <tp t="s">
        <v>12X15</v>
        <stp/>
        <stp xml:space="preserve">
USD12X15F=_x0008_GV4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42" s="8"/>
      </tp>
      <tp t="s">
        <v>18X24</v>
        <stp/>
        <stp xml:space="preserve">
EUR18X24F=_x0008_GV4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59" s="7"/>
      </tp>
      <tp t="s">
        <v>12X24</v>
        <stp/>
        <stp xml:space="preserve">
EUR12X24F=_x0008_GV4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61" s="7"/>
      </tp>
      <tp t="s">
        <v>18X24</v>
        <stp/>
        <stp xml:space="preserve">
PLN18X24F=_x0008_GV4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68" s="6"/>
      </tp>
      <tp t="s">
        <v>18X24</v>
        <stp/>
        <stp xml:space="preserve">
USD18X24F=_x0008_GV4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45" s="8"/>
      </tp>
      <tp t="s">
        <v xml:space="preserve">ON    </v>
        <stp/>
        <stp xml:space="preserve">
USDONFSR=X_x0008_GV4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4" s="8"/>
      </tp>
      <tp>
        <v>4.3016000000000005</v>
        <stp/>
        <stp xml:space="preserve">	EURPLN=D3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" s="3"/>
      </tp>
      <tp>
        <v>1.5680000000000001</v>
        <stp/>
        <stp xml:space="preserve">	USD8X11F=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32" s="8"/>
      </tp>
      <tp>
        <v>1.67</v>
        <stp/>
        <stp xml:space="preserve">	PLN8X11F=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55" s="6"/>
      </tp>
      <tp>
        <v>-0.41000000000000003</v>
        <stp/>
        <stp xml:space="preserve">	EUR8X11F=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43" s="7"/>
      </tp>
      <tp>
        <v>1.601</v>
        <stp/>
        <stp xml:space="preserve">	USD9X15F=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40" s="8"/>
      </tp>
      <tp>
        <v>1.542</v>
        <stp/>
        <stp xml:space="preserve">	USD9X12F=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33" s="8"/>
      </tp>
      <tp>
        <v>1.6621700000000001</v>
        <stp/>
        <stp xml:space="preserve">	PLN9X12F=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56" s="6"/>
      </tp>
      <tp>
        <v>-0.39800000000000002</v>
        <stp/>
        <stp xml:space="preserve">	EUR9X12F=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44" s="7"/>
      </tp>
      <tp>
        <v>-0.34300000000000003</v>
        <stp/>
        <stp xml:space="preserve">	EUR9X15F=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57" s="7"/>
      </tp>
      <tp>
        <v>-0.27100000000000002</v>
        <stp/>
        <stp xml:space="preserve">	EUR2X14F=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51" s="7"/>
      </tp>
      <tp t="s">
        <v xml:space="preserve">1Y    </v>
        <stp/>
        <stp xml:space="preserve">
USD1YFSR=X_x0008_GV4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10" s="8"/>
      </tp>
      <tp t="s">
        <v xml:space="preserve">1M    </v>
        <stp/>
        <stp xml:space="preserve">
USD1MFSR=X_x0008_GV4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6" s="8"/>
      </tp>
      <tp>
        <v>-0.27100000000000002</v>
        <stp/>
        <stp xml:space="preserve">	EUR3X15F=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53" s="7"/>
      </tp>
      <tp t="s">
        <v xml:space="preserve">2M    </v>
        <stp/>
        <stp xml:space="preserve">
USD2MFSR=X_x0008_GV4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7" s="8"/>
      </tp>
      <tp t="s">
        <v xml:space="preserve">3M    </v>
        <stp/>
        <stp xml:space="preserve">
USD3MFSR=X_x0008_GV4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8" s="8"/>
      </tp>
      <tp>
        <v>1.659</v>
        <stp/>
        <stp xml:space="preserve">	USD6X12F=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39" s="8"/>
      </tp>
      <tp>
        <v>1.7950200000000001</v>
        <stp/>
        <stp xml:space="preserve">	PLN6X12F=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62" s="6"/>
      </tp>
      <tp>
        <v>-0.24399999999999999</v>
        <stp/>
        <stp xml:space="preserve">	EUR6X18F=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60" s="7"/>
      </tp>
      <tp>
        <v>-0.33</v>
        <stp/>
        <stp xml:space="preserve">	EUR6X12F=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56" s="7"/>
      </tp>
      <tp>
        <v>1.6062000000000001</v>
        <stp/>
        <stp xml:space="preserve">	USD7X10F=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31" s="8"/>
      </tp>
      <tp>
        <v>1.69</v>
        <stp/>
        <stp xml:space="preserve">	PLN7X10F=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54" s="6"/>
      </tp>
      <tp>
        <v>-0.39100000000000001</v>
        <stp/>
        <stp xml:space="preserve">	EUR7X10F=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42" s="7"/>
      </tp>
      <tp>
        <v>1.7110000000000001</v>
        <stp/>
        <stp xml:space="preserve">	USD4X10F=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37" s="8"/>
      </tp>
      <tp>
        <v>1.8135900000000003</v>
        <stp/>
        <stp xml:space="preserve">	PLN4X10F=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60" s="6"/>
      </tp>
      <tp t="s">
        <v xml:space="preserve">6M    </v>
        <stp/>
        <stp xml:space="preserve">
USD6MFSR=X_x0008_GV4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9" s="8"/>
      </tp>
      <tp>
        <v>-0.33100000000000002</v>
        <stp/>
        <stp xml:space="preserve">	EUR4X10F=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54" s="7"/>
      </tp>
      <tp>
        <v>1.6890000000000001</v>
        <stp/>
        <stp xml:space="preserve">	USD5X11F=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38" s="8"/>
      </tp>
      <tp>
        <v>1.8065</v>
        <stp/>
        <stp xml:space="preserve">	PLN5X11F=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61" s="6"/>
      </tp>
      <tp>
        <v>-0.33</v>
        <stp/>
        <stp xml:space="preserve">	EUR5X11F=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55" s="7"/>
      </tp>
      <tp t="s">
        <v xml:space="preserve">9M    </v>
        <stp/>
        <stp xml:space="preserve">
PLNAB1W9M=_x0008_GV4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42" s="6"/>
      </tp>
      <tp t="s">
        <v xml:space="preserve">9Y    </v>
        <stp/>
        <stp xml:space="preserve">
EURAB3E9Y=_x0008_GV4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20" s="7"/>
      </tp>
      <tp t="s">
        <v xml:space="preserve">9Y    </v>
        <stp/>
        <stp xml:space="preserve">
EURAB6E9Y=_x0008_GV4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32" s="7"/>
      </tp>
      <tp t="s">
        <v xml:space="preserve">9Y    </v>
        <stp/>
        <stp xml:space="preserve">
PLNAB3W9Y=_x0008_GV4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22" s="6"/>
      </tp>
      <tp t="s">
        <v xml:space="preserve">9Y    </v>
        <stp/>
        <stp xml:space="preserve">
PLNAB6W9Y=_x0008_GV4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33" s="6"/>
      </tp>
      <tp t="s">
        <v xml:space="preserve">9Y    </v>
        <stp/>
        <stp xml:space="preserve">
USDAM3L9Y=_x0008_GV4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21" s="8"/>
      </tp>
      <tp t="s">
        <v xml:space="preserve">8Y    </v>
        <stp/>
        <stp xml:space="preserve">
EURAB3E8Y=_x0008_GV4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19" s="7"/>
      </tp>
      <tp t="s">
        <v xml:space="preserve">8Y    </v>
        <stp/>
        <stp xml:space="preserve">
EURAB6E8Y=_x0008_GV4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31" s="7"/>
      </tp>
      <tp t="s">
        <v xml:space="preserve">8Y    </v>
        <stp/>
        <stp xml:space="preserve">
PLNAB3W8Y=_x0008_GV4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21" s="6"/>
      </tp>
      <tp t="s">
        <v xml:space="preserve">8Y    </v>
        <stp/>
        <stp xml:space="preserve">
PLNAB6W8Y=_x0008_GV4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32" s="6"/>
      </tp>
      <tp t="s">
        <v xml:space="preserve">8Y    </v>
        <stp/>
        <stp xml:space="preserve">
USDAM3L8Y=_x0008_GV4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20" s="8"/>
      </tp>
      <tp>
        <v>1.5609999999999999</v>
        <stp/>
        <stp xml:space="preserve">	USD9X15F=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40" s="8"/>
      </tp>
      <tp>
        <v>1.522</v>
        <stp/>
        <stp xml:space="preserve">	USD9X12F=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33" s="8"/>
      </tp>
      <tp>
        <v>1.6121700000000001</v>
        <stp/>
        <stp xml:space="preserve">	PLN9X12F=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56" s="6"/>
      </tp>
      <tp>
        <v>-0.44800000000000001</v>
        <stp/>
        <stp xml:space="preserve">	EUR9X12F=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44" s="7"/>
      </tp>
      <tp>
        <v>-0.35299999999999998</v>
        <stp/>
        <stp xml:space="preserve">	EUR9X15F=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57" s="7"/>
      </tp>
      <tp>
        <v>1.548</v>
        <stp/>
        <stp xml:space="preserve">	USD8X11F=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32" s="8"/>
      </tp>
      <tp>
        <v>1.6300000000000001</v>
        <stp/>
        <stp xml:space="preserve">	PLN8X11F=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55" s="6"/>
      </tp>
      <tp>
        <v>-0.43</v>
        <stp/>
        <stp xml:space="preserve">	EUR8X11F=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43" s="7"/>
      </tp>
      <tp>
        <v>1.649</v>
        <stp/>
        <stp xml:space="preserve">	USD5X11F=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38" s="8"/>
      </tp>
      <tp>
        <v>1.7465000000000002</v>
        <stp/>
        <stp xml:space="preserve">	PLN5X11F=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61" s="6"/>
      </tp>
      <tp>
        <v>-0.35000000000000003</v>
        <stp/>
        <stp xml:space="preserve">	EUR5X11F=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55" s="7"/>
      </tp>
      <tp t="s">
        <v xml:space="preserve">3M    </v>
        <stp/>
        <stp xml:space="preserve">
PLNAB1W3M=_x0008_GV4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40" s="6"/>
      </tp>
      <tp t="s">
        <v xml:space="preserve">3Y    </v>
        <stp/>
        <stp xml:space="preserve">
EURAB3E3Y=_x0008_GV4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14" s="7"/>
      </tp>
      <tp t="s">
        <v xml:space="preserve">3Y    </v>
        <stp/>
        <stp xml:space="preserve">
EURAB6E3Y=_x0008_GV4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26" s="7"/>
      </tp>
      <tp t="s">
        <v xml:space="preserve">3Y    </v>
        <stp/>
        <stp xml:space="preserve">
PLNAB3W3Y=_x0008_GV4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16" s="6"/>
      </tp>
      <tp t="s">
        <v xml:space="preserve">3Y    </v>
        <stp/>
        <stp xml:space="preserve">
PLNAB6W3Y=_x0008_GV4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27" s="6"/>
      </tp>
      <tp t="s">
        <v xml:space="preserve">3Y    </v>
        <stp/>
        <stp xml:space="preserve">
USDAM3L3Y=_x0008_GV4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15" s="8"/>
      </tp>
      <tp>
        <v>1.671</v>
        <stp/>
        <stp xml:space="preserve">	USD4X10F=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37" s="8"/>
      </tp>
      <tp>
        <v>1.7535900000000002</v>
        <stp/>
        <stp xml:space="preserve">	PLN4X10F=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60" s="6"/>
      </tp>
      <tp>
        <v>-0.34100000000000003</v>
        <stp/>
        <stp xml:space="preserve">	EUR4X10F=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54" s="7"/>
      </tp>
      <tp t="s">
        <v xml:space="preserve">2Y    </v>
        <stp/>
        <stp xml:space="preserve">
EURAB3E2Y=_x0008_GV4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13" s="7"/>
      </tp>
      <tp t="s">
        <v xml:space="preserve">2Y    </v>
        <stp/>
        <stp xml:space="preserve">
EURAB6E2Y=_x0008_GV4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25" s="7"/>
      </tp>
      <tp t="s">
        <v xml:space="preserve">2Y    </v>
        <stp/>
        <stp xml:space="preserve">
PLNAB3W2Y=_x0008_GV4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15" s="6"/>
      </tp>
      <tp t="s">
        <v xml:space="preserve">2Y    </v>
        <stp/>
        <stp xml:space="preserve">
PLNAB6W2Y=_x0008_GV4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26" s="6"/>
      </tp>
      <tp t="s">
        <v xml:space="preserve">2Y    </v>
        <stp/>
        <stp xml:space="preserve">
USDAM3L2Y=_x0008_GV4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14" s="8"/>
      </tp>
      <tp>
        <v>1.5662</v>
        <stp/>
        <stp xml:space="preserve">	USD7X10F=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31" s="8"/>
      </tp>
      <tp>
        <v>1.6500000000000001</v>
        <stp/>
        <stp xml:space="preserve">	PLN7X10F=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54" s="6"/>
      </tp>
      <tp>
        <v>-0.441</v>
        <stp/>
        <stp xml:space="preserve">	EUR7X10F=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42" s="7"/>
      </tp>
      <tp t="s">
        <v xml:space="preserve">1Y    </v>
        <stp/>
        <stp xml:space="preserve">
EURAB3E1Y=_x0008_GV4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12" s="7"/>
      </tp>
      <tp t="s">
        <v xml:space="preserve">1Y    </v>
        <stp/>
        <stp xml:space="preserve">
EURAB6E1Y=_x0008_GV4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24" s="7"/>
      </tp>
      <tp t="s">
        <v xml:space="preserve">1Y    </v>
        <stp/>
        <stp xml:space="preserve">
PLNAB1W1Y=_x0008_GV4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43" s="6"/>
      </tp>
      <tp t="s">
        <v xml:space="preserve">1Y    </v>
        <stp/>
        <stp xml:space="preserve">
PLNAB3W1Y=_x0008_GV4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14" s="6"/>
      </tp>
      <tp t="s">
        <v xml:space="preserve">1Y    </v>
        <stp/>
        <stp xml:space="preserve">
USDAM3L1Y=_x0008_GV4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13" s="8"/>
      </tp>
      <tp>
        <v>1.619</v>
        <stp/>
        <stp xml:space="preserve">	USD6X12F=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39" s="8"/>
      </tp>
      <tp>
        <v>1.7350200000000002</v>
        <stp/>
        <stp xml:space="preserve">	PLN6X12F=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62" s="6"/>
      </tp>
      <tp>
        <v>-0.29399999999999998</v>
        <stp/>
        <stp xml:space="preserve">	EUR6X18F=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60" s="7"/>
      </tp>
      <tp>
        <v>-0.35000000000000003</v>
        <stp/>
        <stp xml:space="preserve">	EUR6X12F=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56" s="7"/>
      </tp>
      <tp t="s">
        <v xml:space="preserve">7Y    </v>
        <stp/>
        <stp xml:space="preserve">
EURAB3E7Y=_x0008_GV4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18" s="7"/>
      </tp>
      <tp t="s">
        <v xml:space="preserve">7Y    </v>
        <stp/>
        <stp xml:space="preserve">
EURAB6E7Y=_x0008_GV4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30" s="7"/>
      </tp>
      <tp t="s">
        <v xml:space="preserve">7Y    </v>
        <stp/>
        <stp xml:space="preserve">
PLNAB3W7Y=_x0008_GV4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20" s="6"/>
      </tp>
      <tp t="s">
        <v xml:space="preserve">7Y    </v>
        <stp/>
        <stp xml:space="preserve">
PLNAB6W7Y=_x0008_GV4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31" s="6"/>
      </tp>
      <tp t="s">
        <v xml:space="preserve">7Y    </v>
        <stp/>
        <stp xml:space="preserve">
USDAM3L7Y=_x0008_GV4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19" s="8"/>
      </tp>
      <tp t="s">
        <v xml:space="preserve">6M    </v>
        <stp/>
        <stp xml:space="preserve">
PLNAB1W6M=_x0008_GV4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41" s="6"/>
      </tp>
      <tp t="s">
        <v xml:space="preserve">6Y    </v>
        <stp/>
        <stp xml:space="preserve">
EURAB3E6Y=_x0008_GV4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17" s="7"/>
      </tp>
      <tp t="s">
        <v xml:space="preserve">6Y    </v>
        <stp/>
        <stp xml:space="preserve">
EURAB6E6Y=_x0008_GV4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29" s="7"/>
      </tp>
      <tp t="s">
        <v xml:space="preserve">6Y    </v>
        <stp/>
        <stp xml:space="preserve">
PLNAB3W6Y=_x0008_GV4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19" s="6"/>
      </tp>
      <tp t="s">
        <v xml:space="preserve">6Y    </v>
        <stp/>
        <stp xml:space="preserve">
PLNAB6W6Y=_x0008_GV4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30" s="6"/>
      </tp>
      <tp t="s">
        <v xml:space="preserve">6Y    </v>
        <stp/>
        <stp xml:space="preserve">
USDAM3L6Y=_x0008_GV4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18" s="8"/>
      </tp>
      <tp>
        <v>-0.28100000000000003</v>
        <stp/>
        <stp xml:space="preserve">	EUR3X15F=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53" s="7"/>
      </tp>
      <tp t="s">
        <v xml:space="preserve">5Y    </v>
        <stp/>
        <stp xml:space="preserve">
EURAB3E5Y=_x0008_GV4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16" s="7"/>
      </tp>
      <tp t="s">
        <v xml:space="preserve">5Y    </v>
        <stp/>
        <stp xml:space="preserve">
EURAB6E5Y=_x0008_GV4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28" s="7"/>
      </tp>
      <tp t="s">
        <v xml:space="preserve">5Y    </v>
        <stp/>
        <stp xml:space="preserve">
PLNAB3W5Y=_x0008_GV4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18" s="6"/>
      </tp>
      <tp t="s">
        <v xml:space="preserve">5Y    </v>
        <stp/>
        <stp xml:space="preserve">
PLNAB6W5Y=_x0008_GV4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29" s="6"/>
      </tp>
      <tp t="s">
        <v xml:space="preserve">5Y    </v>
        <stp/>
        <stp xml:space="preserve">
USDAM3L5Y=_x0008_GV4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17" s="8"/>
      </tp>
      <tp>
        <v>-0.28100000000000003</v>
        <stp/>
        <stp xml:space="preserve">	EUR2X14F=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51" s="7"/>
      </tp>
      <tp t="s">
        <v xml:space="preserve">4Y    </v>
        <stp/>
        <stp xml:space="preserve">
EURAB3E4Y=_x0008_GV4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15" s="7"/>
      </tp>
      <tp t="s">
        <v xml:space="preserve">4Y    </v>
        <stp/>
        <stp xml:space="preserve">
EURAB6E4Y=_x0008_GV4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27" s="7"/>
      </tp>
      <tp t="s">
        <v xml:space="preserve">4Y    </v>
        <stp/>
        <stp xml:space="preserve">
PLNAB3W4Y=_x0008_GV4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17" s="6"/>
      </tp>
      <tp t="s">
        <v xml:space="preserve">4Y    </v>
        <stp/>
        <stp xml:space="preserve">
PLNAB6W4Y=_x0008_GV4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28" s="6"/>
      </tp>
      <tp t="s">
        <v xml:space="preserve">4Y    </v>
        <stp/>
        <stp xml:space="preserve">
USDAM3L4Y=_x0008_GV4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16" s="8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tabSelected="1" workbookViewId="0"/>
  </sheetViews>
  <sheetFormatPr defaultRowHeight="15" x14ac:dyDescent="0.25"/>
  <cols>
    <col min="1" max="1" width="10.140625" bestFit="1" customWidth="1"/>
    <col min="5" max="5" width="10.42578125" bestFit="1" customWidth="1"/>
  </cols>
  <sheetData>
    <row r="1" spans="1:6" x14ac:dyDescent="0.25">
      <c r="A1" s="4">
        <v>43797</v>
      </c>
      <c r="B1" t="s">
        <v>16</v>
      </c>
      <c r="E1" s="4">
        <f ca="1">TODAY()</f>
        <v>43795</v>
      </c>
      <c r="F1" t="s">
        <v>16</v>
      </c>
    </row>
    <row r="2" spans="1:6" x14ac:dyDescent="0.25">
      <c r="A2" t="s">
        <v>0</v>
      </c>
      <c r="B2" s="3">
        <v>1.6300000000000001</v>
      </c>
      <c r="E2" s="1" t="s">
        <v>0</v>
      </c>
      <c r="F2" s="3">
        <f>_xll.RtGet("IDN","WIPLN1MD=X","SEC_ACT_1")</f>
        <v>1.6300000000000001</v>
      </c>
    </row>
    <row r="3" spans="1:6" x14ac:dyDescent="0.25">
      <c r="A3" t="s">
        <v>1</v>
      </c>
      <c r="B3" s="3">
        <v>1.71</v>
      </c>
      <c r="E3" s="1" t="s">
        <v>1</v>
      </c>
      <c r="F3" s="3">
        <f>_xll.RtGet("IDN","WIPLN3MD=X","SEC_ACT_1")</f>
        <v>1.71</v>
      </c>
    </row>
    <row r="4" spans="1:6" x14ac:dyDescent="0.25">
      <c r="A4" t="s">
        <v>2</v>
      </c>
      <c r="B4" s="3">
        <v>1.79</v>
      </c>
      <c r="E4" s="1" t="s">
        <v>2</v>
      </c>
      <c r="F4" s="3">
        <f>_xll.RtGet("IDN","WIPLN6MD=X","SEC_ACT_1")</f>
        <v>1.79</v>
      </c>
    </row>
    <row r="5" spans="1:6" x14ac:dyDescent="0.25">
      <c r="A5" t="s">
        <v>3</v>
      </c>
      <c r="B5" s="3">
        <v>1.7100000000000002</v>
      </c>
      <c r="E5" s="1" t="s">
        <v>3</v>
      </c>
      <c r="F5" s="3">
        <f>_xll.RtGet("IDN","PLNAB3W1Y=","SEC_ACT_1")</f>
        <v>1.7100000000000002</v>
      </c>
    </row>
    <row r="6" spans="1:6" x14ac:dyDescent="0.25">
      <c r="A6" t="s">
        <v>4</v>
      </c>
      <c r="B6" s="3">
        <v>1.6700000000000002</v>
      </c>
      <c r="E6" s="1" t="s">
        <v>4</v>
      </c>
      <c r="F6" s="3">
        <f>_xll.RtGet("IDN","PLNAB3W2Y=","SEC_ACT_1")</f>
        <v>1.6700000000000002</v>
      </c>
    </row>
    <row r="7" spans="1:6" x14ac:dyDescent="0.25">
      <c r="A7" t="s">
        <v>5</v>
      </c>
      <c r="B7" s="3">
        <v>1.6500000000000001</v>
      </c>
      <c r="E7" s="1" t="s">
        <v>5</v>
      </c>
      <c r="F7" s="3">
        <f>_xll.RtGet("IDN","PLNAB3W3Y=","SEC_ACT_1")</f>
        <v>1.6500000000000001</v>
      </c>
    </row>
    <row r="8" spans="1:6" x14ac:dyDescent="0.25">
      <c r="A8" t="s">
        <v>6</v>
      </c>
      <c r="B8" s="3">
        <v>1.6600000000000001</v>
      </c>
      <c r="E8" s="1" t="s">
        <v>6</v>
      </c>
      <c r="F8" s="3">
        <f>_xll.RtGet("IDN","PLNAB3W4Y=","SEC_ACT_1")</f>
        <v>1.6600000000000001</v>
      </c>
    </row>
    <row r="9" spans="1:6" x14ac:dyDescent="0.25">
      <c r="A9" t="s">
        <v>7</v>
      </c>
      <c r="B9" s="3">
        <v>1.6800000000000002</v>
      </c>
      <c r="E9" s="1" t="s">
        <v>7</v>
      </c>
      <c r="F9" s="3">
        <f>_xll.RtGet("IDN","PLNAB3W5Y=","SEC_ACT_1")</f>
        <v>1.6800000000000002</v>
      </c>
    </row>
    <row r="10" spans="1:6" x14ac:dyDescent="0.25">
      <c r="A10" t="s">
        <v>8</v>
      </c>
      <c r="B10" s="3">
        <v>1.7000000000000002</v>
      </c>
      <c r="E10" s="1" t="s">
        <v>8</v>
      </c>
      <c r="F10" s="3">
        <f>_xll.RtGet("IDN","PLNAB3W6Y=","SEC_ACT_1")</f>
        <v>1.7000000000000002</v>
      </c>
    </row>
    <row r="11" spans="1:6" x14ac:dyDescent="0.25">
      <c r="A11" t="s">
        <v>9</v>
      </c>
      <c r="B11" s="3">
        <v>1.7100000000000002</v>
      </c>
      <c r="E11" s="1" t="s">
        <v>9</v>
      </c>
      <c r="F11" s="3">
        <f>_xll.RtGet("IDN","PLNAB3W7Y=","SEC_ACT_1")</f>
        <v>1.7100000000000002</v>
      </c>
    </row>
    <row r="12" spans="1:6" x14ac:dyDescent="0.25">
      <c r="A12" t="s">
        <v>10</v>
      </c>
      <c r="B12" s="3">
        <v>1.73</v>
      </c>
      <c r="E12" s="1" t="s">
        <v>10</v>
      </c>
      <c r="F12" s="3">
        <f>_xll.RtGet("IDN","PLNAB3W8Y=","SEC_ACT_1")</f>
        <v>1.73</v>
      </c>
    </row>
    <row r="13" spans="1:6" x14ac:dyDescent="0.25">
      <c r="A13" t="s">
        <v>11</v>
      </c>
      <c r="B13" s="3">
        <v>1.73</v>
      </c>
      <c r="E13" s="1" t="s">
        <v>11</v>
      </c>
      <c r="F13" s="3">
        <f>_xll.RtGet("IDN","PLNAB3W9Y=","SEC_ACT_1")</f>
        <v>1.73</v>
      </c>
    </row>
    <row r="14" spans="1:6" x14ac:dyDescent="0.25">
      <c r="A14" t="s">
        <v>12</v>
      </c>
      <c r="B14" s="3">
        <v>1.75</v>
      </c>
      <c r="E14" s="1" t="s">
        <v>12</v>
      </c>
      <c r="F14" s="3">
        <f>_xll.RtGet("IDN","PLNAB3W10Y=","SEC_ACT_1")</f>
        <v>1.75</v>
      </c>
    </row>
    <row r="15" spans="1:6" x14ac:dyDescent="0.25">
      <c r="A15" t="s">
        <v>13</v>
      </c>
      <c r="B15" s="3">
        <v>1.798</v>
      </c>
      <c r="E15" s="1" t="s">
        <v>13</v>
      </c>
      <c r="F15" s="3">
        <f>_xll.RtGet("IDN","PLNAB6W12Y=","SEC_ACT_1")</f>
        <v>1.7650000000000001</v>
      </c>
    </row>
    <row r="16" spans="1:6" x14ac:dyDescent="0.25">
      <c r="A16" t="s">
        <v>14</v>
      </c>
      <c r="B16" s="3">
        <v>1.8880000000000001</v>
      </c>
      <c r="E16" s="1" t="s">
        <v>14</v>
      </c>
      <c r="F16" s="3">
        <f>_xll.RtGet("IDN","PLNAB6W15Y=","SEC_ACT_1")</f>
        <v>1.855</v>
      </c>
    </row>
    <row r="17" spans="1:6" x14ac:dyDescent="0.25">
      <c r="A17" t="s">
        <v>15</v>
      </c>
      <c r="B17" s="3">
        <v>2.0070000000000001</v>
      </c>
      <c r="E17" s="1" t="s">
        <v>15</v>
      </c>
      <c r="F17" s="3">
        <f>_xll.RtGet("IDN","PLNAB6W20Y=","SEC_ACT_1")</f>
        <v>1.9750000000000001</v>
      </c>
    </row>
    <row r="18" spans="1:6" x14ac:dyDescent="0.25">
      <c r="E18" s="1"/>
    </row>
    <row r="19" spans="1:6" x14ac:dyDescent="0.25">
      <c r="E19" s="1"/>
    </row>
    <row r="20" spans="1:6" x14ac:dyDescent="0.25">
      <c r="E20" s="1"/>
    </row>
    <row r="21" spans="1:6" x14ac:dyDescent="0.25">
      <c r="E2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/>
  </sheetViews>
  <sheetFormatPr defaultRowHeight="15" x14ac:dyDescent="0.25"/>
  <cols>
    <col min="1" max="1" width="10.140625" bestFit="1" customWidth="1"/>
    <col min="5" max="5" width="10.42578125" bestFit="1" customWidth="1"/>
  </cols>
  <sheetData>
    <row r="1" spans="1:6" x14ac:dyDescent="0.25">
      <c r="A1" s="4">
        <v>43797</v>
      </c>
      <c r="B1" t="s">
        <v>16</v>
      </c>
      <c r="E1" s="4">
        <f ca="1">TODAY()</f>
        <v>43795</v>
      </c>
      <c r="F1" t="s">
        <v>16</v>
      </c>
    </row>
    <row r="2" spans="1:6" x14ac:dyDescent="0.25">
      <c r="A2" t="s">
        <v>0</v>
      </c>
      <c r="B2" s="3">
        <v>-0.50070999999999999</v>
      </c>
      <c r="E2" s="1" t="s">
        <v>0</v>
      </c>
      <c r="F2" s="3">
        <f>_xll.RtGet("IDN","EUR1MFSR=X","PRIMACT_1")</f>
        <v>-0.50286000000000008</v>
      </c>
    </row>
    <row r="3" spans="1:6" x14ac:dyDescent="0.25">
      <c r="A3" t="s">
        <v>1</v>
      </c>
      <c r="B3" s="3">
        <v>-0.44500000000000006</v>
      </c>
      <c r="E3" s="1" t="s">
        <v>1</v>
      </c>
      <c r="F3" s="3">
        <f>_xll.RtGet("IDN","EUR3MFSR=X","PRIMACT_1")</f>
        <v>-0.44200000000000006</v>
      </c>
    </row>
    <row r="4" spans="1:6" x14ac:dyDescent="0.25">
      <c r="A4" t="s">
        <v>2</v>
      </c>
      <c r="B4" s="3">
        <v>-0.39943000000000001</v>
      </c>
      <c r="E4" s="1" t="s">
        <v>2</v>
      </c>
      <c r="F4" s="3">
        <f>_xll.RtGet("IDN","EUR6MFSR=X","PRIMACT_1")</f>
        <v>-0.39800000000000002</v>
      </c>
    </row>
    <row r="5" spans="1:6" x14ac:dyDescent="0.25">
      <c r="A5" t="s">
        <v>3</v>
      </c>
      <c r="B5" s="3">
        <v>-0.34</v>
      </c>
      <c r="E5" s="1" t="s">
        <v>3</v>
      </c>
      <c r="F5" s="3">
        <f>_xll.RtGet("IDN","EURAB6E1Y=","SEC_ACT_1")</f>
        <v>-0.34129999999999999</v>
      </c>
    </row>
    <row r="6" spans="1:6" x14ac:dyDescent="0.25">
      <c r="A6" t="s">
        <v>4</v>
      </c>
      <c r="B6" s="3">
        <v>-0.33500000000000002</v>
      </c>
      <c r="E6" s="1" t="s">
        <v>4</v>
      </c>
      <c r="F6" s="3">
        <f>_xll.RtGet("IDN","EURAB6E2Y=","SEC_ACT_1")</f>
        <v>-0.33300000000000002</v>
      </c>
    </row>
    <row r="7" spans="1:6" x14ac:dyDescent="0.25">
      <c r="A7" t="s">
        <v>5</v>
      </c>
      <c r="B7" s="3">
        <v>-0.29339999999999999</v>
      </c>
      <c r="E7" s="1" t="s">
        <v>5</v>
      </c>
      <c r="F7" s="3">
        <f>_xll.RtGet("IDN","EURAB6E3Y=","SEC_ACT_1")</f>
        <v>-0.308</v>
      </c>
    </row>
    <row r="8" spans="1:6" x14ac:dyDescent="0.25">
      <c r="A8" t="s">
        <v>6</v>
      </c>
      <c r="B8" s="3">
        <v>-0.26450000000000001</v>
      </c>
      <c r="E8" s="1" t="s">
        <v>6</v>
      </c>
      <c r="F8" s="3">
        <f>_xll.RtGet("IDN","EURAB6E4Y=","SEC_ACT_1")</f>
        <v>-0.26930000000000004</v>
      </c>
    </row>
    <row r="9" spans="1:6" x14ac:dyDescent="0.25">
      <c r="A9" t="s">
        <v>7</v>
      </c>
      <c r="B9" s="3">
        <v>-0.22310000000000002</v>
      </c>
      <c r="E9" s="1" t="s">
        <v>7</v>
      </c>
      <c r="F9" s="3">
        <f>_xll.RtGet("IDN","EURAB6E5Y=","SEC_ACT_1")</f>
        <v>-0.22550000000000001</v>
      </c>
    </row>
    <row r="10" spans="1:6" x14ac:dyDescent="0.25">
      <c r="A10" t="s">
        <v>8</v>
      </c>
      <c r="B10" s="3">
        <v>-0.17020000000000002</v>
      </c>
      <c r="E10" s="1" t="s">
        <v>8</v>
      </c>
      <c r="F10" s="3">
        <f>_xll.RtGet("IDN","EURAB6E6Y=","SEC_ACT_1")</f>
        <v>-0.17600000000000002</v>
      </c>
    </row>
    <row r="11" spans="1:6" x14ac:dyDescent="0.25">
      <c r="A11" t="s">
        <v>9</v>
      </c>
      <c r="B11" s="3">
        <v>-0.11410000000000001</v>
      </c>
      <c r="E11" s="1" t="s">
        <v>9</v>
      </c>
      <c r="F11" s="3">
        <f>_xll.RtGet("IDN","EURAB6E7Y=","SEC_ACT_1")</f>
        <v>-0.12390000000000001</v>
      </c>
    </row>
    <row r="12" spans="1:6" x14ac:dyDescent="0.25">
      <c r="A12" t="s">
        <v>10</v>
      </c>
      <c r="B12" s="3">
        <v>-5.3900000000000003E-2</v>
      </c>
      <c r="E12" s="1" t="s">
        <v>10</v>
      </c>
      <c r="F12" s="3">
        <f>_xll.RtGet("IDN","EURAB6E8Y=","SEC_ACT_1")</f>
        <v>-6.4899999999999999E-2</v>
      </c>
    </row>
    <row r="13" spans="1:6" x14ac:dyDescent="0.25">
      <c r="A13" t="s">
        <v>11</v>
      </c>
      <c r="B13" s="3">
        <v>1.9E-2</v>
      </c>
      <c r="E13" s="1" t="s">
        <v>11</v>
      </c>
      <c r="F13" s="3">
        <f>_xll.RtGet("IDN","EURAB6E9Y=","SEC_ACT_1")</f>
        <v>-4.8999999999999998E-3</v>
      </c>
    </row>
    <row r="14" spans="1:6" x14ac:dyDescent="0.25">
      <c r="A14" t="s">
        <v>12</v>
      </c>
      <c r="B14" s="3">
        <v>8.3900000000000002E-2</v>
      </c>
      <c r="E14" s="1" t="s">
        <v>12</v>
      </c>
      <c r="F14" s="3">
        <f>_xll.RtGet("IDN","EURAB6E10Y=","SEC_ACT_1")</f>
        <v>5.7000000000000002E-2</v>
      </c>
    </row>
    <row r="15" spans="1:6" x14ac:dyDescent="0.25">
      <c r="A15" t="s">
        <v>13</v>
      </c>
      <c r="B15" s="3">
        <v>0.19790000000000002</v>
      </c>
      <c r="E15" s="1" t="s">
        <v>13</v>
      </c>
      <c r="F15" s="3">
        <f>_xll.RtGet("IDN","EURAB6E12Y=","SEC_ACT_1")</f>
        <v>0.1671</v>
      </c>
    </row>
    <row r="16" spans="1:6" x14ac:dyDescent="0.25">
      <c r="A16" t="s">
        <v>14</v>
      </c>
      <c r="B16" s="3">
        <v>0.33790000000000003</v>
      </c>
      <c r="E16" s="1" t="s">
        <v>14</v>
      </c>
      <c r="F16" s="3">
        <f>_xll.RtGet("IDN","EURAB6E15Y=","SEC_ACT_1")</f>
        <v>0.30660000000000004</v>
      </c>
    </row>
    <row r="17" spans="1:6" x14ac:dyDescent="0.25">
      <c r="A17" t="s">
        <v>15</v>
      </c>
      <c r="B17" s="3">
        <v>0.46890000000000004</v>
      </c>
      <c r="E17" s="1" t="s">
        <v>15</v>
      </c>
      <c r="F17" s="3">
        <f>_xll.RtGet("IDN","EURAB6E20Y=","SEC_ACT_1")</f>
        <v>0.43690000000000001</v>
      </c>
    </row>
    <row r="18" spans="1:6" x14ac:dyDescent="0.25">
      <c r="A18" t="s">
        <v>17</v>
      </c>
      <c r="B18" s="3">
        <v>0.50590000000000002</v>
      </c>
      <c r="E18" s="1" t="s">
        <v>17</v>
      </c>
      <c r="F18" s="3">
        <f>_xll.RtGet("IDN","EURAB6E30Y=","SEC_ACT_1")</f>
        <v>0.47490000000000004</v>
      </c>
    </row>
    <row r="19" spans="1:6" x14ac:dyDescent="0.25">
      <c r="A19" t="s">
        <v>18</v>
      </c>
      <c r="B19" s="3">
        <v>0.39090000000000003</v>
      </c>
      <c r="E19" s="1" t="s">
        <v>18</v>
      </c>
      <c r="F19" s="3">
        <f>_xll.RtGet("IDN","EURAB6E50Y=","SEC_ACT_1")</f>
        <v>0.36410000000000003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/>
  </sheetViews>
  <sheetFormatPr defaultRowHeight="15" x14ac:dyDescent="0.25"/>
  <cols>
    <col min="1" max="1" width="10.140625" bestFit="1" customWidth="1"/>
    <col min="5" max="5" width="10.140625" bestFit="1" customWidth="1"/>
  </cols>
  <sheetData>
    <row r="1" spans="1:6" x14ac:dyDescent="0.25">
      <c r="A1" s="4">
        <v>43797</v>
      </c>
      <c r="B1" t="s">
        <v>16</v>
      </c>
      <c r="E1" s="4">
        <f ca="1">TODAY()</f>
        <v>43795</v>
      </c>
      <c r="F1" t="s">
        <v>16</v>
      </c>
    </row>
    <row r="2" spans="1:6" x14ac:dyDescent="0.25">
      <c r="A2" t="s">
        <v>0</v>
      </c>
      <c r="B2" s="3">
        <v>1.7027500000000002</v>
      </c>
      <c r="E2" s="1" t="s">
        <v>0</v>
      </c>
      <c r="F2" s="3">
        <f>_xll.RtGet("IDN","USD1MFSR=X","PRIMACT_1")</f>
        <v>1.6995000000000002</v>
      </c>
    </row>
    <row r="3" spans="1:6" x14ac:dyDescent="0.25">
      <c r="A3" t="s">
        <v>1</v>
      </c>
      <c r="B3" s="3">
        <v>1.9172500000000001</v>
      </c>
      <c r="E3" s="1" t="s">
        <v>1</v>
      </c>
      <c r="F3" s="3">
        <f>_xll.RtGet("IDN","USD3MFSR=X","PRIMACT_1")</f>
        <v>1.9186300000000001</v>
      </c>
    </row>
    <row r="4" spans="1:6" x14ac:dyDescent="0.25">
      <c r="A4" t="s">
        <v>2</v>
      </c>
      <c r="B4" s="3">
        <v>1.9072500000000001</v>
      </c>
      <c r="E4" s="1" t="s">
        <v>2</v>
      </c>
      <c r="F4" s="3">
        <f>_xll.RtGet("IDN","USD6MFSR=X","PRIMACT_1")</f>
        <v>1.9191300000000002</v>
      </c>
    </row>
    <row r="5" spans="1:6" x14ac:dyDescent="0.25">
      <c r="A5" t="s">
        <v>3</v>
      </c>
      <c r="B5" s="3">
        <v>1.7270000000000001</v>
      </c>
      <c r="E5" s="1" t="s">
        <v>3</v>
      </c>
      <c r="F5" s="3">
        <f>_xll.RtGet("IDN","USDAM3L1Y=","SEC_ACT_1")</f>
        <v>1.7310000000000001</v>
      </c>
    </row>
    <row r="6" spans="1:6" x14ac:dyDescent="0.25">
      <c r="A6" t="s">
        <v>4</v>
      </c>
      <c r="B6" s="3">
        <v>1.6033000000000002</v>
      </c>
      <c r="E6" s="1" t="s">
        <v>4</v>
      </c>
      <c r="F6" s="3">
        <f>_xll.RtGet("IDN","USDAM3L2Y=","SEC_ACT_1")</f>
        <v>1.601</v>
      </c>
    </row>
    <row r="7" spans="1:6" x14ac:dyDescent="0.25">
      <c r="A7" t="s">
        <v>5</v>
      </c>
      <c r="B7" s="3">
        <v>1.544</v>
      </c>
      <c r="E7" s="1" t="s">
        <v>5</v>
      </c>
      <c r="F7" s="3">
        <f>_xll.RtGet("IDN","USDAM3L3Y=","SEC_ACT_1")</f>
        <v>1.5330000000000001</v>
      </c>
    </row>
    <row r="8" spans="1:6" x14ac:dyDescent="0.25">
      <c r="A8" t="s">
        <v>6</v>
      </c>
      <c r="B8" s="3">
        <v>1.5530000000000002</v>
      </c>
      <c r="E8" s="1" t="s">
        <v>6</v>
      </c>
      <c r="F8" s="3">
        <f>_xll.RtGet("IDN","USDAM3L4Y=","SEC_ACT_1")</f>
        <v>1.538</v>
      </c>
    </row>
    <row r="9" spans="1:6" x14ac:dyDescent="0.25">
      <c r="A9" t="s">
        <v>7</v>
      </c>
      <c r="B9" s="3">
        <v>1.554</v>
      </c>
      <c r="E9" s="1" t="s">
        <v>7</v>
      </c>
      <c r="F9" s="3">
        <f>_xll.RtGet("IDN","USDAM3L5Y=","SEC_ACT_1")</f>
        <v>1.54</v>
      </c>
    </row>
    <row r="10" spans="1:6" x14ac:dyDescent="0.25">
      <c r="A10" t="s">
        <v>8</v>
      </c>
      <c r="B10" s="3">
        <v>1.5570000000000002</v>
      </c>
      <c r="E10" s="1" t="s">
        <v>8</v>
      </c>
      <c r="F10" s="3">
        <f>_xll.RtGet("IDN","USDAM3L6Y=","SEC_ACT_1")</f>
        <v>1.5530000000000002</v>
      </c>
    </row>
    <row r="11" spans="1:6" x14ac:dyDescent="0.25">
      <c r="A11" t="s">
        <v>9</v>
      </c>
      <c r="B11" s="3">
        <v>1.591</v>
      </c>
      <c r="E11" s="1" t="s">
        <v>9</v>
      </c>
      <c r="F11" s="3">
        <f>_xll.RtGet("IDN","USDAM3L7Y=","SEC_ACT_1")</f>
        <v>1.5640000000000001</v>
      </c>
    </row>
    <row r="12" spans="1:6" x14ac:dyDescent="0.25">
      <c r="A12" t="s">
        <v>10</v>
      </c>
      <c r="B12" s="3">
        <v>1.6107</v>
      </c>
      <c r="E12" s="1" t="s">
        <v>10</v>
      </c>
      <c r="F12" s="3">
        <f>_xll.RtGet("IDN","USDAM3L8Y=","SEC_ACT_1")</f>
        <v>1.5790000000000002</v>
      </c>
    </row>
    <row r="13" spans="1:6" x14ac:dyDescent="0.25">
      <c r="A13" t="s">
        <v>11</v>
      </c>
      <c r="B13" s="3">
        <v>1.6188</v>
      </c>
      <c r="E13" s="1" t="s">
        <v>11</v>
      </c>
      <c r="F13" s="3">
        <f>_xll.RtGet("IDN","USDAM3L9Y=","SEC_ACT_1")</f>
        <v>1.623</v>
      </c>
    </row>
    <row r="14" spans="1:6" x14ac:dyDescent="0.25">
      <c r="A14" t="s">
        <v>12</v>
      </c>
      <c r="B14" s="3">
        <v>1.6659000000000002</v>
      </c>
      <c r="E14" s="1" t="s">
        <v>12</v>
      </c>
      <c r="F14" s="3">
        <f>_xll.RtGet("IDN","USDAM3L10Y=","SEC_ACT_1")</f>
        <v>1.6520000000000001</v>
      </c>
    </row>
    <row r="15" spans="1:6" x14ac:dyDescent="0.25">
      <c r="A15" t="s">
        <v>13</v>
      </c>
      <c r="B15" s="3">
        <v>1.7157</v>
      </c>
      <c r="E15" s="1" t="s">
        <v>13</v>
      </c>
      <c r="F15" s="3">
        <f>_xll.RtGet("IDN","USDAM3L12Y=","SEC_ACT_1")</f>
        <v>1.6900000000000002</v>
      </c>
    </row>
    <row r="16" spans="1:6" x14ac:dyDescent="0.25">
      <c r="A16" t="s">
        <v>14</v>
      </c>
      <c r="B16" s="3">
        <v>1.754</v>
      </c>
      <c r="E16" s="1" t="s">
        <v>14</v>
      </c>
      <c r="F16" s="3">
        <f>_xll.RtGet("IDN","USDAM3L15Y=","SEC_ACT_1")</f>
        <v>1.754</v>
      </c>
    </row>
    <row r="17" spans="1:6" x14ac:dyDescent="0.25">
      <c r="A17" t="s">
        <v>15</v>
      </c>
      <c r="B17" s="3">
        <v>1.8220000000000001</v>
      </c>
      <c r="E17" s="1" t="s">
        <v>15</v>
      </c>
      <c r="F17" s="3">
        <f>_xll.RtGet("IDN","USDAM3L20Y=","SEC_ACT_1")</f>
        <v>1.8090000000000002</v>
      </c>
    </row>
    <row r="18" spans="1:6" x14ac:dyDescent="0.25">
      <c r="A18" t="s">
        <v>17</v>
      </c>
      <c r="B18" s="3">
        <v>1.8371000000000002</v>
      </c>
      <c r="E18" s="1" t="s">
        <v>17</v>
      </c>
      <c r="F18" s="3">
        <f>_xll.RtGet("IDN","USDAM3L30Y=","SEC_ACT_1")</f>
        <v>1.8250000000000002</v>
      </c>
    </row>
    <row r="19" spans="1:6" x14ac:dyDescent="0.25">
      <c r="A19" t="s">
        <v>18</v>
      </c>
      <c r="B19" s="3">
        <v>1.7830000000000001</v>
      </c>
      <c r="E19" s="1" t="s">
        <v>18</v>
      </c>
      <c r="F19" s="3">
        <f>_xll.RtGet("IDN","USDAM3L50Y=","SEC_ACT_1")</f>
        <v>1.768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8"/>
  <sheetViews>
    <sheetView workbookViewId="0"/>
  </sheetViews>
  <sheetFormatPr defaultRowHeight="15" x14ac:dyDescent="0.25"/>
  <cols>
    <col min="1" max="1" width="10.140625" bestFit="1" customWidth="1"/>
    <col min="7" max="7" width="10.140625" bestFit="1" customWidth="1"/>
  </cols>
  <sheetData>
    <row r="1" spans="1:9" x14ac:dyDescent="0.25">
      <c r="A1" s="4">
        <v>43797</v>
      </c>
      <c r="G1" s="4">
        <f ca="1">TODAY()</f>
        <v>43795</v>
      </c>
    </row>
    <row r="2" spans="1:9" x14ac:dyDescent="0.25">
      <c r="A2" t="s">
        <v>23</v>
      </c>
      <c r="E2" s="3" t="s">
        <v>82</v>
      </c>
      <c r="G2" t="s">
        <v>23</v>
      </c>
    </row>
    <row r="3" spans="1:9" x14ac:dyDescent="0.25">
      <c r="A3" t="s">
        <v>29</v>
      </c>
      <c r="B3">
        <v>1.31</v>
      </c>
      <c r="C3">
        <v>1.59</v>
      </c>
      <c r="E3" s="3">
        <f>(C3+B3)/2</f>
        <v>1.4500000000000002</v>
      </c>
      <c r="G3" t="str">
        <f>_xll.RtGet("IDN","WIPLNOND=X","GV4_TEXT")</f>
        <v>ON</v>
      </c>
      <c r="H3">
        <f>_xll.RtGet("IDN","WIPLNOND=X","PRIMACT_1")</f>
        <v>1.31</v>
      </c>
      <c r="I3">
        <f>_xll.RtGet("IDN","WIPLNOND=X","SEC_ACT_1")</f>
        <v>1.59</v>
      </c>
    </row>
    <row r="4" spans="1:9" x14ac:dyDescent="0.25">
      <c r="A4" t="s">
        <v>30</v>
      </c>
      <c r="B4">
        <v>1.31</v>
      </c>
      <c r="C4">
        <v>1.59</v>
      </c>
      <c r="E4" s="3">
        <f t="shared" ref="E4:E67" si="0">(C4+B4)/2</f>
        <v>1.4500000000000002</v>
      </c>
      <c r="G4" t="str">
        <f>_xll.RtGet("IDN","WIPLNTND=X","GV4_TEXT")</f>
        <v>TN</v>
      </c>
      <c r="H4">
        <f>_xll.RtGet("IDN","WIPLNTND=X","PRIMACT_1")</f>
        <v>1.31</v>
      </c>
      <c r="I4">
        <f>_xll.RtGet("IDN","WIPLNTND=X","SEC_ACT_1")</f>
        <v>1.59</v>
      </c>
    </row>
    <row r="5" spans="1:9" x14ac:dyDescent="0.25">
      <c r="A5" t="s">
        <v>31</v>
      </c>
      <c r="B5">
        <v>1.3800000000000001</v>
      </c>
      <c r="C5">
        <v>1.58</v>
      </c>
      <c r="E5" s="3">
        <f t="shared" si="0"/>
        <v>1.48</v>
      </c>
      <c r="G5" t="str">
        <f>_xll.RtGet("IDN","WIPLNSWD=X","GV4_TEXT")</f>
        <v>SW</v>
      </c>
      <c r="H5">
        <f>_xll.RtGet("IDN","WIPLNSWD=X","PRIMACT_1")</f>
        <v>1.3800000000000001</v>
      </c>
      <c r="I5">
        <f>_xll.RtGet("IDN","WIPLNSWD=X","SEC_ACT_1")</f>
        <v>1.58</v>
      </c>
    </row>
    <row r="6" spans="1:9" x14ac:dyDescent="0.25">
      <c r="A6" t="s">
        <v>32</v>
      </c>
      <c r="B6">
        <v>1.4000000000000001</v>
      </c>
      <c r="C6">
        <v>1.6</v>
      </c>
      <c r="E6" s="3">
        <f t="shared" si="0"/>
        <v>1.5</v>
      </c>
      <c r="G6" t="str">
        <f>_xll.RtGet("IDN","WIPLN2WD=X","GV4_TEXT")</f>
        <v>2W</v>
      </c>
      <c r="H6">
        <f>_xll.RtGet("IDN","WIPLN2WD=X","PRIMACT_1")</f>
        <v>1.4000000000000001</v>
      </c>
      <c r="I6">
        <f>_xll.RtGet("IDN","WIPLN2WD=X","SEC_ACT_1")</f>
        <v>1.6</v>
      </c>
    </row>
    <row r="7" spans="1:9" x14ac:dyDescent="0.25">
      <c r="A7" t="s">
        <v>0</v>
      </c>
      <c r="B7">
        <v>1.43</v>
      </c>
      <c r="C7">
        <v>1.6300000000000001</v>
      </c>
      <c r="E7" s="3">
        <f t="shared" si="0"/>
        <v>1.53</v>
      </c>
      <c r="G7" t="str">
        <f>_xll.RtGet("IDN","WIPLN1MD=X","GV4_TEXT")</f>
        <v>1M</v>
      </c>
      <c r="H7">
        <f>_xll.RtGet("IDN","WIPLN1MD=X","PRIMACT_1")</f>
        <v>1.43</v>
      </c>
      <c r="I7">
        <f>_xll.RtGet("IDN","WIPLN1MD=X","SEC_ACT_1")</f>
        <v>1.6300000000000001</v>
      </c>
    </row>
    <row r="8" spans="1:9" x14ac:dyDescent="0.25">
      <c r="A8" t="s">
        <v>1</v>
      </c>
      <c r="B8">
        <v>1.51</v>
      </c>
      <c r="C8">
        <v>1.71</v>
      </c>
      <c r="E8" s="3">
        <f t="shared" si="0"/>
        <v>1.6099999999999999</v>
      </c>
      <c r="G8" t="str">
        <f>_xll.RtGet("IDN","WIPLN3MD=X","GV4_TEXT")</f>
        <v>3M</v>
      </c>
      <c r="H8">
        <f>_xll.RtGet("IDN","WIPLN3MD=X","PRIMACT_1")</f>
        <v>1.51</v>
      </c>
      <c r="I8">
        <f>_xll.RtGet("IDN","WIPLN3MD=X","SEC_ACT_1")</f>
        <v>1.71</v>
      </c>
    </row>
    <row r="9" spans="1:9" x14ac:dyDescent="0.25">
      <c r="A9" t="s">
        <v>2</v>
      </c>
      <c r="B9">
        <v>1.59</v>
      </c>
      <c r="C9">
        <v>1.79</v>
      </c>
      <c r="E9" s="3">
        <f t="shared" si="0"/>
        <v>1.69</v>
      </c>
      <c r="G9" t="str">
        <f>_xll.RtGet("IDN","WIPLN6MD=X","GV4_TEXT")</f>
        <v>6M</v>
      </c>
      <c r="H9">
        <f>_xll.RtGet("IDN","WIPLN6MD=X","PRIMACT_1")</f>
        <v>1.59</v>
      </c>
      <c r="I9">
        <f>_xll.RtGet("IDN","WIPLN6MD=X","SEC_ACT_1")</f>
        <v>1.79</v>
      </c>
    </row>
    <row r="10" spans="1:9" x14ac:dyDescent="0.25">
      <c r="A10" t="s">
        <v>33</v>
      </c>
      <c r="B10">
        <v>1.6</v>
      </c>
      <c r="C10">
        <v>1.8</v>
      </c>
      <c r="E10" s="3">
        <f t="shared" si="0"/>
        <v>1.7000000000000002</v>
      </c>
      <c r="G10" t="str">
        <f>_xll.RtGet("IDN","WIPLN9MD=X","GV4_TEXT")</f>
        <v>9M</v>
      </c>
      <c r="H10">
        <f>_xll.RtGet("IDN","WIPLN9MD=X","PRIMACT_1")</f>
        <v>1.6</v>
      </c>
      <c r="I10">
        <f>_xll.RtGet("IDN","WIPLN9MD=X","SEC_ACT_1")</f>
        <v>1.8</v>
      </c>
    </row>
    <row r="11" spans="1:9" x14ac:dyDescent="0.25">
      <c r="A11" t="s">
        <v>3</v>
      </c>
      <c r="B11">
        <v>1.6400000000000001</v>
      </c>
      <c r="C11">
        <v>1.84</v>
      </c>
      <c r="E11" s="3">
        <f t="shared" si="0"/>
        <v>1.7400000000000002</v>
      </c>
      <c r="G11" t="str">
        <f>_xll.RtGet("IDN","WIPLN1YD=X","GV4_TEXT")</f>
        <v>1Y</v>
      </c>
      <c r="H11">
        <f>_xll.RtGet("IDN","WIPLN1YD=X","PRIMACT_1")</f>
        <v>1.6400000000000001</v>
      </c>
      <c r="I11">
        <f>_xll.RtGet("IDN","WIPLN1YD=X","SEC_ACT_1")</f>
        <v>1.84</v>
      </c>
    </row>
    <row r="12" spans="1:9" x14ac:dyDescent="0.25">
      <c r="E12" s="3"/>
    </row>
    <row r="13" spans="1:9" x14ac:dyDescent="0.25">
      <c r="A13" t="s">
        <v>25</v>
      </c>
      <c r="B13" t="s">
        <v>1</v>
      </c>
      <c r="E13" s="3"/>
      <c r="G13" t="s">
        <v>25</v>
      </c>
      <c r="H13" t="s">
        <v>1</v>
      </c>
    </row>
    <row r="14" spans="1:9" x14ac:dyDescent="0.25">
      <c r="A14" t="s">
        <v>34</v>
      </c>
      <c r="B14">
        <v>1.6780000000000002</v>
      </c>
      <c r="C14">
        <v>1.7080000000000002</v>
      </c>
      <c r="E14" s="3">
        <f t="shared" si="0"/>
        <v>1.6930000000000001</v>
      </c>
      <c r="G14" t="str">
        <f>_xll.RtGet("IDN","PLNAB3W1Y=","GV4_TEXT")</f>
        <v xml:space="preserve">1Y    </v>
      </c>
      <c r="H14">
        <f>_xll.RtGet("IDN","PLNAB3W1Y=","PRIMACT_1")</f>
        <v>1.6800000000000002</v>
      </c>
      <c r="I14">
        <f>_xll.RtGet("IDN","PLNAB3W1Y=","SEC_ACT_1")</f>
        <v>1.7100000000000002</v>
      </c>
    </row>
    <row r="15" spans="1:9" x14ac:dyDescent="0.25">
      <c r="A15" t="s">
        <v>35</v>
      </c>
      <c r="B15">
        <v>1.6500000000000001</v>
      </c>
      <c r="C15">
        <v>1.6700000000000002</v>
      </c>
      <c r="E15" s="3">
        <f t="shared" si="0"/>
        <v>1.6600000000000001</v>
      </c>
      <c r="G15" t="str">
        <f>_xll.RtGet("IDN","PLNAB3W2Y=","GV4_TEXT")</f>
        <v xml:space="preserve">2Y    </v>
      </c>
      <c r="H15">
        <f>_xll.RtGet("IDN","PLNAB3W2Y=","PRIMACT_1")</f>
        <v>1.6500000000000001</v>
      </c>
      <c r="I15">
        <f>_xll.RtGet("IDN","PLNAB3W2Y=","SEC_ACT_1")</f>
        <v>1.6700000000000002</v>
      </c>
    </row>
    <row r="16" spans="1:9" x14ac:dyDescent="0.25">
      <c r="A16" t="s">
        <v>36</v>
      </c>
      <c r="B16">
        <v>1.6300000000000001</v>
      </c>
      <c r="C16">
        <v>1.6500000000000001</v>
      </c>
      <c r="E16" s="3">
        <f t="shared" si="0"/>
        <v>1.6400000000000001</v>
      </c>
      <c r="G16" t="str">
        <f>_xll.RtGet("IDN","PLNAB3W3Y=","GV4_TEXT")</f>
        <v xml:space="preserve">3Y    </v>
      </c>
      <c r="H16">
        <f>_xll.RtGet("IDN","PLNAB3W3Y=","PRIMACT_1")</f>
        <v>1.6300000000000001</v>
      </c>
      <c r="I16">
        <f>_xll.RtGet("IDN","PLNAB3W3Y=","SEC_ACT_1")</f>
        <v>1.6500000000000001</v>
      </c>
    </row>
    <row r="17" spans="1:9" x14ac:dyDescent="0.25">
      <c r="A17" t="s">
        <v>37</v>
      </c>
      <c r="B17">
        <v>1.6400000000000001</v>
      </c>
      <c r="C17">
        <v>1.6600000000000001</v>
      </c>
      <c r="E17" s="3">
        <f t="shared" si="0"/>
        <v>1.6500000000000001</v>
      </c>
      <c r="G17" t="str">
        <f>_xll.RtGet("IDN","PLNAB3W4Y=","GV4_TEXT")</f>
        <v xml:space="preserve">4Y    </v>
      </c>
      <c r="H17">
        <f>_xll.RtGet("IDN","PLNAB3W4Y=","PRIMACT_1")</f>
        <v>1.6400000000000001</v>
      </c>
      <c r="I17">
        <f>_xll.RtGet("IDN","PLNAB3W4Y=","SEC_ACT_1")</f>
        <v>1.6600000000000001</v>
      </c>
    </row>
    <row r="18" spans="1:9" x14ac:dyDescent="0.25">
      <c r="A18" t="s">
        <v>38</v>
      </c>
      <c r="B18">
        <v>1.6600000000000001</v>
      </c>
      <c r="C18">
        <v>1.6800000000000002</v>
      </c>
      <c r="E18" s="3">
        <f t="shared" si="0"/>
        <v>1.6700000000000002</v>
      </c>
      <c r="G18" t="str">
        <f>_xll.RtGet("IDN","PLNAB3W5Y=","GV4_TEXT")</f>
        <v xml:space="preserve">5Y    </v>
      </c>
      <c r="H18">
        <f>_xll.RtGet("IDN","PLNAB3W5Y=","PRIMACT_1")</f>
        <v>1.6600000000000001</v>
      </c>
      <c r="I18">
        <f>_xll.RtGet("IDN","PLNAB3W5Y=","SEC_ACT_1")</f>
        <v>1.6800000000000002</v>
      </c>
    </row>
    <row r="19" spans="1:9" x14ac:dyDescent="0.25">
      <c r="A19" t="s">
        <v>39</v>
      </c>
      <c r="B19">
        <v>1.6800000000000002</v>
      </c>
      <c r="C19">
        <v>1.7000000000000002</v>
      </c>
      <c r="E19" s="3">
        <f t="shared" si="0"/>
        <v>1.6900000000000002</v>
      </c>
      <c r="G19" t="str">
        <f>_xll.RtGet("IDN","PLNAB3W6Y=","GV4_TEXT")</f>
        <v xml:space="preserve">6Y    </v>
      </c>
      <c r="H19">
        <f>_xll.RtGet("IDN","PLNAB3W6Y=","PRIMACT_1")</f>
        <v>1.6800000000000002</v>
      </c>
      <c r="I19">
        <f>_xll.RtGet("IDN","PLNAB3W6Y=","SEC_ACT_1")</f>
        <v>1.7000000000000002</v>
      </c>
    </row>
    <row r="20" spans="1:9" x14ac:dyDescent="0.25">
      <c r="A20" t="s">
        <v>40</v>
      </c>
      <c r="B20">
        <v>1.6900000000000002</v>
      </c>
      <c r="C20">
        <v>1.7100000000000002</v>
      </c>
      <c r="E20" s="3">
        <f t="shared" si="0"/>
        <v>1.7000000000000002</v>
      </c>
      <c r="G20" t="str">
        <f>_xll.RtGet("IDN","PLNAB3W7Y=","GV4_TEXT")</f>
        <v xml:space="preserve">7Y    </v>
      </c>
      <c r="H20">
        <f>_xll.RtGet("IDN","PLNAB3W7Y=","PRIMACT_1")</f>
        <v>1.6900000000000002</v>
      </c>
      <c r="I20">
        <f>_xll.RtGet("IDN","PLNAB3W7Y=","SEC_ACT_1")</f>
        <v>1.7100000000000002</v>
      </c>
    </row>
    <row r="21" spans="1:9" x14ac:dyDescent="0.25">
      <c r="A21" t="s">
        <v>41</v>
      </c>
      <c r="B21">
        <v>1.7100000000000002</v>
      </c>
      <c r="C21">
        <v>1.73</v>
      </c>
      <c r="E21" s="3">
        <f t="shared" si="0"/>
        <v>1.7200000000000002</v>
      </c>
      <c r="G21" t="str">
        <f>_xll.RtGet("IDN","PLNAB3W8Y=","GV4_TEXT")</f>
        <v xml:space="preserve">8Y    </v>
      </c>
      <c r="H21">
        <f>_xll.RtGet("IDN","PLNAB3W8Y=","PRIMACT_1")</f>
        <v>1.7100000000000002</v>
      </c>
      <c r="I21">
        <f>_xll.RtGet("IDN","PLNAB3W8Y=","SEC_ACT_1")</f>
        <v>1.73</v>
      </c>
    </row>
    <row r="22" spans="1:9" x14ac:dyDescent="0.25">
      <c r="A22" t="s">
        <v>42</v>
      </c>
      <c r="B22">
        <v>1.7100000000000002</v>
      </c>
      <c r="C22">
        <v>1.73</v>
      </c>
      <c r="E22" s="3">
        <f t="shared" si="0"/>
        <v>1.7200000000000002</v>
      </c>
      <c r="G22" t="str">
        <f>_xll.RtGet("IDN","PLNAB3W9Y=","GV4_TEXT")</f>
        <v xml:space="preserve">9Y    </v>
      </c>
      <c r="H22">
        <f>_xll.RtGet("IDN","PLNAB3W9Y=","PRIMACT_1")</f>
        <v>1.7100000000000002</v>
      </c>
      <c r="I22">
        <f>_xll.RtGet("IDN","PLNAB3W9Y=","SEC_ACT_1")</f>
        <v>1.73</v>
      </c>
    </row>
    <row r="23" spans="1:9" x14ac:dyDescent="0.25">
      <c r="A23" t="s">
        <v>43</v>
      </c>
      <c r="B23">
        <v>1.73</v>
      </c>
      <c r="C23">
        <v>1.75</v>
      </c>
      <c r="E23" s="3">
        <f t="shared" si="0"/>
        <v>1.74</v>
      </c>
      <c r="G23" t="str">
        <f>_xll.RtGet("IDN","PLNAB3W10Y=","GV4_TEXT")</f>
        <v xml:space="preserve">10Y   </v>
      </c>
      <c r="H23">
        <f>_xll.RtGet("IDN","PLNAB3W10Y=","PRIMACT_1")</f>
        <v>1.73</v>
      </c>
      <c r="I23">
        <f>_xll.RtGet("IDN","PLNAB3W10Y=","SEC_ACT_1")</f>
        <v>1.75</v>
      </c>
    </row>
    <row r="24" spans="1:9" x14ac:dyDescent="0.25">
      <c r="E24" s="3"/>
    </row>
    <row r="25" spans="1:9" x14ac:dyDescent="0.25">
      <c r="A25" t="s">
        <v>25</v>
      </c>
      <c r="B25" t="s">
        <v>2</v>
      </c>
      <c r="E25" s="3"/>
      <c r="G25" t="s">
        <v>25</v>
      </c>
      <c r="H25" t="s">
        <v>2</v>
      </c>
    </row>
    <row r="26" spans="1:9" x14ac:dyDescent="0.25">
      <c r="A26" t="s">
        <v>35</v>
      </c>
      <c r="B26">
        <v>1.6950000000000001</v>
      </c>
      <c r="C26">
        <v>1.7250000000000001</v>
      </c>
      <c r="E26" s="3">
        <f t="shared" si="0"/>
        <v>1.71</v>
      </c>
      <c r="G26" t="str">
        <f>_xll.RtGet("IDN","PLNAB6W2Y=","GV4_TEXT")</f>
        <v xml:space="preserve">2Y    </v>
      </c>
      <c r="H26">
        <f>_xll.RtGet("IDN","PLNAB6W2Y=","PRIMACT_1")</f>
        <v>1.6920000000000002</v>
      </c>
      <c r="I26">
        <f>_xll.RtGet("IDN","PLNAB6W2Y=","SEC_ACT_1")</f>
        <v>1.7230000000000001</v>
      </c>
    </row>
    <row r="27" spans="1:9" x14ac:dyDescent="0.25">
      <c r="A27" t="s">
        <v>36</v>
      </c>
      <c r="B27">
        <v>1.6680000000000001</v>
      </c>
      <c r="C27">
        <v>1.6980000000000002</v>
      </c>
      <c r="E27" s="3">
        <f t="shared" si="0"/>
        <v>1.6830000000000003</v>
      </c>
      <c r="G27" t="str">
        <f>_xll.RtGet("IDN","PLNAB6W3Y=","GV4_TEXT")</f>
        <v xml:space="preserve">3Y    </v>
      </c>
      <c r="H27">
        <f>_xll.RtGet("IDN","PLNAB6W3Y=","PRIMACT_1")</f>
        <v>1.665</v>
      </c>
      <c r="I27">
        <f>_xll.RtGet("IDN","PLNAB6W3Y=","SEC_ACT_1")</f>
        <v>1.6950000000000001</v>
      </c>
    </row>
    <row r="28" spans="1:9" x14ac:dyDescent="0.25">
      <c r="A28" t="s">
        <v>37</v>
      </c>
      <c r="B28">
        <v>1.6600000000000001</v>
      </c>
      <c r="C28">
        <v>1.6900000000000002</v>
      </c>
      <c r="E28" s="3">
        <f t="shared" si="0"/>
        <v>1.6750000000000003</v>
      </c>
      <c r="G28" t="str">
        <f>_xll.RtGet("IDN","PLNAB6W4Y=","GV4_TEXT")</f>
        <v xml:space="preserve">4Y    </v>
      </c>
      <c r="H28">
        <f>_xll.RtGet("IDN","PLNAB6W4Y=","PRIMACT_1")</f>
        <v>1.655</v>
      </c>
      <c r="I28">
        <f>_xll.RtGet("IDN","PLNAB6W4Y=","SEC_ACT_1")</f>
        <v>1.6850000000000001</v>
      </c>
    </row>
    <row r="29" spans="1:9" x14ac:dyDescent="0.25">
      <c r="A29" t="s">
        <v>38</v>
      </c>
      <c r="B29">
        <v>1.6600000000000001</v>
      </c>
      <c r="C29">
        <v>1.6900000000000002</v>
      </c>
      <c r="E29" s="3">
        <f t="shared" si="0"/>
        <v>1.6750000000000003</v>
      </c>
      <c r="G29" t="str">
        <f>_xll.RtGet("IDN","PLNAB6W5Y=","GV4_TEXT")</f>
        <v xml:space="preserve">5Y    </v>
      </c>
      <c r="H29">
        <f>_xll.RtGet("IDN","PLNAB6W5Y=","PRIMACT_1")</f>
        <v>1.655</v>
      </c>
      <c r="I29">
        <f>_xll.RtGet("IDN","PLNAB6W5Y=","SEC_ACT_1")</f>
        <v>1.6850000000000001</v>
      </c>
    </row>
    <row r="30" spans="1:9" x14ac:dyDescent="0.25">
      <c r="A30" t="s">
        <v>39</v>
      </c>
      <c r="B30">
        <v>1.6680000000000001</v>
      </c>
      <c r="C30">
        <v>1.6980000000000002</v>
      </c>
      <c r="E30" s="3">
        <f t="shared" si="0"/>
        <v>1.6830000000000003</v>
      </c>
      <c r="G30" t="str">
        <f>_xll.RtGet("IDN","PLNAB6W6Y=","GV4_TEXT")</f>
        <v xml:space="preserve">6Y    </v>
      </c>
      <c r="H30">
        <f>_xll.RtGet("IDN","PLNAB6W6Y=","PRIMACT_1")</f>
        <v>1.6600000000000001</v>
      </c>
      <c r="I30">
        <f>_xll.RtGet("IDN","PLNAB6W6Y=","SEC_ACT_1")</f>
        <v>1.6900000000000002</v>
      </c>
    </row>
    <row r="31" spans="1:9" x14ac:dyDescent="0.25">
      <c r="A31" t="s">
        <v>40</v>
      </c>
      <c r="B31">
        <v>1.6780000000000002</v>
      </c>
      <c r="C31">
        <v>1.7080000000000002</v>
      </c>
      <c r="E31" s="3">
        <f t="shared" si="0"/>
        <v>1.6930000000000001</v>
      </c>
      <c r="G31" t="str">
        <f>_xll.RtGet("IDN","PLNAB6W7Y=","GV4_TEXT")</f>
        <v xml:space="preserve">7Y    </v>
      </c>
      <c r="H31">
        <f>_xll.RtGet("IDN","PLNAB6W7Y=","PRIMACT_1")</f>
        <v>1.6700000000000002</v>
      </c>
      <c r="I31">
        <f>_xll.RtGet("IDN","PLNAB6W7Y=","SEC_ACT_1")</f>
        <v>1.7000000000000002</v>
      </c>
    </row>
    <row r="32" spans="1:9" x14ac:dyDescent="0.25">
      <c r="A32" t="s">
        <v>41</v>
      </c>
      <c r="B32">
        <v>1.6880000000000002</v>
      </c>
      <c r="C32">
        <v>1.718</v>
      </c>
      <c r="E32" s="3">
        <f t="shared" si="0"/>
        <v>1.7030000000000001</v>
      </c>
      <c r="G32" t="str">
        <f>_xll.RtGet("IDN","PLNAB6W8Y=","GV4_TEXT")</f>
        <v xml:space="preserve">8Y    </v>
      </c>
      <c r="H32">
        <f>_xll.RtGet("IDN","PLNAB6W8Y=","PRIMACT_1")</f>
        <v>1.6800000000000002</v>
      </c>
      <c r="I32">
        <f>_xll.RtGet("IDN","PLNAB6W8Y=","SEC_ACT_1")</f>
        <v>1.7100000000000002</v>
      </c>
    </row>
    <row r="33" spans="1:9" x14ac:dyDescent="0.25">
      <c r="A33" t="s">
        <v>42</v>
      </c>
      <c r="B33">
        <v>1.6950000000000001</v>
      </c>
      <c r="C33">
        <v>1.7250000000000001</v>
      </c>
      <c r="E33" s="3">
        <f t="shared" si="0"/>
        <v>1.71</v>
      </c>
      <c r="G33" t="str">
        <f>_xll.RtGet("IDN","PLNAB6W9Y=","GV4_TEXT")</f>
        <v xml:space="preserve">9Y    </v>
      </c>
      <c r="H33">
        <f>_xll.RtGet("IDN","PLNAB6W9Y=","PRIMACT_1")</f>
        <v>1.6880000000000002</v>
      </c>
      <c r="I33">
        <f>_xll.RtGet("IDN","PLNAB6W9Y=","SEC_ACT_1")</f>
        <v>1.718</v>
      </c>
    </row>
    <row r="34" spans="1:9" x14ac:dyDescent="0.25">
      <c r="A34" t="s">
        <v>43</v>
      </c>
      <c r="B34">
        <v>1.7020000000000002</v>
      </c>
      <c r="C34">
        <v>1.742</v>
      </c>
      <c r="E34" s="3">
        <f t="shared" si="0"/>
        <v>1.722</v>
      </c>
      <c r="G34" t="str">
        <f>_xll.RtGet("IDN","PLNAB6W10Y=","GV4_TEXT")</f>
        <v xml:space="preserve">10Y   </v>
      </c>
      <c r="H34">
        <f>_xll.RtGet("IDN","PLNAB6W10Y=","PRIMACT_1")</f>
        <v>1.6950000000000001</v>
      </c>
      <c r="I34">
        <f>_xll.RtGet("IDN","PLNAB6W10Y=","SEC_ACT_1")</f>
        <v>1.7350000000000001</v>
      </c>
    </row>
    <row r="35" spans="1:9" x14ac:dyDescent="0.25">
      <c r="A35" t="s">
        <v>44</v>
      </c>
      <c r="B35">
        <v>1.732</v>
      </c>
      <c r="C35">
        <v>1.7730000000000001</v>
      </c>
      <c r="E35" s="3">
        <f t="shared" si="0"/>
        <v>1.7524999999999999</v>
      </c>
      <c r="G35" t="str">
        <f>_xll.RtGet("IDN","PLNAB6W12Y=","GV4_TEXT")</f>
        <v xml:space="preserve">12Y   </v>
      </c>
      <c r="H35">
        <f>_xll.RtGet("IDN","PLNAB6W12Y=","PRIMACT_1")</f>
        <v>1.7250000000000001</v>
      </c>
      <c r="I35">
        <f>_xll.RtGet("IDN","PLNAB6W12Y=","SEC_ACT_1")</f>
        <v>1.7650000000000001</v>
      </c>
    </row>
    <row r="36" spans="1:9" x14ac:dyDescent="0.25">
      <c r="A36" t="s">
        <v>45</v>
      </c>
      <c r="B36">
        <v>1.8230000000000002</v>
      </c>
      <c r="C36">
        <v>1.863</v>
      </c>
      <c r="E36" s="3">
        <f t="shared" si="0"/>
        <v>1.843</v>
      </c>
      <c r="G36" t="str">
        <f>_xll.RtGet("IDN","PLNAB6W15Y=","GV4_TEXT")</f>
        <v xml:space="preserve">15Y   </v>
      </c>
      <c r="H36">
        <f>_xll.RtGet("IDN","PLNAB6W15Y=","PRIMACT_1")</f>
        <v>1.8150000000000002</v>
      </c>
      <c r="I36">
        <f>_xll.RtGet("IDN","PLNAB6W15Y=","SEC_ACT_1")</f>
        <v>1.855</v>
      </c>
    </row>
    <row r="37" spans="1:9" x14ac:dyDescent="0.25">
      <c r="A37" t="s">
        <v>46</v>
      </c>
      <c r="B37">
        <v>1.9420000000000002</v>
      </c>
      <c r="C37">
        <v>1.982</v>
      </c>
      <c r="E37" s="3">
        <f t="shared" si="0"/>
        <v>1.9620000000000002</v>
      </c>
      <c r="G37" t="str">
        <f>_xll.RtGet("IDN","PLNAB6W20Y=","GV4_TEXT")</f>
        <v xml:space="preserve">20Y   </v>
      </c>
      <c r="H37">
        <f>_xll.RtGet("IDN","PLNAB6W20Y=","PRIMACT_1")</f>
        <v>1.9350000000000001</v>
      </c>
      <c r="I37">
        <f>_xll.RtGet("IDN","PLNAB6W20Y=","SEC_ACT_1")</f>
        <v>1.9750000000000001</v>
      </c>
    </row>
    <row r="38" spans="1:9" x14ac:dyDescent="0.25">
      <c r="E38" s="3"/>
    </row>
    <row r="39" spans="1:9" x14ac:dyDescent="0.25">
      <c r="A39" t="s">
        <v>25</v>
      </c>
      <c r="B39" t="s">
        <v>0</v>
      </c>
      <c r="E39" s="3"/>
      <c r="G39" t="s">
        <v>25</v>
      </c>
      <c r="H39" t="s">
        <v>0</v>
      </c>
    </row>
    <row r="40" spans="1:9" x14ac:dyDescent="0.25">
      <c r="A40" t="s">
        <v>79</v>
      </c>
      <c r="B40">
        <v>1.6300000000000001</v>
      </c>
      <c r="C40">
        <v>1.6600000000000001</v>
      </c>
      <c r="E40" s="3">
        <f t="shared" si="0"/>
        <v>1.645</v>
      </c>
      <c r="G40" t="str">
        <f>_xll.RtGet("IDN","PLNAB1W3M=","GV4_TEXT")</f>
        <v xml:space="preserve">3M    </v>
      </c>
      <c r="H40">
        <f>_xll.RtGet("IDN","PLNAB1W3M=","PRIMACT_1")</f>
        <v>1.6300000000000001</v>
      </c>
      <c r="I40">
        <f>_xll.RtGet("IDN","PLNAB1W3M=","SEC_ACT_1")</f>
        <v>1.6600000000000001</v>
      </c>
    </row>
    <row r="41" spans="1:9" x14ac:dyDescent="0.25">
      <c r="A41" t="s">
        <v>80</v>
      </c>
      <c r="B41">
        <v>1.6400000000000001</v>
      </c>
      <c r="C41">
        <v>1.6700000000000002</v>
      </c>
      <c r="E41" s="3">
        <f t="shared" si="0"/>
        <v>1.6550000000000002</v>
      </c>
      <c r="G41" t="str">
        <f>_xll.RtGet("IDN","PLNAB1W6M=","GV4_TEXT")</f>
        <v xml:space="preserve">6M    </v>
      </c>
      <c r="H41">
        <f>_xll.RtGet("IDN","PLNAB1W6M=","PRIMACT_1")</f>
        <v>1.6400000000000001</v>
      </c>
      <c r="I41">
        <f>_xll.RtGet("IDN","PLNAB1W6M=","SEC_ACT_1")</f>
        <v>1.6700000000000002</v>
      </c>
    </row>
    <row r="42" spans="1:9" x14ac:dyDescent="0.25">
      <c r="A42" t="s">
        <v>81</v>
      </c>
      <c r="B42">
        <v>1.6400000000000001</v>
      </c>
      <c r="C42">
        <v>1.6700000000000002</v>
      </c>
      <c r="E42" s="3">
        <f t="shared" si="0"/>
        <v>1.6550000000000002</v>
      </c>
      <c r="G42" t="str">
        <f>_xll.RtGet("IDN","PLNAB1W9M=","GV4_TEXT")</f>
        <v xml:space="preserve">9M    </v>
      </c>
      <c r="H42">
        <f>_xll.RtGet("IDN","PLNAB1W9M=","PRIMACT_1")</f>
        <v>1.6400000000000001</v>
      </c>
      <c r="I42">
        <f>_xll.RtGet("IDN","PLNAB1W9M=","SEC_ACT_1")</f>
        <v>1.6700000000000002</v>
      </c>
    </row>
    <row r="43" spans="1:9" x14ac:dyDescent="0.25">
      <c r="A43" t="s">
        <v>34</v>
      </c>
      <c r="B43">
        <v>1.6400000000000001</v>
      </c>
      <c r="C43">
        <v>1.6700000000000002</v>
      </c>
      <c r="E43" s="3">
        <f t="shared" si="0"/>
        <v>1.6550000000000002</v>
      </c>
      <c r="G43" t="str">
        <f>_xll.RtGet("IDN","PLNAB1W1Y=","GV4_TEXT")</f>
        <v xml:space="preserve">1Y    </v>
      </c>
      <c r="H43">
        <f>_xll.RtGet("IDN","PLNAB1W1Y=","PRIMACT_1")</f>
        <v>1.6400000000000001</v>
      </c>
      <c r="I43">
        <f>_xll.RtGet("IDN","PLNAB1W1Y=","SEC_ACT_1")</f>
        <v>1.6700000000000002</v>
      </c>
    </row>
    <row r="44" spans="1:9" x14ac:dyDescent="0.25">
      <c r="E44" s="3"/>
    </row>
    <row r="45" spans="1:9" x14ac:dyDescent="0.25">
      <c r="A45" t="s">
        <v>24</v>
      </c>
      <c r="E45" s="3"/>
      <c r="G45" t="s">
        <v>24</v>
      </c>
    </row>
    <row r="46" spans="1:9" x14ac:dyDescent="0.25">
      <c r="A46" t="s">
        <v>47</v>
      </c>
      <c r="B46">
        <v>1.62</v>
      </c>
      <c r="C46">
        <v>1.6600000000000001</v>
      </c>
      <c r="E46" s="3">
        <f t="shared" si="0"/>
        <v>1.6400000000000001</v>
      </c>
      <c r="G46" t="str">
        <f>_xll.RtGet("IDN","PLN1X2F=","GV4_TEXT")</f>
        <v>1X2</v>
      </c>
      <c r="H46">
        <f>_xll.RtGet("IDN","PLN1X2F=","PRIMACT_1")</f>
        <v>1.62</v>
      </c>
      <c r="I46">
        <f>_xll.RtGet("IDN","PLN1X2F=","SEC_ACT_1")</f>
        <v>1.6600000000000001</v>
      </c>
    </row>
    <row r="47" spans="1:9" x14ac:dyDescent="0.25">
      <c r="A47" t="s">
        <v>48</v>
      </c>
      <c r="B47">
        <v>1.62</v>
      </c>
      <c r="C47">
        <v>1.6600000000000001</v>
      </c>
      <c r="E47" s="3">
        <f t="shared" si="0"/>
        <v>1.6400000000000001</v>
      </c>
      <c r="G47" t="str">
        <f>_xll.RtGet("IDN","PLN2X3F=","GV4_TEXT")</f>
        <v>2X3</v>
      </c>
      <c r="H47">
        <f>_xll.RtGet("IDN","PLN2X3F=","PRIMACT_1")</f>
        <v>1.62</v>
      </c>
      <c r="I47">
        <f>_xll.RtGet("IDN","PLN2X3F=","SEC_ACT_1")</f>
        <v>1.6600000000000001</v>
      </c>
    </row>
    <row r="48" spans="1:9" x14ac:dyDescent="0.25">
      <c r="A48" t="s">
        <v>49</v>
      </c>
      <c r="B48">
        <v>1.6849800000000001</v>
      </c>
      <c r="C48">
        <v>1.7349800000000002</v>
      </c>
      <c r="E48" s="3">
        <f t="shared" si="0"/>
        <v>1.7099800000000003</v>
      </c>
      <c r="G48" t="str">
        <f>_xll.RtGet("IDN","PLN1X4F=","GV4_TEXT")</f>
        <v>1X4</v>
      </c>
      <c r="H48">
        <f>_xll.RtGet("IDN","PLN1X4F=","PRIMACT_1")</f>
        <v>1.6853300000000002</v>
      </c>
      <c r="I48">
        <f>_xll.RtGet("IDN","PLN1X4F=","SEC_ACT_1")</f>
        <v>1.73533</v>
      </c>
    </row>
    <row r="49" spans="1:9" x14ac:dyDescent="0.25">
      <c r="A49" t="s">
        <v>50</v>
      </c>
      <c r="B49">
        <v>1.6830100000000001</v>
      </c>
      <c r="C49">
        <v>1.7330100000000002</v>
      </c>
      <c r="E49" s="3">
        <f t="shared" si="0"/>
        <v>1.7080100000000003</v>
      </c>
      <c r="G49" t="str">
        <f>_xll.RtGet("IDN","PLN2X5F=","GV4_TEXT")</f>
        <v>2X5</v>
      </c>
      <c r="H49">
        <f>_xll.RtGet("IDN","PLN2X5F=","PRIMACT_1")</f>
        <v>1.6836300000000002</v>
      </c>
      <c r="I49">
        <f>_xll.RtGet("IDN","PLN2X5F=","SEC_ACT_1")</f>
        <v>1.7336300000000002</v>
      </c>
    </row>
    <row r="50" spans="1:9" x14ac:dyDescent="0.25">
      <c r="A50" t="s">
        <v>51</v>
      </c>
      <c r="B50">
        <v>1.6814600000000002</v>
      </c>
      <c r="C50">
        <v>1.7314600000000002</v>
      </c>
      <c r="E50" s="3">
        <f t="shared" si="0"/>
        <v>1.7064600000000003</v>
      </c>
      <c r="G50" t="str">
        <f>_xll.RtGet("IDN","PLN3X6F=","GV4_TEXT")</f>
        <v>3X6</v>
      </c>
      <c r="H50">
        <f>_xll.RtGet("IDN","PLN3X6F=","PRIMACT_1")</f>
        <v>1.6822600000000001</v>
      </c>
      <c r="I50">
        <f>_xll.RtGet("IDN","PLN3X6F=","SEC_ACT_1")</f>
        <v>1.7322600000000001</v>
      </c>
    </row>
    <row r="51" spans="1:9" x14ac:dyDescent="0.25">
      <c r="A51" t="s">
        <v>52</v>
      </c>
      <c r="B51">
        <v>1.6736400000000002</v>
      </c>
      <c r="C51">
        <v>1.7236400000000001</v>
      </c>
      <c r="E51" s="3">
        <f t="shared" si="0"/>
        <v>1.6986400000000001</v>
      </c>
      <c r="G51" t="str">
        <f>_xll.RtGet("IDN","PLN4X7F=","GV4_TEXT")</f>
        <v>4X7</v>
      </c>
      <c r="H51">
        <f>_xll.RtGet("IDN","PLN4X7F=","PRIMACT_1")</f>
        <v>1.6744800000000002</v>
      </c>
      <c r="I51">
        <f>_xll.RtGet("IDN","PLN4X7F=","SEC_ACT_1")</f>
        <v>1.7244800000000002</v>
      </c>
    </row>
    <row r="52" spans="1:9" x14ac:dyDescent="0.25">
      <c r="A52" t="s">
        <v>53</v>
      </c>
      <c r="B52">
        <v>1.6681000000000001</v>
      </c>
      <c r="C52">
        <v>1.7181000000000002</v>
      </c>
      <c r="E52" s="3">
        <f t="shared" si="0"/>
        <v>1.6931000000000003</v>
      </c>
      <c r="G52" t="str">
        <f>_xll.RtGet("IDN","PLN5X8F=","GV4_TEXT")</f>
        <v>5X8</v>
      </c>
      <c r="H52">
        <f>_xll.RtGet("IDN","PLN5X8F=","PRIMACT_1")</f>
        <v>1.6688000000000001</v>
      </c>
      <c r="I52">
        <f>_xll.RtGet("IDN","PLN5X8F=","SEC_ACT_1")</f>
        <v>1.7188000000000001</v>
      </c>
    </row>
    <row r="53" spans="1:9" x14ac:dyDescent="0.25">
      <c r="A53" t="s">
        <v>54</v>
      </c>
      <c r="B53">
        <v>1.6639300000000001</v>
      </c>
      <c r="C53">
        <v>1.7139300000000002</v>
      </c>
      <c r="E53" s="3">
        <f t="shared" si="0"/>
        <v>1.68893</v>
      </c>
      <c r="G53" t="str">
        <f>_xll.RtGet("IDN","PLN6X9F=","GV4_TEXT")</f>
        <v>6X9</v>
      </c>
      <c r="H53">
        <f>_xll.RtGet("IDN","PLN6X9F=","PRIMACT_1")</f>
        <v>1.6643000000000001</v>
      </c>
      <c r="I53">
        <f>_xll.RtGet("IDN","PLN6X9F=","SEC_ACT_1")</f>
        <v>1.7143000000000002</v>
      </c>
    </row>
    <row r="54" spans="1:9" x14ac:dyDescent="0.25">
      <c r="A54" t="s">
        <v>55</v>
      </c>
      <c r="B54">
        <v>1.6500000000000001</v>
      </c>
      <c r="C54">
        <v>1.69</v>
      </c>
      <c r="E54" s="3">
        <f t="shared" si="0"/>
        <v>1.67</v>
      </c>
      <c r="G54" t="str">
        <f>_xll.RtGet("IDN","PLN7X10F=","GV4_TEXT")</f>
        <v>7X10</v>
      </c>
      <c r="H54">
        <f>_xll.RtGet("IDN","PLN7X10F=","PRIMACT_1")</f>
        <v>1.6500000000000001</v>
      </c>
      <c r="I54">
        <f>_xll.RtGet("IDN","PLN7X10F=","SEC_ACT_1")</f>
        <v>1.69</v>
      </c>
    </row>
    <row r="55" spans="1:9" x14ac:dyDescent="0.25">
      <c r="A55" t="s">
        <v>56</v>
      </c>
      <c r="B55">
        <v>1.6400000000000001</v>
      </c>
      <c r="C55">
        <v>1.68</v>
      </c>
      <c r="E55" s="3">
        <f t="shared" si="0"/>
        <v>1.6600000000000001</v>
      </c>
      <c r="G55" t="str">
        <f>_xll.RtGet("IDN","PLN8X11F=","GV4_TEXT")</f>
        <v>8X11</v>
      </c>
      <c r="H55">
        <f>_xll.RtGet("IDN","PLN8X11F=","PRIMACT_1")</f>
        <v>1.6300000000000001</v>
      </c>
      <c r="I55">
        <f>_xll.RtGet("IDN","PLN8X11F=","SEC_ACT_1")</f>
        <v>1.67</v>
      </c>
    </row>
    <row r="56" spans="1:9" x14ac:dyDescent="0.25">
      <c r="A56" t="s">
        <v>57</v>
      </c>
      <c r="B56">
        <v>1.6140700000000001</v>
      </c>
      <c r="C56">
        <v>1.6640700000000002</v>
      </c>
      <c r="E56" s="3">
        <f t="shared" si="0"/>
        <v>1.6390700000000002</v>
      </c>
      <c r="G56" t="str">
        <f>_xll.RtGet("IDN","PLN9X12F=","GV4_TEXT")</f>
        <v>9X12</v>
      </c>
      <c r="H56">
        <f>_xll.RtGet("IDN","PLN9X12F=","PRIMACT_1")</f>
        <v>1.6121700000000001</v>
      </c>
      <c r="I56">
        <f>_xll.RtGet("IDN","PLN9X12F=","SEC_ACT_1")</f>
        <v>1.6621700000000001</v>
      </c>
    </row>
    <row r="57" spans="1:9" x14ac:dyDescent="0.25">
      <c r="A57" t="s">
        <v>58</v>
      </c>
      <c r="B57">
        <v>1.7595200000000002</v>
      </c>
      <c r="C57">
        <v>1.8195200000000002</v>
      </c>
      <c r="E57" s="3">
        <f t="shared" si="0"/>
        <v>1.7895200000000002</v>
      </c>
      <c r="G57" t="str">
        <f>_xll.RtGet("IDN","PLN1X7F=","GV4_TEXT")</f>
        <v>1X7</v>
      </c>
      <c r="H57">
        <f>_xll.RtGet("IDN","PLN1X7F=","PRIMACT_1")</f>
        <v>1.7594800000000002</v>
      </c>
      <c r="I57">
        <f>_xll.RtGet("IDN","PLN1X7F=","SEC_ACT_1")</f>
        <v>1.8194800000000002</v>
      </c>
    </row>
    <row r="58" spans="1:9" x14ac:dyDescent="0.25">
      <c r="A58" t="s">
        <v>59</v>
      </c>
      <c r="B58">
        <v>1.78</v>
      </c>
      <c r="C58">
        <v>1.8</v>
      </c>
      <c r="E58" s="3">
        <f t="shared" si="0"/>
        <v>1.79</v>
      </c>
      <c r="G58" t="str">
        <f>_xll.RtGet("IDN","PLN2X8F=","GV4_TEXT")</f>
        <v>2X8</v>
      </c>
      <c r="H58">
        <f>_xll.RtGet("IDN","PLN2X8F=","PRIMACT_1")</f>
        <v>1.78</v>
      </c>
      <c r="I58">
        <f>_xll.RtGet("IDN","PLN2X8F=","SEC_ACT_1")</f>
        <v>1.8</v>
      </c>
    </row>
    <row r="59" spans="1:9" x14ac:dyDescent="0.25">
      <c r="A59" t="s">
        <v>60</v>
      </c>
      <c r="B59">
        <v>1.77</v>
      </c>
      <c r="C59">
        <v>1.79</v>
      </c>
      <c r="E59" s="3">
        <f t="shared" si="0"/>
        <v>1.78</v>
      </c>
      <c r="G59" t="str">
        <f>_xll.RtGet("IDN","PLN3X9F=","GV4_TEXT")</f>
        <v>3X9</v>
      </c>
      <c r="H59">
        <f>_xll.RtGet("IDN","PLN3X9F=","PRIMACT_1")</f>
        <v>1.77</v>
      </c>
      <c r="I59">
        <f>_xll.RtGet("IDN","PLN3X9F=","SEC_ACT_1")</f>
        <v>1.79</v>
      </c>
    </row>
    <row r="60" spans="1:9" x14ac:dyDescent="0.25">
      <c r="A60" t="s">
        <v>61</v>
      </c>
      <c r="B60">
        <v>1.7538500000000001</v>
      </c>
      <c r="C60">
        <v>1.8138500000000002</v>
      </c>
      <c r="E60" s="3">
        <f t="shared" si="0"/>
        <v>1.7838500000000002</v>
      </c>
      <c r="G60" t="str">
        <f>_xll.RtGet("IDN","PLN4X10F=","GV4_TEXT")</f>
        <v>4X10</v>
      </c>
      <c r="H60">
        <f>_xll.RtGet("IDN","PLN4X10F=","PRIMACT_1")</f>
        <v>1.7535900000000002</v>
      </c>
      <c r="I60">
        <f>_xll.RtGet("IDN","PLN4X10F=","SEC_ACT_1")</f>
        <v>1.8135900000000003</v>
      </c>
    </row>
    <row r="61" spans="1:9" x14ac:dyDescent="0.25">
      <c r="A61" t="s">
        <v>62</v>
      </c>
      <c r="B61">
        <v>1.7469000000000001</v>
      </c>
      <c r="C61">
        <v>1.8069000000000002</v>
      </c>
      <c r="E61" s="3">
        <f t="shared" si="0"/>
        <v>1.7769000000000001</v>
      </c>
      <c r="G61" t="str">
        <f>_xll.RtGet("IDN","PLN5X11F=","GV4_TEXT")</f>
        <v>5X11</v>
      </c>
      <c r="H61">
        <f>_xll.RtGet("IDN","PLN5X11F=","PRIMACT_1")</f>
        <v>1.7465000000000002</v>
      </c>
      <c r="I61">
        <f>_xll.RtGet("IDN","PLN5X11F=","SEC_ACT_1")</f>
        <v>1.8065</v>
      </c>
    </row>
    <row r="62" spans="1:9" x14ac:dyDescent="0.25">
      <c r="A62" t="s">
        <v>63</v>
      </c>
      <c r="B62">
        <v>1.7356300000000002</v>
      </c>
      <c r="C62">
        <v>1.7956300000000001</v>
      </c>
      <c r="E62" s="3">
        <f t="shared" si="0"/>
        <v>1.7656300000000003</v>
      </c>
      <c r="G62" t="str">
        <f>_xll.RtGet("IDN","PLN6X12F=","GV4_TEXT")</f>
        <v>6X12</v>
      </c>
      <c r="H62">
        <f>_xll.RtGet("IDN","PLN6X12F=","PRIMACT_1")</f>
        <v>1.7350200000000002</v>
      </c>
      <c r="I62">
        <f>_xll.RtGet("IDN","PLN6X12F=","SEC_ACT_1")</f>
        <v>1.7950200000000001</v>
      </c>
    </row>
    <row r="63" spans="1:9" x14ac:dyDescent="0.25">
      <c r="A63" t="s">
        <v>64</v>
      </c>
      <c r="B63">
        <v>1.55444</v>
      </c>
      <c r="C63">
        <v>1.6044400000000001</v>
      </c>
      <c r="E63" s="3">
        <f t="shared" si="0"/>
        <v>1.57944</v>
      </c>
      <c r="G63" t="str">
        <f>_xll.RtGet("IDN","PLN12X15F=","GV4_TEXT")</f>
        <v>12X15</v>
      </c>
      <c r="H63">
        <f>_xll.RtGet("IDN","PLN12X15F=","PRIMACT_1")</f>
        <v>1.5490900000000001</v>
      </c>
      <c r="I63">
        <f>_xll.RtGet("IDN","PLN12X15F=","SEC_ACT_1")</f>
        <v>1.5990900000000001</v>
      </c>
    </row>
    <row r="64" spans="1:9" x14ac:dyDescent="0.25">
      <c r="A64" t="s">
        <v>65</v>
      </c>
      <c r="B64">
        <v>1.55</v>
      </c>
      <c r="C64">
        <v>1.59</v>
      </c>
      <c r="E64" s="3">
        <f t="shared" si="0"/>
        <v>1.57</v>
      </c>
      <c r="G64" t="str">
        <f>_xll.RtGet("IDN","PLN15X18F=","GV4_TEXT")</f>
        <v>15X18</v>
      </c>
      <c r="H64">
        <f>_xll.RtGet("IDN","PLN15X18F=","PRIMACT_1")</f>
        <v>1.5098800000000001</v>
      </c>
      <c r="I64">
        <f>_xll.RtGet("IDN","PLN15X18F=","SEC_ACT_1")</f>
        <v>1.5598800000000002</v>
      </c>
    </row>
    <row r="65" spans="1:9" x14ac:dyDescent="0.25">
      <c r="A65" t="s">
        <v>66</v>
      </c>
      <c r="B65">
        <v>1.5050000000000001</v>
      </c>
      <c r="C65">
        <v>1.5449999999999999</v>
      </c>
      <c r="E65" s="3">
        <f t="shared" si="0"/>
        <v>1.5249999999999999</v>
      </c>
      <c r="G65" t="str">
        <f>_xll.RtGet("IDN","PLN18X21F=","GV4_TEXT")</f>
        <v>18X21</v>
      </c>
      <c r="H65">
        <f>_xll.RtGet("IDN","PLN18X21F=","PRIMACT_1")</f>
        <v>1.49272</v>
      </c>
      <c r="I65">
        <f>_xll.RtGet("IDN","PLN18X21F=","SEC_ACT_1")</f>
        <v>1.5427200000000001</v>
      </c>
    </row>
    <row r="66" spans="1:9" x14ac:dyDescent="0.25">
      <c r="A66" t="s">
        <v>67</v>
      </c>
      <c r="B66">
        <v>1.4550000000000001</v>
      </c>
      <c r="C66">
        <v>1.4950000000000001</v>
      </c>
      <c r="E66" s="3">
        <f t="shared" si="0"/>
        <v>1.4750000000000001</v>
      </c>
      <c r="G66" t="str">
        <f>_xll.RtGet("IDN","PLN21X24F=","GV4_TEXT")</f>
        <v>21X24</v>
      </c>
      <c r="H66">
        <f>_xll.RtGet("IDN","PLN21X24F=","PRIMACT_1")</f>
        <v>1.4884000000000002</v>
      </c>
      <c r="I66">
        <f>_xll.RtGet("IDN","PLN21X24F=","SEC_ACT_1")</f>
        <v>1.5384</v>
      </c>
    </row>
    <row r="67" spans="1:9" x14ac:dyDescent="0.25">
      <c r="A67" t="s">
        <v>68</v>
      </c>
      <c r="B67">
        <v>1.6600000000000001</v>
      </c>
      <c r="C67">
        <v>1.7000000000000002</v>
      </c>
      <c r="E67" s="3">
        <f t="shared" si="0"/>
        <v>1.6800000000000002</v>
      </c>
      <c r="G67" t="str">
        <f>_xll.RtGet("IDN","PLN12X18F=","GV4_TEXT")</f>
        <v>12X18</v>
      </c>
      <c r="H67">
        <f>_xll.RtGet("IDN","PLN12X18F=","PRIMACT_1")</f>
        <v>1.6262500000000002</v>
      </c>
      <c r="I67">
        <f>_xll.RtGet("IDN","PLN12X18F=","SEC_ACT_1")</f>
        <v>1.6862500000000002</v>
      </c>
    </row>
    <row r="68" spans="1:9" x14ac:dyDescent="0.25">
      <c r="A68" t="s">
        <v>69</v>
      </c>
      <c r="B68">
        <v>1.57</v>
      </c>
      <c r="C68">
        <v>1.61</v>
      </c>
      <c r="E68" s="3">
        <f t="shared" ref="E68" si="1">(C68+B68)/2</f>
        <v>1.59</v>
      </c>
      <c r="G68" t="str">
        <f>_xll.RtGet("IDN","PLN18X24F=","GV4_TEXT")</f>
        <v>18X24</v>
      </c>
      <c r="H68">
        <f>_xll.RtGet("IDN","PLN18X24F=","PRIMACT_1")</f>
        <v>1.5683200000000002</v>
      </c>
      <c r="I68">
        <f>_xll.RtGet("IDN","PLN18X24F=","SEC_ACT_1")</f>
        <v>1.6283200000000002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1"/>
  <sheetViews>
    <sheetView workbookViewId="0"/>
  </sheetViews>
  <sheetFormatPr defaultRowHeight="15" x14ac:dyDescent="0.25"/>
  <cols>
    <col min="1" max="1" width="10.140625" bestFit="1" customWidth="1"/>
    <col min="7" max="7" width="10.140625" bestFit="1" customWidth="1"/>
  </cols>
  <sheetData>
    <row r="1" spans="1:9" x14ac:dyDescent="0.25">
      <c r="A1" s="4">
        <v>43797</v>
      </c>
      <c r="G1" s="4">
        <f ca="1">TODAY()</f>
        <v>43795</v>
      </c>
    </row>
    <row r="2" spans="1:9" x14ac:dyDescent="0.25">
      <c r="G2" s="4"/>
    </row>
    <row r="3" spans="1:9" x14ac:dyDescent="0.25">
      <c r="A3" t="s">
        <v>26</v>
      </c>
      <c r="E3" t="s">
        <v>82</v>
      </c>
      <c r="G3" s="4" t="s">
        <v>26</v>
      </c>
    </row>
    <row r="4" spans="1:9" x14ac:dyDescent="0.25">
      <c r="A4" t="s">
        <v>27</v>
      </c>
      <c r="B4">
        <v>-0.44800000000000001</v>
      </c>
      <c r="E4">
        <f>B4</f>
        <v>-0.44800000000000001</v>
      </c>
      <c r="G4" s="4" t="s">
        <v>27</v>
      </c>
      <c r="H4">
        <f>_xll.RtGet("IDN","EONIA=","PRIMACT_1")</f>
        <v>-0.44800000000000001</v>
      </c>
    </row>
    <row r="5" spans="1:9" x14ac:dyDescent="0.25">
      <c r="A5" t="s">
        <v>31</v>
      </c>
      <c r="B5">
        <v>-0.499</v>
      </c>
      <c r="E5">
        <f t="shared" ref="E5:E9" si="0">B5</f>
        <v>-0.499</v>
      </c>
      <c r="G5" t="str">
        <f>_xll.RtGet("IDN","EURIBORSWD=","GV4_TEXT")</f>
        <v>SW</v>
      </c>
      <c r="H5">
        <f>_xll.RtGet("IDN","EURIBORSWD=","PRIMACT_1")</f>
        <v>-0.499</v>
      </c>
    </row>
    <row r="6" spans="1:9" x14ac:dyDescent="0.25">
      <c r="A6" t="s">
        <v>0</v>
      </c>
      <c r="B6">
        <v>-0.45100000000000001</v>
      </c>
      <c r="E6">
        <f t="shared" si="0"/>
        <v>-0.45100000000000001</v>
      </c>
      <c r="G6" t="str">
        <f>_xll.RtGet("IDN","EURIBOR1MD=","GV4_TEXT")</f>
        <v>1M</v>
      </c>
      <c r="H6">
        <f>_xll.RtGet("IDN","EURIBOR1MD=","PRIMACT_1")</f>
        <v>-0.45100000000000001</v>
      </c>
    </row>
    <row r="7" spans="1:9" x14ac:dyDescent="0.25">
      <c r="A7" t="s">
        <v>1</v>
      </c>
      <c r="B7">
        <v>-0.39900000000000002</v>
      </c>
      <c r="E7">
        <f t="shared" si="0"/>
        <v>-0.39900000000000002</v>
      </c>
      <c r="G7" t="str">
        <f>_xll.RtGet("IDN","EURIBOR3MD=","GV4_TEXT")</f>
        <v>3M</v>
      </c>
      <c r="H7">
        <f>_xll.RtGet("IDN","EURIBOR3MD=","PRIMACT_1")</f>
        <v>-0.39900000000000002</v>
      </c>
    </row>
    <row r="8" spans="1:9" x14ac:dyDescent="0.25">
      <c r="A8" t="s">
        <v>2</v>
      </c>
      <c r="B8">
        <v>-0.33800000000000002</v>
      </c>
      <c r="E8">
        <f t="shared" si="0"/>
        <v>-0.33800000000000002</v>
      </c>
      <c r="G8" t="str">
        <f>_xll.RtGet("IDN","EURIBOR6MD=","GV4_TEXT")</f>
        <v>6M</v>
      </c>
      <c r="H8">
        <f>_xll.RtGet("IDN","EURIBOR6MD=","PRIMACT_1")</f>
        <v>-0.33800000000000002</v>
      </c>
    </row>
    <row r="9" spans="1:9" x14ac:dyDescent="0.25">
      <c r="A9" t="s">
        <v>3</v>
      </c>
      <c r="B9">
        <v>-0.27900000000000003</v>
      </c>
      <c r="E9">
        <f t="shared" si="0"/>
        <v>-0.27900000000000003</v>
      </c>
      <c r="G9" t="str">
        <f>_xll.RtGet("IDN","EURIBOR1YD=","GV4_TEXT")</f>
        <v>1Y</v>
      </c>
      <c r="H9">
        <f>_xll.RtGet("IDN","EURIBOR1YD=","PRIMACT_1")</f>
        <v>-0.27900000000000003</v>
      </c>
    </row>
    <row r="10" spans="1:9" x14ac:dyDescent="0.25">
      <c r="G10" s="4"/>
    </row>
    <row r="11" spans="1:9" x14ac:dyDescent="0.25">
      <c r="A11" t="s">
        <v>25</v>
      </c>
      <c r="B11" t="s">
        <v>1</v>
      </c>
      <c r="G11" t="s">
        <v>25</v>
      </c>
      <c r="H11" t="s">
        <v>1</v>
      </c>
    </row>
    <row r="12" spans="1:9" x14ac:dyDescent="0.25">
      <c r="A12" t="s">
        <v>34</v>
      </c>
      <c r="B12">
        <v>-0.41110000000000002</v>
      </c>
      <c r="C12">
        <v>-0.4078</v>
      </c>
      <c r="E12">
        <f>(C12+B12)/2</f>
        <v>-0.40944999999999998</v>
      </c>
      <c r="G12" t="str">
        <f>_xll.RtGet("IDN","EURAB3E1Y=","GV4_TEXT")</f>
        <v xml:space="preserve">1Y    </v>
      </c>
      <c r="H12">
        <f>_xll.RtGet("IDN","EURAB3E1Y=","PRIMACT_1")</f>
        <v>-0.43570000000000003</v>
      </c>
      <c r="I12">
        <f>_xll.RtGet("IDN","EURAB3E1Y=","SEC_ACT_1")</f>
        <v>-0.3957</v>
      </c>
    </row>
    <row r="13" spans="1:9" x14ac:dyDescent="0.25">
      <c r="A13" t="s">
        <v>35</v>
      </c>
      <c r="B13">
        <v>-0.44220000000000004</v>
      </c>
      <c r="C13">
        <v>-0.39219999999999999</v>
      </c>
      <c r="E13">
        <f t="shared" ref="E13:E21" si="1">(C13+B13)/2</f>
        <v>-0.41720000000000002</v>
      </c>
      <c r="G13" t="str">
        <f>_xll.RtGet("IDN","EURAB3E2Y=","GV4_TEXT")</f>
        <v xml:space="preserve">2Y    </v>
      </c>
      <c r="H13">
        <f>_xll.RtGet("IDN","EURAB3E2Y=","PRIMACT_1")</f>
        <v>-0.4224</v>
      </c>
      <c r="I13">
        <f>_xll.RtGet("IDN","EURAB3E2Y=","SEC_ACT_1")</f>
        <v>-0.41240000000000004</v>
      </c>
    </row>
    <row r="14" spans="1:9" x14ac:dyDescent="0.25">
      <c r="A14" t="s">
        <v>36</v>
      </c>
      <c r="B14">
        <v>-0.41300000000000003</v>
      </c>
      <c r="C14">
        <v>-0.372</v>
      </c>
      <c r="E14">
        <f t="shared" si="1"/>
        <v>-0.39250000000000002</v>
      </c>
      <c r="G14" t="str">
        <f>_xll.RtGet("IDN","EURAB3E3Y=","GV4_TEXT")</f>
        <v xml:space="preserve">3Y    </v>
      </c>
      <c r="H14">
        <f>_xll.RtGet("IDN","EURAB3E3Y=","PRIMACT_1")</f>
        <v>-0.39980000000000004</v>
      </c>
      <c r="I14">
        <f>_xll.RtGet("IDN","EURAB3E3Y=","SEC_ACT_1")</f>
        <v>-0.38980000000000004</v>
      </c>
    </row>
    <row r="15" spans="1:9" x14ac:dyDescent="0.25">
      <c r="A15" t="s">
        <v>37</v>
      </c>
      <c r="B15">
        <v>-0.37490000000000001</v>
      </c>
      <c r="C15">
        <v>-0.33490000000000003</v>
      </c>
      <c r="E15">
        <f t="shared" si="1"/>
        <v>-0.35489999999999999</v>
      </c>
      <c r="G15" t="str">
        <f>_xll.RtGet("IDN","EURAB3E4Y=","GV4_TEXT")</f>
        <v xml:space="preserve">4Y    </v>
      </c>
      <c r="H15">
        <f>_xll.RtGet("IDN","EURAB3E4Y=","PRIMACT_1")</f>
        <v>-0.3609</v>
      </c>
      <c r="I15">
        <f>_xll.RtGet("IDN","EURAB3E4Y=","SEC_ACT_1")</f>
        <v>-0.35089999999999999</v>
      </c>
    </row>
    <row r="16" spans="1:9" x14ac:dyDescent="0.25">
      <c r="A16" t="s">
        <v>38</v>
      </c>
      <c r="B16">
        <v>-0.309</v>
      </c>
      <c r="C16">
        <v>-0.30399999999999999</v>
      </c>
      <c r="E16">
        <f t="shared" si="1"/>
        <v>-0.30649999999999999</v>
      </c>
      <c r="G16" t="str">
        <f>_xll.RtGet("IDN","EURAB3E5Y=","GV4_TEXT")</f>
        <v xml:space="preserve">5Y    </v>
      </c>
      <c r="H16">
        <f>_xll.RtGet("IDN","EURAB3E5Y=","PRIMACT_1")</f>
        <v>-0.314</v>
      </c>
      <c r="I16">
        <f>_xll.RtGet("IDN","EURAB3E5Y=","SEC_ACT_1")</f>
        <v>-0.30399999999999999</v>
      </c>
    </row>
    <row r="17" spans="1:9" x14ac:dyDescent="0.25">
      <c r="A17" t="s">
        <v>39</v>
      </c>
      <c r="B17">
        <v>-0.2737</v>
      </c>
      <c r="C17">
        <v>-0.23370000000000002</v>
      </c>
      <c r="E17">
        <f t="shared" si="1"/>
        <v>-0.25370000000000004</v>
      </c>
      <c r="G17" t="str">
        <f>_xll.RtGet("IDN","EURAB3E6Y=","GV4_TEXT")</f>
        <v xml:space="preserve">6Y    </v>
      </c>
      <c r="H17">
        <f>_xll.RtGet("IDN","EURAB3E6Y=","PRIMACT_1")</f>
        <v>-0.26190000000000002</v>
      </c>
      <c r="I17">
        <f>_xll.RtGet("IDN","EURAB3E6Y=","SEC_ACT_1")</f>
        <v>-0.25190000000000001</v>
      </c>
    </row>
    <row r="18" spans="1:9" x14ac:dyDescent="0.25">
      <c r="A18" t="s">
        <v>40</v>
      </c>
      <c r="B18">
        <v>-0.21450000000000002</v>
      </c>
      <c r="C18">
        <v>-0.17450000000000002</v>
      </c>
      <c r="E18">
        <f t="shared" si="1"/>
        <v>-0.19450000000000001</v>
      </c>
      <c r="G18" t="str">
        <f>_xll.RtGet("IDN","EURAB3E7Y=","GV4_TEXT")</f>
        <v xml:space="preserve">7Y    </v>
      </c>
      <c r="H18">
        <f>_xll.RtGet("IDN","EURAB3E7Y=","PRIMACT_1")</f>
        <v>-0.2034</v>
      </c>
      <c r="I18">
        <f>_xll.RtGet("IDN","EURAB3E7Y=","SEC_ACT_1")</f>
        <v>-0.19840000000000002</v>
      </c>
    </row>
    <row r="19" spans="1:9" x14ac:dyDescent="0.25">
      <c r="A19" t="s">
        <v>41</v>
      </c>
      <c r="B19">
        <v>-0.153</v>
      </c>
      <c r="C19">
        <v>-0.113</v>
      </c>
      <c r="E19">
        <f t="shared" si="1"/>
        <v>-0.13300000000000001</v>
      </c>
      <c r="G19" t="str">
        <f>_xll.RtGet("IDN","EURAB3E8Y=","GV4_TEXT")</f>
        <v xml:space="preserve">8Y    </v>
      </c>
      <c r="H19">
        <f>_xll.RtGet("IDN","EURAB3E8Y=","PRIMACT_1")</f>
        <v>-0.1424</v>
      </c>
      <c r="I19">
        <f>_xll.RtGet("IDN","EURAB3E8Y=","SEC_ACT_1")</f>
        <v>-0.13739999999999999</v>
      </c>
    </row>
    <row r="20" spans="1:9" x14ac:dyDescent="0.25">
      <c r="A20" t="s">
        <v>42</v>
      </c>
      <c r="B20">
        <v>-7.640000000000001E-2</v>
      </c>
      <c r="C20">
        <v>-6.6400000000000001E-2</v>
      </c>
      <c r="E20">
        <f t="shared" si="1"/>
        <v>-7.1400000000000005E-2</v>
      </c>
      <c r="G20" t="str">
        <f>_xll.RtGet("IDN","EURAB3E9Y=","GV4_TEXT")</f>
        <v xml:space="preserve">9Y    </v>
      </c>
      <c r="H20">
        <f>_xll.RtGet("IDN","EURAB3E9Y=","PRIMACT_1")</f>
        <v>-8.2000000000000003E-2</v>
      </c>
      <c r="I20">
        <f>_xll.RtGet("IDN","EURAB3E9Y=","SEC_ACT_1")</f>
        <v>-7.2000000000000008E-2</v>
      </c>
    </row>
    <row r="21" spans="1:9" x14ac:dyDescent="0.25">
      <c r="A21" t="s">
        <v>43</v>
      </c>
      <c r="B21">
        <v>-1.43E-2</v>
      </c>
      <c r="C21">
        <v>-4.3E-3</v>
      </c>
      <c r="E21">
        <f t="shared" si="1"/>
        <v>-9.2999999999999992E-3</v>
      </c>
      <c r="G21" t="str">
        <f>_xll.RtGet("IDN","EURAB3E10Y=","GV4_TEXT")</f>
        <v xml:space="preserve">10Y   </v>
      </c>
      <c r="H21">
        <f>_xll.RtGet("IDN","EURAB3E10Y=","PRIMACT_1")</f>
        <v>-3.4000000000000002E-2</v>
      </c>
      <c r="I21">
        <f>_xll.RtGet("IDN","EURAB3E10Y=","SEC_ACT_1")</f>
        <v>6.0000000000000001E-3</v>
      </c>
    </row>
    <row r="22" spans="1:9" x14ac:dyDescent="0.25">
      <c r="G22" s="4"/>
    </row>
    <row r="23" spans="1:9" x14ac:dyDescent="0.25">
      <c r="A23" t="s">
        <v>25</v>
      </c>
      <c r="B23" t="s">
        <v>2</v>
      </c>
      <c r="G23" t="s">
        <v>25</v>
      </c>
      <c r="H23" t="s">
        <v>2</v>
      </c>
    </row>
    <row r="24" spans="1:9" x14ac:dyDescent="0.25">
      <c r="A24" t="s">
        <v>34</v>
      </c>
      <c r="B24">
        <v>-0.34390000000000004</v>
      </c>
      <c r="C24">
        <v>-0.34040000000000004</v>
      </c>
      <c r="E24">
        <f t="shared" ref="E24:E33" si="2">(C24+B24)/2</f>
        <v>-0.34215000000000007</v>
      </c>
      <c r="G24" t="str">
        <f>_xll.RtGet("IDN","EURAB6E1Y=","GV4_TEXT")</f>
        <v xml:space="preserve">1Y    </v>
      </c>
      <c r="H24">
        <f>_xll.RtGet("IDN","EURAB6E1Y=","PRIMACT_1")</f>
        <v>-0.3448</v>
      </c>
      <c r="I24">
        <f>_xll.RtGet("IDN","EURAB6E1Y=","SEC_ACT_1")</f>
        <v>-0.34129999999999999</v>
      </c>
    </row>
    <row r="25" spans="1:9" x14ac:dyDescent="0.25">
      <c r="A25" t="s">
        <v>35</v>
      </c>
      <c r="B25">
        <v>-0.35100000000000003</v>
      </c>
      <c r="C25">
        <v>-0.33100000000000002</v>
      </c>
      <c r="E25">
        <f t="shared" si="2"/>
        <v>-0.34100000000000003</v>
      </c>
      <c r="G25" t="str">
        <f>_xll.RtGet("IDN","EURAB6E2Y=","GV4_TEXT")</f>
        <v xml:space="preserve">2Y    </v>
      </c>
      <c r="H25">
        <f>_xll.RtGet("IDN","EURAB6E2Y=","PRIMACT_1")</f>
        <v>-0.35300000000000004</v>
      </c>
      <c r="I25">
        <f>_xll.RtGet("IDN","EURAB6E2Y=","SEC_ACT_1")</f>
        <v>-0.33300000000000002</v>
      </c>
    </row>
    <row r="26" spans="1:9" x14ac:dyDescent="0.25">
      <c r="A26" t="s">
        <v>36</v>
      </c>
      <c r="B26">
        <v>-0.32500000000000001</v>
      </c>
      <c r="C26">
        <v>-0.30499999999999999</v>
      </c>
      <c r="E26">
        <f t="shared" si="2"/>
        <v>-0.315</v>
      </c>
      <c r="G26" t="str">
        <f>_xll.RtGet("IDN","EURAB6E3Y=","GV4_TEXT")</f>
        <v xml:space="preserve">3Y    </v>
      </c>
      <c r="H26">
        <f>_xll.RtGet("IDN","EURAB6E3Y=","PRIMACT_1")</f>
        <v>-0.32800000000000001</v>
      </c>
      <c r="I26">
        <f>_xll.RtGet("IDN","EURAB6E3Y=","SEC_ACT_1")</f>
        <v>-0.308</v>
      </c>
    </row>
    <row r="27" spans="1:9" x14ac:dyDescent="0.25">
      <c r="A27" t="s">
        <v>37</v>
      </c>
      <c r="B27">
        <v>-0.28100000000000003</v>
      </c>
      <c r="C27">
        <v>-0.27100000000000002</v>
      </c>
      <c r="E27">
        <f t="shared" si="2"/>
        <v>-0.27600000000000002</v>
      </c>
      <c r="G27" t="str">
        <f>_xll.RtGet("IDN","EURAB6E4Y=","GV4_TEXT")</f>
        <v xml:space="preserve">4Y    </v>
      </c>
      <c r="H27">
        <f>_xll.RtGet("IDN","EURAB6E4Y=","PRIMACT_1")</f>
        <v>-0.2893</v>
      </c>
      <c r="I27">
        <f>_xll.RtGet("IDN","EURAB6E4Y=","SEC_ACT_1")</f>
        <v>-0.26930000000000004</v>
      </c>
    </row>
    <row r="28" spans="1:9" x14ac:dyDescent="0.25">
      <c r="A28" t="s">
        <v>38</v>
      </c>
      <c r="B28">
        <v>-0.23</v>
      </c>
      <c r="C28">
        <v>-0.22500000000000001</v>
      </c>
      <c r="E28">
        <f t="shared" si="2"/>
        <v>-0.22750000000000001</v>
      </c>
      <c r="G28" t="str">
        <f>_xll.RtGet("IDN","EURAB6E5Y=","GV4_TEXT")</f>
        <v xml:space="preserve">5Y    </v>
      </c>
      <c r="H28">
        <f>_xll.RtGet("IDN","EURAB6E5Y=","PRIMACT_1")</f>
        <v>-0.23550000000000001</v>
      </c>
      <c r="I28">
        <f>_xll.RtGet("IDN","EURAB6E5Y=","SEC_ACT_1")</f>
        <v>-0.22550000000000001</v>
      </c>
    </row>
    <row r="29" spans="1:9" x14ac:dyDescent="0.25">
      <c r="A29" t="s">
        <v>39</v>
      </c>
      <c r="B29">
        <v>-0.182</v>
      </c>
      <c r="C29">
        <v>-0.17200000000000001</v>
      </c>
      <c r="E29">
        <f t="shared" si="2"/>
        <v>-0.17699999999999999</v>
      </c>
      <c r="G29" t="str">
        <f>_xll.RtGet("IDN","EURAB6E6Y=","GV4_TEXT")</f>
        <v xml:space="preserve">6Y    </v>
      </c>
      <c r="H29">
        <f>_xll.RtGet("IDN","EURAB6E6Y=","PRIMACT_1")</f>
        <v>-0.186</v>
      </c>
      <c r="I29">
        <f>_xll.RtGet("IDN","EURAB6E6Y=","SEC_ACT_1")</f>
        <v>-0.17600000000000002</v>
      </c>
    </row>
    <row r="30" spans="1:9" x14ac:dyDescent="0.25">
      <c r="A30" t="s">
        <v>40</v>
      </c>
      <c r="B30">
        <v>-0.12710000000000002</v>
      </c>
      <c r="C30">
        <v>-0.11710000000000001</v>
      </c>
      <c r="E30">
        <f t="shared" si="2"/>
        <v>-0.12210000000000001</v>
      </c>
      <c r="G30" t="str">
        <f>_xll.RtGet("IDN","EURAB6E7Y=","GV4_TEXT")</f>
        <v xml:space="preserve">7Y    </v>
      </c>
      <c r="H30">
        <f>_xll.RtGet("IDN","EURAB6E7Y=","PRIMACT_1")</f>
        <v>-0.12790000000000001</v>
      </c>
      <c r="I30">
        <f>_xll.RtGet("IDN","EURAB6E7Y=","SEC_ACT_1")</f>
        <v>-0.12390000000000001</v>
      </c>
    </row>
    <row r="31" spans="1:9" x14ac:dyDescent="0.25">
      <c r="A31" t="s">
        <v>41</v>
      </c>
      <c r="B31">
        <v>-7.1000000000000008E-2</v>
      </c>
      <c r="C31">
        <v>-5.1000000000000004E-2</v>
      </c>
      <c r="E31">
        <f t="shared" si="2"/>
        <v>-6.1000000000000006E-2</v>
      </c>
      <c r="G31" t="str">
        <f>_xll.RtGet("IDN","EURAB6E8Y=","GV4_TEXT")</f>
        <v xml:space="preserve">8Y    </v>
      </c>
      <c r="H31">
        <f>_xll.RtGet("IDN","EURAB6E8Y=","PRIMACT_1")</f>
        <v>-6.8900000000000003E-2</v>
      </c>
      <c r="I31">
        <f>_xll.RtGet("IDN","EURAB6E8Y=","SEC_ACT_1")</f>
        <v>-6.4899999999999999E-2</v>
      </c>
    </row>
    <row r="32" spans="1:9" x14ac:dyDescent="0.25">
      <c r="A32" t="s">
        <v>42</v>
      </c>
      <c r="B32">
        <v>-0.01</v>
      </c>
      <c r="C32">
        <v>0.01</v>
      </c>
      <c r="E32">
        <f t="shared" si="2"/>
        <v>0</v>
      </c>
      <c r="G32" t="str">
        <f>_xll.RtGet("IDN","EURAB6E9Y=","GV4_TEXT")</f>
        <v xml:space="preserve">9Y    </v>
      </c>
      <c r="H32">
        <f>_xll.RtGet("IDN","EURAB6E9Y=","PRIMACT_1")</f>
        <v>-8.8999999999999999E-3</v>
      </c>
      <c r="I32">
        <f>_xll.RtGet("IDN","EURAB6E9Y=","SEC_ACT_1")</f>
        <v>-4.8999999999999998E-3</v>
      </c>
    </row>
    <row r="33" spans="1:9" x14ac:dyDescent="0.25">
      <c r="A33" t="s">
        <v>43</v>
      </c>
      <c r="B33">
        <v>4.9000000000000002E-2</v>
      </c>
      <c r="C33">
        <v>6.9000000000000006E-2</v>
      </c>
      <c r="E33">
        <f t="shared" si="2"/>
        <v>5.9000000000000004E-2</v>
      </c>
      <c r="G33" t="str">
        <f>_xll.RtGet("IDN","EURAB6E10Y=","GV4_TEXT")</f>
        <v xml:space="preserve">10Y   </v>
      </c>
      <c r="H33">
        <f>_xll.RtGet("IDN","EURAB6E10Y=","PRIMACT_1")</f>
        <v>4.7E-2</v>
      </c>
      <c r="I33">
        <f>_xll.RtGet("IDN","EURAB6E10Y=","SEC_ACT_1")</f>
        <v>5.7000000000000002E-2</v>
      </c>
    </row>
    <row r="35" spans="1:9" x14ac:dyDescent="0.25">
      <c r="A35" t="s">
        <v>24</v>
      </c>
      <c r="G35" t="s">
        <v>24</v>
      </c>
    </row>
    <row r="36" spans="1:9" x14ac:dyDescent="0.25">
      <c r="A36" t="s">
        <v>49</v>
      </c>
      <c r="B36">
        <v>-0.41100000000000003</v>
      </c>
      <c r="C36">
        <v>-0.39100000000000001</v>
      </c>
      <c r="E36">
        <f t="shared" ref="E36:E61" si="3">(C36+B36)/2</f>
        <v>-0.40100000000000002</v>
      </c>
      <c r="G36" t="str">
        <f>_xll.RtGet("IDN","EUR1X4F=","GV4_TEXT")</f>
        <v>1X4</v>
      </c>
      <c r="H36">
        <f>_xll.RtGet("IDN","EUR1X4F=","PRIMACT_1")</f>
        <v>-0.41000000000000003</v>
      </c>
      <c r="I36">
        <f>_xll.RtGet("IDN","EUR1X4F=","SEC_ACT_1")</f>
        <v>-0.39</v>
      </c>
    </row>
    <row r="37" spans="1:9" x14ac:dyDescent="0.25">
      <c r="A37" t="s">
        <v>50</v>
      </c>
      <c r="B37">
        <v>-0.41000000000000003</v>
      </c>
      <c r="C37">
        <v>-0.39</v>
      </c>
      <c r="E37">
        <f t="shared" si="3"/>
        <v>-0.4</v>
      </c>
      <c r="G37" t="str">
        <f>_xll.RtGet("IDN","EUR2X5F=","GV4_TEXT")</f>
        <v>2X5</v>
      </c>
      <c r="H37">
        <f>_xll.RtGet("IDN","EUR2X5F=","PRIMACT_1")</f>
        <v>-0.4</v>
      </c>
      <c r="I37">
        <f>_xll.RtGet("IDN","EUR2X5F=","SEC_ACT_1")</f>
        <v>-0.38</v>
      </c>
    </row>
    <row r="38" spans="1:9" x14ac:dyDescent="0.25">
      <c r="A38" t="s">
        <v>51</v>
      </c>
      <c r="B38">
        <v>-0.41000000000000003</v>
      </c>
      <c r="C38">
        <v>-0.39</v>
      </c>
      <c r="E38">
        <f t="shared" si="3"/>
        <v>-0.4</v>
      </c>
      <c r="G38" t="str">
        <f>_xll.RtGet("IDN","EUR3X6F=","GV4_TEXT")</f>
        <v>3X6</v>
      </c>
      <c r="H38">
        <f>_xll.RtGet("IDN","EUR3X6F=","PRIMACT_1")</f>
        <v>-0.41000000000000003</v>
      </c>
      <c r="I38">
        <f>_xll.RtGet("IDN","EUR3X6F=","SEC_ACT_1")</f>
        <v>-0.39</v>
      </c>
    </row>
    <row r="39" spans="1:9" x14ac:dyDescent="0.25">
      <c r="A39" t="s">
        <v>52</v>
      </c>
      <c r="B39">
        <v>-0.41000000000000003</v>
      </c>
      <c r="C39">
        <v>-0.39</v>
      </c>
      <c r="E39">
        <f t="shared" si="3"/>
        <v>-0.4</v>
      </c>
      <c r="G39" t="str">
        <f>_xll.RtGet("IDN","EUR4X7F=","GV4_TEXT")</f>
        <v>4X7</v>
      </c>
      <c r="H39">
        <f>_xll.RtGet("IDN","EUR4X7F=","PRIMACT_1")</f>
        <v>-0.42</v>
      </c>
      <c r="I39">
        <f>_xll.RtGet("IDN","EUR4X7F=","SEC_ACT_1")</f>
        <v>-0.4</v>
      </c>
    </row>
    <row r="40" spans="1:9" x14ac:dyDescent="0.25">
      <c r="A40" t="s">
        <v>53</v>
      </c>
      <c r="B40">
        <v>-0.42</v>
      </c>
      <c r="C40">
        <v>-0.4</v>
      </c>
      <c r="E40">
        <f t="shared" si="3"/>
        <v>-0.41000000000000003</v>
      </c>
      <c r="G40" t="str">
        <f>_xll.RtGet("IDN","EUR5X8F=","GV4_TEXT")</f>
        <v>5X8</v>
      </c>
      <c r="H40">
        <f>_xll.RtGet("IDN","EUR5X8F=","PRIMACT_1")</f>
        <v>-0.41300000000000003</v>
      </c>
      <c r="I40">
        <f>_xll.RtGet("IDN","EUR5X8F=","SEC_ACT_1")</f>
        <v>-0.40300000000000002</v>
      </c>
    </row>
    <row r="41" spans="1:9" x14ac:dyDescent="0.25">
      <c r="A41" t="s">
        <v>54</v>
      </c>
      <c r="B41">
        <v>-0.42099999999999999</v>
      </c>
      <c r="C41">
        <v>-0.40100000000000002</v>
      </c>
      <c r="E41">
        <f t="shared" si="3"/>
        <v>-0.41100000000000003</v>
      </c>
      <c r="G41" t="str">
        <f>_xll.RtGet("IDN","EUR6X9F=","GV4_TEXT")</f>
        <v>6X9</v>
      </c>
      <c r="H41">
        <f>_xll.RtGet("IDN","EUR6X9F=","PRIMACT_1")</f>
        <v>-0.41699999999999998</v>
      </c>
      <c r="I41">
        <f>_xll.RtGet("IDN","EUR6X9F=","SEC_ACT_1")</f>
        <v>-0.40700000000000003</v>
      </c>
    </row>
    <row r="42" spans="1:9" x14ac:dyDescent="0.25">
      <c r="A42" t="s">
        <v>55</v>
      </c>
      <c r="B42">
        <v>-0.43</v>
      </c>
      <c r="C42">
        <v>-0.41000000000000003</v>
      </c>
      <c r="E42">
        <f t="shared" si="3"/>
        <v>-0.42000000000000004</v>
      </c>
      <c r="G42" t="str">
        <f>_xll.RtGet("IDN","EUR7X10F=","GV4_TEXT")</f>
        <v>7X10</v>
      </c>
      <c r="H42">
        <f>_xll.RtGet("IDN","EUR7X10F=","PRIMACT_1")</f>
        <v>-0.441</v>
      </c>
      <c r="I42">
        <f>_xll.RtGet("IDN","EUR7X10F=","SEC_ACT_1")</f>
        <v>-0.39100000000000001</v>
      </c>
    </row>
    <row r="43" spans="1:9" x14ac:dyDescent="0.25">
      <c r="A43" t="s">
        <v>56</v>
      </c>
      <c r="B43">
        <v>-0.43</v>
      </c>
      <c r="C43">
        <v>-0.41000000000000003</v>
      </c>
      <c r="E43">
        <f t="shared" si="3"/>
        <v>-0.42000000000000004</v>
      </c>
      <c r="G43" t="str">
        <f>_xll.RtGet("IDN","EUR8X11F=","GV4_TEXT")</f>
        <v>8X11</v>
      </c>
      <c r="H43">
        <f>_xll.RtGet("IDN","EUR8X11F=","PRIMACT_1")</f>
        <v>-0.43</v>
      </c>
      <c r="I43">
        <f>_xll.RtGet("IDN","EUR8X11F=","SEC_ACT_1")</f>
        <v>-0.41000000000000003</v>
      </c>
    </row>
    <row r="44" spans="1:9" x14ac:dyDescent="0.25">
      <c r="A44" t="s">
        <v>57</v>
      </c>
      <c r="B44">
        <v>-0.43</v>
      </c>
      <c r="C44">
        <v>-0.41000000000000003</v>
      </c>
      <c r="E44">
        <f t="shared" si="3"/>
        <v>-0.42000000000000004</v>
      </c>
      <c r="G44" t="str">
        <f>_xll.RtGet("IDN","EUR9X12F=","GV4_TEXT")</f>
        <v>9X12</v>
      </c>
      <c r="H44">
        <f>_xll.RtGet("IDN","EUR9X12F=","PRIMACT_1")</f>
        <v>-0.44800000000000001</v>
      </c>
      <c r="I44">
        <f>_xll.RtGet("IDN","EUR9X12F=","SEC_ACT_1")</f>
        <v>-0.39800000000000002</v>
      </c>
    </row>
    <row r="45" spans="1:9" x14ac:dyDescent="0.25">
      <c r="A45" t="s">
        <v>64</v>
      </c>
      <c r="B45">
        <v>-0.435</v>
      </c>
      <c r="C45">
        <v>-0.41500000000000004</v>
      </c>
      <c r="E45">
        <f t="shared" si="3"/>
        <v>-0.42500000000000004</v>
      </c>
      <c r="G45" t="str">
        <f>_xll.RtGet("IDN","EUR12X15F=","GV4_TEXT")</f>
        <v>12X15</v>
      </c>
      <c r="H45">
        <f>_xll.RtGet("IDN","EUR12X15F=","PRIMACT_1")</f>
        <v>-0.45200000000000001</v>
      </c>
      <c r="I45">
        <f>_xll.RtGet("IDN","EUR12X15F=","SEC_ACT_1")</f>
        <v>-0.40200000000000002</v>
      </c>
    </row>
    <row r="46" spans="1:9" x14ac:dyDescent="0.25">
      <c r="A46" t="s">
        <v>65</v>
      </c>
      <c r="B46">
        <v>-0.44</v>
      </c>
      <c r="C46">
        <v>-0.39</v>
      </c>
      <c r="E46">
        <f t="shared" si="3"/>
        <v>-0.41500000000000004</v>
      </c>
      <c r="G46" t="str">
        <f>_xll.RtGet("IDN","EUR15X18F=","GV4_TEXT")</f>
        <v>15X18</v>
      </c>
      <c r="H46">
        <f>_xll.RtGet("IDN","EUR15X18F=","PRIMACT_1")</f>
        <v>-0.44</v>
      </c>
      <c r="I46">
        <f>_xll.RtGet("IDN","EUR15X18F=","SEC_ACT_1")</f>
        <v>-0.39</v>
      </c>
    </row>
    <row r="47" spans="1:9" x14ac:dyDescent="0.25">
      <c r="A47" t="s">
        <v>66</v>
      </c>
      <c r="B47">
        <v>-0.43</v>
      </c>
      <c r="C47">
        <v>-0.38</v>
      </c>
      <c r="E47">
        <f t="shared" si="3"/>
        <v>-0.40500000000000003</v>
      </c>
      <c r="G47" t="str">
        <f>_xll.RtGet("IDN","EUR18X21F=","GV4_TEXT")</f>
        <v>18X21</v>
      </c>
      <c r="H47">
        <f>_xll.RtGet("IDN","EUR18X21F=","PRIMACT_1")</f>
        <v>-0.43</v>
      </c>
      <c r="I47">
        <f>_xll.RtGet("IDN","EUR18X21F=","SEC_ACT_1")</f>
        <v>-0.38</v>
      </c>
    </row>
    <row r="48" spans="1:9" x14ac:dyDescent="0.25">
      <c r="A48" t="s">
        <v>67</v>
      </c>
      <c r="B48">
        <v>-0.41000000000000003</v>
      </c>
      <c r="C48">
        <v>-0.36</v>
      </c>
      <c r="E48">
        <f t="shared" si="3"/>
        <v>-0.38500000000000001</v>
      </c>
      <c r="G48" t="str">
        <f>_xll.RtGet("IDN","EUR21X24F=","GV4_TEXT")</f>
        <v>21X24</v>
      </c>
      <c r="H48">
        <f>_xll.RtGet("IDN","EUR21X24F=","PRIMACT_1")</f>
        <v>-0.42</v>
      </c>
      <c r="I48">
        <f>_xll.RtGet("IDN","EUR21X24F=","SEC_ACT_1")</f>
        <v>-0.37</v>
      </c>
    </row>
    <row r="49" spans="1:9" x14ac:dyDescent="0.25">
      <c r="A49" t="s">
        <v>58</v>
      </c>
      <c r="B49">
        <v>-0.34</v>
      </c>
      <c r="C49">
        <v>-0.32</v>
      </c>
      <c r="E49">
        <f t="shared" si="3"/>
        <v>-0.33</v>
      </c>
      <c r="G49" t="str">
        <f>_xll.RtGet("IDN","EUR1X7F=","GV4_TEXT")</f>
        <v>1X7</v>
      </c>
      <c r="H49">
        <f>_xll.RtGet("IDN","EUR1X7F=","PRIMACT_1")</f>
        <v>-0.34</v>
      </c>
      <c r="I49">
        <f>_xll.RtGet("IDN","EUR1X7F=","SEC_ACT_1")</f>
        <v>-0.32</v>
      </c>
    </row>
    <row r="50" spans="1:9" x14ac:dyDescent="0.25">
      <c r="A50" t="s">
        <v>59</v>
      </c>
      <c r="B50">
        <v>-0.34</v>
      </c>
      <c r="C50">
        <v>-0.32</v>
      </c>
      <c r="E50">
        <f t="shared" si="3"/>
        <v>-0.33</v>
      </c>
      <c r="G50" t="str">
        <f>_xll.RtGet("IDN","EUR2X8F=","GV4_TEXT")</f>
        <v>2X8</v>
      </c>
      <c r="H50">
        <f>_xll.RtGet("IDN","EUR2X8F=","PRIMACT_1")</f>
        <v>-0.35000000000000003</v>
      </c>
      <c r="I50">
        <f>_xll.RtGet("IDN","EUR2X8F=","SEC_ACT_1")</f>
        <v>-0.31</v>
      </c>
    </row>
    <row r="51" spans="1:9" x14ac:dyDescent="0.25">
      <c r="A51" t="s">
        <v>70</v>
      </c>
      <c r="B51">
        <v>-0.28000000000000003</v>
      </c>
      <c r="C51">
        <v>-0.27</v>
      </c>
      <c r="E51">
        <f t="shared" si="3"/>
        <v>-0.27500000000000002</v>
      </c>
      <c r="G51" t="str">
        <f>_xll.RtGet("IDN","EUR2X14F=","GV4_TEXT")</f>
        <v>2X14</v>
      </c>
      <c r="H51">
        <f>_xll.RtGet("IDN","EUR2X14F=","PRIMACT_1")</f>
        <v>-0.28100000000000003</v>
      </c>
      <c r="I51">
        <f>_xll.RtGet("IDN","EUR2X14F=","SEC_ACT_1")</f>
        <v>-0.27100000000000002</v>
      </c>
    </row>
    <row r="52" spans="1:9" x14ac:dyDescent="0.25">
      <c r="A52" t="s">
        <v>60</v>
      </c>
      <c r="B52">
        <v>-0.34</v>
      </c>
      <c r="C52">
        <v>-0.32</v>
      </c>
      <c r="E52">
        <f t="shared" si="3"/>
        <v>-0.33</v>
      </c>
      <c r="G52" t="str">
        <f>_xll.RtGet("IDN","EUR3X9F=","GV4_TEXT")</f>
        <v>3X9</v>
      </c>
      <c r="H52">
        <f>_xll.RtGet("IDN","EUR3X9F=","PRIMACT_1")</f>
        <v>-0.33900000000000002</v>
      </c>
      <c r="I52">
        <f>_xll.RtGet("IDN","EUR3X9F=","SEC_ACT_1")</f>
        <v>-0.32900000000000001</v>
      </c>
    </row>
    <row r="53" spans="1:9" x14ac:dyDescent="0.25">
      <c r="A53" t="s">
        <v>71</v>
      </c>
      <c r="B53">
        <v>-0.27900000000000003</v>
      </c>
      <c r="C53">
        <v>-0.26900000000000002</v>
      </c>
      <c r="E53">
        <f t="shared" si="3"/>
        <v>-0.27400000000000002</v>
      </c>
      <c r="G53" t="str">
        <f>_xll.RtGet("IDN","EUR3X15F=","GV4_TEXT")</f>
        <v>3X15</v>
      </c>
      <c r="H53">
        <f>_xll.RtGet("IDN","EUR3X15F=","PRIMACT_1")</f>
        <v>-0.28100000000000003</v>
      </c>
      <c r="I53">
        <f>_xll.RtGet("IDN","EUR3X15F=","SEC_ACT_1")</f>
        <v>-0.27100000000000002</v>
      </c>
    </row>
    <row r="54" spans="1:9" x14ac:dyDescent="0.25">
      <c r="A54" t="s">
        <v>61</v>
      </c>
      <c r="B54">
        <v>-0.35000000000000003</v>
      </c>
      <c r="C54">
        <v>-0.33</v>
      </c>
      <c r="E54">
        <f t="shared" si="3"/>
        <v>-0.34</v>
      </c>
      <c r="G54" t="str">
        <f>_xll.RtGet("IDN","EUR4X10F=","GV4_TEXT")</f>
        <v>4X10</v>
      </c>
      <c r="H54">
        <f>_xll.RtGet("IDN","EUR4X10F=","PRIMACT_1")</f>
        <v>-0.34100000000000003</v>
      </c>
      <c r="I54">
        <f>_xll.RtGet("IDN","EUR4X10F=","SEC_ACT_1")</f>
        <v>-0.33100000000000002</v>
      </c>
    </row>
    <row r="55" spans="1:9" x14ac:dyDescent="0.25">
      <c r="A55" t="s">
        <v>62</v>
      </c>
      <c r="B55">
        <v>-0.35000000000000003</v>
      </c>
      <c r="C55">
        <v>-0.33</v>
      </c>
      <c r="E55">
        <f t="shared" si="3"/>
        <v>-0.34</v>
      </c>
      <c r="G55" t="str">
        <f>_xll.RtGet("IDN","EUR5X11F=","GV4_TEXT")</f>
        <v>5X11</v>
      </c>
      <c r="H55">
        <f>_xll.RtGet("IDN","EUR5X11F=","PRIMACT_1")</f>
        <v>-0.35000000000000003</v>
      </c>
      <c r="I55">
        <f>_xll.RtGet("IDN","EUR5X11F=","SEC_ACT_1")</f>
        <v>-0.33</v>
      </c>
    </row>
    <row r="56" spans="1:9" x14ac:dyDescent="0.25">
      <c r="A56" t="s">
        <v>63</v>
      </c>
      <c r="B56">
        <v>-0.35000000000000003</v>
      </c>
      <c r="C56">
        <v>-0.33</v>
      </c>
      <c r="E56">
        <f t="shared" si="3"/>
        <v>-0.34</v>
      </c>
      <c r="G56" t="str">
        <f>_xll.RtGet("IDN","EUR6X12F=","GV4_TEXT")</f>
        <v>6X12</v>
      </c>
      <c r="H56">
        <f>_xll.RtGet("IDN","EUR6X12F=","PRIMACT_1")</f>
        <v>-0.35000000000000003</v>
      </c>
      <c r="I56">
        <f>_xll.RtGet("IDN","EUR6X12F=","SEC_ACT_1")</f>
        <v>-0.33</v>
      </c>
    </row>
    <row r="57" spans="1:9" x14ac:dyDescent="0.25">
      <c r="A57" t="s">
        <v>72</v>
      </c>
      <c r="B57">
        <v>-0.36</v>
      </c>
      <c r="C57">
        <v>-0.34</v>
      </c>
      <c r="E57">
        <f t="shared" si="3"/>
        <v>-0.35</v>
      </c>
      <c r="G57" t="str">
        <f>_xll.RtGet("IDN","EUR9X15F=","GV4_TEXT")</f>
        <v>9X15</v>
      </c>
      <c r="H57">
        <f>_xll.RtGet("IDN","EUR9X15F=","PRIMACT_1")</f>
        <v>-0.35299999999999998</v>
      </c>
      <c r="I57">
        <f>_xll.RtGet("IDN","EUR9X15F=","SEC_ACT_1")</f>
        <v>-0.34300000000000003</v>
      </c>
    </row>
    <row r="58" spans="1:9" x14ac:dyDescent="0.25">
      <c r="A58" t="s">
        <v>68</v>
      </c>
      <c r="B58">
        <v>-0.35100000000000003</v>
      </c>
      <c r="C58">
        <v>-0.34100000000000003</v>
      </c>
      <c r="E58">
        <f t="shared" si="3"/>
        <v>-0.34600000000000003</v>
      </c>
      <c r="G58" t="str">
        <f>_xll.RtGet("IDN","EUR12X18F=","GV4_TEXT")</f>
        <v>12X18</v>
      </c>
      <c r="H58">
        <f>_xll.RtGet("IDN","EUR12X18F=","PRIMACT_1")</f>
        <v>-0.35299999999999998</v>
      </c>
      <c r="I58">
        <f>_xll.RtGet("IDN","EUR12X18F=","SEC_ACT_1")</f>
        <v>-0.34300000000000003</v>
      </c>
    </row>
    <row r="59" spans="1:9" x14ac:dyDescent="0.25">
      <c r="A59" t="s">
        <v>69</v>
      </c>
      <c r="B59">
        <v>-0.34900000000000003</v>
      </c>
      <c r="C59">
        <v>-0.29899999999999999</v>
      </c>
      <c r="E59">
        <f t="shared" si="3"/>
        <v>-0.32400000000000001</v>
      </c>
      <c r="G59" t="str">
        <f>_xll.RtGet("IDN","EUR18X24F=","GV4_TEXT")</f>
        <v>18X24</v>
      </c>
      <c r="H59">
        <f>_xll.RtGet("IDN","EUR18X24F=","PRIMACT_1")</f>
        <v>-0.33100000000000002</v>
      </c>
      <c r="I59">
        <f>_xll.RtGet("IDN","EUR18X24F=","SEC_ACT_1")</f>
        <v>-0.311</v>
      </c>
    </row>
    <row r="60" spans="1:9" x14ac:dyDescent="0.25">
      <c r="A60" t="s">
        <v>73</v>
      </c>
      <c r="B60">
        <v>-0.28000000000000003</v>
      </c>
      <c r="C60">
        <v>-0.26</v>
      </c>
      <c r="E60">
        <f t="shared" si="3"/>
        <v>-0.27</v>
      </c>
      <c r="G60" t="str">
        <f>_xll.RtGet("IDN","EUR6X18F=","GV4_TEXT")</f>
        <v>6X18</v>
      </c>
      <c r="H60">
        <f>_xll.RtGet("IDN","EUR6X18F=","PRIMACT_1")</f>
        <v>-0.29399999999999998</v>
      </c>
      <c r="I60">
        <f>_xll.RtGet("IDN","EUR6X18F=","SEC_ACT_1")</f>
        <v>-0.24399999999999999</v>
      </c>
    </row>
    <row r="61" spans="1:9" x14ac:dyDescent="0.25">
      <c r="A61" t="s">
        <v>74</v>
      </c>
      <c r="B61">
        <v>-0.26300000000000001</v>
      </c>
      <c r="C61">
        <v>-0.253</v>
      </c>
      <c r="E61">
        <f t="shared" si="3"/>
        <v>-0.25800000000000001</v>
      </c>
      <c r="G61" t="str">
        <f>_xll.RtGet("IDN","EUR12X24F=","GV4_TEXT")</f>
        <v>12X24</v>
      </c>
      <c r="H61">
        <f>_xll.RtGet("IDN","EUR12X24F=","PRIMACT_1")</f>
        <v>-0.26600000000000001</v>
      </c>
      <c r="I61">
        <f>_xll.RtGet("IDN","EUR12X24F=","SEC_ACT_1")</f>
        <v>-0.25600000000000001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"/>
  <sheetViews>
    <sheetView workbookViewId="0"/>
  </sheetViews>
  <sheetFormatPr defaultRowHeight="15" x14ac:dyDescent="0.25"/>
  <cols>
    <col min="1" max="1" width="10.140625" bestFit="1" customWidth="1"/>
    <col min="7" max="7" width="10.140625" bestFit="1" customWidth="1"/>
  </cols>
  <sheetData>
    <row r="1" spans="1:9" x14ac:dyDescent="0.25">
      <c r="A1" s="4">
        <v>43797</v>
      </c>
      <c r="G1" s="4">
        <f ca="1">TODAY()</f>
        <v>43795</v>
      </c>
    </row>
    <row r="2" spans="1:9" x14ac:dyDescent="0.25">
      <c r="G2" s="4"/>
    </row>
    <row r="3" spans="1:9" x14ac:dyDescent="0.25">
      <c r="A3" t="s">
        <v>28</v>
      </c>
      <c r="G3" s="4" t="s">
        <v>28</v>
      </c>
    </row>
    <row r="4" spans="1:9" x14ac:dyDescent="0.25">
      <c r="A4" t="s">
        <v>75</v>
      </c>
      <c r="B4">
        <v>1.5338800000000001</v>
      </c>
      <c r="E4">
        <v>1.5338800000000001</v>
      </c>
      <c r="G4" t="str">
        <f>_xll.RtGet("IDN","USDONFSR=X","GV4_TEXT")</f>
        <v xml:space="preserve">ON    </v>
      </c>
      <c r="H4">
        <f>_xll.RtGet("IDN","USDONFSR=X","PRIMACT_1")</f>
        <v>1.5361300000000002</v>
      </c>
    </row>
    <row r="5" spans="1:9" x14ac:dyDescent="0.25">
      <c r="A5" t="s">
        <v>76</v>
      </c>
      <c r="B5">
        <v>1.5897500000000002</v>
      </c>
      <c r="E5">
        <v>1.5338800000000001</v>
      </c>
      <c r="G5" t="str">
        <f>_xll.RtGet("IDN","USDSWFSR=X","GV4_TEXT")</f>
        <v xml:space="preserve">SW    </v>
      </c>
      <c r="H5">
        <f>_xll.RtGet("IDN","USDSWFSR=X","PRIMACT_1")</f>
        <v>1.5970000000000002</v>
      </c>
    </row>
    <row r="6" spans="1:9" x14ac:dyDescent="0.25">
      <c r="A6" t="s">
        <v>77</v>
      </c>
      <c r="B6">
        <v>1.7027500000000002</v>
      </c>
      <c r="E6">
        <v>1.5338800000000001</v>
      </c>
      <c r="G6" t="str">
        <f>_xll.RtGet("IDN","USD1MFSR=X","GV4_TEXT")</f>
        <v xml:space="preserve">1M    </v>
      </c>
      <c r="H6">
        <f>_xll.RtGet("IDN","USD1MFSR=X","PRIMACT_1")</f>
        <v>1.6995000000000002</v>
      </c>
    </row>
    <row r="7" spans="1:9" x14ac:dyDescent="0.25">
      <c r="A7" t="s">
        <v>78</v>
      </c>
      <c r="B7">
        <v>1.8367500000000001</v>
      </c>
      <c r="E7">
        <v>1.5338800000000001</v>
      </c>
      <c r="G7" t="str">
        <f>_xll.RtGet("IDN","USD2MFSR=X","GV4_TEXT")</f>
        <v xml:space="preserve">2M    </v>
      </c>
      <c r="H7">
        <f>_xll.RtGet("IDN","USD2MFSR=X","PRIMACT_1")</f>
        <v>1.8420000000000001</v>
      </c>
    </row>
    <row r="8" spans="1:9" x14ac:dyDescent="0.25">
      <c r="A8" t="s">
        <v>79</v>
      </c>
      <c r="B8">
        <v>1.9172500000000001</v>
      </c>
      <c r="E8">
        <v>1.5338800000000001</v>
      </c>
      <c r="G8" t="str">
        <f>_xll.RtGet("IDN","USD3MFSR=X","GV4_TEXT")</f>
        <v xml:space="preserve">3M    </v>
      </c>
      <c r="H8">
        <f>_xll.RtGet("IDN","USD3MFSR=X","PRIMACT_1")</f>
        <v>1.9186300000000001</v>
      </c>
    </row>
    <row r="9" spans="1:9" x14ac:dyDescent="0.25">
      <c r="A9" t="s">
        <v>80</v>
      </c>
      <c r="B9">
        <v>1.9072500000000001</v>
      </c>
      <c r="E9">
        <v>1.5338800000000001</v>
      </c>
      <c r="G9" t="str">
        <f>_xll.RtGet("IDN","USD6MFSR=X","GV4_TEXT")</f>
        <v xml:space="preserve">6M    </v>
      </c>
      <c r="H9">
        <f>_xll.RtGet("IDN","USD6MFSR=X","PRIMACT_1")</f>
        <v>1.9191300000000002</v>
      </c>
    </row>
    <row r="10" spans="1:9" x14ac:dyDescent="0.25">
      <c r="A10" t="s">
        <v>34</v>
      </c>
      <c r="B10">
        <v>1.9148800000000001</v>
      </c>
      <c r="E10">
        <v>1.5338800000000001</v>
      </c>
      <c r="G10" t="str">
        <f>_xll.RtGet("IDN","USD1YFSR=X","GV4_TEXT")</f>
        <v xml:space="preserve">1Y    </v>
      </c>
      <c r="H10">
        <f>_xll.RtGet("IDN","USD1YFSR=X","PRIMACT_1")</f>
        <v>1.9417500000000001</v>
      </c>
    </row>
    <row r="11" spans="1:9" x14ac:dyDescent="0.25">
      <c r="G11" s="4"/>
    </row>
    <row r="12" spans="1:9" x14ac:dyDescent="0.25">
      <c r="A12" t="s">
        <v>25</v>
      </c>
      <c r="B12" t="s">
        <v>1</v>
      </c>
      <c r="G12" t="s">
        <v>25</v>
      </c>
      <c r="H12" t="s">
        <v>1</v>
      </c>
    </row>
    <row r="13" spans="1:9" x14ac:dyDescent="0.25">
      <c r="A13" t="s">
        <v>34</v>
      </c>
      <c r="B13">
        <v>1.7070000000000001</v>
      </c>
      <c r="C13">
        <v>1.7270000000000001</v>
      </c>
      <c r="E13">
        <f>(C13+B13)/2</f>
        <v>1.7170000000000001</v>
      </c>
      <c r="G13" t="str">
        <f>_xll.RtGet("IDN","USDAM3L1Y=","GV4_TEXT")</f>
        <v xml:space="preserve">1Y    </v>
      </c>
      <c r="H13">
        <f>_xll.RtGet("IDN","USDAM3L1Y=","PRIMACT_1")</f>
        <v>1.6910000000000001</v>
      </c>
      <c r="I13">
        <f>_xll.RtGet("IDN","USDAM3L1Y=","SEC_ACT_1")</f>
        <v>1.7310000000000001</v>
      </c>
    </row>
    <row r="14" spans="1:9" x14ac:dyDescent="0.25">
      <c r="A14" t="s">
        <v>35</v>
      </c>
      <c r="B14">
        <v>1.5590000000000002</v>
      </c>
      <c r="C14">
        <v>1.599</v>
      </c>
      <c r="E14">
        <f t="shared" ref="E14:E22" si="0">(C14+B14)/2</f>
        <v>1.5790000000000002</v>
      </c>
      <c r="G14" t="str">
        <f>_xll.RtGet("IDN","USDAM3L2Y=","GV4_TEXT")</f>
        <v xml:space="preserve">2Y    </v>
      </c>
      <c r="H14">
        <f>_xll.RtGet("IDN","USDAM3L2Y=","PRIMACT_1")</f>
        <v>1.5610000000000002</v>
      </c>
      <c r="I14">
        <f>_xll.RtGet("IDN","USDAM3L2Y=","SEC_ACT_1")</f>
        <v>1.601</v>
      </c>
    </row>
    <row r="15" spans="1:9" x14ac:dyDescent="0.25">
      <c r="A15" t="s">
        <v>36</v>
      </c>
      <c r="B15">
        <v>1.522</v>
      </c>
      <c r="C15">
        <v>1.5620000000000001</v>
      </c>
      <c r="E15">
        <f t="shared" si="0"/>
        <v>1.542</v>
      </c>
      <c r="G15" t="str">
        <f>_xll.RtGet("IDN","USDAM3L3Y=","GV4_TEXT")</f>
        <v xml:space="preserve">3Y    </v>
      </c>
      <c r="H15">
        <f>_xll.RtGet("IDN","USDAM3L3Y=","PRIMACT_1")</f>
        <v>1.5279</v>
      </c>
      <c r="I15">
        <f>_xll.RtGet("IDN","USDAM3L3Y=","SEC_ACT_1")</f>
        <v>1.5330000000000001</v>
      </c>
    </row>
    <row r="16" spans="1:9" x14ac:dyDescent="0.25">
      <c r="A16" t="s">
        <v>37</v>
      </c>
      <c r="B16">
        <v>1.508</v>
      </c>
      <c r="C16">
        <v>1.548</v>
      </c>
      <c r="E16">
        <f t="shared" si="0"/>
        <v>1.528</v>
      </c>
      <c r="G16" t="str">
        <f>_xll.RtGet("IDN","USDAM3L4Y=","GV4_TEXT")</f>
        <v xml:space="preserve">4Y    </v>
      </c>
      <c r="H16">
        <f>_xll.RtGet("IDN","USDAM3L4Y=","PRIMACT_1")</f>
        <v>1.498</v>
      </c>
      <c r="I16">
        <f>_xll.RtGet("IDN","USDAM3L4Y=","SEC_ACT_1")</f>
        <v>1.538</v>
      </c>
    </row>
    <row r="17" spans="1:9" x14ac:dyDescent="0.25">
      <c r="A17" t="s">
        <v>38</v>
      </c>
      <c r="B17">
        <v>1.5110000000000001</v>
      </c>
      <c r="C17">
        <v>1.5510000000000002</v>
      </c>
      <c r="E17">
        <f t="shared" si="0"/>
        <v>1.5310000000000001</v>
      </c>
      <c r="G17" t="str">
        <f>_xll.RtGet("IDN","USDAM3L5Y=","GV4_TEXT")</f>
        <v xml:space="preserve">5Y    </v>
      </c>
      <c r="H17">
        <f>_xll.RtGet("IDN","USDAM3L5Y=","PRIMACT_1")</f>
        <v>1.5</v>
      </c>
      <c r="I17">
        <f>_xll.RtGet("IDN","USDAM3L5Y=","SEC_ACT_1")</f>
        <v>1.54</v>
      </c>
    </row>
    <row r="18" spans="1:9" x14ac:dyDescent="0.25">
      <c r="A18" t="s">
        <v>39</v>
      </c>
      <c r="B18">
        <v>1.524</v>
      </c>
      <c r="C18">
        <v>1.5640000000000001</v>
      </c>
      <c r="E18">
        <f t="shared" si="0"/>
        <v>1.544</v>
      </c>
      <c r="G18" t="str">
        <f>_xll.RtGet("IDN","USDAM3L6Y=","GV4_TEXT")</f>
        <v xml:space="preserve">6Y    </v>
      </c>
      <c r="H18">
        <f>_xll.RtGet("IDN","USDAM3L6Y=","PRIMACT_1")</f>
        <v>1.5130000000000001</v>
      </c>
      <c r="I18">
        <f>_xll.RtGet("IDN","USDAM3L6Y=","SEC_ACT_1")</f>
        <v>1.5530000000000002</v>
      </c>
    </row>
    <row r="19" spans="1:9" x14ac:dyDescent="0.25">
      <c r="A19" t="s">
        <v>40</v>
      </c>
      <c r="B19">
        <v>1.5490000000000002</v>
      </c>
      <c r="C19">
        <v>1.589</v>
      </c>
      <c r="E19">
        <f t="shared" si="0"/>
        <v>1.569</v>
      </c>
      <c r="G19" t="str">
        <f>_xll.RtGet("IDN","USDAM3L7Y=","GV4_TEXT")</f>
        <v xml:space="preserve">7Y    </v>
      </c>
      <c r="H19">
        <f>_xll.RtGet("IDN","USDAM3L7Y=","PRIMACT_1")</f>
        <v>1.544</v>
      </c>
      <c r="I19">
        <f>_xll.RtGet("IDN","USDAM3L7Y=","SEC_ACT_1")</f>
        <v>1.5640000000000001</v>
      </c>
    </row>
    <row r="20" spans="1:9" x14ac:dyDescent="0.25">
      <c r="A20" t="s">
        <v>41</v>
      </c>
      <c r="B20">
        <v>1.5670000000000002</v>
      </c>
      <c r="C20">
        <v>1.607</v>
      </c>
      <c r="E20">
        <f t="shared" si="0"/>
        <v>1.5870000000000002</v>
      </c>
      <c r="G20" t="str">
        <f>_xll.RtGet("IDN","USDAM3L8Y=","GV4_TEXT")</f>
        <v xml:space="preserve">8Y    </v>
      </c>
      <c r="H20">
        <f>_xll.RtGet("IDN","USDAM3L8Y=","PRIMACT_1")</f>
        <v>1.5738000000000001</v>
      </c>
      <c r="I20">
        <f>_xll.RtGet("IDN","USDAM3L8Y=","SEC_ACT_1")</f>
        <v>1.5790000000000002</v>
      </c>
    </row>
    <row r="21" spans="1:9" x14ac:dyDescent="0.25">
      <c r="A21" t="s">
        <v>42</v>
      </c>
      <c r="B21">
        <v>1.5940000000000001</v>
      </c>
      <c r="C21">
        <v>1.6340000000000001</v>
      </c>
      <c r="E21">
        <f t="shared" si="0"/>
        <v>1.6140000000000001</v>
      </c>
      <c r="G21" t="str">
        <f>_xll.RtGet("IDN","USDAM3L9Y=","GV4_TEXT")</f>
        <v xml:space="preserve">9Y    </v>
      </c>
      <c r="H21">
        <f>_xll.RtGet("IDN","USDAM3L9Y=","PRIMACT_1")</f>
        <v>1.5830000000000002</v>
      </c>
      <c r="I21">
        <f>_xll.RtGet("IDN","USDAM3L9Y=","SEC_ACT_1")</f>
        <v>1.623</v>
      </c>
    </row>
    <row r="22" spans="1:9" x14ac:dyDescent="0.25">
      <c r="A22" t="s">
        <v>43</v>
      </c>
      <c r="B22">
        <v>1.625</v>
      </c>
      <c r="C22">
        <v>1.665</v>
      </c>
      <c r="E22">
        <f t="shared" si="0"/>
        <v>1.645</v>
      </c>
      <c r="G22" t="str">
        <f>_xll.RtGet("IDN","USDAM3L10Y=","GV4_TEXT")</f>
        <v xml:space="preserve">10Y   </v>
      </c>
      <c r="H22">
        <f>_xll.RtGet("IDN","USDAM3L10Y=","PRIMACT_1")</f>
        <v>1.6120000000000001</v>
      </c>
      <c r="I22">
        <f>_xll.RtGet("IDN","USDAM3L10Y=","SEC_ACT_1")</f>
        <v>1.6520000000000001</v>
      </c>
    </row>
    <row r="24" spans="1:9" x14ac:dyDescent="0.25">
      <c r="A24" t="s">
        <v>24</v>
      </c>
      <c r="G24" t="s">
        <v>24</v>
      </c>
    </row>
    <row r="25" spans="1:9" x14ac:dyDescent="0.25">
      <c r="A25" t="s">
        <v>49</v>
      </c>
      <c r="B25">
        <v>1.867</v>
      </c>
      <c r="C25">
        <v>1.907</v>
      </c>
      <c r="E25">
        <f t="shared" ref="E25:E45" si="1">(C25+B25)/2</f>
        <v>1.887</v>
      </c>
      <c r="G25" t="str">
        <f>_xll.RtGet("IDN","USD1X4F=","GV4_TEXT")</f>
        <v>1X4</v>
      </c>
      <c r="H25">
        <f>_xll.RtGet("IDN","USD1X4F=","PRIMACT_1")</f>
        <v>1.851</v>
      </c>
      <c r="I25">
        <f>_xll.RtGet("IDN","USD1X4F=","SEC_ACT_1")</f>
        <v>1.891</v>
      </c>
    </row>
    <row r="26" spans="1:9" x14ac:dyDescent="0.25">
      <c r="A26" t="s">
        <v>50</v>
      </c>
      <c r="B26">
        <v>1.7847000000000002</v>
      </c>
      <c r="C26">
        <v>1.8247</v>
      </c>
      <c r="E26">
        <f t="shared" si="1"/>
        <v>1.8047</v>
      </c>
      <c r="G26" t="str">
        <f>_xll.RtGet("IDN","USD2X5F=","GV4_TEXT")</f>
        <v>2X5</v>
      </c>
      <c r="H26">
        <f>_xll.RtGet("IDN","USD2X5F=","PRIMACT_1")</f>
        <v>1.7670000000000001</v>
      </c>
      <c r="I26">
        <f>_xll.RtGet("IDN","USD2X5F=","SEC_ACT_1")</f>
        <v>1.8069999999999999</v>
      </c>
    </row>
    <row r="27" spans="1:9" x14ac:dyDescent="0.25">
      <c r="A27" t="s">
        <v>51</v>
      </c>
      <c r="B27">
        <v>1.7231000000000001</v>
      </c>
      <c r="C27">
        <v>1.7631000000000001</v>
      </c>
      <c r="E27">
        <f t="shared" si="1"/>
        <v>1.7431000000000001</v>
      </c>
      <c r="G27" t="str">
        <f>_xll.RtGet("IDN","USD3X6F=","GV4_TEXT")</f>
        <v>3X6</v>
      </c>
      <c r="H27">
        <f>_xll.RtGet("IDN","USD3X6F=","PRIMACT_1")</f>
        <v>1.7070000000000001</v>
      </c>
      <c r="I27">
        <f>_xll.RtGet("IDN","USD3X6F=","SEC_ACT_1")</f>
        <v>1.7470000000000001</v>
      </c>
    </row>
    <row r="28" spans="1:9" x14ac:dyDescent="0.25">
      <c r="A28" t="s">
        <v>52</v>
      </c>
      <c r="B28">
        <v>1.6799000000000002</v>
      </c>
      <c r="C28">
        <v>1.7199</v>
      </c>
      <c r="E28">
        <f t="shared" si="1"/>
        <v>1.6999</v>
      </c>
      <c r="G28" t="str">
        <f>_xll.RtGet("IDN","USD4X7F=","GV4_TEXT")</f>
        <v>4X7</v>
      </c>
      <c r="H28">
        <f>_xll.RtGet("IDN","USD4X7F=","PRIMACT_1")</f>
        <v>1.6673</v>
      </c>
      <c r="I28">
        <f>_xll.RtGet("IDN","USD4X7F=","SEC_ACT_1")</f>
        <v>1.7073</v>
      </c>
    </row>
    <row r="29" spans="1:9" x14ac:dyDescent="0.25">
      <c r="A29" t="s">
        <v>53</v>
      </c>
      <c r="B29">
        <v>1.6441000000000001</v>
      </c>
      <c r="C29">
        <v>1.6841000000000002</v>
      </c>
      <c r="E29">
        <f t="shared" si="1"/>
        <v>1.6641000000000001</v>
      </c>
      <c r="G29" t="str">
        <f>_xll.RtGet("IDN","USD5X8F=","GV4_TEXT")</f>
        <v>5X8</v>
      </c>
      <c r="H29">
        <f>_xll.RtGet("IDN","USD5X8F=","PRIMACT_1")</f>
        <v>1.629</v>
      </c>
      <c r="I29">
        <f>_xll.RtGet("IDN","USD5X8F=","SEC_ACT_1")</f>
        <v>1.669</v>
      </c>
    </row>
    <row r="30" spans="1:9" x14ac:dyDescent="0.25">
      <c r="A30" t="s">
        <v>54</v>
      </c>
      <c r="B30">
        <v>1.6106</v>
      </c>
      <c r="C30">
        <v>1.6506000000000001</v>
      </c>
      <c r="E30">
        <f t="shared" si="1"/>
        <v>1.6306</v>
      </c>
      <c r="G30" t="str">
        <f>_xll.RtGet("IDN","USD6X9F=","GV4_TEXT")</f>
        <v>6X9</v>
      </c>
      <c r="H30">
        <f>_xll.RtGet("IDN","USD6X9F=","PRIMACT_1")</f>
        <v>1.61</v>
      </c>
      <c r="I30">
        <f>_xll.RtGet("IDN","USD6X9F=","SEC_ACT_1")</f>
        <v>1.6300000000000001</v>
      </c>
    </row>
    <row r="31" spans="1:9" x14ac:dyDescent="0.25">
      <c r="A31" t="s">
        <v>55</v>
      </c>
      <c r="B31">
        <v>1.5761000000000001</v>
      </c>
      <c r="C31">
        <v>1.6161000000000001</v>
      </c>
      <c r="E31">
        <f t="shared" si="1"/>
        <v>1.5961000000000001</v>
      </c>
      <c r="G31" t="str">
        <f>_xll.RtGet("IDN","USD7X10F=","GV4_TEXT")</f>
        <v>7X10</v>
      </c>
      <c r="H31">
        <f>_xll.RtGet("IDN","USD7X10F=","PRIMACT_1")</f>
        <v>1.5662</v>
      </c>
      <c r="I31">
        <f>_xll.RtGet("IDN","USD7X10F=","SEC_ACT_1")</f>
        <v>1.6062000000000001</v>
      </c>
    </row>
    <row r="32" spans="1:9" x14ac:dyDescent="0.25">
      <c r="A32" t="s">
        <v>56</v>
      </c>
      <c r="B32">
        <v>1.5569999999999999</v>
      </c>
      <c r="C32">
        <v>1.577</v>
      </c>
      <c r="E32">
        <f t="shared" si="1"/>
        <v>1.5669999999999999</v>
      </c>
      <c r="G32" t="str">
        <f>_xll.RtGet("IDN","USD8X11F=","GV4_TEXT")</f>
        <v>8X11</v>
      </c>
      <c r="H32">
        <f>_xll.RtGet("IDN","USD8X11F=","PRIMACT_1")</f>
        <v>1.548</v>
      </c>
      <c r="I32">
        <f>_xll.RtGet("IDN","USD8X11F=","SEC_ACT_1")</f>
        <v>1.5680000000000001</v>
      </c>
    </row>
    <row r="33" spans="1:9" x14ac:dyDescent="0.25">
      <c r="A33" t="s">
        <v>57</v>
      </c>
      <c r="B33">
        <v>1.5214000000000001</v>
      </c>
      <c r="C33">
        <v>1.5614000000000001</v>
      </c>
      <c r="E33">
        <f t="shared" si="1"/>
        <v>1.5414000000000001</v>
      </c>
      <c r="G33" t="str">
        <f>_xll.RtGet("IDN","USD9X12F=","GV4_TEXT")</f>
        <v>9X12</v>
      </c>
      <c r="H33">
        <f>_xll.RtGet("IDN","USD9X12F=","PRIMACT_1")</f>
        <v>1.522</v>
      </c>
      <c r="I33">
        <f>_xll.RtGet("IDN","USD9X12F=","SEC_ACT_1")</f>
        <v>1.542</v>
      </c>
    </row>
    <row r="34" spans="1:9" x14ac:dyDescent="0.25">
      <c r="A34" t="s">
        <v>58</v>
      </c>
      <c r="B34">
        <v>1.8565</v>
      </c>
      <c r="C34">
        <v>1.9165000000000001</v>
      </c>
      <c r="E34">
        <f t="shared" si="1"/>
        <v>1.8865000000000001</v>
      </c>
      <c r="G34" t="str">
        <f>_xll.RtGet("IDN","USD1X7F=","GV4_TEXT")</f>
        <v>1X7</v>
      </c>
      <c r="H34">
        <f>_xll.RtGet("IDN","USD1X7F=","PRIMACT_1")</f>
        <v>1.8432000000000002</v>
      </c>
      <c r="I34">
        <f>_xll.RtGet("IDN","USD1X7F=","SEC_ACT_1")</f>
        <v>1.9032</v>
      </c>
    </row>
    <row r="35" spans="1:9" x14ac:dyDescent="0.25">
      <c r="A35" t="s">
        <v>59</v>
      </c>
      <c r="B35">
        <v>1.7811000000000001</v>
      </c>
      <c r="C35">
        <v>1.8411000000000002</v>
      </c>
      <c r="E35">
        <f t="shared" si="1"/>
        <v>1.8111000000000002</v>
      </c>
      <c r="G35" t="str">
        <f>_xll.RtGet("IDN","USD2X8F=","GV4_TEXT")</f>
        <v>2X8</v>
      </c>
      <c r="H35">
        <f>_xll.RtGet("IDN","USD2X8F=","PRIMACT_1")</f>
        <v>1.784</v>
      </c>
      <c r="I35">
        <f>_xll.RtGet("IDN","USD2X8F=","SEC_ACT_1")</f>
        <v>1.8240000000000001</v>
      </c>
    </row>
    <row r="36" spans="1:9" x14ac:dyDescent="0.25">
      <c r="A36" t="s">
        <v>60</v>
      </c>
      <c r="B36">
        <v>1.7257</v>
      </c>
      <c r="C36">
        <v>1.7857000000000001</v>
      </c>
      <c r="E36">
        <f t="shared" si="1"/>
        <v>1.7557</v>
      </c>
      <c r="G36" t="str">
        <f>_xll.RtGet("IDN","USD3X9F=","GV4_TEXT")</f>
        <v>3X9</v>
      </c>
      <c r="H36">
        <f>_xll.RtGet("IDN","USD3X9F=","PRIMACT_1")</f>
        <v>1.73</v>
      </c>
      <c r="I36">
        <f>_xll.RtGet("IDN","USD3X9F=","SEC_ACT_1")</f>
        <v>1.77</v>
      </c>
    </row>
    <row r="37" spans="1:9" x14ac:dyDescent="0.25">
      <c r="A37" t="s">
        <v>61</v>
      </c>
      <c r="B37">
        <v>1.7</v>
      </c>
      <c r="C37">
        <v>1.72</v>
      </c>
      <c r="E37">
        <f t="shared" si="1"/>
        <v>1.71</v>
      </c>
      <c r="G37" t="str">
        <f>_xll.RtGet("IDN","USD4X10F=","GV4_TEXT")</f>
        <v>4X10</v>
      </c>
      <c r="H37">
        <f>_xll.RtGet("IDN","USD4X10F=","PRIMACT_1")</f>
        <v>1.671</v>
      </c>
      <c r="I37">
        <f>_xll.RtGet("IDN","USD4X10F=","SEC_ACT_1")</f>
        <v>1.7110000000000001</v>
      </c>
    </row>
    <row r="38" spans="1:9" x14ac:dyDescent="0.25">
      <c r="A38" t="s">
        <v>62</v>
      </c>
      <c r="B38">
        <v>1.659</v>
      </c>
      <c r="C38">
        <v>1.6990000000000001</v>
      </c>
      <c r="E38">
        <f t="shared" si="1"/>
        <v>1.679</v>
      </c>
      <c r="G38" t="str">
        <f>_xll.RtGet("IDN","USD5X11F=","GV4_TEXT")</f>
        <v>5X11</v>
      </c>
      <c r="H38">
        <f>_xll.RtGet("IDN","USD5X11F=","PRIMACT_1")</f>
        <v>1.649</v>
      </c>
      <c r="I38">
        <f>_xll.RtGet("IDN","USD5X11F=","SEC_ACT_1")</f>
        <v>1.6890000000000001</v>
      </c>
    </row>
    <row r="39" spans="1:9" x14ac:dyDescent="0.25">
      <c r="A39" t="s">
        <v>63</v>
      </c>
      <c r="B39">
        <v>1.621</v>
      </c>
      <c r="C39">
        <v>1.671</v>
      </c>
      <c r="E39">
        <f t="shared" si="1"/>
        <v>1.6459999999999999</v>
      </c>
      <c r="G39" t="str">
        <f>_xll.RtGet("IDN","USD6X12F=","GV4_TEXT")</f>
        <v>6X12</v>
      </c>
      <c r="H39">
        <f>_xll.RtGet("IDN","USD6X12F=","PRIMACT_1")</f>
        <v>1.619</v>
      </c>
      <c r="I39">
        <f>_xll.RtGet("IDN","USD6X12F=","SEC_ACT_1")</f>
        <v>1.659</v>
      </c>
    </row>
    <row r="40" spans="1:9" x14ac:dyDescent="0.25">
      <c r="A40" t="s">
        <v>72</v>
      </c>
      <c r="B40">
        <v>1.569</v>
      </c>
      <c r="C40">
        <v>1.609</v>
      </c>
      <c r="E40">
        <f t="shared" si="1"/>
        <v>1.589</v>
      </c>
      <c r="G40" t="str">
        <f>_xll.RtGet("IDN","USD9X15F=","GV4_TEXT")</f>
        <v>9X15</v>
      </c>
      <c r="H40">
        <f>_xll.RtGet("IDN","USD9X15F=","PRIMACT_1")</f>
        <v>1.5609999999999999</v>
      </c>
      <c r="I40">
        <f>_xll.RtGet("IDN","USD9X15F=","SEC_ACT_1")</f>
        <v>1.601</v>
      </c>
    </row>
    <row r="41" spans="1:9" x14ac:dyDescent="0.25">
      <c r="A41" t="s">
        <v>68</v>
      </c>
      <c r="B41">
        <v>1.524</v>
      </c>
      <c r="C41">
        <v>1.5640000000000001</v>
      </c>
      <c r="E41">
        <f t="shared" si="1"/>
        <v>1.544</v>
      </c>
      <c r="G41" t="str">
        <f>_xll.RtGet("IDN","USD12X18F=","GV4_TEXT")</f>
        <v>12X18</v>
      </c>
      <c r="H41">
        <f>_xll.RtGet("IDN","USD12X18F=","PRIMACT_1")</f>
        <v>1.5230000000000001</v>
      </c>
      <c r="I41">
        <f>_xll.RtGet("IDN","USD12X18F=","SEC_ACT_1")</f>
        <v>1.5630000000000002</v>
      </c>
    </row>
    <row r="42" spans="1:9" x14ac:dyDescent="0.25">
      <c r="A42" t="s">
        <v>64</v>
      </c>
      <c r="B42">
        <v>1.4911000000000001</v>
      </c>
      <c r="C42">
        <v>1.5311000000000001</v>
      </c>
      <c r="E42">
        <f t="shared" si="1"/>
        <v>1.5111000000000001</v>
      </c>
      <c r="G42" t="str">
        <f>_xll.RtGet("IDN","USD12X15F=","GV4_TEXT")</f>
        <v>12X15</v>
      </c>
      <c r="H42">
        <f>_xll.RtGet("IDN","USD12X15F=","PRIMACT_1")</f>
        <v>1.488</v>
      </c>
      <c r="I42">
        <f>_xll.RtGet("IDN","USD12X15F=","SEC_ACT_1")</f>
        <v>1.528</v>
      </c>
    </row>
    <row r="43" spans="1:9" x14ac:dyDescent="0.25">
      <c r="A43" t="s">
        <v>65</v>
      </c>
      <c r="B43">
        <v>1.4266000000000001</v>
      </c>
      <c r="C43">
        <v>1.4666000000000001</v>
      </c>
      <c r="E43">
        <f t="shared" si="1"/>
        <v>1.4466000000000001</v>
      </c>
      <c r="G43" t="str">
        <f>_xll.RtGet("IDN","USD15X18F=","GV4_TEXT")</f>
        <v>15X18</v>
      </c>
      <c r="H43">
        <f>_xll.RtGet("IDN","USD15X18F=","PRIMACT_1")</f>
        <v>1.4198000000000002</v>
      </c>
      <c r="I43">
        <f>_xll.RtGet("IDN","USD15X18F=","SEC_ACT_1")</f>
        <v>1.4598</v>
      </c>
    </row>
    <row r="44" spans="1:9" x14ac:dyDescent="0.25">
      <c r="A44" t="s">
        <v>66</v>
      </c>
      <c r="B44">
        <v>1.407</v>
      </c>
      <c r="C44">
        <v>1.427</v>
      </c>
      <c r="E44">
        <f t="shared" si="1"/>
        <v>1.417</v>
      </c>
      <c r="G44" t="str">
        <f>_xll.RtGet("IDN","USD18X21F=","GV4_TEXT")</f>
        <v>18X21</v>
      </c>
      <c r="H44">
        <f>_xll.RtGet("IDN","USD18X21F=","PRIMACT_1")</f>
        <v>1.4000000000000001</v>
      </c>
      <c r="I44">
        <f>_xll.RtGet("IDN","USD18X21F=","SEC_ACT_1")</f>
        <v>1.42</v>
      </c>
    </row>
    <row r="45" spans="1:9" x14ac:dyDescent="0.25">
      <c r="A45" t="s">
        <v>69</v>
      </c>
      <c r="B45">
        <v>1.4630000000000001</v>
      </c>
      <c r="C45">
        <v>1.5030000000000001</v>
      </c>
      <c r="E45">
        <f t="shared" si="1"/>
        <v>1.4830000000000001</v>
      </c>
      <c r="G45" t="str">
        <f>_xll.RtGet("IDN","USD18X24F=","GV4_TEXT")</f>
        <v>18X24</v>
      </c>
      <c r="H45">
        <f>_xll.RtGet("IDN","USD18X24F=","PRIMACT_1")</f>
        <v>1.4550000000000001</v>
      </c>
      <c r="I45">
        <f>_xll.RtGet("IDN","USD18X24F=","SEC_ACT_1")</f>
        <v>1.4950000000000001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workbookViewId="0"/>
  </sheetViews>
  <sheetFormatPr defaultRowHeight="15" x14ac:dyDescent="0.25"/>
  <cols>
    <col min="1" max="1" width="10.42578125" bestFit="1" customWidth="1"/>
    <col min="5" max="5" width="10.140625" bestFit="1" customWidth="1"/>
  </cols>
  <sheetData>
    <row r="1" spans="1:6" x14ac:dyDescent="0.25">
      <c r="A1" s="4">
        <v>43795</v>
      </c>
      <c r="E1" s="4">
        <f ca="1">TODAY()</f>
        <v>43795</v>
      </c>
    </row>
    <row r="2" spans="1:6" x14ac:dyDescent="0.25">
      <c r="A2" t="s">
        <v>19</v>
      </c>
      <c r="B2">
        <v>4.3029999999999999</v>
      </c>
      <c r="E2" t="s">
        <v>19</v>
      </c>
      <c r="F2" s="2">
        <f>_xll.RtGet("IDN","EURPLN=D3","PRIMACT_1")</f>
        <v>4.3016000000000005</v>
      </c>
    </row>
    <row r="3" spans="1:6" x14ac:dyDescent="0.25">
      <c r="A3" s="1" t="s">
        <v>20</v>
      </c>
      <c r="B3">
        <v>3.9073000000000002</v>
      </c>
      <c r="E3" t="s">
        <v>20</v>
      </c>
      <c r="F3" s="2">
        <f>_xll.RtGet("IDN","PLN=","SEC_ACT_1")</f>
        <v>3.9026000000000001</v>
      </c>
    </row>
    <row r="4" spans="1:6" x14ac:dyDescent="0.25">
      <c r="A4" s="1" t="s">
        <v>21</v>
      </c>
      <c r="B4">
        <v>1.1015000000000001</v>
      </c>
      <c r="E4" t="s">
        <v>21</v>
      </c>
      <c r="F4" s="2">
        <f>_xll.RtGet("IDN","EUR=","SEC_ACT_1")</f>
        <v>1.1025</v>
      </c>
    </row>
    <row r="5" spans="1:6" x14ac:dyDescent="0.25">
      <c r="A5" s="1"/>
    </row>
    <row r="6" spans="1:6" x14ac:dyDescent="0.25">
      <c r="A6" s="1" t="s">
        <v>19</v>
      </c>
      <c r="E6" t="s">
        <v>19</v>
      </c>
    </row>
    <row r="7" spans="1:6" x14ac:dyDescent="0.25">
      <c r="A7" s="1" t="s">
        <v>0</v>
      </c>
      <c r="E7" t="s">
        <v>0</v>
      </c>
    </row>
    <row r="8" spans="1:6" x14ac:dyDescent="0.25">
      <c r="A8" s="1" t="s">
        <v>1</v>
      </c>
      <c r="E8" t="s">
        <v>1</v>
      </c>
    </row>
    <row r="9" spans="1:6" x14ac:dyDescent="0.25">
      <c r="A9" s="1" t="s">
        <v>2</v>
      </c>
      <c r="E9" t="s">
        <v>2</v>
      </c>
    </row>
    <row r="10" spans="1:6" x14ac:dyDescent="0.25">
      <c r="A10" s="1" t="s">
        <v>22</v>
      </c>
      <c r="E10" t="s">
        <v>22</v>
      </c>
    </row>
    <row r="11" spans="1:6" x14ac:dyDescent="0.25">
      <c r="A11" s="1"/>
    </row>
    <row r="12" spans="1:6" x14ac:dyDescent="0.25">
      <c r="A12" s="1" t="s">
        <v>20</v>
      </c>
      <c r="E12" t="s">
        <v>20</v>
      </c>
    </row>
    <row r="13" spans="1:6" x14ac:dyDescent="0.25">
      <c r="A13" s="1" t="s">
        <v>0</v>
      </c>
      <c r="E13" t="s">
        <v>0</v>
      </c>
    </row>
    <row r="14" spans="1:6" x14ac:dyDescent="0.25">
      <c r="A14" s="1" t="s">
        <v>1</v>
      </c>
      <c r="E14" t="s">
        <v>1</v>
      </c>
    </row>
    <row r="15" spans="1:6" x14ac:dyDescent="0.25">
      <c r="A15" s="1" t="s">
        <v>2</v>
      </c>
      <c r="E15" t="s">
        <v>2</v>
      </c>
    </row>
    <row r="16" spans="1:6" x14ac:dyDescent="0.25">
      <c r="A16" s="1" t="s">
        <v>22</v>
      </c>
      <c r="E16" t="s">
        <v>22</v>
      </c>
    </row>
    <row r="17" spans="1:5" x14ac:dyDescent="0.25">
      <c r="A17" s="1"/>
    </row>
    <row r="18" spans="1:5" x14ac:dyDescent="0.25">
      <c r="A18" s="1" t="s">
        <v>21</v>
      </c>
      <c r="E18" t="s">
        <v>21</v>
      </c>
    </row>
    <row r="19" spans="1:5" x14ac:dyDescent="0.25">
      <c r="A19" s="1" t="s">
        <v>0</v>
      </c>
      <c r="E19" t="s">
        <v>0</v>
      </c>
    </row>
    <row r="20" spans="1:5" x14ac:dyDescent="0.25">
      <c r="A20" s="1" t="s">
        <v>1</v>
      </c>
      <c r="E20" t="s">
        <v>1</v>
      </c>
    </row>
    <row r="21" spans="1:5" x14ac:dyDescent="0.25">
      <c r="A21" s="1" t="s">
        <v>2</v>
      </c>
      <c r="E21" t="s">
        <v>2</v>
      </c>
    </row>
    <row r="22" spans="1:5" x14ac:dyDescent="0.25">
      <c r="A22" s="1" t="s">
        <v>22</v>
      </c>
      <c r="E22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7</vt:i4>
      </vt:variant>
    </vt:vector>
  </HeadingPairs>
  <TitlesOfParts>
    <vt:vector size="7" baseType="lpstr">
      <vt:lpstr>PLN curve</vt:lpstr>
      <vt:lpstr>EUR curve</vt:lpstr>
      <vt:lpstr>USA curve</vt:lpstr>
      <vt:lpstr>PLN RATES</vt:lpstr>
      <vt:lpstr>EURO RATES</vt:lpstr>
      <vt:lpstr>USD RATES</vt:lpstr>
      <vt:lpstr>FX PLN</vt:lpstr>
    </vt:vector>
  </TitlesOfParts>
  <Company>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Wróbel Artur - Korpo TP</dc:creator>
  <cp:lastModifiedBy>Wróbel Artur - Korpo TP</cp:lastModifiedBy>
  <dcterms:created xsi:type="dcterms:W3CDTF">2019-06-14T11:36:48Z</dcterms:created>
  <dcterms:modified xsi:type="dcterms:W3CDTF">2019-11-26T13:24:54Z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</Properties>
</file>