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rturo Gonzalez\Desktop\Dalenius hodges\"/>
    </mc:Choice>
  </mc:AlternateContent>
  <xr:revisionPtr revIDLastSave="0" documentId="13_ncr:1_{816F0660-B028-43FF-A084-6FB40C5F30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lculos" sheetId="1" r:id="rId1"/>
    <sheet name="Result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" i="1" l="1"/>
  <c r="J7" i="1" l="1"/>
  <c r="J4" i="1"/>
  <c r="J3" i="1"/>
  <c r="J2" i="1"/>
  <c r="I3" i="1"/>
  <c r="I2" i="1"/>
  <c r="G7" i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2" i="2"/>
  <c r="H2" i="1"/>
  <c r="G2" i="1"/>
  <c r="C2" i="1"/>
  <c r="D2" i="1" s="1"/>
  <c r="T2" i="1" l="1"/>
  <c r="U3" i="1"/>
  <c r="F2" i="1"/>
  <c r="E2" i="1"/>
  <c r="U2" i="1" l="1"/>
  <c r="T3" i="1" s="1"/>
  <c r="T4" i="1" s="1"/>
  <c r="G3" i="1"/>
  <c r="H3" i="1" s="1"/>
  <c r="U4" i="1" s="1"/>
  <c r="T5" i="1" s="1"/>
  <c r="K2" i="1" l="1"/>
  <c r="L2" i="1" s="1"/>
  <c r="G4" i="1"/>
  <c r="H4" i="1" s="1"/>
  <c r="U5" i="1" s="1"/>
  <c r="T6" i="1" s="1"/>
  <c r="K3" i="1"/>
  <c r="L3" i="1" l="1"/>
  <c r="G5" i="1"/>
  <c r="H5" i="1" s="1"/>
  <c r="I4" i="1"/>
  <c r="K4" i="1" s="1"/>
  <c r="L4" i="1" l="1"/>
  <c r="I5" i="1"/>
  <c r="J5" i="1" s="1"/>
  <c r="K5" i="1" s="1"/>
  <c r="G6" i="1"/>
  <c r="H6" i="1" s="1"/>
  <c r="L5" i="1" l="1"/>
  <c r="H7" i="1"/>
  <c r="I6" i="1"/>
  <c r="J6" i="1" s="1"/>
  <c r="K6" i="1" s="1"/>
  <c r="L6" i="1" l="1"/>
  <c r="I7" i="1"/>
  <c r="K7" i="1" s="1"/>
  <c r="U6" i="1"/>
  <c r="L7" i="1" l="1"/>
  <c r="N2" i="1" s="1"/>
  <c r="O5" i="1" s="1"/>
  <c r="O6" i="1"/>
  <c r="O4" i="1"/>
  <c r="N6" i="1"/>
  <c r="S6" i="1" s="1"/>
  <c r="N5" i="1"/>
  <c r="O3" i="1"/>
  <c r="O7" i="1"/>
  <c r="S4" i="1" l="1"/>
  <c r="S3" i="1"/>
  <c r="S7" i="1"/>
  <c r="R4" i="1"/>
  <c r="R7" i="1"/>
  <c r="R2" i="1"/>
  <c r="S5" i="1"/>
  <c r="S2" i="1"/>
  <c r="N4" i="1"/>
  <c r="N3" i="1"/>
  <c r="R6" i="1"/>
  <c r="R5" i="1"/>
  <c r="R3" i="1"/>
  <c r="P2" i="1" l="1"/>
  <c r="P5" i="1"/>
  <c r="P6" i="1"/>
  <c r="P4" i="1"/>
  <c r="P7" i="1"/>
  <c r="P3" i="1"/>
  <c r="Q2" i="1"/>
  <c r="Q4" i="1"/>
  <c r="Q7" i="1"/>
  <c r="Q6" i="1"/>
  <c r="Q5" i="1"/>
  <c r="Q3" i="1"/>
</calcChain>
</file>

<file path=xl/sharedStrings.xml><?xml version="1.0" encoding="utf-8"?>
<sst xmlns="http://schemas.openxmlformats.org/spreadsheetml/2006/main" count="107" uniqueCount="65">
  <si>
    <t>CVE_ENT</t>
  </si>
  <si>
    <t>CECO_001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</si>
  <si>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</si>
  <si>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</si>
  <si>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</si>
  <si>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</si>
  <si>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</si>
  <si>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</si>
  <si>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</si>
  <si>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</si>
  <si>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</si>
  <si>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</si>
  <si>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</si>
  <si>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</si>
  <si>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</si>
  <si>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</si>
  <si>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</si>
  <si>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</si>
  <si>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</si>
  <si>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</si>
  <si>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</si>
  <si>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</si>
  <si>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</si>
  <si>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</si>
  <si>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</si>
  <si>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</si>
  <si>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</si>
  <si>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</si>
  <si>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</si>
  <si>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</si>
  <si>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</si>
  <si>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</si>
  <si>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</si>
  <si>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</si>
  <si>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logaritmo del numero de casos </t>
  </si>
  <si>
    <t>intervalos adecuado</t>
  </si>
  <si>
    <t>intervalos para contruir n rangos</t>
  </si>
  <si>
    <t>Rango del  indice</t>
  </si>
  <si>
    <t>limite minimo de rangos del indice</t>
  </si>
  <si>
    <t>limite máximo de rangos del indice</t>
  </si>
  <si>
    <t>frecuencia sin Discriminar</t>
  </si>
  <si>
    <t>Frecuencia Discriminada</t>
  </si>
  <si>
    <t>Raiz cuadrada de Frecuencias</t>
  </si>
  <si>
    <t>Frecuencia acumulada de las raices cuadradas</t>
  </si>
  <si>
    <t>Estrado</t>
  </si>
  <si>
    <t>Estrado 1</t>
  </si>
  <si>
    <t>Estrato 2</t>
  </si>
  <si>
    <t>Estrato 3</t>
  </si>
  <si>
    <t>Estrato 4</t>
  </si>
  <si>
    <t>Estrato 5</t>
  </si>
  <si>
    <t>5 Estratos en Frecuencias acumuladas</t>
  </si>
  <si>
    <t>Distancia entre estrato 1 y raices acumuladas</t>
  </si>
  <si>
    <t>Distancia entre estrato 2 y raices acumuladas</t>
  </si>
  <si>
    <t>Distancia entre estrato 3 y raices acumuladas</t>
  </si>
  <si>
    <t>Distancia entre estrato 4 y raices acumuladas</t>
  </si>
  <si>
    <t>Distancia entre estrato 5 y raices acumuladas</t>
  </si>
  <si>
    <t>Limite minimo por Estrato</t>
  </si>
  <si>
    <t>Limite maximo por Estrato</t>
  </si>
  <si>
    <t>Grado</t>
  </si>
  <si>
    <t>Bajo</t>
  </si>
  <si>
    <t>Medio Bajo</t>
  </si>
  <si>
    <t>Medio Alto</t>
  </si>
  <si>
    <t>Alto</t>
  </si>
  <si>
    <t xml:space="preserve">Numero Identificador </t>
  </si>
  <si>
    <t xml:space="preserve">Grados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</si>
</sst>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E+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165" fontId="0" fillId="0" borderId="0" xfId="0" applyNumberFormat="1"/>
    <xf numFmtId="1" fontId="1" fillId="0" borderId="1" xfId="0" applyNumberFormat="1" applyFont="1" applyBorder="1"/>
    <xf numFmtId="0" fontId="0" fillId="0" borderId="1" xfId="0" applyBorder="1"/>
    <xf numFmtId="1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ont="1" applyFill="1" applyBorder="1" applyAlignment="1">
      <alignment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64" fontId="0" fillId="2" borderId="1" xfId="0" applyNumberFormat="1" applyFill="1" applyBorder="1"/>
    <xf numFmtId="164" fontId="0" fillId="0" borderId="1" xfId="0" applyNumberFormat="1" applyBorder="1"/>
    <xf numFmtId="0" fontId="0" fillId="0" borderId="2" xfId="0" applyBorder="1"/>
    <xf numFmtId="1" fontId="0" fillId="0" borderId="0" xfId="0" applyNumberFormat="1"/>
    <xf numFmtId="0" fontId="0" fillId="6" borderId="1" xfId="0" applyFill="1" applyBorder="1"/>
    <xf numFmtId="0" fontId="0" fillId="6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topLeftCell="J1" workbookViewId="0">
      <selection activeCell="V2" sqref="V2"/>
    </sheetView>
  </sheetViews>
  <sheetFormatPr baseColWidth="10" defaultRowHeight="14.4" x14ac:dyDescent="0.3"/>
  <cols>
    <col min="6" max="6" width="14.5546875" customWidth="1"/>
    <col min="7" max="7" width="13" customWidth="1"/>
    <col min="8" max="8" width="12.88671875" customWidth="1"/>
    <col min="10" max="10" width="13.6640625" customWidth="1"/>
    <col min="11" max="11" width="13.109375" customWidth="1"/>
    <col min="12" max="12" width="13.88671875" customWidth="1"/>
    <col min="15" max="15" width="12.33203125" customWidth="1"/>
    <col min="19" max="19" width="14.44140625" customWidth="1"/>
    <col min="20" max="20" width="15.5546875" bestFit="1" customWidth="1"/>
  </cols>
  <sheetData>
    <row r="1" spans="1:23" s="14" customFormat="1" ht="60.75" customHeight="1" x14ac:dyDescent="0.25">
      <c r="A1" s="3" t="s">
        <v>0</v>
      </c>
      <c r="B1" s="3" t="s">
        <v>1</v>
      </c>
      <c r="C1" s="13" t="s">
        <v>34</v>
      </c>
      <c r="D1" s="13" t="s">
        <v>35</v>
      </c>
      <c r="E1" s="13" t="s">
        <v>37</v>
      </c>
      <c r="F1" s="13" t="s">
        <v>36</v>
      </c>
      <c r="G1" s="13" t="s">
        <v>38</v>
      </c>
      <c r="H1" s="13" t="s">
        <v>39</v>
      </c>
      <c r="I1" s="13" t="s">
        <v>40</v>
      </c>
      <c r="J1" s="13" t="s">
        <v>41</v>
      </c>
      <c r="K1" s="13" t="s">
        <v>42</v>
      </c>
      <c r="L1" s="13" t="s">
        <v>43</v>
      </c>
      <c r="M1" s="13" t="s">
        <v>44</v>
      </c>
      <c r="N1" s="13" t="s">
        <v>50</v>
      </c>
      <c r="O1" s="13" t="s">
        <v>51</v>
      </c>
      <c r="P1" s="13" t="s">
        <v>52</v>
      </c>
      <c r="Q1" s="13" t="s">
        <v>53</v>
      </c>
      <c r="R1" s="13" t="s">
        <v>54</v>
      </c>
      <c r="S1" s="13" t="s">
        <v>55</v>
      </c>
      <c r="T1" s="13" t="s">
        <v>56</v>
      </c>
      <c r="U1" s="13" t="s">
        <v>57</v>
      </c>
      <c r="V1" s="13" t="s">
        <v>58</v>
      </c>
      <c r="W1" s="13" t="s">
        <v>63</v>
      </c>
    </row>
    <row r="2" spans="1:23" s="4" customFormat="1" x14ac:dyDescent="0.3">
      <c r="A2" s="5" t="s">
        <v>7</v>
      </c>
      <c r="B2" s="5">
        <v>319574</v>
      </c>
      <c r="C2" s="4">
        <f>LOG(32)</f>
        <v>1.505149978319906</v>
      </c>
      <c r="D2" s="5">
        <f>1+(3.3*C2)</f>
        <v>5.9669949284556898</v>
      </c>
      <c r="E2" s="5">
        <f>B33-B2</f>
        <v>6187791</v>
      </c>
      <c r="F2" s="4">
        <f>E2/6</f>
        <v>1031298.5</v>
      </c>
      <c r="G2" s="5">
        <f>B2</f>
        <v>319574</v>
      </c>
      <c r="H2" s="5">
        <f>G2+F2</f>
        <v>1350872.5</v>
      </c>
      <c r="I2" s="4">
        <f>COUNTIF($B$2:$B$33,"&lt;="&amp;H2)</f>
        <v>20</v>
      </c>
      <c r="J2" s="4">
        <f>I2</f>
        <v>20</v>
      </c>
      <c r="K2" s="4">
        <f>SQRT(J2)</f>
        <v>4.4721359549995796</v>
      </c>
      <c r="L2" s="4">
        <f>K2</f>
        <v>4.4721359549995796</v>
      </c>
      <c r="M2" s="4" t="s">
        <v>45</v>
      </c>
      <c r="N2" s="4">
        <f>L7/5</f>
        <v>2.1429553284237732</v>
      </c>
      <c r="O2" s="15">
        <f>ABS($N$2-L2)</f>
        <v>2.3291806265758064</v>
      </c>
      <c r="P2" s="15">
        <f>ABS($N$3-L2)</f>
        <v>0.18622529815203315</v>
      </c>
      <c r="Q2" s="16">
        <f>ABS($N$4-L2)</f>
        <v>1.9567300302717401</v>
      </c>
      <c r="R2" s="16">
        <f>ABS($N$5-L2)</f>
        <v>4.0996853586955133</v>
      </c>
      <c r="S2" s="16">
        <f>ABS($N$6-L2)</f>
        <v>6.2426406871192874</v>
      </c>
      <c r="T2" s="5">
        <f>B2</f>
        <v>319574</v>
      </c>
      <c r="U2" s="5">
        <f>H2</f>
        <v>1350872.5</v>
      </c>
      <c r="V2" s="4" t="s">
        <v>59</v>
      </c>
      <c r="W2" s="4">
        <v>1</v>
      </c>
    </row>
    <row r="3" spans="1:23" x14ac:dyDescent="0.3">
      <c r="A3" s="5" t="s">
        <v>4</v>
      </c>
      <c r="B3" s="5">
        <v>326564</v>
      </c>
      <c r="G3" s="5">
        <f>H2</f>
        <v>1350872.5</v>
      </c>
      <c r="H3" s="5">
        <f>G3+F2</f>
        <v>2382171</v>
      </c>
      <c r="I3" s="4">
        <f>COUNTIF($B$2:$B$33,"&lt;="&amp;H3)</f>
        <v>28</v>
      </c>
      <c r="J3" s="4">
        <f>I3-I2</f>
        <v>8</v>
      </c>
      <c r="K3" s="4">
        <f t="shared" ref="K3:K7" si="0">SQRT(J3)</f>
        <v>2.8284271247461903</v>
      </c>
      <c r="L3" s="4">
        <f>K3+L2</f>
        <v>7.3005630797457695</v>
      </c>
      <c r="M3" s="4" t="s">
        <v>46</v>
      </c>
      <c r="N3" s="4">
        <f>N2*2</f>
        <v>4.2859106568475465</v>
      </c>
      <c r="O3" s="16">
        <f t="shared" ref="O3:O7" si="1">ABS($N$2-L3)</f>
        <v>5.1576077513219962</v>
      </c>
      <c r="P3" s="16">
        <f t="shared" ref="P3:P7" si="2">ABS($N$3-L3)</f>
        <v>3.014652422898223</v>
      </c>
      <c r="Q3" s="15">
        <f t="shared" ref="Q3:Q7" si="3">ABS($N$4-L3)</f>
        <v>0.87169709447444976</v>
      </c>
      <c r="R3" s="16">
        <f t="shared" ref="R3:R6" si="4">ABS($N$5-L3)</f>
        <v>1.2712582339493235</v>
      </c>
      <c r="S3" s="16">
        <f t="shared" ref="S3:S7" si="5">ABS($N$6-L3)</f>
        <v>3.4142135623730976</v>
      </c>
      <c r="T3" s="5">
        <f>U2+0.00001</f>
        <v>1350872.5000100001</v>
      </c>
      <c r="U3" s="5">
        <f>H2</f>
        <v>1350872.5</v>
      </c>
      <c r="V3" s="4"/>
      <c r="W3" s="4"/>
    </row>
    <row r="4" spans="1:23" x14ac:dyDescent="0.3">
      <c r="A4" s="5" t="s">
        <v>5</v>
      </c>
      <c r="B4" s="5">
        <v>363555</v>
      </c>
      <c r="C4" s="17">
        <v>32</v>
      </c>
      <c r="E4" s="18"/>
      <c r="G4" s="5">
        <f>H3</f>
        <v>2382171</v>
      </c>
      <c r="H4" s="5">
        <f>G4+F2</f>
        <v>3413469.5</v>
      </c>
      <c r="I4" s="4">
        <f t="shared" ref="I4:I7" si="6">COUNTIF($B$2:$B$33,"&lt;="&amp;H4)</f>
        <v>30</v>
      </c>
      <c r="J4" s="4">
        <f>I4-I3</f>
        <v>2</v>
      </c>
      <c r="K4" s="4">
        <f t="shared" si="0"/>
        <v>1.4142135623730951</v>
      </c>
      <c r="L4" s="4">
        <f>K4+L3</f>
        <v>8.7147766421188653</v>
      </c>
      <c r="M4" s="4" t="s">
        <v>47</v>
      </c>
      <c r="N4" s="4">
        <f>N2*3</f>
        <v>6.4288659852713197</v>
      </c>
      <c r="O4" s="16">
        <f t="shared" si="1"/>
        <v>6.571821313695092</v>
      </c>
      <c r="P4" s="16">
        <f t="shared" si="2"/>
        <v>4.4288659852713188</v>
      </c>
      <c r="Q4" s="16">
        <f t="shared" si="3"/>
        <v>2.2859106568475456</v>
      </c>
      <c r="R4" s="15">
        <f t="shared" si="4"/>
        <v>0.14295532842377234</v>
      </c>
      <c r="S4" s="16">
        <f t="shared" si="5"/>
        <v>2.0000000000000018</v>
      </c>
      <c r="T4" s="5">
        <f>T3</f>
        <v>1350872.5000100001</v>
      </c>
      <c r="U4" s="5">
        <f>H3</f>
        <v>2382171</v>
      </c>
      <c r="V4" s="4" t="s">
        <v>60</v>
      </c>
      <c r="W4" s="4">
        <v>2</v>
      </c>
    </row>
    <row r="5" spans="1:23" x14ac:dyDescent="0.3">
      <c r="A5" s="5" t="s">
        <v>19</v>
      </c>
      <c r="B5" s="5">
        <v>467031</v>
      </c>
      <c r="G5" s="5">
        <f>H4</f>
        <v>3413469.5</v>
      </c>
      <c r="H5" s="5">
        <f>G5+F2</f>
        <v>4444768</v>
      </c>
      <c r="I5" s="4">
        <f t="shared" si="6"/>
        <v>31</v>
      </c>
      <c r="J5" s="4">
        <f t="shared" ref="J5:J6" si="7">I5-I4</f>
        <v>1</v>
      </c>
      <c r="K5" s="4">
        <f t="shared" si="0"/>
        <v>1</v>
      </c>
      <c r="L5" s="4">
        <f>K5+L4</f>
        <v>9.7147766421188653</v>
      </c>
      <c r="M5" s="4" t="s">
        <v>48</v>
      </c>
      <c r="N5" s="4">
        <f>N2*4</f>
        <v>8.5718213136950929</v>
      </c>
      <c r="O5" s="16">
        <f t="shared" si="1"/>
        <v>7.571821313695092</v>
      </c>
      <c r="P5" s="16">
        <f t="shared" si="2"/>
        <v>5.4288659852713188</v>
      </c>
      <c r="Q5" s="16">
        <f t="shared" si="3"/>
        <v>3.2859106568475456</v>
      </c>
      <c r="R5" s="16">
        <f t="shared" si="4"/>
        <v>1.1429553284237723</v>
      </c>
      <c r="S5" s="16">
        <f t="shared" si="5"/>
        <v>1.0000000000000018</v>
      </c>
      <c r="T5" s="5">
        <f>U4+0.0001</f>
        <v>2382171.0000999998</v>
      </c>
      <c r="U5" s="5">
        <f>H4</f>
        <v>3413469.5</v>
      </c>
      <c r="V5" s="4" t="s">
        <v>61</v>
      </c>
      <c r="W5" s="4">
        <v>3</v>
      </c>
    </row>
    <row r="6" spans="1:23" x14ac:dyDescent="0.3">
      <c r="A6" s="5" t="s">
        <v>30</v>
      </c>
      <c r="B6" s="5">
        <v>495846</v>
      </c>
      <c r="G6" s="5">
        <f>H5</f>
        <v>4444768</v>
      </c>
      <c r="H6" s="5">
        <f>G6+F2</f>
        <v>5476066.5</v>
      </c>
      <c r="I6" s="4">
        <f t="shared" si="6"/>
        <v>31</v>
      </c>
      <c r="J6" s="4">
        <f t="shared" si="7"/>
        <v>0</v>
      </c>
      <c r="K6" s="4">
        <f t="shared" si="0"/>
        <v>0</v>
      </c>
      <c r="L6" s="4">
        <f>K6+L5</f>
        <v>9.7147766421188653</v>
      </c>
      <c r="M6" s="4" t="s">
        <v>49</v>
      </c>
      <c r="N6" s="4">
        <f>N2*5</f>
        <v>10.714776642118867</v>
      </c>
      <c r="O6" s="16">
        <f t="shared" si="1"/>
        <v>7.571821313695092</v>
      </c>
      <c r="P6" s="16">
        <f t="shared" si="2"/>
        <v>5.4288659852713188</v>
      </c>
      <c r="Q6" s="16">
        <f t="shared" si="3"/>
        <v>3.2859106568475456</v>
      </c>
      <c r="R6" s="16">
        <f t="shared" si="4"/>
        <v>1.1429553284237723</v>
      </c>
      <c r="S6" s="16">
        <f t="shared" si="5"/>
        <v>1.0000000000000018</v>
      </c>
      <c r="T6" s="5">
        <f>U5+0.0001</f>
        <v>3413469.5000999998</v>
      </c>
      <c r="U6" s="5">
        <f>H7</f>
        <v>6507365</v>
      </c>
      <c r="V6" s="4" t="s">
        <v>62</v>
      </c>
      <c r="W6" s="4">
        <v>4</v>
      </c>
    </row>
    <row r="7" spans="1:23" x14ac:dyDescent="0.3">
      <c r="A7" s="5" t="s">
        <v>33</v>
      </c>
      <c r="B7" s="5">
        <v>506456</v>
      </c>
      <c r="G7" s="5">
        <f>H6</f>
        <v>5476066.5</v>
      </c>
      <c r="H7" s="5">
        <f>G7+F2</f>
        <v>6507365</v>
      </c>
      <c r="I7" s="4">
        <f t="shared" si="6"/>
        <v>32</v>
      </c>
      <c r="J7" s="4">
        <f>I7-I6</f>
        <v>1</v>
      </c>
      <c r="K7" s="4">
        <f t="shared" si="0"/>
        <v>1</v>
      </c>
      <c r="L7" s="4">
        <f>K7+L6</f>
        <v>10.714776642118865</v>
      </c>
      <c r="O7" s="16">
        <f t="shared" si="1"/>
        <v>8.5718213136950929</v>
      </c>
      <c r="P7" s="16">
        <f t="shared" si="2"/>
        <v>6.4288659852713188</v>
      </c>
      <c r="Q7" s="16">
        <f t="shared" si="3"/>
        <v>4.2859106568475456</v>
      </c>
      <c r="R7" s="16">
        <f>ABS($N$5-L7)</f>
        <v>2.1429553284237723</v>
      </c>
      <c r="S7" s="15">
        <f t="shared" si="5"/>
        <v>1.7763568394002505E-15</v>
      </c>
    </row>
    <row r="8" spans="1:23" x14ac:dyDescent="0.3">
      <c r="A8" s="5" t="s">
        <v>2</v>
      </c>
      <c r="B8" s="5">
        <v>540692</v>
      </c>
    </row>
    <row r="9" spans="1:23" x14ac:dyDescent="0.3">
      <c r="A9" s="5" t="s">
        <v>11</v>
      </c>
      <c r="B9" s="5">
        <v>615419</v>
      </c>
    </row>
    <row r="10" spans="1:23" x14ac:dyDescent="0.3">
      <c r="A10" s="5" t="s">
        <v>24</v>
      </c>
      <c r="B10" s="5">
        <v>690682</v>
      </c>
    </row>
    <row r="11" spans="1:23" x14ac:dyDescent="0.3">
      <c r="A11" s="5" t="s">
        <v>18</v>
      </c>
      <c r="B11" s="5">
        <v>802856</v>
      </c>
    </row>
    <row r="12" spans="1:23" x14ac:dyDescent="0.3">
      <c r="A12" s="5" t="s">
        <v>28</v>
      </c>
      <c r="B12" s="5">
        <v>861144</v>
      </c>
      <c r="S12" s="2"/>
    </row>
    <row r="13" spans="1:23" x14ac:dyDescent="0.3">
      <c r="A13" s="5" t="s">
        <v>23</v>
      </c>
      <c r="B13" s="5">
        <v>863776</v>
      </c>
    </row>
    <row r="14" spans="1:23" x14ac:dyDescent="0.3">
      <c r="A14" s="5" t="s">
        <v>32</v>
      </c>
      <c r="B14" s="5">
        <v>868376</v>
      </c>
    </row>
    <row r="15" spans="1:23" x14ac:dyDescent="0.3">
      <c r="A15" s="5" t="s">
        <v>25</v>
      </c>
      <c r="B15" s="5">
        <v>987058</v>
      </c>
    </row>
    <row r="16" spans="1:23" x14ac:dyDescent="0.3">
      <c r="A16" s="5" t="s">
        <v>14</v>
      </c>
      <c r="B16" s="5">
        <v>1048451</v>
      </c>
    </row>
    <row r="17" spans="1:2" x14ac:dyDescent="0.3">
      <c r="A17" s="5" t="s">
        <v>26</v>
      </c>
      <c r="B17" s="5">
        <v>1162695</v>
      </c>
    </row>
    <row r="18" spans="1:2" x14ac:dyDescent="0.3">
      <c r="A18" s="5" t="s">
        <v>27</v>
      </c>
      <c r="B18" s="5">
        <v>1178848</v>
      </c>
    </row>
    <row r="19" spans="1:2" x14ac:dyDescent="0.3">
      <c r="A19" s="5" t="s">
        <v>6</v>
      </c>
      <c r="B19" s="5">
        <v>1182013</v>
      </c>
    </row>
    <row r="20" spans="1:2" x14ac:dyDescent="0.3">
      <c r="A20" s="5" t="s">
        <v>13</v>
      </c>
      <c r="B20" s="5">
        <v>1182214</v>
      </c>
    </row>
    <row r="21" spans="1:2" x14ac:dyDescent="0.3">
      <c r="A21" s="5" t="s">
        <v>21</v>
      </c>
      <c r="B21" s="5">
        <v>1283262</v>
      </c>
    </row>
    <row r="22" spans="1:2" x14ac:dyDescent="0.3">
      <c r="A22" s="5" t="s">
        <v>29</v>
      </c>
      <c r="B22" s="5">
        <v>1355011</v>
      </c>
    </row>
    <row r="23" spans="1:2" x14ac:dyDescent="0.3">
      <c r="A23" s="5" t="s">
        <v>9</v>
      </c>
      <c r="B23" s="5">
        <v>1427766</v>
      </c>
    </row>
    <row r="24" spans="1:2" x14ac:dyDescent="0.3">
      <c r="A24" s="5" t="s">
        <v>3</v>
      </c>
      <c r="B24" s="5">
        <v>1463802</v>
      </c>
    </row>
    <row r="25" spans="1:2" x14ac:dyDescent="0.3">
      <c r="A25" s="5" t="s">
        <v>8</v>
      </c>
      <c r="B25" s="5">
        <v>1698428</v>
      </c>
    </row>
    <row r="26" spans="1:2" x14ac:dyDescent="0.3">
      <c r="A26" s="5" t="s">
        <v>17</v>
      </c>
      <c r="B26" s="5">
        <v>1699569</v>
      </c>
    </row>
    <row r="27" spans="1:2" x14ac:dyDescent="0.3">
      <c r="A27" s="5" t="s">
        <v>20</v>
      </c>
      <c r="B27" s="5">
        <v>2150819</v>
      </c>
    </row>
    <row r="28" spans="1:2" x14ac:dyDescent="0.3">
      <c r="A28" s="5" t="s">
        <v>12</v>
      </c>
      <c r="B28" s="5">
        <v>2257943</v>
      </c>
    </row>
    <row r="29" spans="1:2" x14ac:dyDescent="0.3">
      <c r="A29" s="5" t="s">
        <v>22</v>
      </c>
      <c r="B29" s="5">
        <v>2267222</v>
      </c>
    </row>
    <row r="30" spans="1:2" x14ac:dyDescent="0.3">
      <c r="A30" s="5" t="s">
        <v>31</v>
      </c>
      <c r="B30" s="5">
        <v>2956089</v>
      </c>
    </row>
    <row r="31" spans="1:2" x14ac:dyDescent="0.3">
      <c r="A31" s="5" t="s">
        <v>15</v>
      </c>
      <c r="B31" s="5">
        <v>3256882</v>
      </c>
    </row>
    <row r="32" spans="1:2" x14ac:dyDescent="0.3">
      <c r="A32" s="5" t="s">
        <v>10</v>
      </c>
      <c r="B32" s="5">
        <v>4205072</v>
      </c>
    </row>
    <row r="33" spans="1:2" x14ac:dyDescent="0.3">
      <c r="A33" s="5" t="s">
        <v>16</v>
      </c>
      <c r="B33" s="5">
        <v>6507365</v>
      </c>
    </row>
  </sheetData>
  <sortState xmlns:xlrd2="http://schemas.microsoft.com/office/spreadsheetml/2017/richdata2" ref="A2:B33">
    <sortCondition ref="B2:B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workbookViewId="0">
      <selection activeCell="F16" sqref="F16"/>
    </sheetView>
  </sheetViews>
  <sheetFormatPr baseColWidth="10" defaultRowHeight="14.4" x14ac:dyDescent="0.3"/>
  <cols>
    <col min="5" max="5" width="15.33203125" customWidth="1"/>
    <col min="6" max="6" width="14.88671875" customWidth="1"/>
    <col min="8" max="8" width="18.44140625" customWidth="1"/>
  </cols>
  <sheetData>
    <row r="1" spans="1:8" x14ac:dyDescent="0.3">
      <c r="A1" s="3" t="s">
        <v>0</v>
      </c>
      <c r="B1" s="3" t="s">
        <v>1</v>
      </c>
      <c r="C1" s="4" t="s">
        <v>64</v>
      </c>
    </row>
    <row r="2" spans="1:8" x14ac:dyDescent="0.3">
      <c r="A2" s="5" t="s">
        <v>2</v>
      </c>
      <c r="B2" s="5">
        <v>540692</v>
      </c>
      <c r="C2" s="6">
        <f t="shared" ref="C2:C33" si="0">IF(AND(B2&gt;=$E$5,B2&lt;=$F$5),$H$5,IF(AND(B2&gt;$E$6,B2&lt;=$F$6),$H$6,IF(AND(B2&gt;$E$7,B2&lt;=$F$7),$H$7,IF(AND(B2&gt;$E$8,B2&lt;=$F$8),$H$8,0))))</f>
        <v>1</v>
      </c>
    </row>
    <row r="3" spans="1:8" x14ac:dyDescent="0.3">
      <c r="A3" s="5" t="s">
        <v>3</v>
      </c>
      <c r="B3" s="5">
        <v>1463802</v>
      </c>
      <c r="C3" s="6">
        <f t="shared" si="0"/>
        <v>2</v>
      </c>
    </row>
    <row r="4" spans="1:8" x14ac:dyDescent="0.3">
      <c r="A4" s="5" t="s">
        <v>4</v>
      </c>
      <c r="B4" s="5">
        <v>326564</v>
      </c>
      <c r="C4" s="6">
        <f t="shared" si="0"/>
        <v>1</v>
      </c>
      <c r="E4" s="4" t="s">
        <v>56</v>
      </c>
      <c r="F4" s="4" t="s">
        <v>57</v>
      </c>
      <c r="G4" s="4" t="s">
        <v>58</v>
      </c>
      <c r="H4" s="4" t="s">
        <v>63</v>
      </c>
    </row>
    <row r="5" spans="1:8" x14ac:dyDescent="0.3">
      <c r="A5" s="5" t="s">
        <v>5</v>
      </c>
      <c r="B5" s="5">
        <v>363555</v>
      </c>
      <c r="C5" s="6">
        <f t="shared" si="0"/>
        <v>1</v>
      </c>
      <c r="E5" s="9">
        <v>319574</v>
      </c>
      <c r="F5" s="10">
        <v>1350872.5</v>
      </c>
      <c r="G5" s="6" t="s">
        <v>59</v>
      </c>
      <c r="H5" s="6">
        <v>1</v>
      </c>
    </row>
    <row r="6" spans="1:8" x14ac:dyDescent="0.3">
      <c r="A6" s="5" t="s">
        <v>6</v>
      </c>
      <c r="B6" s="5">
        <v>1182013</v>
      </c>
      <c r="C6" s="6">
        <f t="shared" si="0"/>
        <v>1</v>
      </c>
      <c r="E6" s="20">
        <v>1350872.5000100001</v>
      </c>
      <c r="F6" s="20">
        <v>2382171</v>
      </c>
      <c r="G6" s="19" t="s">
        <v>60</v>
      </c>
      <c r="H6" s="19">
        <v>2</v>
      </c>
    </row>
    <row r="7" spans="1:8" x14ac:dyDescent="0.3">
      <c r="A7" s="5" t="s">
        <v>7</v>
      </c>
      <c r="B7" s="5">
        <v>319574</v>
      </c>
      <c r="C7" s="6">
        <f t="shared" si="0"/>
        <v>1</v>
      </c>
      <c r="E7" s="11">
        <v>2382171.0000999998</v>
      </c>
      <c r="F7" s="11">
        <v>3413469.5</v>
      </c>
      <c r="G7" s="7" t="s">
        <v>61</v>
      </c>
      <c r="H7" s="7">
        <v>3</v>
      </c>
    </row>
    <row r="8" spans="1:8" x14ac:dyDescent="0.3">
      <c r="A8" s="5" t="s">
        <v>8</v>
      </c>
      <c r="B8" s="5">
        <v>1698428</v>
      </c>
      <c r="C8" s="6">
        <f t="shared" si="0"/>
        <v>2</v>
      </c>
      <c r="E8" s="12">
        <v>3413469.5000999998</v>
      </c>
      <c r="F8" s="12">
        <v>6507365</v>
      </c>
      <c r="G8" s="8" t="s">
        <v>62</v>
      </c>
      <c r="H8" s="8">
        <v>4</v>
      </c>
    </row>
    <row r="9" spans="1:8" x14ac:dyDescent="0.3">
      <c r="A9" s="5" t="s">
        <v>9</v>
      </c>
      <c r="B9" s="5">
        <v>1427766</v>
      </c>
      <c r="C9" s="6">
        <f t="shared" si="0"/>
        <v>2</v>
      </c>
      <c r="H9" s="1"/>
    </row>
    <row r="10" spans="1:8" x14ac:dyDescent="0.3">
      <c r="A10" s="5" t="s">
        <v>10</v>
      </c>
      <c r="B10" s="5">
        <v>4205072</v>
      </c>
      <c r="C10" s="6">
        <f t="shared" si="0"/>
        <v>4</v>
      </c>
    </row>
    <row r="11" spans="1:8" x14ac:dyDescent="0.3">
      <c r="A11" s="5" t="s">
        <v>11</v>
      </c>
      <c r="B11" s="5">
        <v>615419</v>
      </c>
      <c r="C11" s="6">
        <f t="shared" si="0"/>
        <v>1</v>
      </c>
    </row>
    <row r="12" spans="1:8" x14ac:dyDescent="0.3">
      <c r="A12" s="5" t="s">
        <v>12</v>
      </c>
      <c r="B12" s="5">
        <v>2257943</v>
      </c>
      <c r="C12" s="6">
        <f t="shared" si="0"/>
        <v>2</v>
      </c>
    </row>
    <row r="13" spans="1:8" x14ac:dyDescent="0.3">
      <c r="A13" s="5" t="s">
        <v>13</v>
      </c>
      <c r="B13" s="5">
        <v>1182214</v>
      </c>
      <c r="C13" s="6">
        <f t="shared" si="0"/>
        <v>1</v>
      </c>
    </row>
    <row r="14" spans="1:8" x14ac:dyDescent="0.3">
      <c r="A14" s="5" t="s">
        <v>14</v>
      </c>
      <c r="B14" s="5">
        <v>1048451</v>
      </c>
      <c r="C14" s="6">
        <f t="shared" si="0"/>
        <v>1</v>
      </c>
    </row>
    <row r="15" spans="1:8" x14ac:dyDescent="0.3">
      <c r="A15" s="5" t="s">
        <v>15</v>
      </c>
      <c r="B15" s="5">
        <v>3256882</v>
      </c>
      <c r="C15" s="6">
        <f t="shared" si="0"/>
        <v>3</v>
      </c>
    </row>
    <row r="16" spans="1:8" x14ac:dyDescent="0.3">
      <c r="A16" s="5" t="s">
        <v>16</v>
      </c>
      <c r="B16" s="5">
        <v>6507365</v>
      </c>
      <c r="C16" s="6">
        <f t="shared" si="0"/>
        <v>4</v>
      </c>
    </row>
    <row r="17" spans="1:3" x14ac:dyDescent="0.3">
      <c r="A17" s="5" t="s">
        <v>17</v>
      </c>
      <c r="B17" s="5">
        <v>1699569</v>
      </c>
      <c r="C17" s="6">
        <f t="shared" si="0"/>
        <v>2</v>
      </c>
    </row>
    <row r="18" spans="1:3" x14ac:dyDescent="0.3">
      <c r="A18" s="5" t="s">
        <v>18</v>
      </c>
      <c r="B18" s="5">
        <v>802856</v>
      </c>
      <c r="C18" s="6">
        <f t="shared" si="0"/>
        <v>1</v>
      </c>
    </row>
    <row r="19" spans="1:3" x14ac:dyDescent="0.3">
      <c r="A19" s="5" t="s">
        <v>19</v>
      </c>
      <c r="B19" s="5">
        <v>467031</v>
      </c>
      <c r="C19" s="6">
        <f t="shared" si="0"/>
        <v>1</v>
      </c>
    </row>
    <row r="20" spans="1:3" x14ac:dyDescent="0.3">
      <c r="A20" s="5" t="s">
        <v>20</v>
      </c>
      <c r="B20" s="5">
        <v>2150819</v>
      </c>
      <c r="C20" s="6">
        <f t="shared" si="0"/>
        <v>2</v>
      </c>
    </row>
    <row r="21" spans="1:3" x14ac:dyDescent="0.3">
      <c r="A21" s="5" t="s">
        <v>21</v>
      </c>
      <c r="B21" s="5">
        <v>1283262</v>
      </c>
      <c r="C21" s="6">
        <f t="shared" si="0"/>
        <v>1</v>
      </c>
    </row>
    <row r="22" spans="1:3" x14ac:dyDescent="0.3">
      <c r="A22" s="5" t="s">
        <v>22</v>
      </c>
      <c r="B22" s="5">
        <v>2267222</v>
      </c>
      <c r="C22" s="19">
        <f t="shared" si="0"/>
        <v>2</v>
      </c>
    </row>
    <row r="23" spans="1:3" x14ac:dyDescent="0.3">
      <c r="A23" s="5" t="s">
        <v>23</v>
      </c>
      <c r="B23" s="5">
        <v>863776</v>
      </c>
      <c r="C23" s="19">
        <f t="shared" si="0"/>
        <v>1</v>
      </c>
    </row>
    <row r="24" spans="1:3" x14ac:dyDescent="0.3">
      <c r="A24" s="5" t="s">
        <v>24</v>
      </c>
      <c r="B24" s="5">
        <v>690682</v>
      </c>
      <c r="C24" s="19">
        <f t="shared" si="0"/>
        <v>1</v>
      </c>
    </row>
    <row r="25" spans="1:3" x14ac:dyDescent="0.3">
      <c r="A25" s="5" t="s">
        <v>25</v>
      </c>
      <c r="B25" s="5">
        <v>987058</v>
      </c>
      <c r="C25" s="19">
        <f t="shared" si="0"/>
        <v>1</v>
      </c>
    </row>
    <row r="26" spans="1:3" x14ac:dyDescent="0.3">
      <c r="A26" s="5" t="s">
        <v>26</v>
      </c>
      <c r="B26" s="5">
        <v>1162695</v>
      </c>
      <c r="C26" s="19">
        <f t="shared" si="0"/>
        <v>1</v>
      </c>
    </row>
    <row r="27" spans="1:3" x14ac:dyDescent="0.3">
      <c r="A27" s="5" t="s">
        <v>27</v>
      </c>
      <c r="B27" s="5">
        <v>1178848</v>
      </c>
      <c r="C27" s="19">
        <f t="shared" si="0"/>
        <v>1</v>
      </c>
    </row>
    <row r="28" spans="1:3" x14ac:dyDescent="0.3">
      <c r="A28" s="5" t="s">
        <v>28</v>
      </c>
      <c r="B28" s="5">
        <v>861144</v>
      </c>
      <c r="C28" s="19">
        <f t="shared" si="0"/>
        <v>1</v>
      </c>
    </row>
    <row r="29" spans="1:3" x14ac:dyDescent="0.3">
      <c r="A29" s="5" t="s">
        <v>29</v>
      </c>
      <c r="B29" s="5">
        <v>1355011</v>
      </c>
      <c r="C29" s="19">
        <f t="shared" si="0"/>
        <v>2</v>
      </c>
    </row>
    <row r="30" spans="1:3" x14ac:dyDescent="0.3">
      <c r="A30" s="5" t="s">
        <v>30</v>
      </c>
      <c r="B30" s="5">
        <v>495846</v>
      </c>
      <c r="C30" s="7">
        <f t="shared" si="0"/>
        <v>1</v>
      </c>
    </row>
    <row r="31" spans="1:3" x14ac:dyDescent="0.3">
      <c r="A31" s="5" t="s">
        <v>31</v>
      </c>
      <c r="B31" s="5">
        <v>2956089</v>
      </c>
      <c r="C31" s="7">
        <f t="shared" si="0"/>
        <v>3</v>
      </c>
    </row>
    <row r="32" spans="1:3" x14ac:dyDescent="0.3">
      <c r="A32" s="5" t="s">
        <v>32</v>
      </c>
      <c r="B32" s="5">
        <v>868376</v>
      </c>
      <c r="C32" s="8">
        <f t="shared" si="0"/>
        <v>1</v>
      </c>
    </row>
    <row r="33" spans="1:3" x14ac:dyDescent="0.3">
      <c r="A33" s="5" t="s">
        <v>33</v>
      </c>
      <c r="B33" s="5">
        <v>506456</v>
      </c>
      <c r="C33" s="8">
        <f t="shared" si="0"/>
        <v>1</v>
      </c>
    </row>
  </sheetData>
  <sortState xmlns:xlrd2="http://schemas.microsoft.com/office/spreadsheetml/2017/richdata2" ref="A2:B33">
    <sortCondition ref="A2:A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Calculos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Arturo Gonzalez</cp:lastModifiedBy>
  <dcterms:created xsi:type="dcterms:W3CDTF">2017-09-09T16:49:46Z</dcterms:created>
  <dcterms:modified xsi:type="dcterms:W3CDTF">2020-10-08T06:32:40Z</dcterms:modified>
</cp:coreProperties>
</file>