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1424BF49-A5CF-4001-8652-BF4088A0A02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eight-loss data, lbs" sheetId="1" r:id="rId1"/>
    <sheet name="Weight-loss data, kg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G19" i="2"/>
  <c r="C24" i="2"/>
  <c r="G18" i="2"/>
  <c r="G17" i="2"/>
  <c r="G16" i="2"/>
  <c r="D13" i="2"/>
  <c r="D14" i="2"/>
  <c r="D15" i="2"/>
  <c r="D16" i="2"/>
  <c r="D17" i="2"/>
  <c r="D18" i="2"/>
  <c r="D19" i="2"/>
  <c r="D20" i="2"/>
  <c r="D21" i="2"/>
  <c r="D12" i="2"/>
  <c r="D12" i="1"/>
  <c r="H19" i="1"/>
  <c r="H17" i="1"/>
  <c r="H16" i="1" l="1"/>
  <c r="C22" i="1"/>
  <c r="B22" i="1"/>
  <c r="H15" i="1"/>
  <c r="H14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<sst xmlns="http://schemas.openxmlformats.org/spreadsheetml/2006/main" count="80" uniqueCount="60">
  <si>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</si>
  <si>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</si>
  <si>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</si>
  <si>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</si>
  <si>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</si>
  <si>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</si>
  <si>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</si>
  <si>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</si>
  <si>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</si>
  <si>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</si>
  <si>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</si>
  <si>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</si>
  <si>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</si>
  <si>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</si>
  <si>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</si>
  <si>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</si>
  <si>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</si>
  <si>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</si>
  <si>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</si>
  <si>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Difference</t>
  </si>
  <si>
    <t>Task 1:</t>
  </si>
  <si>
    <t xml:space="preserve">Task 2: </t>
  </si>
  <si>
    <t xml:space="preserve">Task 3: </t>
  </si>
  <si>
    <t>Varianza diff:</t>
  </si>
  <si>
    <t xml:space="preserve">Desviación estandar </t>
  </si>
  <si>
    <t xml:space="preserve">Error Estándar </t>
  </si>
  <si>
    <t>Media</t>
  </si>
  <si>
    <t xml:space="preserve">Task 4: </t>
  </si>
  <si>
    <t xml:space="preserve">p-valor </t>
  </si>
  <si>
    <t>Media diff</t>
  </si>
  <si>
    <t>T-score</t>
  </si>
  <si>
    <t xml:space="preserve">miu: </t>
  </si>
  <si>
    <t xml:space="preserve">Este progama no funciona para bajar de peso si la diferencia de masa es mayor o igual a cero </t>
  </si>
  <si>
    <t>Evaluación</t>
  </si>
  <si>
    <t>One sided alpha valor</t>
  </si>
  <si>
    <t xml:space="preserve">Dado que el p valor es más grande que alpha, podemos decir que el programa no funciona </t>
  </si>
  <si>
    <t xml:space="preserve">Evaluación </t>
  </si>
  <si>
    <t xml:space="preserve">p&lt; alpha </t>
  </si>
  <si>
    <t xml:space="preserve">p &lt; alphab </t>
  </si>
  <si>
    <t>Dado que el p valor es más pequeño que alpha, podemos decir que el programa funciona</t>
  </si>
  <si>
    <t xml:space="preserve">Dado que el p valor es más pequeño que alpha, podemos decir que el programa no funciona </t>
  </si>
  <si>
    <t xml:space="preserve">p &gt; alphab </t>
  </si>
  <si>
    <t>Diferencia</t>
  </si>
  <si>
    <t xml:space="preserve">Task 2: El programa no funciona dado que la media es mayor o igual a cero </t>
  </si>
  <si>
    <t>miu:</t>
  </si>
  <si>
    <t xml:space="preserve">Usamos t- stadistic </t>
  </si>
  <si>
    <t>Varianza:</t>
  </si>
  <si>
    <t>Desviación std</t>
  </si>
  <si>
    <t>Total</t>
  </si>
  <si>
    <t>Error Std</t>
  </si>
  <si>
    <t xml:space="preserve">T.score </t>
  </si>
  <si>
    <t>Task 3:</t>
  </si>
  <si>
    <t>Dado que es una desigualdad por un lado, usamos one tail</t>
  </si>
  <si>
    <t xml:space="preserve">Usando alpha = 10% tenemos que: </t>
  </si>
  <si>
    <t>p:</t>
  </si>
  <si>
    <t>Dado que p&lt;0.1 podemos decir que rechazamos la hipotesís nula, osea, el programa funciona</t>
  </si>
  <si>
    <t xml:space="preserve">Usando alpha = 5% tenemos que: </t>
  </si>
  <si>
    <t>Dado que p&lt;0.05 podemos decir que rechazamos la hipotesís nula, osea, el programa funciona</t>
  </si>
  <si>
    <t xml:space="preserve">Usando alpha = 1% tenemos que: </t>
  </si>
  <si>
    <t>Dado que p&gt;0.1 podemos decir que aceptamos la hipotesís nula, osea, el programa  no funciona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</si>
</sst>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164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10" fontId="1" fillId="2" borderId="0" xfId="0" applyNumberFormat="1" applyFont="1" applyFill="1" applyBorder="1"/>
    <xf numFmtId="9" fontId="1" fillId="2" borderId="0" xfId="0" applyNumberFormat="1" applyFont="1" applyFill="1" applyBorder="1"/>
    <xf numFmtId="9" fontId="1" fillId="2" borderId="0" xfId="0" applyNumberFormat="1" applyFont="1" applyFill="1"/>
    <xf numFmtId="2" fontId="3" fillId="2" borderId="0" xfId="0" applyNumberFormat="1" applyFont="1" applyFill="1" applyBorder="1"/>
    <xf numFmtId="0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6"/>
  <sheetViews>
    <sheetView zoomScaleNormal="100" workbookViewId="0">
      <selection activeCell="D12" sqref="D12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9.28515625" style="1" customWidth="1"/>
    <col min="4" max="4" width="17.7109375" style="1" bestFit="1" customWidth="1"/>
    <col min="5" max="5" width="8.85546875" style="1"/>
    <col min="6" max="6" width="15.7109375" style="1" customWidth="1"/>
    <col min="7" max="7" width="18" style="1" customWidth="1"/>
    <col min="8" max="8" width="10.28515625" style="1" bestFit="1" customWidth="1"/>
    <col min="9" max="9" width="7.7109375" style="1" bestFit="1" customWidth="1"/>
    <col min="10" max="14" width="8.85546875" style="1"/>
    <col min="15" max="15" width="2.7109375" style="1" bestFit="1" customWidth="1"/>
    <col min="16" max="16384" width="8.85546875" style="1"/>
  </cols>
  <sheetData>
    <row r="1" spans="2:14" ht="15.75" x14ac:dyDescent="0.25">
      <c r="B1" s="2" t="s">
        <v>0</v>
      </c>
    </row>
    <row r="2" spans="2:14" x14ac:dyDescent="0.2">
      <c r="B2" s="3" t="s">
        <v>8</v>
      </c>
    </row>
    <row r="3" spans="2:14" x14ac:dyDescent="0.2">
      <c r="B3" s="3"/>
    </row>
    <row r="4" spans="2:14" x14ac:dyDescent="0.2">
      <c r="B4" s="3" t="s">
        <v>1</v>
      </c>
      <c r="C4" s="1" t="s">
        <v>9</v>
      </c>
    </row>
    <row r="5" spans="2:14" x14ac:dyDescent="0.2">
      <c r="B5" s="3" t="s">
        <v>2</v>
      </c>
      <c r="C5" s="1" t="s">
        <v>3</v>
      </c>
    </row>
    <row r="6" spans="2:14" x14ac:dyDescent="0.2">
      <c r="B6" s="3" t="s">
        <v>4</v>
      </c>
      <c r="C6" s="1" t="s">
        <v>13</v>
      </c>
    </row>
    <row r="7" spans="2:14" x14ac:dyDescent="0.2">
      <c r="B7" s="3" t="s">
        <v>6</v>
      </c>
      <c r="C7" s="1" t="s">
        <v>5</v>
      </c>
    </row>
    <row r="8" spans="2:14" x14ac:dyDescent="0.2">
      <c r="B8" s="3" t="s">
        <v>7</v>
      </c>
      <c r="C8" s="1" t="s">
        <v>10</v>
      </c>
    </row>
    <row r="9" spans="2:14" x14ac:dyDescent="0.2">
      <c r="B9" s="3" t="s">
        <v>12</v>
      </c>
      <c r="C9" s="1" t="s">
        <v>11</v>
      </c>
    </row>
    <row r="10" spans="2:14" x14ac:dyDescent="0.2">
      <c r="D10" s="1" t="s">
        <v>20</v>
      </c>
    </row>
    <row r="11" spans="2:14" ht="12.75" thickBot="1" x14ac:dyDescent="0.25">
      <c r="B11" s="4" t="s">
        <v>15</v>
      </c>
      <c r="C11" s="4" t="s">
        <v>16</v>
      </c>
      <c r="D11" s="11" t="s">
        <v>19</v>
      </c>
      <c r="G11" s="1" t="s">
        <v>31</v>
      </c>
      <c r="H11" s="1">
        <v>0</v>
      </c>
    </row>
    <row r="12" spans="2:14" x14ac:dyDescent="0.2">
      <c r="B12" s="5">
        <v>228.5752732416</v>
      </c>
      <c r="C12" s="5">
        <v>228.55</v>
      </c>
      <c r="D12" s="7">
        <f>C12-B12</f>
        <v>-2.5273241599990115E-2</v>
      </c>
      <c r="F12" s="9" t="s">
        <v>21</v>
      </c>
      <c r="G12" s="7" t="s">
        <v>32</v>
      </c>
      <c r="H12" s="8"/>
      <c r="I12" s="8"/>
      <c r="J12" s="8"/>
      <c r="K12" s="8"/>
      <c r="L12" s="8"/>
      <c r="M12" s="8"/>
      <c r="N12" s="8"/>
    </row>
    <row r="13" spans="2:14" x14ac:dyDescent="0.2">
      <c r="B13" s="5">
        <v>244.00763158160001</v>
      </c>
      <c r="C13" s="5">
        <v>238.94556573959997</v>
      </c>
      <c r="D13" s="7">
        <f t="shared" ref="D13:D21" si="0">C13-B13</f>
        <v>-5.0620658420000382</v>
      </c>
      <c r="F13" s="9"/>
      <c r="G13" s="7"/>
      <c r="H13" s="8"/>
      <c r="I13" s="7"/>
      <c r="J13" s="7"/>
      <c r="K13" s="8"/>
      <c r="L13" s="8"/>
      <c r="M13" s="8"/>
      <c r="N13" s="8"/>
    </row>
    <row r="14" spans="2:14" x14ac:dyDescent="0.2">
      <c r="B14" s="5">
        <v>262.46032291099999</v>
      </c>
      <c r="C14" s="5">
        <v>255.62</v>
      </c>
      <c r="D14" s="7">
        <f t="shared" si="0"/>
        <v>-6.840322910999987</v>
      </c>
      <c r="F14" s="9" t="s">
        <v>22</v>
      </c>
      <c r="G14" s="1" t="s">
        <v>23</v>
      </c>
      <c r="H14" s="7">
        <f>_xlfn.VAR.S(D12:D21)</f>
        <v>15.622986039681772</v>
      </c>
      <c r="I14" s="7"/>
      <c r="J14" s="7" t="s">
        <v>27</v>
      </c>
      <c r="K14" s="8" t="s">
        <v>34</v>
      </c>
      <c r="L14" s="8"/>
      <c r="M14" s="8">
        <v>0.1</v>
      </c>
      <c r="N14" s="8"/>
    </row>
    <row r="15" spans="2:14" x14ac:dyDescent="0.2">
      <c r="B15" s="5">
        <v>224.320351585</v>
      </c>
      <c r="C15" s="5">
        <v>224.22</v>
      </c>
      <c r="D15" s="7">
        <f t="shared" si="0"/>
        <v>-0.10035158499999852</v>
      </c>
      <c r="F15" s="8"/>
      <c r="G15" s="8" t="s">
        <v>24</v>
      </c>
      <c r="H15" s="7">
        <f>_xlfn.STDEV.S(D12:D21)</f>
        <v>3.9525923189321932</v>
      </c>
      <c r="I15" s="7"/>
      <c r="J15" s="7"/>
      <c r="K15" s="8"/>
      <c r="L15" s="8"/>
      <c r="M15" s="8"/>
      <c r="N15" s="8"/>
    </row>
    <row r="16" spans="2:14" x14ac:dyDescent="0.2">
      <c r="B16" s="5">
        <v>202.14184802779999</v>
      </c>
      <c r="C16" s="5">
        <v>199.71</v>
      </c>
      <c r="D16" s="7">
        <f t="shared" si="0"/>
        <v>-2.4318480277999868</v>
      </c>
      <c r="F16" s="9"/>
      <c r="G16" s="9" t="s">
        <v>25</v>
      </c>
      <c r="H16" s="7">
        <f>H15/SQRT(C22)</f>
        <v>1.2499194389912405</v>
      </c>
      <c r="I16" s="7"/>
      <c r="J16" s="12">
        <v>0.1</v>
      </c>
      <c r="K16" s="8" t="s">
        <v>28</v>
      </c>
      <c r="L16" s="8"/>
      <c r="M16" s="8">
        <v>3.7900000000000003E-2</v>
      </c>
      <c r="N16" s="8"/>
    </row>
    <row r="17" spans="2:14" x14ac:dyDescent="0.2">
      <c r="B17" s="5">
        <v>246.98387211859998</v>
      </c>
      <c r="C17" s="5">
        <v>248.469535458</v>
      </c>
      <c r="D17" s="7">
        <f t="shared" si="0"/>
        <v>1.4856633394000198</v>
      </c>
      <c r="F17" s="8"/>
      <c r="G17" s="8" t="s">
        <v>29</v>
      </c>
      <c r="H17" s="7">
        <f>AVERAGE(D12:D21)</f>
        <v>-2.5070888468999954</v>
      </c>
      <c r="I17" s="7"/>
      <c r="J17" s="7"/>
      <c r="K17" s="8"/>
      <c r="L17" s="8"/>
      <c r="M17" s="8"/>
      <c r="N17" s="8"/>
    </row>
    <row r="18" spans="2:14" x14ac:dyDescent="0.2">
      <c r="B18" s="5">
        <v>195.85867356079999</v>
      </c>
      <c r="C18" s="5">
        <v>192.6043982672</v>
      </c>
      <c r="D18" s="7">
        <f t="shared" si="0"/>
        <v>-3.2542752935999886</v>
      </c>
      <c r="F18" s="9"/>
      <c r="G18" s="9"/>
      <c r="H18" s="10"/>
      <c r="I18" s="7"/>
      <c r="J18" s="7"/>
      <c r="K18" s="8" t="s">
        <v>33</v>
      </c>
      <c r="L18" s="8"/>
      <c r="M18" s="8" t="s">
        <v>37</v>
      </c>
      <c r="N18" s="8"/>
    </row>
    <row r="19" spans="2:14" x14ac:dyDescent="0.2">
      <c r="B19" s="5">
        <v>231.88220717159999</v>
      </c>
      <c r="C19" s="5">
        <v>228.84839413999998</v>
      </c>
      <c r="D19" s="7">
        <f t="shared" si="0"/>
        <v>-3.0338130316000047</v>
      </c>
      <c r="F19" s="8"/>
      <c r="G19" s="8" t="s">
        <v>30</v>
      </c>
      <c r="H19" s="7">
        <f>(H17 -H11)/H16</f>
        <v>-2.0058003489595824</v>
      </c>
      <c r="I19" s="7"/>
      <c r="J19" s="7"/>
      <c r="K19" s="8"/>
      <c r="L19" s="8"/>
      <c r="M19" s="8"/>
      <c r="N19" s="8"/>
    </row>
    <row r="20" spans="2:14" x14ac:dyDescent="0.2">
      <c r="B20" s="5">
        <v>243.32419856939998</v>
      </c>
      <c r="C20" s="5">
        <v>233.85288748739998</v>
      </c>
      <c r="D20" s="7">
        <f t="shared" si="0"/>
        <v>-9.4713110819999997</v>
      </c>
      <c r="F20" s="9"/>
      <c r="G20" s="11"/>
      <c r="H20" s="11"/>
      <c r="I20" s="11"/>
      <c r="J20" s="11"/>
      <c r="K20" s="8" t="s">
        <v>39</v>
      </c>
      <c r="L20" s="8"/>
      <c r="M20" s="8"/>
      <c r="N20" s="8"/>
    </row>
    <row r="21" spans="2:14" x14ac:dyDescent="0.2">
      <c r="B21" s="6">
        <v>266.73729079379996</v>
      </c>
      <c r="C21" s="6">
        <v>270.39999999999998</v>
      </c>
      <c r="D21" s="7">
        <f t="shared" si="0"/>
        <v>3.6627092062000202</v>
      </c>
      <c r="F21" s="8"/>
      <c r="G21" s="10"/>
      <c r="H21" s="7"/>
      <c r="I21" s="7"/>
      <c r="J21" s="7"/>
      <c r="K21" s="8"/>
      <c r="L21" s="8"/>
      <c r="M21" s="8"/>
      <c r="N21" s="8"/>
    </row>
    <row r="22" spans="2:14" x14ac:dyDescent="0.2">
      <c r="B22" s="1">
        <f>COUNT(B12:B21)</f>
        <v>10</v>
      </c>
      <c r="C22" s="1">
        <f>COUNT(C12:C21)</f>
        <v>10</v>
      </c>
      <c r="F22" s="8"/>
      <c r="G22" s="10"/>
      <c r="H22" s="7"/>
      <c r="I22" s="7"/>
      <c r="N22" s="8"/>
    </row>
    <row r="23" spans="2:14" x14ac:dyDescent="0.2">
      <c r="F23" s="8"/>
      <c r="G23" s="10"/>
      <c r="H23" s="7"/>
      <c r="I23" s="8"/>
    </row>
    <row r="24" spans="2:14" x14ac:dyDescent="0.2">
      <c r="F24" s="8"/>
      <c r="G24" s="8"/>
      <c r="H24" s="8"/>
      <c r="I24" s="8"/>
      <c r="J24" s="13">
        <v>0.05</v>
      </c>
      <c r="K24" s="8" t="s">
        <v>28</v>
      </c>
      <c r="L24" s="8"/>
      <c r="M24" s="8">
        <v>3.7900000000000003E-2</v>
      </c>
      <c r="N24" s="8"/>
    </row>
    <row r="25" spans="2:14" x14ac:dyDescent="0.2">
      <c r="F25" s="8"/>
      <c r="G25" s="8"/>
      <c r="H25" s="8"/>
      <c r="I25" s="8"/>
      <c r="J25" s="8"/>
      <c r="K25" s="8"/>
      <c r="L25" s="8"/>
      <c r="M25" s="8"/>
      <c r="N25" s="8"/>
    </row>
    <row r="26" spans="2:14" x14ac:dyDescent="0.2">
      <c r="J26" s="8"/>
      <c r="K26" s="8" t="s">
        <v>36</v>
      </c>
      <c r="L26" s="8"/>
      <c r="M26" s="8" t="s">
        <v>38</v>
      </c>
      <c r="N26" s="8"/>
    </row>
    <row r="28" spans="2:14" x14ac:dyDescent="0.2">
      <c r="K28" s="8" t="s">
        <v>40</v>
      </c>
    </row>
    <row r="30" spans="2:14" x14ac:dyDescent="0.2">
      <c r="J30" s="8"/>
      <c r="K30" s="8" t="s">
        <v>34</v>
      </c>
      <c r="L30" s="8"/>
      <c r="M30" s="8">
        <v>0.01</v>
      </c>
    </row>
    <row r="32" spans="2:14" x14ac:dyDescent="0.2">
      <c r="J32" s="14">
        <v>0.01</v>
      </c>
      <c r="K32" s="8" t="s">
        <v>28</v>
      </c>
      <c r="L32" s="8"/>
      <c r="M32" s="8">
        <v>3.7900000000000003E-2</v>
      </c>
    </row>
    <row r="33" spans="11:13" x14ac:dyDescent="0.2">
      <c r="K33" s="8"/>
      <c r="L33" s="8"/>
      <c r="M33" s="8"/>
    </row>
    <row r="34" spans="11:13" x14ac:dyDescent="0.2">
      <c r="K34" s="8" t="s">
        <v>36</v>
      </c>
      <c r="L34" s="8"/>
      <c r="M34" s="8" t="s">
        <v>41</v>
      </c>
    </row>
    <row r="36" spans="11:13" x14ac:dyDescent="0.2">
      <c r="K36" s="8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9"/>
  <sheetViews>
    <sheetView tabSelected="1" topLeftCell="A3" zoomScaleNormal="100" workbookViewId="0">
      <selection activeCell="I30" sqref="I30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8.85546875" style="1" customWidth="1"/>
    <col min="4" max="4" width="18.140625" style="1" customWidth="1"/>
    <col min="5" max="5" width="8.85546875" style="1"/>
    <col min="6" max="6" width="15.7109375" style="1" customWidth="1"/>
    <col min="7" max="7" width="12.140625" style="1" customWidth="1"/>
    <col min="8" max="8" width="10.28515625" style="1" customWidth="1"/>
    <col min="9" max="9" width="7.7109375" style="1" customWidth="1"/>
    <col min="10" max="14" width="8.85546875" style="1"/>
    <col min="15" max="15" width="2.7109375" style="1" customWidth="1"/>
    <col min="16" max="16384" width="8.85546875" style="1"/>
  </cols>
  <sheetData>
    <row r="1" spans="2:20" ht="15.75" x14ac:dyDescent="0.25">
      <c r="B1" s="2" t="s">
        <v>0</v>
      </c>
    </row>
    <row r="2" spans="2:20" x14ac:dyDescent="0.2">
      <c r="B2" s="3" t="s">
        <v>14</v>
      </c>
    </row>
    <row r="3" spans="2:20" x14ac:dyDescent="0.2">
      <c r="B3" s="3"/>
    </row>
    <row r="4" spans="2:20" x14ac:dyDescent="0.2">
      <c r="B4" s="3" t="s">
        <v>1</v>
      </c>
      <c r="C4" s="1" t="s">
        <v>9</v>
      </c>
    </row>
    <row r="5" spans="2:20" x14ac:dyDescent="0.2">
      <c r="B5" s="3" t="s">
        <v>2</v>
      </c>
      <c r="C5" s="1" t="s">
        <v>3</v>
      </c>
    </row>
    <row r="6" spans="2:20" x14ac:dyDescent="0.2">
      <c r="B6" s="3" t="s">
        <v>4</v>
      </c>
      <c r="C6" s="1" t="s">
        <v>13</v>
      </c>
    </row>
    <row r="7" spans="2:20" x14ac:dyDescent="0.2">
      <c r="B7" s="3" t="s">
        <v>6</v>
      </c>
      <c r="C7" s="1" t="s">
        <v>5</v>
      </c>
    </row>
    <row r="8" spans="2:20" x14ac:dyDescent="0.2">
      <c r="B8" s="3" t="s">
        <v>7</v>
      </c>
      <c r="C8" s="1" t="s">
        <v>10</v>
      </c>
    </row>
    <row r="9" spans="2:20" x14ac:dyDescent="0.2">
      <c r="B9" s="3" t="s">
        <v>12</v>
      </c>
      <c r="C9" s="1" t="s">
        <v>11</v>
      </c>
    </row>
    <row r="10" spans="2:20" x14ac:dyDescent="0.2">
      <c r="S10" s="8"/>
      <c r="T10" s="8"/>
    </row>
    <row r="11" spans="2:20" ht="12.75" thickBot="1" x14ac:dyDescent="0.25">
      <c r="B11" s="4" t="s">
        <v>17</v>
      </c>
      <c r="C11" s="4" t="s">
        <v>18</v>
      </c>
      <c r="D11" s="11" t="s">
        <v>42</v>
      </c>
      <c r="E11" s="8"/>
      <c r="F11" s="8" t="s">
        <v>43</v>
      </c>
      <c r="G11" s="8"/>
      <c r="H11" s="8"/>
      <c r="I11" s="8"/>
      <c r="J11" s="8"/>
      <c r="K11" s="8"/>
      <c r="L11" s="8"/>
      <c r="M11" s="8"/>
      <c r="N11" s="8"/>
      <c r="O11" s="8"/>
      <c r="S11" s="8"/>
      <c r="T11" s="8"/>
    </row>
    <row r="12" spans="2:20" x14ac:dyDescent="0.2">
      <c r="B12" s="5">
        <v>103.67999991305493</v>
      </c>
      <c r="C12" s="5">
        <v>103.66853616350001</v>
      </c>
      <c r="D12" s="7">
        <f>C12 - B12</f>
        <v>-1.1463749554920355E-2</v>
      </c>
      <c r="E12" s="8"/>
      <c r="F12" s="9" t="s">
        <v>44</v>
      </c>
      <c r="G12" s="7">
        <v>0</v>
      </c>
      <c r="H12" s="8"/>
      <c r="I12" s="8"/>
      <c r="J12" s="8"/>
      <c r="K12" s="8"/>
      <c r="L12" s="8"/>
      <c r="M12" s="8"/>
      <c r="N12" s="8"/>
      <c r="O12" s="8"/>
      <c r="S12" s="7"/>
      <c r="T12" s="8"/>
    </row>
    <row r="13" spans="2:20" x14ac:dyDescent="0.2">
      <c r="B13" s="5">
        <v>110.67999990718481</v>
      </c>
      <c r="C13" s="5">
        <v>108.38388546481596</v>
      </c>
      <c r="D13" s="7">
        <f t="shared" ref="D13:D21" si="0">C13 - B13</f>
        <v>-2.2961144423688467</v>
      </c>
      <c r="E13" s="8"/>
      <c r="F13" s="9"/>
      <c r="G13" s="7"/>
      <c r="H13" s="8"/>
      <c r="I13" s="7"/>
      <c r="J13" s="7"/>
      <c r="K13" s="8"/>
      <c r="L13" s="8"/>
      <c r="M13" s="8"/>
      <c r="N13" s="8"/>
      <c r="O13" s="8"/>
      <c r="S13" s="7"/>
      <c r="T13" s="8"/>
    </row>
    <row r="14" spans="2:20" x14ac:dyDescent="0.2">
      <c r="B14" s="5">
        <v>119.04999990016579</v>
      </c>
      <c r="C14" s="5">
        <v>115.9472816194</v>
      </c>
      <c r="D14" s="7">
        <f t="shared" si="0"/>
        <v>-3.1027182807657852</v>
      </c>
      <c r="E14" s="8"/>
      <c r="F14" s="9" t="s">
        <v>22</v>
      </c>
      <c r="G14" s="7"/>
      <c r="H14" s="8"/>
      <c r="I14" s="7" t="s">
        <v>51</v>
      </c>
      <c r="J14" s="7" t="s">
        <v>52</v>
      </c>
      <c r="K14" s="8"/>
      <c r="L14" s="8"/>
      <c r="M14" s="8"/>
      <c r="N14" s="8"/>
      <c r="O14" s="8"/>
      <c r="S14" s="7"/>
      <c r="T14" s="8"/>
    </row>
    <row r="15" spans="2:20" x14ac:dyDescent="0.2">
      <c r="B15" s="5">
        <v>101.74999991467341</v>
      </c>
      <c r="C15" s="5">
        <v>101.7044812014</v>
      </c>
      <c r="D15" s="7">
        <f t="shared" si="0"/>
        <v>-4.5518713273409617E-2</v>
      </c>
      <c r="E15" s="8"/>
      <c r="F15" s="8" t="s">
        <v>45</v>
      </c>
      <c r="G15" s="8"/>
      <c r="H15" s="8"/>
      <c r="I15" s="7"/>
      <c r="J15" s="7"/>
      <c r="K15" s="8"/>
      <c r="L15" s="8"/>
      <c r="M15" s="8"/>
      <c r="N15" s="8"/>
      <c r="O15" s="8"/>
      <c r="S15" s="7"/>
      <c r="T15" s="8"/>
    </row>
    <row r="16" spans="2:20" x14ac:dyDescent="0.2">
      <c r="B16" s="5">
        <v>91.689999923109625</v>
      </c>
      <c r="C16" s="5">
        <v>90.586932212700006</v>
      </c>
      <c r="D16" s="7">
        <f t="shared" si="0"/>
        <v>-1.1030677104096185</v>
      </c>
      <c r="E16" s="8"/>
      <c r="F16" s="9" t="s">
        <v>26</v>
      </c>
      <c r="G16" s="15">
        <f>AVERAGE(D12:D21)</f>
        <v>-1.1371963718659388</v>
      </c>
      <c r="H16" s="7"/>
      <c r="I16" s="7" t="s">
        <v>53</v>
      </c>
      <c r="J16" s="7"/>
      <c r="K16" s="8"/>
      <c r="L16" s="8"/>
      <c r="M16" s="8"/>
      <c r="N16" s="8"/>
      <c r="O16" s="8"/>
      <c r="S16" s="7"/>
      <c r="T16" s="8"/>
    </row>
    <row r="17" spans="2:20" x14ac:dyDescent="0.2">
      <c r="B17" s="5">
        <v>112.02999990605269</v>
      </c>
      <c r="C17" s="5">
        <v>112.70388546119325</v>
      </c>
      <c r="D17" s="7">
        <f t="shared" si="0"/>
        <v>0.67388555514055781</v>
      </c>
      <c r="E17" s="8"/>
      <c r="F17" s="8" t="s">
        <v>46</v>
      </c>
      <c r="G17" s="7">
        <f>_xlfn.VAR.S(D12:D21)</f>
        <v>3.2143674813032237</v>
      </c>
      <c r="H17" s="8"/>
      <c r="I17" s="7"/>
      <c r="J17" s="7"/>
      <c r="K17" s="8"/>
      <c r="L17" s="8"/>
      <c r="M17" s="8"/>
      <c r="N17" s="8"/>
      <c r="O17" s="8"/>
      <c r="S17" s="7"/>
      <c r="T17" s="8"/>
    </row>
    <row r="18" spans="2:20" x14ac:dyDescent="0.2">
      <c r="B18" s="5">
        <v>88.839999925499612</v>
      </c>
      <c r="C18" s="5">
        <v>87.363885482443138</v>
      </c>
      <c r="D18" s="7">
        <f t="shared" si="0"/>
        <v>-1.4761144430564741</v>
      </c>
      <c r="E18" s="8"/>
      <c r="F18" s="9" t="s">
        <v>47</v>
      </c>
      <c r="G18" s="15">
        <f>_xlfn.STDEV.S(D12:D21)</f>
        <v>1.7928657175882481</v>
      </c>
      <c r="H18" s="10"/>
      <c r="I18" s="7"/>
      <c r="J18" s="7" t="s">
        <v>54</v>
      </c>
      <c r="K18" s="16">
        <v>3.7719999999999997E-2</v>
      </c>
      <c r="L18" s="8"/>
      <c r="M18" s="8"/>
      <c r="N18" s="8"/>
      <c r="O18" s="8"/>
      <c r="S18" s="7"/>
      <c r="T18" s="8"/>
    </row>
    <row r="19" spans="2:20" x14ac:dyDescent="0.2">
      <c r="B19" s="5">
        <v>105.17999991179704</v>
      </c>
      <c r="C19" s="5">
        <v>103.8038854686567</v>
      </c>
      <c r="D19" s="7">
        <f t="shared" si="0"/>
        <v>-1.376114443140338</v>
      </c>
      <c r="E19" s="8"/>
      <c r="F19" s="8" t="s">
        <v>49</v>
      </c>
      <c r="G19" s="7">
        <f>G18/SQRT(C24)</f>
        <v>0.56695392064110672</v>
      </c>
      <c r="H19" s="8"/>
      <c r="I19" s="7" t="s">
        <v>55</v>
      </c>
      <c r="J19" s="7"/>
      <c r="K19" s="8"/>
      <c r="L19" s="8"/>
      <c r="M19" s="8"/>
      <c r="N19" s="8"/>
      <c r="O19" s="8"/>
      <c r="S19" s="7"/>
      <c r="T19" s="8"/>
    </row>
    <row r="20" spans="2:20" x14ac:dyDescent="0.2">
      <c r="B20" s="5">
        <v>110.36999990744475</v>
      </c>
      <c r="C20" s="5">
        <v>106.07388546675311</v>
      </c>
      <c r="D20" s="7">
        <f t="shared" si="0"/>
        <v>-4.2961144406916389</v>
      </c>
      <c r="E20" s="8"/>
      <c r="F20" s="9"/>
      <c r="G20" s="11"/>
      <c r="H20" s="11"/>
      <c r="I20" s="11"/>
      <c r="J20" s="11"/>
      <c r="K20" s="8"/>
      <c r="L20" s="8"/>
      <c r="M20" s="8"/>
      <c r="N20" s="8"/>
      <c r="O20" s="8"/>
      <c r="S20" s="7"/>
      <c r="T20" s="8"/>
    </row>
    <row r="21" spans="2:20" x14ac:dyDescent="0.2">
      <c r="B21" s="6">
        <v>120.98999989853891</v>
      </c>
      <c r="C21" s="6">
        <v>122.651376848</v>
      </c>
      <c r="D21" s="7">
        <f t="shared" si="0"/>
        <v>1.6613769494610864</v>
      </c>
      <c r="E21" s="8"/>
      <c r="F21" s="8" t="s">
        <v>50</v>
      </c>
      <c r="G21" s="7">
        <f>(G16 - G12)/G19</f>
        <v>-2.0058003489595886</v>
      </c>
      <c r="H21" s="7"/>
      <c r="I21" s="7" t="s">
        <v>56</v>
      </c>
      <c r="J21" s="7"/>
      <c r="K21" s="8"/>
      <c r="L21" s="8"/>
      <c r="M21" s="8"/>
      <c r="N21" s="8"/>
      <c r="O21" s="8"/>
      <c r="S21" s="7"/>
      <c r="T21" s="8"/>
    </row>
    <row r="22" spans="2:20" x14ac:dyDescent="0.2">
      <c r="D22" s="8"/>
      <c r="E22" s="8"/>
      <c r="F22" s="8"/>
      <c r="G22" s="10"/>
      <c r="H22" s="7"/>
      <c r="I22" s="7"/>
      <c r="J22" s="7"/>
      <c r="K22" s="8"/>
      <c r="L22" s="8"/>
      <c r="M22" s="8"/>
      <c r="N22" s="8"/>
      <c r="O22" s="8"/>
    </row>
    <row r="23" spans="2:20" x14ac:dyDescent="0.2">
      <c r="D23" s="8"/>
      <c r="E23" s="8"/>
      <c r="F23" s="8"/>
      <c r="G23" s="10"/>
      <c r="H23" s="7"/>
      <c r="I23" s="7"/>
      <c r="J23" s="7" t="s">
        <v>54</v>
      </c>
      <c r="K23" s="16">
        <v>3.7719999999999997E-2</v>
      </c>
      <c r="L23" s="8"/>
      <c r="M23" s="8"/>
      <c r="N23" s="8"/>
      <c r="O23" s="8"/>
    </row>
    <row r="24" spans="2:20" x14ac:dyDescent="0.2">
      <c r="B24" s="1" t="s">
        <v>48</v>
      </c>
      <c r="C24" s="1">
        <f>COUNT(B12:B21)</f>
        <v>10</v>
      </c>
      <c r="D24" s="8"/>
      <c r="E24" s="8"/>
      <c r="F24" s="8"/>
      <c r="G24" s="8"/>
      <c r="H24" s="8"/>
      <c r="I24" s="7" t="s">
        <v>57</v>
      </c>
      <c r="J24" s="7"/>
      <c r="K24" s="8"/>
      <c r="L24" s="8"/>
      <c r="M24" s="8"/>
      <c r="N24" s="8"/>
      <c r="O24" s="8"/>
    </row>
    <row r="25" spans="2:20" x14ac:dyDescent="0.2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2:20" x14ac:dyDescent="0.2">
      <c r="I26" s="7" t="s">
        <v>58</v>
      </c>
      <c r="J26" s="7"/>
      <c r="K26" s="8"/>
      <c r="L26" s="8"/>
      <c r="M26" s="8"/>
      <c r="N26" s="8"/>
      <c r="O26" s="8"/>
    </row>
    <row r="27" spans="2:20" x14ac:dyDescent="0.2">
      <c r="I27" s="7"/>
      <c r="J27" s="7"/>
      <c r="K27" s="8"/>
      <c r="L27" s="8"/>
      <c r="M27" s="8"/>
      <c r="N27" s="8"/>
      <c r="O27" s="8"/>
    </row>
    <row r="28" spans="2:20" x14ac:dyDescent="0.2">
      <c r="I28" s="7"/>
      <c r="J28" s="7" t="s">
        <v>54</v>
      </c>
      <c r="K28" s="16">
        <v>3.7719999999999997E-2</v>
      </c>
      <c r="L28" s="8"/>
      <c r="M28" s="8"/>
      <c r="N28" s="8"/>
      <c r="O28" s="8"/>
    </row>
    <row r="29" spans="2:20" x14ac:dyDescent="0.2">
      <c r="I29" s="7" t="s">
        <v>59</v>
      </c>
      <c r="J29" s="7"/>
      <c r="K29" s="8"/>
      <c r="L29" s="8"/>
      <c r="M29" s="8"/>
      <c r="N29" s="8"/>
      <c r="O29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2023-04-15T02:11:45Z</dcterms:modified>
</cp:coreProperties>
</file>