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rodriguez\Work\finalclose\excels\"/>
    </mc:Choice>
  </mc:AlternateContent>
  <xr:revisionPtr revIDLastSave="0" documentId="8_{6293E390-0576-4F06-8387-EEF3DD7172EE}" xr6:coauthVersionLast="47" xr6:coauthVersionMax="47" xr10:uidLastSave="{00000000-0000-0000-0000-000000000000}"/>
  <bookViews>
    <workbookView xWindow="-120" yWindow="-120" windowWidth="29040" windowHeight="14400" xr2:uid="{9A0B0C61-DA74-4579-BEB6-C4E5EE59F91B}"/>
  </bookViews>
  <sheets>
    <sheet name="SmartView" sheetId="1" r:id="rId1"/>
    <sheet name="Summary with Historical Rates" sheetId="2" r:id="rId2"/>
  </sheets>
  <definedNames>
    <definedName name="_xlnm._FilterDatabase" localSheetId="0" hidden="1">SmartView!$A$3:$L$21</definedName>
    <definedName name="_xlnm._FilterDatabase" localSheetId="1" hidden="1">'Summary with Historical Rates'!$A$1:$N$9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D4" i="1" s="1"/>
  <c r="J5" i="1"/>
  <c r="G18" i="1" s="1"/>
  <c r="D7" i="1"/>
  <c r="D8" i="1"/>
  <c r="D9" i="1"/>
  <c r="D11" i="1"/>
  <c r="D13" i="1"/>
  <c r="G15" i="1"/>
  <c r="G16" i="1"/>
  <c r="G17" i="1"/>
  <c r="BF8" i="2"/>
  <c r="BG8" i="2"/>
  <c r="BH8" i="2"/>
  <c r="BI8" i="2"/>
  <c r="BJ8" i="2"/>
  <c r="BK8" i="2"/>
  <c r="BL8" i="2"/>
  <c r="BM8" i="2"/>
  <c r="BN8" i="2"/>
  <c r="BE8" i="2"/>
  <c r="BD8" i="2"/>
  <c r="BC8" i="2"/>
  <c r="BO7" i="2"/>
  <c r="G19" i="1" l="1"/>
  <c r="G20" i="1"/>
  <c r="D14" i="1"/>
  <c r="D12" i="1"/>
  <c r="D10" i="1"/>
  <c r="D6" i="1"/>
  <c r="D5" i="1"/>
  <c r="BO8" i="2"/>
  <c r="BA8" i="2" l="1"/>
  <c r="AV8" i="2" l="1"/>
  <c r="AR8" i="2" l="1"/>
  <c r="AQ8" i="2" l="1"/>
  <c r="BB8" i="2" l="1"/>
  <c r="AP8" i="2"/>
  <c r="BB7" i="2"/>
  <c r="AN8" i="2" l="1"/>
  <c r="AM8" i="2" l="1"/>
  <c r="AL8" i="2" l="1"/>
  <c r="AK8" i="2" l="1"/>
  <c r="AJ8" i="2" l="1"/>
  <c r="AI8" i="2" l="1"/>
  <c r="AE8" i="2" l="1"/>
  <c r="AO8" i="2" l="1"/>
  <c r="AO7" i="2"/>
  <c r="U8" i="2" l="1"/>
</calcChain>
</file>

<file path=xl/sharedStrings.xml><?xml version="1.0" encoding="utf-8"?>
<sst xmlns="http://schemas.openxmlformats.org/spreadsheetml/2006/main" count="113" uniqueCount="109">
  <si>
    <t>Entity</t>
  </si>
  <si>
    <t>Dept</t>
  </si>
  <si>
    <t>Product</t>
  </si>
  <si>
    <t>Project</t>
  </si>
  <si>
    <t>ICO</t>
  </si>
  <si>
    <t>GWFuture</t>
  </si>
  <si>
    <t>Amount Type</t>
  </si>
  <si>
    <t>Currency</t>
  </si>
  <si>
    <t>Actual</t>
  </si>
  <si>
    <t>Ending Balance</t>
  </si>
  <si>
    <t>Total</t>
  </si>
  <si>
    <t>USD - US Dollar</t>
  </si>
  <si>
    <t>Period Activity</t>
  </si>
  <si>
    <t>Guidewire Software, Inc.</t>
  </si>
  <si>
    <t>Foreign Exchange Rates (Oanda - Ask Price)</t>
  </si>
  <si>
    <t>Intacct Logic</t>
  </si>
  <si>
    <t>Type</t>
  </si>
  <si>
    <t>Aug'17 - Q1</t>
  </si>
  <si>
    <t>Sep'17</t>
  </si>
  <si>
    <t>Oct'17 - Q1</t>
  </si>
  <si>
    <t>Nov'17</t>
  </si>
  <si>
    <t>Dec'17</t>
  </si>
  <si>
    <t>Jan'18 - Q2</t>
  </si>
  <si>
    <t>Feb'18</t>
  </si>
  <si>
    <t>Mar'18</t>
  </si>
  <si>
    <t>Apr'18 - Q3</t>
  </si>
  <si>
    <t>May'18</t>
  </si>
  <si>
    <t>Jun'18</t>
  </si>
  <si>
    <t>Jul'18 - Q4</t>
  </si>
  <si>
    <t>FY'18 Avg</t>
  </si>
  <si>
    <t>Aug'18</t>
  </si>
  <si>
    <t>Sep'18</t>
  </si>
  <si>
    <t>Oct'18 - Q1</t>
  </si>
  <si>
    <t>Nov'18</t>
  </si>
  <si>
    <t>Dec'18</t>
  </si>
  <si>
    <t>Jan'19 - Q2</t>
  </si>
  <si>
    <t>Feb'19</t>
  </si>
  <si>
    <t>Mar'19</t>
  </si>
  <si>
    <t>Apr'19 - Q3</t>
  </si>
  <si>
    <t>May'19</t>
  </si>
  <si>
    <t>Jun'19</t>
  </si>
  <si>
    <t>Jul'19 - Q4</t>
  </si>
  <si>
    <t>FY'19 Avg</t>
  </si>
  <si>
    <t>AUD to USD</t>
  </si>
  <si>
    <t>Closing Rate (BS)</t>
  </si>
  <si>
    <t>Previous ME Rate (P&amp;L)</t>
  </si>
  <si>
    <t>Month End Rate</t>
  </si>
  <si>
    <t>Prior Month End Rate</t>
  </si>
  <si>
    <t>ME Rate Check</t>
  </si>
  <si>
    <t>Prior ME Rate Check</t>
  </si>
  <si>
    <t>LTA-Total Long Term Assets</t>
  </si>
  <si>
    <t>STA-Total Short Term Assets</t>
  </si>
  <si>
    <t>TICO-Intercompany Total</t>
  </si>
  <si>
    <t>TSUB-Total Investement in Subsidiaries</t>
  </si>
  <si>
    <t>DF3-Deflt3</t>
  </si>
  <si>
    <t xml:space="preserve">          CSTK-Common Stock</t>
  </si>
  <si>
    <t xml:space="preserve">          OTHGL-Other Comprehensive Gain/Loss</t>
  </si>
  <si>
    <t xml:space="preserve">          REARN-Retained Earnings Total</t>
  </si>
  <si>
    <t xml:space="preserve">          SUB-Capital Share Subsidiaries</t>
  </si>
  <si>
    <t>TOTRV-Revenue Parent3</t>
  </si>
  <si>
    <t>TCTRV-COR Parent3</t>
  </si>
  <si>
    <t>OPEXP-OPEX Parent3</t>
  </si>
  <si>
    <t>TICOR-Recharge Parent3</t>
  </si>
  <si>
    <t>OTHEX-Other Inc and Exp Parent3</t>
  </si>
  <si>
    <t>TITAX-Income Tax Parent3</t>
  </si>
  <si>
    <t>TCL-Total Current Liabilities</t>
  </si>
  <si>
    <t>TLTLB-Total Long Term Liabilities</t>
  </si>
  <si>
    <t>GW AU PL</t>
  </si>
  <si>
    <t>AUD - Australian Dollar</t>
  </si>
  <si>
    <t>Aug'19 - Q1</t>
  </si>
  <si>
    <t>Sep'19</t>
  </si>
  <si>
    <t>Oct'19</t>
  </si>
  <si>
    <t>Nov'19</t>
  </si>
  <si>
    <t>Dec'19</t>
  </si>
  <si>
    <t>Jan'20</t>
  </si>
  <si>
    <t>Feb'20</t>
  </si>
  <si>
    <t>Mar'20</t>
  </si>
  <si>
    <t>Apr'20</t>
  </si>
  <si>
    <t>May'20</t>
  </si>
  <si>
    <t>Jun'20</t>
  </si>
  <si>
    <t>Jul'20</t>
  </si>
  <si>
    <t>FY'20 Avg</t>
  </si>
  <si>
    <t>Aug'20 Q1</t>
  </si>
  <si>
    <t>Sep'20</t>
  </si>
  <si>
    <t>Oct'20</t>
  </si>
  <si>
    <t>Nov'20</t>
  </si>
  <si>
    <t>Dec'20</t>
  </si>
  <si>
    <t>Jan'21</t>
  </si>
  <si>
    <t>Feb'21</t>
  </si>
  <si>
    <t>Mar'21</t>
  </si>
  <si>
    <t>Apr'21</t>
  </si>
  <si>
    <t>May'21</t>
  </si>
  <si>
    <t>Jun'21</t>
  </si>
  <si>
    <t>Jul'21</t>
  </si>
  <si>
    <t>FY'21 Avg</t>
  </si>
  <si>
    <t>Jan'22</t>
  </si>
  <si>
    <t>Feb'22</t>
  </si>
  <si>
    <t>Mar'22</t>
  </si>
  <si>
    <t>Apr'22</t>
  </si>
  <si>
    <t>May'22</t>
  </si>
  <si>
    <t>Jun'22</t>
  </si>
  <si>
    <t>Jul'22</t>
  </si>
  <si>
    <t>FY'22 Avg</t>
  </si>
  <si>
    <t>Aug'21 Q1</t>
  </si>
  <si>
    <t>Sep'21</t>
  </si>
  <si>
    <t>Oct'21</t>
  </si>
  <si>
    <t>Nov'21</t>
  </si>
  <si>
    <t>Dec'21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</si>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</sst>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_-;[Red]\(#,##0.00\)"/>
    <numFmt numFmtId="166" formatCode="0.0000"/>
    <numFmt numFmtId="167" formatCode="0.00000"/>
    <numFmt numFmtId="168" formatCode="0.000000"/>
    <numFmt numFmtId="169" formatCode="_-* #,##0.00000_-;\-* #,##0.00000_-;_-* &quot;-&quot;??_-;_-@_-"/>
    <numFmt numFmtId="170" formatCode="#,##0.000000_-;[Red]\(#,##0.000000\)"/>
    <numFmt numFmtId="171" formatCode="#,##0.00_-;\(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0" borderId="0"/>
    <xf numFmtId="0" fontId="10" fillId="3" borderId="0" applyNumberFormat="0" applyBorder="0" applyAlignment="0" applyProtection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5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6" applyNumberFormat="0" applyAlignment="0" applyProtection="0"/>
    <xf numFmtId="0" fontId="18" fillId="7" borderId="17" applyNumberFormat="0" applyAlignment="0" applyProtection="0"/>
    <xf numFmtId="0" fontId="19" fillId="7" borderId="16" applyNumberFormat="0" applyAlignment="0" applyProtection="0"/>
    <xf numFmtId="0" fontId="20" fillId="0" borderId="18" applyNumberFormat="0" applyFill="0" applyAlignment="0" applyProtection="0"/>
    <xf numFmtId="0" fontId="21" fillId="8" borderId="19" applyNumberFormat="0" applyAlignment="0" applyProtection="0"/>
    <xf numFmtId="0" fontId="22" fillId="0" borderId="0" applyNumberFormat="0" applyFill="0" applyBorder="0" applyAlignment="0" applyProtection="0"/>
    <xf numFmtId="0" fontId="1" fillId="9" borderId="20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53">
    <xf numFmtId="0" fontId="0" fillId="0" borderId="0" xfId="0"/>
    <xf numFmtId="0" fontId="0" fillId="0" borderId="1" xfId="0" applyNumberFormat="1" applyFill="1" applyBorder="1" applyProtection="1">
      <protection locked="0"/>
    </xf>
    <xf numFmtId="0" fontId="0" fillId="0" borderId="1" xfId="0" quotePrefix="1" applyNumberFormat="1" applyFill="1" applyBorder="1" applyAlignment="1" applyProtection="1">
      <alignment horizontal="left"/>
      <protection locked="0"/>
    </xf>
    <xf numFmtId="49" fontId="0" fillId="0" borderId="1" xfId="0" applyNumberFormat="1" applyFill="1" applyBorder="1" applyProtection="1">
      <protection locked="0"/>
    </xf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8" fillId="0" borderId="0" xfId="1" applyFont="1"/>
    <xf numFmtId="0" fontId="5" fillId="3" borderId="2" xfId="2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8" fillId="3" borderId="5" xfId="2" applyFont="1" applyBorder="1" applyAlignment="1">
      <alignment horizontal="center"/>
    </xf>
    <xf numFmtId="0" fontId="8" fillId="3" borderId="6" xfId="2" applyFont="1" applyBorder="1" applyAlignment="1">
      <alignment horizontal="center"/>
    </xf>
    <xf numFmtId="0" fontId="8" fillId="0" borderId="0" xfId="1" applyFont="1" applyAlignment="1">
      <alignment horizontal="center"/>
    </xf>
    <xf numFmtId="0" fontId="11" fillId="0" borderId="0" xfId="1" applyFont="1" applyFill="1"/>
    <xf numFmtId="0" fontId="11" fillId="0" borderId="0" xfId="1" applyFont="1"/>
    <xf numFmtId="166" fontId="8" fillId="2" borderId="5" xfId="3" applyNumberFormat="1" applyFont="1" applyBorder="1" applyProtection="1">
      <protection locked="0"/>
    </xf>
    <xf numFmtId="167" fontId="8" fillId="2" borderId="5" xfId="3" applyNumberFormat="1" applyFont="1" applyBorder="1" applyProtection="1">
      <protection locked="0"/>
    </xf>
    <xf numFmtId="168" fontId="8" fillId="2" borderId="7" xfId="3" applyNumberFormat="1" applyFont="1" applyBorder="1" applyProtection="1">
      <protection locked="0"/>
    </xf>
    <xf numFmtId="168" fontId="8" fillId="2" borderId="8" xfId="3" applyNumberFormat="1" applyFont="1" applyBorder="1" applyProtection="1">
      <protection locked="0"/>
    </xf>
    <xf numFmtId="168" fontId="8" fillId="2" borderId="9" xfId="3" applyNumberFormat="1" applyFont="1" applyBorder="1" applyProtection="1">
      <protection locked="0"/>
    </xf>
    <xf numFmtId="168" fontId="8" fillId="2" borderId="10" xfId="3" applyNumberFormat="1" applyFont="1" applyBorder="1" applyProtection="1">
      <protection locked="0"/>
    </xf>
    <xf numFmtId="169" fontId="8" fillId="0" borderId="0" xfId="1" applyNumberFormat="1" applyFont="1"/>
    <xf numFmtId="168" fontId="8" fillId="2" borderId="5" xfId="3" applyNumberFormat="1" applyFont="1" applyBorder="1" applyProtection="1">
      <protection locked="0"/>
    </xf>
    <xf numFmtId="166" fontId="8" fillId="2" borderId="11" xfId="3" applyNumberFormat="1" applyFont="1" applyBorder="1" applyProtection="1">
      <protection locked="0"/>
    </xf>
    <xf numFmtId="169" fontId="8" fillId="2" borderId="11" xfId="3" applyNumberFormat="1" applyFont="1" applyBorder="1" applyProtection="1">
      <protection locked="0"/>
    </xf>
    <xf numFmtId="168" fontId="8" fillId="2" borderId="11" xfId="3" applyNumberFormat="1" applyFont="1" applyBorder="1" applyProtection="1">
      <protection locked="0"/>
    </xf>
    <xf numFmtId="166" fontId="8" fillId="0" borderId="0" xfId="1" applyNumberFormat="1" applyFont="1"/>
    <xf numFmtId="168" fontId="8" fillId="0" borderId="0" xfId="1" applyNumberFormat="1" applyFont="1"/>
    <xf numFmtId="168" fontId="8" fillId="2" borderId="12" xfId="3" applyNumberFormat="1" applyFont="1" applyBorder="1" applyProtection="1">
      <protection locked="0"/>
    </xf>
    <xf numFmtId="168" fontId="8" fillId="0" borderId="0" xfId="3" applyNumberFormat="1" applyFont="1" applyFill="1" applyBorder="1" applyProtection="1">
      <protection locked="0"/>
    </xf>
    <xf numFmtId="168" fontId="8" fillId="2" borderId="0" xfId="3" applyNumberFormat="1" applyFont="1" applyBorder="1" applyProtection="1">
      <protection locked="0"/>
    </xf>
    <xf numFmtId="165" fontId="0" fillId="0" borderId="0" xfId="0" applyNumberFormat="1"/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171" fontId="0" fillId="0" borderId="0" xfId="0" applyNumberFormat="1"/>
    <xf numFmtId="171" fontId="4" fillId="0" borderId="0" xfId="0" applyNumberFormat="1" applyFont="1"/>
    <xf numFmtId="49" fontId="3" fillId="0" borderId="1" xfId="0" applyNumberFormat="1" applyFont="1" applyFill="1" applyBorder="1" applyAlignment="1" applyProtection="1">
      <alignment wrapText="1"/>
      <protection locked="0"/>
    </xf>
    <xf numFmtId="0" fontId="3" fillId="0" borderId="1" xfId="0" applyNumberFormat="1" applyFont="1" applyFill="1" applyBorder="1" applyAlignment="1" applyProtection="1">
      <alignment wrapText="1"/>
      <protection locked="0"/>
    </xf>
    <xf numFmtId="0" fontId="3" fillId="0" borderId="0" xfId="0" quotePrefix="1" applyFont="1" applyAlignment="1">
      <alignment horizontal="left" wrapText="1"/>
    </xf>
    <xf numFmtId="0" fontId="3" fillId="0" borderId="0" xfId="0" applyFont="1"/>
    <xf numFmtId="170" fontId="3" fillId="4" borderId="0" xfId="0" applyNumberFormat="1" applyFont="1" applyFill="1"/>
    <xf numFmtId="0" fontId="8" fillId="3" borderId="7" xfId="2" applyFont="1" applyBorder="1" applyAlignment="1">
      <alignment horizontal="center"/>
    </xf>
    <xf numFmtId="0" fontId="8" fillId="3" borderId="0" xfId="2" applyFont="1" applyBorder="1" applyAlignment="1">
      <alignment horizontal="center"/>
    </xf>
    <xf numFmtId="0" fontId="5" fillId="0" borderId="0" xfId="1" applyFont="1" applyAlignment="1">
      <alignment horizontal="center"/>
    </xf>
    <xf numFmtId="168" fontId="8" fillId="2" borderId="7" xfId="3" applyNumberFormat="1" applyFont="1" applyBorder="1" applyProtection="1">
      <protection locked="0"/>
    </xf>
    <xf numFmtId="168" fontId="8" fillId="2" borderId="12" xfId="3" applyNumberFormat="1" applyFont="1" applyBorder="1" applyProtection="1">
      <protection locked="0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/>
    </xf>
  </cellXfs>
  <cellStyles count="5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39" xr:uid="{AF476EAE-AD24-4391-A143-A56F0879B947}"/>
    <cellStyle name="60% - Accent1 2 2" xfId="48" xr:uid="{C84C82B4-402B-4120-9BDF-1DF273D9EF60}"/>
    <cellStyle name="60% - Accent2 2" xfId="40" xr:uid="{65365331-41BE-4183-A940-A7503BC3E8D6}"/>
    <cellStyle name="60% - Accent2 2 2" xfId="49" xr:uid="{F34AA599-05C5-4F47-B298-CB4B2FAC29B1}"/>
    <cellStyle name="60% - Accent3 2" xfId="41" xr:uid="{4D0153B4-E79D-4B79-89E2-EFDFF87EE790}"/>
    <cellStyle name="60% - Accent3 2 2" xfId="50" xr:uid="{ED77496D-5BE3-48CD-B60A-9448B0761F74}"/>
    <cellStyle name="60% - Accent4 2" xfId="42" xr:uid="{0C72D374-FD87-4A23-AA50-35315F62CB05}"/>
    <cellStyle name="60% - Accent4 2 2" xfId="51" xr:uid="{2FC310E9-6823-4CD9-A3B4-AAAD22147F51}"/>
    <cellStyle name="60% - Accent5 2" xfId="43" xr:uid="{772C9A61-5EE6-44BC-9314-C0345E7B959F}"/>
    <cellStyle name="60% - Accent5 2 2" xfId="52" xr:uid="{CB42599E-DBB0-4FB9-8C62-9E2B9A40B394}"/>
    <cellStyle name="60% - Accent6 2" xfId="44" xr:uid="{8C1D516F-1A5E-451E-B7B1-2271235D686D}"/>
    <cellStyle name="60% - Accent6 2 2" xfId="53" xr:uid="{21E3AA35-7B52-4AFE-9BF2-5614D20F3FEE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10" xfId="45" xr:uid="{7F433FE9-5A63-4736-A99F-EA9736682137}"/>
    <cellStyle name="Comma 2" xfId="46" xr:uid="{70A0570D-94D0-4806-82E5-73C0F0F8FEEF}"/>
    <cellStyle name="Comma 2 2" xfId="4" xr:uid="{68075E8D-5C16-4277-8737-C8C34B2DABBF}"/>
    <cellStyle name="Explanatory Text" xfId="19" builtinId="53" customBuiltin="1"/>
    <cellStyle name="Good" xfId="10" builtinId="26" customBuiltin="1"/>
    <cellStyle name="Good 2" xfId="3" xr:uid="{A787A38F-B102-4E56-96DA-A0E7F193DE2F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2" builtinId="20" customBuiltin="1"/>
    <cellStyle name="Linked Cell" xfId="15" builtinId="24" customBuiltin="1"/>
    <cellStyle name="Neutral 2" xfId="2" xr:uid="{10BABEA3-0708-46EF-93FA-05A7E45E6EDC}"/>
    <cellStyle name="Neutral 3" xfId="47" xr:uid="{AD9B883D-7ED2-4476-B052-1496049F16C2}"/>
    <cellStyle name="Normal" xfId="0" builtinId="0"/>
    <cellStyle name="Normal 2" xfId="1" xr:uid="{490716BF-100B-4E03-8B66-A4F3440AAC36}"/>
    <cellStyle name="Note" xfId="18" builtinId="10" customBuiltin="1"/>
    <cellStyle name="Output" xfId="13" builtinId="21" customBuiltin="1"/>
    <cellStyle name="Title" xfId="5" builtinId="15" customBuiltin="1"/>
    <cellStyle name="Total" xfId="20" builtinId="25" customBuiltin="1"/>
    <cellStyle name="Warning Text" xfId="17" builtinId="11" customBuiltin="1"/>
  </cellStyles>
  <dxfs count="13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153659</xdr:rowOff>
    </xdr:from>
    <xdr:to>
      <xdr:col>71</xdr:col>
      <xdr:colOff>95013</xdr:colOff>
      <xdr:row>17</xdr:row>
      <xdr:rowOff>171276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FAE3E5-113E-4E86-B77E-FC4C051FA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60509"/>
          <a:ext cx="14386323" cy="1160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CF02-9007-4CEC-A30C-D750B26301BC}">
  <dimension ref="A1:L21"/>
  <sheetViews>
    <sheetView tabSelected="1" workbookViewId="0">
      <pane xSplit="1" ySplit="3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D8" sqref="D8"/>
    </sheetView>
  </sheetViews>
  <sheetFormatPr defaultRowHeight="15" outlineLevelRow="1" x14ac:dyDescent="0.25"/>
  <cols>
    <col min="1" max="1" width="41.42578125" bestFit="1" customWidth="1"/>
    <col min="2" max="3" width="14.42578125" bestFit="1" customWidth="1"/>
    <col min="4" max="4" width="13.28515625" bestFit="1" customWidth="1"/>
    <col min="5" max="6" width="14.140625" bestFit="1" customWidth="1"/>
    <col min="7" max="7" width="10.7109375" bestFit="1" customWidth="1"/>
    <col min="8" max="8" width="4.140625" bestFit="1" customWidth="1"/>
    <col min="9" max="9" width="20.140625" bestFit="1" customWidth="1"/>
    <col min="10" max="10" width="9.28515625" bestFit="1" customWidth="1"/>
    <col min="11" max="11" width="5.42578125" bestFit="1" customWidth="1"/>
    <col min="12" max="12" width="12.85546875" bestFit="1" customWidth="1"/>
    <col min="13" max="13" width="14.42578125" bestFit="1" customWidth="1"/>
  </cols>
  <sheetData>
    <row r="1" spans="1:12" hidden="1" x14ac:dyDescent="0.25">
      <c r="A1" s="1"/>
      <c r="B1" s="1" t="s">
        <v>67</v>
      </c>
      <c r="C1" s="2" t="s">
        <v>0</v>
      </c>
      <c r="D1" s="2" t="s">
        <v>108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10</v>
      </c>
      <c r="L1" s="1" t="s">
        <v>6</v>
      </c>
    </row>
    <row r="2" spans="1:12" x14ac:dyDescent="0.25">
      <c r="B2" s="1" t="s">
        <v>9</v>
      </c>
      <c r="C2" s="1" t="s">
        <v>9</v>
      </c>
      <c r="E2" s="1" t="s">
        <v>12</v>
      </c>
      <c r="F2" s="1" t="s">
        <v>12</v>
      </c>
      <c r="H2" s="1"/>
      <c r="J2" s="1"/>
      <c r="K2" s="1"/>
    </row>
    <row r="3" spans="1:12" ht="45" x14ac:dyDescent="0.25">
      <c r="B3" s="40" t="s">
        <v>68</v>
      </c>
      <c r="C3" s="41" t="s">
        <v>11</v>
      </c>
      <c r="D3" s="42" t="s">
        <v>48</v>
      </c>
      <c r="E3" s="40" t="s">
        <v>68</v>
      </c>
      <c r="F3" s="41" t="s">
        <v>11</v>
      </c>
      <c r="G3" s="42" t="s">
        <v>49</v>
      </c>
      <c r="H3" s="1"/>
      <c r="J3" s="1"/>
      <c r="K3" s="1"/>
    </row>
    <row r="4" spans="1:12" x14ac:dyDescent="0.25">
      <c r="A4" s="3" t="s">
        <v>50</v>
      </c>
      <c r="B4" s="38">
        <v>1524688.4000000004</v>
      </c>
      <c r="C4" s="38">
        <v>1148145.2400000002</v>
      </c>
      <c r="D4" s="35">
        <f ca="1">IF(AND(B4=0,C4=0),0,ROUND(B4*$J$4,2)-C4)</f>
        <v>9.9999997764825821E-3</v>
      </c>
      <c r="E4" s="39">
        <v>303596.13999999996</v>
      </c>
      <c r="F4" s="39">
        <v>261664.03000000009</v>
      </c>
      <c r="G4" s="35"/>
      <c r="H4" s="1"/>
      <c r="I4" s="43" t="s">
        <v>46</v>
      </c>
      <c r="J4" s="44">
        <f ca="1">OFFSET('Summary with Historical Rates'!$A$1,MATCH(LEFT($B$3,3)&amp;" to "&amp;LEFT($C$3,3),'Summary with Historical Rates'!$A:$A,)-1,MATCH(TEXT($D$1,"mmm'yy")&amp;"*",'Summary with Historical Rates'!$6:$6,)-1)</f>
        <v>0.75303600000000004</v>
      </c>
      <c r="K4" s="1"/>
    </row>
    <row r="5" spans="1:12" x14ac:dyDescent="0.25">
      <c r="A5" s="3" t="s">
        <v>51</v>
      </c>
      <c r="B5" s="38">
        <v>50756489.420000076</v>
      </c>
      <c r="C5" s="38">
        <v>38221463.700000286</v>
      </c>
      <c r="D5" s="35">
        <f ca="1">IF(AND(B5=0,C5=0),0,ROUND(B5*$J$4,2)-C5)</f>
        <v>6.9999717175960541E-2</v>
      </c>
      <c r="E5" s="39">
        <v>1990123.7300000004</v>
      </c>
      <c r="F5" s="39">
        <v>2818350.1300000027</v>
      </c>
      <c r="G5" s="35"/>
      <c r="H5" s="1"/>
      <c r="I5" s="43" t="s">
        <v>47</v>
      </c>
      <c r="J5" s="44">
        <f ca="1">OFFSET('Summary with Historical Rates'!$A$1,MATCH(LEFT($B$3,3)&amp;" to "&amp;LEFT($C$3,3),'Summary with Historical Rates'!$A:$A,),MATCH(TEXT($D$1,"mmm'yy")&amp;"*",'Summary with Historical Rates'!$6:$6,)-1)</f>
        <v>0.72597400000000001</v>
      </c>
      <c r="K5" s="1"/>
    </row>
    <row r="6" spans="1:12" x14ac:dyDescent="0.25">
      <c r="A6" s="3" t="s">
        <v>52</v>
      </c>
      <c r="B6" s="38">
        <v>28049173.730000019</v>
      </c>
      <c r="C6" s="38">
        <v>21122037.590000033</v>
      </c>
      <c r="D6" s="35">
        <f ca="1">IF(AND(B6=0,C6=0),0,ROUND(B6*$J$4,2)-C6)</f>
        <v>-3.3527612686157227E-8</v>
      </c>
      <c r="E6" s="39">
        <v>-2838365.09</v>
      </c>
      <c r="F6" s="39">
        <v>-1301512.5099999998</v>
      </c>
      <c r="G6" s="35"/>
      <c r="H6" s="1"/>
      <c r="K6" s="1"/>
    </row>
    <row r="7" spans="1:12" x14ac:dyDescent="0.25">
      <c r="A7" s="3" t="s">
        <v>53</v>
      </c>
      <c r="B7" s="38">
        <v>0</v>
      </c>
      <c r="C7" s="38">
        <v>0</v>
      </c>
      <c r="D7" s="35">
        <f>IF(AND(B7=0,C7=0),0,ROUND(B7*$J$4,2)-C7)</f>
        <v>0</v>
      </c>
      <c r="E7" s="39">
        <v>0</v>
      </c>
      <c r="F7" s="39">
        <v>0</v>
      </c>
      <c r="G7" s="35"/>
      <c r="H7" s="1"/>
      <c r="K7" s="1"/>
    </row>
    <row r="8" spans="1:12" x14ac:dyDescent="0.25">
      <c r="A8" s="37" t="s">
        <v>54</v>
      </c>
      <c r="B8" s="38">
        <v>0</v>
      </c>
      <c r="C8" s="38">
        <v>0</v>
      </c>
      <c r="D8" s="35">
        <f>IF(AND(B8=0,C8=0),0,ROUND(B8*$J$4,2)-C8)</f>
        <v>0</v>
      </c>
      <c r="E8" s="39">
        <v>0</v>
      </c>
      <c r="F8" s="39">
        <v>0</v>
      </c>
    </row>
    <row r="9" spans="1:12" x14ac:dyDescent="0.25">
      <c r="A9" s="36" t="s">
        <v>65</v>
      </c>
      <c r="B9" s="38">
        <v>-67209373.929999948</v>
      </c>
      <c r="C9" s="38">
        <v>-50611078.100000024</v>
      </c>
      <c r="D9" s="35">
        <f ca="1">IF(AND(B9=0,C9=0),0,ROUND(B9*$J$4,2)-C9)</f>
        <v>-9.9999755620956421E-3</v>
      </c>
      <c r="E9" s="39">
        <v>80929.379999998957</v>
      </c>
      <c r="F9" s="39">
        <v>-1760067.4399999976</v>
      </c>
    </row>
    <row r="10" spans="1:12" x14ac:dyDescent="0.25">
      <c r="A10" s="36" t="s">
        <v>66</v>
      </c>
      <c r="B10" s="38">
        <v>-1.1641532182693481E-10</v>
      </c>
      <c r="C10" s="38">
        <v>1.1641532182693481E-10</v>
      </c>
      <c r="D10" s="35">
        <f ca="1">IF(AND(B10=0,C10=0),0,ROUND(B10*$J$4,2)-C10)</f>
        <v>-1.1641532182693481E-10</v>
      </c>
      <c r="E10" s="39">
        <v>0</v>
      </c>
      <c r="F10" s="39">
        <v>3.637978807091713E-12</v>
      </c>
    </row>
    <row r="11" spans="1:12" outlineLevel="1" x14ac:dyDescent="0.25">
      <c r="A11" s="36" t="s">
        <v>55</v>
      </c>
      <c r="B11" s="38">
        <v>0</v>
      </c>
      <c r="C11" s="38">
        <v>0</v>
      </c>
      <c r="D11" s="35">
        <f>IF(AND(B11=0,C11=0),0,ROUND(B11*$J$4,2)-C11)</f>
        <v>0</v>
      </c>
      <c r="E11" s="39">
        <v>0</v>
      </c>
      <c r="F11" s="39">
        <v>0</v>
      </c>
    </row>
    <row r="12" spans="1:12" outlineLevel="1" x14ac:dyDescent="0.25">
      <c r="A12" s="36" t="s">
        <v>56</v>
      </c>
      <c r="B12" s="38">
        <v>1.0000000000000009E-2</v>
      </c>
      <c r="C12" s="38">
        <v>3249818.459999999</v>
      </c>
      <c r="D12" s="35">
        <f ca="1">IF(AND(B12=0,C12=0),0,ROUND(B12*$J$4,2)-C12)</f>
        <v>-3249818.4499999993</v>
      </c>
      <c r="E12" s="39">
        <v>0</v>
      </c>
      <c r="F12" s="39">
        <v>-355079.93000000005</v>
      </c>
    </row>
    <row r="13" spans="1:12" outlineLevel="1" x14ac:dyDescent="0.25">
      <c r="A13" s="36" t="s">
        <v>57</v>
      </c>
      <c r="B13" s="38">
        <v>-13123392.23999989</v>
      </c>
      <c r="C13" s="38">
        <v>-13127100.659999847</v>
      </c>
      <c r="D13" s="35">
        <f ca="1">IF(AND(B13=0,C13=0),0,ROUND(B13*$J$4,2)-C13)</f>
        <v>3244713.8599998467</v>
      </c>
      <c r="E13" s="39">
        <v>0</v>
      </c>
      <c r="F13" s="39">
        <v>0</v>
      </c>
    </row>
    <row r="14" spans="1:12" outlineLevel="1" x14ac:dyDescent="0.25">
      <c r="A14" s="36" t="s">
        <v>58</v>
      </c>
      <c r="B14" s="38">
        <v>-1</v>
      </c>
      <c r="C14" s="38">
        <v>-0.76</v>
      </c>
      <c r="D14" s="35">
        <f ca="1">IF(AND(B14=0,C14=0),0,ROUND(B14*$J$4,2)-C14)</f>
        <v>1.0000000000000009E-2</v>
      </c>
      <c r="E14" s="39">
        <v>0</v>
      </c>
      <c r="F14" s="39">
        <v>0</v>
      </c>
    </row>
    <row r="15" spans="1:12" x14ac:dyDescent="0.25">
      <c r="A15" s="37" t="s">
        <v>59</v>
      </c>
      <c r="B15" s="39">
        <v>-4879088.7200000007</v>
      </c>
      <c r="C15" s="39">
        <v>-3565276.1399999997</v>
      </c>
      <c r="D15" s="35"/>
      <c r="E15" s="38">
        <v>-2342191.87</v>
      </c>
      <c r="F15" s="38">
        <v>-1700370.38</v>
      </c>
      <c r="G15" s="35">
        <f ca="1">IF(AND(E15=0,F15=0),0,ROUND(E15*$J$5,2)-F15)</f>
        <v>-2.0000000018626451E-2</v>
      </c>
    </row>
    <row r="16" spans="1:12" x14ac:dyDescent="0.25">
      <c r="A16" s="37" t="s">
        <v>60</v>
      </c>
      <c r="B16" s="39">
        <v>0</v>
      </c>
      <c r="C16" s="39">
        <v>0</v>
      </c>
      <c r="D16" s="35"/>
      <c r="E16" s="38">
        <v>0</v>
      </c>
      <c r="F16" s="38">
        <v>0</v>
      </c>
      <c r="G16" s="35">
        <f>IF(AND(E16=0,F16=0),0,ROUND(E16*$J$5,2)-F16)</f>
        <v>0</v>
      </c>
    </row>
    <row r="17" spans="1:7" x14ac:dyDescent="0.25">
      <c r="A17" s="37" t="s">
        <v>61</v>
      </c>
      <c r="B17" s="39">
        <v>4563739.0599999996</v>
      </c>
      <c r="C17" s="39">
        <v>3334871.4699999997</v>
      </c>
      <c r="D17" s="35"/>
      <c r="E17" s="38">
        <v>2168727.4500000002</v>
      </c>
      <c r="F17" s="38">
        <v>1574439.7899999998</v>
      </c>
      <c r="G17" s="35">
        <f ca="1">IF(AND(E17=0,F17=0),0,ROUND(E17*$J$5,2)-F17)</f>
        <v>-4.9999999813735485E-2</v>
      </c>
    </row>
    <row r="18" spans="1:7" x14ac:dyDescent="0.25">
      <c r="A18" s="37" t="s">
        <v>62</v>
      </c>
      <c r="B18" s="39">
        <v>0</v>
      </c>
      <c r="C18" s="39">
        <v>5.9999999997671694E-2</v>
      </c>
      <c r="D18" s="35"/>
      <c r="E18" s="38">
        <v>0</v>
      </c>
      <c r="F18" s="38">
        <v>2.0000000004074536E-2</v>
      </c>
      <c r="G18" s="35">
        <f ca="1">IF(AND(E18=0,F18=0),0,ROUND(E18*$J$5,2)-F18)</f>
        <v>-2.0000000004074536E-2</v>
      </c>
    </row>
    <row r="19" spans="1:7" x14ac:dyDescent="0.25">
      <c r="A19" s="37" t="s">
        <v>63</v>
      </c>
      <c r="B19" s="39">
        <v>33294.429999999702</v>
      </c>
      <c r="C19" s="39">
        <v>20595.919999999925</v>
      </c>
      <c r="D19" s="35"/>
      <c r="E19" s="38">
        <v>353548.36</v>
      </c>
      <c r="F19" s="38">
        <v>256666.9</v>
      </c>
      <c r="G19" s="35">
        <f ca="1">IF(AND(E19=0,F19=0),0,ROUND(E19*$J$5,2)-F19)</f>
        <v>2.0000000018626451E-2</v>
      </c>
    </row>
    <row r="20" spans="1:7" x14ac:dyDescent="0.25">
      <c r="A20" s="37" t="s">
        <v>64</v>
      </c>
      <c r="B20" s="39">
        <v>284470.84000000003</v>
      </c>
      <c r="C20" s="39">
        <v>206523.22</v>
      </c>
      <c r="D20" s="35"/>
      <c r="E20" s="38">
        <v>283631.90000000002</v>
      </c>
      <c r="F20" s="38">
        <v>205909.39</v>
      </c>
      <c r="G20" s="35">
        <f ca="1">IF(AND(E20=0,F20=0),0,ROUND(E20*$J$5,2)-F20)</f>
        <v>-1.0000000009313226E-2</v>
      </c>
    </row>
    <row r="21" spans="1:7" x14ac:dyDescent="0.25">
      <c r="B21" s="38"/>
      <c r="C21" s="38"/>
      <c r="E21" s="38"/>
      <c r="F21" s="38"/>
      <c r="G21" s="35"/>
    </row>
  </sheetData>
  <conditionalFormatting sqref="D15:D20">
    <cfRule type="expression" dxfId="12" priority="2074">
      <formula>AND(D15&lt;&gt;"",ABS(D15)&gt;0.031)</formula>
    </cfRule>
  </conditionalFormatting>
  <conditionalFormatting sqref="G15:G21">
    <cfRule type="expression" dxfId="11" priority="23">
      <formula>AND(G15&lt;&gt;"",ABS(G15)&gt;0.031)</formula>
    </cfRule>
  </conditionalFormatting>
  <conditionalFormatting sqref="D11">
    <cfRule type="expression" dxfId="10" priority="20">
      <formula>AND(D11&lt;&gt;"",ABS(D11)&gt;0.031)</formula>
    </cfRule>
  </conditionalFormatting>
  <conditionalFormatting sqref="D13">
    <cfRule type="expression" dxfId="9" priority="18">
      <formula>AND(D13&lt;&gt;"",ABS(D13)&gt;0.031)</formula>
    </cfRule>
  </conditionalFormatting>
  <conditionalFormatting sqref="D14">
    <cfRule type="expression" dxfId="8" priority="17">
      <formula>AND(D14&lt;&gt;"",ABS(D14)&gt;0.031)</formula>
    </cfRule>
  </conditionalFormatting>
  <conditionalFormatting sqref="D12">
    <cfRule type="expression" dxfId="7" priority="19">
      <formula>AND(D12&lt;&gt;"",ABS(D12)&gt;0.031)</formula>
    </cfRule>
  </conditionalFormatting>
  <conditionalFormatting sqref="G4 D4:D14">
    <cfRule type="expression" dxfId="6" priority="8">
      <formula>AND(D4&lt;&gt;"",ABS(D4)&gt;0.031)</formula>
    </cfRule>
  </conditionalFormatting>
  <conditionalFormatting sqref="G7 D7">
    <cfRule type="expression" dxfId="5" priority="5">
      <formula>AND(D7&lt;&gt;"",ABS(D7)&gt;0.031)</formula>
    </cfRule>
  </conditionalFormatting>
  <conditionalFormatting sqref="G5 D5">
    <cfRule type="expression" dxfId="4" priority="7">
      <formula>AND(D5&lt;&gt;"",ABS(D5)&gt;0.031)</formula>
    </cfRule>
  </conditionalFormatting>
  <conditionalFormatting sqref="G6 D6">
    <cfRule type="expression" dxfId="3" priority="6">
      <formula>AND(D6&lt;&gt;"",ABS(D6)&gt;0.031)</formula>
    </cfRule>
  </conditionalFormatting>
  <conditionalFormatting sqref="D9">
    <cfRule type="expression" dxfId="2" priority="2">
      <formula>AND(D9&lt;&gt;"",ABS(D9)&gt;0.031)</formula>
    </cfRule>
  </conditionalFormatting>
  <conditionalFormatting sqref="D8">
    <cfRule type="expression" dxfId="1" priority="3">
      <formula>AND(D8&lt;&gt;"",ABS(D8)&gt;0.031)</formula>
    </cfRule>
  </conditionalFormatting>
  <conditionalFormatting sqref="D10">
    <cfRule type="expression" dxfId="0" priority="1">
      <formula>AND(D10&lt;&gt;"",ABS(D10)&gt;0.031)</formula>
    </cfRule>
  </conditionalFormatting>
  <dataValidations disablePrompts="1" count="11">
    <dataValidation type="list" allowBlank="1" showInputMessage="1" sqref="B1" xr:uid="{0885C262-485D-4978-9767-21B37F49A839}">
      <formula1>"..."</formula1>
    </dataValidation>
    <dataValidation type="list" allowBlank="1" showInputMessage="1" sqref="C1" xr:uid="{739229BA-C0BF-4191-91C5-B6245F05CD4C}">
      <formula1>"..."</formula1>
    </dataValidation>
    <dataValidation type="list" allowBlank="1" showInputMessage="1" sqref="D1" xr:uid="{92400DFF-A626-4513-9AEC-F326EF510B4C}">
      <formula1>"..."</formula1>
    </dataValidation>
    <dataValidation type="list" allowBlank="1" showInputMessage="1" sqref="E1" xr:uid="{D332C29F-35ED-4BA1-99E0-A52656DBAB88}">
      <formula1>"..."</formula1>
    </dataValidation>
    <dataValidation type="list" allowBlank="1" showInputMessage="1" sqref="F1" xr:uid="{1237FCC0-31B1-4430-821B-9707307CE221}">
      <formula1>"..."</formula1>
    </dataValidation>
    <dataValidation type="list" allowBlank="1" showInputMessage="1" sqref="G1" xr:uid="{1AFAB485-FF19-4BE1-8729-9A3E8AAF327E}">
      <formula1>"..."</formula1>
    </dataValidation>
    <dataValidation type="list" allowBlank="1" showInputMessage="1" sqref="H1" xr:uid="{58BABAA4-B38B-49AC-80AF-6E2BCF430FA2}">
      <formula1>"..."</formula1>
    </dataValidation>
    <dataValidation type="list" allowBlank="1" showInputMessage="1" sqref="I1" xr:uid="{038CB340-337B-4A6B-B076-F0A8F54A74F9}">
      <formula1>"..."</formula1>
    </dataValidation>
    <dataValidation type="list" allowBlank="1" showInputMessage="1" sqref="J1" xr:uid="{00B13E5C-A789-41DB-B086-E5429CD358B0}">
      <formula1>"..."</formula1>
    </dataValidation>
    <dataValidation type="list" allowBlank="1" showInputMessage="1" sqref="K1" xr:uid="{F5D1CB2D-6922-4D61-B620-91F9ECA19AC1}">
      <formula1>"..."</formula1>
    </dataValidation>
    <dataValidation type="list" allowBlank="1" showInputMessage="1" sqref="L1" xr:uid="{0736C615-5C66-4607-84E7-51D09F168C43}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E24A-19C6-422A-B0F4-116E4F134820}">
  <dimension ref="A1:BO9"/>
  <sheetViews>
    <sheetView workbookViewId="0">
      <pane xSplit="2" ySplit="6" topLeftCell="P7" activePane="bottomRight" state="frozen"/>
      <selection pane="topRight" activeCell="C1" sqref="C1"/>
      <selection pane="bottomLeft" activeCell="A7" sqref="A7"/>
      <selection pane="bottomRight" activeCell="BE10" sqref="BE10"/>
    </sheetView>
  </sheetViews>
  <sheetFormatPr defaultColWidth="9.140625" defaultRowHeight="15" outlineLevelCol="2" x14ac:dyDescent="0.25"/>
  <cols>
    <col min="1" max="1" width="10.5703125" style="5" bestFit="1" customWidth="1"/>
    <col min="2" max="2" width="20" style="5" bestFit="1" customWidth="1"/>
    <col min="3" max="3" width="12.5703125" style="5" hidden="1" customWidth="1" outlineLevel="1"/>
    <col min="4" max="5" width="13.85546875" style="5" hidden="1" customWidth="1" outlineLevel="1"/>
    <col min="6" max="6" width="8.5703125" style="5" hidden="1" customWidth="1" outlineLevel="1"/>
    <col min="7" max="7" width="11.140625" style="5" hidden="1" customWidth="1" outlineLevel="1"/>
    <col min="8" max="8" width="10.42578125" style="5" hidden="1" customWidth="1" outlineLevel="1"/>
    <col min="9" max="9" width="11.5703125" style="5" hidden="1" customWidth="1" outlineLevel="1"/>
    <col min="10" max="10" width="10.5703125" style="5" hidden="1" customWidth="1" outlineLevel="1"/>
    <col min="11" max="11" width="10.42578125" style="5" hidden="1" customWidth="1" outlineLevel="1"/>
    <col min="12" max="15" width="9.5703125" style="5" hidden="1" customWidth="1" outlineLevel="1"/>
    <col min="16" max="16" width="12.5703125" style="5" hidden="1" customWidth="1" outlineLevel="1" collapsed="1"/>
    <col min="17" max="18" width="13.85546875" style="5" hidden="1" customWidth="1" outlineLevel="1"/>
    <col min="19" max="20" width="8.5703125" style="5" hidden="1" customWidth="1" outlineLevel="2"/>
    <col min="21" max="21" width="10.42578125" style="5" hidden="1" customWidth="1" outlineLevel="2"/>
    <col min="22" max="23" width="8.5703125" style="5" hidden="1" customWidth="1" outlineLevel="2"/>
    <col min="24" max="24" width="10.42578125" style="5" hidden="1" customWidth="1" outlineLevel="2"/>
    <col min="25" max="26" width="8.5703125" style="5" hidden="1" customWidth="1" outlineLevel="2"/>
    <col min="27" max="27" width="9.5703125" style="5" hidden="1" customWidth="1" outlineLevel="2"/>
    <col min="28" max="28" width="9.5703125" style="5" hidden="1" customWidth="1" outlineLevel="1" collapsed="1"/>
    <col min="29" max="41" width="0" style="5" hidden="1" customWidth="1" outlineLevel="1"/>
    <col min="42" max="42" width="15.42578125" style="5" hidden="1" customWidth="1" outlineLevel="1"/>
    <col min="43" max="53" width="10.5703125" style="5" hidden="1" customWidth="1" outlineLevel="1"/>
    <col min="54" max="54" width="13.85546875" style="5" hidden="1" customWidth="1" outlineLevel="1" collapsed="1"/>
    <col min="55" max="55" width="15.42578125" style="5" customWidth="1" collapsed="1"/>
    <col min="56" max="66" width="10.5703125" style="5" customWidth="1" outlineLevel="1"/>
    <col min="67" max="67" width="13.85546875" style="5" customWidth="1"/>
    <col min="68" max="16384" width="9.140625" style="5"/>
  </cols>
  <sheetData>
    <row r="1" spans="1:67" x14ac:dyDescent="0.25">
      <c r="A1" s="4" t="s">
        <v>13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67" x14ac:dyDescent="0.25">
      <c r="A2" s="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4" spans="1:67" ht="15.75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67" ht="15.75" thickBot="1" x14ac:dyDescent="0.3">
      <c r="A5"/>
      <c r="B5"/>
      <c r="C5" s="50" t="s">
        <v>15</v>
      </c>
      <c r="D5" s="51"/>
      <c r="E5" s="52"/>
      <c r="F5" s="7"/>
      <c r="G5" s="7"/>
      <c r="H5" s="8"/>
      <c r="I5" s="7"/>
      <c r="J5" s="7"/>
      <c r="K5" s="8"/>
      <c r="L5" s="7"/>
      <c r="M5" s="7"/>
      <c r="N5" s="9"/>
      <c r="O5" s="10"/>
      <c r="P5"/>
      <c r="Q5"/>
      <c r="R5"/>
      <c r="S5"/>
      <c r="T5"/>
      <c r="U5"/>
      <c r="V5"/>
      <c r="W5"/>
      <c r="X5"/>
      <c r="Y5"/>
      <c r="Z5"/>
      <c r="AA5"/>
      <c r="AB5" s="10"/>
      <c r="BB5" s="10"/>
      <c r="BO5" s="10"/>
    </row>
    <row r="6" spans="1:67" ht="15.75" thickBot="1" x14ac:dyDescent="0.3">
      <c r="A6" s="11" t="s">
        <v>7</v>
      </c>
      <c r="B6" s="11" t="s">
        <v>16</v>
      </c>
      <c r="C6" s="12" t="s">
        <v>17</v>
      </c>
      <c r="D6" s="13" t="s">
        <v>18</v>
      </c>
      <c r="E6" s="12" t="s">
        <v>19</v>
      </c>
      <c r="F6" s="14" t="s">
        <v>20</v>
      </c>
      <c r="G6" s="15" t="s">
        <v>21</v>
      </c>
      <c r="H6" s="12" t="s">
        <v>22</v>
      </c>
      <c r="I6" s="12" t="s">
        <v>23</v>
      </c>
      <c r="J6" s="12" t="s">
        <v>24</v>
      </c>
      <c r="K6" s="12" t="s">
        <v>25</v>
      </c>
      <c r="L6" s="12" t="s">
        <v>26</v>
      </c>
      <c r="M6" s="12" t="s">
        <v>27</v>
      </c>
      <c r="N6" s="15" t="s">
        <v>28</v>
      </c>
      <c r="O6" s="16" t="s">
        <v>29</v>
      </c>
      <c r="P6" s="12" t="s">
        <v>30</v>
      </c>
      <c r="Q6" s="13" t="s">
        <v>31</v>
      </c>
      <c r="R6" s="12" t="s">
        <v>32</v>
      </c>
      <c r="S6" s="14" t="s">
        <v>33</v>
      </c>
      <c r="T6" s="15" t="s">
        <v>34</v>
      </c>
      <c r="U6" s="12" t="s">
        <v>35</v>
      </c>
      <c r="V6" s="12" t="s">
        <v>36</v>
      </c>
      <c r="W6" s="12" t="s">
        <v>37</v>
      </c>
      <c r="X6" s="12" t="s">
        <v>38</v>
      </c>
      <c r="Y6" s="12" t="s">
        <v>39</v>
      </c>
      <c r="Z6" s="12" t="s">
        <v>40</v>
      </c>
      <c r="AA6" s="15" t="s">
        <v>41</v>
      </c>
      <c r="AB6" s="16" t="s">
        <v>42</v>
      </c>
      <c r="AC6" s="45" t="s">
        <v>69</v>
      </c>
      <c r="AD6" s="46" t="s">
        <v>70</v>
      </c>
      <c r="AE6" s="46" t="s">
        <v>71</v>
      </c>
      <c r="AF6" s="46" t="s">
        <v>72</v>
      </c>
      <c r="AG6" s="46" t="s">
        <v>73</v>
      </c>
      <c r="AH6" s="46" t="s">
        <v>74</v>
      </c>
      <c r="AI6" s="46" t="s">
        <v>75</v>
      </c>
      <c r="AJ6" s="46" t="s">
        <v>76</v>
      </c>
      <c r="AK6" s="46" t="s">
        <v>77</v>
      </c>
      <c r="AL6" s="46" t="s">
        <v>78</v>
      </c>
      <c r="AM6" s="46" t="s">
        <v>79</v>
      </c>
      <c r="AN6" s="46" t="s">
        <v>80</v>
      </c>
      <c r="AO6" s="16" t="s">
        <v>81</v>
      </c>
      <c r="AP6" s="45" t="s">
        <v>82</v>
      </c>
      <c r="AQ6" s="45" t="s">
        <v>83</v>
      </c>
      <c r="AR6" s="45" t="s">
        <v>84</v>
      </c>
      <c r="AS6" s="14" t="s">
        <v>85</v>
      </c>
      <c r="AT6" s="14" t="s">
        <v>86</v>
      </c>
      <c r="AU6" s="45" t="s">
        <v>87</v>
      </c>
      <c r="AV6" s="45" t="s">
        <v>88</v>
      </c>
      <c r="AW6" s="45" t="s">
        <v>89</v>
      </c>
      <c r="AX6" s="45" t="s">
        <v>90</v>
      </c>
      <c r="AY6" s="45" t="s">
        <v>91</v>
      </c>
      <c r="AZ6" s="45" t="s">
        <v>92</v>
      </c>
      <c r="BA6" s="45" t="s">
        <v>93</v>
      </c>
      <c r="BB6" s="47" t="s">
        <v>94</v>
      </c>
      <c r="BC6" s="45" t="s">
        <v>103</v>
      </c>
      <c r="BD6" s="45" t="s">
        <v>104</v>
      </c>
      <c r="BE6" s="45" t="s">
        <v>105</v>
      </c>
      <c r="BF6" s="14" t="s">
        <v>106</v>
      </c>
      <c r="BG6" s="14" t="s">
        <v>107</v>
      </c>
      <c r="BH6" s="45" t="s">
        <v>95</v>
      </c>
      <c r="BI6" s="45" t="s">
        <v>96</v>
      </c>
      <c r="BJ6" s="45" t="s">
        <v>97</v>
      </c>
      <c r="BK6" s="45" t="s">
        <v>98</v>
      </c>
      <c r="BL6" s="45" t="s">
        <v>99</v>
      </c>
      <c r="BM6" s="45" t="s">
        <v>100</v>
      </c>
      <c r="BN6" s="45" t="s">
        <v>101</v>
      </c>
      <c r="BO6" s="47" t="s">
        <v>102</v>
      </c>
    </row>
    <row r="7" spans="1:67" x14ac:dyDescent="0.25">
      <c r="A7" s="17" t="s">
        <v>43</v>
      </c>
      <c r="B7" s="18" t="s">
        <v>44</v>
      </c>
      <c r="C7" s="19">
        <v>0.79400000000000004</v>
      </c>
      <c r="D7" s="20">
        <v>0.78420000000000001</v>
      </c>
      <c r="E7" s="20">
        <v>0.76770000000000005</v>
      </c>
      <c r="F7" s="21">
        <v>0.76052200000000003</v>
      </c>
      <c r="G7" s="22">
        <v>0.78068300000000002</v>
      </c>
      <c r="H7" s="23">
        <v>0.80938100000000002</v>
      </c>
      <c r="I7" s="23">
        <v>0.78570700000000004</v>
      </c>
      <c r="J7" s="23">
        <v>0.76731799999999994</v>
      </c>
      <c r="K7" s="23">
        <v>0.75858999999999999</v>
      </c>
      <c r="L7" s="23">
        <v>0.752135</v>
      </c>
      <c r="M7" s="23">
        <v>0.7349</v>
      </c>
      <c r="N7" s="24">
        <v>0.74052099999999998</v>
      </c>
      <c r="O7" s="25">
        <v>0.76963808333333328</v>
      </c>
      <c r="P7" s="26">
        <v>0.73123700000000003</v>
      </c>
      <c r="Q7" s="26">
        <v>0.72207500000000002</v>
      </c>
      <c r="R7" s="26">
        <v>0.70823599999999998</v>
      </c>
      <c r="S7" s="21">
        <v>0.72563900000000003</v>
      </c>
      <c r="T7" s="22">
        <v>0.70460999999999996</v>
      </c>
      <c r="U7" s="23">
        <v>0.71590799999999999</v>
      </c>
      <c r="V7" s="23">
        <v>0.71660999999999997</v>
      </c>
      <c r="W7" s="23">
        <v>0.709318</v>
      </c>
      <c r="X7" s="23">
        <v>0.70426999999999995</v>
      </c>
      <c r="Y7" s="24">
        <v>0.69205499999999998</v>
      </c>
      <c r="Z7" s="23">
        <v>0.70135000000000003</v>
      </c>
      <c r="AA7" s="24">
        <v>0.69054300000000002</v>
      </c>
      <c r="AB7" s="25">
        <v>0.71835939999999998</v>
      </c>
      <c r="AC7" s="21">
        <v>0.67346200000000001</v>
      </c>
      <c r="AD7" s="34">
        <v>0.67722000000000004</v>
      </c>
      <c r="AE7" s="24">
        <v>0.68555200000000005</v>
      </c>
      <c r="AF7" s="34">
        <v>0.67678700000000003</v>
      </c>
      <c r="AG7" s="34">
        <v>0.69900200000000001</v>
      </c>
      <c r="AH7" s="24">
        <v>0.67561099999999996</v>
      </c>
      <c r="AI7" s="24">
        <v>0.65704600000000002</v>
      </c>
      <c r="AJ7" s="24">
        <v>0.61675100000000005</v>
      </c>
      <c r="AK7" s="24">
        <v>0.64819199999999999</v>
      </c>
      <c r="AL7" s="24">
        <v>0.66527800000000004</v>
      </c>
      <c r="AM7" s="24">
        <v>0.68669000000000002</v>
      </c>
      <c r="AN7" s="24">
        <v>0.71756200000000003</v>
      </c>
      <c r="AO7" s="25">
        <f>AVERAGE(AC7:AN7)</f>
        <v>0.6732627499999998</v>
      </c>
      <c r="AP7" s="21">
        <v>0.73675999999999997</v>
      </c>
      <c r="AQ7" s="21">
        <v>0.70611100000000004</v>
      </c>
      <c r="AR7" s="21">
        <v>0.70426699999999998</v>
      </c>
      <c r="AS7" s="21">
        <v>0.73921999999999999</v>
      </c>
      <c r="AT7" s="21">
        <v>0.76046400000000003</v>
      </c>
      <c r="AU7" s="48">
        <v>0.76574399999999998</v>
      </c>
      <c r="AV7" s="24">
        <v>0.77822199999999997</v>
      </c>
      <c r="AW7" s="48">
        <v>0.76366599999999996</v>
      </c>
      <c r="AX7" s="24">
        <v>0.77609600000000001</v>
      </c>
      <c r="AY7" s="24">
        <v>0.77178999999999998</v>
      </c>
      <c r="AZ7" s="24">
        <v>0.75772700000000004</v>
      </c>
      <c r="BA7" s="24">
        <v>0.73909000000000002</v>
      </c>
      <c r="BB7" s="25">
        <f>AVERAGE(AP7:BA7)</f>
        <v>0.74992975000000006</v>
      </c>
      <c r="BC7" s="48">
        <v>0.73167800000000005</v>
      </c>
      <c r="BD7" s="48">
        <v>0.72597400000000001</v>
      </c>
      <c r="BE7" s="48">
        <v>0.75303600000000004</v>
      </c>
      <c r="BF7" s="48"/>
      <c r="BG7" s="48"/>
      <c r="BH7" s="48"/>
      <c r="BI7" s="24"/>
      <c r="BJ7" s="48"/>
      <c r="BK7" s="24"/>
      <c r="BL7" s="24"/>
      <c r="BM7" s="24"/>
      <c r="BN7" s="24"/>
      <c r="BO7" s="25">
        <f>AVERAGE(BC7:BN7)</f>
        <v>0.73689600000000011</v>
      </c>
    </row>
    <row r="8" spans="1:67" ht="15.75" thickBot="1" x14ac:dyDescent="0.3">
      <c r="A8" s="17"/>
      <c r="B8" s="18" t="s">
        <v>45</v>
      </c>
      <c r="C8" s="27">
        <v>0.79869999999999997</v>
      </c>
      <c r="D8" s="28">
        <v>0.79400000000000004</v>
      </c>
      <c r="E8" s="28">
        <v>0.78420000000000001</v>
      </c>
      <c r="F8" s="29">
        <v>0.76770000000000005</v>
      </c>
      <c r="G8" s="29">
        <v>0.76052200000000003</v>
      </c>
      <c r="H8" s="29">
        <v>0.78068300000000002</v>
      </c>
      <c r="I8" s="29">
        <v>0.80938100000000002</v>
      </c>
      <c r="J8" s="28">
        <v>0.78570700000000004</v>
      </c>
      <c r="K8" s="29">
        <v>0.76731799999999994</v>
      </c>
      <c r="L8" s="29">
        <v>0.75858999999999999</v>
      </c>
      <c r="M8" s="29">
        <v>0.752135</v>
      </c>
      <c r="N8" s="29">
        <v>0.7349</v>
      </c>
      <c r="O8" s="25">
        <v>0.77448633333333328</v>
      </c>
      <c r="P8" s="29">
        <v>0.74052099999999998</v>
      </c>
      <c r="Q8" s="29">
        <v>0.73123700000000003</v>
      </c>
      <c r="R8" s="29">
        <v>0.72207500000000002</v>
      </c>
      <c r="S8" s="29">
        <v>0.70823599999999998</v>
      </c>
      <c r="T8" s="29">
        <v>0.72563900000000003</v>
      </c>
      <c r="U8" s="29">
        <f>T7</f>
        <v>0.70460999999999996</v>
      </c>
      <c r="V8" s="29">
        <v>0.71590799999999999</v>
      </c>
      <c r="W8" s="29">
        <v>0.71660999999999997</v>
      </c>
      <c r="X8" s="29">
        <v>0.709318</v>
      </c>
      <c r="Y8" s="29">
        <v>0.70426999999999995</v>
      </c>
      <c r="Z8" s="29">
        <v>0.69205499999999998</v>
      </c>
      <c r="AA8" s="29">
        <v>0.70135000000000003</v>
      </c>
      <c r="AB8" s="25">
        <v>0.7255415999999999</v>
      </c>
      <c r="AC8" s="32">
        <v>0.69054300000000002</v>
      </c>
      <c r="AD8" s="34">
        <v>0.67346200000000001</v>
      </c>
      <c r="AE8" s="32">
        <f>AD7</f>
        <v>0.67722000000000004</v>
      </c>
      <c r="AF8" s="34">
        <v>0.68555200000000005</v>
      </c>
      <c r="AG8" s="34">
        <v>0.67678700000000003</v>
      </c>
      <c r="AH8" s="32">
        <v>0.69900200000000001</v>
      </c>
      <c r="AI8" s="32">
        <f t="shared" ref="AI8" si="0">AH7</f>
        <v>0.67561099999999996</v>
      </c>
      <c r="AJ8" s="32">
        <f>AI7</f>
        <v>0.65704600000000002</v>
      </c>
      <c r="AK8" s="32">
        <f>AJ7</f>
        <v>0.61675100000000005</v>
      </c>
      <c r="AL8" s="32">
        <f>AK7</f>
        <v>0.64819199999999999</v>
      </c>
      <c r="AM8" s="32">
        <f>AL7</f>
        <v>0.66527800000000004</v>
      </c>
      <c r="AN8" s="32">
        <f>AM7</f>
        <v>0.68669000000000002</v>
      </c>
      <c r="AO8" s="25">
        <f t="shared" ref="AO8" si="1">AVERAGE(AC8:AN8)</f>
        <v>0.67101116666666671</v>
      </c>
      <c r="AP8" s="32">
        <f>AN7</f>
        <v>0.71756200000000003</v>
      </c>
      <c r="AQ8" s="32">
        <f>AP7</f>
        <v>0.73675999999999997</v>
      </c>
      <c r="AR8" s="32">
        <f>AQ7</f>
        <v>0.70611100000000004</v>
      </c>
      <c r="AS8" s="32">
        <v>0.70426699999999998</v>
      </c>
      <c r="AT8" s="32">
        <v>0.73921999999999999</v>
      </c>
      <c r="AU8" s="49">
        <v>0.76046400000000003</v>
      </c>
      <c r="AV8" s="49">
        <f>AU7</f>
        <v>0.76574399999999998</v>
      </c>
      <c r="AW8" s="49">
        <v>0.77822199999999997</v>
      </c>
      <c r="AX8" s="32">
        <v>0.76366599999999996</v>
      </c>
      <c r="AY8" s="32">
        <v>0.77609600000000001</v>
      </c>
      <c r="AZ8" s="32">
        <v>0.77178999999999998</v>
      </c>
      <c r="BA8" s="32">
        <f>AZ7</f>
        <v>0.75772700000000004</v>
      </c>
      <c r="BB8" s="25">
        <f>AVERAGE(AP8:BA8)</f>
        <v>0.74813574999999999</v>
      </c>
      <c r="BC8" s="49">
        <f>BA7</f>
        <v>0.73909000000000002</v>
      </c>
      <c r="BD8" s="49">
        <f>BC7</f>
        <v>0.73167800000000005</v>
      </c>
      <c r="BE8" s="49">
        <f>BD7</f>
        <v>0.72597400000000001</v>
      </c>
      <c r="BF8" s="49">
        <f t="shared" ref="BF8:BN8" si="2">BE7</f>
        <v>0.75303600000000004</v>
      </c>
      <c r="BG8" s="49">
        <f t="shared" si="2"/>
        <v>0</v>
      </c>
      <c r="BH8" s="49">
        <f t="shared" si="2"/>
        <v>0</v>
      </c>
      <c r="BI8" s="49">
        <f t="shared" si="2"/>
        <v>0</v>
      </c>
      <c r="BJ8" s="49">
        <f t="shared" si="2"/>
        <v>0</v>
      </c>
      <c r="BK8" s="49">
        <f t="shared" si="2"/>
        <v>0</v>
      </c>
      <c r="BL8" s="49">
        <f t="shared" si="2"/>
        <v>0</v>
      </c>
      <c r="BM8" s="49">
        <f t="shared" si="2"/>
        <v>0</v>
      </c>
      <c r="BN8" s="49">
        <f t="shared" si="2"/>
        <v>0</v>
      </c>
      <c r="BO8" s="25">
        <f>AVERAGE(BC8:BN8)</f>
        <v>0.24581483333333334</v>
      </c>
    </row>
    <row r="9" spans="1:67" x14ac:dyDescent="0.25">
      <c r="A9" s="17"/>
      <c r="B9" s="18"/>
      <c r="C9" s="30"/>
      <c r="D9" s="30"/>
      <c r="E9" s="30"/>
      <c r="F9" s="31"/>
      <c r="G9" s="31"/>
      <c r="H9" s="31"/>
      <c r="I9" s="31"/>
      <c r="J9" s="30"/>
      <c r="K9" s="31"/>
      <c r="L9" s="31"/>
      <c r="M9" s="31"/>
      <c r="N9" s="31"/>
      <c r="O9" s="25"/>
      <c r="P9" s="31"/>
      <c r="Q9" s="31"/>
      <c r="R9" s="31"/>
      <c r="S9" s="31"/>
      <c r="T9" s="31"/>
      <c r="U9" s="31"/>
      <c r="V9" s="31"/>
      <c r="W9" s="30"/>
      <c r="X9" s="31"/>
      <c r="Y9" s="31"/>
      <c r="Z9" s="31"/>
      <c r="AA9" s="31"/>
      <c r="AB9" s="25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25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25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25"/>
    </row>
  </sheetData>
  <autoFilter ref="A1:N9" xr:uid="{00000000-0009-0000-0000-000000000000}"/>
  <mergeCells count="1">
    <mergeCell ref="C5:E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E16475D322942BD2C18EA5690CBAB" ma:contentTypeVersion="13" ma:contentTypeDescription="Create a new document." ma:contentTypeScope="" ma:versionID="7778bb008dfd62ab6e00e600290715e5">
  <xsd:schema xmlns:xsd="http://www.w3.org/2001/XMLSchema" xmlns:xs="http://www.w3.org/2001/XMLSchema" xmlns:p="http://schemas.microsoft.com/office/2006/metadata/properties" xmlns:ns2="9dbb16cd-5626-417a-8ca0-a88f8e5910e0" xmlns:ns3="4dbfb18b-d97f-4bfe-8819-b8cd3057889d" xmlns:ns4="4c575c88-f356-436c-9635-63bf3778f76d" targetNamespace="http://schemas.microsoft.com/office/2006/metadata/properties" ma:root="true" ma:fieldsID="871d5d08aa057d38817094634fcf3efa" ns2:_="" ns3:_="" ns4:_="">
    <xsd:import namespace="9dbb16cd-5626-417a-8ca0-a88f8e5910e0"/>
    <xsd:import namespace="4dbfb18b-d97f-4bfe-8819-b8cd3057889d"/>
    <xsd:import namespace="4c575c88-f356-436c-9635-63bf3778f76d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b16cd-5626-417a-8ca0-a88f8e5910e0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format="Dropdown" ma:indexed="true" ma:internalName="Status">
      <xsd:simpleType>
        <xsd:restriction base="dms:Choice">
          <xsd:enumeration value="Active"/>
          <xsd:enumeration value="Archive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fb18b-d97f-4bfe-8819-b8cd3057889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75c88-f356-436c-9635-63bf3778f76d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9dbb16cd-5626-417a-8ca0-a88f8e5910e0" xsi:nil="true"/>
  </documentManagement>
</p:properties>
</file>

<file path=customXml/itemProps1.xml><?xml version="1.0" encoding="utf-8"?>
<ds:datastoreItem xmlns:ds="http://schemas.openxmlformats.org/officeDocument/2006/customXml" ds:itemID="{F0D6D3D6-5FA3-4811-8128-39B72938C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b16cd-5626-417a-8ca0-a88f8e5910e0"/>
    <ds:schemaRef ds:uri="4dbfb18b-d97f-4bfe-8819-b8cd3057889d"/>
    <ds:schemaRef ds:uri="4c575c88-f356-436c-9635-63bf3778f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4EDD41-A617-41E2-8EB1-558147FF77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06912-96A6-4013-AB5F-A218CA6ECFAF}">
  <ds:schemaRefs>
    <ds:schemaRef ds:uri="http://schemas.microsoft.com/office/2006/documentManagement/types"/>
    <ds:schemaRef ds:uri="http://purl.org/dc/elements/1.1/"/>
    <ds:schemaRef ds:uri="9dbb16cd-5626-417a-8ca0-a88f8e5910e0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4c575c88-f356-436c-9635-63bf3778f76d"/>
    <ds:schemaRef ds:uri="4dbfb18b-d97f-4bfe-8819-b8cd3057889d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SmartView</vt:lpstr>
      <vt:lpstr>Summary with Historical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Young</dc:creator>
  <cp:lastModifiedBy>Alejandro Rodriguez</cp:lastModifiedBy>
  <dcterms:created xsi:type="dcterms:W3CDTF">2019-01-28T15:19:45Z</dcterms:created>
  <dcterms:modified xsi:type="dcterms:W3CDTF">2022-01-11T06:53:06Z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0x010100240E16475D322942BD2C18EA5690CBAB</vt:lpwstr>
  </property>
</Properties>
</file>