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-90" yWindow="45" windowWidth="28275" windowHeight="15420" tabRatio="738" firstSheet="2" activeTab="17"/>
  </bookViews>
  <sheets>
    <sheet name="C-1" sheetId="6" r:id="rId1"/>
    <sheet name="G-1" sheetId="7" r:id="rId2"/>
    <sheet name="C-2" sheetId="8" r:id="rId3"/>
    <sheet name="C-3" sheetId="9" r:id="rId4"/>
    <sheet name="C-4" sheetId="10" r:id="rId5"/>
    <sheet name="C-5" sheetId="11" r:id="rId6"/>
    <sheet name="C-6" sheetId="12" r:id="rId7"/>
    <sheet name="C-7" sheetId="13" r:id="rId8"/>
    <sheet name="G-2" sheetId="14" r:id="rId9"/>
    <sheet name="C-8" sheetId="15" r:id="rId10"/>
    <sheet name="G-3" sheetId="16" r:id="rId11"/>
    <sheet name="C-9" sheetId="17" r:id="rId12"/>
    <sheet name="C-10" sheetId="18" r:id="rId13"/>
    <sheet name="C-11" sheetId="19" r:id="rId14"/>
    <sheet name="C-12" sheetId="20" r:id="rId15"/>
    <sheet name="C-13" sheetId="21" r:id="rId16"/>
    <sheet name="C-14" sheetId="22" r:id="rId17"/>
    <sheet name="C-15" sheetId="23" r:id="rId18"/>
    <sheet name="C-17" sheetId="5" r:id="rId19"/>
  </sheets>
  <definedNames>
    <definedName name="_xlnm.Print_Area" localSheetId="0">'C-1'!$B$1:$O$63</definedName>
    <definedName name="_xlnm.Print_Area" localSheetId="12">'C-10'!$B$1:$O$99</definedName>
    <definedName name="_xlnm.Print_Area" localSheetId="13">'C-11'!$B$1:$O$99</definedName>
    <definedName name="_xlnm.Print_Area" localSheetId="14">'C-12'!$B$1:$O$99</definedName>
    <definedName name="_xlnm.Print_Area" localSheetId="15">'C-13'!$B$1:$O$53</definedName>
    <definedName name="_xlnm.Print_Area" localSheetId="16">'C-14'!$B$1:$O$99</definedName>
    <definedName name="_xlnm.Print_Area" localSheetId="17">'C-15'!$B$1:$H$98</definedName>
    <definedName name="_xlnm.Print_Area" localSheetId="18">'C-17'!$B$1:$O$42</definedName>
    <definedName name="_xlnm.Print_Area" localSheetId="2">'C-2'!$B$1:$O$49</definedName>
    <definedName name="_xlnm.Print_Area" localSheetId="3">'C-3'!$B$1:$O$49</definedName>
    <definedName name="_xlnm.Print_Area" localSheetId="4">'C-4'!$B$1:$O$44</definedName>
    <definedName name="_xlnm.Print_Area" localSheetId="5">'C-5'!$B$1:$O$61</definedName>
    <definedName name="_xlnm.Print_Area" localSheetId="6">'C-6'!$B$1:$H$42</definedName>
    <definedName name="_xlnm.Print_Area" localSheetId="7">'C-7'!$B$1:$H$79</definedName>
    <definedName name="_xlnm.Print_Area" localSheetId="9">'C-8'!$B$1:$O$61</definedName>
    <definedName name="_xlnm.Print_Area" localSheetId="11">'C-9'!$B$1:$O$100</definedName>
    <definedName name="_xlnm.Print_Area" localSheetId="1">'G-1'!$B$1:$M$40</definedName>
    <definedName name="_xlnm.Print_Area" localSheetId="8">'G-2'!$B$1:$P$58</definedName>
    <definedName name="_xlnm.Print_Area" localSheetId="10">'G-3'!$B$1:$O$40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1" i="14" l="1"/>
  <c r="U71" i="14"/>
  <c r="T71" i="14"/>
  <c r="S71" i="14"/>
  <c r="V48" i="14"/>
  <c r="U48" i="14"/>
  <c r="T48" i="14"/>
  <c r="S48" i="14"/>
  <c r="V24" i="14"/>
  <c r="U24" i="14"/>
  <c r="T24" i="14"/>
  <c r="S24" i="14"/>
  <c r="O21" i="17"/>
  <c r="O54" i="17"/>
  <c r="O28" i="17"/>
  <c r="Q39" i="15"/>
  <c r="Q31" i="15"/>
  <c r="O39" i="6"/>
  <c r="O53" i="22" l="1"/>
  <c r="O35" i="21" l="1"/>
  <c r="N50" i="21"/>
  <c r="M50" i="21"/>
  <c r="L50" i="21"/>
  <c r="K50" i="21"/>
  <c r="J50" i="21"/>
  <c r="I50" i="21"/>
  <c r="H50" i="21"/>
  <c r="G50" i="21"/>
  <c r="F50" i="21"/>
  <c r="E50" i="21"/>
  <c r="D50" i="21"/>
  <c r="C50" i="21"/>
  <c r="O48" i="21"/>
  <c r="O47" i="21"/>
  <c r="O46" i="21"/>
  <c r="O45" i="21"/>
  <c r="O44" i="21"/>
  <c r="O43" i="21"/>
  <c r="O42" i="21"/>
  <c r="O41" i="21"/>
  <c r="O40" i="21"/>
  <c r="O39" i="21"/>
  <c r="O38" i="21"/>
  <c r="O37" i="21"/>
  <c r="O36" i="21"/>
  <c r="O54" i="20" l="1"/>
  <c r="O68" i="20"/>
  <c r="O86" i="20"/>
  <c r="O27" i="20"/>
  <c r="O27" i="19"/>
  <c r="O54" i="19"/>
  <c r="O32" i="15"/>
  <c r="Q32" i="15" s="1"/>
  <c r="O33" i="15"/>
  <c r="Q33" i="15" s="1"/>
  <c r="O34" i="15"/>
  <c r="Q34" i="15" s="1"/>
  <c r="O8" i="9" l="1"/>
  <c r="O9" i="9"/>
  <c r="O10" i="9"/>
  <c r="O11" i="9"/>
  <c r="O12" i="9"/>
  <c r="O13" i="9"/>
  <c r="O14" i="9"/>
  <c r="O15" i="9"/>
  <c r="O16" i="9"/>
  <c r="O17" i="9"/>
  <c r="O18" i="9"/>
  <c r="O19" i="9"/>
  <c r="O54" i="18" l="1"/>
  <c r="Q54" i="18" s="1"/>
  <c r="O27" i="18"/>
  <c r="Q27" i="18" s="1"/>
  <c r="J22" i="10" l="1"/>
  <c r="L11" i="10"/>
  <c r="O33" i="21" l="1"/>
  <c r="O30" i="21"/>
  <c r="O28" i="21"/>
  <c r="O25" i="21"/>
  <c r="O23" i="21"/>
  <c r="O21" i="21"/>
  <c r="O19" i="21"/>
  <c r="O17" i="21"/>
  <c r="O14" i="21"/>
  <c r="O11" i="21"/>
  <c r="O9" i="21"/>
  <c r="O32" i="21"/>
  <c r="N47" i="15" l="1"/>
  <c r="M47" i="15"/>
  <c r="L47" i="15"/>
  <c r="K47" i="15"/>
  <c r="J47" i="15"/>
  <c r="I47" i="15"/>
  <c r="H47" i="15"/>
  <c r="G47" i="15"/>
  <c r="F47" i="15"/>
  <c r="E47" i="15"/>
  <c r="D47" i="15"/>
  <c r="C47" i="15"/>
  <c r="C39" i="11" l="1"/>
  <c r="N40" i="11"/>
  <c r="M40" i="11"/>
  <c r="L40" i="11"/>
  <c r="K40" i="11"/>
  <c r="J40" i="11"/>
  <c r="I40" i="11"/>
  <c r="H40" i="11"/>
  <c r="G40" i="11"/>
  <c r="F40" i="11"/>
  <c r="E40" i="11"/>
  <c r="D40" i="11"/>
  <c r="C40" i="11"/>
  <c r="N39" i="11"/>
  <c r="M39" i="11"/>
  <c r="L39" i="11"/>
  <c r="K39" i="11"/>
  <c r="J39" i="11"/>
  <c r="I39" i="11"/>
  <c r="H39" i="11"/>
  <c r="G39" i="11"/>
  <c r="F39" i="11"/>
  <c r="E39" i="11"/>
  <c r="D39" i="11"/>
  <c r="N9" i="11"/>
  <c r="M9" i="11"/>
  <c r="L9" i="11"/>
  <c r="K9" i="11"/>
  <c r="J9" i="11"/>
  <c r="I9" i="11"/>
  <c r="H9" i="11"/>
  <c r="G9" i="11"/>
  <c r="F9" i="11"/>
  <c r="E9" i="11"/>
  <c r="D9" i="11"/>
  <c r="N8" i="11"/>
  <c r="M8" i="11"/>
  <c r="L8" i="11"/>
  <c r="K8" i="11"/>
  <c r="J8" i="11"/>
  <c r="I8" i="11"/>
  <c r="H8" i="11"/>
  <c r="G8" i="11"/>
  <c r="F8" i="11"/>
  <c r="E8" i="11"/>
  <c r="D8" i="11"/>
  <c r="C9" i="11"/>
  <c r="C8" i="11"/>
  <c r="O51" i="11"/>
  <c r="O55" i="11"/>
  <c r="O52" i="11"/>
  <c r="O21" i="11"/>
  <c r="O2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O50" i="11" l="1"/>
  <c r="O19" i="11"/>
  <c r="V70" i="14"/>
  <c r="U70" i="14"/>
  <c r="T70" i="14"/>
  <c r="S70" i="14"/>
  <c r="V47" i="14"/>
  <c r="U47" i="14"/>
  <c r="T47" i="14"/>
  <c r="S47" i="14"/>
  <c r="V23" i="14"/>
  <c r="U23" i="14"/>
  <c r="T23" i="14"/>
  <c r="S23" i="14"/>
  <c r="V69" i="14"/>
  <c r="U69" i="14"/>
  <c r="T69" i="14"/>
  <c r="S69" i="14"/>
  <c r="V46" i="14"/>
  <c r="U46" i="14"/>
  <c r="T46" i="14"/>
  <c r="S46" i="14"/>
  <c r="V22" i="14"/>
  <c r="U22" i="14"/>
  <c r="T22" i="14"/>
  <c r="S22" i="14"/>
  <c r="N29" i="8" l="1"/>
  <c r="M29" i="8"/>
  <c r="L29" i="8"/>
  <c r="K29" i="8"/>
  <c r="J29" i="8"/>
  <c r="I29" i="8"/>
  <c r="H29" i="8"/>
  <c r="G29" i="8"/>
  <c r="F29" i="8"/>
  <c r="E29" i="8"/>
  <c r="D29" i="8"/>
  <c r="N28" i="8"/>
  <c r="M28" i="8"/>
  <c r="L28" i="8"/>
  <c r="K28" i="8"/>
  <c r="J28" i="8"/>
  <c r="I28" i="8"/>
  <c r="H28" i="8"/>
  <c r="G28" i="8"/>
  <c r="F28" i="8"/>
  <c r="E28" i="8"/>
  <c r="D28" i="8"/>
  <c r="C29" i="8"/>
  <c r="C28" i="8"/>
  <c r="O10" i="8"/>
  <c r="O9" i="8"/>
  <c r="O13" i="8"/>
  <c r="O12" i="8"/>
  <c r="O25" i="8"/>
  <c r="O24" i="8"/>
  <c r="O22" i="8"/>
  <c r="O21" i="8"/>
  <c r="O19" i="8"/>
  <c r="O18" i="8"/>
  <c r="N17" i="8"/>
  <c r="M17" i="8"/>
  <c r="L17" i="8"/>
  <c r="K17" i="8"/>
  <c r="J17" i="8"/>
  <c r="I17" i="8"/>
  <c r="H17" i="8"/>
  <c r="G17" i="8"/>
  <c r="F17" i="8"/>
  <c r="E17" i="8"/>
  <c r="D17" i="8"/>
  <c r="C17" i="8"/>
  <c r="O17" i="8" l="1"/>
  <c r="N47" i="6"/>
  <c r="M47" i="6"/>
  <c r="L47" i="6"/>
  <c r="K47" i="6"/>
  <c r="J47" i="6"/>
  <c r="I47" i="6"/>
  <c r="H47" i="6"/>
  <c r="G47" i="6"/>
  <c r="F47" i="6"/>
  <c r="E47" i="6"/>
  <c r="D47" i="6"/>
  <c r="C47" i="6"/>
  <c r="O55" i="15" l="1"/>
  <c r="Q55" i="15" s="1"/>
  <c r="O54" i="15"/>
  <c r="Q54" i="15" s="1"/>
  <c r="O56" i="22" l="1"/>
  <c r="O57" i="22" s="1"/>
  <c r="C96" i="18" l="1"/>
  <c r="C103" i="18" l="1"/>
  <c r="O47" i="15" l="1"/>
  <c r="Q47" i="15" s="1"/>
  <c r="O93" i="22" l="1"/>
  <c r="O92" i="22"/>
  <c r="O91" i="22"/>
  <c r="O89" i="22"/>
  <c r="O88" i="22" s="1"/>
  <c r="O87" i="22"/>
  <c r="O86" i="22" s="1"/>
  <c r="O85" i="22"/>
  <c r="O84" i="22"/>
  <c r="O83" i="22"/>
  <c r="O82" i="22"/>
  <c r="O80" i="22"/>
  <c r="O79" i="22"/>
  <c r="O77" i="22"/>
  <c r="O76" i="22"/>
  <c r="O75" i="22"/>
  <c r="O74" i="22"/>
  <c r="O72" i="22"/>
  <c r="O71" i="22" s="1"/>
  <c r="O70" i="22"/>
  <c r="O69" i="22"/>
  <c r="O67" i="22"/>
  <c r="O66" i="22"/>
  <c r="O65" i="22"/>
  <c r="O63" i="22"/>
  <c r="O62" i="22"/>
  <c r="O60" i="22"/>
  <c r="O59" i="22"/>
  <c r="O55" i="22"/>
  <c r="O54" i="22" s="1"/>
  <c r="O52" i="22"/>
  <c r="O51" i="22"/>
  <c r="O50" i="22"/>
  <c r="O49" i="22" s="1"/>
  <c r="O48" i="22"/>
  <c r="O47" i="22"/>
  <c r="O46" i="22"/>
  <c r="O45" i="22"/>
  <c r="O44" i="22"/>
  <c r="O42" i="22"/>
  <c r="O41" i="22"/>
  <c r="O40" i="22"/>
  <c r="O39" i="22"/>
  <c r="O37" i="22"/>
  <c r="O36" i="22" s="1"/>
  <c r="O35" i="22"/>
  <c r="O34" i="22" s="1"/>
  <c r="O33" i="22"/>
  <c r="O32" i="22"/>
  <c r="O31" i="22"/>
  <c r="O29" i="22"/>
  <c r="O28" i="22" s="1"/>
  <c r="O27" i="22"/>
  <c r="O26" i="22"/>
  <c r="O24" i="22"/>
  <c r="O23" i="22" s="1"/>
  <c r="O22" i="22"/>
  <c r="O21" i="22"/>
  <c r="O20" i="22"/>
  <c r="O19" i="22"/>
  <c r="O17" i="22"/>
  <c r="O16" i="22"/>
  <c r="O14" i="22"/>
  <c r="O13" i="22"/>
  <c r="O11" i="22"/>
  <c r="O10" i="22"/>
  <c r="N95" i="22"/>
  <c r="M95" i="22"/>
  <c r="L95" i="22"/>
  <c r="K95" i="22"/>
  <c r="J95" i="22"/>
  <c r="I95" i="22"/>
  <c r="H95" i="22"/>
  <c r="G95" i="22"/>
  <c r="F95" i="22"/>
  <c r="E95" i="22"/>
  <c r="D95" i="22"/>
  <c r="C95" i="22"/>
  <c r="O25" i="22" l="1"/>
  <c r="O61" i="22"/>
  <c r="O12" i="22"/>
  <c r="O30" i="22"/>
  <c r="O9" i="22"/>
  <c r="O15" i="22"/>
  <c r="O64" i="22"/>
  <c r="O81" i="22"/>
  <c r="O78" i="22"/>
  <c r="O68" i="22"/>
  <c r="O18" i="22"/>
  <c r="O73" i="22"/>
  <c r="O38" i="22"/>
  <c r="O58" i="22"/>
  <c r="O43" i="22"/>
  <c r="O90" i="22"/>
  <c r="O86" i="17"/>
  <c r="O95" i="22" l="1"/>
  <c r="O30" i="19"/>
  <c r="E21" i="12" l="1"/>
  <c r="G95" i="23" l="1"/>
  <c r="D95" i="23"/>
  <c r="C95" i="23"/>
  <c r="E95" i="23"/>
  <c r="O10" i="21"/>
  <c r="O12" i="21"/>
  <c r="O13" i="21"/>
  <c r="O15" i="21"/>
  <c r="O16" i="21"/>
  <c r="O18" i="21"/>
  <c r="O20" i="21"/>
  <c r="O22" i="21"/>
  <c r="O24" i="21"/>
  <c r="O26" i="21"/>
  <c r="O27" i="21"/>
  <c r="O29" i="21"/>
  <c r="O31" i="21"/>
  <c r="O34" i="21"/>
  <c r="O10" i="20"/>
  <c r="O11" i="20"/>
  <c r="D96" i="20"/>
  <c r="O13" i="20"/>
  <c r="O14" i="20"/>
  <c r="O16" i="20"/>
  <c r="O17" i="20"/>
  <c r="O19" i="20"/>
  <c r="O20" i="20"/>
  <c r="O21" i="20"/>
  <c r="O22" i="20"/>
  <c r="O24" i="20"/>
  <c r="O23" i="20" s="1"/>
  <c r="O26" i="20"/>
  <c r="O28" i="20"/>
  <c r="J96" i="20"/>
  <c r="L96" i="20"/>
  <c r="O30" i="20"/>
  <c r="O29" i="20" s="1"/>
  <c r="O32" i="20"/>
  <c r="O33" i="20"/>
  <c r="O34" i="20"/>
  <c r="O36" i="20"/>
  <c r="O35" i="20" s="1"/>
  <c r="IV35" i="20" s="1"/>
  <c r="O38" i="20"/>
  <c r="O37" i="20" s="1"/>
  <c r="O40" i="20"/>
  <c r="O41" i="20"/>
  <c r="O42" i="20"/>
  <c r="O43" i="20"/>
  <c r="O45" i="20"/>
  <c r="O46" i="20"/>
  <c r="O47" i="20"/>
  <c r="O48" i="20"/>
  <c r="O49" i="20"/>
  <c r="O51" i="20"/>
  <c r="O52" i="20"/>
  <c r="O53" i="20"/>
  <c r="O56" i="20"/>
  <c r="O55" i="20" s="1"/>
  <c r="G96" i="20"/>
  <c r="H96" i="20"/>
  <c r="M96" i="20"/>
  <c r="N96" i="20"/>
  <c r="O58" i="20"/>
  <c r="O57" i="20" s="1"/>
  <c r="O60" i="20"/>
  <c r="O61" i="20"/>
  <c r="O63" i="20"/>
  <c r="O64" i="20"/>
  <c r="O66" i="20"/>
  <c r="O65" i="20" s="1"/>
  <c r="O67" i="20"/>
  <c r="O70" i="20"/>
  <c r="O71" i="20"/>
  <c r="C96" i="20"/>
  <c r="E96" i="20"/>
  <c r="I96" i="20"/>
  <c r="O73" i="20"/>
  <c r="O72" i="20" s="1"/>
  <c r="O75" i="20"/>
  <c r="O76" i="20"/>
  <c r="O77" i="20"/>
  <c r="O78" i="20"/>
  <c r="O80" i="20"/>
  <c r="O81" i="20"/>
  <c r="O83" i="20"/>
  <c r="O84" i="20"/>
  <c r="O85" i="20"/>
  <c r="O88" i="20"/>
  <c r="O87" i="20" s="1"/>
  <c r="K96" i="20"/>
  <c r="O90" i="20"/>
  <c r="O89" i="20" s="1"/>
  <c r="IV89" i="20" s="1"/>
  <c r="O92" i="20"/>
  <c r="O93" i="20"/>
  <c r="O94" i="20"/>
  <c r="F96" i="20"/>
  <c r="O10" i="19"/>
  <c r="O11" i="19"/>
  <c r="O13" i="19"/>
  <c r="O14" i="19"/>
  <c r="O16" i="19"/>
  <c r="O17" i="19"/>
  <c r="O19" i="19"/>
  <c r="O20" i="19"/>
  <c r="O21" i="19"/>
  <c r="O22" i="19"/>
  <c r="O24" i="19"/>
  <c r="O23" i="19" s="1"/>
  <c r="O26" i="19"/>
  <c r="O28" i="19"/>
  <c r="C96" i="19"/>
  <c r="C102" i="19" s="1"/>
  <c r="H96" i="19"/>
  <c r="H102" i="19" s="1"/>
  <c r="I96" i="19"/>
  <c r="I102" i="19" s="1"/>
  <c r="O29" i="19"/>
  <c r="O32" i="19"/>
  <c r="O33" i="19"/>
  <c r="O34" i="19"/>
  <c r="O36" i="19"/>
  <c r="O35" i="19" s="1"/>
  <c r="IV35" i="19" s="1"/>
  <c r="M96" i="19"/>
  <c r="M102" i="19" s="1"/>
  <c r="O38" i="19"/>
  <c r="O37" i="19" s="1"/>
  <c r="O40" i="19"/>
  <c r="O41" i="19"/>
  <c r="O42" i="19"/>
  <c r="O43" i="19"/>
  <c r="O45" i="19"/>
  <c r="O46" i="19"/>
  <c r="O47" i="19"/>
  <c r="O48" i="19"/>
  <c r="O49" i="19"/>
  <c r="O51" i="19"/>
  <c r="O52" i="19"/>
  <c r="O53" i="19"/>
  <c r="O56" i="19"/>
  <c r="O55" i="19" s="1"/>
  <c r="D96" i="19"/>
  <c r="D102" i="19" s="1"/>
  <c r="E96" i="19"/>
  <c r="E102" i="19" s="1"/>
  <c r="F96" i="19"/>
  <c r="F102" i="19" s="1"/>
  <c r="J96" i="19"/>
  <c r="J102" i="19" s="1"/>
  <c r="K96" i="19"/>
  <c r="K102" i="19" s="1"/>
  <c r="O58" i="19"/>
  <c r="O57" i="19" s="1"/>
  <c r="O60" i="19"/>
  <c r="O61" i="19"/>
  <c r="O63" i="19"/>
  <c r="O64" i="19"/>
  <c r="O66" i="19"/>
  <c r="O67" i="19"/>
  <c r="O68" i="19"/>
  <c r="O70" i="19"/>
  <c r="O71" i="19"/>
  <c r="O73" i="19"/>
  <c r="O72" i="19" s="1"/>
  <c r="L96" i="19"/>
  <c r="L102" i="19" s="1"/>
  <c r="O75" i="19"/>
  <c r="O76" i="19"/>
  <c r="O77" i="19"/>
  <c r="O78" i="19"/>
  <c r="O80" i="19"/>
  <c r="O81" i="19"/>
  <c r="O83" i="19"/>
  <c r="O84" i="19"/>
  <c r="O85" i="19"/>
  <c r="O86" i="19"/>
  <c r="O88" i="19"/>
  <c r="O87" i="19" s="1"/>
  <c r="G96" i="19"/>
  <c r="G102" i="19" s="1"/>
  <c r="O90" i="19"/>
  <c r="O89" i="19" s="1"/>
  <c r="IV89" i="19" s="1"/>
  <c r="O92" i="19"/>
  <c r="O93" i="19"/>
  <c r="O94" i="19"/>
  <c r="N96" i="19"/>
  <c r="N102" i="19" s="1"/>
  <c r="K96" i="18"/>
  <c r="K103" i="18" s="1"/>
  <c r="O10" i="18"/>
  <c r="Q10" i="18" s="1"/>
  <c r="O11" i="18"/>
  <c r="Q11" i="18" s="1"/>
  <c r="D96" i="18"/>
  <c r="D103" i="18" s="1"/>
  <c r="H96" i="18"/>
  <c r="H103" i="18" s="1"/>
  <c r="I96" i="18"/>
  <c r="I103" i="18" s="1"/>
  <c r="J96" i="18"/>
  <c r="J103" i="18" s="1"/>
  <c r="N96" i="18"/>
  <c r="N103" i="18" s="1"/>
  <c r="O13" i="18"/>
  <c r="Q13" i="18" s="1"/>
  <c r="O14" i="18"/>
  <c r="Q14" i="18" s="1"/>
  <c r="E96" i="18"/>
  <c r="E103" i="18" s="1"/>
  <c r="G96" i="18"/>
  <c r="G103" i="18" s="1"/>
  <c r="O16" i="18"/>
  <c r="Q16" i="18" s="1"/>
  <c r="O17" i="18"/>
  <c r="Q17" i="18" s="1"/>
  <c r="O19" i="18"/>
  <c r="Q19" i="18" s="1"/>
  <c r="O20" i="18"/>
  <c r="Q20" i="18" s="1"/>
  <c r="O21" i="18"/>
  <c r="Q21" i="18" s="1"/>
  <c r="O22" i="18"/>
  <c r="Q22" i="18" s="1"/>
  <c r="O24" i="18"/>
  <c r="O26" i="18"/>
  <c r="Q26" i="18" s="1"/>
  <c r="O28" i="18"/>
  <c r="F96" i="18"/>
  <c r="F103" i="18" s="1"/>
  <c r="O30" i="18"/>
  <c r="O32" i="18"/>
  <c r="Q32" i="18" s="1"/>
  <c r="O33" i="18"/>
  <c r="Q33" i="18" s="1"/>
  <c r="O34" i="18"/>
  <c r="Q34" i="18" s="1"/>
  <c r="L96" i="18"/>
  <c r="L103" i="18" s="1"/>
  <c r="O36" i="18"/>
  <c r="O38" i="18"/>
  <c r="O40" i="18"/>
  <c r="Q40" i="18" s="1"/>
  <c r="O41" i="18"/>
  <c r="Q41" i="18" s="1"/>
  <c r="O42" i="18"/>
  <c r="Q42" i="18" s="1"/>
  <c r="O43" i="18"/>
  <c r="Q43" i="18" s="1"/>
  <c r="O45" i="18"/>
  <c r="Q45" i="18" s="1"/>
  <c r="O46" i="18"/>
  <c r="Q46" i="18" s="1"/>
  <c r="O47" i="18"/>
  <c r="Q47" i="18" s="1"/>
  <c r="O48" i="18"/>
  <c r="Q48" i="18" s="1"/>
  <c r="O49" i="18"/>
  <c r="Q49" i="18" s="1"/>
  <c r="O51" i="18"/>
  <c r="O52" i="18"/>
  <c r="Q52" i="18" s="1"/>
  <c r="O53" i="18"/>
  <c r="Q53" i="18" s="1"/>
  <c r="O56" i="18"/>
  <c r="O58" i="18"/>
  <c r="O60" i="18"/>
  <c r="Q60" i="18" s="1"/>
  <c r="O61" i="18"/>
  <c r="Q61" i="18" s="1"/>
  <c r="O63" i="18"/>
  <c r="Q63" i="18" s="1"/>
  <c r="O64" i="18"/>
  <c r="Q64" i="18" s="1"/>
  <c r="O66" i="18"/>
  <c r="Q66" i="18" s="1"/>
  <c r="O67" i="18"/>
  <c r="Q67" i="18" s="1"/>
  <c r="O68" i="18"/>
  <c r="Q68" i="18" s="1"/>
  <c r="O70" i="18"/>
  <c r="Q70" i="18" s="1"/>
  <c r="O71" i="18"/>
  <c r="Q71" i="18" s="1"/>
  <c r="O73" i="18"/>
  <c r="O75" i="18"/>
  <c r="Q75" i="18" s="1"/>
  <c r="O76" i="18"/>
  <c r="Q76" i="18" s="1"/>
  <c r="O77" i="18"/>
  <c r="Q77" i="18" s="1"/>
  <c r="O78" i="18"/>
  <c r="Q78" i="18" s="1"/>
  <c r="O80" i="18"/>
  <c r="Q80" i="18" s="1"/>
  <c r="O81" i="18"/>
  <c r="Q81" i="18" s="1"/>
  <c r="O83" i="18"/>
  <c r="Q83" i="18" s="1"/>
  <c r="O84" i="18"/>
  <c r="Q84" i="18" s="1"/>
  <c r="O85" i="18"/>
  <c r="Q85" i="18" s="1"/>
  <c r="O86" i="18"/>
  <c r="Q86" i="18" s="1"/>
  <c r="O88" i="18"/>
  <c r="O90" i="18"/>
  <c r="O92" i="18"/>
  <c r="Q92" i="18" s="1"/>
  <c r="O93" i="18"/>
  <c r="Q93" i="18" s="1"/>
  <c r="O94" i="18"/>
  <c r="Q94" i="18" s="1"/>
  <c r="M96" i="18"/>
  <c r="M103" i="18" s="1"/>
  <c r="O10" i="17"/>
  <c r="O11" i="17"/>
  <c r="O13" i="17"/>
  <c r="O14" i="17"/>
  <c r="O16" i="17"/>
  <c r="O17" i="17"/>
  <c r="O19" i="17"/>
  <c r="O20" i="17"/>
  <c r="O22" i="17"/>
  <c r="O24" i="17"/>
  <c r="O23" i="17" s="1"/>
  <c r="O26" i="17"/>
  <c r="O27" i="17"/>
  <c r="O30" i="17"/>
  <c r="O29" i="17" s="1"/>
  <c r="O32" i="17"/>
  <c r="O33" i="17"/>
  <c r="O34" i="17"/>
  <c r="O36" i="17"/>
  <c r="O35" i="17" s="1"/>
  <c r="O38" i="17"/>
  <c r="O37" i="17" s="1"/>
  <c r="O40" i="17"/>
  <c r="O41" i="17"/>
  <c r="O42" i="17"/>
  <c r="O43" i="17"/>
  <c r="O45" i="17"/>
  <c r="O46" i="17"/>
  <c r="O47" i="17"/>
  <c r="O48" i="17"/>
  <c r="O49" i="17"/>
  <c r="O51" i="17"/>
  <c r="O52" i="17"/>
  <c r="O53" i="17"/>
  <c r="O56" i="17"/>
  <c r="O55" i="17" s="1"/>
  <c r="O58" i="17"/>
  <c r="O57" i="17" s="1"/>
  <c r="O60" i="17"/>
  <c r="O61" i="17"/>
  <c r="O63" i="17"/>
  <c r="O64" i="17"/>
  <c r="O66" i="17"/>
  <c r="O67" i="17"/>
  <c r="O68" i="17"/>
  <c r="O70" i="17"/>
  <c r="O71" i="17"/>
  <c r="O73" i="17"/>
  <c r="O72" i="17" s="1"/>
  <c r="O75" i="17"/>
  <c r="O76" i="17"/>
  <c r="O77" i="17"/>
  <c r="O78" i="17"/>
  <c r="O80" i="17"/>
  <c r="O81" i="17"/>
  <c r="O83" i="17"/>
  <c r="O84" i="17"/>
  <c r="O85" i="17"/>
  <c r="O88" i="17"/>
  <c r="O87" i="17" s="1"/>
  <c r="O90" i="17"/>
  <c r="O89" i="17" s="1"/>
  <c r="O92" i="17"/>
  <c r="O93" i="17"/>
  <c r="O94" i="17"/>
  <c r="S8" i="16"/>
  <c r="T8" i="16"/>
  <c r="U8" i="16"/>
  <c r="V8" i="16"/>
  <c r="W8" i="16"/>
  <c r="X8" i="16"/>
  <c r="Y8" i="16"/>
  <c r="Z8" i="16"/>
  <c r="AA8" i="16"/>
  <c r="AB8" i="16"/>
  <c r="AC8" i="16"/>
  <c r="AD8" i="16"/>
  <c r="S9" i="16"/>
  <c r="T9" i="16"/>
  <c r="U9" i="16"/>
  <c r="V9" i="16"/>
  <c r="W9" i="16"/>
  <c r="X9" i="16"/>
  <c r="Y9" i="16"/>
  <c r="Z9" i="16"/>
  <c r="AA9" i="16"/>
  <c r="AB9" i="16"/>
  <c r="AC9" i="16"/>
  <c r="AD9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C10" i="15"/>
  <c r="D10" i="15"/>
  <c r="E10" i="15"/>
  <c r="F10" i="15"/>
  <c r="G10" i="15"/>
  <c r="H10" i="15"/>
  <c r="I10" i="15"/>
  <c r="J10" i="15"/>
  <c r="K10" i="15"/>
  <c r="L10" i="15"/>
  <c r="M10" i="15"/>
  <c r="N10" i="15"/>
  <c r="O11" i="15"/>
  <c r="Q11" i="15" s="1"/>
  <c r="O12" i="15"/>
  <c r="Q12" i="15" s="1"/>
  <c r="O13" i="15"/>
  <c r="Q13" i="15" s="1"/>
  <c r="O14" i="15"/>
  <c r="Q14" i="15" s="1"/>
  <c r="O15" i="15"/>
  <c r="Q15" i="15" s="1"/>
  <c r="O16" i="15"/>
  <c r="Q16" i="15" s="1"/>
  <c r="O17" i="15"/>
  <c r="Q17" i="15" s="1"/>
  <c r="O18" i="15"/>
  <c r="Q18" i="15" s="1"/>
  <c r="C19" i="15"/>
  <c r="D19" i="15"/>
  <c r="E19" i="15"/>
  <c r="F19" i="15"/>
  <c r="G19" i="15"/>
  <c r="H19" i="15"/>
  <c r="I19" i="15"/>
  <c r="J19" i="15"/>
  <c r="K19" i="15"/>
  <c r="L19" i="15"/>
  <c r="M19" i="15"/>
  <c r="N19" i="15"/>
  <c r="O20" i="15"/>
  <c r="Q20" i="15" s="1"/>
  <c r="O21" i="15"/>
  <c r="Q21" i="15" s="1"/>
  <c r="O22" i="15"/>
  <c r="Q22" i="15" s="1"/>
  <c r="O23" i="15"/>
  <c r="Q23" i="15" s="1"/>
  <c r="O24" i="15"/>
  <c r="Q24" i="15" s="1"/>
  <c r="O25" i="15"/>
  <c r="Q25" i="15" s="1"/>
  <c r="O26" i="15"/>
  <c r="Q26" i="15" s="1"/>
  <c r="O27" i="15"/>
  <c r="Q27" i="15" s="1"/>
  <c r="O28" i="15"/>
  <c r="Q28" i="15" s="1"/>
  <c r="O29" i="15"/>
  <c r="Q29" i="15" s="1"/>
  <c r="O30" i="15"/>
  <c r="Q30" i="15" s="1"/>
  <c r="O35" i="15"/>
  <c r="Q35" i="15" s="1"/>
  <c r="O36" i="15"/>
  <c r="Q36" i="15" s="1"/>
  <c r="O37" i="15"/>
  <c r="Q37" i="15" s="1"/>
  <c r="O38" i="15"/>
  <c r="Q38" i="15" s="1"/>
  <c r="O40" i="15"/>
  <c r="Q40" i="15" s="1"/>
  <c r="O41" i="15"/>
  <c r="Q41" i="15" s="1"/>
  <c r="O42" i="15"/>
  <c r="Q42" i="15" s="1"/>
  <c r="O43" i="15"/>
  <c r="Q43" i="15" s="1"/>
  <c r="O44" i="15"/>
  <c r="Q44" i="15" s="1"/>
  <c r="O45" i="15"/>
  <c r="Q45" i="15" s="1"/>
  <c r="O46" i="15"/>
  <c r="Q46" i="15" s="1"/>
  <c r="O49" i="15"/>
  <c r="Q49" i="15" s="1"/>
  <c r="O50" i="15"/>
  <c r="Q50" i="15" s="1"/>
  <c r="O52" i="15"/>
  <c r="Q52" i="15" s="1"/>
  <c r="O53" i="15"/>
  <c r="Q53" i="15" s="1"/>
  <c r="O56" i="15"/>
  <c r="Q56" i="15" s="1"/>
  <c r="O57" i="15"/>
  <c r="Q57" i="15" s="1"/>
  <c r="O58" i="15"/>
  <c r="Q58" i="15" s="1"/>
  <c r="K64" i="15"/>
  <c r="E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1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4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7" i="11"/>
  <c r="O18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3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6" i="11"/>
  <c r="O27" i="11"/>
  <c r="H38" i="11"/>
  <c r="K38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2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5" i="11"/>
  <c r="O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8" i="11"/>
  <c r="O49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4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7" i="11"/>
  <c r="O58" i="11"/>
  <c r="C8" i="10"/>
  <c r="D8" i="10"/>
  <c r="E8" i="10"/>
  <c r="F8" i="10"/>
  <c r="G8" i="10"/>
  <c r="H8" i="10"/>
  <c r="I8" i="10"/>
  <c r="J8" i="10"/>
  <c r="K8" i="10"/>
  <c r="L8" i="10"/>
  <c r="M8" i="10"/>
  <c r="N8" i="10"/>
  <c r="O9" i="10"/>
  <c r="U9" i="10" s="1"/>
  <c r="O10" i="10"/>
  <c r="U10" i="10" s="1"/>
  <c r="C11" i="10"/>
  <c r="D11" i="10"/>
  <c r="E11" i="10"/>
  <c r="F11" i="10"/>
  <c r="G11" i="10"/>
  <c r="H11" i="10"/>
  <c r="I11" i="10"/>
  <c r="J11" i="10"/>
  <c r="K11" i="10"/>
  <c r="M11" i="10"/>
  <c r="N11" i="10"/>
  <c r="O12" i="10"/>
  <c r="U12" i="10" s="1"/>
  <c r="O13" i="10"/>
  <c r="U13" i="10" s="1"/>
  <c r="C14" i="10"/>
  <c r="D14" i="10"/>
  <c r="E14" i="10"/>
  <c r="F14" i="10"/>
  <c r="G14" i="10"/>
  <c r="H14" i="10"/>
  <c r="I14" i="10"/>
  <c r="J14" i="10"/>
  <c r="K14" i="10"/>
  <c r="L14" i="10"/>
  <c r="M14" i="10"/>
  <c r="N14" i="10"/>
  <c r="O15" i="10"/>
  <c r="U15" i="10" s="1"/>
  <c r="O16" i="10"/>
  <c r="U16" i="10" s="1"/>
  <c r="C17" i="10"/>
  <c r="D17" i="10"/>
  <c r="E17" i="10"/>
  <c r="F17" i="10"/>
  <c r="G17" i="10"/>
  <c r="H17" i="10"/>
  <c r="I17" i="10"/>
  <c r="J17" i="10"/>
  <c r="K17" i="10"/>
  <c r="L17" i="10"/>
  <c r="M17" i="10"/>
  <c r="N17" i="10"/>
  <c r="O18" i="10"/>
  <c r="U18" i="10" s="1"/>
  <c r="O19" i="10"/>
  <c r="U19" i="10" s="1"/>
  <c r="C22" i="10"/>
  <c r="D22" i="10"/>
  <c r="E22" i="10"/>
  <c r="F22" i="10"/>
  <c r="G22" i="10"/>
  <c r="H22" i="10"/>
  <c r="I22" i="10"/>
  <c r="K22" i="10"/>
  <c r="L22" i="10"/>
  <c r="M22" i="10"/>
  <c r="N22" i="10"/>
  <c r="C23" i="10"/>
  <c r="D23" i="10"/>
  <c r="E23" i="10"/>
  <c r="F23" i="10"/>
  <c r="G23" i="10"/>
  <c r="H23" i="10"/>
  <c r="I23" i="10"/>
  <c r="J23" i="10"/>
  <c r="J21" i="10" s="1"/>
  <c r="K23" i="10"/>
  <c r="L23" i="10"/>
  <c r="M23" i="10"/>
  <c r="N23" i="10"/>
  <c r="C21" i="9"/>
  <c r="D21" i="9"/>
  <c r="E21" i="9"/>
  <c r="F21" i="9"/>
  <c r="G21" i="9"/>
  <c r="H21" i="9"/>
  <c r="I21" i="9"/>
  <c r="J21" i="9"/>
  <c r="K21" i="9"/>
  <c r="L21" i="9"/>
  <c r="M21" i="9"/>
  <c r="N21" i="9"/>
  <c r="C8" i="8"/>
  <c r="D8" i="8"/>
  <c r="E8" i="8"/>
  <c r="F8" i="8"/>
  <c r="G8" i="8"/>
  <c r="H8" i="8"/>
  <c r="I8" i="8"/>
  <c r="J8" i="8"/>
  <c r="K8" i="8"/>
  <c r="L8" i="8"/>
  <c r="M8" i="8"/>
  <c r="N8" i="8"/>
  <c r="C11" i="8"/>
  <c r="D11" i="8"/>
  <c r="E11" i="8"/>
  <c r="F11" i="8"/>
  <c r="G11" i="8"/>
  <c r="H11" i="8"/>
  <c r="I11" i="8"/>
  <c r="J11" i="8"/>
  <c r="K11" i="8"/>
  <c r="M11" i="8"/>
  <c r="N11" i="8"/>
  <c r="C14" i="8"/>
  <c r="D14" i="8"/>
  <c r="E14" i="8"/>
  <c r="F14" i="8"/>
  <c r="G14" i="8"/>
  <c r="H14" i="8"/>
  <c r="I14" i="8"/>
  <c r="J14" i="8"/>
  <c r="K14" i="8"/>
  <c r="L14" i="8"/>
  <c r="M14" i="8"/>
  <c r="N14" i="8"/>
  <c r="O15" i="8"/>
  <c r="O16" i="8"/>
  <c r="C20" i="8"/>
  <c r="D20" i="8"/>
  <c r="E20" i="8"/>
  <c r="F20" i="8"/>
  <c r="G20" i="8"/>
  <c r="H20" i="8"/>
  <c r="I20" i="8"/>
  <c r="J20" i="8"/>
  <c r="K20" i="8"/>
  <c r="L20" i="8"/>
  <c r="M20" i="8"/>
  <c r="N20" i="8"/>
  <c r="C23" i="8"/>
  <c r="D23" i="8"/>
  <c r="E23" i="8"/>
  <c r="F23" i="8"/>
  <c r="G23" i="8"/>
  <c r="H23" i="8"/>
  <c r="I23" i="8"/>
  <c r="J23" i="8"/>
  <c r="K23" i="8"/>
  <c r="L23" i="8"/>
  <c r="M23" i="8"/>
  <c r="N23" i="8"/>
  <c r="U13" i="8"/>
  <c r="V13" i="8"/>
  <c r="W13" i="8"/>
  <c r="Y13" i="8"/>
  <c r="Z13" i="8"/>
  <c r="AB13" i="8"/>
  <c r="AE13" i="8"/>
  <c r="U14" i="8"/>
  <c r="V14" i="8"/>
  <c r="W14" i="8"/>
  <c r="X14" i="8"/>
  <c r="Z14" i="8"/>
  <c r="AA14" i="8"/>
  <c r="AB14" i="8"/>
  <c r="AC14" i="8"/>
  <c r="AD14" i="8"/>
  <c r="AE14" i="8"/>
  <c r="R8" i="7"/>
  <c r="S8" i="7"/>
  <c r="T8" i="7"/>
  <c r="U8" i="7"/>
  <c r="V8" i="7"/>
  <c r="W8" i="7"/>
  <c r="X8" i="7"/>
  <c r="Y8" i="7"/>
  <c r="Z8" i="7"/>
  <c r="AA8" i="7"/>
  <c r="AB8" i="7"/>
  <c r="AC8" i="7"/>
  <c r="R9" i="7"/>
  <c r="S9" i="7"/>
  <c r="T9" i="7"/>
  <c r="U9" i="7"/>
  <c r="V9" i="7"/>
  <c r="W9" i="7"/>
  <c r="X9" i="7"/>
  <c r="Y9" i="7"/>
  <c r="Z9" i="7"/>
  <c r="AA9" i="7"/>
  <c r="AB9" i="7"/>
  <c r="AC9" i="7"/>
  <c r="Q22" i="7"/>
  <c r="R22" i="7"/>
  <c r="S22" i="7"/>
  <c r="T22" i="7"/>
  <c r="U22" i="7"/>
  <c r="V22" i="7"/>
  <c r="W22" i="7"/>
  <c r="X22" i="7"/>
  <c r="Y22" i="7"/>
  <c r="Z22" i="7"/>
  <c r="AA22" i="7"/>
  <c r="AB22" i="7"/>
  <c r="Q23" i="7"/>
  <c r="R23" i="7"/>
  <c r="S23" i="7"/>
  <c r="T23" i="7"/>
  <c r="U23" i="7"/>
  <c r="V23" i="7"/>
  <c r="W23" i="7"/>
  <c r="X23" i="7"/>
  <c r="Y23" i="7"/>
  <c r="Z23" i="7"/>
  <c r="AA23" i="7"/>
  <c r="AB23" i="7"/>
  <c r="C10" i="6"/>
  <c r="D10" i="6"/>
  <c r="E10" i="6"/>
  <c r="F10" i="6"/>
  <c r="G10" i="6"/>
  <c r="H10" i="6"/>
  <c r="I10" i="6"/>
  <c r="J10" i="6"/>
  <c r="K10" i="6"/>
  <c r="L10" i="6"/>
  <c r="M10" i="6"/>
  <c r="N10" i="6"/>
  <c r="O11" i="6"/>
  <c r="O12" i="6"/>
  <c r="O13" i="6"/>
  <c r="O14" i="6"/>
  <c r="O15" i="6"/>
  <c r="O16" i="6"/>
  <c r="O17" i="6"/>
  <c r="O18" i="6"/>
  <c r="C19" i="6"/>
  <c r="D19" i="6"/>
  <c r="E19" i="6"/>
  <c r="F19" i="6"/>
  <c r="G19" i="6"/>
  <c r="H19" i="6"/>
  <c r="I19" i="6"/>
  <c r="J19" i="6"/>
  <c r="K19" i="6"/>
  <c r="L19" i="6"/>
  <c r="M19" i="6"/>
  <c r="N19" i="6"/>
  <c r="O20" i="6"/>
  <c r="O21" i="6"/>
  <c r="O22" i="6"/>
  <c r="O23" i="6"/>
  <c r="O24" i="6"/>
  <c r="O25" i="6"/>
  <c r="O26" i="6"/>
  <c r="O27" i="6"/>
  <c r="O28" i="6"/>
  <c r="O29" i="6"/>
  <c r="O30" i="6"/>
  <c r="O32" i="6"/>
  <c r="O33" i="6"/>
  <c r="O34" i="6"/>
  <c r="O35" i="6"/>
  <c r="O36" i="6"/>
  <c r="O37" i="6"/>
  <c r="O38" i="6"/>
  <c r="O40" i="6"/>
  <c r="O41" i="6"/>
  <c r="O42" i="6"/>
  <c r="O43" i="6"/>
  <c r="O44" i="6"/>
  <c r="O45" i="6"/>
  <c r="O46" i="6"/>
  <c r="O47" i="6"/>
  <c r="O49" i="6"/>
  <c r="O50" i="6"/>
  <c r="O52" i="6"/>
  <c r="O53" i="6"/>
  <c r="O54" i="6"/>
  <c r="O55" i="6"/>
  <c r="O56" i="6"/>
  <c r="O57" i="6"/>
  <c r="O58" i="6"/>
  <c r="Q24" i="7" l="1"/>
  <c r="O25" i="18"/>
  <c r="Q25" i="18" s="1"/>
  <c r="Q28" i="18"/>
  <c r="O25" i="17"/>
  <c r="O57" i="18"/>
  <c r="Q57" i="18" s="1"/>
  <c r="Q58" i="18"/>
  <c r="O23" i="18"/>
  <c r="Q23" i="18" s="1"/>
  <c r="Q24" i="18"/>
  <c r="O55" i="18"/>
  <c r="Q55" i="18" s="1"/>
  <c r="Q56" i="18"/>
  <c r="O89" i="18"/>
  <c r="Q89" i="18" s="1"/>
  <c r="Q90" i="18"/>
  <c r="O72" i="18"/>
  <c r="Q72" i="18" s="1"/>
  <c r="Q73" i="18"/>
  <c r="O37" i="18"/>
  <c r="Q37" i="18" s="1"/>
  <c r="Q38" i="18"/>
  <c r="O82" i="20"/>
  <c r="O87" i="18"/>
  <c r="Q87" i="18" s="1"/>
  <c r="Q88" i="18"/>
  <c r="O35" i="18"/>
  <c r="Q35" i="18" s="1"/>
  <c r="Q36" i="18"/>
  <c r="O50" i="18"/>
  <c r="Q50" i="18" s="1"/>
  <c r="Q51" i="18"/>
  <c r="O50" i="20"/>
  <c r="O29" i="18"/>
  <c r="Q29" i="18" s="1"/>
  <c r="Q30" i="18"/>
  <c r="O50" i="19"/>
  <c r="O50" i="17"/>
  <c r="O50" i="21"/>
  <c r="AA10" i="7"/>
  <c r="D21" i="10"/>
  <c r="U24" i="7"/>
  <c r="AC10" i="7"/>
  <c r="O12" i="18"/>
  <c r="Q12" i="18" s="1"/>
  <c r="O9" i="19"/>
  <c r="AB24" i="7"/>
  <c r="V24" i="7"/>
  <c r="W10" i="7"/>
  <c r="V10" i="7"/>
  <c r="O82" i="17"/>
  <c r="O9" i="17"/>
  <c r="U10" i="7"/>
  <c r="O25" i="20"/>
  <c r="O12" i="19"/>
  <c r="O62" i="18"/>
  <c r="Q62" i="18" s="1"/>
  <c r="O23" i="8"/>
  <c r="O20" i="8"/>
  <c r="O11" i="8"/>
  <c r="O8" i="8"/>
  <c r="W24" i="7"/>
  <c r="AB10" i="7"/>
  <c r="O18" i="20"/>
  <c r="O15" i="20"/>
  <c r="O65" i="19"/>
  <c r="O25" i="19"/>
  <c r="O59" i="17"/>
  <c r="O39" i="17"/>
  <c r="AA24" i="7"/>
  <c r="Z10" i="7"/>
  <c r="O62" i="17"/>
  <c r="O59" i="18"/>
  <c r="Q59" i="18" s="1"/>
  <c r="G9" i="6"/>
  <c r="O11" i="10"/>
  <c r="U11" i="10" s="1"/>
  <c r="O69" i="19"/>
  <c r="O21" i="9"/>
  <c r="O69" i="18"/>
  <c r="Q69" i="18" s="1"/>
  <c r="T24" i="7"/>
  <c r="O69" i="17"/>
  <c r="O65" i="18"/>
  <c r="Q65" i="18" s="1"/>
  <c r="O22" i="10"/>
  <c r="O31" i="17"/>
  <c r="O59" i="20"/>
  <c r="O17" i="10"/>
  <c r="U17" i="10" s="1"/>
  <c r="O14" i="10"/>
  <c r="U14" i="10" s="1"/>
  <c r="O91" i="20"/>
  <c r="O79" i="20"/>
  <c r="O74" i="20"/>
  <c r="O62" i="20"/>
  <c r="IV62" i="20" s="1"/>
  <c r="O31" i="20"/>
  <c r="O91" i="19"/>
  <c r="O82" i="19"/>
  <c r="O44" i="19"/>
  <c r="O31" i="19"/>
  <c r="O18" i="19"/>
  <c r="O15" i="19"/>
  <c r="O44" i="18"/>
  <c r="Q44" i="18" s="1"/>
  <c r="O74" i="18"/>
  <c r="Q74" i="18" s="1"/>
  <c r="O9" i="18"/>
  <c r="Q9" i="18" s="1"/>
  <c r="O74" i="17"/>
  <c r="O65" i="17"/>
  <c r="O44" i="17"/>
  <c r="O12" i="17"/>
  <c r="H27" i="8"/>
  <c r="AC23" i="7"/>
  <c r="AC22" i="7"/>
  <c r="H9" i="6"/>
  <c r="E9" i="6"/>
  <c r="N9" i="6"/>
  <c r="M9" i="6"/>
  <c r="F9" i="6"/>
  <c r="O10" i="6"/>
  <c r="I9" i="15"/>
  <c r="H9" i="15"/>
  <c r="G9" i="15"/>
  <c r="D9" i="15"/>
  <c r="J9" i="15"/>
  <c r="O69" i="20"/>
  <c r="O9" i="20"/>
  <c r="O44" i="20"/>
  <c r="O39" i="20"/>
  <c r="O12" i="20"/>
  <c r="O79" i="19"/>
  <c r="O39" i="19"/>
  <c r="O62" i="19"/>
  <c r="IV62" i="19" s="1"/>
  <c r="O74" i="19"/>
  <c r="O59" i="19"/>
  <c r="O79" i="18"/>
  <c r="Q79" i="18" s="1"/>
  <c r="O39" i="18"/>
  <c r="Q39" i="18" s="1"/>
  <c r="O91" i="18"/>
  <c r="Q91" i="18" s="1"/>
  <c r="O18" i="18"/>
  <c r="Q18" i="18" s="1"/>
  <c r="O31" i="18"/>
  <c r="Q31" i="18" s="1"/>
  <c r="O15" i="18"/>
  <c r="Q15" i="18" s="1"/>
  <c r="O82" i="18"/>
  <c r="Q82" i="18" s="1"/>
  <c r="O91" i="17"/>
  <c r="N96" i="17"/>
  <c r="O79" i="17"/>
  <c r="L96" i="17"/>
  <c r="M96" i="17"/>
  <c r="E96" i="17"/>
  <c r="F96" i="17"/>
  <c r="O18" i="17"/>
  <c r="D96" i="17"/>
  <c r="I96" i="17"/>
  <c r="J96" i="17"/>
  <c r="O15" i="17"/>
  <c r="K96" i="17"/>
  <c r="H96" i="17"/>
  <c r="G96" i="17"/>
  <c r="C96" i="17"/>
  <c r="AE13" i="16"/>
  <c r="F9" i="15"/>
  <c r="E9" i="15"/>
  <c r="C9" i="15"/>
  <c r="N9" i="15"/>
  <c r="M9" i="15"/>
  <c r="L9" i="15"/>
  <c r="K9" i="15"/>
  <c r="O19" i="15"/>
  <c r="Q19" i="15" s="1"/>
  <c r="O10" i="15"/>
  <c r="Q10" i="15" s="1"/>
  <c r="L21" i="10"/>
  <c r="F21" i="10"/>
  <c r="I21" i="10"/>
  <c r="E21" i="10"/>
  <c r="G21" i="10"/>
  <c r="N21" i="10"/>
  <c r="M21" i="10"/>
  <c r="H21" i="10"/>
  <c r="K21" i="10"/>
  <c r="O8" i="10"/>
  <c r="U8" i="10" s="1"/>
  <c r="O14" i="8"/>
  <c r="O29" i="8"/>
  <c r="M27" i="8"/>
  <c r="AB15" i="8"/>
  <c r="G27" i="8"/>
  <c r="J27" i="8"/>
  <c r="Z15" i="8"/>
  <c r="AD13" i="8"/>
  <c r="AD15" i="8" s="1"/>
  <c r="U15" i="8"/>
  <c r="X13" i="8"/>
  <c r="X15" i="8" s="1"/>
  <c r="C27" i="8"/>
  <c r="L27" i="8"/>
  <c r="S24" i="7"/>
  <c r="Z24" i="7"/>
  <c r="Y24" i="7"/>
  <c r="X24" i="7"/>
  <c r="Y10" i="7"/>
  <c r="T10" i="7"/>
  <c r="S10" i="7"/>
  <c r="AD9" i="7"/>
  <c r="R10" i="7"/>
  <c r="X10" i="7"/>
  <c r="D9" i="6"/>
  <c r="C9" i="6"/>
  <c r="L9" i="6"/>
  <c r="K9" i="6"/>
  <c r="J9" i="6"/>
  <c r="O19" i="6"/>
  <c r="I9" i="6"/>
  <c r="N7" i="11"/>
  <c r="O8" i="11"/>
  <c r="O56" i="11"/>
  <c r="D7" i="11"/>
  <c r="D38" i="11"/>
  <c r="O41" i="11"/>
  <c r="C38" i="11"/>
  <c r="J7" i="11"/>
  <c r="I7" i="11"/>
  <c r="J38" i="11"/>
  <c r="N38" i="11"/>
  <c r="M38" i="11"/>
  <c r="M7" i="11"/>
  <c r="L38" i="11"/>
  <c r="O25" i="11"/>
  <c r="L7" i="11"/>
  <c r="K7" i="11"/>
  <c r="O22" i="11"/>
  <c r="O53" i="11"/>
  <c r="I38" i="11"/>
  <c r="O16" i="11"/>
  <c r="H7" i="11"/>
  <c r="O47" i="11"/>
  <c r="O39" i="11"/>
  <c r="G7" i="11"/>
  <c r="F38" i="11"/>
  <c r="O9" i="11"/>
  <c r="F7" i="11"/>
  <c r="O44" i="11"/>
  <c r="E38" i="11"/>
  <c r="O13" i="11"/>
  <c r="O40" i="11"/>
  <c r="O10" i="11"/>
  <c r="H95" i="23"/>
  <c r="F95" i="23"/>
  <c r="AE14" i="16"/>
  <c r="AE9" i="16"/>
  <c r="AE8" i="16"/>
  <c r="V15" i="8"/>
  <c r="AE15" i="8"/>
  <c r="W15" i="8"/>
  <c r="AD8" i="7"/>
  <c r="F27" i="8"/>
  <c r="O23" i="10"/>
  <c r="C7" i="11"/>
  <c r="O28" i="8"/>
  <c r="D27" i="8"/>
  <c r="C21" i="10"/>
  <c r="G38" i="11"/>
  <c r="E27" i="8"/>
  <c r="T13" i="8"/>
  <c r="T14" i="8"/>
  <c r="R24" i="7"/>
  <c r="N27" i="8"/>
  <c r="AC13" i="8"/>
  <c r="AC15" i="8" s="1"/>
  <c r="K27" i="8"/>
  <c r="Y14" i="8"/>
  <c r="Y15" i="8" s="1"/>
  <c r="AA13" i="8"/>
  <c r="AA15" i="8" s="1"/>
  <c r="I27" i="8"/>
  <c r="O96" i="20" l="1"/>
  <c r="O96" i="19"/>
  <c r="P96" i="19" s="1"/>
  <c r="O9" i="15"/>
  <c r="Q9" i="15" s="1"/>
  <c r="O96" i="18"/>
  <c r="O96" i="17"/>
  <c r="T4" i="16"/>
  <c r="R11" i="7"/>
  <c r="O9" i="6"/>
  <c r="AC24" i="7"/>
  <c r="AD10" i="7"/>
  <c r="R12" i="7"/>
  <c r="T5" i="16"/>
  <c r="O7" i="11"/>
  <c r="O21" i="10"/>
  <c r="AF14" i="8"/>
  <c r="O27" i="8"/>
  <c r="O38" i="11"/>
  <c r="T15" i="8"/>
  <c r="AF13" i="8"/>
  <c r="AF15" i="8" l="1"/>
  <c r="J11" i="5" l="1"/>
  <c r="H11" i="5"/>
  <c r="I11" i="5"/>
  <c r="G11" i="5"/>
  <c r="F11" i="5"/>
  <c r="E11" i="5"/>
  <c r="D11" i="5"/>
  <c r="O15" i="5" l="1"/>
  <c r="O16" i="5"/>
  <c r="O17" i="5"/>
  <c r="C11" i="5"/>
  <c r="K11" i="5"/>
  <c r="O22" i="5"/>
  <c r="O21" i="5"/>
  <c r="O20" i="5"/>
  <c r="O19" i="5"/>
  <c r="O18" i="5"/>
  <c r="O14" i="5"/>
  <c r="N11" i="5"/>
  <c r="O13" i="5"/>
  <c r="O12" i="5"/>
  <c r="M11" i="5"/>
  <c r="O11" i="5" l="1"/>
  <c r="O10" i="5" l="1"/>
  <c r="R30" i="5" l="1"/>
  <c r="R33" i="5"/>
  <c r="R32" i="5"/>
  <c r="R31" i="5"/>
  <c r="R29" i="5"/>
  <c r="R28" i="5" l="1"/>
</calcChain>
</file>

<file path=xl/sharedStrings.xml><?xml version="1.0" encoding="utf-8"?>
<sst xmlns="http://schemas.openxmlformats.org/spreadsheetml/2006/main" count="1571" uniqueCount="407">
  <si>
    <t>M E S E 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</si>
  <si>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</si>
  <si>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</si>
  <si>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</si>
  <si>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</si>
  <si>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</si>
  <si>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</si>
  <si>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</si>
  <si>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</si>
  <si>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</si>
  <si>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</si>
  <si>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</si>
  <si>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</si>
  <si>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</si>
  <si>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ABANCAY</t>
  </si>
  <si>
    <t xml:space="preserve">   DEMANDAS INTERPUESTAS</t>
  </si>
  <si>
    <t xml:space="preserve">      - BENEFICIOS SOCIALES</t>
  </si>
  <si>
    <t xml:space="preserve">      - DESPIDOS ARBITRARIOS</t>
  </si>
  <si>
    <t xml:space="preserve">      - REMUNERACIONES INSOLUTAS</t>
  </si>
  <si>
    <t xml:space="preserve">      - ACCIDENTE DE TRABAJO</t>
  </si>
  <si>
    <t xml:space="preserve">      - OTROS</t>
  </si>
  <si>
    <t xml:space="preserve">   RECURSOS ELABORADOS</t>
  </si>
  <si>
    <t xml:space="preserve">   DILIGENCIAS EFECTUADAS</t>
  </si>
  <si>
    <t xml:space="preserve">   NOTIFICACIONES ATENDIDAS</t>
  </si>
  <si>
    <t xml:space="preserve">   SENTENCIAS</t>
  </si>
  <si>
    <t xml:space="preserve">   PROCESOS CONCLUIDOS</t>
  </si>
  <si>
    <t>AREQUIPA</t>
  </si>
  <si>
    <t>CALLAO</t>
  </si>
  <si>
    <t>CAMANÁ</t>
  </si>
  <si>
    <t>CHACHAPOYAS</t>
  </si>
  <si>
    <t>CHICLAYO</t>
  </si>
  <si>
    <t>CHIMBOTE</t>
  </si>
  <si>
    <t>MAJES-EL PEDREGAL</t>
  </si>
  <si>
    <t>HUACHO</t>
  </si>
  <si>
    <t>HUANCAVELICA</t>
  </si>
  <si>
    <t>HUANCAYO</t>
  </si>
  <si>
    <t>HUÁNUCO</t>
  </si>
  <si>
    <t>ILO</t>
  </si>
  <si>
    <t>IQUITOS</t>
  </si>
  <si>
    <t>JULIACA</t>
  </si>
  <si>
    <t>MOLLENDO</t>
  </si>
  <si>
    <t>MOQUEGUA</t>
  </si>
  <si>
    <t>PASCO</t>
  </si>
  <si>
    <t>PIURA</t>
  </si>
  <si>
    <t>PUERTO MALDONADO</t>
  </si>
  <si>
    <t>PUNO</t>
  </si>
  <si>
    <t>QUILLABAMBA</t>
  </si>
  <si>
    <t>TRUJILLO</t>
  </si>
  <si>
    <t>LOS OLIVOS</t>
  </si>
  <si>
    <t>(PATROCINIO JURÍDICO)</t>
  </si>
  <si>
    <t>SERVICIOS PRESTADOS</t>
  </si>
  <si>
    <t xml:space="preserve">   ATENCIÓN AL PÚBLICO</t>
  </si>
  <si>
    <t xml:space="preserve">      - EJECUCIÓN DE ACTAS</t>
  </si>
  <si>
    <t xml:space="preserve">   RECURSOS ELABORADOS </t>
  </si>
  <si>
    <t>MESES</t>
  </si>
  <si>
    <t>TUMBES</t>
  </si>
  <si>
    <t>ZONAS DE TRABAJO</t>
  </si>
  <si>
    <t>BAGUA-UTCUBAMBA-CONDORCANQUI</t>
  </si>
  <si>
    <t>T O T A L</t>
  </si>
  <si>
    <t>LIMA METROPOLITANA</t>
  </si>
  <si>
    <t>PERÚ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</si>
  <si>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</si>
  <si>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</si>
  <si>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</si>
  <si>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</si>
  <si>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</si>
  <si>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</si>
  <si>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</si>
  <si>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</si>
  <si>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</si>
  <si>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</si>
  <si>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</si>
  <si>
    <t>SET</t>
  </si>
  <si>
    <t>CHANKA-ANDAHUAYLAS</t>
  </si>
  <si>
    <t xml:space="preserve">SERVICIOS PRESTADOS POR EL MTPE EN MATERIA DE DEFENSA Y </t>
  </si>
  <si>
    <t>ASESORÍA LEGAL A TRABAJADORES POR MESES</t>
  </si>
  <si>
    <t>CAÑETE</t>
  </si>
  <si>
    <t xml:space="preserve"> 8.- AUTOS Y PROVEIDOS </t>
  </si>
  <si>
    <t xml:space="preserve"> 7.- COPIAS CERTIFICADAS </t>
  </si>
  <si>
    <t xml:space="preserve"> 6.- CHARLAS INFORMATIVAS </t>
  </si>
  <si>
    <t xml:space="preserve"> 5.- MULTAS IMPUESTAS </t>
  </si>
  <si>
    <t xml:space="preserve">            - Obrero </t>
  </si>
  <si>
    <t xml:space="preserve">            - Empleado </t>
  </si>
  <si>
    <t xml:space="preserve">            - Femenino</t>
  </si>
  <si>
    <t xml:space="preserve">            - Masculino</t>
  </si>
  <si>
    <t xml:space="preserve">     4.1. SEXO </t>
  </si>
  <si>
    <t xml:space="preserve"> 4.- LIQUIDACIONES </t>
  </si>
  <si>
    <t xml:space="preserve">            - Sentencias </t>
  </si>
  <si>
    <t xml:space="preserve"> 3. DEFENSA LEGAL GRATUITA </t>
  </si>
  <si>
    <t xml:space="preserve">     2.2.3 INASISTENCIA DE AMBAS PARTES</t>
  </si>
  <si>
    <t xml:space="preserve">     2.2.2 ASISTENCIA DEL TRABAJADOR</t>
  </si>
  <si>
    <t xml:space="preserve">     2.2.1. ASISTENCIA DEL EMPLEADOR</t>
  </si>
  <si>
    <t xml:space="preserve">     2.2. NO CONCILIADAS </t>
  </si>
  <si>
    <t xml:space="preserve">                                                - en dolares </t>
  </si>
  <si>
    <t xml:space="preserve">     2.1. CONCILIADAS </t>
  </si>
  <si>
    <t xml:space="preserve"> 2. CONCILIACIONES </t>
  </si>
  <si>
    <t xml:space="preserve">            - Otros </t>
  </si>
  <si>
    <t xml:space="preserve">            - Hostilidad</t>
  </si>
  <si>
    <t xml:space="preserve">            - Remuneraciones </t>
  </si>
  <si>
    <t xml:space="preserve">            - CTS</t>
  </si>
  <si>
    <t xml:space="preserve">     1.2. TRABAJADORES </t>
  </si>
  <si>
    <t xml:space="preserve">            - Contratos</t>
  </si>
  <si>
    <t xml:space="preserve">            - CTS </t>
  </si>
  <si>
    <t xml:space="preserve">            - Planillas</t>
  </si>
  <si>
    <t xml:space="preserve">            - TUPA</t>
  </si>
  <si>
    <t xml:space="preserve">     1.1. EMPLEADOR </t>
  </si>
  <si>
    <t xml:space="preserve"> 1.- CONSULTAS </t>
  </si>
  <si>
    <t xml:space="preserve">MESES </t>
  </si>
  <si>
    <t>MATERIA</t>
  </si>
  <si>
    <t>EMPLEADORES  POR MESES, SEGÚN MATERIA</t>
  </si>
  <si>
    <t xml:space="preserve">SERVICIOS DE DEFENSA Y ASESORÍA LEGAL A TRABAJADORES Y </t>
  </si>
  <si>
    <t xml:space="preserve"> </t>
  </si>
  <si>
    <t>FEMENINO</t>
  </si>
  <si>
    <t>MASCULINO</t>
  </si>
  <si>
    <t>TRABAJADOR</t>
  </si>
  <si>
    <t>EMPLEADOR</t>
  </si>
  <si>
    <t>NO CONCILIADAS</t>
  </si>
  <si>
    <t>CONCILIADAS</t>
  </si>
  <si>
    <t xml:space="preserve">SERVICIOS DE DEFENSA Y ASESORÍA LEGAL A TRABAJADORES Y EMPLEADORES  </t>
  </si>
  <si>
    <t>SAN JUAN DE LURIGANCHO-SAN HILARIÓN</t>
  </si>
  <si>
    <t>ATE</t>
  </si>
  <si>
    <t>SAN JUAN DE MIRAFLORES *</t>
  </si>
  <si>
    <t>LIMA CENTRAL</t>
  </si>
  <si>
    <t xml:space="preserve">LIMA SEDE CENTRAL </t>
  </si>
  <si>
    <t xml:space="preserve">    DICIEMBRE</t>
  </si>
  <si>
    <t xml:space="preserve">    NOVIEMBRE</t>
  </si>
  <si>
    <t xml:space="preserve">    OCTUBRE</t>
  </si>
  <si>
    <t xml:space="preserve">    SETIEMBRE</t>
  </si>
  <si>
    <t xml:space="preserve">    AGOSTO</t>
  </si>
  <si>
    <t xml:space="preserve">    JULIO</t>
  </si>
  <si>
    <t xml:space="preserve">    JUNIO</t>
  </si>
  <si>
    <t xml:space="preserve">    MAYO</t>
  </si>
  <si>
    <t xml:space="preserve">    ABRIL</t>
  </si>
  <si>
    <t xml:space="preserve">    MARZO</t>
  </si>
  <si>
    <t xml:space="preserve">    FEBRERO</t>
  </si>
  <si>
    <t xml:space="preserve">    ENERO</t>
  </si>
  <si>
    <t>SEDE / USUARIO</t>
  </si>
  <si>
    <t xml:space="preserve">LIMA METROPOLITANA </t>
  </si>
  <si>
    <t>Huelga</t>
  </si>
  <si>
    <t>CONSULTAS REALIZADAS POR ORGANIZACIONES SINDICALES, SEGÚN MATERIA</t>
  </si>
  <si>
    <t>OTRAS</t>
  </si>
  <si>
    <t>SEDE / SEXO</t>
  </si>
  <si>
    <t xml:space="preserve">SAN JUAN DE LURIGANCHO - SAN HILARIÓN </t>
  </si>
  <si>
    <t xml:space="preserve">   DICIEMBRE</t>
  </si>
  <si>
    <t xml:space="preserve">   NOVIEMBRE</t>
  </si>
  <si>
    <t xml:space="preserve">   OCTUBRE</t>
  </si>
  <si>
    <t xml:space="preserve">   SETIEMBRE</t>
  </si>
  <si>
    <t xml:space="preserve">   AGOSTO</t>
  </si>
  <si>
    <t xml:space="preserve">   JULIO</t>
  </si>
  <si>
    <t xml:space="preserve">   JUNIO</t>
  </si>
  <si>
    <t xml:space="preserve">   MAYO</t>
  </si>
  <si>
    <t xml:space="preserve">   ABRIL</t>
  </si>
  <si>
    <t xml:space="preserve">   MARZO</t>
  </si>
  <si>
    <t xml:space="preserve">   FEBRERO</t>
  </si>
  <si>
    <t xml:space="preserve">   ENERO</t>
  </si>
  <si>
    <t>DECRETOS Y PROVEÍDOS EMITIDOS</t>
  </si>
  <si>
    <t>CONCILIACIÓN ADMINISTRATIVA LABORAL</t>
  </si>
  <si>
    <t xml:space="preserve">EMISIÓN DE DECRETOS Y PROVEÍDOS EN EL PROCEDIMIENTO DE </t>
  </si>
  <si>
    <t>NO 
CONCILIADAS</t>
  </si>
  <si>
    <t>LIQUIDACIONES</t>
  </si>
  <si>
    <t>DEMANDAS 
INTERPUESTAS</t>
  </si>
  <si>
    <t>CONCILIACIONES</t>
  </si>
  <si>
    <t>CONSULTAS</t>
  </si>
  <si>
    <t>AÑOS</t>
  </si>
  <si>
    <t>LEGAL  A TRABAJADORES Y EMPLEADORES, SEGÚN AÑOS</t>
  </si>
  <si>
    <t xml:space="preserve">SERVICIOS PRESTADOS EN MATERIA DE DEFENSA Y ASESORÍA </t>
  </si>
  <si>
    <t xml:space="preserve">SERVICIOS PRESTADOS EN MATERIA DE DEFENSA Y ASESORÍA
</t>
  </si>
  <si>
    <t>LIMA  METROPOLITANA</t>
  </si>
  <si>
    <t xml:space="preserve">   </t>
  </si>
  <si>
    <t>trab-cons-nn</t>
  </si>
  <si>
    <t>trab-cons-lm</t>
  </si>
  <si>
    <t>empl-cons-nn</t>
  </si>
  <si>
    <t>empl-cons-lm</t>
  </si>
  <si>
    <t>TRABAJADORES Y EMPLEADORES, SEGÚN AÑOS</t>
  </si>
  <si>
    <t>LM</t>
  </si>
  <si>
    <t xml:space="preserve">SERVICIOS PRESTADOS EN MATERIA DE DEFENSA Y ASESORÍA LEGAL A 
</t>
  </si>
  <si>
    <t>CONSUL TRAB</t>
  </si>
  <si>
    <t>CONSUL EMPLEADOR</t>
  </si>
  <si>
    <t xml:space="preserve">     4.2. CATEGORIA OCUPACIONAL</t>
  </si>
  <si>
    <t xml:space="preserve">  - Demandas  Interpuestas (efectuadas) </t>
  </si>
  <si>
    <t xml:space="preserve">SERVICIOS DE DEFENSA Y ASESORÍA LEGAL A TRABAJADORES Y EMPLEADORES </t>
  </si>
  <si>
    <t>ATALAYA</t>
  </si>
  <si>
    <t>AGUAYTÍA</t>
  </si>
  <si>
    <t>PUCALLPA</t>
  </si>
  <si>
    <t>UCAYALI</t>
  </si>
  <si>
    <t>TACNA</t>
  </si>
  <si>
    <t>TOCACHE</t>
  </si>
  <si>
    <t>TARAPOTO</t>
  </si>
  <si>
    <t>JUANJUÍ</t>
  </si>
  <si>
    <t>MOYOBAMBA</t>
  </si>
  <si>
    <t>SAN MARTÍN</t>
  </si>
  <si>
    <t>TALARA</t>
  </si>
  <si>
    <t>SULLANA</t>
  </si>
  <si>
    <t>PAITA</t>
  </si>
  <si>
    <t>CERRO DE PASCO</t>
  </si>
  <si>
    <t>LABERINTO</t>
  </si>
  <si>
    <t>HUEPETUHE</t>
  </si>
  <si>
    <t>MADRE DE DIOS</t>
  </si>
  <si>
    <t>YURIMAGUAS</t>
  </si>
  <si>
    <t>LORETO</t>
  </si>
  <si>
    <t>LIMA</t>
  </si>
  <si>
    <t>LAMBAYEQUE</t>
  </si>
  <si>
    <t>SAN PEDRO DE LLOC</t>
  </si>
  <si>
    <t>HUAMACHUCO</t>
  </si>
  <si>
    <t>LA LIBERTAD</t>
  </si>
  <si>
    <t>TARMA</t>
  </si>
  <si>
    <t>SATIPO</t>
  </si>
  <si>
    <t>SAN RAMÓN</t>
  </si>
  <si>
    <t>LA OROYA</t>
  </si>
  <si>
    <t>JUNÍN</t>
  </si>
  <si>
    <t xml:space="preserve">PISCO </t>
  </si>
  <si>
    <t>NAZCA</t>
  </si>
  <si>
    <t xml:space="preserve">CHINCHA </t>
  </si>
  <si>
    <t xml:space="preserve">ICA </t>
  </si>
  <si>
    <t>SICUANI</t>
  </si>
  <si>
    <t xml:space="preserve">CUSCO </t>
  </si>
  <si>
    <t xml:space="preserve">JAÉN  </t>
  </si>
  <si>
    <t xml:space="preserve">CAJAMARCA   </t>
  </si>
  <si>
    <t xml:space="preserve">AYACUCHO   </t>
  </si>
  <si>
    <t>APURÍMAC</t>
  </si>
  <si>
    <t>HUARAZ</t>
  </si>
  <si>
    <t>AMAZONAS</t>
  </si>
  <si>
    <t xml:space="preserve">DIRECCIONES REGIONALES   </t>
  </si>
  <si>
    <t xml:space="preserve"> DIRECCIONES REGIONALES Y ZONAS DE TRABAJO </t>
  </si>
  <si>
    <t>SERVICIO DE CONSULTAS DEL EMPLEADOR PRESTADO POR MESES, SEGÚN</t>
  </si>
  <si>
    <t>JUANJUI</t>
  </si>
  <si>
    <t xml:space="preserve">NAZCA </t>
  </si>
  <si>
    <t>JAÉN</t>
  </si>
  <si>
    <t>DIRECCIONES REGIONALES    ZONAS DE TRABAJO</t>
  </si>
  <si>
    <t xml:space="preserve">SEGÚN DIRECCIONES REGIONALES Y ZONAS DE TRABAJO </t>
  </si>
  <si>
    <t xml:space="preserve">SERVICIO DE CONSULTAS DEL TRABAJADOR PRESTADO POR MESES, </t>
  </si>
  <si>
    <t>QUILLABAMABA</t>
  </si>
  <si>
    <t xml:space="preserve">POR MESES, SEGÚN DIRECCIONES REGIONALES Y ZONAS DE TRABAJO </t>
  </si>
  <si>
    <t xml:space="preserve">SERVICIO DE CONCILIACIONES-CONCILIADAS PRESTADO EN MATERIA DE DEFENSA Y ASESORÍA LEGAL </t>
  </si>
  <si>
    <t>CHANKA- ANDAHUAYLAS</t>
  </si>
  <si>
    <t xml:space="preserve">SERVICIO DE CONCILIACIONES-NO CONCILIADAS PRESTADO EN MATERIA DE DEFENSA Y ASESORÍA LEGAL </t>
  </si>
  <si>
    <t>CHANKA</t>
  </si>
  <si>
    <t xml:space="preserve">DIRECCIONES REGIONALES </t>
  </si>
  <si>
    <t xml:space="preserve"> LEGAL POR MESES, SEGÚN DIRECCIONES REGIONALES Y ZONAS DE TRABAJO</t>
  </si>
  <si>
    <t>SERVICIO DE DEMANDAS INTERPUESTAS PRESTADO EN MATERIA DE DEFENSA Y  ASESORÍA</t>
  </si>
  <si>
    <t>SERVICIO DE LIQUIDACIONES PRESTADO POR MESES, SEGÚN</t>
  </si>
  <si>
    <t xml:space="preserve">     ATALAYA</t>
  </si>
  <si>
    <t xml:space="preserve">     AGUAYTÍA</t>
  </si>
  <si>
    <t xml:space="preserve">     PUCALLPA</t>
  </si>
  <si>
    <t xml:space="preserve">    UCAYALI</t>
  </si>
  <si>
    <t xml:space="preserve">     TUMBES</t>
  </si>
  <si>
    <t xml:space="preserve">    TUMBES</t>
  </si>
  <si>
    <t xml:space="preserve">     TACNA</t>
  </si>
  <si>
    <t xml:space="preserve">    TACNA</t>
  </si>
  <si>
    <t xml:space="preserve">     TOCACHE</t>
  </si>
  <si>
    <t xml:space="preserve">     TARAPOTO</t>
  </si>
  <si>
    <t xml:space="preserve">     JUANJUÍ</t>
  </si>
  <si>
    <t xml:space="preserve">     MOYOBAMBA</t>
  </si>
  <si>
    <t xml:space="preserve">    SAN MARTÍN</t>
  </si>
  <si>
    <t xml:space="preserve">     JULIACA</t>
  </si>
  <si>
    <t xml:space="preserve">     PUNO</t>
  </si>
  <si>
    <t xml:space="preserve">    PUNO</t>
  </si>
  <si>
    <t xml:space="preserve">     TALARA</t>
  </si>
  <si>
    <t xml:space="preserve">     SULLANA</t>
  </si>
  <si>
    <t xml:space="preserve">     PAITA</t>
  </si>
  <si>
    <t xml:space="preserve">     PIURA</t>
  </si>
  <si>
    <t xml:space="preserve">    PIURA</t>
  </si>
  <si>
    <t xml:space="preserve">     CERRO DE PASCO</t>
  </si>
  <si>
    <t xml:space="preserve">    PASCO</t>
  </si>
  <si>
    <t xml:space="preserve">     ILO</t>
  </si>
  <si>
    <t xml:space="preserve">     MOQUEGUA</t>
  </si>
  <si>
    <t xml:space="preserve">    MOQUEGUA</t>
  </si>
  <si>
    <t xml:space="preserve">     LABERINTO</t>
  </si>
  <si>
    <t xml:space="preserve">     HUEPETUHE</t>
  </si>
  <si>
    <t xml:space="preserve">     PUERTO MALDONADO</t>
  </si>
  <si>
    <t xml:space="preserve">    MADRE DE DIOS</t>
  </si>
  <si>
    <t xml:space="preserve">     YURIMAGUAS</t>
  </si>
  <si>
    <t xml:space="preserve">     IQUITOS</t>
  </si>
  <si>
    <t xml:space="preserve">    LORETO</t>
  </si>
  <si>
    <t xml:space="preserve">     CAÑETE</t>
  </si>
  <si>
    <t xml:space="preserve">     HUACHO</t>
  </si>
  <si>
    <t xml:space="preserve">    LIMA</t>
  </si>
  <si>
    <t xml:space="preserve">     LIMA METROPOLITANA</t>
  </si>
  <si>
    <t xml:space="preserve">    LIMA METROPOLITANA</t>
  </si>
  <si>
    <t xml:space="preserve">     CHICLAYO</t>
  </si>
  <si>
    <t xml:space="preserve">    LAMBAYEQUE</t>
  </si>
  <si>
    <t xml:space="preserve">     SAN PEDRO DE LLOC</t>
  </si>
  <si>
    <t xml:space="preserve">     HUAMACHUCO</t>
  </si>
  <si>
    <t xml:space="preserve">     TRUJILLO</t>
  </si>
  <si>
    <t xml:space="preserve">    LA LIBERTAD</t>
  </si>
  <si>
    <t xml:space="preserve">     TARMA</t>
  </si>
  <si>
    <t xml:space="preserve">     SATIPO</t>
  </si>
  <si>
    <t xml:space="preserve">     SAN RAMÓN</t>
  </si>
  <si>
    <t xml:space="preserve">     LA OROYA</t>
  </si>
  <si>
    <t xml:space="preserve">     HUANCAYO</t>
  </si>
  <si>
    <t xml:space="preserve">    JUNÍN</t>
  </si>
  <si>
    <t xml:space="preserve">     PISCO</t>
  </si>
  <si>
    <t xml:space="preserve">     NAZCA </t>
  </si>
  <si>
    <t xml:space="preserve">     CHINCHA </t>
  </si>
  <si>
    <t xml:space="preserve">     ICA </t>
  </si>
  <si>
    <t xml:space="preserve">    ICA </t>
  </si>
  <si>
    <t xml:space="preserve">     HUÁNUCO</t>
  </si>
  <si>
    <t xml:space="preserve">    HUÁNUCO</t>
  </si>
  <si>
    <t xml:space="preserve">     HUANCAVELICA</t>
  </si>
  <si>
    <t xml:space="preserve">    HUANCAVELICA</t>
  </si>
  <si>
    <t xml:space="preserve">     SICUANI</t>
  </si>
  <si>
    <t xml:space="preserve">     QUILLABAMBA</t>
  </si>
  <si>
    <t xml:space="preserve">     CUSCO </t>
  </si>
  <si>
    <t xml:space="preserve">    CUSCO </t>
  </si>
  <si>
    <t xml:space="preserve">     CALLAO</t>
  </si>
  <si>
    <t xml:space="preserve">    CALLAO</t>
  </si>
  <si>
    <t xml:space="preserve">     JAÉN</t>
  </si>
  <si>
    <t xml:space="preserve">     CAJAMARCA   </t>
  </si>
  <si>
    <t xml:space="preserve">    CAJAMARCA   </t>
  </si>
  <si>
    <t xml:space="preserve">     AYACUCHO   </t>
  </si>
  <si>
    <t xml:space="preserve">    AYACUCHO   </t>
  </si>
  <si>
    <t xml:space="preserve">     MOLLENDO</t>
  </si>
  <si>
    <t xml:space="preserve">     MAJES-EL PEDREGAL</t>
  </si>
  <si>
    <t xml:space="preserve">     CAMANÁ</t>
  </si>
  <si>
    <t xml:space="preserve">     AREQUIPA</t>
  </si>
  <si>
    <t xml:space="preserve">    AREQUIPA</t>
  </si>
  <si>
    <t xml:space="preserve">     CHANKA-ANDAHUAYLAS</t>
  </si>
  <si>
    <t xml:space="preserve">     ABANCAY</t>
  </si>
  <si>
    <t xml:space="preserve">    APURÍMAC</t>
  </si>
  <si>
    <t xml:space="preserve">     HUARAZ</t>
  </si>
  <si>
    <t xml:space="preserve">     CHIMBOTE</t>
  </si>
  <si>
    <t xml:space="preserve">     BAGUA-UTCUBAMBA-CONDORCANQUI</t>
  </si>
  <si>
    <t xml:space="preserve">     CHACHAPOYAS</t>
  </si>
  <si>
    <t xml:space="preserve">    AMAZONAS</t>
  </si>
  <si>
    <t>INTERPUESTAS</t>
  </si>
  <si>
    <t xml:space="preserve">ZONAS DE TRABAJO </t>
  </si>
  <si>
    <t>DEMANDAS</t>
  </si>
  <si>
    <t>CONSULTA</t>
  </si>
  <si>
    <t>DIRECCIONES REGIONALES</t>
  </si>
  <si>
    <t xml:space="preserve"> EMPLEADORES, SEGÚN DIRECCIONES REGIONALES Y ZONAS DE TRABAJO</t>
  </si>
  <si>
    <t>SERVICIOS DE DEFENSA Y ASESORÍA LEGAL PRESTADOS A TRABAJADORES Y</t>
  </si>
  <si>
    <t>SERVICIO DE CONSULTAS REALIZADAS POR MESES, SEGÚN SEDE Y USUARIO</t>
  </si>
  <si>
    <t>SERVICIO DE LIQUIDACIONES DE TRABAJADORAS (ES) DEL HOGAR  REALIZADAS
POR MESES, SEGÚN SEDE Y SEXO</t>
  </si>
  <si>
    <t xml:space="preserve"> SEDE / SEXO</t>
  </si>
  <si>
    <t>SERVICIO DE LIQUIDACIONES DE TRABAJADORAS (ES) DE LA PEQUEÑA EMPRESA  REALIZADO POR MESES, SEGÚN SEDE/SEXO</t>
  </si>
  <si>
    <t>MOYOBAMBA-RIOJA</t>
  </si>
  <si>
    <t xml:space="preserve">            - Extinción de relación laboral </t>
  </si>
  <si>
    <t xml:space="preserve">            - Suspensión de la relación laboral </t>
  </si>
  <si>
    <t xml:space="preserve">            - Empresas de servicios especiales </t>
  </si>
  <si>
    <t xml:space="preserve">            - Beneficios sociales </t>
  </si>
  <si>
    <t xml:space="preserve">            - Despidos arbitrarios </t>
  </si>
  <si>
    <t xml:space="preserve">            - Contrato de trabajo </t>
  </si>
  <si>
    <t xml:space="preserve">            - Acoso sexual </t>
  </si>
  <si>
    <t xml:space="preserve">            - Orientación legal </t>
  </si>
  <si>
    <t xml:space="preserve">            - Verificación policial (incluye verificación de vínculo laboral)</t>
  </si>
  <si>
    <t xml:space="preserve">            - Accidentes de trabajo </t>
  </si>
  <si>
    <t xml:space="preserve">             Monto conciliado:       - en soles </t>
  </si>
  <si>
    <t xml:space="preserve">            - Atención al público </t>
  </si>
  <si>
    <t xml:space="preserve">            - Demandas  interpuestas (efectuadas) </t>
  </si>
  <si>
    <t xml:space="preserve">            - Audiencia asistida </t>
  </si>
  <si>
    <t xml:space="preserve">            - Escritos elaborados </t>
  </si>
  <si>
    <t xml:space="preserve">            - Notificación atendida </t>
  </si>
  <si>
    <t xml:space="preserve">            - Archivos definitivos </t>
  </si>
  <si>
    <t xml:space="preserve">     4.2. CATEGORÍA </t>
  </si>
  <si>
    <t xml:space="preserve">        - Monto (en soles)</t>
  </si>
  <si>
    <t>Registro de libros</t>
  </si>
  <si>
    <t>Modificación de estatutos</t>
  </si>
  <si>
    <t>Modificación de junta directiva</t>
  </si>
  <si>
    <t>Designación de delegados</t>
  </si>
  <si>
    <t>Inscripción de sindicato, federación y confederación</t>
  </si>
  <si>
    <t>Fuero sindical</t>
  </si>
  <si>
    <t>Cancelación / reinscripción</t>
  </si>
  <si>
    <t>Trámite documentario</t>
  </si>
  <si>
    <t>Trámite ante registros públicos</t>
  </si>
  <si>
    <t>Negociación colectiva</t>
  </si>
  <si>
    <t>Orientación legal / otro</t>
  </si>
  <si>
    <t>SERVICIO DE LIQUIDACIONES DE TRABAJADORAS (ES) DE LA MICROEMPRESA REALIZADO POR MESES, SEGÚN SEDE/SEXO</t>
  </si>
  <si>
    <t xml:space="preserve">             Monto conciliado: - en soles </t>
  </si>
  <si>
    <t xml:space="preserve">                                            - en dólares </t>
  </si>
  <si>
    <t xml:space="preserve">             - Atención al público </t>
  </si>
  <si>
    <t xml:space="preserve">       - Monto (en soles)</t>
  </si>
  <si>
    <t>ÁNCASH</t>
  </si>
  <si>
    <t xml:space="preserve">    ÁNCASH</t>
  </si>
  <si>
    <t>VILLA EL SALVADOR</t>
  </si>
  <si>
    <t>MAC LIMA NORTE</t>
  </si>
  <si>
    <t>SAN JUAN DE LURIGANCHO - SAN HILARIÓN</t>
  </si>
  <si>
    <t>ANCASH</t>
  </si>
  <si>
    <t>2019</t>
  </si>
  <si>
    <t>CHEPEN</t>
  </si>
  <si>
    <t>1993 - 2019</t>
  </si>
  <si>
    <t xml:space="preserve"> 2019</t>
  </si>
  <si>
    <t xml:space="preserve">     CHEPEN</t>
  </si>
  <si>
    <t>2000 - 19</t>
  </si>
  <si>
    <t>CUADRO Nº 153</t>
  </si>
  <si>
    <t>GRÁFICO N° 23</t>
  </si>
  <si>
    <t>CUADRO N° 154</t>
  </si>
  <si>
    <t>CUADRO N° 155</t>
  </si>
  <si>
    <t>CUADRO N° 156</t>
  </si>
  <si>
    <t>CUADRO N° 157</t>
  </si>
  <si>
    <t>CUADRO N° 158</t>
  </si>
  <si>
    <t>CUADRO N° 159</t>
  </si>
  <si>
    <t>GRÁFICO N° 24</t>
  </si>
  <si>
    <t>CUADRO N° 160</t>
  </si>
  <si>
    <t>GRÁFICO N° 25</t>
  </si>
  <si>
    <t>CUADRO N° 161</t>
  </si>
  <si>
    <t>CUADRO Nº 164</t>
  </si>
  <si>
    <t>CUADRO Nº 165</t>
  </si>
  <si>
    <t>CUADRO Nº 166</t>
  </si>
  <si>
    <t>CUADRO Nº 167</t>
  </si>
  <si>
    <t>CUADRO Nº 168</t>
  </si>
  <si>
    <t>CUADRO N° 162</t>
  </si>
  <si>
    <t>CUADRO Nº 169</t>
  </si>
  <si>
    <t>CUADRO N° 163</t>
  </si>
  <si>
    <t>CUADRO Nº 170</t>
  </si>
  <si>
    <t>FUENTE :   MINISTERIO DE TRABAJO Y PROMOCIÓN DEL EMPLEO</t>
  </si>
  <si>
    <t xml:space="preserve">                   DIRECCIÓN REGIONAL DE TRABAJO Y PROMOCIÓN DEL EMPLEO DE LIMA METROPOLITANA</t>
  </si>
  <si>
    <t>ELABORADO: OGETIC / OFICINA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</si>
</sst>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 * #,##0_ ;_ * \-#,##0_ ;_ * &quot;-&quot;_ ;_ @_ "/>
    <numFmt numFmtId="43" formatCode="_ * #,##0.00_ ;_ * \-#,##0.00_ ;_ * &quot;-&quot;??_ ;_ @_ "/>
    <numFmt numFmtId="164" formatCode="_-* #,##0_-;\-* #,##0_-;_-* &quot;-&quot;_-;_-@_-"/>
    <numFmt numFmtId="165" formatCode="_(* #,##0_);_(* \(#,##0\);_(* &quot;-&quot;??_);_(@_)"/>
    <numFmt numFmtId="166" formatCode="_(* #,##0_);_(* \(#,##0\);_(* &quot;-&quot;_);_(@_)"/>
    <numFmt numFmtId="167" formatCode="_ &quot;S/&quot;* #,##0.00_ ;_ &quot;S/&quot;* \-#,##0.00_ ;_ &quot;S/&quot;* &quot;-&quot;??_ ;_ @_ "/>
    <numFmt numFmtId="168" formatCode="_ [$€]* #,##0.00_ ;_ [$€]* \-#,##0.00_ ;_ [$€]* &quot;-&quot;??_ ;_ @_ "/>
    <numFmt numFmtId="169" formatCode="_(&quot;S/.&quot;\ * #,##0.00_);_(&quot;S/.&quot;\ * \(#,##0.00\);_(&quot;S/.&quot;\ * &quot;-&quot;??_);_(@_)"/>
    <numFmt numFmtId="170" formatCode="_ * #,##0_ ;_ * \-#,##0_ ;_ * &quot;-&quot;??_ ;_ @_ "/>
    <numFmt numFmtId="171" formatCode="#,###\-"/>
    <numFmt numFmtId="172" formatCode="_(* #,##0_______);_(* \(#,##0\);_(* &quot;-&quot;??_);_(@_)"/>
    <numFmt numFmtId="173" formatCode="#,###\-\ \ \ \ \ \ \ ;\-#,##0"/>
    <numFmt numFmtId="174" formatCode="_ * #,##0_____ ;_ * \-#,##0_ ;_ * &quot;-&quot;??_ ;_ @_ "/>
  </numFmts>
  <fonts count="7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0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8"/>
      <color theme="0"/>
      <name val="Arial"/>
      <family val="2"/>
    </font>
    <font>
      <sz val="9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 tint="-0.14996795556505021"/>
      </left>
      <right/>
      <top style="thick">
        <color theme="0" tint="-0.14996795556505021"/>
      </top>
      <bottom/>
      <diagonal/>
    </border>
    <border>
      <left/>
      <right/>
      <top style="thick">
        <color theme="0" tint="-0.14996795556505021"/>
      </top>
      <bottom/>
      <diagonal/>
    </border>
    <border>
      <left style="thick">
        <color theme="0" tint="-0.14996795556505021"/>
      </left>
      <right/>
      <top/>
      <bottom/>
      <diagonal/>
    </border>
    <border>
      <left style="thick">
        <color theme="0" tint="-0.14996795556505021"/>
      </left>
      <right/>
      <top/>
      <bottom style="thick">
        <color theme="0" tint="-0.14996795556505021"/>
      </bottom>
      <diagonal/>
    </border>
    <border>
      <left/>
      <right/>
      <top/>
      <bottom style="thick">
        <color theme="0" tint="-0.14996795556505021"/>
      </bottom>
      <diagonal/>
    </border>
    <border>
      <left style="thick">
        <color theme="0" tint="-0.14993743705557422"/>
      </left>
      <right style="thick">
        <color theme="0" tint="-0.14996795556505021"/>
      </right>
      <top style="thick">
        <color theme="0" tint="-0.14996795556505021"/>
      </top>
      <bottom/>
      <diagonal/>
    </border>
    <border>
      <left style="thick">
        <color theme="0" tint="-0.14993743705557422"/>
      </left>
      <right style="thick">
        <color theme="0" tint="-0.14996795556505021"/>
      </right>
      <top/>
      <bottom/>
      <diagonal/>
    </border>
    <border>
      <left style="thick">
        <color theme="0" tint="-0.14993743705557422"/>
      </left>
      <right style="thick">
        <color theme="0" tint="-0.14996795556505021"/>
      </right>
      <top/>
      <bottom style="thick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/>
      <right style="medium">
        <color theme="0"/>
      </right>
      <top style="medium">
        <color theme="0" tint="-0.14996795556505021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6795556505021"/>
      </right>
      <top style="medium">
        <color theme="0" tint="-0.14993743705557422"/>
      </top>
      <bottom/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6795556505021"/>
      </left>
      <right style="medium">
        <color theme="0" tint="-0.14993743705557422"/>
      </right>
      <top/>
      <bottom/>
      <diagonal/>
    </border>
    <border>
      <left style="medium">
        <color theme="0" tint="-0.14996795556505021"/>
      </left>
      <right style="medium">
        <color theme="0" tint="-0.149937437055574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679555650502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  <border>
      <left/>
      <right style="medium">
        <color theme="0" tint="-0.14993743705557422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medium">
        <color theme="0" tint="-0.149937437055574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6795556505021"/>
      </right>
      <top style="medium">
        <color theme="0" tint="-0.14993743705557422"/>
      </top>
      <bottom/>
      <diagonal/>
    </border>
  </borders>
  <cellStyleXfs count="69">
    <xf numFmtId="0" fontId="0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2" fillId="0" borderId="0"/>
    <xf numFmtId="0" fontId="17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/>
    <xf numFmtId="167" fontId="18" fillId="0" borderId="0" applyFont="0" applyFill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4" borderId="0" applyNumberFormat="0" applyBorder="0" applyAlignment="0" applyProtection="0"/>
    <xf numFmtId="0" fontId="22" fillId="16" borderId="3" applyNumberFormat="0" applyAlignment="0" applyProtection="0"/>
    <xf numFmtId="0" fontId="23" fillId="17" borderId="4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21" borderId="0" applyNumberFormat="0" applyBorder="0" applyAlignment="0" applyProtection="0"/>
    <xf numFmtId="0" fontId="26" fillId="7" borderId="3" applyNumberFormat="0" applyAlignment="0" applyProtection="0"/>
    <xf numFmtId="0" fontId="27" fillId="3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6" applyNumberFormat="0" applyFont="0" applyAlignment="0" applyProtection="0"/>
    <xf numFmtId="0" fontId="29" fillId="16" borderId="7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8" applyNumberFormat="0" applyFill="0" applyAlignment="0" applyProtection="0"/>
    <xf numFmtId="0" fontId="34" fillId="0" borderId="9" applyNumberFormat="0" applyFill="0" applyAlignment="0" applyProtection="0"/>
    <xf numFmtId="0" fontId="25" fillId="0" borderId="10" applyNumberFormat="0" applyFill="0" applyAlignment="0" applyProtection="0"/>
    <xf numFmtId="0" fontId="35" fillId="0" borderId="11" applyNumberFormat="0" applyFill="0" applyAlignment="0" applyProtection="0"/>
    <xf numFmtId="169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9" fillId="0" borderId="0"/>
    <xf numFmtId="0" fontId="9" fillId="0" borderId="0"/>
    <xf numFmtId="0" fontId="2" fillId="0" borderId="0"/>
    <xf numFmtId="0" fontId="38" fillId="0" borderId="0"/>
    <xf numFmtId="167" fontId="38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</cellStyleXfs>
  <cellXfs count="596">
    <xf numFmtId="0" fontId="0" fillId="0" borderId="0" xfId="0"/>
    <xf numFmtId="0" fontId="11" fillId="0" borderId="0" xfId="0" applyFont="1" applyFill="1"/>
    <xf numFmtId="37" fontId="0" fillId="0" borderId="0" xfId="0" applyNumberFormat="1" applyFill="1"/>
    <xf numFmtId="166" fontId="6" fillId="0" borderId="0" xfId="2" applyNumberFormat="1" applyFont="1" applyFill="1"/>
    <xf numFmtId="166" fontId="1" fillId="0" borderId="0" xfId="2" applyNumberFormat="1" applyFont="1" applyFill="1"/>
    <xf numFmtId="0" fontId="1" fillId="0" borderId="0" xfId="0" applyFont="1" applyFill="1" applyAlignment="1">
      <alignment horizontal="centerContinuous"/>
    </xf>
    <xf numFmtId="0" fontId="7" fillId="0" borderId="0" xfId="0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0" fontId="1" fillId="0" borderId="0" xfId="0" quotePrefix="1" applyFont="1" applyFill="1" applyAlignment="1">
      <alignment horizontal="centerContinuous"/>
    </xf>
    <xf numFmtId="165" fontId="4" fillId="0" borderId="0" xfId="1" applyNumberFormat="1" applyFont="1" applyFill="1" applyBorder="1"/>
    <xf numFmtId="0" fontId="4" fillId="0" borderId="1" xfId="0" applyFont="1" applyFill="1" applyBorder="1"/>
    <xf numFmtId="165" fontId="4" fillId="0" borderId="2" xfId="1" applyNumberFormat="1" applyFont="1" applyFill="1" applyBorder="1"/>
    <xf numFmtId="165" fontId="2" fillId="0" borderId="2" xfId="1" applyNumberFormat="1" applyFont="1" applyFill="1" applyBorder="1"/>
    <xf numFmtId="0" fontId="13" fillId="0" borderId="0" xfId="0" applyFont="1" applyFill="1"/>
    <xf numFmtId="0" fontId="2" fillId="0" borderId="0" xfId="0" applyFont="1" applyFill="1" applyAlignment="1">
      <alignment horizontal="centerContinuous"/>
    </xf>
    <xf numFmtId="0" fontId="4" fillId="0" borderId="0" xfId="0" quotePrefix="1" applyFont="1" applyFill="1" applyAlignment="1">
      <alignment horizontal="centerContinuous"/>
    </xf>
    <xf numFmtId="165" fontId="13" fillId="0" borderId="0" xfId="1" applyNumberFormat="1" applyFont="1" applyFill="1"/>
    <xf numFmtId="165" fontId="13" fillId="0" borderId="0" xfId="1" applyNumberFormat="1" applyFont="1" applyFill="1" applyBorder="1"/>
    <xf numFmtId="166" fontId="4" fillId="0" borderId="0" xfId="2" applyNumberFormat="1" applyFont="1" applyFill="1"/>
    <xf numFmtId="0" fontId="1" fillId="0" borderId="0" xfId="0" applyFont="1" applyFill="1"/>
    <xf numFmtId="0" fontId="7" fillId="0" borderId="0" xfId="0" applyFont="1" applyFill="1"/>
    <xf numFmtId="0" fontId="13" fillId="0" borderId="0" xfId="0" applyFont="1" applyFill="1"/>
    <xf numFmtId="0" fontId="0" fillId="0" borderId="0" xfId="0" applyFill="1"/>
    <xf numFmtId="0" fontId="14" fillId="0" borderId="0" xfId="0" applyFont="1" applyFill="1"/>
    <xf numFmtId="37" fontId="36" fillId="0" borderId="0" xfId="0" applyNumberFormat="1" applyFont="1" applyFill="1"/>
    <xf numFmtId="170" fontId="4" fillId="0" borderId="0" xfId="1" applyNumberFormat="1" applyFont="1" applyFill="1" applyBorder="1"/>
    <xf numFmtId="170" fontId="2" fillId="0" borderId="0" xfId="1" applyNumberFormat="1" applyFont="1" applyFill="1" applyBorder="1"/>
    <xf numFmtId="41" fontId="2" fillId="0" borderId="0" xfId="1" applyNumberFormat="1" applyFont="1" applyFill="1" applyBorder="1"/>
    <xf numFmtId="0" fontId="37" fillId="0" borderId="0" xfId="0" applyFont="1" applyFill="1"/>
    <xf numFmtId="170" fontId="39" fillId="0" borderId="0" xfId="1" applyNumberFormat="1" applyFont="1" applyFill="1" applyBorder="1"/>
    <xf numFmtId="0" fontId="3" fillId="0" borderId="0" xfId="0" applyFont="1" applyFill="1" applyAlignment="1">
      <alignment horizontal="center"/>
    </xf>
    <xf numFmtId="170" fontId="36" fillId="0" borderId="0" xfId="1" applyNumberFormat="1" applyFont="1" applyFill="1"/>
    <xf numFmtId="170" fontId="13" fillId="0" borderId="0" xfId="1" applyNumberFormat="1" applyFont="1" applyFill="1"/>
    <xf numFmtId="170" fontId="41" fillId="0" borderId="0" xfId="1" applyNumberFormat="1" applyFont="1" applyFill="1"/>
    <xf numFmtId="170" fontId="16" fillId="0" borderId="0" xfId="1" applyNumberFormat="1" applyFont="1" applyFill="1"/>
    <xf numFmtId="170" fontId="42" fillId="0" borderId="0" xfId="1" applyNumberFormat="1" applyFont="1" applyFill="1"/>
    <xf numFmtId="170" fontId="43" fillId="0" borderId="0" xfId="1" applyNumberFormat="1" applyFont="1" applyFill="1"/>
    <xf numFmtId="170" fontId="44" fillId="0" borderId="0" xfId="1" applyNumberFormat="1" applyFont="1" applyFill="1"/>
    <xf numFmtId="37" fontId="2" fillId="0" borderId="0" xfId="1" applyNumberFormat="1" applyFont="1" applyFill="1" applyBorder="1" applyAlignment="1">
      <alignment horizontal="right" indent="1"/>
    </xf>
    <xf numFmtId="170" fontId="36" fillId="0" borderId="0" xfId="1" applyNumberFormat="1" applyFont="1" applyFill="1" applyAlignment="1"/>
    <xf numFmtId="170" fontId="39" fillId="0" borderId="0" xfId="1" applyNumberFormat="1" applyFont="1" applyFill="1"/>
    <xf numFmtId="170" fontId="4" fillId="0" borderId="0" xfId="1" applyNumberFormat="1" applyFont="1" applyFill="1"/>
    <xf numFmtId="170" fontId="45" fillId="0" borderId="0" xfId="1" applyNumberFormat="1" applyFont="1" applyFill="1"/>
    <xf numFmtId="0" fontId="46" fillId="0" borderId="0" xfId="0" applyFont="1" applyFill="1"/>
    <xf numFmtId="0" fontId="3" fillId="0" borderId="0" xfId="0" applyFont="1" applyFill="1" applyAlignment="1"/>
    <xf numFmtId="0" fontId="36" fillId="0" borderId="0" xfId="0" applyFont="1" applyFill="1"/>
    <xf numFmtId="165" fontId="3" fillId="0" borderId="0" xfId="1" quotePrefix="1" applyNumberFormat="1" applyFont="1" applyFill="1" applyAlignment="1">
      <alignment horizontal="center"/>
    </xf>
    <xf numFmtId="165" fontId="3" fillId="0" borderId="0" xfId="1" applyNumberFormat="1" applyFont="1" applyFill="1" applyAlignment="1">
      <alignment horizontal="center" vertical="center" wrapText="1"/>
    </xf>
    <xf numFmtId="0" fontId="47" fillId="0" borderId="0" xfId="0" applyFont="1" applyFill="1"/>
    <xf numFmtId="0" fontId="44" fillId="0" borderId="0" xfId="0" applyFont="1" applyFill="1" applyAlignment="1">
      <alignment horizontal="center"/>
    </xf>
    <xf numFmtId="166" fontId="4" fillId="0" borderId="0" xfId="2" applyNumberFormat="1" applyFont="1" applyFill="1" applyAlignment="1"/>
    <xf numFmtId="37" fontId="2" fillId="0" borderId="0" xfId="1" applyNumberFormat="1" applyFont="1" applyFill="1" applyBorder="1" applyAlignment="1">
      <alignment horizontal="right" indent="2"/>
    </xf>
    <xf numFmtId="171" fontId="2" fillId="0" borderId="0" xfId="1" applyNumberFormat="1" applyFont="1" applyFill="1" applyBorder="1" applyAlignment="1">
      <alignment horizontal="right" indent="1"/>
    </xf>
    <xf numFmtId="0" fontId="4" fillId="0" borderId="0" xfId="0" applyFont="1" applyFill="1"/>
    <xf numFmtId="0" fontId="3" fillId="0" borderId="0" xfId="0" applyFont="1" applyFill="1"/>
    <xf numFmtId="0" fontId="1" fillId="0" borderId="0" xfId="0" applyFont="1" applyFill="1" applyAlignment="1"/>
    <xf numFmtId="0" fontId="0" fillId="0" borderId="0" xfId="0" applyAlignment="1">
      <alignment wrapText="1"/>
    </xf>
    <xf numFmtId="37" fontId="0" fillId="0" borderId="0" xfId="0" applyNumberFormat="1"/>
    <xf numFmtId="0" fontId="8" fillId="0" borderId="0" xfId="0" applyFont="1"/>
    <xf numFmtId="37" fontId="8" fillId="0" borderId="0" xfId="0" applyNumberFormat="1" applyFont="1"/>
    <xf numFmtId="0" fontId="49" fillId="0" borderId="0" xfId="0" applyFont="1"/>
    <xf numFmtId="0" fontId="13" fillId="24" borderId="1" xfId="0" applyFont="1" applyFill="1" applyBorder="1" applyAlignment="1">
      <alignment horizontal="left" indent="1"/>
    </xf>
    <xf numFmtId="0" fontId="0" fillId="0" borderId="0" xfId="0" applyBorder="1"/>
    <xf numFmtId="0" fontId="11" fillId="0" borderId="0" xfId="0" applyFont="1"/>
    <xf numFmtId="0" fontId="10" fillId="0" borderId="0" xfId="0" applyFont="1"/>
    <xf numFmtId="166" fontId="4" fillId="0" borderId="0" xfId="2" applyNumberFormat="1" applyFont="1" applyFill="1" applyAlignment="1">
      <alignment horizontal="left" wrapText="1"/>
    </xf>
    <xf numFmtId="0" fontId="6" fillId="0" borderId="0" xfId="0" applyFont="1" applyFill="1" applyBorder="1" applyAlignment="1">
      <alignment horizontal="left" wrapText="1" indent="7"/>
    </xf>
    <xf numFmtId="0" fontId="4" fillId="0" borderId="0" xfId="0" applyFont="1" applyFill="1" applyBorder="1" applyAlignment="1">
      <alignment horizontal="left" indent="2"/>
    </xf>
    <xf numFmtId="37" fontId="8" fillId="0" borderId="0" xfId="1" applyNumberFormat="1" applyFont="1" applyFill="1" applyBorder="1" applyAlignment="1">
      <alignment horizontal="right" inden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48" fillId="0" borderId="0" xfId="0" applyFont="1" applyFill="1" applyBorder="1" applyAlignment="1">
      <alignment horizontal="right" vertical="center"/>
    </xf>
    <xf numFmtId="0" fontId="12" fillId="0" borderId="0" xfId="0" applyFont="1"/>
    <xf numFmtId="37" fontId="8" fillId="0" borderId="0" xfId="1" applyNumberFormat="1" applyFont="1" applyFill="1" applyBorder="1" applyAlignment="1">
      <alignment horizontal="right" indent="2"/>
    </xf>
    <xf numFmtId="0" fontId="36" fillId="0" borderId="0" xfId="0" applyFont="1" applyFill="1" applyBorder="1"/>
    <xf numFmtId="171" fontId="2" fillId="0" borderId="0" xfId="1" applyNumberFormat="1" applyFont="1" applyFill="1" applyBorder="1" applyAlignment="1">
      <alignment horizontal="right" indent="2"/>
    </xf>
    <xf numFmtId="37" fontId="12" fillId="0" borderId="0" xfId="0" applyNumberFormat="1" applyFont="1"/>
    <xf numFmtId="0" fontId="4" fillId="0" borderId="0" xfId="0" applyFont="1"/>
    <xf numFmtId="37" fontId="4" fillId="0" borderId="0" xfId="0" applyNumberFormat="1" applyFont="1"/>
    <xf numFmtId="0" fontId="4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Font="1"/>
    <xf numFmtId="0" fontId="40" fillId="0" borderId="0" xfId="0" applyFont="1"/>
    <xf numFmtId="0" fontId="51" fillId="0" borderId="0" xfId="0" applyFont="1"/>
    <xf numFmtId="172" fontId="13" fillId="0" borderId="1" xfId="0" applyNumberFormat="1" applyFont="1" applyFill="1" applyBorder="1"/>
    <xf numFmtId="172" fontId="13" fillId="0" borderId="12" xfId="0" applyNumberFormat="1" applyFont="1" applyFill="1" applyBorder="1"/>
    <xf numFmtId="0" fontId="44" fillId="0" borderId="0" xfId="0" applyFont="1" applyFill="1"/>
    <xf numFmtId="172" fontId="13" fillId="0" borderId="0" xfId="0" applyNumberFormat="1" applyFont="1" applyFill="1" applyBorder="1"/>
    <xf numFmtId="172" fontId="2" fillId="0" borderId="12" xfId="0" applyNumberFormat="1" applyFont="1" applyFill="1" applyBorder="1"/>
    <xf numFmtId="172" fontId="2" fillId="0" borderId="0" xfId="0" applyNumberFormat="1" applyFont="1" applyFill="1" applyBorder="1"/>
    <xf numFmtId="172" fontId="0" fillId="0" borderId="0" xfId="0" applyNumberFormat="1" applyFill="1" applyBorder="1"/>
    <xf numFmtId="172" fontId="0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 wrapText="1"/>
    </xf>
    <xf numFmtId="0" fontId="52" fillId="0" borderId="0" xfId="0" applyFont="1" applyFill="1" applyAlignment="1">
      <alignment horizontal="center" vertical="center"/>
    </xf>
    <xf numFmtId="0" fontId="53" fillId="0" borderId="0" xfId="0" applyFont="1" applyFill="1"/>
    <xf numFmtId="0" fontId="52" fillId="0" borderId="0" xfId="0" applyFont="1" applyFill="1"/>
    <xf numFmtId="0" fontId="54" fillId="0" borderId="0" xfId="0" applyFont="1" applyFill="1" applyAlignment="1">
      <alignment horizontal="center"/>
    </xf>
    <xf numFmtId="170" fontId="36" fillId="0" borderId="0" xfId="1" applyNumberFormat="1" applyFont="1"/>
    <xf numFmtId="170" fontId="13" fillId="0" borderId="0" xfId="1" applyNumberFormat="1" applyFont="1"/>
    <xf numFmtId="170" fontId="7" fillId="0" borderId="0" xfId="1" applyNumberFormat="1" applyFont="1" applyFill="1" applyBorder="1" applyAlignment="1">
      <alignment horizontal="center"/>
    </xf>
    <xf numFmtId="170" fontId="36" fillId="0" borderId="0" xfId="1" applyNumberFormat="1" applyFont="1" applyBorder="1"/>
    <xf numFmtId="170" fontId="36" fillId="25" borderId="0" xfId="1" applyNumberFormat="1" applyFont="1" applyFill="1" applyBorder="1"/>
    <xf numFmtId="166" fontId="4" fillId="0" borderId="0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170" fontId="43" fillId="25" borderId="0" xfId="1" applyNumberFormat="1" applyFont="1" applyFill="1" applyBorder="1"/>
    <xf numFmtId="170" fontId="44" fillId="25" borderId="0" xfId="1" applyNumberFormat="1" applyFont="1" applyFill="1" applyBorder="1"/>
    <xf numFmtId="170" fontId="36" fillId="25" borderId="0" xfId="1" applyNumberFormat="1" applyFont="1" applyFill="1" applyBorder="1" applyAlignment="1"/>
    <xf numFmtId="170" fontId="44" fillId="25" borderId="0" xfId="1" applyNumberFormat="1" applyFont="1" applyFill="1" applyBorder="1" applyAlignment="1"/>
    <xf numFmtId="170" fontId="39" fillId="25" borderId="0" xfId="1" applyNumberFormat="1" applyFont="1" applyFill="1" applyBorder="1"/>
    <xf numFmtId="170" fontId="36" fillId="25" borderId="0" xfId="1" applyNumberFormat="1" applyFont="1" applyFill="1"/>
    <xf numFmtId="170" fontId="2" fillId="25" borderId="0" xfId="1" applyNumberFormat="1" applyFont="1" applyFill="1" applyBorder="1" applyAlignment="1"/>
    <xf numFmtId="170" fontId="47" fillId="25" borderId="0" xfId="1" applyNumberFormat="1" applyFont="1" applyFill="1"/>
    <xf numFmtId="170" fontId="35" fillId="0" borderId="0" xfId="1" applyNumberFormat="1" applyFont="1" applyFill="1" applyBorder="1"/>
    <xf numFmtId="170" fontId="55" fillId="0" borderId="0" xfId="1" applyNumberFormat="1" applyFont="1" applyFill="1" applyBorder="1"/>
    <xf numFmtId="170" fontId="5" fillId="0" borderId="1" xfId="1" applyNumberFormat="1" applyFont="1" applyFill="1" applyBorder="1" applyAlignment="1">
      <alignment horizontal="left" vertical="center"/>
    </xf>
    <xf numFmtId="170" fontId="56" fillId="0" borderId="0" xfId="0" applyNumberFormat="1" applyFont="1"/>
    <xf numFmtId="170" fontId="40" fillId="0" borderId="0" xfId="1" applyNumberFormat="1" applyFont="1" applyFill="1" applyBorder="1"/>
    <xf numFmtId="170" fontId="0" fillId="0" borderId="0" xfId="1" applyNumberFormat="1" applyFont="1"/>
    <xf numFmtId="0" fontId="52" fillId="0" borderId="0" xfId="0" quotePrefix="1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applyFont="1"/>
    <xf numFmtId="0" fontId="54" fillId="0" borderId="0" xfId="0" applyFont="1" applyAlignment="1">
      <alignment horizontal="center" wrapText="1"/>
    </xf>
    <xf numFmtId="170" fontId="0" fillId="0" borderId="0" xfId="0" applyNumberFormat="1"/>
    <xf numFmtId="170" fontId="39" fillId="0" borderId="0" xfId="1" applyNumberFormat="1" applyFont="1" applyFill="1" applyBorder="1" applyAlignment="1">
      <alignment horizontal="center"/>
    </xf>
    <xf numFmtId="166" fontId="3" fillId="0" borderId="0" xfId="2" applyNumberFormat="1" applyFont="1" applyFill="1"/>
    <xf numFmtId="165" fontId="36" fillId="0" borderId="0" xfId="1" applyNumberFormat="1" applyFont="1" applyFill="1"/>
    <xf numFmtId="166" fontId="0" fillId="0" borderId="0" xfId="0" applyNumberFormat="1"/>
    <xf numFmtId="166" fontId="39" fillId="0" borderId="0" xfId="2" applyNumberFormat="1" applyFont="1" applyFill="1" applyBorder="1" applyAlignment="1">
      <alignment horizontal="center"/>
    </xf>
    <xf numFmtId="166" fontId="8" fillId="0" borderId="0" xfId="2" applyNumberFormat="1" applyFont="1" applyFill="1" applyBorder="1" applyAlignment="1">
      <alignment horizontal="center"/>
    </xf>
    <xf numFmtId="0" fontId="57" fillId="0" borderId="0" xfId="0" applyFont="1" applyFill="1"/>
    <xf numFmtId="166" fontId="12" fillId="0" borderId="0" xfId="0" applyNumberFormat="1" applyFont="1" applyFill="1"/>
    <xf numFmtId="0" fontId="12" fillId="0" borderId="0" xfId="0" applyFont="1" applyFill="1"/>
    <xf numFmtId="0" fontId="9" fillId="0" borderId="0" xfId="0" applyFont="1"/>
    <xf numFmtId="166" fontId="4" fillId="0" borderId="0" xfId="2" quotePrefix="1" applyNumberFormat="1" applyFont="1" applyFill="1" applyAlignment="1">
      <alignment horizontal="centerContinuous"/>
    </xf>
    <xf numFmtId="0" fontId="53" fillId="0" borderId="0" xfId="0" applyFont="1"/>
    <xf numFmtId="0" fontId="11" fillId="0" borderId="0" xfId="0" applyFont="1" applyFill="1" applyAlignment="1">
      <alignment horizontal="centerContinuous"/>
    </xf>
    <xf numFmtId="166" fontId="10" fillId="0" borderId="0" xfId="2" quotePrefix="1" applyNumberFormat="1" applyFont="1" applyFill="1" applyAlignment="1">
      <alignment horizontal="centerContinuous"/>
    </xf>
    <xf numFmtId="166" fontId="10" fillId="0" borderId="0" xfId="2" applyNumberFormat="1" applyFont="1" applyFill="1" applyAlignment="1">
      <alignment horizontal="left"/>
    </xf>
    <xf numFmtId="0" fontId="36" fillId="0" borderId="0" xfId="0" applyFont="1"/>
    <xf numFmtId="166" fontId="36" fillId="0" borderId="0" xfId="0" applyNumberFormat="1" applyFont="1"/>
    <xf numFmtId="165" fontId="58" fillId="0" borderId="0" xfId="1" applyNumberFormat="1" applyFont="1" applyFill="1"/>
    <xf numFmtId="165" fontId="15" fillId="0" borderId="0" xfId="1" applyNumberFormat="1" applyFont="1" applyFill="1"/>
    <xf numFmtId="165" fontId="16" fillId="0" borderId="0" xfId="1" applyNumberFormat="1" applyFont="1" applyFill="1"/>
    <xf numFmtId="0" fontId="39" fillId="0" borderId="0" xfId="0" applyFont="1" applyFill="1"/>
    <xf numFmtId="166" fontId="39" fillId="0" borderId="0" xfId="0" applyNumberFormat="1" applyFont="1" applyFill="1"/>
    <xf numFmtId="0" fontId="44" fillId="0" borderId="0" xfId="0" applyFont="1"/>
    <xf numFmtId="166" fontId="36" fillId="0" borderId="0" xfId="2" quotePrefix="1" applyNumberFormat="1" applyFont="1" applyFill="1"/>
    <xf numFmtId="0" fontId="2" fillId="0" borderId="0" xfId="0" applyFont="1" applyFill="1"/>
    <xf numFmtId="166" fontId="0" fillId="0" borderId="0" xfId="0" applyNumberFormat="1" applyFill="1"/>
    <xf numFmtId="165" fontId="9" fillId="0" borderId="0" xfId="1" applyNumberFormat="1" applyFont="1" applyFill="1"/>
    <xf numFmtId="165" fontId="9" fillId="0" borderId="0" xfId="1" applyNumberFormat="1" applyFont="1" applyFill="1" applyBorder="1"/>
    <xf numFmtId="165" fontId="2" fillId="0" borderId="0" xfId="1" applyNumberFormat="1" applyFont="1" applyFill="1"/>
    <xf numFmtId="165" fontId="3" fillId="0" borderId="0" xfId="1" applyNumberFormat="1" applyFont="1" applyFill="1"/>
    <xf numFmtId="165" fontId="8" fillId="0" borderId="0" xfId="1" applyNumberFormat="1" applyFont="1" applyFill="1" applyAlignment="1">
      <alignment horizontal="center" vertical="center"/>
    </xf>
    <xf numFmtId="165" fontId="4" fillId="0" borderId="0" xfId="1" applyNumberFormat="1" applyFont="1" applyFill="1"/>
    <xf numFmtId="166" fontId="2" fillId="0" borderId="0" xfId="2" applyNumberFormat="1" applyFont="1" applyFill="1" applyBorder="1" applyAlignment="1">
      <alignment horizontal="right" indent="1"/>
    </xf>
    <xf numFmtId="166" fontId="4" fillId="0" borderId="0" xfId="2" applyNumberFormat="1" applyFont="1" applyFill="1" applyBorder="1" applyAlignment="1">
      <alignment horizontal="right" indent="1"/>
    </xf>
    <xf numFmtId="165" fontId="12" fillId="0" borderId="0" xfId="1" applyNumberFormat="1" applyFont="1" applyFill="1"/>
    <xf numFmtId="165" fontId="40" fillId="0" borderId="0" xfId="1" applyNumberFormat="1" applyFont="1" applyFill="1"/>
    <xf numFmtId="0" fontId="46" fillId="0" borderId="0" xfId="0" applyFont="1" applyFill="1" applyAlignment="1">
      <alignment horizontal="centerContinuous"/>
    </xf>
    <xf numFmtId="166" fontId="3" fillId="0" borderId="0" xfId="2" quotePrefix="1" applyNumberFormat="1" applyFont="1" applyFill="1" applyAlignment="1">
      <alignment horizontal="centerContinuous"/>
    </xf>
    <xf numFmtId="165" fontId="3" fillId="0" borderId="0" xfId="1" applyNumberFormat="1" applyFont="1" applyFill="1" applyAlignment="1">
      <alignment wrapText="1"/>
    </xf>
    <xf numFmtId="166" fontId="3" fillId="0" borderId="0" xfId="2" applyNumberFormat="1" applyFont="1" applyFill="1" applyAlignment="1">
      <alignment horizontal="left"/>
    </xf>
    <xf numFmtId="0" fontId="0" fillId="0" borderId="0" xfId="0" applyFill="1" applyAlignment="1">
      <alignment horizontal="centerContinuous"/>
    </xf>
    <xf numFmtId="165" fontId="0" fillId="0" borderId="0" xfId="1" applyNumberFormat="1" applyFont="1" applyFill="1"/>
    <xf numFmtId="165" fontId="0" fillId="0" borderId="0" xfId="1" applyNumberFormat="1" applyFont="1" applyFill="1" applyBorder="1"/>
    <xf numFmtId="165" fontId="1" fillId="0" borderId="0" xfId="1" applyNumberFormat="1" applyFont="1" applyFill="1" applyAlignment="1"/>
    <xf numFmtId="0" fontId="60" fillId="0" borderId="0" xfId="0" applyFont="1"/>
    <xf numFmtId="165" fontId="50" fillId="0" borderId="0" xfId="1" applyNumberFormat="1" applyFont="1" applyFill="1"/>
    <xf numFmtId="170" fontId="0" fillId="0" borderId="0" xfId="0" applyNumberFormat="1" applyFill="1"/>
    <xf numFmtId="166" fontId="6" fillId="0" borderId="0" xfId="2" quotePrefix="1" applyNumberFormat="1" applyFont="1" applyFill="1" applyAlignment="1">
      <alignment horizontal="centerContinuous"/>
    </xf>
    <xf numFmtId="37" fontId="36" fillId="0" borderId="0" xfId="0" applyNumberFormat="1" applyFont="1"/>
    <xf numFmtId="0" fontId="36" fillId="0" borderId="0" xfId="0" applyFont="1" applyAlignment="1"/>
    <xf numFmtId="166" fontId="46" fillId="0" borderId="0" xfId="2" applyNumberFormat="1" applyFont="1" applyFill="1"/>
    <xf numFmtId="170" fontId="0" fillId="0" borderId="0" xfId="1" applyNumberFormat="1" applyFont="1" applyFill="1"/>
    <xf numFmtId="0" fontId="8" fillId="0" borderId="0" xfId="0" applyFont="1" applyAlignment="1">
      <alignment wrapText="1"/>
    </xf>
    <xf numFmtId="166" fontId="4" fillId="0" borderId="0" xfId="2" applyNumberFormat="1" applyFont="1" applyFill="1" applyAlignment="1">
      <alignment horizontal="left"/>
    </xf>
    <xf numFmtId="174" fontId="2" fillId="0" borderId="0" xfId="1" applyNumberFormat="1" applyFont="1" applyFill="1" applyBorder="1" applyAlignment="1">
      <alignment horizontal="right" indent="2"/>
    </xf>
    <xf numFmtId="174" fontId="8" fillId="0" borderId="0" xfId="1" applyNumberFormat="1" applyFont="1" applyFill="1" applyBorder="1" applyAlignment="1">
      <alignment horizontal="right" indent="1"/>
    </xf>
    <xf numFmtId="174" fontId="39" fillId="0" borderId="0" xfId="1" applyNumberFormat="1" applyFont="1" applyFill="1" applyBorder="1" applyAlignment="1">
      <alignment horizontal="right" indent="1"/>
    </xf>
    <xf numFmtId="174" fontId="2" fillId="0" borderId="0" xfId="1" applyNumberFormat="1" applyFont="1" applyFill="1" applyBorder="1"/>
    <xf numFmtId="174" fontId="2" fillId="0" borderId="0" xfId="1" applyNumberFormat="1" applyFont="1" applyFill="1" applyBorder="1" applyAlignment="1">
      <alignment horizontal="right" indent="1"/>
    </xf>
    <xf numFmtId="165" fontId="5" fillId="0" borderId="1" xfId="1" applyNumberFormat="1" applyFont="1" applyFill="1" applyBorder="1" applyAlignment="1">
      <alignment horizontal="left" indent="1"/>
    </xf>
    <xf numFmtId="165" fontId="8" fillId="0" borderId="1" xfId="1" applyNumberFormat="1" applyFont="1" applyFill="1" applyBorder="1" applyAlignment="1">
      <alignment horizontal="left" indent="1"/>
    </xf>
    <xf numFmtId="174" fontId="8" fillId="0" borderId="0" xfId="1" applyNumberFormat="1" applyFont="1" applyFill="1" applyBorder="1" applyAlignment="1">
      <alignment horizontal="center"/>
    </xf>
    <xf numFmtId="174" fontId="2" fillId="0" borderId="0" xfId="1" applyNumberFormat="1" applyFont="1" applyFill="1" applyBorder="1" applyAlignment="1">
      <alignment horizontal="center"/>
    </xf>
    <xf numFmtId="174" fontId="1" fillId="0" borderId="0" xfId="1" applyNumberFormat="1" applyFont="1" applyFill="1" applyBorder="1" applyAlignment="1">
      <alignment horizontal="right" indent="1"/>
    </xf>
    <xf numFmtId="170" fontId="2" fillId="0" borderId="0" xfId="1" applyNumberFormat="1" applyFont="1" applyFill="1" applyAlignment="1">
      <alignment horizontal="center"/>
    </xf>
    <xf numFmtId="165" fontId="13" fillId="0" borderId="0" xfId="0" applyNumberFormat="1" applyFont="1" applyFill="1"/>
    <xf numFmtId="164" fontId="2" fillId="0" borderId="0" xfId="2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39" fillId="0" borderId="0" xfId="2" applyNumberFormat="1" applyFont="1" applyFill="1" applyBorder="1" applyAlignment="1">
      <alignment vertical="center"/>
    </xf>
    <xf numFmtId="164" fontId="8" fillId="0" borderId="0" xfId="2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64" fontId="39" fillId="0" borderId="0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right" indent="1"/>
    </xf>
    <xf numFmtId="164" fontId="39" fillId="0" borderId="0" xfId="1" applyNumberFormat="1" applyFont="1" applyFill="1" applyBorder="1" applyAlignment="1">
      <alignment horizontal="right" indent="1"/>
    </xf>
    <xf numFmtId="164" fontId="42" fillId="0" borderId="0" xfId="1" applyNumberFormat="1" applyFont="1" applyFill="1" applyBorder="1" applyAlignment="1">
      <alignment horizontal="right" indent="1"/>
    </xf>
    <xf numFmtId="164" fontId="8" fillId="0" borderId="0" xfId="1" applyNumberFormat="1" applyFont="1" applyFill="1" applyBorder="1" applyAlignment="1">
      <alignment horizontal="right"/>
    </xf>
    <xf numFmtId="164" fontId="8" fillId="0" borderId="0" xfId="1" applyNumberFormat="1" applyFont="1" applyFill="1" applyBorder="1" applyAlignment="1">
      <alignment horizontal="right" indent="1"/>
    </xf>
    <xf numFmtId="164" fontId="36" fillId="0" borderId="0" xfId="0" applyNumberFormat="1" applyFont="1"/>
    <xf numFmtId="165" fontId="8" fillId="0" borderId="2" xfId="1" applyNumberFormat="1" applyFont="1" applyBorder="1" applyAlignment="1">
      <alignment horizontal="left" indent="1"/>
    </xf>
    <xf numFmtId="166" fontId="2" fillId="0" borderId="0" xfId="2" applyNumberFormat="1" applyFont="1" applyAlignment="1">
      <alignment horizontal="left" indent="1"/>
    </xf>
    <xf numFmtId="166" fontId="2" fillId="0" borderId="2" xfId="2" applyNumberFormat="1" applyFont="1" applyBorder="1" applyAlignment="1">
      <alignment horizontal="left" indent="1"/>
    </xf>
    <xf numFmtId="165" fontId="2" fillId="0" borderId="2" xfId="1" applyNumberFormat="1" applyFont="1" applyBorder="1" applyAlignment="1">
      <alignment horizontal="left" indent="1"/>
    </xf>
    <xf numFmtId="164" fontId="0" fillId="0" borderId="0" xfId="0" applyNumberFormat="1"/>
    <xf numFmtId="170" fontId="36" fillId="0" borderId="0" xfId="1" applyNumberFormat="1" applyFont="1" applyFill="1" applyBorder="1"/>
    <xf numFmtId="170" fontId="4" fillId="28" borderId="0" xfId="1" applyNumberFormat="1" applyFont="1" applyFill="1" applyBorder="1" applyAlignment="1">
      <alignment horizontal="left" wrapText="1"/>
    </xf>
    <xf numFmtId="170" fontId="6" fillId="28" borderId="0" xfId="1" applyNumberFormat="1" applyFont="1" applyFill="1" applyBorder="1" applyAlignment="1">
      <alignment horizontal="left"/>
    </xf>
    <xf numFmtId="170" fontId="5" fillId="28" borderId="0" xfId="1" applyNumberFormat="1" applyFont="1" applyFill="1" applyBorder="1" applyAlignment="1">
      <alignment horizontal="left"/>
    </xf>
    <xf numFmtId="170" fontId="5" fillId="28" borderId="0" xfId="1" applyNumberFormat="1" applyFont="1" applyFill="1" applyBorder="1" applyAlignment="1">
      <alignment horizontal="left" vertical="center"/>
    </xf>
    <xf numFmtId="170" fontId="4" fillId="28" borderId="0" xfId="1" applyNumberFormat="1" applyFont="1" applyFill="1" applyBorder="1" applyAlignment="1">
      <alignment horizontal="left"/>
    </xf>
    <xf numFmtId="170" fontId="6" fillId="28" borderId="0" xfId="1" applyNumberFormat="1" applyFont="1" applyFill="1" applyBorder="1" applyAlignment="1">
      <alignment horizontal="left" vertical="center"/>
    </xf>
    <xf numFmtId="170" fontId="6" fillId="28" borderId="0" xfId="1" applyNumberFormat="1" applyFont="1" applyFill="1" applyBorder="1"/>
    <xf numFmtId="170" fontId="4" fillId="28" borderId="0" xfId="1" applyNumberFormat="1" applyFont="1" applyFill="1" applyBorder="1" applyAlignment="1"/>
    <xf numFmtId="0" fontId="2" fillId="28" borderId="0" xfId="0" applyFont="1" applyFill="1" applyBorder="1" applyAlignment="1">
      <alignment horizontal="left" indent="1"/>
    </xf>
    <xf numFmtId="170" fontId="36" fillId="28" borderId="0" xfId="1" applyNumberFormat="1" applyFont="1" applyFill="1" applyBorder="1"/>
    <xf numFmtId="170" fontId="65" fillId="27" borderId="15" xfId="1" applyNumberFormat="1" applyFont="1" applyFill="1" applyBorder="1" applyAlignment="1">
      <alignment horizontal="center" vertical="center"/>
    </xf>
    <xf numFmtId="164" fontId="4" fillId="0" borderId="16" xfId="1" applyNumberFormat="1" applyFont="1" applyFill="1" applyBorder="1" applyAlignment="1">
      <alignment horizontal="right"/>
    </xf>
    <xf numFmtId="164" fontId="4" fillId="0" borderId="17" xfId="1" applyNumberFormat="1" applyFont="1" applyFill="1" applyBorder="1" applyAlignment="1">
      <alignment horizontal="right"/>
    </xf>
    <xf numFmtId="164" fontId="4" fillId="0" borderId="18" xfId="1" applyNumberFormat="1" applyFont="1" applyFill="1" applyBorder="1" applyAlignment="1">
      <alignment horizontal="right"/>
    </xf>
    <xf numFmtId="164" fontId="2" fillId="0" borderId="18" xfId="1" applyNumberFormat="1" applyFont="1" applyFill="1" applyBorder="1" applyAlignment="1">
      <alignment horizontal="right"/>
    </xf>
    <xf numFmtId="164" fontId="2" fillId="0" borderId="18" xfId="1" applyNumberFormat="1" applyFont="1" applyFill="1" applyBorder="1" applyAlignment="1">
      <alignment horizontal="right" indent="1"/>
    </xf>
    <xf numFmtId="164" fontId="39" fillId="0" borderId="18" xfId="1" applyNumberFormat="1" applyFont="1" applyFill="1" applyBorder="1" applyAlignment="1">
      <alignment horizontal="right"/>
    </xf>
    <xf numFmtId="164" fontId="42" fillId="0" borderId="18" xfId="1" applyNumberFormat="1" applyFont="1" applyFill="1" applyBorder="1" applyAlignment="1">
      <alignment horizontal="right" indent="1"/>
    </xf>
    <xf numFmtId="164" fontId="36" fillId="0" borderId="19" xfId="1" applyNumberFormat="1" applyFont="1" applyFill="1" applyBorder="1"/>
    <xf numFmtId="164" fontId="36" fillId="0" borderId="20" xfId="1" applyNumberFormat="1" applyFont="1" applyFill="1" applyBorder="1"/>
    <xf numFmtId="37" fontId="4" fillId="0" borderId="21" xfId="1" applyNumberFormat="1" applyFont="1" applyFill="1" applyBorder="1" applyAlignment="1">
      <alignment horizontal="right"/>
    </xf>
    <xf numFmtId="37" fontId="4" fillId="0" borderId="22" xfId="1" applyNumberFormat="1" applyFont="1" applyFill="1" applyBorder="1" applyAlignment="1">
      <alignment horizontal="right"/>
    </xf>
    <xf numFmtId="37" fontId="2" fillId="0" borderId="22" xfId="1" applyNumberFormat="1" applyFont="1" applyFill="1" applyBorder="1" applyAlignment="1">
      <alignment horizontal="right"/>
    </xf>
    <xf numFmtId="37" fontId="2" fillId="0" borderId="22" xfId="1" applyNumberFormat="1" applyFont="1" applyFill="1" applyBorder="1" applyAlignment="1">
      <alignment horizontal="right" indent="1"/>
    </xf>
    <xf numFmtId="37" fontId="42" fillId="0" borderId="22" xfId="1" applyNumberFormat="1" applyFont="1" applyFill="1" applyBorder="1" applyAlignment="1">
      <alignment horizontal="right" indent="1"/>
    </xf>
    <xf numFmtId="170" fontId="36" fillId="0" borderId="23" xfId="1" applyNumberFormat="1" applyFont="1" applyFill="1" applyBorder="1"/>
    <xf numFmtId="0" fontId="4" fillId="28" borderId="0" xfId="0" applyFont="1" applyFill="1" applyBorder="1" applyAlignment="1">
      <alignment horizontal="left" indent="2"/>
    </xf>
    <xf numFmtId="0" fontId="6" fillId="28" borderId="0" xfId="0" applyFont="1" applyFill="1" applyBorder="1" applyAlignment="1">
      <alignment horizontal="left" wrapText="1" indent="7"/>
    </xf>
    <xf numFmtId="0" fontId="36" fillId="28" borderId="0" xfId="0" applyFont="1" applyFill="1" applyBorder="1" applyAlignment="1">
      <alignment horizontal="left" indent="2"/>
    </xf>
    <xf numFmtId="0" fontId="63" fillId="27" borderId="0" xfId="0" applyFont="1" applyFill="1" applyBorder="1" applyAlignment="1">
      <alignment horizontal="left" indent="2"/>
    </xf>
    <xf numFmtId="164" fontId="63" fillId="27" borderId="0" xfId="1" applyNumberFormat="1" applyFont="1" applyFill="1" applyBorder="1" applyAlignment="1">
      <alignment horizontal="right" indent="1"/>
    </xf>
    <xf numFmtId="0" fontId="65" fillId="27" borderId="0" xfId="0" applyFont="1" applyFill="1" applyBorder="1" applyAlignment="1">
      <alignment horizontal="left" wrapText="1" indent="7"/>
    </xf>
    <xf numFmtId="164" fontId="66" fillId="27" borderId="0" xfId="1" applyNumberFormat="1" applyFont="1" applyFill="1" applyBorder="1" applyAlignment="1">
      <alignment horizontal="right"/>
    </xf>
    <xf numFmtId="164" fontId="66" fillId="27" borderId="0" xfId="1" applyNumberFormat="1" applyFont="1" applyFill="1" applyBorder="1" applyAlignment="1">
      <alignment horizontal="right" indent="1"/>
    </xf>
    <xf numFmtId="0" fontId="67" fillId="27" borderId="0" xfId="0" applyFont="1" applyFill="1" applyBorder="1"/>
    <xf numFmtId="164" fontId="67" fillId="27" borderId="0" xfId="0" applyNumberFormat="1" applyFont="1" applyFill="1" applyBorder="1"/>
    <xf numFmtId="164" fontId="63" fillId="27" borderId="0" xfId="0" applyNumberFormat="1" applyFont="1" applyFill="1" applyBorder="1"/>
    <xf numFmtId="164" fontId="62" fillId="27" borderId="0" xfId="0" applyNumberFormat="1" applyFont="1" applyFill="1" applyBorder="1"/>
    <xf numFmtId="0" fontId="65" fillId="27" borderId="14" xfId="0" applyFont="1" applyFill="1" applyBorder="1" applyAlignment="1">
      <alignment horizontal="center" vertical="center"/>
    </xf>
    <xf numFmtId="0" fontId="65" fillId="27" borderId="15" xfId="0" applyFont="1" applyFill="1" applyBorder="1" applyAlignment="1">
      <alignment horizontal="center" vertical="center"/>
    </xf>
    <xf numFmtId="164" fontId="8" fillId="0" borderId="24" xfId="1" applyNumberFormat="1" applyFont="1" applyFill="1" applyBorder="1" applyAlignment="1">
      <alignment horizontal="right"/>
    </xf>
    <xf numFmtId="164" fontId="8" fillId="0" borderId="25" xfId="1" applyNumberFormat="1" applyFont="1" applyFill="1" applyBorder="1" applyAlignment="1">
      <alignment horizontal="right"/>
    </xf>
    <xf numFmtId="164" fontId="2" fillId="0" borderId="26" xfId="1" applyNumberFormat="1" applyFont="1" applyFill="1" applyBorder="1" applyAlignment="1">
      <alignment horizontal="right"/>
    </xf>
    <xf numFmtId="164" fontId="8" fillId="0" borderId="26" xfId="1" applyNumberFormat="1" applyFont="1" applyFill="1" applyBorder="1" applyAlignment="1">
      <alignment horizontal="right"/>
    </xf>
    <xf numFmtId="164" fontId="36" fillId="0" borderId="28" xfId="0" applyNumberFormat="1" applyFont="1" applyFill="1" applyBorder="1"/>
    <xf numFmtId="164" fontId="36" fillId="0" borderId="29" xfId="0" applyNumberFormat="1" applyFont="1" applyFill="1" applyBorder="1"/>
    <xf numFmtId="164" fontId="8" fillId="0" borderId="31" xfId="1" applyNumberFormat="1" applyFont="1" applyFill="1" applyBorder="1" applyAlignment="1">
      <alignment horizontal="right" indent="1"/>
    </xf>
    <xf numFmtId="164" fontId="2" fillId="0" borderId="32" xfId="1" applyNumberFormat="1" applyFont="1" applyFill="1" applyBorder="1" applyAlignment="1">
      <alignment horizontal="right" indent="1"/>
    </xf>
    <xf numFmtId="164" fontId="8" fillId="0" borderId="32" xfId="1" applyNumberFormat="1" applyFont="1" applyFill="1" applyBorder="1" applyAlignment="1">
      <alignment horizontal="right" indent="1"/>
    </xf>
    <xf numFmtId="164" fontId="8" fillId="0" borderId="33" xfId="1" applyNumberFormat="1" applyFont="1" applyFill="1" applyBorder="1" applyAlignment="1">
      <alignment horizontal="right" indent="1"/>
    </xf>
    <xf numFmtId="164" fontId="63" fillId="27" borderId="34" xfId="1" applyNumberFormat="1" applyFont="1" applyFill="1" applyBorder="1" applyAlignment="1">
      <alignment horizontal="right"/>
    </xf>
    <xf numFmtId="164" fontId="63" fillId="27" borderId="25" xfId="1" applyNumberFormat="1" applyFont="1" applyFill="1" applyBorder="1" applyAlignment="1">
      <alignment horizontal="right"/>
    </xf>
    <xf numFmtId="164" fontId="63" fillId="27" borderId="35" xfId="1" applyNumberFormat="1" applyFont="1" applyFill="1" applyBorder="1" applyAlignment="1">
      <alignment horizontal="right"/>
    </xf>
    <xf numFmtId="164" fontId="66" fillId="27" borderId="36" xfId="1" applyNumberFormat="1" applyFont="1" applyFill="1" applyBorder="1" applyAlignment="1">
      <alignment horizontal="right"/>
    </xf>
    <xf numFmtId="164" fontId="66" fillId="27" borderId="37" xfId="1" applyNumberFormat="1" applyFont="1" applyFill="1" applyBorder="1" applyAlignment="1">
      <alignment horizontal="right"/>
    </xf>
    <xf numFmtId="164" fontId="67" fillId="27" borderId="36" xfId="0" applyNumberFormat="1" applyFont="1" applyFill="1" applyBorder="1"/>
    <xf numFmtId="164" fontId="67" fillId="27" borderId="37" xfId="0" applyNumberFormat="1" applyFont="1" applyFill="1" applyBorder="1"/>
    <xf numFmtId="0" fontId="0" fillId="0" borderId="36" xfId="0" applyFill="1" applyBorder="1"/>
    <xf numFmtId="0" fontId="0" fillId="0" borderId="0" xfId="0" applyFill="1" applyBorder="1"/>
    <xf numFmtId="0" fontId="0" fillId="0" borderId="37" xfId="0" applyFill="1" applyBorder="1"/>
    <xf numFmtId="0" fontId="13" fillId="24" borderId="0" xfId="0" applyFont="1" applyFill="1" applyBorder="1" applyAlignment="1">
      <alignment horizontal="left" indent="1"/>
    </xf>
    <xf numFmtId="0" fontId="63" fillId="27" borderId="0" xfId="0" applyFont="1" applyFill="1" applyBorder="1" applyAlignment="1">
      <alignment horizontal="center" vertical="center"/>
    </xf>
    <xf numFmtId="37" fontId="63" fillId="27" borderId="0" xfId="1" applyNumberFormat="1" applyFont="1" applyFill="1" applyBorder="1" applyAlignment="1">
      <alignment horizontal="right" vertical="center" indent="1"/>
    </xf>
    <xf numFmtId="37" fontId="63" fillId="27" borderId="0" xfId="1" applyNumberFormat="1" applyFont="1" applyFill="1" applyBorder="1" applyAlignment="1">
      <alignment horizontal="right" vertical="center" indent="2"/>
    </xf>
    <xf numFmtId="0" fontId="13" fillId="28" borderId="0" xfId="0" applyFont="1" applyFill="1" applyBorder="1" applyAlignment="1">
      <alignment horizontal="left" indent="1"/>
    </xf>
    <xf numFmtId="0" fontId="0" fillId="28" borderId="0" xfId="0" applyFill="1" applyBorder="1"/>
    <xf numFmtId="37" fontId="63" fillId="27" borderId="36" xfId="1" applyNumberFormat="1" applyFont="1" applyFill="1" applyBorder="1" applyAlignment="1">
      <alignment horizontal="right" vertical="center" indent="1"/>
    </xf>
    <xf numFmtId="37" fontId="63" fillId="27" borderId="37" xfId="1" applyNumberFormat="1" applyFont="1" applyFill="1" applyBorder="1" applyAlignment="1">
      <alignment horizontal="right" vertical="center" indent="1"/>
    </xf>
    <xf numFmtId="0" fontId="0" fillId="0" borderId="36" xfId="0" applyBorder="1"/>
    <xf numFmtId="0" fontId="0" fillId="0" borderId="37" xfId="0" applyBorder="1"/>
    <xf numFmtId="174" fontId="2" fillId="0" borderId="24" xfId="1" applyNumberFormat="1" applyFont="1" applyFill="1" applyBorder="1" applyAlignment="1">
      <alignment horizontal="right" indent="2"/>
    </xf>
    <xf numFmtId="174" fontId="2" fillId="0" borderId="25" xfId="1" applyNumberFormat="1" applyFont="1" applyFill="1" applyBorder="1" applyAlignment="1">
      <alignment horizontal="right" indent="2"/>
    </xf>
    <xf numFmtId="174" fontId="2" fillId="0" borderId="26" xfId="1" applyNumberFormat="1" applyFont="1" applyFill="1" applyBorder="1" applyAlignment="1">
      <alignment horizontal="right" indent="2"/>
    </xf>
    <xf numFmtId="0" fontId="49" fillId="0" borderId="28" xfId="0" applyFont="1" applyBorder="1"/>
    <xf numFmtId="37" fontId="2" fillId="0" borderId="29" xfId="1" applyNumberFormat="1" applyFont="1" applyFill="1" applyBorder="1" applyAlignment="1">
      <alignment horizontal="right" indent="3"/>
    </xf>
    <xf numFmtId="0" fontId="49" fillId="0" borderId="29" xfId="0" applyFont="1" applyBorder="1"/>
    <xf numFmtId="174" fontId="2" fillId="0" borderId="31" xfId="1" applyNumberFormat="1" applyFont="1" applyFill="1" applyBorder="1" applyAlignment="1">
      <alignment horizontal="right" indent="2"/>
    </xf>
    <xf numFmtId="174" fontId="2" fillId="0" borderId="32" xfId="1" applyNumberFormat="1" applyFont="1" applyFill="1" applyBorder="1" applyAlignment="1">
      <alignment horizontal="right" indent="2"/>
    </xf>
    <xf numFmtId="0" fontId="0" fillId="0" borderId="33" xfId="0" applyFill="1" applyBorder="1"/>
    <xf numFmtId="174" fontId="63" fillId="27" borderId="0" xfId="1" applyNumberFormat="1" applyFont="1" applyFill="1" applyBorder="1" applyAlignment="1">
      <alignment horizontal="right" indent="1"/>
    </xf>
    <xf numFmtId="0" fontId="69" fillId="27" borderId="0" xfId="0" applyFont="1" applyFill="1" applyBorder="1" applyAlignment="1">
      <alignment horizontal="left" wrapText="1" indent="5"/>
    </xf>
    <xf numFmtId="174" fontId="67" fillId="27" borderId="0" xfId="1" applyNumberFormat="1" applyFont="1" applyFill="1" applyBorder="1" applyAlignment="1">
      <alignment horizontal="right" indent="1"/>
    </xf>
    <xf numFmtId="0" fontId="63" fillId="27" borderId="0" xfId="0" applyFont="1" applyFill="1" applyBorder="1"/>
    <xf numFmtId="0" fontId="62" fillId="27" borderId="0" xfId="0" applyFont="1" applyFill="1" applyBorder="1"/>
    <xf numFmtId="0" fontId="5" fillId="28" borderId="0" xfId="0" applyFont="1" applyFill="1" applyBorder="1" applyAlignment="1">
      <alignment horizontal="left" wrapText="1" indent="5"/>
    </xf>
    <xf numFmtId="0" fontId="68" fillId="27" borderId="15" xfId="0" applyFont="1" applyFill="1" applyBorder="1" applyAlignment="1">
      <alignment horizontal="center" vertical="center"/>
    </xf>
    <xf numFmtId="174" fontId="8" fillId="0" borderId="24" xfId="1" applyNumberFormat="1" applyFont="1" applyFill="1" applyBorder="1" applyAlignment="1">
      <alignment horizontal="right" indent="1"/>
    </xf>
    <xf numFmtId="174" fontId="8" fillId="0" borderId="25" xfId="1" applyNumberFormat="1" applyFont="1" applyFill="1" applyBorder="1" applyAlignment="1">
      <alignment horizontal="right" indent="1"/>
    </xf>
    <xf numFmtId="174" fontId="39" fillId="0" borderId="26" xfId="1" applyNumberFormat="1" applyFont="1" applyFill="1" applyBorder="1" applyAlignment="1">
      <alignment horizontal="right" indent="1"/>
    </xf>
    <xf numFmtId="174" fontId="8" fillId="0" borderId="26" xfId="1" applyNumberFormat="1" applyFont="1" applyFill="1" applyBorder="1" applyAlignment="1">
      <alignment horizontal="right" indent="1"/>
    </xf>
    <xf numFmtId="174" fontId="36" fillId="0" borderId="28" xfId="1" applyNumberFormat="1" applyFont="1" applyFill="1" applyBorder="1"/>
    <xf numFmtId="174" fontId="36" fillId="0" borderId="29" xfId="1" applyNumberFormat="1" applyFont="1" applyFill="1" applyBorder="1"/>
    <xf numFmtId="174" fontId="8" fillId="0" borderId="31" xfId="1" applyNumberFormat="1" applyFont="1" applyFill="1" applyBorder="1" applyAlignment="1">
      <alignment horizontal="right" indent="1"/>
    </xf>
    <xf numFmtId="174" fontId="39" fillId="0" borderId="32" xfId="1" applyNumberFormat="1" applyFont="1" applyFill="1" applyBorder="1" applyAlignment="1">
      <alignment horizontal="right" indent="1"/>
    </xf>
    <xf numFmtId="174" fontId="8" fillId="0" borderId="32" xfId="1" applyNumberFormat="1" applyFont="1" applyFill="1" applyBorder="1" applyAlignment="1">
      <alignment horizontal="right" indent="1"/>
    </xf>
    <xf numFmtId="174" fontId="8" fillId="0" borderId="33" xfId="1" applyNumberFormat="1" applyFont="1" applyFill="1" applyBorder="1" applyAlignment="1">
      <alignment horizontal="right" indent="1"/>
    </xf>
    <xf numFmtId="174" fontId="63" fillId="27" borderId="34" xfId="1" applyNumberFormat="1" applyFont="1" applyFill="1" applyBorder="1" applyAlignment="1">
      <alignment horizontal="right" indent="1"/>
    </xf>
    <xf numFmtId="174" fontId="63" fillId="27" borderId="25" xfId="1" applyNumberFormat="1" applyFont="1" applyFill="1" applyBorder="1" applyAlignment="1">
      <alignment horizontal="right" indent="1"/>
    </xf>
    <xf numFmtId="174" fontId="63" fillId="27" borderId="35" xfId="1" applyNumberFormat="1" applyFont="1" applyFill="1" applyBorder="1" applyAlignment="1">
      <alignment horizontal="right" indent="1"/>
    </xf>
    <xf numFmtId="174" fontId="67" fillId="27" borderId="36" xfId="1" applyNumberFormat="1" applyFont="1" applyFill="1" applyBorder="1" applyAlignment="1">
      <alignment horizontal="right" indent="1"/>
    </xf>
    <xf numFmtId="174" fontId="67" fillId="27" borderId="37" xfId="1" applyNumberFormat="1" applyFont="1" applyFill="1" applyBorder="1" applyAlignment="1">
      <alignment horizontal="right" indent="1"/>
    </xf>
    <xf numFmtId="0" fontId="67" fillId="27" borderId="36" xfId="0" applyFont="1" applyFill="1" applyBorder="1"/>
    <xf numFmtId="0" fontId="67" fillId="27" borderId="37" xfId="0" applyFont="1" applyFill="1" applyBorder="1"/>
    <xf numFmtId="0" fontId="4" fillId="0" borderId="0" xfId="0" applyFont="1" applyBorder="1"/>
    <xf numFmtId="0" fontId="12" fillId="0" borderId="0" xfId="0" applyFont="1" applyBorder="1"/>
    <xf numFmtId="166" fontId="1" fillId="0" borderId="0" xfId="2" applyNumberFormat="1" applyFont="1" applyFill="1" applyBorder="1" applyAlignment="1"/>
    <xf numFmtId="0" fontId="8" fillId="0" borderId="0" xfId="0" applyFont="1" applyBorder="1"/>
    <xf numFmtId="0" fontId="0" fillId="0" borderId="0" xfId="0" applyFont="1" applyBorder="1"/>
    <xf numFmtId="0" fontId="1" fillId="28" borderId="0" xfId="0" applyFont="1" applyFill="1" applyBorder="1" applyAlignment="1">
      <alignment horizontal="left"/>
    </xf>
    <xf numFmtId="164" fontId="8" fillId="0" borderId="24" xfId="1" applyNumberFormat="1" applyFont="1" applyFill="1" applyBorder="1" applyAlignment="1">
      <alignment horizontal="right" indent="1"/>
    </xf>
    <xf numFmtId="164" fontId="8" fillId="0" borderId="25" xfId="1" applyNumberFormat="1" applyFont="1" applyFill="1" applyBorder="1" applyAlignment="1">
      <alignment horizontal="right" indent="1"/>
    </xf>
    <xf numFmtId="164" fontId="2" fillId="0" borderId="26" xfId="1" applyNumberFormat="1" applyFont="1" applyFill="1" applyBorder="1" applyAlignment="1">
      <alignment horizontal="right" indent="1"/>
    </xf>
    <xf numFmtId="164" fontId="8" fillId="0" borderId="26" xfId="1" applyNumberFormat="1" applyFont="1" applyFill="1" applyBorder="1" applyAlignment="1">
      <alignment horizontal="right" indent="1"/>
    </xf>
    <xf numFmtId="164" fontId="2" fillId="0" borderId="28" xfId="1" applyNumberFormat="1" applyFont="1" applyFill="1" applyBorder="1" applyAlignment="1">
      <alignment horizontal="right" indent="1"/>
    </xf>
    <xf numFmtId="164" fontId="2" fillId="0" borderId="29" xfId="1" applyNumberFormat="1" applyFont="1" applyFill="1" applyBorder="1" applyAlignment="1">
      <alignment horizontal="right" indent="1"/>
    </xf>
    <xf numFmtId="164" fontId="2" fillId="0" borderId="33" xfId="1" applyNumberFormat="1" applyFont="1" applyFill="1" applyBorder="1" applyAlignment="1">
      <alignment horizontal="right" indent="1"/>
    </xf>
    <xf numFmtId="0" fontId="64" fillId="27" borderId="0" xfId="0" applyFont="1" applyFill="1" applyBorder="1" applyAlignment="1">
      <alignment horizontal="center" vertical="center"/>
    </xf>
    <xf numFmtId="0" fontId="64" fillId="27" borderId="0" xfId="0" applyFont="1" applyFill="1" applyBorder="1" applyAlignment="1">
      <alignment horizontal="center" vertical="center" wrapText="1"/>
    </xf>
    <xf numFmtId="37" fontId="63" fillId="27" borderId="0" xfId="1" applyNumberFormat="1" applyFont="1" applyFill="1" applyBorder="1" applyAlignment="1">
      <alignment horizontal="right" vertical="center" indent="4"/>
    </xf>
    <xf numFmtId="0" fontId="50" fillId="28" borderId="0" xfId="0" applyFont="1" applyFill="1" applyBorder="1" applyAlignment="1">
      <alignment horizontal="left" indent="1"/>
    </xf>
    <xf numFmtId="37" fontId="39" fillId="0" borderId="38" xfId="1" applyNumberFormat="1" applyFont="1" applyFill="1" applyBorder="1" applyAlignment="1">
      <alignment horizontal="right" indent="4"/>
    </xf>
    <xf numFmtId="37" fontId="39" fillId="0" borderId="39" xfId="1" applyNumberFormat="1" applyFont="1" applyFill="1" applyBorder="1" applyAlignment="1">
      <alignment horizontal="right" indent="4"/>
    </xf>
    <xf numFmtId="37" fontId="39" fillId="0" borderId="40" xfId="1" applyNumberFormat="1" applyFont="1" applyFill="1" applyBorder="1" applyAlignment="1">
      <alignment horizontal="right" indent="4"/>
    </xf>
    <xf numFmtId="0" fontId="47" fillId="0" borderId="0" xfId="0" applyFont="1" applyFill="1" applyBorder="1"/>
    <xf numFmtId="0" fontId="44" fillId="0" borderId="0" xfId="0" applyFont="1" applyFill="1" applyBorder="1"/>
    <xf numFmtId="0" fontId="13" fillId="28" borderId="0" xfId="0" applyFont="1" applyFill="1" applyBorder="1" applyAlignment="1">
      <alignment horizontal="center" wrapText="1"/>
    </xf>
    <xf numFmtId="0" fontId="13" fillId="28" borderId="0" xfId="0" applyFont="1" applyFill="1" applyBorder="1" applyAlignment="1">
      <alignment horizontal="center"/>
    </xf>
    <xf numFmtId="173" fontId="2" fillId="0" borderId="26" xfId="0" applyNumberFormat="1" applyFont="1" applyFill="1" applyBorder="1"/>
    <xf numFmtId="172" fontId="13" fillId="0" borderId="27" xfId="0" applyNumberFormat="1" applyFont="1" applyFill="1" applyBorder="1"/>
    <xf numFmtId="172" fontId="13" fillId="0" borderId="26" xfId="0" applyNumberFormat="1" applyFont="1" applyFill="1" applyBorder="1"/>
    <xf numFmtId="172" fontId="13" fillId="0" borderId="28" xfId="0" applyNumberFormat="1" applyFont="1" applyFill="1" applyBorder="1"/>
    <xf numFmtId="172" fontId="13" fillId="0" borderId="29" xfId="0" applyNumberFormat="1" applyFont="1" applyFill="1" applyBorder="1"/>
    <xf numFmtId="172" fontId="13" fillId="0" borderId="30" xfId="0" applyNumberFormat="1" applyFont="1" applyFill="1" applyBorder="1"/>
    <xf numFmtId="0" fontId="65" fillId="27" borderId="15" xfId="0" applyFont="1" applyFill="1" applyBorder="1" applyAlignment="1">
      <alignment horizontal="center" vertical="center" wrapText="1"/>
    </xf>
    <xf numFmtId="173" fontId="2" fillId="0" borderId="41" xfId="0" applyNumberFormat="1" applyFont="1" applyFill="1" applyBorder="1"/>
    <xf numFmtId="172" fontId="13" fillId="0" borderId="42" xfId="0" applyNumberFormat="1" applyFont="1" applyFill="1" applyBorder="1"/>
    <xf numFmtId="172" fontId="13" fillId="0" borderId="41" xfId="0" applyNumberFormat="1" applyFont="1" applyFill="1" applyBorder="1"/>
    <xf numFmtId="172" fontId="13" fillId="0" borderId="43" xfId="0" applyNumberFormat="1" applyFont="1" applyFill="1" applyBorder="1"/>
    <xf numFmtId="172" fontId="13" fillId="0" borderId="44" xfId="0" applyNumberFormat="1" applyFont="1" applyFill="1" applyBorder="1"/>
    <xf numFmtId="172" fontId="13" fillId="0" borderId="45" xfId="0" applyNumberFormat="1" applyFont="1" applyFill="1" applyBorder="1"/>
    <xf numFmtId="173" fontId="2" fillId="0" borderId="45" xfId="0" applyNumberFormat="1" applyFont="1" applyFill="1" applyBorder="1"/>
    <xf numFmtId="172" fontId="13" fillId="0" borderId="46" xfId="0" applyNumberFormat="1" applyFont="1" applyFill="1" applyBorder="1"/>
    <xf numFmtId="173" fontId="2" fillId="0" borderId="24" xfId="0" applyNumberFormat="1" applyFont="1" applyFill="1" applyBorder="1"/>
    <xf numFmtId="172" fontId="13" fillId="0" borderId="25" xfId="0" applyNumberFormat="1" applyFont="1" applyFill="1" applyBorder="1"/>
    <xf numFmtId="172" fontId="13" fillId="0" borderId="47" xfId="0" applyNumberFormat="1" applyFont="1" applyFill="1" applyBorder="1"/>
    <xf numFmtId="172" fontId="13" fillId="0" borderId="48" xfId="0" applyNumberFormat="1" applyFont="1" applyFill="1" applyBorder="1"/>
    <xf numFmtId="172" fontId="13" fillId="0" borderId="49" xfId="0" applyNumberFormat="1" applyFont="1" applyFill="1" applyBorder="1"/>
    <xf numFmtId="172" fontId="13" fillId="0" borderId="50" xfId="0" applyNumberFormat="1" applyFont="1" applyFill="1" applyBorder="1"/>
    <xf numFmtId="172" fontId="13" fillId="0" borderId="51" xfId="0" applyNumberFormat="1" applyFont="1" applyFill="1" applyBorder="1"/>
    <xf numFmtId="172" fontId="13" fillId="0" borderId="52" xfId="0" applyNumberFormat="1" applyFont="1" applyFill="1" applyBorder="1"/>
    <xf numFmtId="172" fontId="13" fillId="0" borderId="31" xfId="0" applyNumberFormat="1" applyFont="1" applyFill="1" applyBorder="1"/>
    <xf numFmtId="172" fontId="13" fillId="0" borderId="32" xfId="0" applyNumberFormat="1" applyFont="1" applyFill="1" applyBorder="1"/>
    <xf numFmtId="172" fontId="2" fillId="26" borderId="32" xfId="0" applyNumberFormat="1" applyFont="1" applyFill="1" applyBorder="1"/>
    <xf numFmtId="172" fontId="2" fillId="0" borderId="32" xfId="0" applyNumberFormat="1" applyFont="1" applyFill="1" applyBorder="1"/>
    <xf numFmtId="172" fontId="2" fillId="0" borderId="33" xfId="0" applyNumberFormat="1" applyFont="1" applyFill="1" applyBorder="1"/>
    <xf numFmtId="170" fontId="13" fillId="25" borderId="0" xfId="1" applyNumberFormat="1" applyFont="1" applyFill="1" applyBorder="1" applyAlignment="1">
      <alignment horizontal="center"/>
    </xf>
    <xf numFmtId="170" fontId="13" fillId="0" borderId="0" xfId="1" applyNumberFormat="1" applyFont="1" applyBorder="1"/>
    <xf numFmtId="170" fontId="6" fillId="28" borderId="0" xfId="1" applyNumberFormat="1" applyFont="1" applyFill="1" applyBorder="1" applyAlignment="1">
      <alignment horizontal="left" vertical="center" indent="2"/>
    </xf>
    <xf numFmtId="170" fontId="6" fillId="28" borderId="0" xfId="1" applyNumberFormat="1" applyFont="1" applyFill="1" applyBorder="1" applyAlignment="1">
      <alignment vertical="center"/>
    </xf>
    <xf numFmtId="166" fontId="4" fillId="0" borderId="24" xfId="2" applyNumberFormat="1" applyFont="1" applyFill="1" applyBorder="1" applyAlignment="1">
      <alignment horizontal="center"/>
    </xf>
    <xf numFmtId="166" fontId="4" fillId="0" borderId="25" xfId="2" applyNumberFormat="1" applyFont="1" applyFill="1" applyBorder="1" applyAlignment="1">
      <alignment horizontal="center"/>
    </xf>
    <xf numFmtId="166" fontId="4" fillId="0" borderId="26" xfId="2" applyNumberFormat="1" applyFont="1" applyFill="1" applyBorder="1" applyAlignment="1">
      <alignment horizontal="center"/>
    </xf>
    <xf numFmtId="166" fontId="2" fillId="0" borderId="26" xfId="2" applyNumberFormat="1" applyFont="1" applyFill="1" applyBorder="1" applyAlignment="1">
      <alignment horizontal="center"/>
    </xf>
    <xf numFmtId="166" fontId="4" fillId="0" borderId="28" xfId="2" applyNumberFormat="1" applyFont="1" applyFill="1" applyBorder="1" applyAlignment="1">
      <alignment horizontal="center"/>
    </xf>
    <xf numFmtId="166" fontId="4" fillId="0" borderId="29" xfId="2" applyNumberFormat="1" applyFont="1" applyFill="1" applyBorder="1" applyAlignment="1">
      <alignment horizontal="center"/>
    </xf>
    <xf numFmtId="37" fontId="8" fillId="0" borderId="31" xfId="1" applyNumberFormat="1" applyFont="1" applyFill="1" applyBorder="1" applyAlignment="1">
      <alignment horizontal="right" indent="1"/>
    </xf>
    <xf numFmtId="37" fontId="4" fillId="0" borderId="32" xfId="1" applyNumberFormat="1" applyFont="1" applyFill="1" applyBorder="1" applyAlignment="1">
      <alignment horizontal="right" indent="1"/>
    </xf>
    <xf numFmtId="37" fontId="2" fillId="0" borderId="32" xfId="1" applyNumberFormat="1" applyFont="1" applyFill="1" applyBorder="1" applyAlignment="1">
      <alignment horizontal="right" indent="1"/>
    </xf>
    <xf numFmtId="37" fontId="2" fillId="0" borderId="32" xfId="1" applyNumberFormat="1" applyFont="1" applyFill="1" applyBorder="1" applyAlignment="1">
      <alignment horizontal="right"/>
    </xf>
    <xf numFmtId="37" fontId="15" fillId="0" borderId="32" xfId="1" applyNumberFormat="1" applyFont="1" applyFill="1" applyBorder="1" applyAlignment="1">
      <alignment horizontal="right" indent="1"/>
    </xf>
    <xf numFmtId="37" fontId="4" fillId="0" borderId="33" xfId="1" applyNumberFormat="1" applyFont="1" applyFill="1" applyBorder="1" applyAlignment="1">
      <alignment horizontal="right" indent="1"/>
    </xf>
    <xf numFmtId="170" fontId="65" fillId="27" borderId="53" xfId="1" applyNumberFormat="1" applyFont="1" applyFill="1" applyBorder="1" applyAlignment="1">
      <alignment horizontal="center" vertical="center"/>
    </xf>
    <xf numFmtId="166" fontId="70" fillId="27" borderId="0" xfId="2" applyNumberFormat="1" applyFont="1" applyFill="1" applyBorder="1" applyAlignment="1">
      <alignment horizontal="center" wrapText="1"/>
    </xf>
    <xf numFmtId="0" fontId="70" fillId="27" borderId="0" xfId="0" applyFont="1" applyFill="1" applyBorder="1" applyAlignment="1">
      <alignment horizontal="center" vertical="top" wrapText="1"/>
    </xf>
    <xf numFmtId="165" fontId="8" fillId="28" borderId="0" xfId="1" applyNumberFormat="1" applyFont="1" applyFill="1" applyBorder="1" applyAlignment="1">
      <alignment horizontal="left" indent="1"/>
    </xf>
    <xf numFmtId="166" fontId="2" fillId="28" borderId="0" xfId="2" applyNumberFormat="1" applyFont="1" applyFill="1" applyBorder="1" applyAlignment="1">
      <alignment horizontal="left" indent="1"/>
    </xf>
    <xf numFmtId="165" fontId="2" fillId="28" borderId="0" xfId="1" applyNumberFormat="1" applyFont="1" applyFill="1" applyBorder="1" applyAlignment="1">
      <alignment horizontal="left" indent="1"/>
    </xf>
    <xf numFmtId="165" fontId="39" fillId="28" borderId="0" xfId="1" applyNumberFormat="1" applyFont="1" applyFill="1" applyBorder="1"/>
    <xf numFmtId="165" fontId="70" fillId="27" borderId="0" xfId="1" applyNumberFormat="1" applyFont="1" applyFill="1" applyBorder="1" applyAlignment="1">
      <alignment horizontal="center" vertical="center"/>
    </xf>
    <xf numFmtId="164" fontId="63" fillId="27" borderId="0" xfId="1" applyNumberFormat="1" applyFont="1" applyFill="1" applyBorder="1" applyAlignment="1">
      <alignment horizontal="right" vertical="center" indent="1"/>
    </xf>
    <xf numFmtId="166" fontId="64" fillId="27" borderId="15" xfId="2" applyNumberFormat="1" applyFont="1" applyFill="1" applyBorder="1" applyAlignment="1">
      <alignment horizontal="center" vertical="center"/>
    </xf>
    <xf numFmtId="166" fontId="8" fillId="0" borderId="24" xfId="2" applyNumberFormat="1" applyFont="1" applyFill="1" applyBorder="1" applyAlignment="1">
      <alignment horizontal="center"/>
    </xf>
    <xf numFmtId="166" fontId="8" fillId="0" borderId="25" xfId="2" applyNumberFormat="1" applyFont="1" applyFill="1" applyBorder="1" applyAlignment="1">
      <alignment horizontal="center"/>
    </xf>
    <xf numFmtId="170" fontId="8" fillId="0" borderId="25" xfId="1" applyNumberFormat="1" applyFont="1" applyFill="1" applyBorder="1" applyAlignment="1">
      <alignment horizontal="center"/>
    </xf>
    <xf numFmtId="166" fontId="39" fillId="0" borderId="26" xfId="2" applyNumberFormat="1" applyFont="1" applyFill="1" applyBorder="1" applyAlignment="1">
      <alignment horizontal="center"/>
    </xf>
    <xf numFmtId="166" fontId="8" fillId="0" borderId="26" xfId="2" applyNumberFormat="1" applyFont="1" applyFill="1" applyBorder="1" applyAlignment="1">
      <alignment horizontal="center"/>
    </xf>
    <xf numFmtId="170" fontId="39" fillId="0" borderId="26" xfId="1" applyNumberFormat="1" applyFont="1" applyFill="1" applyBorder="1" applyAlignment="1">
      <alignment horizontal="center"/>
    </xf>
    <xf numFmtId="170" fontId="39" fillId="0" borderId="28" xfId="1" applyNumberFormat="1" applyFont="1" applyFill="1" applyBorder="1" applyAlignment="1">
      <alignment horizontal="center"/>
    </xf>
    <xf numFmtId="170" fontId="39" fillId="0" borderId="29" xfId="1" applyNumberFormat="1" applyFont="1" applyFill="1" applyBorder="1" applyAlignment="1">
      <alignment horizontal="center"/>
    </xf>
    <xf numFmtId="37" fontId="39" fillId="0" borderId="29" xfId="1" applyNumberFormat="1" applyFont="1" applyFill="1" applyBorder="1" applyAlignment="1">
      <alignment horizontal="right" indent="1"/>
    </xf>
    <xf numFmtId="164" fontId="39" fillId="0" borderId="32" xfId="1" applyNumberFormat="1" applyFont="1" applyFill="1" applyBorder="1" applyAlignment="1">
      <alignment horizontal="right" indent="1"/>
    </xf>
    <xf numFmtId="164" fontId="39" fillId="0" borderId="33" xfId="1" applyNumberFormat="1" applyFont="1" applyFill="1" applyBorder="1" applyAlignment="1">
      <alignment horizontal="center"/>
    </xf>
    <xf numFmtId="170" fontId="63" fillId="27" borderId="34" xfId="1" applyNumberFormat="1" applyFont="1" applyFill="1" applyBorder="1" applyAlignment="1">
      <alignment horizontal="center" vertical="center"/>
    </xf>
    <xf numFmtId="170" fontId="63" fillId="27" borderId="25" xfId="1" applyNumberFormat="1" applyFont="1" applyFill="1" applyBorder="1" applyAlignment="1">
      <alignment horizontal="center" vertical="center"/>
    </xf>
    <xf numFmtId="170" fontId="63" fillId="27" borderId="35" xfId="1" applyNumberFormat="1" applyFont="1" applyFill="1" applyBorder="1" applyAlignment="1">
      <alignment horizontal="center" vertical="center"/>
    </xf>
    <xf numFmtId="165" fontId="5" fillId="0" borderId="2" xfId="1" applyNumberFormat="1" applyFont="1" applyBorder="1" applyAlignment="1">
      <alignment horizontal="left" indent="1"/>
    </xf>
    <xf numFmtId="166" fontId="5" fillId="0" borderId="2" xfId="2" applyNumberFormat="1" applyFont="1" applyBorder="1" applyAlignment="1">
      <alignment horizontal="left" indent="1"/>
    </xf>
    <xf numFmtId="165" fontId="4" fillId="0" borderId="2" xfId="1" applyNumberFormat="1" applyFont="1" applyBorder="1" applyAlignment="1">
      <alignment horizontal="left" indent="1"/>
    </xf>
    <xf numFmtId="165" fontId="6" fillId="0" borderId="2" xfId="1" applyNumberFormat="1" applyFont="1" applyBorder="1" applyAlignment="1">
      <alignment horizontal="left" indent="1"/>
    </xf>
    <xf numFmtId="165" fontId="8" fillId="28" borderId="0" xfId="1" applyNumberFormat="1" applyFont="1" applyFill="1" applyBorder="1" applyAlignment="1">
      <alignment horizontal="left" vertical="center" indent="1"/>
    </xf>
    <xf numFmtId="165" fontId="5" fillId="28" borderId="0" xfId="1" applyNumberFormat="1" applyFont="1" applyFill="1" applyBorder="1" applyAlignment="1">
      <alignment horizontal="left" vertical="center" indent="1"/>
    </xf>
    <xf numFmtId="166" fontId="5" fillId="28" borderId="0" xfId="2" applyNumberFormat="1" applyFont="1" applyFill="1" applyBorder="1" applyAlignment="1">
      <alignment horizontal="left" vertical="center" indent="1"/>
    </xf>
    <xf numFmtId="165" fontId="4" fillId="28" borderId="0" xfId="1" applyNumberFormat="1" applyFont="1" applyFill="1" applyBorder="1" applyAlignment="1">
      <alignment horizontal="left" vertical="center" indent="1"/>
    </xf>
    <xf numFmtId="165" fontId="6" fillId="28" borderId="0" xfId="1" applyNumberFormat="1" applyFont="1" applyFill="1" applyBorder="1" applyAlignment="1">
      <alignment horizontal="left" vertical="center" indent="1"/>
    </xf>
    <xf numFmtId="165" fontId="59" fillId="28" borderId="0" xfId="1" applyNumberFormat="1" applyFont="1" applyFill="1" applyBorder="1" applyAlignment="1">
      <alignment vertical="center"/>
    </xf>
    <xf numFmtId="165" fontId="63" fillId="27" borderId="0" xfId="1" applyNumberFormat="1" applyFont="1" applyFill="1" applyBorder="1" applyAlignment="1">
      <alignment horizontal="center" vertical="center"/>
    </xf>
    <xf numFmtId="164" fontId="63" fillId="27" borderId="0" xfId="2" applyNumberFormat="1" applyFont="1" applyFill="1" applyBorder="1" applyAlignment="1">
      <alignment vertical="center"/>
    </xf>
    <xf numFmtId="164" fontId="63" fillId="27" borderId="0" xfId="1" applyNumberFormat="1" applyFont="1" applyFill="1" applyBorder="1" applyAlignment="1">
      <alignment vertical="center"/>
    </xf>
    <xf numFmtId="164" fontId="63" fillId="27" borderId="36" xfId="2" applyNumberFormat="1" applyFont="1" applyFill="1" applyBorder="1" applyAlignment="1">
      <alignment vertical="center"/>
    </xf>
    <xf numFmtId="164" fontId="63" fillId="27" borderId="37" xfId="2" applyNumberFormat="1" applyFont="1" applyFill="1" applyBorder="1" applyAlignment="1">
      <alignment vertical="center"/>
    </xf>
    <xf numFmtId="166" fontId="65" fillId="27" borderId="15" xfId="2" applyNumberFormat="1" applyFont="1" applyFill="1" applyBorder="1" applyAlignment="1">
      <alignment horizontal="center" vertical="center"/>
    </xf>
    <xf numFmtId="164" fontId="8" fillId="0" borderId="24" xfId="1" applyNumberFormat="1" applyFont="1" applyFill="1" applyBorder="1" applyAlignment="1">
      <alignment vertical="center"/>
    </xf>
    <xf numFmtId="164" fontId="8" fillId="0" borderId="25" xfId="1" applyNumberFormat="1" applyFont="1" applyFill="1" applyBorder="1" applyAlignment="1">
      <alignment vertical="center"/>
    </xf>
    <xf numFmtId="164" fontId="2" fillId="0" borderId="26" xfId="2" applyNumberFormat="1" applyFont="1" applyFill="1" applyBorder="1" applyAlignment="1">
      <alignment vertical="center"/>
    </xf>
    <xf numFmtId="164" fontId="8" fillId="0" borderId="26" xfId="1" applyNumberFormat="1" applyFont="1" applyFill="1" applyBorder="1" applyAlignment="1">
      <alignment vertical="center"/>
    </xf>
    <xf numFmtId="164" fontId="2" fillId="0" borderId="26" xfId="1" applyNumberFormat="1" applyFont="1" applyFill="1" applyBorder="1" applyAlignment="1">
      <alignment vertical="center"/>
    </xf>
    <xf numFmtId="164" fontId="39" fillId="0" borderId="26" xfId="2" applyNumberFormat="1" applyFont="1" applyFill="1" applyBorder="1" applyAlignment="1">
      <alignment vertical="center"/>
    </xf>
    <xf numFmtId="164" fontId="8" fillId="0" borderId="26" xfId="2" applyNumberFormat="1" applyFont="1" applyFill="1" applyBorder="1" applyAlignment="1">
      <alignment vertical="center"/>
    </xf>
    <xf numFmtId="164" fontId="2" fillId="0" borderId="28" xfId="2" applyNumberFormat="1" applyFont="1" applyFill="1" applyBorder="1" applyAlignment="1">
      <alignment vertical="center"/>
    </xf>
    <xf numFmtId="164" fontId="2" fillId="0" borderId="29" xfId="2" applyNumberFormat="1" applyFont="1" applyFill="1" applyBorder="1" applyAlignment="1">
      <alignment vertical="center"/>
    </xf>
    <xf numFmtId="164" fontId="8" fillId="0" borderId="31" xfId="1" applyNumberFormat="1" applyFont="1" applyFill="1" applyBorder="1" applyAlignment="1">
      <alignment vertical="center"/>
    </xf>
    <xf numFmtId="164" fontId="2" fillId="0" borderId="32" xfId="1" applyNumberFormat="1" applyFont="1" applyFill="1" applyBorder="1" applyAlignment="1">
      <alignment vertical="center"/>
    </xf>
    <xf numFmtId="164" fontId="8" fillId="0" borderId="32" xfId="1" applyNumberFormat="1" applyFont="1" applyFill="1" applyBorder="1" applyAlignment="1">
      <alignment vertical="center"/>
    </xf>
    <xf numFmtId="164" fontId="2" fillId="0" borderId="33" xfId="2" applyNumberFormat="1" applyFont="1" applyFill="1" applyBorder="1" applyAlignment="1">
      <alignment vertical="center"/>
    </xf>
    <xf numFmtId="166" fontId="63" fillId="27" borderId="0" xfId="2" applyNumberFormat="1" applyFont="1" applyFill="1" applyBorder="1" applyAlignment="1">
      <alignment horizontal="center" wrapText="1"/>
    </xf>
    <xf numFmtId="166" fontId="63" fillId="27" borderId="0" xfId="2" applyNumberFormat="1" applyFont="1" applyFill="1" applyBorder="1" applyAlignment="1">
      <alignment horizontal="center" vertical="top" wrapText="1"/>
    </xf>
    <xf numFmtId="165" fontId="5" fillId="28" borderId="0" xfId="1" applyNumberFormat="1" applyFont="1" applyFill="1" applyBorder="1" applyAlignment="1">
      <alignment horizontal="left" indent="1"/>
    </xf>
    <xf numFmtId="166" fontId="5" fillId="28" borderId="0" xfId="2" applyNumberFormat="1" applyFont="1" applyFill="1" applyBorder="1" applyAlignment="1">
      <alignment horizontal="left" indent="1"/>
    </xf>
    <xf numFmtId="165" fontId="4" fillId="28" borderId="0" xfId="1" applyNumberFormat="1" applyFont="1" applyFill="1" applyBorder="1" applyAlignment="1">
      <alignment horizontal="left" indent="1"/>
    </xf>
    <xf numFmtId="165" fontId="6" fillId="28" borderId="0" xfId="1" applyNumberFormat="1" applyFont="1" applyFill="1" applyBorder="1" applyAlignment="1">
      <alignment horizontal="left" indent="1"/>
    </xf>
    <xf numFmtId="165" fontId="59" fillId="28" borderId="0" xfId="1" applyNumberFormat="1" applyFont="1" applyFill="1" applyBorder="1"/>
    <xf numFmtId="166" fontId="63" fillId="27" borderId="0" xfId="2" applyNumberFormat="1" applyFont="1" applyFill="1" applyBorder="1" applyAlignment="1">
      <alignment horizontal="right" vertical="center" indent="1"/>
    </xf>
    <xf numFmtId="166" fontId="4" fillId="0" borderId="24" xfId="2" applyNumberFormat="1" applyFont="1" applyFill="1" applyBorder="1" applyAlignment="1">
      <alignment horizontal="right" indent="1"/>
    </xf>
    <xf numFmtId="166" fontId="4" fillId="0" borderId="25" xfId="2" applyNumberFormat="1" applyFont="1" applyFill="1" applyBorder="1" applyAlignment="1">
      <alignment horizontal="right" indent="1"/>
    </xf>
    <xf numFmtId="166" fontId="2" fillId="0" borderId="26" xfId="2" applyNumberFormat="1" applyFont="1" applyFill="1" applyBorder="1" applyAlignment="1">
      <alignment horizontal="right" indent="1"/>
    </xf>
    <xf numFmtId="166" fontId="4" fillId="0" borderId="26" xfId="2" applyNumberFormat="1" applyFont="1" applyFill="1" applyBorder="1" applyAlignment="1">
      <alignment horizontal="right" indent="1"/>
    </xf>
    <xf numFmtId="166" fontId="2" fillId="0" borderId="28" xfId="2" applyNumberFormat="1" applyFont="1" applyFill="1" applyBorder="1" applyAlignment="1">
      <alignment horizontal="right" indent="1"/>
    </xf>
    <xf numFmtId="166" fontId="2" fillId="0" borderId="29" xfId="2" applyNumberFormat="1" applyFont="1" applyFill="1" applyBorder="1" applyAlignment="1">
      <alignment horizontal="right" indent="1"/>
    </xf>
    <xf numFmtId="166" fontId="4" fillId="0" borderId="31" xfId="2" applyNumberFormat="1" applyFont="1" applyFill="1" applyBorder="1" applyAlignment="1">
      <alignment horizontal="right" indent="1"/>
    </xf>
    <xf numFmtId="166" fontId="2" fillId="0" borderId="32" xfId="2" applyNumberFormat="1" applyFont="1" applyFill="1" applyBorder="1" applyAlignment="1">
      <alignment horizontal="right" indent="1"/>
    </xf>
    <xf numFmtId="166" fontId="4" fillId="0" borderId="32" xfId="2" applyNumberFormat="1" applyFont="1" applyFill="1" applyBorder="1" applyAlignment="1">
      <alignment horizontal="right" indent="1"/>
    </xf>
    <xf numFmtId="166" fontId="2" fillId="0" borderId="33" xfId="2" applyNumberFormat="1" applyFont="1" applyFill="1" applyBorder="1" applyAlignment="1">
      <alignment horizontal="right" indent="1"/>
    </xf>
    <xf numFmtId="166" fontId="64" fillId="27" borderId="53" xfId="2" applyNumberFormat="1" applyFont="1" applyFill="1" applyBorder="1" applyAlignment="1">
      <alignment horizontal="center" vertical="center"/>
    </xf>
    <xf numFmtId="166" fontId="63" fillId="27" borderId="34" xfId="2" applyNumberFormat="1" applyFont="1" applyFill="1" applyBorder="1" applyAlignment="1">
      <alignment horizontal="right" vertical="center" indent="1"/>
    </xf>
    <xf numFmtId="166" fontId="63" fillId="27" borderId="25" xfId="2" applyNumberFormat="1" applyFont="1" applyFill="1" applyBorder="1" applyAlignment="1">
      <alignment horizontal="right" vertical="center" indent="1"/>
    </xf>
    <xf numFmtId="166" fontId="63" fillId="27" borderId="35" xfId="2" applyNumberFormat="1" applyFont="1" applyFill="1" applyBorder="1" applyAlignment="1">
      <alignment horizontal="right" vertical="center" indent="1"/>
    </xf>
    <xf numFmtId="165" fontId="61" fillId="0" borderId="2" xfId="1" applyNumberFormat="1" applyFont="1" applyBorder="1" applyAlignment="1">
      <alignment horizontal="left" indent="1"/>
    </xf>
    <xf numFmtId="174" fontId="2" fillId="0" borderId="26" xfId="1" applyNumberFormat="1" applyFont="1" applyFill="1" applyBorder="1" applyAlignment="1">
      <alignment horizontal="right" indent="1"/>
    </xf>
    <xf numFmtId="174" fontId="2" fillId="0" borderId="26" xfId="1" applyNumberFormat="1" applyFont="1" applyFill="1" applyBorder="1" applyAlignment="1">
      <alignment horizontal="center"/>
    </xf>
    <xf numFmtId="166" fontId="2" fillId="0" borderId="28" xfId="2" applyNumberFormat="1" applyFont="1" applyFill="1" applyBorder="1" applyAlignment="1">
      <alignment horizontal="center"/>
    </xf>
    <xf numFmtId="166" fontId="2" fillId="0" borderId="29" xfId="2" applyNumberFormat="1" applyFont="1" applyFill="1" applyBorder="1" applyAlignment="1">
      <alignment horizontal="center"/>
    </xf>
    <xf numFmtId="174" fontId="2" fillId="0" borderId="32" xfId="1" applyNumberFormat="1" applyFont="1" applyFill="1" applyBorder="1" applyAlignment="1">
      <alignment horizontal="right" indent="1"/>
    </xf>
    <xf numFmtId="166" fontId="2" fillId="0" borderId="33" xfId="2" applyNumberFormat="1" applyFont="1" applyFill="1" applyBorder="1" applyAlignment="1">
      <alignment horizontal="center"/>
    </xf>
    <xf numFmtId="37" fontId="70" fillId="27" borderId="0" xfId="1" applyNumberFormat="1" applyFont="1" applyFill="1" applyBorder="1" applyAlignment="1">
      <alignment horizontal="right" vertical="center" indent="1"/>
    </xf>
    <xf numFmtId="37" fontId="70" fillId="27" borderId="34" xfId="1" applyNumberFormat="1" applyFont="1" applyFill="1" applyBorder="1" applyAlignment="1">
      <alignment horizontal="right" vertical="center" indent="1"/>
    </xf>
    <xf numFmtId="37" fontId="70" fillId="27" borderId="25" xfId="1" applyNumberFormat="1" applyFont="1" applyFill="1" applyBorder="1" applyAlignment="1">
      <alignment horizontal="right" vertical="center" indent="1"/>
    </xf>
    <xf numFmtId="37" fontId="70" fillId="27" borderId="35" xfId="1" applyNumberFormat="1" applyFont="1" applyFill="1" applyBorder="1" applyAlignment="1">
      <alignment horizontal="right" vertical="center" indent="1"/>
    </xf>
    <xf numFmtId="164" fontId="8" fillId="0" borderId="0" xfId="1" applyNumberFormat="1" applyFont="1" applyBorder="1" applyAlignment="1">
      <alignment horizontal="right" indent="1"/>
    </xf>
    <xf numFmtId="164" fontId="2" fillId="0" borderId="0" xfId="1" applyNumberFormat="1" applyFont="1" applyBorder="1" applyAlignment="1">
      <alignment horizontal="right" indent="1"/>
    </xf>
    <xf numFmtId="164" fontId="8" fillId="0" borderId="24" xfId="1" applyNumberFormat="1" applyFont="1" applyBorder="1" applyAlignment="1">
      <alignment horizontal="right" indent="1"/>
    </xf>
    <xf numFmtId="164" fontId="8" fillId="0" borderId="25" xfId="1" applyNumberFormat="1" applyFont="1" applyBorder="1" applyAlignment="1">
      <alignment horizontal="right" indent="1"/>
    </xf>
    <xf numFmtId="164" fontId="2" fillId="0" borderId="26" xfId="1" applyNumberFormat="1" applyFont="1" applyBorder="1" applyAlignment="1">
      <alignment horizontal="right" indent="1"/>
    </xf>
    <xf numFmtId="164" fontId="8" fillId="0" borderId="26" xfId="1" applyNumberFormat="1" applyFont="1" applyBorder="1" applyAlignment="1">
      <alignment horizontal="right" indent="1"/>
    </xf>
    <xf numFmtId="164" fontId="8" fillId="0" borderId="32" xfId="1" applyNumberFormat="1" applyFont="1" applyBorder="1" applyAlignment="1">
      <alignment horizontal="right" indent="1"/>
    </xf>
    <xf numFmtId="164" fontId="2" fillId="0" borderId="32" xfId="1" applyNumberFormat="1" applyFont="1" applyBorder="1" applyAlignment="1">
      <alignment horizontal="right" indent="1"/>
    </xf>
    <xf numFmtId="164" fontId="70" fillId="27" borderId="0" xfId="1" applyNumberFormat="1" applyFont="1" applyFill="1" applyBorder="1" applyAlignment="1">
      <alignment vertical="center"/>
    </xf>
    <xf numFmtId="164" fontId="70" fillId="27" borderId="34" xfId="1" applyNumberFormat="1" applyFont="1" applyFill="1" applyBorder="1" applyAlignment="1">
      <alignment vertical="center"/>
    </xf>
    <xf numFmtId="164" fontId="70" fillId="27" borderId="25" xfId="1" applyNumberFormat="1" applyFont="1" applyFill="1" applyBorder="1" applyAlignment="1">
      <alignment vertical="center"/>
    </xf>
    <xf numFmtId="164" fontId="70" fillId="27" borderId="35" xfId="1" applyNumberFormat="1" applyFont="1" applyFill="1" applyBorder="1" applyAlignment="1">
      <alignment vertical="center"/>
    </xf>
    <xf numFmtId="165" fontId="8" fillId="0" borderId="2" xfId="1" applyNumberFormat="1" applyFont="1" applyFill="1" applyBorder="1" applyAlignment="1">
      <alignment horizontal="left" indent="1"/>
    </xf>
    <xf numFmtId="165" fontId="5" fillId="0" borderId="2" xfId="1" applyNumberFormat="1" applyFont="1" applyFill="1" applyBorder="1" applyAlignment="1">
      <alignment horizontal="left" indent="1"/>
    </xf>
    <xf numFmtId="0" fontId="63" fillId="27" borderId="0" xfId="0" applyFont="1" applyFill="1" applyBorder="1" applyAlignment="1">
      <alignment horizontal="center" vertical="top" wrapText="1"/>
    </xf>
    <xf numFmtId="165" fontId="5" fillId="28" borderId="0" xfId="1" applyNumberFormat="1" applyFont="1" applyFill="1" applyBorder="1"/>
    <xf numFmtId="37" fontId="70" fillId="27" borderId="54" xfId="1" applyNumberFormat="1" applyFont="1" applyFill="1" applyBorder="1" applyAlignment="1">
      <alignment horizontal="right" vertical="center" indent="1"/>
    </xf>
    <xf numFmtId="37" fontId="70" fillId="27" borderId="55" xfId="1" applyNumberFormat="1" applyFont="1" applyFill="1" applyBorder="1" applyAlignment="1">
      <alignment horizontal="right" vertical="center" indent="1"/>
    </xf>
    <xf numFmtId="174" fontId="8" fillId="0" borderId="56" xfId="1" applyNumberFormat="1" applyFont="1" applyFill="1" applyBorder="1" applyAlignment="1">
      <alignment horizontal="center"/>
    </xf>
    <xf numFmtId="174" fontId="8" fillId="0" borderId="57" xfId="1" applyNumberFormat="1" applyFont="1" applyFill="1" applyBorder="1" applyAlignment="1">
      <alignment horizontal="center"/>
    </xf>
    <xf numFmtId="174" fontId="2" fillId="0" borderId="58" xfId="1" applyNumberFormat="1" applyFont="1" applyFill="1" applyBorder="1" applyAlignment="1">
      <alignment horizontal="center"/>
    </xf>
    <xf numFmtId="174" fontId="8" fillId="0" borderId="58" xfId="1" applyNumberFormat="1" applyFont="1" applyFill="1" applyBorder="1" applyAlignment="1">
      <alignment horizontal="center"/>
    </xf>
    <xf numFmtId="174" fontId="2" fillId="0" borderId="58" xfId="1" applyNumberFormat="1" applyFont="1" applyFill="1" applyBorder="1"/>
    <xf numFmtId="37" fontId="2" fillId="0" borderId="59" xfId="1" applyNumberFormat="1" applyFont="1" applyFill="1" applyBorder="1" applyAlignment="1">
      <alignment horizontal="right" indent="1"/>
    </xf>
    <xf numFmtId="37" fontId="2" fillId="0" borderId="60" xfId="1" applyNumberFormat="1" applyFont="1" applyFill="1" applyBorder="1" applyAlignment="1">
      <alignment horizontal="right" indent="1"/>
    </xf>
    <xf numFmtId="174" fontId="8" fillId="0" borderId="61" xfId="1" applyNumberFormat="1" applyFont="1" applyFill="1" applyBorder="1" applyAlignment="1">
      <alignment horizontal="center"/>
    </xf>
    <xf numFmtId="174" fontId="2" fillId="0" borderId="62" xfId="1" applyNumberFormat="1" applyFont="1" applyFill="1" applyBorder="1" applyAlignment="1">
      <alignment horizontal="center"/>
    </xf>
    <xf numFmtId="174" fontId="8" fillId="0" borderId="62" xfId="1" applyNumberFormat="1" applyFont="1" applyFill="1" applyBorder="1" applyAlignment="1">
      <alignment horizontal="center"/>
    </xf>
    <xf numFmtId="174" fontId="2" fillId="0" borderId="62" xfId="1" applyNumberFormat="1" applyFont="1" applyFill="1" applyBorder="1"/>
    <xf numFmtId="37" fontId="2" fillId="0" borderId="63" xfId="1" applyNumberFormat="1" applyFont="1" applyFill="1" applyBorder="1" applyAlignment="1">
      <alignment horizontal="right" indent="1"/>
    </xf>
    <xf numFmtId="165" fontId="8" fillId="24" borderId="2" xfId="1" applyNumberFormat="1" applyFont="1" applyFill="1" applyBorder="1" applyAlignment="1">
      <alignment horizontal="left" vertical="center" indent="1"/>
    </xf>
    <xf numFmtId="165" fontId="5" fillId="24" borderId="2" xfId="1" applyNumberFormat="1" applyFont="1" applyFill="1" applyBorder="1" applyAlignment="1">
      <alignment horizontal="left" vertical="center" indent="1"/>
    </xf>
    <xf numFmtId="166" fontId="5" fillId="24" borderId="2" xfId="2" applyNumberFormat="1" applyFont="1" applyFill="1" applyBorder="1" applyAlignment="1">
      <alignment horizontal="left" vertical="center" indent="1"/>
    </xf>
    <xf numFmtId="165" fontId="4" fillId="24" borderId="2" xfId="1" applyNumberFormat="1" applyFont="1" applyFill="1" applyBorder="1" applyAlignment="1">
      <alignment horizontal="left" vertical="center" indent="1"/>
    </xf>
    <xf numFmtId="165" fontId="6" fillId="24" borderId="2" xfId="1" applyNumberFormat="1" applyFont="1" applyFill="1" applyBorder="1" applyAlignment="1">
      <alignment horizontal="left" vertical="center" indent="1"/>
    </xf>
    <xf numFmtId="166" fontId="63" fillId="27" borderId="0" xfId="2" applyNumberFormat="1" applyFont="1" applyFill="1" applyBorder="1" applyAlignment="1">
      <alignment horizontal="center" vertical="center"/>
    </xf>
    <xf numFmtId="165" fontId="4" fillId="28" borderId="0" xfId="1" applyNumberFormat="1" applyFont="1" applyFill="1" applyBorder="1"/>
    <xf numFmtId="165" fontId="5" fillId="28" borderId="0" xfId="1" applyNumberFormat="1" applyFont="1" applyFill="1" applyBorder="1" applyAlignment="1">
      <alignment horizontal="left"/>
    </xf>
    <xf numFmtId="165" fontId="8" fillId="28" borderId="0" xfId="1" applyNumberFormat="1" applyFont="1" applyFill="1" applyBorder="1"/>
    <xf numFmtId="166" fontId="63" fillId="27" borderId="13" xfId="2" applyNumberFormat="1" applyFont="1" applyFill="1" applyBorder="1" applyAlignment="1">
      <alignment horizontal="center" vertical="center"/>
    </xf>
    <xf numFmtId="166" fontId="63" fillId="27" borderId="15" xfId="2" applyNumberFormat="1" applyFont="1" applyFill="1" applyBorder="1" applyAlignment="1">
      <alignment horizontal="center" vertical="center"/>
    </xf>
    <xf numFmtId="0" fontId="36" fillId="0" borderId="28" xfId="0" applyFont="1" applyBorder="1"/>
    <xf numFmtId="0" fontId="36" fillId="0" borderId="29" xfId="0" applyFont="1" applyBorder="1"/>
    <xf numFmtId="174" fontId="8" fillId="0" borderId="64" xfId="1" applyNumberFormat="1" applyFont="1" applyFill="1" applyBorder="1" applyAlignment="1">
      <alignment horizontal="right" indent="1"/>
    </xf>
    <xf numFmtId="174" fontId="8" fillId="0" borderId="65" xfId="1" applyNumberFormat="1" applyFont="1" applyFill="1" applyBorder="1" applyAlignment="1">
      <alignment horizontal="right" indent="1"/>
    </xf>
    <xf numFmtId="174" fontId="2" fillId="0" borderId="49" xfId="1" applyNumberFormat="1" applyFont="1" applyFill="1" applyBorder="1" applyAlignment="1">
      <alignment horizontal="right" indent="1"/>
    </xf>
    <xf numFmtId="174" fontId="2" fillId="0" borderId="50" xfId="1" applyNumberFormat="1" applyFont="1" applyFill="1" applyBorder="1" applyAlignment="1">
      <alignment horizontal="right" indent="1"/>
    </xf>
    <xf numFmtId="174" fontId="8" fillId="0" borderId="49" xfId="1" applyNumberFormat="1" applyFont="1" applyFill="1" applyBorder="1" applyAlignment="1">
      <alignment horizontal="right" indent="1"/>
    </xf>
    <xf numFmtId="174" fontId="8" fillId="0" borderId="50" xfId="1" applyNumberFormat="1" applyFont="1" applyFill="1" applyBorder="1" applyAlignment="1">
      <alignment horizontal="right" indent="1"/>
    </xf>
    <xf numFmtId="0" fontId="36" fillId="0" borderId="66" xfId="0" applyFont="1" applyBorder="1"/>
    <xf numFmtId="0" fontId="36" fillId="0" borderId="67" xfId="0" applyFont="1" applyBorder="1"/>
    <xf numFmtId="174" fontId="1" fillId="0" borderId="32" xfId="1" applyNumberFormat="1" applyFont="1" applyFill="1" applyBorder="1" applyAlignment="1">
      <alignment horizontal="right" indent="1"/>
    </xf>
    <xf numFmtId="37" fontId="39" fillId="0" borderId="33" xfId="1" applyNumberFormat="1" applyFont="1" applyFill="1" applyBorder="1" applyAlignment="1">
      <alignment horizontal="right" indent="3"/>
    </xf>
    <xf numFmtId="165" fontId="70" fillId="27" borderId="0" xfId="1" quotePrefix="1" applyNumberFormat="1" applyFont="1" applyFill="1" applyBorder="1" applyAlignment="1">
      <alignment horizontal="center" vertical="center"/>
    </xf>
    <xf numFmtId="37" fontId="70" fillId="27" borderId="65" xfId="1" applyNumberFormat="1" applyFont="1" applyFill="1" applyBorder="1" applyAlignment="1">
      <alignment horizontal="right" vertical="center" indent="1"/>
    </xf>
    <xf numFmtId="0" fontId="13" fillId="28" borderId="0" xfId="0" applyFont="1" applyFill="1" applyBorder="1"/>
    <xf numFmtId="170" fontId="4" fillId="0" borderId="24" xfId="1" applyNumberFormat="1" applyFont="1" applyFill="1" applyBorder="1"/>
    <xf numFmtId="170" fontId="4" fillId="0" borderId="25" xfId="1" applyNumberFormat="1" applyFont="1" applyFill="1" applyBorder="1"/>
    <xf numFmtId="170" fontId="4" fillId="0" borderId="26" xfId="1" applyNumberFormat="1" applyFont="1" applyFill="1" applyBorder="1"/>
    <xf numFmtId="170" fontId="2" fillId="0" borderId="26" xfId="1" applyNumberFormat="1" applyFont="1" applyFill="1" applyBorder="1"/>
    <xf numFmtId="41" fontId="2" fillId="0" borderId="26" xfId="1" applyNumberFormat="1" applyFont="1" applyFill="1" applyBorder="1"/>
    <xf numFmtId="165" fontId="13" fillId="0" borderId="28" xfId="1" applyNumberFormat="1" applyFont="1" applyFill="1" applyBorder="1"/>
    <xf numFmtId="165" fontId="13" fillId="0" borderId="29" xfId="1" applyNumberFormat="1" applyFont="1" applyFill="1" applyBorder="1"/>
    <xf numFmtId="170" fontId="4" fillId="0" borderId="68" xfId="1" applyNumberFormat="1" applyFont="1" applyFill="1" applyBorder="1"/>
    <xf numFmtId="170" fontId="4" fillId="0" borderId="32" xfId="1" applyNumberFormat="1" applyFont="1" applyFill="1" applyBorder="1"/>
    <xf numFmtId="170" fontId="2" fillId="0" borderId="32" xfId="1" applyNumberFormat="1" applyFont="1" applyFill="1" applyBorder="1"/>
    <xf numFmtId="41" fontId="2" fillId="0" borderId="32" xfId="1" applyNumberFormat="1" applyFont="1" applyFill="1" applyBorder="1"/>
    <xf numFmtId="165" fontId="4" fillId="0" borderId="33" xfId="1" applyNumberFormat="1" applyFont="1" applyFill="1" applyBorder="1"/>
    <xf numFmtId="0" fontId="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 wrapText="1"/>
    </xf>
    <xf numFmtId="165" fontId="3" fillId="0" borderId="0" xfId="1" quotePrefix="1" applyNumberFormat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70" fontId="64" fillId="27" borderId="0" xfId="1" applyNumberFormat="1" applyFont="1" applyFill="1" applyBorder="1" applyAlignment="1">
      <alignment horizontal="center" vertical="center"/>
    </xf>
    <xf numFmtId="170" fontId="64" fillId="27" borderId="13" xfId="1" applyNumberFormat="1" applyFont="1" applyFill="1" applyBorder="1" applyAlignment="1">
      <alignment horizontal="center" vertical="center"/>
    </xf>
    <xf numFmtId="170" fontId="63" fillId="27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 wrapText="1"/>
    </xf>
    <xf numFmtId="0" fontId="44" fillId="0" borderId="0" xfId="0" applyFont="1" applyFill="1" applyAlignment="1">
      <alignment horizontal="center"/>
    </xf>
    <xf numFmtId="0" fontId="63" fillId="27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63" fillId="27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3" fillId="27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44" fillId="0" borderId="0" xfId="0" applyFont="1" applyFill="1" applyAlignment="1">
      <alignment horizontal="center" vertical="center"/>
    </xf>
    <xf numFmtId="0" fontId="47" fillId="0" borderId="0" xfId="0" applyFont="1" applyFill="1" applyAlignment="1">
      <alignment horizontal="center"/>
    </xf>
    <xf numFmtId="0" fontId="64" fillId="27" borderId="13" xfId="0" applyFont="1" applyFill="1" applyBorder="1" applyAlignment="1">
      <alignment horizontal="center" vertical="center" wrapText="1"/>
    </xf>
    <xf numFmtId="0" fontId="64" fillId="27" borderId="15" xfId="0" applyFont="1" applyFill="1" applyBorder="1" applyAlignment="1">
      <alignment horizontal="center" vertical="center" wrapText="1"/>
    </xf>
    <xf numFmtId="0" fontId="64" fillId="27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wrapText="1"/>
    </xf>
    <xf numFmtId="0" fontId="44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wrapText="1"/>
    </xf>
    <xf numFmtId="0" fontId="47" fillId="0" borderId="0" xfId="0" applyFont="1" applyFill="1" applyBorder="1" applyAlignment="1">
      <alignment horizontal="center"/>
    </xf>
    <xf numFmtId="0" fontId="54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 wrapText="1"/>
    </xf>
    <xf numFmtId="170" fontId="47" fillId="0" borderId="0" xfId="1" applyNumberFormat="1" applyFont="1" applyAlignment="1">
      <alignment horizontal="center"/>
    </xf>
    <xf numFmtId="165" fontId="3" fillId="0" borderId="0" xfId="1" quotePrefix="1" applyNumberFormat="1" applyFont="1" applyFill="1" applyAlignment="1">
      <alignment horizontal="center" wrapText="1"/>
    </xf>
    <xf numFmtId="170" fontId="63" fillId="27" borderId="13" xfId="1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center" wrapText="1"/>
    </xf>
    <xf numFmtId="0" fontId="52" fillId="0" borderId="0" xfId="0" applyFont="1" applyAlignment="1">
      <alignment horizontal="center"/>
    </xf>
    <xf numFmtId="0" fontId="52" fillId="0" borderId="0" xfId="0" quotePrefix="1" applyFont="1" applyAlignment="1">
      <alignment horizontal="center"/>
    </xf>
    <xf numFmtId="165" fontId="10" fillId="0" borderId="0" xfId="1" applyNumberFormat="1" applyFont="1" applyFill="1" applyAlignment="1">
      <alignment horizontal="center" wrapText="1"/>
    </xf>
    <xf numFmtId="166" fontId="70" fillId="27" borderId="13" xfId="2" applyNumberFormat="1" applyFont="1" applyFill="1" applyBorder="1" applyAlignment="1">
      <alignment horizontal="center" vertical="center"/>
    </xf>
    <xf numFmtId="0" fontId="71" fillId="27" borderId="13" xfId="0" applyFont="1" applyFill="1" applyBorder="1" applyAlignment="1">
      <alignment horizontal="center" vertical="center"/>
    </xf>
    <xf numFmtId="166" fontId="70" fillId="27" borderId="0" xfId="2" applyNumberFormat="1" applyFont="1" applyFill="1" applyBorder="1" applyAlignment="1">
      <alignment horizontal="center" vertical="center"/>
    </xf>
    <xf numFmtId="0" fontId="71" fillId="27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166" fontId="63" fillId="27" borderId="0" xfId="2" applyNumberFormat="1" applyFont="1" applyFill="1" applyBorder="1" applyAlignment="1">
      <alignment horizontal="center" vertical="center" wrapText="1"/>
    </xf>
    <xf numFmtId="0" fontId="67" fillId="27" borderId="0" xfId="0" applyFont="1" applyFill="1" applyBorder="1" applyAlignment="1">
      <alignment horizontal="center" vertical="center" wrapText="1"/>
    </xf>
    <xf numFmtId="166" fontId="63" fillId="27" borderId="13" xfId="2" applyNumberFormat="1" applyFont="1" applyFill="1" applyBorder="1" applyAlignment="1">
      <alignment horizontal="center" vertical="center"/>
    </xf>
    <xf numFmtId="166" fontId="63" fillId="27" borderId="0" xfId="2" applyNumberFormat="1" applyFont="1" applyFill="1" applyBorder="1" applyAlignment="1">
      <alignment horizontal="center" vertical="center"/>
    </xf>
    <xf numFmtId="0" fontId="67" fillId="27" borderId="0" xfId="0" applyFont="1" applyFill="1" applyBorder="1" applyAlignment="1">
      <alignment horizontal="center" vertical="center"/>
    </xf>
    <xf numFmtId="0" fontId="62" fillId="27" borderId="13" xfId="0" applyFont="1" applyFill="1" applyBorder="1" applyAlignment="1">
      <alignment horizontal="center" vertical="center"/>
    </xf>
    <xf numFmtId="166" fontId="3" fillId="0" borderId="0" xfId="2" quotePrefix="1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66" fillId="27" borderId="0" xfId="0" applyFont="1" applyFill="1" applyBorder="1" applyAlignment="1">
      <alignment horizontal="center" vertical="center"/>
    </xf>
    <xf numFmtId="0" fontId="64" fillId="27" borderId="13" xfId="0" applyFont="1" applyFill="1" applyBorder="1" applyAlignment="1">
      <alignment horizontal="center" vertical="center"/>
    </xf>
    <xf numFmtId="0" fontId="66" fillId="27" borderId="13" xfId="0" applyFont="1" applyFill="1" applyBorder="1" applyAlignment="1">
      <alignment horizontal="center" vertical="center"/>
    </xf>
  </cellXfs>
  <cellStyles count="69">
    <cellStyle name="20% - Énfasis1 2" xfId="11"/>
    <cellStyle name="20% - Énfasis2 2" xfId="12"/>
    <cellStyle name="20% - Énfasis3 2" xfId="13"/>
    <cellStyle name="20% - Énfasis4 2" xfId="14"/>
    <cellStyle name="20% - Énfasis5 2" xfId="15"/>
    <cellStyle name="20% - Énfasis6 2" xfId="16"/>
    <cellStyle name="40% - Énfasis1 2" xfId="17"/>
    <cellStyle name="40% - Énfasis2 2" xfId="18"/>
    <cellStyle name="40% - Énfasis3 2" xfId="19"/>
    <cellStyle name="40% - Énfasis4 2" xfId="20"/>
    <cellStyle name="40% - Énfasis5 2" xfId="21"/>
    <cellStyle name="40% - Énfasis6 2" xfId="22"/>
    <cellStyle name="60% - Énfasis1 2" xfId="23"/>
    <cellStyle name="60% - Énfasis2 2" xfId="24"/>
    <cellStyle name="60% - Énfasis3 2" xfId="25"/>
    <cellStyle name="60% - Énfasis4 2" xfId="26"/>
    <cellStyle name="60% - Énfasis5 2" xfId="27"/>
    <cellStyle name="60% - Énfasis6 2" xfId="28"/>
    <cellStyle name="Buena 2" xfId="29"/>
    <cellStyle name="Cálculo 2" xfId="30"/>
    <cellStyle name="Celda de comprobación 2" xfId="31"/>
    <cellStyle name="Celda vinculada 2" xfId="32"/>
    <cellStyle name="Encabezado 4 2" xfId="33"/>
    <cellStyle name="Énfasis1 2" xfId="34"/>
    <cellStyle name="Énfasis2 2" xfId="35"/>
    <cellStyle name="Énfasis3 2" xfId="36"/>
    <cellStyle name="Énfasis4 2" xfId="37"/>
    <cellStyle name="Énfasis5 2" xfId="38"/>
    <cellStyle name="Énfasis6 2" xfId="39"/>
    <cellStyle name="Entrada 2" xfId="40"/>
    <cellStyle name="Euro" xfId="5"/>
    <cellStyle name="Euro 2" xfId="60"/>
    <cellStyle name="Euro 3" xfId="61"/>
    <cellStyle name="Euro 4" xfId="56"/>
    <cellStyle name="Incorrecto 2" xfId="41"/>
    <cellStyle name="Millares" xfId="1" builtinId="3"/>
    <cellStyle name="Millares [0]" xfId="2" builtinId="6"/>
    <cellStyle name="Millares 2" xfId="6"/>
    <cellStyle name="Millares 3" xfId="68"/>
    <cellStyle name="Moneda 2" xfId="7"/>
    <cellStyle name="Moneda 2 2" xfId="52"/>
    <cellStyle name="Moneda 2 2 2" xfId="58"/>
    <cellStyle name="Moneda 3" xfId="10"/>
    <cellStyle name="Moneda 3 2" xfId="54"/>
    <cellStyle name="Moneda 4" xfId="66"/>
    <cellStyle name="Neutral 2" xfId="42"/>
    <cellStyle name="Normal" xfId="0" builtinId="0"/>
    <cellStyle name="Normal 2" xfId="3"/>
    <cellStyle name="Normal 2 2" xfId="63"/>
    <cellStyle name="Normal 3" xfId="4"/>
    <cellStyle name="Normal 3 2" xfId="57"/>
    <cellStyle name="Normal 3 2 2" xfId="67"/>
    <cellStyle name="Normal 3 3" xfId="53"/>
    <cellStyle name="Normal 4" xfId="9"/>
    <cellStyle name="Normal 4 2" xfId="62"/>
    <cellStyle name="Normal 4 3" xfId="64"/>
    <cellStyle name="Normal 5" xfId="65"/>
    <cellStyle name="Notas 2" xfId="43"/>
    <cellStyle name="Porcentaje 2" xfId="8"/>
    <cellStyle name="Porcentaje 2 2" xfId="59"/>
    <cellStyle name="Porcentaje 3" xfId="55"/>
    <cellStyle name="Salida 2" xfId="44"/>
    <cellStyle name="Texto de advertencia 2" xfId="45"/>
    <cellStyle name="Texto explicativo 2" xfId="46"/>
    <cellStyle name="Título 1 2" xfId="48"/>
    <cellStyle name="Título 2 2" xfId="49"/>
    <cellStyle name="Título 3 2" xfId="50"/>
    <cellStyle name="Título 4" xfId="47"/>
    <cellStyle name="Total 2" xfId="51"/>
  </cellStyles>
  <dxfs count="0"/>
  <tableStyles count="0" defaultTableStyle="TableStyleMedium9" defaultPivotStyle="PivotStyleLight16"/>
  <colors>
    <mruColors>
      <color rgb="FFFF9F9F"/>
      <color rgb="FFFF4B4B"/>
      <color rgb="FFFF2D2D"/>
      <color rgb="FFFF5757"/>
      <color rgb="FFFF8181"/>
      <color rgb="FF7DC40A"/>
      <color rgb="FFFEF1D0"/>
      <color rgb="FFFFFF99"/>
      <color rgb="FFFFFF66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s-PE" sz="1200"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CONSULTAS</a:t>
            </a:r>
          </a:p>
        </c:rich>
      </c:tx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333863503969734"/>
          <c:y val="0.30053634600022822"/>
          <c:w val="0.41223005478429908"/>
          <c:h val="0.55285702999499642"/>
        </c:manualLayout>
      </c:layout>
      <c:pieChart>
        <c:varyColors val="1"/>
        <c:ser>
          <c:idx val="0"/>
          <c:order val="0"/>
          <c:spPr>
            <a:solidFill>
              <a:schemeClr val="tx2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35-4660-8520-6FE86A2E5345}"/>
              </c:ext>
            </c:extLst>
          </c:dPt>
          <c:dPt>
            <c:idx val="1"/>
            <c:bubble3D val="0"/>
            <c:explosion val="20"/>
            <c:spPr>
              <a:solidFill>
                <a:srgbClr val="FF4B4B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35-4660-8520-6FE86A2E5345}"/>
              </c:ext>
            </c:extLst>
          </c:dPt>
          <c:dLbls>
            <c:dLbl>
              <c:idx val="0"/>
              <c:layout>
                <c:manualLayout>
                  <c:x val="4.8899274124400288E-2"/>
                  <c:y val="1.5695362494404124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lang="es-PE" sz="700" b="1">
                      <a:latin typeface="Arial" pitchFamily="34" charset="0"/>
                      <a:cs typeface="Arial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35-4660-8520-6FE86A2E5345}"/>
                </c:ext>
              </c:extLst>
            </c:dLbl>
            <c:dLbl>
              <c:idx val="1"/>
              <c:layout>
                <c:manualLayout>
                  <c:x val="-7.9004588266865655E-2"/>
                  <c:y val="-2.229654403567447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lang="es-PE" sz="700" b="1">
                      <a:latin typeface="Arial" pitchFamily="34" charset="0"/>
                      <a:cs typeface="Arial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35-4660-8520-6FE86A2E534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'G-1'!$Q$11:$Q$12</c:f>
              <c:strCache>
                <c:ptCount val="2"/>
                <c:pt idx="0">
                  <c:v>EMPLEADOR</c:v>
                </c:pt>
                <c:pt idx="1">
                  <c:v>TRABAJADOR</c:v>
                </c:pt>
              </c:strCache>
            </c:strRef>
          </c:cat>
          <c:val>
            <c:numRef>
              <c:f>'G-1'!$R$11:$R$12</c:f>
              <c:numCache>
                <c:formatCode>#,##0_);\(#,##0\)</c:formatCode>
                <c:ptCount val="2"/>
                <c:pt idx="0">
                  <c:v>21626</c:v>
                </c:pt>
                <c:pt idx="1">
                  <c:v>268855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5-4660-8520-6FE86A2E534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04"/>
      </c:pieChart>
      <c:spPr>
        <a:noFill/>
      </c:spPr>
    </c:plotArea>
    <c:plotVisOnly val="1"/>
    <c:dispBlanksAs val="gap"/>
    <c:showDLblsOverMax val="0"/>
  </c:chart>
  <c:spPr>
    <a:noFill/>
    <a:ln w="19050">
      <a:solidFill>
        <a:srgbClr val="FF4B4B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400"/>
            </a:pPr>
            <a:r>
              <a:rPr lang="en-US" sz="1400"/>
              <a:t>CONSULTAS DEL EMPLEADOR </a:t>
            </a:r>
            <a:r>
              <a:rPr lang="en-US" sz="1000"/>
              <a:t>(EN MILES)</a:t>
            </a:r>
            <a:endParaRPr lang="en-US" sz="1400"/>
          </a:p>
        </c:rich>
      </c:tx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6666666666666666E-2"/>
          <c:y val="0.22302274715660547"/>
          <c:w val="0.97222222222222221"/>
          <c:h val="0.60544181977252842"/>
        </c:manualLayout>
      </c:layout>
      <c:lineChart>
        <c:grouping val="standard"/>
        <c:varyColors val="0"/>
        <c:ser>
          <c:idx val="0"/>
          <c:order val="0"/>
          <c:tx>
            <c:strRef>
              <c:f>'G-2'!$S$3</c:f>
              <c:strCache>
                <c:ptCount val="1"/>
                <c:pt idx="0">
                  <c:v>LIMA  METROPOLITANA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0952380952380953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B5-4723-AFC7-836E8EF87516}"/>
                </c:ext>
              </c:extLst>
            </c:dLbl>
            <c:dLbl>
              <c:idx val="1"/>
              <c:layout>
                <c:manualLayout>
                  <c:x val="-2.817454068241470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B5-4723-AFC7-836E8EF87516}"/>
                </c:ext>
              </c:extLst>
            </c:dLbl>
            <c:dLbl>
              <c:idx val="2"/>
              <c:layout>
                <c:manualLayout>
                  <c:x val="-3.1745969253843272E-2"/>
                  <c:y val="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B5-4723-AFC7-836E8EF87516}"/>
                </c:ext>
              </c:extLst>
            </c:dLbl>
            <c:dLbl>
              <c:idx val="3"/>
              <c:layout>
                <c:manualLayout>
                  <c:x val="-3.4523809523809568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B5-4723-AFC7-836E8EF87516}"/>
                </c:ext>
              </c:extLst>
            </c:dLbl>
            <c:dLbl>
              <c:idx val="4"/>
              <c:layout>
                <c:manualLayout>
                  <c:x val="-3.6904761904761947E-2"/>
                  <c:y val="7.4074074074074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B5-4723-AFC7-836E8EF87516}"/>
                </c:ext>
              </c:extLst>
            </c:dLbl>
            <c:dLbl>
              <c:idx val="5"/>
              <c:layout>
                <c:manualLayout>
                  <c:x val="-3.9285901762279758E-2"/>
                  <c:y val="6.0185185185185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B5-4723-AFC7-836E8EF87516}"/>
                </c:ext>
              </c:extLst>
            </c:dLbl>
            <c:dLbl>
              <c:idx val="6"/>
              <c:layout>
                <c:manualLayout>
                  <c:x val="-3.7301649793775822E-2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273903262092241E-2"/>
                      <c:h val="8.25000000000000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DB5-4723-AFC7-836E8EF87516}"/>
                </c:ext>
              </c:extLst>
            </c:dLbl>
            <c:dLbl>
              <c:idx val="7"/>
              <c:layout>
                <c:manualLayout>
                  <c:x val="-3.4126921634795651E-2"/>
                  <c:y val="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B5-4723-AFC7-836E8EF87516}"/>
                </c:ext>
              </c:extLst>
            </c:dLbl>
            <c:dLbl>
              <c:idx val="8"/>
              <c:layout>
                <c:manualLayout>
                  <c:x val="-3.5317397825271928E-2"/>
                  <c:y val="6.0185185185185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B5-4723-AFC7-836E8EF87516}"/>
                </c:ext>
              </c:extLst>
            </c:dLbl>
            <c:dLbl>
              <c:idx val="9"/>
              <c:layout>
                <c:manualLayout>
                  <c:x val="-3.5317397825271928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B5-4723-AFC7-836E8EF87516}"/>
                </c:ext>
              </c:extLst>
            </c:dLbl>
            <c:dLbl>
              <c:idx val="10"/>
              <c:layout>
                <c:manualLayout>
                  <c:x val="-3.9682602174728243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B5-4723-AFC7-836E8EF87516}"/>
                </c:ext>
              </c:extLst>
            </c:dLbl>
            <c:dLbl>
              <c:idx val="11"/>
              <c:layout>
                <c:manualLayout>
                  <c:x val="-3.8095238095238182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DB5-4723-AFC7-836E8EF87516}"/>
                </c:ext>
              </c:extLst>
            </c:dLbl>
            <c:dLbl>
              <c:idx val="12"/>
              <c:layout>
                <c:manualLayout>
                  <c:x val="-3.8492125984251967E-2"/>
                  <c:y val="6.0185185185185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DB5-4723-AFC7-836E8EF87516}"/>
                </c:ext>
              </c:extLst>
            </c:dLbl>
            <c:dLbl>
              <c:idx val="13"/>
              <c:layout>
                <c:manualLayout>
                  <c:x val="-3.0158792650918635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DB5-4723-AFC7-836E8EF87516}"/>
                </c:ext>
              </c:extLst>
            </c:dLbl>
            <c:dLbl>
              <c:idx val="14"/>
              <c:layout>
                <c:manualLayout>
                  <c:x val="-3.8095238095238099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DB5-4723-AFC7-836E8EF87516}"/>
                </c:ext>
              </c:extLst>
            </c:dLbl>
            <c:dLbl>
              <c:idx val="15"/>
              <c:layout>
                <c:manualLayout>
                  <c:x val="-5.0000000000000086E-2"/>
                  <c:y val="4.8908835805784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DB5-4723-AFC7-836E8EF87516}"/>
                </c:ext>
              </c:extLst>
            </c:dLbl>
            <c:dLbl>
              <c:idx val="16"/>
              <c:layout>
                <c:manualLayout>
                  <c:x val="-4.5238095238095237E-2"/>
                  <c:y val="4.303058661531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02-43D6-8F19-0A80BD2D9708}"/>
                </c:ext>
              </c:extLst>
            </c:dLbl>
            <c:dLbl>
              <c:idx val="17"/>
              <c:layout>
                <c:manualLayout>
                  <c:x val="4.7619047619045871E-3"/>
                  <c:y val="3.8727527953787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02-43D6-8F19-0A80BD2D9708}"/>
                </c:ext>
              </c:extLst>
            </c:dLbl>
            <c:dLbl>
              <c:idx val="18"/>
              <c:layout>
                <c:manualLayout>
                  <c:x val="-6.4285714285714279E-2"/>
                  <c:y val="5.1636703938382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02-43D6-8F19-0A80BD2D97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'G-2'!$S$5:$S$24</c:f>
              <c:numCache>
                <c:formatCode>_(* #,##0_______);_(* \(#,##0\);_(* "-"??_);_(@_)</c:formatCode>
                <c:ptCount val="20"/>
                <c:pt idx="0">
                  <c:v>9.0030000000000001</c:v>
                </c:pt>
                <c:pt idx="1">
                  <c:v>9.3629999999999995</c:v>
                </c:pt>
                <c:pt idx="2">
                  <c:v>10.132999999999999</c:v>
                </c:pt>
                <c:pt idx="3">
                  <c:v>23.702000000000002</c:v>
                </c:pt>
                <c:pt idx="4">
                  <c:v>23.561</c:v>
                </c:pt>
                <c:pt idx="5">
                  <c:v>14.782</c:v>
                </c:pt>
                <c:pt idx="6">
                  <c:v>18.937000000000001</c:v>
                </c:pt>
                <c:pt idx="7">
                  <c:v>21.134</c:v>
                </c:pt>
                <c:pt idx="8">
                  <c:v>23.974</c:v>
                </c:pt>
                <c:pt idx="9">
                  <c:v>24.776</c:v>
                </c:pt>
                <c:pt idx="10">
                  <c:v>36.536999999999999</c:v>
                </c:pt>
                <c:pt idx="11">
                  <c:v>29.669</c:v>
                </c:pt>
                <c:pt idx="12">
                  <c:v>24.34</c:v>
                </c:pt>
                <c:pt idx="13">
                  <c:v>30.555</c:v>
                </c:pt>
                <c:pt idx="14">
                  <c:v>40.329000000000001</c:v>
                </c:pt>
                <c:pt idx="15">
                  <c:v>27.994</c:v>
                </c:pt>
                <c:pt idx="16">
                  <c:v>24.143999999999998</c:v>
                </c:pt>
                <c:pt idx="17">
                  <c:v>26.931999999999999</c:v>
                </c:pt>
                <c:pt idx="18">
                  <c:v>27.704000000000001</c:v>
                </c:pt>
                <c:pt idx="19">
                  <c:v>21.626000000000001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B5-4723-AFC7-836E8EF87516}"/>
            </c:ext>
          </c:extLst>
        </c:ser>
        <c:ser>
          <c:idx val="1"/>
          <c:order val="1"/>
          <c:tx>
            <c:strRef>
              <c:f>'G-2'!$T$3</c:f>
              <c:strCache>
                <c:ptCount val="1"/>
                <c:pt idx="0">
                  <c:v>PERÚ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4.166666666666666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DB5-4723-AFC7-836E8EF87516}"/>
                </c:ext>
              </c:extLst>
            </c:dLbl>
            <c:dLbl>
              <c:idx val="1"/>
              <c:layout>
                <c:manualLayout>
                  <c:x val="-4.166666666666666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DB5-4723-AFC7-836E8EF87516}"/>
                </c:ext>
              </c:extLst>
            </c:dLbl>
            <c:dLbl>
              <c:idx val="2"/>
              <c:layout>
                <c:manualLayout>
                  <c:x val="-4.7222222222222221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DB5-4723-AFC7-836E8EF87516}"/>
                </c:ext>
              </c:extLst>
            </c:dLbl>
            <c:dLbl>
              <c:idx val="3"/>
              <c:layout>
                <c:manualLayout>
                  <c:x val="-0.05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DB5-4723-AFC7-836E8EF87516}"/>
                </c:ext>
              </c:extLst>
            </c:dLbl>
            <c:dLbl>
              <c:idx val="4"/>
              <c:layout>
                <c:manualLayout>
                  <c:x val="-2.777777777777777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DB5-4723-AFC7-836E8EF87516}"/>
                </c:ext>
              </c:extLst>
            </c:dLbl>
            <c:dLbl>
              <c:idx val="5"/>
              <c:layout>
                <c:manualLayout>
                  <c:x val="-4.166666666666672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DB5-4723-AFC7-836E8EF87516}"/>
                </c:ext>
              </c:extLst>
            </c:dLbl>
            <c:dLbl>
              <c:idx val="6"/>
              <c:layout>
                <c:manualLayout>
                  <c:x val="-4.7222222222222221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DB5-4723-AFC7-836E8EF87516}"/>
                </c:ext>
              </c:extLst>
            </c:dLbl>
            <c:dLbl>
              <c:idx val="7"/>
              <c:layout>
                <c:manualLayout>
                  <c:x val="-4.7222222222222221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DB5-4723-AFC7-836E8EF87516}"/>
                </c:ext>
              </c:extLst>
            </c:dLbl>
            <c:dLbl>
              <c:idx val="8"/>
              <c:layout>
                <c:manualLayout>
                  <c:x val="-0.05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DB5-4723-AFC7-836E8EF87516}"/>
                </c:ext>
              </c:extLst>
            </c:dLbl>
            <c:dLbl>
              <c:idx val="9"/>
              <c:layout>
                <c:manualLayout>
                  <c:x val="-5.277777777777777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DB5-4723-AFC7-836E8EF87516}"/>
                </c:ext>
              </c:extLst>
            </c:dLbl>
            <c:dLbl>
              <c:idx val="10"/>
              <c:layout>
                <c:manualLayout>
                  <c:x val="-4.7222222222222221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DB5-4723-AFC7-836E8EF87516}"/>
                </c:ext>
              </c:extLst>
            </c:dLbl>
            <c:dLbl>
              <c:idx val="11"/>
              <c:layout>
                <c:manualLayout>
                  <c:x val="-4.2063554555680539E-2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DB5-4723-AFC7-836E8EF87516}"/>
                </c:ext>
              </c:extLst>
            </c:dLbl>
            <c:dLbl>
              <c:idx val="12"/>
              <c:layout>
                <c:manualLayout>
                  <c:x val="-4.126977877765288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DB5-4723-AFC7-836E8EF87516}"/>
                </c:ext>
              </c:extLst>
            </c:dLbl>
            <c:dLbl>
              <c:idx val="13"/>
              <c:layout>
                <c:manualLayout>
                  <c:x val="-5.0396887889013871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DB5-4723-AFC7-836E8EF87516}"/>
                </c:ext>
              </c:extLst>
            </c:dLbl>
            <c:dLbl>
              <c:idx val="14"/>
              <c:layout>
                <c:manualLayout>
                  <c:x val="-4.5238095238095237E-2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DB5-4723-AFC7-836E8EF87516}"/>
                </c:ext>
              </c:extLst>
            </c:dLbl>
            <c:dLbl>
              <c:idx val="15"/>
              <c:layout>
                <c:manualLayout>
                  <c:x val="-2.8571428571428747E-2"/>
                  <c:y val="-5.1636703938382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02-43D6-8F19-0A80BD2D9708}"/>
                </c:ext>
              </c:extLst>
            </c:dLbl>
            <c:dLbl>
              <c:idx val="16"/>
              <c:layout>
                <c:manualLayout>
                  <c:x val="-3.5714285714285712E-2"/>
                  <c:y val="-4.7333645276851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02-43D6-8F19-0A80BD2D9708}"/>
                </c:ext>
              </c:extLst>
            </c:dLbl>
            <c:dLbl>
              <c:idx val="17"/>
              <c:layout>
                <c:manualLayout>
                  <c:x val="-4.0476190476190478E-2"/>
                  <c:y val="-5.1636703938382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02-43D6-8F19-0A80BD2D9708}"/>
                </c:ext>
              </c:extLst>
            </c:dLbl>
            <c:dLbl>
              <c:idx val="18"/>
              <c:layout>
                <c:manualLayout>
                  <c:x val="-1.9047619047619049E-2"/>
                  <c:y val="-3.8727527953787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02-43D6-8F19-0A80BD2D97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'G-2'!$T$5:$T$24</c:f>
              <c:numCache>
                <c:formatCode>_(* #,##0_______);_(* \(#,##0\);_(* "-"??_);_(@_)</c:formatCode>
                <c:ptCount val="20"/>
                <c:pt idx="0">
                  <c:v>21.32</c:v>
                </c:pt>
                <c:pt idx="1">
                  <c:v>22.19</c:v>
                </c:pt>
                <c:pt idx="2">
                  <c:v>20.922999999999998</c:v>
                </c:pt>
                <c:pt idx="3">
                  <c:v>35.488999999999997</c:v>
                </c:pt>
                <c:pt idx="4">
                  <c:v>34.012999999999998</c:v>
                </c:pt>
                <c:pt idx="5">
                  <c:v>26.303999999999998</c:v>
                </c:pt>
                <c:pt idx="6">
                  <c:v>31.207000000000001</c:v>
                </c:pt>
                <c:pt idx="7">
                  <c:v>33.454999999999998</c:v>
                </c:pt>
                <c:pt idx="8">
                  <c:v>37.889000000000003</c:v>
                </c:pt>
                <c:pt idx="9">
                  <c:v>36.661999999999999</c:v>
                </c:pt>
                <c:pt idx="10">
                  <c:v>50.234999999999999</c:v>
                </c:pt>
                <c:pt idx="11">
                  <c:v>44.695999999999998</c:v>
                </c:pt>
                <c:pt idx="12">
                  <c:v>39.689</c:v>
                </c:pt>
                <c:pt idx="13">
                  <c:v>43.103999999999999</c:v>
                </c:pt>
                <c:pt idx="14">
                  <c:v>53.354999999999997</c:v>
                </c:pt>
                <c:pt idx="15">
                  <c:v>42.398000000000003</c:v>
                </c:pt>
                <c:pt idx="16">
                  <c:v>34.503999999999998</c:v>
                </c:pt>
                <c:pt idx="17">
                  <c:v>34.503999999999998</c:v>
                </c:pt>
                <c:pt idx="18">
                  <c:v>36.807000000000002</c:v>
                </c:pt>
                <c:pt idx="19">
                  <c:v>28.24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DB5-4723-AFC7-836E8EF875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443200"/>
        <c:axId val="309232160"/>
      </c:lineChart>
      <c:catAx>
        <c:axId val="3084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s-PE" b="1"/>
            </a:pPr>
            <a:endParaRPr lang="es-PE"/>
          </a:p>
        </c:txPr>
        <c:crossAx val="309232160"/>
        <c:crosses val="autoZero"/>
        <c:auto val="1"/>
        <c:lblAlgn val="ctr"/>
        <c:lblOffset val="100"/>
        <c:noMultiLvlLbl val="0"/>
      </c:catAx>
      <c:valAx>
        <c:axId val="309232160"/>
        <c:scaling>
          <c:orientation val="minMax"/>
        </c:scaling>
        <c:delete val="1"/>
        <c:axPos val="l"/>
        <c:numFmt formatCode="_(* #,##0_______);_(* \(#,##0\);_(* &quot;-&quot;??_);_(@_)" sourceLinked="1"/>
        <c:majorTickMark val="out"/>
        <c:minorTickMark val="none"/>
        <c:tickLblPos val="none"/>
        <c:crossAx val="308443200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lang="es-PE" b="1"/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2D2D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400"/>
            </a:pPr>
            <a:r>
              <a:rPr lang="es-PE" sz="1400"/>
              <a:t>CONSULTAS DEL TRABAJADOR</a:t>
            </a:r>
            <a:r>
              <a:rPr lang="es-PE" sz="1400" baseline="0"/>
              <a:t> </a:t>
            </a:r>
            <a:r>
              <a:rPr lang="es-PE" sz="1000" baseline="0"/>
              <a:t>(EN MILES)</a:t>
            </a:r>
            <a:endParaRPr lang="es-PE" sz="1400"/>
          </a:p>
        </c:rich>
      </c:tx>
      <c:overlay val="0"/>
      <c:spPr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'G-2'!$S$3</c:f>
              <c:strCache>
                <c:ptCount val="1"/>
                <c:pt idx="0">
                  <c:v>LIMA  METROPOLITANA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4.192872117400419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56-45FC-965E-C247497F7715}"/>
                </c:ext>
              </c:extLst>
            </c:dLbl>
            <c:dLbl>
              <c:idx val="1"/>
              <c:layout>
                <c:manualLayout>
                  <c:x val="-4.7519217330538085E-2"/>
                  <c:y val="-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56-45FC-965E-C247497F7715}"/>
                </c:ext>
              </c:extLst>
            </c:dLbl>
            <c:dLbl>
              <c:idx val="2"/>
              <c:layout>
                <c:manualLayout>
                  <c:x val="-4.751921733053808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56-45FC-965E-C247497F7715}"/>
                </c:ext>
              </c:extLst>
            </c:dLbl>
            <c:dLbl>
              <c:idx val="3"/>
              <c:layout>
                <c:manualLayout>
                  <c:x val="-4.7519217330538085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56-45FC-965E-C247497F7715}"/>
                </c:ext>
              </c:extLst>
            </c:dLbl>
            <c:dLbl>
              <c:idx val="4"/>
              <c:layout>
                <c:manualLayout>
                  <c:x val="-4.4723969252271137E-2"/>
                  <c:y val="-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56-45FC-965E-C247497F7715}"/>
                </c:ext>
              </c:extLst>
            </c:dLbl>
            <c:dLbl>
              <c:idx val="5"/>
              <c:layout>
                <c:manualLayout>
                  <c:x val="-4.192872117400414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56-45FC-965E-C247497F7715}"/>
                </c:ext>
              </c:extLst>
            </c:dLbl>
            <c:dLbl>
              <c:idx val="6"/>
              <c:layout>
                <c:manualLayout>
                  <c:x val="-5.3109713487071976E-2"/>
                  <c:y val="-3.7037401574803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56-45FC-965E-C247497F7715}"/>
                </c:ext>
              </c:extLst>
            </c:dLbl>
            <c:dLbl>
              <c:idx val="7"/>
              <c:layout>
                <c:manualLayout>
                  <c:x val="-5.31097134870719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56-45FC-965E-C247497F7715}"/>
                </c:ext>
              </c:extLst>
            </c:dLbl>
            <c:dLbl>
              <c:idx val="8"/>
              <c:layout>
                <c:manualLayout>
                  <c:x val="-4.7519217330538085E-2"/>
                  <c:y val="-5.092592592592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56-45FC-965E-C247497F7715}"/>
                </c:ext>
              </c:extLst>
            </c:dLbl>
            <c:dLbl>
              <c:idx val="9"/>
              <c:layout>
                <c:manualLayout>
                  <c:x val="-5.8700209643605873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56-45FC-965E-C247497F7715}"/>
                </c:ext>
              </c:extLst>
            </c:dLbl>
            <c:dLbl>
              <c:idx val="10"/>
              <c:layout>
                <c:manualLayout>
                  <c:x val="-5.310971348707197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56-45FC-965E-C247497F7715}"/>
                </c:ext>
              </c:extLst>
            </c:dLbl>
            <c:dLbl>
              <c:idx val="11"/>
              <c:layout>
                <c:manualLayout>
                  <c:x val="-4.4724189350545021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56-45FC-965E-C247497F7715}"/>
                </c:ext>
              </c:extLst>
            </c:dLbl>
            <c:dLbl>
              <c:idx val="12"/>
              <c:layout>
                <c:manualLayout>
                  <c:x val="-3.6338445115744182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56-45FC-965E-C247497F7715}"/>
                </c:ext>
              </c:extLst>
            </c:dLbl>
            <c:dLbl>
              <c:idx val="13"/>
              <c:layout>
                <c:manualLayout>
                  <c:x val="-4.6695683602089852E-2"/>
                  <c:y val="-5.0925811257531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56-45FC-965E-C247497F7715}"/>
                </c:ext>
              </c:extLst>
            </c:dLbl>
            <c:dLbl>
              <c:idx val="14"/>
              <c:layout>
                <c:manualLayout>
                  <c:x val="-4.0692991954075407E-2"/>
                  <c:y val="-4.7578687934443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56-45FC-965E-C247497F7715}"/>
                </c:ext>
              </c:extLst>
            </c:dLbl>
            <c:dLbl>
              <c:idx val="15"/>
              <c:layout>
                <c:manualLayout>
                  <c:x val="-4.5470083022002485E-2"/>
                  <c:y val="-4.30901836829350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F7-4D1D-AE37-4676383FDFA6}"/>
                </c:ext>
              </c:extLst>
            </c:dLbl>
            <c:dLbl>
              <c:idx val="16"/>
              <c:layout>
                <c:manualLayout>
                  <c:x val="-4.7863245286318308E-2"/>
                  <c:y val="-4.309018368293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F7-4D1D-AE37-4676383FDFA6}"/>
                </c:ext>
              </c:extLst>
            </c:dLbl>
            <c:dLbl>
              <c:idx val="17"/>
              <c:layout>
                <c:manualLayout>
                  <c:x val="-4.5470083022002394E-2"/>
                  <c:y val="-5.1708220419521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F7-4D1D-AE37-4676383FDFA6}"/>
                </c:ext>
              </c:extLst>
            </c:dLbl>
            <c:dLbl>
              <c:idx val="18"/>
              <c:layout>
                <c:manualLayout>
                  <c:x val="-1.4358973585895492E-2"/>
                  <c:y val="-5.1708220419521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F7-4D1D-AE37-4676383FD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'G-2'!$U$5:$U$24</c:f>
              <c:numCache>
                <c:formatCode>_(* #,##0_______);_(* \(#,##0\);_(* "-"??_);_(@_)</c:formatCode>
                <c:ptCount val="20"/>
                <c:pt idx="0">
                  <c:v>39.194000000000003</c:v>
                </c:pt>
                <c:pt idx="1">
                  <c:v>40.508000000000003</c:v>
                </c:pt>
                <c:pt idx="2">
                  <c:v>37.393000000000001</c:v>
                </c:pt>
                <c:pt idx="3">
                  <c:v>38.636000000000003</c:v>
                </c:pt>
                <c:pt idx="4">
                  <c:v>36.423999999999999</c:v>
                </c:pt>
                <c:pt idx="5">
                  <c:v>46.265999999999998</c:v>
                </c:pt>
                <c:pt idx="6">
                  <c:v>88.763999999999996</c:v>
                </c:pt>
                <c:pt idx="7">
                  <c:v>110.375</c:v>
                </c:pt>
                <c:pt idx="8">
                  <c:v>132.227</c:v>
                </c:pt>
                <c:pt idx="9">
                  <c:v>158.441</c:v>
                </c:pt>
                <c:pt idx="10">
                  <c:v>218.62700000000001</c:v>
                </c:pt>
                <c:pt idx="11">
                  <c:v>178.55500000000001</c:v>
                </c:pt>
                <c:pt idx="12">
                  <c:v>175.845</c:v>
                </c:pt>
                <c:pt idx="13">
                  <c:v>214.536</c:v>
                </c:pt>
                <c:pt idx="14">
                  <c:v>248.209</c:v>
                </c:pt>
                <c:pt idx="15">
                  <c:v>185.678</c:v>
                </c:pt>
                <c:pt idx="16">
                  <c:v>218.49100000000001</c:v>
                </c:pt>
                <c:pt idx="17">
                  <c:v>246.43</c:v>
                </c:pt>
                <c:pt idx="18">
                  <c:v>245.97800000000001</c:v>
                </c:pt>
                <c:pt idx="19">
                  <c:v>268.85500000000002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56-45FC-965E-C247497F7715}"/>
            </c:ext>
          </c:extLst>
        </c:ser>
        <c:ser>
          <c:idx val="1"/>
          <c:order val="1"/>
          <c:tx>
            <c:strRef>
              <c:f>'G-2'!$T$3</c:f>
              <c:strCache>
                <c:ptCount val="1"/>
                <c:pt idx="0">
                  <c:v>PERÚ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6.42907058001398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56-45FC-965E-C247497F7715}"/>
                </c:ext>
              </c:extLst>
            </c:dLbl>
            <c:dLbl>
              <c:idx val="1"/>
              <c:layout>
                <c:manualLayout>
                  <c:x val="-5.0314465408805104E-2"/>
                  <c:y val="-4.6296296296296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56-45FC-965E-C247497F7715}"/>
                </c:ext>
              </c:extLst>
            </c:dLbl>
            <c:dLbl>
              <c:idx val="2"/>
              <c:layout>
                <c:manualLayout>
                  <c:x val="-4.1928721174004167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56-45FC-965E-C247497F7715}"/>
                </c:ext>
              </c:extLst>
            </c:dLbl>
            <c:dLbl>
              <c:idx val="3"/>
              <c:layout>
                <c:manualLayout>
                  <c:x val="-4.7519217330539133E-2"/>
                  <c:y val="-4.6296296296296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56-45FC-965E-C247497F7715}"/>
                </c:ext>
              </c:extLst>
            </c:dLbl>
            <c:dLbl>
              <c:idx val="4"/>
              <c:layout>
                <c:manualLayout>
                  <c:x val="-4.472418935054712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56-45FC-965E-C247497F7715}"/>
                </c:ext>
              </c:extLst>
            </c:dLbl>
            <c:dLbl>
              <c:idx val="5"/>
              <c:layout>
                <c:manualLayout>
                  <c:x val="-5.3110153683619696E-2"/>
                  <c:y val="-6.0185185185185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56-45FC-965E-C247497F7715}"/>
                </c:ext>
              </c:extLst>
            </c:dLbl>
            <c:dLbl>
              <c:idx val="6"/>
              <c:layout>
                <c:manualLayout>
                  <c:x val="-7.2676450034940984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56-45FC-965E-C247497F7715}"/>
                </c:ext>
              </c:extLst>
            </c:dLbl>
            <c:dLbl>
              <c:idx val="7"/>
              <c:layout>
                <c:manualLayout>
                  <c:x val="-5.590496156533893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56-45FC-965E-C247497F7715}"/>
                </c:ext>
              </c:extLst>
            </c:dLbl>
            <c:dLbl>
              <c:idx val="8"/>
              <c:layout>
                <c:manualLayout>
                  <c:x val="-6.1495457721872815E-2"/>
                  <c:y val="-4.6296296296296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56-45FC-965E-C247497F7715}"/>
                </c:ext>
              </c:extLst>
            </c:dLbl>
            <c:dLbl>
              <c:idx val="9"/>
              <c:layout>
                <c:manualLayout>
                  <c:x val="-7.5471698113207683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56-45FC-965E-C247497F7715}"/>
                </c:ext>
              </c:extLst>
            </c:dLbl>
            <c:dLbl>
              <c:idx val="10"/>
              <c:layout>
                <c:manualLayout>
                  <c:x val="-5.0314465408805131E-2"/>
                  <c:y val="-4.6296296296296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56-45FC-965E-C247497F7715}"/>
                </c:ext>
              </c:extLst>
            </c:dLbl>
            <c:dLbl>
              <c:idx val="11"/>
              <c:layout>
                <c:manualLayout>
                  <c:x val="-3.633822501747029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56-45FC-965E-C247497F7715}"/>
                </c:ext>
              </c:extLst>
            </c:dLbl>
            <c:dLbl>
              <c:idx val="12"/>
              <c:layout>
                <c:manualLayout>
                  <c:x val="-3.3542976939203252E-2"/>
                  <c:y val="-5.0925925925925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56-45FC-965E-C247497F7715}"/>
                </c:ext>
              </c:extLst>
            </c:dLbl>
            <c:dLbl>
              <c:idx val="13"/>
              <c:layout>
                <c:manualLayout>
                  <c:x val="-4.3084835152576342E-2"/>
                  <c:y val="-6.0185111357588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56-45FC-965E-C247497F7715}"/>
                </c:ext>
              </c:extLst>
            </c:dLbl>
            <c:dLbl>
              <c:idx val="14"/>
              <c:layout>
                <c:manualLayout>
                  <c:x val="-3.8290596229054646E-2"/>
                  <c:y val="-3.8781165314641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F7-4D1D-AE37-4676383FDFA6}"/>
                </c:ext>
              </c:extLst>
            </c:dLbl>
            <c:dLbl>
              <c:idx val="15"/>
              <c:layout>
                <c:manualLayout>
                  <c:x val="-3.8290596229054646E-2"/>
                  <c:y val="-4.3090183682935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7-4D1D-AE37-4676383FDFA6}"/>
                </c:ext>
              </c:extLst>
            </c:dLbl>
            <c:dLbl>
              <c:idx val="16"/>
              <c:layout>
                <c:manualLayout>
                  <c:x val="-4.5470083022002568E-2"/>
                  <c:y val="-3.8781165314641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7-4D1D-AE37-4676383FDFA6}"/>
                </c:ext>
              </c:extLst>
            </c:dLbl>
            <c:dLbl>
              <c:idx val="17"/>
              <c:layout>
                <c:manualLayout>
                  <c:x val="9.5726490572636616E-3"/>
                  <c:y val="-7.75623306292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F7-4D1D-AE37-4676383FDFA6}"/>
                </c:ext>
              </c:extLst>
            </c:dLbl>
            <c:dLbl>
              <c:idx val="18"/>
              <c:layout>
                <c:manualLayout>
                  <c:x val="-6.4615381136529718E-2"/>
                  <c:y val="-3.8781165314641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7-4D1D-AE37-4676383FD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'G-2'!$V$5:$V$24</c:f>
              <c:numCache>
                <c:formatCode>_(* #,##0_______);_(* \(#,##0\);_(* "-"??_);_(@_)</c:formatCode>
                <c:ptCount val="20"/>
                <c:pt idx="0">
                  <c:v>115.998</c:v>
                </c:pt>
                <c:pt idx="1">
                  <c:v>128.71700000000001</c:v>
                </c:pt>
                <c:pt idx="2">
                  <c:v>121.322</c:v>
                </c:pt>
                <c:pt idx="3">
                  <c:v>125.465</c:v>
                </c:pt>
                <c:pt idx="4">
                  <c:v>119.96</c:v>
                </c:pt>
                <c:pt idx="5">
                  <c:v>124.73399999999999</c:v>
                </c:pt>
                <c:pt idx="6">
                  <c:v>176.62100000000001</c:v>
                </c:pt>
                <c:pt idx="7">
                  <c:v>206.87</c:v>
                </c:pt>
                <c:pt idx="8">
                  <c:v>236.36799999999999</c:v>
                </c:pt>
                <c:pt idx="9">
                  <c:v>278.041</c:v>
                </c:pt>
                <c:pt idx="10">
                  <c:v>339.49099999999999</c:v>
                </c:pt>
                <c:pt idx="11">
                  <c:v>316.96100000000001</c:v>
                </c:pt>
                <c:pt idx="12">
                  <c:v>329.22</c:v>
                </c:pt>
                <c:pt idx="13">
                  <c:v>376.58499999999998</c:v>
                </c:pt>
                <c:pt idx="14">
                  <c:v>405.387</c:v>
                </c:pt>
                <c:pt idx="15">
                  <c:v>341.53500000000003</c:v>
                </c:pt>
                <c:pt idx="16">
                  <c:v>357.98099999999999</c:v>
                </c:pt>
                <c:pt idx="17">
                  <c:v>357.98099999999999</c:v>
                </c:pt>
                <c:pt idx="18">
                  <c:v>372.30099999999999</c:v>
                </c:pt>
                <c:pt idx="19">
                  <c:v>391.57400000000001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A56-45FC-965E-C247497F77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231376"/>
        <c:axId val="309229416"/>
      </c:lineChart>
      <c:catAx>
        <c:axId val="3092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s-PE" b="1"/>
            </a:pPr>
            <a:endParaRPr lang="es-PE"/>
          </a:p>
        </c:txPr>
        <c:crossAx val="309229416"/>
        <c:crosses val="autoZero"/>
        <c:auto val="1"/>
        <c:lblAlgn val="ctr"/>
        <c:lblOffset val="100"/>
        <c:noMultiLvlLbl val="0"/>
      </c:catAx>
      <c:valAx>
        <c:axId val="309229416"/>
        <c:scaling>
          <c:orientation val="minMax"/>
        </c:scaling>
        <c:delete val="1"/>
        <c:axPos val="l"/>
        <c:numFmt formatCode="_(* #,##0_______);_(* \(#,##0\);_(* &quot;-&quot;??_);_(@_)" sourceLinked="1"/>
        <c:majorTickMark val="out"/>
        <c:minorTickMark val="none"/>
        <c:tickLblPos val="none"/>
        <c:crossAx val="309231376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lang="es-PE" b="1"/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2D2D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400"/>
            </a:pPr>
            <a:r>
              <a:rPr lang="en-US" sz="1400"/>
              <a:t>CONCILIACIONES CONCILIADAS </a:t>
            </a:r>
            <a:r>
              <a:rPr lang="en-US" sz="1000"/>
              <a:t>(EN MILES)</a:t>
            </a:r>
            <a:endParaRPr lang="en-US" sz="1400"/>
          </a:p>
        </c:rich>
      </c:tx>
      <c:overlay val="0"/>
      <c:spPr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'G-2'!$S$28</c:f>
              <c:strCache>
                <c:ptCount val="1"/>
                <c:pt idx="0">
                  <c:v>LIMA  METROPOLITANA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7116345467523196E-2"/>
                  <c:y val="-4.6296660834062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2-4797-90AE-8AAF57FBC6CF}"/>
                </c:ext>
              </c:extLst>
            </c:dLbl>
            <c:dLbl>
              <c:idx val="1"/>
              <c:layout>
                <c:manualLayout>
                  <c:x val="-3.7116570278822217E-2"/>
                  <c:y val="-5.5555920093321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C2-4797-90AE-8AAF57FBC6CF}"/>
                </c:ext>
              </c:extLst>
            </c:dLbl>
            <c:dLbl>
              <c:idx val="2"/>
              <c:layout>
                <c:manualLayout>
                  <c:x val="-3.7116345467523175E-2"/>
                  <c:y val="-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2-4797-90AE-8AAF57FBC6CF}"/>
                </c:ext>
              </c:extLst>
            </c:dLbl>
            <c:dLbl>
              <c:idx val="3"/>
              <c:layout>
                <c:manualLayout>
                  <c:x val="-3.1406138472519628E-2"/>
                  <c:y val="-5.092592592592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C2-4797-90AE-8AAF57FBC6CF}"/>
                </c:ext>
              </c:extLst>
            </c:dLbl>
            <c:dLbl>
              <c:idx val="4"/>
              <c:layout>
                <c:manualLayout>
                  <c:x val="-3.4261241970021415E-2"/>
                  <c:y val="-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2-4797-90AE-8AAF57FBC6CF}"/>
                </c:ext>
              </c:extLst>
            </c:dLbl>
            <c:dLbl>
              <c:idx val="5"/>
              <c:layout>
                <c:manualLayout>
                  <c:x val="-3.997144896502492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C2-4797-90AE-8AAF57FBC6CF}"/>
                </c:ext>
              </c:extLst>
            </c:dLbl>
            <c:dLbl>
              <c:idx val="6"/>
              <c:layout>
                <c:manualLayout>
                  <c:x val="-3.997144896502492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2-4797-90AE-8AAF57FBC6CF}"/>
                </c:ext>
              </c:extLst>
            </c:dLbl>
            <c:dLbl>
              <c:idx val="7"/>
              <c:layout>
                <c:manualLayout>
                  <c:x val="-4.8536759457530339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C2-4797-90AE-8AAF57FBC6CF}"/>
                </c:ext>
              </c:extLst>
            </c:dLbl>
            <c:dLbl>
              <c:idx val="8"/>
              <c:layout>
                <c:manualLayout>
                  <c:x val="-4.5681655960028551E-2"/>
                  <c:y val="-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C2-4797-90AE-8AAF57FBC6CF}"/>
                </c:ext>
              </c:extLst>
            </c:dLbl>
            <c:dLbl>
              <c:idx val="9"/>
              <c:layout>
                <c:manualLayout>
                  <c:x val="-4.2826552462526764E-2"/>
                  <c:y val="-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C2-4797-90AE-8AAF57FBC6CF}"/>
                </c:ext>
              </c:extLst>
            </c:dLbl>
            <c:dLbl>
              <c:idx val="10"/>
              <c:layout>
                <c:manualLayout>
                  <c:x val="-4.2826552462526764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C2-4797-90AE-8AAF57FBC6CF}"/>
                </c:ext>
              </c:extLst>
            </c:dLbl>
            <c:dLbl>
              <c:idx val="11"/>
              <c:layout>
                <c:manualLayout>
                  <c:x val="-3.426124197002141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C2-4797-90AE-8AAF57FBC6CF}"/>
                </c:ext>
              </c:extLst>
            </c:dLbl>
            <c:dLbl>
              <c:idx val="12"/>
              <c:layout>
                <c:manualLayout>
                  <c:x val="-3.140613847251962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C2-4797-90AE-8AAF57FBC6CF}"/>
                </c:ext>
              </c:extLst>
            </c:dLbl>
            <c:dLbl>
              <c:idx val="13"/>
              <c:layout>
                <c:manualLayout>
                  <c:x val="-2.6812918951858621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2C2-4797-90AE-8AAF57FBC6CF}"/>
                </c:ext>
              </c:extLst>
            </c:dLbl>
            <c:dLbl>
              <c:idx val="14"/>
              <c:layout>
                <c:manualLayout>
                  <c:x val="-2.1937842778793418E-2"/>
                  <c:y val="-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C2-4797-90AE-8AAF57FBC6CF}"/>
                </c:ext>
              </c:extLst>
            </c:dLbl>
            <c:dLbl>
              <c:idx val="15"/>
              <c:layout>
                <c:manualLayout>
                  <c:x val="-2.8776978417266275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FC-4CBF-BBF4-86D542E8D492}"/>
                </c:ext>
              </c:extLst>
            </c:dLbl>
            <c:dLbl>
              <c:idx val="16"/>
              <c:layout>
                <c:manualLayout>
                  <c:x val="-3.5971223021582732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FC-4CBF-BBF4-86D542E8D492}"/>
                </c:ext>
              </c:extLst>
            </c:dLbl>
            <c:dLbl>
              <c:idx val="17"/>
              <c:layout>
                <c:manualLayout>
                  <c:x val="-3.5971223021582913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FC-4CBF-BBF4-86D542E8D492}"/>
                </c:ext>
              </c:extLst>
            </c:dLbl>
            <c:dLbl>
              <c:idx val="18"/>
              <c:layout>
                <c:manualLayout>
                  <c:x val="-3.597122302158273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FC-4CBF-BBF4-86D542E8D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'G-2'!$S$29:$S$48</c:f>
              <c:numCache>
                <c:formatCode>_(* #,##0_______);_(* \(#,##0\);_(* "-"??_);_(@_)</c:formatCode>
                <c:ptCount val="20"/>
                <c:pt idx="0">
                  <c:v>2.637</c:v>
                </c:pt>
                <c:pt idx="1">
                  <c:v>2.4630000000000001</c:v>
                </c:pt>
                <c:pt idx="2">
                  <c:v>2.6059999999999999</c:v>
                </c:pt>
                <c:pt idx="3">
                  <c:v>2.6160000000000001</c:v>
                </c:pt>
                <c:pt idx="4">
                  <c:v>2.129</c:v>
                </c:pt>
                <c:pt idx="5">
                  <c:v>2.359</c:v>
                </c:pt>
                <c:pt idx="6">
                  <c:v>2.6040000000000001</c:v>
                </c:pt>
                <c:pt idx="7">
                  <c:v>2.7839999999999998</c:v>
                </c:pt>
                <c:pt idx="8">
                  <c:v>3.3119999999999998</c:v>
                </c:pt>
                <c:pt idx="9">
                  <c:v>3.6549999999999998</c:v>
                </c:pt>
                <c:pt idx="10">
                  <c:v>4.2110000000000003</c:v>
                </c:pt>
                <c:pt idx="11">
                  <c:v>3.5939999999999999</c:v>
                </c:pt>
                <c:pt idx="12">
                  <c:v>3.5179999999999998</c:v>
                </c:pt>
                <c:pt idx="13">
                  <c:v>4.4569999999999999</c:v>
                </c:pt>
                <c:pt idx="14">
                  <c:v>3.7469999999999999</c:v>
                </c:pt>
                <c:pt idx="15">
                  <c:v>2.81</c:v>
                </c:pt>
                <c:pt idx="16">
                  <c:v>3.899</c:v>
                </c:pt>
                <c:pt idx="17">
                  <c:v>2.294</c:v>
                </c:pt>
                <c:pt idx="18">
                  <c:v>3.0430000000000001</c:v>
                </c:pt>
                <c:pt idx="19">
                  <c:v>2.859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C2-4797-90AE-8AAF57FBC6CF}"/>
            </c:ext>
          </c:extLst>
        </c:ser>
        <c:ser>
          <c:idx val="1"/>
          <c:order val="1"/>
          <c:tx>
            <c:strRef>
              <c:f>'G-2'!$T$28</c:f>
              <c:strCache>
                <c:ptCount val="1"/>
                <c:pt idx="0">
                  <c:v>PERÚ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5.1391862955032119E-2"/>
                  <c:y val="-5.5555920093321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C2-4797-90AE-8AAF57FBC6CF}"/>
                </c:ext>
              </c:extLst>
            </c:dLbl>
            <c:dLbl>
              <c:idx val="1"/>
              <c:layout>
                <c:manualLayout>
                  <c:x val="-3.711634546752321E-2"/>
                  <c:y val="-5.5555920093321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2C2-4797-90AE-8AAF57FBC6CF}"/>
                </c:ext>
              </c:extLst>
            </c:dLbl>
            <c:dLbl>
              <c:idx val="2"/>
              <c:layout>
                <c:manualLayout>
                  <c:x val="-3.1406138472519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C2-4797-90AE-8AAF57FBC6CF}"/>
                </c:ext>
              </c:extLst>
            </c:dLbl>
            <c:dLbl>
              <c:idx val="3"/>
              <c:layout>
                <c:manualLayout>
                  <c:x val="-3.140613847251962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C2-4797-90AE-8AAF57FBC6CF}"/>
                </c:ext>
              </c:extLst>
            </c:dLbl>
            <c:dLbl>
              <c:idx val="4"/>
              <c:layout>
                <c:manualLayout>
                  <c:x val="-3.9971448965024983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2C2-4797-90AE-8AAF57FBC6CF}"/>
                </c:ext>
              </c:extLst>
            </c:dLbl>
            <c:dLbl>
              <c:idx val="5"/>
              <c:layout>
                <c:manualLayout>
                  <c:x val="-4.2826552462526715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C2-4797-90AE-8AAF57FBC6CF}"/>
                </c:ext>
              </c:extLst>
            </c:dLbl>
            <c:dLbl>
              <c:idx val="6"/>
              <c:layout>
                <c:manualLayout>
                  <c:x val="-4.282655246252671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C2-4797-90AE-8AAF57FBC6CF}"/>
                </c:ext>
              </c:extLst>
            </c:dLbl>
            <c:dLbl>
              <c:idx val="7"/>
              <c:layout>
                <c:manualLayout>
                  <c:x val="-4.282655246252676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C2-4797-90AE-8AAF57FBC6CF}"/>
                </c:ext>
              </c:extLst>
            </c:dLbl>
            <c:dLbl>
              <c:idx val="8"/>
              <c:layout>
                <c:manualLayout>
                  <c:x val="-6.281227694503925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2C2-4797-90AE-8AAF57FBC6CF}"/>
                </c:ext>
              </c:extLst>
            </c:dLbl>
            <c:dLbl>
              <c:idx val="9"/>
              <c:layout>
                <c:manualLayout>
                  <c:x val="-5.1391862955032119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2C2-4797-90AE-8AAF57FBC6CF}"/>
                </c:ext>
              </c:extLst>
            </c:dLbl>
            <c:dLbl>
              <c:idx val="10"/>
              <c:layout>
                <c:manualLayout>
                  <c:x val="-4.282655246252676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2C2-4797-90AE-8AAF57FBC6CF}"/>
                </c:ext>
              </c:extLst>
            </c:dLbl>
            <c:dLbl>
              <c:idx val="11"/>
              <c:layout>
                <c:manualLayout>
                  <c:x val="-3.4261241970021415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2C2-4797-90AE-8AAF57FBC6CF}"/>
                </c:ext>
              </c:extLst>
            </c:dLbl>
            <c:dLbl>
              <c:idx val="12"/>
              <c:layout>
                <c:manualLayout>
                  <c:x val="-3.6213370952031365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2C2-4797-90AE-8AAF57FBC6CF}"/>
                </c:ext>
              </c:extLst>
            </c:dLbl>
            <c:dLbl>
              <c:idx val="13"/>
              <c:layout>
                <c:manualLayout>
                  <c:x val="-2.6812918951858621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2C2-4797-90AE-8AAF57FBC6CF}"/>
                </c:ext>
              </c:extLst>
            </c:dLbl>
            <c:dLbl>
              <c:idx val="14"/>
              <c:layout>
                <c:manualLayout>
                  <c:x val="-2.8776978417266275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FC-4CBF-BBF4-86D542E8D492}"/>
                </c:ext>
              </c:extLst>
            </c:dLbl>
            <c:dLbl>
              <c:idx val="15"/>
              <c:layout>
                <c:manualLayout>
                  <c:x val="-3.5971223021582822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FC-4CBF-BBF4-86D542E8D492}"/>
                </c:ext>
              </c:extLst>
            </c:dLbl>
            <c:dLbl>
              <c:idx val="16"/>
              <c:layout>
                <c:manualLayout>
                  <c:x val="-4.3165467625899283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FC-4CBF-BBF4-86D542E8D492}"/>
                </c:ext>
              </c:extLst>
            </c:dLbl>
            <c:dLbl>
              <c:idx val="17"/>
              <c:layout>
                <c:manualLayout>
                  <c:x val="-4.3165467625899283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FC-4CBF-BBF4-86D542E8D492}"/>
                </c:ext>
              </c:extLst>
            </c:dLbl>
            <c:dLbl>
              <c:idx val="18"/>
              <c:layout>
                <c:manualLayout>
                  <c:x val="-1.6786570743405275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FC-4CBF-BBF4-86D542E8D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'G-2'!$T$29:$T$48</c:f>
              <c:numCache>
                <c:formatCode>_(* #,##0_______);_(* \(#,##0\);_(* "-"??_);_(@_)</c:formatCode>
                <c:ptCount val="20"/>
                <c:pt idx="0">
                  <c:v>11.557</c:v>
                </c:pt>
                <c:pt idx="1">
                  <c:v>10.262</c:v>
                </c:pt>
                <c:pt idx="2">
                  <c:v>8.6809999999999992</c:v>
                </c:pt>
                <c:pt idx="3">
                  <c:v>8.2129999999999992</c:v>
                </c:pt>
                <c:pt idx="4">
                  <c:v>7.0750000000000002</c:v>
                </c:pt>
                <c:pt idx="5">
                  <c:v>7.2590000000000003</c:v>
                </c:pt>
                <c:pt idx="6">
                  <c:v>7.3559999999999999</c:v>
                </c:pt>
                <c:pt idx="7">
                  <c:v>7.7830000000000004</c:v>
                </c:pt>
                <c:pt idx="8">
                  <c:v>9.57</c:v>
                </c:pt>
                <c:pt idx="9">
                  <c:v>11.741</c:v>
                </c:pt>
                <c:pt idx="10">
                  <c:v>11.847</c:v>
                </c:pt>
                <c:pt idx="11">
                  <c:v>11.336</c:v>
                </c:pt>
                <c:pt idx="12">
                  <c:v>10.831</c:v>
                </c:pt>
                <c:pt idx="13">
                  <c:v>13.624000000000001</c:v>
                </c:pt>
                <c:pt idx="14">
                  <c:v>12.635</c:v>
                </c:pt>
                <c:pt idx="15">
                  <c:v>11.929</c:v>
                </c:pt>
                <c:pt idx="16">
                  <c:v>11.968999999999999</c:v>
                </c:pt>
                <c:pt idx="17">
                  <c:v>11.968999999999999</c:v>
                </c:pt>
                <c:pt idx="18">
                  <c:v>9.5670000000000002</c:v>
                </c:pt>
                <c:pt idx="19">
                  <c:v>8.6839999999999993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C2-4797-90AE-8AAF57FBC6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227456"/>
        <c:axId val="309227848"/>
      </c:lineChart>
      <c:catAx>
        <c:axId val="3092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s-PE" b="1"/>
            </a:pPr>
            <a:endParaRPr lang="es-PE"/>
          </a:p>
        </c:txPr>
        <c:crossAx val="309227848"/>
        <c:crosses val="autoZero"/>
        <c:auto val="1"/>
        <c:lblAlgn val="ctr"/>
        <c:lblOffset val="100"/>
        <c:noMultiLvlLbl val="0"/>
      </c:catAx>
      <c:valAx>
        <c:axId val="309227848"/>
        <c:scaling>
          <c:orientation val="minMax"/>
        </c:scaling>
        <c:delete val="1"/>
        <c:axPos val="l"/>
        <c:numFmt formatCode="_(* #,##0_______);_(* \(#,##0\);_(* &quot;-&quot;??_);_(@_)" sourceLinked="1"/>
        <c:majorTickMark val="out"/>
        <c:minorTickMark val="none"/>
        <c:tickLblPos val="none"/>
        <c:crossAx val="309227456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lang="es-PE" b="1"/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B4B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/>
            </a:pPr>
            <a:r>
              <a:rPr lang="en-US" sz="1400"/>
              <a:t>CONCILIACIONES NO CONCILIADAS </a:t>
            </a:r>
            <a:r>
              <a:rPr lang="en-US" sz="1000"/>
              <a:t>(EN MILES)</a:t>
            </a:r>
          </a:p>
        </c:rich>
      </c:tx>
      <c:overlay val="0"/>
      <c:spPr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'G-2'!$U$28</c:f>
              <c:strCache>
                <c:ptCount val="1"/>
                <c:pt idx="0">
                  <c:v>LIMA  METROPOLITANA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4.751921733053808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23-4A53-9278-23F0E99CA296}"/>
                </c:ext>
              </c:extLst>
            </c:dLbl>
            <c:dLbl>
              <c:idx val="1"/>
              <c:layout>
                <c:manualLayout>
                  <c:x val="-3.9133473095737246E-2"/>
                  <c:y val="-5.0926290463692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23-4A53-9278-23F0E99CA296}"/>
                </c:ext>
              </c:extLst>
            </c:dLbl>
            <c:dLbl>
              <c:idx val="2"/>
              <c:layout>
                <c:manualLayout>
                  <c:x val="-4.1928721174004195E-2"/>
                  <c:y val="-5.5555920093321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23-4A53-9278-23F0E99CA296}"/>
                </c:ext>
              </c:extLst>
            </c:dLbl>
            <c:dLbl>
              <c:idx val="3"/>
              <c:layout>
                <c:manualLayout>
                  <c:x val="-3.9133473095737246E-2"/>
                  <c:y val="-5.0926290463692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23-4A53-9278-23F0E99CA296}"/>
                </c:ext>
              </c:extLst>
            </c:dLbl>
            <c:dLbl>
              <c:idx val="4"/>
              <c:layout>
                <c:manualLayout>
                  <c:x val="-4.1928721174004244E-2"/>
                  <c:y val="-4.6296296296296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23-4A53-9278-23F0E99CA296}"/>
                </c:ext>
              </c:extLst>
            </c:dLbl>
            <c:dLbl>
              <c:idx val="5"/>
              <c:layout>
                <c:manualLayout>
                  <c:x val="-3.9133473095737295E-2"/>
                  <c:y val="-4.1666666666666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23-4A53-9278-23F0E99CA296}"/>
                </c:ext>
              </c:extLst>
            </c:dLbl>
            <c:dLbl>
              <c:idx val="6"/>
              <c:layout>
                <c:manualLayout>
                  <c:x val="-3.9133473095737246E-2"/>
                  <c:y val="-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23-4A53-9278-23F0E99CA296}"/>
                </c:ext>
              </c:extLst>
            </c:dLbl>
            <c:dLbl>
              <c:idx val="7"/>
              <c:layout>
                <c:manualLayout>
                  <c:x val="-4.1928721174004195E-2"/>
                  <c:y val="-4.6296660834062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23-4A53-9278-23F0E99CA296}"/>
                </c:ext>
              </c:extLst>
            </c:dLbl>
            <c:dLbl>
              <c:idx val="8"/>
              <c:layout>
                <c:manualLayout>
                  <c:x val="-4.1928721174004195E-2"/>
                  <c:y val="-4.1667031204432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23-4A53-9278-23F0E99CA296}"/>
                </c:ext>
              </c:extLst>
            </c:dLbl>
            <c:dLbl>
              <c:idx val="9"/>
              <c:layout>
                <c:manualLayout>
                  <c:x val="-3.913347309573724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23-4A53-9278-23F0E99CA296}"/>
                </c:ext>
              </c:extLst>
            </c:dLbl>
            <c:dLbl>
              <c:idx val="10"/>
              <c:layout>
                <c:manualLayout>
                  <c:x val="-3.0747728860936407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23-4A53-9278-23F0E99CA296}"/>
                </c:ext>
              </c:extLst>
            </c:dLbl>
            <c:dLbl>
              <c:idx val="11"/>
              <c:layout>
                <c:manualLayout>
                  <c:x val="-2.7952480782669462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23-4A53-9278-23F0E99CA296}"/>
                </c:ext>
              </c:extLst>
            </c:dLbl>
            <c:dLbl>
              <c:idx val="12"/>
              <c:layout>
                <c:manualLayout>
                  <c:x val="-3.913347309573714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23-4A53-9278-23F0E99CA296}"/>
                </c:ext>
              </c:extLst>
            </c:dLbl>
            <c:dLbl>
              <c:idx val="13"/>
              <c:layout>
                <c:manualLayout>
                  <c:x val="-2.5157232704402517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23-4A53-9278-23F0E99CA296}"/>
                </c:ext>
              </c:extLst>
            </c:dLbl>
            <c:dLbl>
              <c:idx val="14"/>
              <c:layout>
                <c:manualLayout>
                  <c:x val="-1.9150209455416095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23-4A53-9278-23F0E99CA296}"/>
                </c:ext>
              </c:extLst>
            </c:dLbl>
            <c:dLbl>
              <c:idx val="15"/>
              <c:layout>
                <c:manualLayout>
                  <c:x val="-2.153846037884341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09-4022-AD29-F4B1634D956F}"/>
                </c:ext>
              </c:extLst>
            </c:dLbl>
            <c:dLbl>
              <c:idx val="16"/>
              <c:layout>
                <c:manualLayout>
                  <c:x val="-3.111110943610690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09-4022-AD29-F4B1634D956F}"/>
                </c:ext>
              </c:extLst>
            </c:dLbl>
            <c:dLbl>
              <c:idx val="17"/>
              <c:layout>
                <c:manualLayout>
                  <c:x val="-3.3504271700422819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09-4022-AD29-F4B1634D956F}"/>
                </c:ext>
              </c:extLst>
            </c:dLbl>
            <c:dLbl>
              <c:idx val="18"/>
              <c:layout>
                <c:manualLayout>
                  <c:x val="-2.8717947171790985E-2"/>
                  <c:y val="-5.092592592592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09-4022-AD29-F4B1634D95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'G-2'!$U$29:$U$48</c:f>
              <c:numCache>
                <c:formatCode>_(* #,##0_______);_(* \(#,##0\);_(* "-"??_);_(@_)</c:formatCode>
                <c:ptCount val="20"/>
                <c:pt idx="0">
                  <c:v>1.7150000000000001</c:v>
                </c:pt>
                <c:pt idx="1">
                  <c:v>2.0299999999999998</c:v>
                </c:pt>
                <c:pt idx="2">
                  <c:v>1.677</c:v>
                </c:pt>
                <c:pt idx="3">
                  <c:v>2.2090000000000001</c:v>
                </c:pt>
                <c:pt idx="4">
                  <c:v>1.829</c:v>
                </c:pt>
                <c:pt idx="5">
                  <c:v>2.1389999999999998</c:v>
                </c:pt>
                <c:pt idx="6">
                  <c:v>2.8149999999999999</c:v>
                </c:pt>
                <c:pt idx="7">
                  <c:v>3.2829999999999999</c:v>
                </c:pt>
                <c:pt idx="8">
                  <c:v>3.7450000000000001</c:v>
                </c:pt>
                <c:pt idx="9">
                  <c:v>4.18</c:v>
                </c:pt>
                <c:pt idx="10">
                  <c:v>3.528</c:v>
                </c:pt>
                <c:pt idx="11">
                  <c:v>2.5209999999999999</c:v>
                </c:pt>
                <c:pt idx="12">
                  <c:v>2.855</c:v>
                </c:pt>
                <c:pt idx="13">
                  <c:v>2.2909999999999999</c:v>
                </c:pt>
                <c:pt idx="14">
                  <c:v>1.9950000000000001</c:v>
                </c:pt>
                <c:pt idx="15">
                  <c:v>1.573</c:v>
                </c:pt>
                <c:pt idx="16">
                  <c:v>1.502</c:v>
                </c:pt>
                <c:pt idx="17">
                  <c:v>1.524</c:v>
                </c:pt>
                <c:pt idx="18">
                  <c:v>1.411</c:v>
                </c:pt>
                <c:pt idx="19">
                  <c:v>2.5529999999999999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23-4A53-9278-23F0E99CA296}"/>
            </c:ext>
          </c:extLst>
        </c:ser>
        <c:ser>
          <c:idx val="1"/>
          <c:order val="1"/>
          <c:tx>
            <c:strRef>
              <c:f>'G-2'!$V$28</c:f>
              <c:strCache>
                <c:ptCount val="1"/>
                <c:pt idx="0">
                  <c:v>PERÚ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5.310971348707197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323-4A53-9278-23F0E99CA296}"/>
                </c:ext>
              </c:extLst>
            </c:dLbl>
            <c:dLbl>
              <c:idx val="1"/>
              <c:layout>
                <c:manualLayout>
                  <c:x val="-3.913347309573724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23-4A53-9278-23F0E99CA296}"/>
                </c:ext>
              </c:extLst>
            </c:dLbl>
            <c:dLbl>
              <c:idx val="2"/>
              <c:layout>
                <c:manualLayout>
                  <c:x val="-3.6338225017470298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23-4A53-9278-23F0E99CA296}"/>
                </c:ext>
              </c:extLst>
            </c:dLbl>
            <c:dLbl>
              <c:idx val="3"/>
              <c:layout>
                <c:manualLayout>
                  <c:x val="-3.633822501747029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23-4A53-9278-23F0E99CA296}"/>
                </c:ext>
              </c:extLst>
            </c:dLbl>
            <c:dLbl>
              <c:idx val="4"/>
              <c:layout>
                <c:manualLayout>
                  <c:x val="-3.91334730957372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23-4A53-9278-23F0E99CA296}"/>
                </c:ext>
              </c:extLst>
            </c:dLbl>
            <c:dLbl>
              <c:idx val="5"/>
              <c:layout>
                <c:manualLayout>
                  <c:x val="-4.472396925227108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23-4A53-9278-23F0E99CA296}"/>
                </c:ext>
              </c:extLst>
            </c:dLbl>
            <c:dLbl>
              <c:idx val="6"/>
              <c:layout>
                <c:manualLayout>
                  <c:x val="-4.7519217330538085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23-4A53-9278-23F0E99CA296}"/>
                </c:ext>
              </c:extLst>
            </c:dLbl>
            <c:dLbl>
              <c:idx val="7"/>
              <c:layout>
                <c:manualLayout>
                  <c:x val="-4.751921733053808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23-4A53-9278-23F0E99CA296}"/>
                </c:ext>
              </c:extLst>
            </c:dLbl>
            <c:dLbl>
              <c:idx val="8"/>
              <c:layout>
                <c:manualLayout>
                  <c:x val="-5.8700209643605873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323-4A53-9278-23F0E99CA296}"/>
                </c:ext>
              </c:extLst>
            </c:dLbl>
            <c:dLbl>
              <c:idx val="9"/>
              <c:layout>
                <c:manualLayout>
                  <c:x val="-4.7519217330538085E-2"/>
                  <c:y val="-4.1667031204432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323-4A53-9278-23F0E99CA296}"/>
                </c:ext>
              </c:extLst>
            </c:dLbl>
            <c:dLbl>
              <c:idx val="10"/>
              <c:layout>
                <c:manualLayout>
                  <c:x val="-3.3542976939203356E-2"/>
                  <c:y val="-5.5555920093321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323-4A53-9278-23F0E99CA296}"/>
                </c:ext>
              </c:extLst>
            </c:dLbl>
            <c:dLbl>
              <c:idx val="11"/>
              <c:layout>
                <c:manualLayout>
                  <c:x val="-1.677148846960167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323-4A53-9278-23F0E99CA296}"/>
                </c:ext>
              </c:extLst>
            </c:dLbl>
            <c:dLbl>
              <c:idx val="12"/>
              <c:layout>
                <c:manualLayout>
                  <c:x val="-1.6771488469601574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323-4A53-9278-23F0E99CA296}"/>
                </c:ext>
              </c:extLst>
            </c:dLbl>
            <c:dLbl>
              <c:idx val="13"/>
              <c:layout>
                <c:manualLayout>
                  <c:x val="-1.914529811452732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09-4022-AD29-F4B1634D956F}"/>
                </c:ext>
              </c:extLst>
            </c:dLbl>
            <c:dLbl>
              <c:idx val="14"/>
              <c:layout>
                <c:manualLayout>
                  <c:x val="-2.6324784907475071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09-4022-AD29-F4B1634D956F}"/>
                </c:ext>
              </c:extLst>
            </c:dLbl>
            <c:dLbl>
              <c:idx val="15"/>
              <c:layout>
                <c:manualLayout>
                  <c:x val="-2.632478490747515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09-4022-AD29-F4B1634D956F}"/>
                </c:ext>
              </c:extLst>
            </c:dLbl>
            <c:dLbl>
              <c:idx val="16"/>
              <c:layout>
                <c:manualLayout>
                  <c:x val="-2.8717947171791162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09-4022-AD29-F4B1634D956F}"/>
                </c:ext>
              </c:extLst>
            </c:dLbl>
            <c:dLbl>
              <c:idx val="17"/>
              <c:layout>
                <c:manualLayout>
                  <c:x val="-2.8717947171790985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09-4022-AD29-F4B1634D956F}"/>
                </c:ext>
              </c:extLst>
            </c:dLbl>
            <c:dLbl>
              <c:idx val="18"/>
              <c:layout>
                <c:manualLayout>
                  <c:x val="-2.871794717179098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09-4022-AD29-F4B1634D95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'G-2'!$V$29:$V$48</c:f>
              <c:numCache>
                <c:formatCode>_(* #,##0_______);_(* \(#,##0\);_(* "-"??_);_(@_)</c:formatCode>
                <c:ptCount val="20"/>
                <c:pt idx="0">
                  <c:v>7.7450000000000001</c:v>
                </c:pt>
                <c:pt idx="1">
                  <c:v>8.42</c:v>
                </c:pt>
                <c:pt idx="2">
                  <c:v>7.6829999999999998</c:v>
                </c:pt>
                <c:pt idx="3">
                  <c:v>7.6740000000000004</c:v>
                </c:pt>
                <c:pt idx="4">
                  <c:v>7.3559999999999999</c:v>
                </c:pt>
                <c:pt idx="5">
                  <c:v>7.2629999999999999</c:v>
                </c:pt>
                <c:pt idx="6">
                  <c:v>8.0359999999999996</c:v>
                </c:pt>
                <c:pt idx="7">
                  <c:v>8.6029999999999998</c:v>
                </c:pt>
                <c:pt idx="8">
                  <c:v>9.9779999999999998</c:v>
                </c:pt>
                <c:pt idx="9">
                  <c:v>11.823</c:v>
                </c:pt>
                <c:pt idx="10">
                  <c:v>10.242000000000001</c:v>
                </c:pt>
                <c:pt idx="11">
                  <c:v>9.4369999999999994</c:v>
                </c:pt>
                <c:pt idx="12">
                  <c:v>8.3230000000000004</c:v>
                </c:pt>
                <c:pt idx="13">
                  <c:v>8.6170000000000009</c:v>
                </c:pt>
                <c:pt idx="14">
                  <c:v>7.33</c:v>
                </c:pt>
                <c:pt idx="15">
                  <c:v>6.9130000000000003</c:v>
                </c:pt>
                <c:pt idx="16">
                  <c:v>6.3129999999999997</c:v>
                </c:pt>
                <c:pt idx="17">
                  <c:v>6.3129999999999997</c:v>
                </c:pt>
                <c:pt idx="18">
                  <c:v>5.649</c:v>
                </c:pt>
                <c:pt idx="19">
                  <c:v>6.7389999999999999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23-4A53-9278-23F0E99CA2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232944"/>
        <c:axId val="309228240"/>
      </c:lineChart>
      <c:catAx>
        <c:axId val="3092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s-PE" b="1"/>
            </a:pPr>
            <a:endParaRPr lang="es-PE"/>
          </a:p>
        </c:txPr>
        <c:crossAx val="309228240"/>
        <c:crosses val="autoZero"/>
        <c:auto val="1"/>
        <c:lblAlgn val="ctr"/>
        <c:lblOffset val="100"/>
        <c:noMultiLvlLbl val="0"/>
      </c:catAx>
      <c:valAx>
        <c:axId val="309228240"/>
        <c:scaling>
          <c:orientation val="minMax"/>
        </c:scaling>
        <c:delete val="1"/>
        <c:axPos val="l"/>
        <c:numFmt formatCode="_(* #,##0_______);_(* \(#,##0\);_(* &quot;-&quot;??_);_(@_)" sourceLinked="1"/>
        <c:majorTickMark val="out"/>
        <c:minorTickMark val="none"/>
        <c:tickLblPos val="none"/>
        <c:crossAx val="309232944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lang="es-PE" b="1"/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2D2D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/>
            </a:pPr>
            <a:r>
              <a:rPr lang="en-US" sz="1400"/>
              <a:t>DEMANDAS INTERPUESTAS </a:t>
            </a:r>
            <a:r>
              <a:rPr lang="en-US" sz="1000"/>
              <a:t>(EN MILES)</a:t>
            </a:r>
            <a:endParaRPr lang="en-US" sz="1400"/>
          </a:p>
        </c:rich>
      </c:tx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684587813620072E-3"/>
          <c:y val="0.28320793234179059"/>
          <c:w val="0.98327359617682197"/>
          <c:h val="0.56342811315252261"/>
        </c:manualLayout>
      </c:layout>
      <c:lineChart>
        <c:grouping val="standard"/>
        <c:varyColors val="0"/>
        <c:ser>
          <c:idx val="0"/>
          <c:order val="0"/>
          <c:tx>
            <c:strRef>
              <c:f>'G-2'!$S$51</c:f>
              <c:strCache>
                <c:ptCount val="1"/>
                <c:pt idx="0">
                  <c:v>LIMA  METROPOLITANA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4.1841004184100417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14-4AA5-999D-A642CFC7DCE4}"/>
                </c:ext>
              </c:extLst>
            </c:dLbl>
            <c:dLbl>
              <c:idx val="1"/>
              <c:layout>
                <c:manualLayout>
                  <c:x val="-3.3472803347280332E-2"/>
                  <c:y val="-5.5555555555555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14-4AA5-999D-A642CFC7DCE4}"/>
                </c:ext>
              </c:extLst>
            </c:dLbl>
            <c:dLbl>
              <c:idx val="2"/>
              <c:layout>
                <c:manualLayout>
                  <c:x val="-3.6262203626220339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14-4AA5-999D-A642CFC7DCE4}"/>
                </c:ext>
              </c:extLst>
            </c:dLbl>
            <c:dLbl>
              <c:idx val="3"/>
              <c:layout>
                <c:manualLayout>
                  <c:x val="-3.62622036262203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14-4AA5-999D-A642CFC7DCE4}"/>
                </c:ext>
              </c:extLst>
            </c:dLbl>
            <c:dLbl>
              <c:idx val="4"/>
              <c:layout>
                <c:manualLayout>
                  <c:x val="-3.3472803347280332E-2"/>
                  <c:y val="-6.4815179352580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14-4AA5-999D-A642CFC7DCE4}"/>
                </c:ext>
              </c:extLst>
            </c:dLbl>
            <c:dLbl>
              <c:idx val="5"/>
              <c:layout>
                <c:manualLayout>
                  <c:x val="-4.463040446304044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14-4AA5-999D-A642CFC7DCE4}"/>
                </c:ext>
              </c:extLst>
            </c:dLbl>
            <c:dLbl>
              <c:idx val="6"/>
              <c:layout>
                <c:manualLayout>
                  <c:x val="-3.347280334728028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14-4AA5-999D-A642CFC7DCE4}"/>
                </c:ext>
              </c:extLst>
            </c:dLbl>
            <c:dLbl>
              <c:idx val="7"/>
              <c:layout>
                <c:manualLayout>
                  <c:x val="-3.3472803347280332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14-4AA5-999D-A642CFC7DCE4}"/>
                </c:ext>
              </c:extLst>
            </c:dLbl>
            <c:dLbl>
              <c:idx val="8"/>
              <c:layout>
                <c:manualLayout>
                  <c:x val="-4.184100418410041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14-4AA5-999D-A642CFC7DCE4}"/>
                </c:ext>
              </c:extLst>
            </c:dLbl>
            <c:dLbl>
              <c:idx val="9"/>
              <c:layout>
                <c:manualLayout>
                  <c:x val="-3.9051603905160402E-2"/>
                  <c:y val="-4.1666666666666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14-4AA5-999D-A642CFC7DCE4}"/>
                </c:ext>
              </c:extLst>
            </c:dLbl>
            <c:dLbl>
              <c:idx val="10"/>
              <c:layout>
                <c:manualLayout>
                  <c:x val="-4.463040446304044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B14-4AA5-999D-A642CFC7DCE4}"/>
                </c:ext>
              </c:extLst>
            </c:dLbl>
            <c:dLbl>
              <c:idx val="11"/>
              <c:layout>
                <c:manualLayout>
                  <c:x val="-3.905160390516029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14-4AA5-999D-A642CFC7DCE4}"/>
                </c:ext>
              </c:extLst>
            </c:dLbl>
            <c:dLbl>
              <c:idx val="12"/>
              <c:layout>
                <c:manualLayout>
                  <c:x val="-3.3472803347280332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B14-4AA5-999D-A642CFC7DCE4}"/>
                </c:ext>
              </c:extLst>
            </c:dLbl>
            <c:dLbl>
              <c:idx val="13"/>
              <c:layout>
                <c:manualLayout>
                  <c:x val="-2.6284348864994027E-2"/>
                  <c:y val="-4.5915342231991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FF-4F5F-A9CF-BD41D041C138}"/>
                </c:ext>
              </c:extLst>
            </c:dLbl>
            <c:dLbl>
              <c:idx val="14"/>
              <c:layout>
                <c:manualLayout>
                  <c:x val="-2.8673835125448206E-2"/>
                  <c:y val="-5.0089464253082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FF-4F5F-A9CF-BD41D041C138}"/>
                </c:ext>
              </c:extLst>
            </c:dLbl>
            <c:dLbl>
              <c:idx val="15"/>
              <c:layout>
                <c:manualLayout>
                  <c:x val="-2.8673835125448029E-2"/>
                  <c:y val="-4.1741220210901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FF-4F5F-A9CF-BD41D041C138}"/>
                </c:ext>
              </c:extLst>
            </c:dLbl>
            <c:dLbl>
              <c:idx val="16"/>
              <c:layout>
                <c:manualLayout>
                  <c:x val="-3.3452807646356032E-2"/>
                  <c:y val="-3.7567098189811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FF-4F5F-A9CF-BD41D041C138}"/>
                </c:ext>
              </c:extLst>
            </c:dLbl>
            <c:dLbl>
              <c:idx val="17"/>
              <c:layout>
                <c:manualLayout>
                  <c:x val="-3.8231780167264036E-2"/>
                  <c:y val="-4.5915342231991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FF-4F5F-A9CF-BD41D041C138}"/>
                </c:ext>
              </c:extLst>
            </c:dLbl>
            <c:dLbl>
              <c:idx val="18"/>
              <c:layout>
                <c:manualLayout>
                  <c:x val="-2.1505376344086023E-2"/>
                  <c:y val="-5.4263586274172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FF-4F5F-A9CF-BD41D041C1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'G-2'!$S$52:$S$71</c:f>
              <c:numCache>
                <c:formatCode>_(* #,##0_______);_(* \(#,##0\);_(* "-"??_);_(@_)</c:formatCode>
                <c:ptCount val="20"/>
                <c:pt idx="0">
                  <c:v>1.8260000000000001</c:v>
                </c:pt>
                <c:pt idx="1">
                  <c:v>1.581</c:v>
                </c:pt>
                <c:pt idx="2">
                  <c:v>1.8520000000000001</c:v>
                </c:pt>
                <c:pt idx="3">
                  <c:v>1.2270000000000001</c:v>
                </c:pt>
                <c:pt idx="4">
                  <c:v>1.073</c:v>
                </c:pt>
                <c:pt idx="5">
                  <c:v>1.3080000000000001</c:v>
                </c:pt>
                <c:pt idx="6">
                  <c:v>1.5169999999999999</c:v>
                </c:pt>
                <c:pt idx="7">
                  <c:v>1.321</c:v>
                </c:pt>
                <c:pt idx="8">
                  <c:v>1.7769999999999999</c:v>
                </c:pt>
                <c:pt idx="9">
                  <c:v>1.0669999999999999</c:v>
                </c:pt>
                <c:pt idx="10">
                  <c:v>1.738</c:v>
                </c:pt>
                <c:pt idx="11">
                  <c:v>1.5620000000000001</c:v>
                </c:pt>
                <c:pt idx="12">
                  <c:v>1.593</c:v>
                </c:pt>
                <c:pt idx="13">
                  <c:v>1.8129999999999999</c:v>
                </c:pt>
                <c:pt idx="14">
                  <c:v>1.532</c:v>
                </c:pt>
                <c:pt idx="15">
                  <c:v>1.3029999999999999</c:v>
                </c:pt>
                <c:pt idx="16">
                  <c:v>1.2929999999999999</c:v>
                </c:pt>
                <c:pt idx="17">
                  <c:v>1.464</c:v>
                </c:pt>
                <c:pt idx="18">
                  <c:v>1.4850000000000001</c:v>
                </c:pt>
                <c:pt idx="19">
                  <c:v>1.7789999999999999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14-4AA5-999D-A642CFC7DCE4}"/>
            </c:ext>
          </c:extLst>
        </c:ser>
        <c:ser>
          <c:idx val="1"/>
          <c:order val="1"/>
          <c:tx>
            <c:strRef>
              <c:f>'G-2'!$T$28</c:f>
              <c:strCache>
                <c:ptCount val="1"/>
                <c:pt idx="0">
                  <c:v>PERÚ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4.1841004184100417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B14-4AA5-999D-A642CFC7DCE4}"/>
                </c:ext>
              </c:extLst>
            </c:dLbl>
            <c:dLbl>
              <c:idx val="1"/>
              <c:layout>
                <c:manualLayout>
                  <c:x val="-4.1841004184100417E-2"/>
                  <c:y val="-5.555555555555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14-4AA5-999D-A642CFC7DCE4}"/>
                </c:ext>
              </c:extLst>
            </c:dLbl>
            <c:dLbl>
              <c:idx val="2"/>
              <c:layout>
                <c:manualLayout>
                  <c:x val="-4.184100418410039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B14-4AA5-999D-A642CFC7DCE4}"/>
                </c:ext>
              </c:extLst>
            </c:dLbl>
            <c:dLbl>
              <c:idx val="3"/>
              <c:layout>
                <c:manualLayout>
                  <c:x val="-3.3472803347280332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B14-4AA5-999D-A642CFC7DCE4}"/>
                </c:ext>
              </c:extLst>
            </c:dLbl>
            <c:dLbl>
              <c:idx val="4"/>
              <c:layout>
                <c:manualLayout>
                  <c:x val="-4.463040446304044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B14-4AA5-999D-A642CFC7DCE4}"/>
                </c:ext>
              </c:extLst>
            </c:dLbl>
            <c:dLbl>
              <c:idx val="5"/>
              <c:layout>
                <c:manualLayout>
                  <c:x val="-4.7419804741980473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B14-4AA5-999D-A642CFC7DCE4}"/>
                </c:ext>
              </c:extLst>
            </c:dLbl>
            <c:dLbl>
              <c:idx val="6"/>
              <c:layout>
                <c:manualLayout>
                  <c:x val="-4.463040446304039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B14-4AA5-999D-A642CFC7DCE4}"/>
                </c:ext>
              </c:extLst>
            </c:dLbl>
            <c:dLbl>
              <c:idx val="7"/>
              <c:layout>
                <c:manualLayout>
                  <c:x val="-4.4630404463040445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B14-4AA5-999D-A642CFC7DCE4}"/>
                </c:ext>
              </c:extLst>
            </c:dLbl>
            <c:dLbl>
              <c:idx val="8"/>
              <c:layout>
                <c:manualLayout>
                  <c:x val="-4.1841004184100417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B14-4AA5-999D-A642CFC7DCE4}"/>
                </c:ext>
              </c:extLst>
            </c:dLbl>
            <c:dLbl>
              <c:idx val="9"/>
              <c:layout>
                <c:manualLayout>
                  <c:x val="-4.1841004184100396E-2"/>
                  <c:y val="-5.5555555555555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B14-4AA5-999D-A642CFC7DCE4}"/>
                </c:ext>
              </c:extLst>
            </c:dLbl>
            <c:dLbl>
              <c:idx val="10"/>
              <c:layout>
                <c:manualLayout>
                  <c:x val="-4.741980474198047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B14-4AA5-999D-A642CFC7DCE4}"/>
                </c:ext>
              </c:extLst>
            </c:dLbl>
            <c:dLbl>
              <c:idx val="11"/>
              <c:layout>
                <c:manualLayout>
                  <c:x val="-3.3472803347280235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B14-4AA5-999D-A642CFC7DCE4}"/>
                </c:ext>
              </c:extLst>
            </c:dLbl>
            <c:dLbl>
              <c:idx val="12"/>
              <c:layout>
                <c:manualLayout>
                  <c:x val="-1.6736401673640166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B14-4AA5-999D-A642CFC7DCE4}"/>
                </c:ext>
              </c:extLst>
            </c:dLbl>
            <c:dLbl>
              <c:idx val="13"/>
              <c:layout>
                <c:manualLayout>
                  <c:x val="-2.3894862604540199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B14-4AA5-999D-A642CFC7DCE4}"/>
                </c:ext>
              </c:extLst>
            </c:dLbl>
            <c:dLbl>
              <c:idx val="14"/>
              <c:layout>
                <c:manualLayout>
                  <c:x val="-2.8673835125448206E-2"/>
                  <c:y val="-5.183700809451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B14-4AA5-999D-A642CFC7DCE4}"/>
                </c:ext>
              </c:extLst>
            </c:dLbl>
            <c:dLbl>
              <c:idx val="15"/>
              <c:layout>
                <c:manualLayout>
                  <c:x val="-2.1505376344086197E-2"/>
                  <c:y val="-4.8573962155503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B14-4AA5-999D-A642CFC7DCE4}"/>
                </c:ext>
              </c:extLst>
            </c:dLbl>
            <c:dLbl>
              <c:idx val="16"/>
              <c:layout>
                <c:manualLayout>
                  <c:x val="-2.6284348864994027E-2"/>
                  <c:y val="-3.7567098189811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FF-4F5F-A9CF-BD41D041C138}"/>
                </c:ext>
              </c:extLst>
            </c:dLbl>
            <c:dLbl>
              <c:idx val="17"/>
              <c:layout>
                <c:manualLayout>
                  <c:x val="-3.5842293906810214E-2"/>
                  <c:y val="-4.1741220210901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FF-4F5F-A9CF-BD41D041C138}"/>
                </c:ext>
              </c:extLst>
            </c:dLbl>
            <c:dLbl>
              <c:idx val="18"/>
              <c:layout>
                <c:manualLayout>
                  <c:x val="-2.3894862604540025E-2"/>
                  <c:y val="-2.9218854147631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FF-4F5F-A9CF-BD41D041C1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'G-2'!$T$52:$T$71</c:f>
              <c:numCache>
                <c:formatCode>_(* #,##0_______);_(* \(#,##0\);_(* "-"??_);_(@_)</c:formatCode>
                <c:ptCount val="20"/>
                <c:pt idx="0">
                  <c:v>3.6789999999999998</c:v>
                </c:pt>
                <c:pt idx="1">
                  <c:v>3.4020000000000001</c:v>
                </c:pt>
                <c:pt idx="2">
                  <c:v>3.31</c:v>
                </c:pt>
                <c:pt idx="3">
                  <c:v>2.5390000000000001</c:v>
                </c:pt>
                <c:pt idx="4">
                  <c:v>2.8839999999999999</c:v>
                </c:pt>
                <c:pt idx="5">
                  <c:v>2.9470000000000001</c:v>
                </c:pt>
                <c:pt idx="6">
                  <c:v>2.891</c:v>
                </c:pt>
                <c:pt idx="7">
                  <c:v>2.7170000000000001</c:v>
                </c:pt>
                <c:pt idx="8">
                  <c:v>3.6960000000000002</c:v>
                </c:pt>
                <c:pt idx="9">
                  <c:v>3.004</c:v>
                </c:pt>
                <c:pt idx="10">
                  <c:v>3.6549999999999998</c:v>
                </c:pt>
                <c:pt idx="11">
                  <c:v>3.7949999999999999</c:v>
                </c:pt>
                <c:pt idx="12">
                  <c:v>3.5640000000000001</c:v>
                </c:pt>
                <c:pt idx="13">
                  <c:v>3.6469999999999998</c:v>
                </c:pt>
                <c:pt idx="14">
                  <c:v>4.3289999999999997</c:v>
                </c:pt>
                <c:pt idx="15">
                  <c:v>3.5369999999999999</c:v>
                </c:pt>
                <c:pt idx="16">
                  <c:v>3.0640000000000001</c:v>
                </c:pt>
                <c:pt idx="17">
                  <c:v>3.0640000000000001</c:v>
                </c:pt>
                <c:pt idx="18">
                  <c:v>3.4870000000000001</c:v>
                </c:pt>
                <c:pt idx="19">
                  <c:v>3.347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B14-4AA5-999D-A642CFC7DC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226280"/>
        <c:axId val="309232552"/>
      </c:lineChart>
      <c:catAx>
        <c:axId val="30922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s-PE" b="1"/>
            </a:pPr>
            <a:endParaRPr lang="es-PE"/>
          </a:p>
        </c:txPr>
        <c:crossAx val="309232552"/>
        <c:crosses val="autoZero"/>
        <c:auto val="1"/>
        <c:lblAlgn val="ctr"/>
        <c:lblOffset val="100"/>
        <c:noMultiLvlLbl val="0"/>
      </c:catAx>
      <c:valAx>
        <c:axId val="309232552"/>
        <c:scaling>
          <c:orientation val="minMax"/>
        </c:scaling>
        <c:delete val="1"/>
        <c:axPos val="l"/>
        <c:numFmt formatCode="_(* #,##0_______);_(* \(#,##0\);_(* &quot;-&quot;??_);_(@_)" sourceLinked="1"/>
        <c:majorTickMark val="out"/>
        <c:minorTickMark val="none"/>
        <c:tickLblPos val="none"/>
        <c:crossAx val="309226280"/>
        <c:crosses val="autoZero"/>
        <c:crossBetween val="between"/>
      </c:valAx>
      <c:spPr>
        <a:noFill/>
      </c:spPr>
    </c:plotArea>
    <c:legend>
      <c:legendPos val="t"/>
      <c:overlay val="0"/>
      <c:spPr>
        <a:noFill/>
      </c:spPr>
      <c:txPr>
        <a:bodyPr/>
        <a:lstStyle/>
        <a:p>
          <a:pPr>
            <a:defRPr lang="es-PE" b="1"/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2D2D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400"/>
            </a:pPr>
            <a:r>
              <a:rPr lang="en-US" sz="1400"/>
              <a:t>LIQUIDACIONES </a:t>
            </a:r>
            <a:r>
              <a:rPr lang="en-US" sz="1000"/>
              <a:t>(EN MILES)</a:t>
            </a:r>
            <a:endParaRPr lang="en-US" sz="1400"/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'G-2'!$S$51</c:f>
              <c:strCache>
                <c:ptCount val="1"/>
                <c:pt idx="0">
                  <c:v>LIMA  METROPOLITANA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4.444444444444444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B5-4175-B115-BFD780146AF5}"/>
                </c:ext>
              </c:extLst>
            </c:dLbl>
            <c:dLbl>
              <c:idx val="1"/>
              <c:layout>
                <c:manualLayout>
                  <c:x val="-4.1666666666666664E-2"/>
                  <c:y val="-5.0926290463692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B5-4175-B115-BFD780146AF5}"/>
                </c:ext>
              </c:extLst>
            </c:dLbl>
            <c:dLbl>
              <c:idx val="2"/>
              <c:layout>
                <c:manualLayout>
                  <c:x val="-3.888888888888889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B5-4175-B115-BFD780146AF5}"/>
                </c:ext>
              </c:extLst>
            </c:dLbl>
            <c:dLbl>
              <c:idx val="3"/>
              <c:layout>
                <c:manualLayout>
                  <c:x val="-3.6111111111111108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B5-4175-B115-BFD780146AF5}"/>
                </c:ext>
              </c:extLst>
            </c:dLbl>
            <c:dLbl>
              <c:idx val="4"/>
              <c:layout>
                <c:manualLayout>
                  <c:x val="-4.166666666666666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B5-4175-B115-BFD780146AF5}"/>
                </c:ext>
              </c:extLst>
            </c:dLbl>
            <c:dLbl>
              <c:idx val="5"/>
              <c:layout>
                <c:manualLayout>
                  <c:x val="-5.0000218722659619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B5-4175-B115-BFD780146AF5}"/>
                </c:ext>
              </c:extLst>
            </c:dLbl>
            <c:dLbl>
              <c:idx val="6"/>
              <c:layout>
                <c:manualLayout>
                  <c:x val="-0.05"/>
                  <c:y val="-4.6296296296296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B5-4175-B115-BFD780146AF5}"/>
                </c:ext>
              </c:extLst>
            </c:dLbl>
            <c:dLbl>
              <c:idx val="7"/>
              <c:layout>
                <c:manualLayout>
                  <c:x val="-4.7222222222222221E-2"/>
                  <c:y val="-5.5556284631087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B5-4175-B115-BFD780146AF5}"/>
                </c:ext>
              </c:extLst>
            </c:dLbl>
            <c:dLbl>
              <c:idx val="8"/>
              <c:layout>
                <c:manualLayout>
                  <c:x val="-4.166666666666666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B5-4175-B115-BFD780146AF5}"/>
                </c:ext>
              </c:extLst>
            </c:dLbl>
            <c:dLbl>
              <c:idx val="9"/>
              <c:layout>
                <c:manualLayout>
                  <c:x val="-0.05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B5-4175-B115-BFD780146AF5}"/>
                </c:ext>
              </c:extLst>
            </c:dLbl>
            <c:dLbl>
              <c:idx val="10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B5-4175-B115-BFD780146AF5}"/>
                </c:ext>
              </c:extLst>
            </c:dLbl>
            <c:dLbl>
              <c:idx val="11"/>
              <c:layout>
                <c:manualLayout>
                  <c:x val="-4.166688538932633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B5-4175-B115-BFD780146AF5}"/>
                </c:ext>
              </c:extLst>
            </c:dLbl>
            <c:dLbl>
              <c:idx val="12"/>
              <c:layout>
                <c:manualLayout>
                  <c:x val="-4.1666666666666768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B5-4175-B115-BFD780146AF5}"/>
                </c:ext>
              </c:extLst>
            </c:dLbl>
            <c:dLbl>
              <c:idx val="13"/>
              <c:layout>
                <c:manualLayout>
                  <c:x val="-3.5714285714285712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B5-4175-B115-BFD780146AF5}"/>
                </c:ext>
              </c:extLst>
            </c:dLbl>
            <c:dLbl>
              <c:idx val="14"/>
              <c:layout>
                <c:manualLayout>
                  <c:x val="-3.5714285714285712E-2"/>
                  <c:y val="-4.5327459258011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6D-4833-9755-A844989E4C0E}"/>
                </c:ext>
              </c:extLst>
            </c:dLbl>
            <c:dLbl>
              <c:idx val="15"/>
              <c:layout>
                <c:manualLayout>
                  <c:x val="-3.5714285714285803E-2"/>
                  <c:y val="-4.9448137372376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6D-4833-9755-A844989E4C0E}"/>
                </c:ext>
              </c:extLst>
            </c:dLbl>
            <c:dLbl>
              <c:idx val="16"/>
              <c:layout>
                <c:manualLayout>
                  <c:x val="-3.5714285714285712E-2"/>
                  <c:y val="-4.5327459258011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6D-4833-9755-A844989E4C0E}"/>
                </c:ext>
              </c:extLst>
            </c:dLbl>
            <c:dLbl>
              <c:idx val="17"/>
              <c:layout>
                <c:manualLayout>
                  <c:x val="-3.8095238095238099E-2"/>
                  <c:y val="-4.1206781143647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6D-4833-9755-A844989E4C0E}"/>
                </c:ext>
              </c:extLst>
            </c:dLbl>
            <c:dLbl>
              <c:idx val="18"/>
              <c:layout>
                <c:manualLayout>
                  <c:x val="-3.3333333333333333E-2"/>
                  <c:y val="-4.9448137372376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6D-4833-9755-A844989E4C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'G-2'!$U$52:$U$71</c:f>
              <c:numCache>
                <c:formatCode>_(* #,##0_______);_(* \(#,##0\);_(* "-"??_);_(@_)</c:formatCode>
                <c:ptCount val="20"/>
                <c:pt idx="0">
                  <c:v>8.343</c:v>
                </c:pt>
                <c:pt idx="1">
                  <c:v>9.2850000000000001</c:v>
                </c:pt>
                <c:pt idx="2">
                  <c:v>7.875</c:v>
                </c:pt>
                <c:pt idx="3">
                  <c:v>8.5679999999999996</c:v>
                </c:pt>
                <c:pt idx="4">
                  <c:v>9.4770000000000003</c:v>
                </c:pt>
                <c:pt idx="5">
                  <c:v>10.637</c:v>
                </c:pt>
                <c:pt idx="6">
                  <c:v>12.909000000000001</c:v>
                </c:pt>
                <c:pt idx="7">
                  <c:v>13.214</c:v>
                </c:pt>
                <c:pt idx="8">
                  <c:v>14.346</c:v>
                </c:pt>
                <c:pt idx="9">
                  <c:v>16.241</c:v>
                </c:pt>
                <c:pt idx="10">
                  <c:v>20.82</c:v>
                </c:pt>
                <c:pt idx="11">
                  <c:v>17.870999999999999</c:v>
                </c:pt>
                <c:pt idx="12">
                  <c:v>21.914000000000001</c:v>
                </c:pt>
                <c:pt idx="13">
                  <c:v>22.375</c:v>
                </c:pt>
                <c:pt idx="14">
                  <c:v>20.344000000000001</c:v>
                </c:pt>
                <c:pt idx="15">
                  <c:v>15.789</c:v>
                </c:pt>
                <c:pt idx="16">
                  <c:v>17.068999999999999</c:v>
                </c:pt>
                <c:pt idx="17">
                  <c:v>16.521000000000001</c:v>
                </c:pt>
                <c:pt idx="18">
                  <c:v>16.07</c:v>
                </c:pt>
                <c:pt idx="19">
                  <c:v>18.748000000000001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B5-4175-B115-BFD780146AF5}"/>
            </c:ext>
          </c:extLst>
        </c:ser>
        <c:ser>
          <c:idx val="1"/>
          <c:order val="1"/>
          <c:tx>
            <c:strRef>
              <c:f>'G-2'!$V$28</c:f>
              <c:strCache>
                <c:ptCount val="1"/>
                <c:pt idx="0">
                  <c:v>PERÚ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5.555555555555555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3B5-4175-B115-BFD780146AF5}"/>
                </c:ext>
              </c:extLst>
            </c:dLbl>
            <c:dLbl>
              <c:idx val="1"/>
              <c:layout>
                <c:manualLayout>
                  <c:x val="-4.1666666666666664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3B5-4175-B115-BFD780146AF5}"/>
                </c:ext>
              </c:extLst>
            </c:dLbl>
            <c:dLbl>
              <c:idx val="2"/>
              <c:layout>
                <c:manualLayout>
                  <c:x val="-0.05"/>
                  <c:y val="-4.6296296296296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3B5-4175-B115-BFD780146AF5}"/>
                </c:ext>
              </c:extLst>
            </c:dLbl>
            <c:dLbl>
              <c:idx val="3"/>
              <c:layout>
                <c:manualLayout>
                  <c:x val="-4.7222222222222221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3B5-4175-B115-BFD780146AF5}"/>
                </c:ext>
              </c:extLst>
            </c:dLbl>
            <c:dLbl>
              <c:idx val="4"/>
              <c:layout>
                <c:manualLayout>
                  <c:x val="-4.7222222222222221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3B5-4175-B115-BFD780146AF5}"/>
                </c:ext>
              </c:extLst>
            </c:dLbl>
            <c:dLbl>
              <c:idx val="5"/>
              <c:layout>
                <c:manualLayout>
                  <c:x val="-4.722222222222222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3B5-4175-B115-BFD780146AF5}"/>
                </c:ext>
              </c:extLst>
            </c:dLbl>
            <c:dLbl>
              <c:idx val="6"/>
              <c:layout>
                <c:manualLayout>
                  <c:x val="-4.9999999999999947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3B5-4175-B115-BFD780146AF5}"/>
                </c:ext>
              </c:extLst>
            </c:dLbl>
            <c:dLbl>
              <c:idx val="7"/>
              <c:layout>
                <c:manualLayout>
                  <c:x val="-5.5555555555555552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3B5-4175-B115-BFD780146AF5}"/>
                </c:ext>
              </c:extLst>
            </c:dLbl>
            <c:dLbl>
              <c:idx val="8"/>
              <c:layout>
                <c:manualLayout>
                  <c:x val="-0.05"/>
                  <c:y val="-5.555555555555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3B5-4175-B115-BFD780146AF5}"/>
                </c:ext>
              </c:extLst>
            </c:dLbl>
            <c:dLbl>
              <c:idx val="9"/>
              <c:layout>
                <c:manualLayout>
                  <c:x val="-5.5555555555555552E-2"/>
                  <c:y val="-5.0925925925925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3B5-4175-B115-BFD780146AF5}"/>
                </c:ext>
              </c:extLst>
            </c:dLbl>
            <c:dLbl>
              <c:idx val="10"/>
              <c:layout>
                <c:manualLayout>
                  <c:x val="-4.7222222222222221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3B5-4175-B115-BFD780146AF5}"/>
                </c:ext>
              </c:extLst>
            </c:dLbl>
            <c:dLbl>
              <c:idx val="11"/>
              <c:layout>
                <c:manualLayout>
                  <c:x val="-4.7222440944881892E-2"/>
                  <c:y val="-4.629629629629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3B5-4175-B115-BFD780146AF5}"/>
                </c:ext>
              </c:extLst>
            </c:dLbl>
            <c:dLbl>
              <c:idx val="12"/>
              <c:layout>
                <c:manualLayout>
                  <c:x val="-4.2460254968129073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3B5-4175-B115-BFD780146AF5}"/>
                </c:ext>
              </c:extLst>
            </c:dLbl>
            <c:dLbl>
              <c:idx val="13"/>
              <c:layout>
                <c:manualLayout>
                  <c:x val="-3.5714285714285712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3B5-4175-B115-BFD780146AF5}"/>
                </c:ext>
              </c:extLst>
            </c:dLbl>
            <c:dLbl>
              <c:idx val="14"/>
              <c:layout>
                <c:manualLayout>
                  <c:x val="-2.6190476190476191E-2"/>
                  <c:y val="-3.2407407407407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3B5-4175-B115-BFD780146AF5}"/>
                </c:ext>
              </c:extLst>
            </c:dLbl>
            <c:dLbl>
              <c:idx val="15"/>
              <c:layout>
                <c:manualLayout>
                  <c:x val="-2.8571428571428657E-2"/>
                  <c:y val="-4.1206781143647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6D-4833-9755-A844989E4C0E}"/>
                </c:ext>
              </c:extLst>
            </c:dLbl>
            <c:dLbl>
              <c:idx val="16"/>
              <c:layout>
                <c:manualLayout>
                  <c:x val="-4.2857142857143031E-2"/>
                  <c:y val="-4.5327459258011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6D-4833-9755-A844989E4C0E}"/>
                </c:ext>
              </c:extLst>
            </c:dLbl>
            <c:dLbl>
              <c:idx val="17"/>
              <c:layout>
                <c:manualLayout>
                  <c:x val="-4.2857142857142858E-2"/>
                  <c:y val="-3.7086103029282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6D-4833-9755-A844989E4C0E}"/>
                </c:ext>
              </c:extLst>
            </c:dLbl>
            <c:dLbl>
              <c:idx val="18"/>
              <c:layout>
                <c:manualLayout>
                  <c:x val="-2.6190476190476191E-2"/>
                  <c:y val="-4.9448137372376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6D-4833-9755-A844989E4C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'G-2'!$R$5:$R$24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'G-2'!$V$52:$V$71</c:f>
              <c:numCache>
                <c:formatCode>_(* #,##0_______);_(* \(#,##0\);_(* "-"??_);_(@_)</c:formatCode>
                <c:ptCount val="20"/>
                <c:pt idx="0">
                  <c:v>29.635999999999999</c:v>
                </c:pt>
                <c:pt idx="1">
                  <c:v>28.074999999999999</c:v>
                </c:pt>
                <c:pt idx="2">
                  <c:v>24.56</c:v>
                </c:pt>
                <c:pt idx="3">
                  <c:v>31.934999999999999</c:v>
                </c:pt>
                <c:pt idx="4">
                  <c:v>29.963999999999999</c:v>
                </c:pt>
                <c:pt idx="5">
                  <c:v>28.356000000000002</c:v>
                </c:pt>
                <c:pt idx="6">
                  <c:v>29.89</c:v>
                </c:pt>
                <c:pt idx="7">
                  <c:v>31.516999999999999</c:v>
                </c:pt>
                <c:pt idx="8">
                  <c:v>34.404000000000003</c:v>
                </c:pt>
                <c:pt idx="9">
                  <c:v>38.405000000000001</c:v>
                </c:pt>
                <c:pt idx="10">
                  <c:v>40.798000000000002</c:v>
                </c:pt>
                <c:pt idx="11">
                  <c:v>37.335000000000001</c:v>
                </c:pt>
                <c:pt idx="12">
                  <c:v>42.622</c:v>
                </c:pt>
                <c:pt idx="13">
                  <c:v>45.54</c:v>
                </c:pt>
                <c:pt idx="14">
                  <c:v>45.054000000000002</c:v>
                </c:pt>
                <c:pt idx="15">
                  <c:v>41.94</c:v>
                </c:pt>
                <c:pt idx="16">
                  <c:v>39.003999999999998</c:v>
                </c:pt>
                <c:pt idx="17">
                  <c:v>39.003999999999998</c:v>
                </c:pt>
                <c:pt idx="18">
                  <c:v>36.770000000000003</c:v>
                </c:pt>
                <c:pt idx="19">
                  <c:v>37.523000000000003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B5-4175-B115-BFD780146A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228632"/>
        <c:axId val="309229024"/>
      </c:lineChart>
      <c:catAx>
        <c:axId val="3092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s-PE" b="1"/>
            </a:pPr>
            <a:endParaRPr lang="es-PE"/>
          </a:p>
        </c:txPr>
        <c:crossAx val="309229024"/>
        <c:crosses val="autoZero"/>
        <c:auto val="1"/>
        <c:lblAlgn val="ctr"/>
        <c:lblOffset val="100"/>
        <c:noMultiLvlLbl val="0"/>
      </c:catAx>
      <c:valAx>
        <c:axId val="309229024"/>
        <c:scaling>
          <c:orientation val="minMax"/>
        </c:scaling>
        <c:delete val="1"/>
        <c:axPos val="l"/>
        <c:numFmt formatCode="_(* #,##0_______);_(* \(#,##0\);_(* &quot;-&quot;??_);_(@_)" sourceLinked="1"/>
        <c:majorTickMark val="out"/>
        <c:minorTickMark val="none"/>
        <c:tickLblPos val="none"/>
        <c:crossAx val="309228632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lang="es-PE" b="1"/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B4B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 sz="1400">
                <a:latin typeface="Arial" panose="020B0604020202020204" pitchFamily="34" charset="0"/>
                <a:cs typeface="Arial" panose="020B0604020202020204" pitchFamily="34" charset="0"/>
              </a:rPr>
              <a:t>LIQUIDACIONES POR SEXO </a:t>
            </a:r>
          </a:p>
          <a:p>
            <a:pPr>
              <a:defRPr/>
            </a:pPr>
            <a:r>
              <a:rPr lang="es-PE" sz="1050">
                <a:latin typeface="Arial" panose="020B0604020202020204" pitchFamily="34" charset="0"/>
                <a:cs typeface="Arial" panose="020B0604020202020204" pitchFamily="34" charset="0"/>
              </a:rPr>
              <a:t>(EN MILES)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121593291404445E-2"/>
          <c:y val="0.23732830271216102"/>
          <c:w val="0.95387840670862034"/>
          <c:h val="0.65595107903178773"/>
        </c:manualLayout>
      </c:layout>
      <c:lineChart>
        <c:grouping val="standard"/>
        <c:varyColors val="0"/>
        <c:ser>
          <c:idx val="0"/>
          <c:order val="0"/>
          <c:tx>
            <c:strRef>
              <c:f>'G-3'!$R$13</c:f>
              <c:strCache>
                <c:ptCount val="1"/>
                <c:pt idx="0">
                  <c:v>MASCULINO</c:v>
                </c:pt>
              </c:strCache>
            </c:strRef>
          </c:tx>
          <c:spPr>
            <a:ln w="41275">
              <a:solidFill>
                <a:srgbClr val="FF0000"/>
              </a:solidFill>
            </a:ln>
          </c:spPr>
          <c:marker>
            <c:symbol val="diamond"/>
            <c:size val="10"/>
          </c:marker>
          <c:dLbls>
            <c:dLbl>
              <c:idx val="0"/>
              <c:layout>
                <c:manualLayout>
                  <c:x val="-3.3543142012908762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29-4501-800F-D110E8AE0008}"/>
                </c:ext>
              </c:extLst>
            </c:dLbl>
            <c:dLbl>
              <c:idx val="1"/>
              <c:layout>
                <c:manualLayout>
                  <c:x val="-1.467505241090146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29-4501-800F-D110E8AE0008}"/>
                </c:ext>
              </c:extLst>
            </c:dLbl>
            <c:dLbl>
              <c:idx val="2"/>
              <c:layout>
                <c:manualLayout>
                  <c:x val="-3.3542976939203356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29-4501-800F-D110E8AE0008}"/>
                </c:ext>
              </c:extLst>
            </c:dLbl>
            <c:dLbl>
              <c:idx val="3"/>
              <c:layout>
                <c:manualLayout>
                  <c:x val="-2.935010482180293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29-4501-800F-D110E8AE0008}"/>
                </c:ext>
              </c:extLst>
            </c:dLbl>
            <c:dLbl>
              <c:idx val="4"/>
              <c:layout>
                <c:manualLayout>
                  <c:x val="-2.725366876310272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29-4501-800F-D110E8AE0008}"/>
                </c:ext>
              </c:extLst>
            </c:dLbl>
            <c:dLbl>
              <c:idx val="5"/>
              <c:layout>
                <c:manualLayout>
                  <c:x val="-2.725366876310272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29-4501-800F-D110E8AE0008}"/>
                </c:ext>
              </c:extLst>
            </c:dLbl>
            <c:dLbl>
              <c:idx val="6"/>
              <c:layout>
                <c:manualLayout>
                  <c:x val="-2.9350104821802857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29-4501-800F-D110E8AE0008}"/>
                </c:ext>
              </c:extLst>
            </c:dLbl>
            <c:dLbl>
              <c:idx val="7"/>
              <c:layout>
                <c:manualLayout>
                  <c:x val="-2.0964360587002098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29-4501-800F-D110E8AE0008}"/>
                </c:ext>
              </c:extLst>
            </c:dLbl>
            <c:dLbl>
              <c:idx val="8"/>
              <c:layout>
                <c:manualLayout>
                  <c:x val="-2.9350104821803013E-2"/>
                  <c:y val="-5.5555555555555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29-4501-800F-D110E8AE0008}"/>
                </c:ext>
              </c:extLst>
            </c:dLbl>
            <c:dLbl>
              <c:idx val="9"/>
              <c:layout>
                <c:manualLayout>
                  <c:x val="-2.096436058700220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29-4501-800F-D110E8AE0008}"/>
                </c:ext>
              </c:extLst>
            </c:dLbl>
            <c:dLbl>
              <c:idx val="10"/>
              <c:layout>
                <c:manualLayout>
                  <c:x val="-1.2578616352200978E-2"/>
                  <c:y val="-1.8518518518518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29-4501-800F-D110E8AE0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'G-3'!$S$7:$AD$7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'G-3'!$S$13:$AD$13</c:f>
              <c:numCache>
                <c:formatCode>#,##0_);\(#,##0\)</c:formatCode>
                <c:ptCount val="12"/>
                <c:pt idx="0">
                  <c:v>3.2080000000000002</c:v>
                </c:pt>
                <c:pt idx="1">
                  <c:v>2.198</c:v>
                </c:pt>
                <c:pt idx="2">
                  <c:v>2.7719999999999998</c:v>
                </c:pt>
                <c:pt idx="3">
                  <c:v>2.1589999999999998</c:v>
                </c:pt>
                <c:pt idx="4">
                  <c:v>2.1059999999999999</c:v>
                </c:pt>
                <c:pt idx="5">
                  <c:v>1.571</c:v>
                </c:pt>
                <c:pt idx="6">
                  <c:v>1.9139999999999999</c:v>
                </c:pt>
                <c:pt idx="7">
                  <c:v>1.8280000000000001</c:v>
                </c:pt>
                <c:pt idx="8">
                  <c:v>2.0830000000000002</c:v>
                </c:pt>
                <c:pt idx="9">
                  <c:v>1.7949999999999999</c:v>
                </c:pt>
                <c:pt idx="10">
                  <c:v>1.7030000000000001</c:v>
                </c:pt>
                <c:pt idx="11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29-4501-800F-D110E8AE0008}"/>
            </c:ext>
          </c:extLst>
        </c:ser>
        <c:ser>
          <c:idx val="1"/>
          <c:order val="1"/>
          <c:tx>
            <c:strRef>
              <c:f>'G-3'!$R$14</c:f>
              <c:strCache>
                <c:ptCount val="1"/>
                <c:pt idx="0">
                  <c:v>FEMENINO</c:v>
                </c:pt>
              </c:strCache>
            </c:strRef>
          </c:tx>
          <c:spPr>
            <a:ln w="50800">
              <a:solidFill>
                <a:srgbClr val="FF5757"/>
              </a:solidFill>
            </a:ln>
          </c:spPr>
          <c:marker>
            <c:symbol val="square"/>
            <c:size val="9"/>
          </c:marker>
          <c:dLbls>
            <c:dLbl>
              <c:idx val="0"/>
              <c:layout>
                <c:manualLayout>
                  <c:x val="-2.7253668763102725E-2"/>
                  <c:y val="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29-4501-800F-D110E8AE0008}"/>
                </c:ext>
              </c:extLst>
            </c:dLbl>
            <c:dLbl>
              <c:idx val="1"/>
              <c:layout>
                <c:manualLayout>
                  <c:x val="-2.7253668763102725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29-4501-800F-D110E8AE0008}"/>
                </c:ext>
              </c:extLst>
            </c:dLbl>
            <c:dLbl>
              <c:idx val="2"/>
              <c:layout>
                <c:manualLayout>
                  <c:x val="-2.5157232704402517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29-4501-800F-D110E8AE0008}"/>
                </c:ext>
              </c:extLst>
            </c:dLbl>
            <c:dLbl>
              <c:idx val="3"/>
              <c:layout>
                <c:manualLayout>
                  <c:x val="-2.7253668763102725E-2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29-4501-800F-D110E8AE0008}"/>
                </c:ext>
              </c:extLst>
            </c:dLbl>
            <c:dLbl>
              <c:idx val="4"/>
              <c:layout>
                <c:manualLayout>
                  <c:x val="-2.7253668763102725E-2"/>
                  <c:y val="7.4073709536307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B29-4501-800F-D110E8AE0008}"/>
                </c:ext>
              </c:extLst>
            </c:dLbl>
            <c:dLbl>
              <c:idx val="5"/>
              <c:layout>
                <c:manualLayout>
                  <c:x val="-2.5157232704402517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29-4501-800F-D110E8AE0008}"/>
                </c:ext>
              </c:extLst>
            </c:dLbl>
            <c:dLbl>
              <c:idx val="6"/>
              <c:layout>
                <c:manualLayout>
                  <c:x val="-2.7253668763102649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29-4501-800F-D110E8AE0008}"/>
                </c:ext>
              </c:extLst>
            </c:dLbl>
            <c:dLbl>
              <c:idx val="7"/>
              <c:layout>
                <c:manualLayout>
                  <c:x val="-2.9350104821802937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29-4501-800F-D110E8AE0008}"/>
                </c:ext>
              </c:extLst>
            </c:dLbl>
            <c:dLbl>
              <c:idx val="8"/>
              <c:layout>
                <c:manualLayout>
                  <c:x val="-2.9350104821802937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29-4501-800F-D110E8AE0008}"/>
                </c:ext>
              </c:extLst>
            </c:dLbl>
            <c:dLbl>
              <c:idx val="9"/>
              <c:layout>
                <c:manualLayout>
                  <c:x val="-3.1446540880503145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29-4501-800F-D110E8AE0008}"/>
                </c:ext>
              </c:extLst>
            </c:dLbl>
            <c:dLbl>
              <c:idx val="10"/>
              <c:layout>
                <c:manualLayout>
                  <c:x val="-3.3542976939203356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29-4501-800F-D110E8AE0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'G-3'!$S$7:$AD$7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'G-3'!$S$14:$AD$14</c:f>
              <c:numCache>
                <c:formatCode>#,##0_);\(#,##0\)</c:formatCode>
                <c:ptCount val="12"/>
                <c:pt idx="0">
                  <c:v>1.7649999999999999</c:v>
                </c:pt>
                <c:pt idx="1">
                  <c:v>1.2170000000000001</c:v>
                </c:pt>
                <c:pt idx="2">
                  <c:v>0.74099999999999999</c:v>
                </c:pt>
                <c:pt idx="3">
                  <c:v>1.3380000000000001</c:v>
                </c:pt>
                <c:pt idx="4">
                  <c:v>1.1950000000000001</c:v>
                </c:pt>
                <c:pt idx="5">
                  <c:v>1.006</c:v>
                </c:pt>
                <c:pt idx="6">
                  <c:v>1.131</c:v>
                </c:pt>
                <c:pt idx="7">
                  <c:v>1.204</c:v>
                </c:pt>
                <c:pt idx="8">
                  <c:v>1.304</c:v>
                </c:pt>
                <c:pt idx="9">
                  <c:v>1.0940000000000001</c:v>
                </c:pt>
                <c:pt idx="10">
                  <c:v>0.99199999999999999</c:v>
                </c:pt>
                <c:pt idx="11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29-4501-800F-D110E8AE00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230592"/>
        <c:axId val="309233728"/>
      </c:lineChart>
      <c:catAx>
        <c:axId val="309230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09233728"/>
        <c:crosses val="autoZero"/>
        <c:auto val="1"/>
        <c:lblAlgn val="ctr"/>
        <c:lblOffset val="100"/>
        <c:noMultiLvlLbl val="0"/>
      </c:catAx>
      <c:valAx>
        <c:axId val="309233728"/>
        <c:scaling>
          <c:orientation val="minMax"/>
        </c:scaling>
        <c:delete val="1"/>
        <c:axPos val="l"/>
        <c:numFmt formatCode="#,##0_);\(#,##0\)" sourceLinked="1"/>
        <c:majorTickMark val="out"/>
        <c:minorTickMark val="none"/>
        <c:tickLblPos val="none"/>
        <c:crossAx val="309230592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22225">
      <a:solidFill>
        <a:srgbClr val="FF4B4B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s-PE"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CONSULTAS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explosion val="25"/>
          <c:dPt>
            <c:idx val="1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1-D447-4C2B-9341-DBCB51B8E1E5}"/>
              </c:ext>
            </c:extLst>
          </c:dPt>
          <c:dLbls>
            <c:dLbl>
              <c:idx val="0"/>
              <c:layout>
                <c:manualLayout>
                  <c:x val="3.2600721784777256E-2"/>
                  <c:y val="5.21111130181194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47-4C2B-9341-DBCB51B8E1E5}"/>
                </c:ext>
              </c:extLst>
            </c:dLbl>
            <c:dLbl>
              <c:idx val="1"/>
              <c:layout>
                <c:manualLayout>
                  <c:x val="-0.1237325021872266"/>
                  <c:y val="-0.133170856221998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47-4C2B-9341-DBCB51B8E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'G-3'!$S$4:$S$5</c:f>
              <c:strCache>
                <c:ptCount val="2"/>
                <c:pt idx="0">
                  <c:v>EMPLEADOR</c:v>
                </c:pt>
                <c:pt idx="1">
                  <c:v>TRABAJADOR</c:v>
                </c:pt>
              </c:strCache>
            </c:strRef>
          </c:cat>
          <c:val>
            <c:numRef>
              <c:f>'G-3'!$T$4:$T$5</c:f>
              <c:numCache>
                <c:formatCode>_ * #,##0_ ;_ * \-#,##0_ ;_ * "-"??_ ;_ @_ </c:formatCode>
                <c:ptCount val="2"/>
                <c:pt idx="0">
                  <c:v>28240</c:v>
                </c:pt>
                <c:pt idx="1">
                  <c:v>391574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7-4C2B-9341-DBCB51B8E1E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 w="19050">
      <a:solidFill>
        <a:srgbClr val="FF2D2D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lang="es-PE" sz="20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CONCILIACIONES</a:t>
            </a:r>
          </a:p>
          <a:p>
            <a:pPr>
              <a:defRPr lang="es-PE" sz="20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50">
                <a:latin typeface="Arial" panose="020B0604020202020204" pitchFamily="34" charset="0"/>
                <a:cs typeface="Arial" panose="020B0604020202020204" pitchFamily="34" charset="0"/>
              </a:rPr>
              <a:t>(EN</a:t>
            </a:r>
            <a:r>
              <a:rPr lang="en-US" sz="1050" baseline="0">
                <a:latin typeface="Arial" panose="020B0604020202020204" pitchFamily="34" charset="0"/>
                <a:cs typeface="Arial" panose="020B0604020202020204" pitchFamily="34" charset="0"/>
              </a:rPr>
              <a:t> MILES)</a:t>
            </a:r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5048018150274945"/>
          <c:y val="3.7101456049564045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927384076991747E-5"/>
          <c:y val="0.26461664080641628"/>
          <c:w val="0.99722222222222157"/>
          <c:h val="0.4939843421630749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'G-3'!$R$8</c:f>
              <c:strCache>
                <c:ptCount val="1"/>
                <c:pt idx="0">
                  <c:v>CONCILIADAS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2"/>
              <c:layout>
                <c:manualLayout>
                  <c:x val="6.7796610169494629E-3"/>
                  <c:y val="-8.502318791847159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48-46EC-80D2-4AC3835857D3}"/>
                </c:ext>
              </c:extLst>
            </c:dLbl>
            <c:dLbl>
              <c:idx val="3"/>
              <c:layout>
                <c:manualLayout>
                  <c:x val="6.7796610169494629E-3"/>
                  <c:y val="-1.3913046018586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48-46EC-80D2-4AC3835857D3}"/>
                </c:ext>
              </c:extLst>
            </c:dLbl>
            <c:dLbl>
              <c:idx val="4"/>
              <c:layout>
                <c:manualLayout>
                  <c:x val="4.519774011299440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48-46EC-80D2-4AC383585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lang="es-PE" sz="1100" b="1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'G-3'!$S$7:$AD$7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'G-3'!$S$8:$AD$8</c:f>
              <c:numCache>
                <c:formatCode>_ * #,##0_ ;_ * \-#,##0_ ;_ * "-"??_ ;_ @_ </c:formatCode>
                <c:ptCount val="12"/>
                <c:pt idx="0">
                  <c:v>0.74199999999999999</c:v>
                </c:pt>
                <c:pt idx="1">
                  <c:v>0.81299999999999994</c:v>
                </c:pt>
                <c:pt idx="2">
                  <c:v>0.85</c:v>
                </c:pt>
                <c:pt idx="3">
                  <c:v>0.88700000000000001</c:v>
                </c:pt>
                <c:pt idx="4">
                  <c:v>0.81399999999999995</c:v>
                </c:pt>
                <c:pt idx="5">
                  <c:v>0.72499999999999998</c:v>
                </c:pt>
                <c:pt idx="6">
                  <c:v>0.69799999999999995</c:v>
                </c:pt>
                <c:pt idx="7">
                  <c:v>0.60599999999999998</c:v>
                </c:pt>
                <c:pt idx="8">
                  <c:v>0.67700000000000005</c:v>
                </c:pt>
                <c:pt idx="9">
                  <c:v>0.66</c:v>
                </c:pt>
                <c:pt idx="10">
                  <c:v>0.57399999999999995</c:v>
                </c:pt>
                <c:pt idx="11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8-46EC-80D2-4AC3835857D3}"/>
            </c:ext>
          </c:extLst>
        </c:ser>
        <c:ser>
          <c:idx val="1"/>
          <c:order val="1"/>
          <c:tx>
            <c:strRef>
              <c:f>'G-3'!$R$9</c:f>
              <c:strCache>
                <c:ptCount val="1"/>
                <c:pt idx="0">
                  <c:v>NO CONCILIADAS</c:v>
                </c:pt>
              </c:strCache>
            </c:strRef>
          </c:tx>
          <c:spPr>
            <a:solidFill>
              <a:srgbClr val="FF5757"/>
            </a:solidFill>
          </c:spPr>
          <c:invertIfNegative val="0"/>
          <c:dLbls>
            <c:dLbl>
              <c:idx val="0"/>
              <c:layout>
                <c:manualLayout>
                  <c:x val="4.519774011299440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48-46EC-80D2-4AC3835857D3}"/>
                </c:ext>
              </c:extLst>
            </c:dLbl>
            <c:dLbl>
              <c:idx val="1"/>
              <c:layout>
                <c:manualLayout>
                  <c:x val="9.039548022598870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48-46EC-80D2-4AC3835857D3}"/>
                </c:ext>
              </c:extLst>
            </c:dLbl>
            <c:dLbl>
              <c:idx val="2"/>
              <c:layout>
                <c:manualLayout>
                  <c:x val="4.5197740112994404E-3"/>
                  <c:y val="-4.63768200619550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48-46EC-80D2-4AC3835857D3}"/>
                </c:ext>
              </c:extLst>
            </c:dLbl>
            <c:dLbl>
              <c:idx val="3"/>
              <c:layout>
                <c:manualLayout>
                  <c:x val="4.5197740112994404E-3"/>
                  <c:y val="-4.63768200619550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48-46EC-80D2-4AC3835857D3}"/>
                </c:ext>
              </c:extLst>
            </c:dLbl>
            <c:dLbl>
              <c:idx val="4"/>
              <c:layout>
                <c:manualLayout>
                  <c:x val="6.779661016949436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48-46EC-80D2-4AC383585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lang="es-PE" sz="11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'G-3'!$S$7:$AD$7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'G-3'!$S$9:$AD$9</c:f>
              <c:numCache>
                <c:formatCode>_ * #,##0_ ;_ * \-#,##0_ ;_ * "-"??_ ;_ @_ </c:formatCode>
                <c:ptCount val="12"/>
                <c:pt idx="0">
                  <c:v>0.58399999999999996</c:v>
                </c:pt>
                <c:pt idx="1">
                  <c:v>0.63</c:v>
                </c:pt>
                <c:pt idx="2">
                  <c:v>0.96099999999999997</c:v>
                </c:pt>
                <c:pt idx="3">
                  <c:v>0.57099999999999995</c:v>
                </c:pt>
                <c:pt idx="4">
                  <c:v>0.54600000000000004</c:v>
                </c:pt>
                <c:pt idx="5">
                  <c:v>0.45400000000000001</c:v>
                </c:pt>
                <c:pt idx="6">
                  <c:v>0.52900000000000003</c:v>
                </c:pt>
                <c:pt idx="7">
                  <c:v>0.51400000000000001</c:v>
                </c:pt>
                <c:pt idx="8">
                  <c:v>0.59</c:v>
                </c:pt>
                <c:pt idx="9">
                  <c:v>0.54</c:v>
                </c:pt>
                <c:pt idx="10">
                  <c:v>0.42099999999999999</c:v>
                </c:pt>
                <c:pt idx="11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48-46EC-80D2-4AC3835857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307564976"/>
        <c:axId val="307566544"/>
        <c:axId val="0"/>
      </c:bar3DChart>
      <c:catAx>
        <c:axId val="30756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PE" b="1"/>
            </a:pPr>
            <a:endParaRPr lang="es-PE"/>
          </a:p>
        </c:txPr>
        <c:crossAx val="307566544"/>
        <c:crosses val="autoZero"/>
        <c:auto val="1"/>
        <c:lblAlgn val="ctr"/>
        <c:lblOffset val="100"/>
        <c:noMultiLvlLbl val="0"/>
      </c:catAx>
      <c:valAx>
        <c:axId val="30756654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one"/>
        <c:crossAx val="307564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801717158237564"/>
          <c:y val="0.89495686773148331"/>
          <c:w val="0.40916321900440838"/>
          <c:h val="6.5312074004259132E-2"/>
        </c:manualLayout>
      </c:layout>
      <c:overlay val="0"/>
      <c:txPr>
        <a:bodyPr/>
        <a:lstStyle/>
        <a:p>
          <a:pPr>
            <a:defRPr lang="es-PE" sz="9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0000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 lang="es-PE" sz="1400">
                <a:latin typeface="Arial" pitchFamily="34" charset="0"/>
                <a:cs typeface="Arial" pitchFamily="34" charset="0"/>
              </a:defRPr>
            </a:pPr>
            <a:r>
              <a:rPr lang="es-PE" sz="1200">
                <a:latin typeface="Arial" pitchFamily="34" charset="0"/>
                <a:cs typeface="Arial" pitchFamily="34" charset="0"/>
              </a:rPr>
              <a:t>ATENCIÓN AL PÚBLICO</a:t>
            </a:r>
          </a:p>
        </c:rich>
      </c:tx>
      <c:layout>
        <c:manualLayout>
          <c:xMode val="edge"/>
          <c:yMode val="edge"/>
          <c:x val="0.36009529063644113"/>
          <c:y val="5.8977486969058454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"/>
          <c:y val="0.357433489827856"/>
          <c:w val="1"/>
          <c:h val="0.48574864761623099"/>
        </c:manualLayout>
      </c:layout>
      <c:lineChart>
        <c:grouping val="standard"/>
        <c:varyColors val="0"/>
        <c:ser>
          <c:idx val="0"/>
          <c:order val="0"/>
          <c:tx>
            <c:strRef>
              <c:f>'C-17'!$B$10</c:f>
              <c:strCache>
                <c:ptCount val="1"/>
                <c:pt idx="0">
                  <c:v>   ATENCIÓN AL PÚBLICO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4.9097748131801996E-2"/>
                  <c:y val="-8.0396781388241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B3-436E-B889-EA3DFCCFA33B}"/>
                </c:ext>
              </c:extLst>
            </c:dLbl>
            <c:dLbl>
              <c:idx val="1"/>
              <c:layout>
                <c:manualLayout>
                  <c:x val="-3.67811826069512E-2"/>
                  <c:y val="-9.84974061340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B3-436E-B889-EA3DFCCFA33B}"/>
                </c:ext>
              </c:extLst>
            </c:dLbl>
            <c:dLbl>
              <c:idx val="2"/>
              <c:layout>
                <c:manualLayout>
                  <c:x val="-5.7329020178210205E-2"/>
                  <c:y val="-6.2673222185255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B3-436E-B889-EA3DFCCFA33B}"/>
                </c:ext>
              </c:extLst>
            </c:dLbl>
            <c:dLbl>
              <c:idx val="3"/>
              <c:layout>
                <c:manualLayout>
                  <c:x val="-4.4376682214086298E-2"/>
                  <c:y val="-8.4846647690165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B3-436E-B889-EA3DFCCFA33B}"/>
                </c:ext>
              </c:extLst>
            </c:dLbl>
            <c:dLbl>
              <c:idx val="4"/>
              <c:layout>
                <c:manualLayout>
                  <c:x val="-6.2508149857064085E-2"/>
                  <c:y val="-5.4528606459404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B3-436E-B889-EA3DFCCFA33B}"/>
                </c:ext>
              </c:extLst>
            </c:dLbl>
            <c:dLbl>
              <c:idx val="5"/>
              <c:layout>
                <c:manualLayout>
                  <c:x val="-4.7061203336844042E-2"/>
                  <c:y val="-7.5117370892018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B3-436E-B889-EA3DFCCFA33B}"/>
                </c:ext>
              </c:extLst>
            </c:dLbl>
            <c:dLbl>
              <c:idx val="6"/>
              <c:layout>
                <c:manualLayout>
                  <c:x val="-3.9801059899359711E-2"/>
                  <c:y val="-7.5117370892018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B3-436E-B889-EA3DFCCFA33B}"/>
                </c:ext>
              </c:extLst>
            </c:dLbl>
            <c:dLbl>
              <c:idx val="7"/>
              <c:layout>
                <c:manualLayout>
                  <c:x val="-4.3783372619823797E-2"/>
                  <c:y val="-6.2598301972816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B3-436E-B889-EA3DFCCFA33B}"/>
                </c:ext>
              </c:extLst>
            </c:dLbl>
            <c:dLbl>
              <c:idx val="8"/>
              <c:layout>
                <c:manualLayout>
                  <c:x val="-4.0867813497835061E-2"/>
                  <c:y val="-7.5117370892018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B3-436E-B889-EA3DFCCFA33B}"/>
                </c:ext>
              </c:extLst>
            </c:dLbl>
            <c:dLbl>
              <c:idx val="9"/>
              <c:layout>
                <c:manualLayout>
                  <c:x val="-5.4750990521089324E-2"/>
                  <c:y val="-6.8857589984350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B3-436E-B889-EA3DFCCFA33B}"/>
                </c:ext>
              </c:extLst>
            </c:dLbl>
            <c:dLbl>
              <c:idx val="10"/>
              <c:layout>
                <c:manualLayout>
                  <c:x val="-2.6533996683252088E-2"/>
                  <c:y val="-5.0078247261345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B3-436E-B889-EA3DFCCFA33B}"/>
                </c:ext>
              </c:extLst>
            </c:dLbl>
            <c:dLbl>
              <c:idx val="11"/>
              <c:layout>
                <c:manualLayout>
                  <c:x val="-8.4774811067318216E-3"/>
                  <c:y val="-6.7131870438723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B3-436E-B889-EA3DFCCFA3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900"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'C-17'!$Q$10:$Q$21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'C-17'!$C$10:$N$10</c:f>
              <c:numCache>
                <c:formatCode>_ * #,##0_ ;_ * \-#,##0_ ;_ * "-"??_ ;_ @_ </c:formatCode>
                <c:ptCount val="12"/>
                <c:pt idx="0">
                  <c:v>1709</c:v>
                </c:pt>
                <c:pt idx="1">
                  <c:v>1015</c:v>
                </c:pt>
                <c:pt idx="2">
                  <c:v>1701</c:v>
                </c:pt>
                <c:pt idx="3">
                  <c:v>1551</c:v>
                </c:pt>
                <c:pt idx="4">
                  <c:v>1555</c:v>
                </c:pt>
                <c:pt idx="5">
                  <c:v>993</c:v>
                </c:pt>
                <c:pt idx="6">
                  <c:v>1234</c:v>
                </c:pt>
                <c:pt idx="7">
                  <c:v>1356</c:v>
                </c:pt>
                <c:pt idx="8">
                  <c:v>1019</c:v>
                </c:pt>
                <c:pt idx="9">
                  <c:v>939</c:v>
                </c:pt>
                <c:pt idx="10">
                  <c:v>1251</c:v>
                </c:pt>
                <c:pt idx="11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B3-436E-B889-EA3DFCCFA3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4460136"/>
        <c:axId val="664448768"/>
      </c:lineChart>
      <c:catAx>
        <c:axId val="66446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es-PE" b="1"/>
            </a:pPr>
            <a:endParaRPr lang="es-PE"/>
          </a:p>
        </c:txPr>
        <c:crossAx val="664448768"/>
        <c:crosses val="autoZero"/>
        <c:auto val="1"/>
        <c:lblAlgn val="ctr"/>
        <c:lblOffset val="100"/>
        <c:noMultiLvlLbl val="0"/>
      </c:catAx>
      <c:valAx>
        <c:axId val="664448768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one"/>
        <c:crossAx val="6644601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19050">
      <a:solidFill>
        <a:srgbClr val="FF4B4B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LIQUIDACIONES POR SEXO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555555555555558E-3"/>
          <c:y val="0.13264180519101779"/>
          <c:w val="0.9916666666666667"/>
          <c:h val="0.6402672061825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'G-1'!$P$22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4B4B"/>
            </a:solidFill>
            <a:effectLst>
              <a:outerShdw blurRad="457200" dist="1625600" dir="9540000" sx="112000" sy="112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'G-1'!$Q$21:$AB$21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'G-1'!$Q$22:$AB$22</c:f>
              <c:numCache>
                <c:formatCode>#,##0_);\(#,##0\)</c:formatCode>
                <c:ptCount val="12"/>
                <c:pt idx="0">
                  <c:v>1724</c:v>
                </c:pt>
                <c:pt idx="1">
                  <c:v>1029</c:v>
                </c:pt>
                <c:pt idx="2">
                  <c:v>1516</c:v>
                </c:pt>
                <c:pt idx="3">
                  <c:v>926</c:v>
                </c:pt>
                <c:pt idx="4">
                  <c:v>904</c:v>
                </c:pt>
                <c:pt idx="5">
                  <c:v>718</c:v>
                </c:pt>
                <c:pt idx="6">
                  <c:v>827</c:v>
                </c:pt>
                <c:pt idx="7">
                  <c:v>916</c:v>
                </c:pt>
                <c:pt idx="8">
                  <c:v>992</c:v>
                </c:pt>
                <c:pt idx="9">
                  <c:v>798</c:v>
                </c:pt>
                <c:pt idx="10">
                  <c:v>798</c:v>
                </c:pt>
                <c:pt idx="11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1B-4AE0-B6B2-9FBF422FCC5F}"/>
            </c:ext>
          </c:extLst>
        </c:ser>
        <c:ser>
          <c:idx val="1"/>
          <c:order val="1"/>
          <c:tx>
            <c:strRef>
              <c:f>'G-1'!$P$23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'G-1'!$Q$21:$AB$21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'G-1'!$Q$23:$AB$23</c:f>
              <c:numCache>
                <c:formatCode>#,##0_);\(#,##0\)</c:formatCode>
                <c:ptCount val="12"/>
                <c:pt idx="0">
                  <c:v>990</c:v>
                </c:pt>
                <c:pt idx="1">
                  <c:v>611</c:v>
                </c:pt>
                <c:pt idx="2">
                  <c:v>95</c:v>
                </c:pt>
                <c:pt idx="3">
                  <c:v>641</c:v>
                </c:pt>
                <c:pt idx="4">
                  <c:v>622</c:v>
                </c:pt>
                <c:pt idx="5">
                  <c:v>481</c:v>
                </c:pt>
                <c:pt idx="6">
                  <c:v>532</c:v>
                </c:pt>
                <c:pt idx="7">
                  <c:v>700</c:v>
                </c:pt>
                <c:pt idx="8">
                  <c:v>684</c:v>
                </c:pt>
                <c:pt idx="9">
                  <c:v>507</c:v>
                </c:pt>
                <c:pt idx="10">
                  <c:v>478</c:v>
                </c:pt>
                <c:pt idx="11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61B-4AE0-B6B2-9FBF422FCC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"/>
        <c:overlap val="8"/>
        <c:axId val="260069440"/>
        <c:axId val="260069832"/>
      </c:barChart>
      <c:lineChart>
        <c:grouping val="standard"/>
        <c:varyColors val="0"/>
        <c:ser>
          <c:idx val="2"/>
          <c:order val="2"/>
          <c:tx>
            <c:strRef>
              <c:f>'G-1'!$P$24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9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A-561B-4AE0-B6B2-9FBF422FCC5F}"/>
              </c:ext>
            </c:extLst>
          </c:dPt>
          <c:dLbls>
            <c:dLbl>
              <c:idx val="0"/>
              <c:layout>
                <c:manualLayout>
                  <c:x val="-3.6111111111111108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61B-4AE0-B6B2-9FBF422FCC5F}"/>
                </c:ext>
              </c:extLst>
            </c:dLbl>
            <c:dLbl>
              <c:idx val="1"/>
              <c:layout>
                <c:manualLayout>
                  <c:x val="-3.333333333333328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61B-4AE0-B6B2-9FBF422FCC5F}"/>
                </c:ext>
              </c:extLst>
            </c:dLbl>
            <c:dLbl>
              <c:idx val="2"/>
              <c:layout>
                <c:manualLayout>
                  <c:x val="-3.888888888888889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61B-4AE0-B6B2-9FBF422FCC5F}"/>
                </c:ext>
              </c:extLst>
            </c:dLbl>
            <c:dLbl>
              <c:idx val="3"/>
              <c:layout>
                <c:manualLayout>
                  <c:x val="-3.3333333333333333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61B-4AE0-B6B2-9FBF422FCC5F}"/>
                </c:ext>
              </c:extLst>
            </c:dLbl>
            <c:dLbl>
              <c:idx val="4"/>
              <c:layout>
                <c:manualLayout>
                  <c:x val="-5.343511450381679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61B-4AE0-B6B2-9FBF422FCC5F}"/>
                </c:ext>
              </c:extLst>
            </c:dLbl>
            <c:dLbl>
              <c:idx val="5"/>
              <c:layout>
                <c:manualLayout>
                  <c:x val="-5.8524173027989825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61B-4AE0-B6B2-9FBF422FCC5F}"/>
                </c:ext>
              </c:extLst>
            </c:dLbl>
            <c:dLbl>
              <c:idx val="6"/>
              <c:layout>
                <c:manualLayout>
                  <c:x val="-5.852417302798982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61B-4AE0-B6B2-9FBF422FCC5F}"/>
                </c:ext>
              </c:extLst>
            </c:dLbl>
            <c:dLbl>
              <c:idx val="7"/>
              <c:layout>
                <c:manualLayout>
                  <c:x val="-5.343511450381689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61B-4AE0-B6B2-9FBF422FCC5F}"/>
                </c:ext>
              </c:extLst>
            </c:dLbl>
            <c:dLbl>
              <c:idx val="8"/>
              <c:layout>
                <c:manualLayout>
                  <c:x val="-3.053435114503826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61B-4AE0-B6B2-9FBF422FCC5F}"/>
                </c:ext>
              </c:extLst>
            </c:dLbl>
            <c:dLbl>
              <c:idx val="9"/>
              <c:layout>
                <c:manualLayout>
                  <c:x val="-4.0712468193384317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61B-4AE0-B6B2-9FBF422FCC5F}"/>
                </c:ext>
              </c:extLst>
            </c:dLbl>
            <c:dLbl>
              <c:idx val="10"/>
              <c:layout>
                <c:manualLayout>
                  <c:x val="-3.053435114503835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61B-4AE0-B6B2-9FBF422FCC5F}"/>
                </c:ext>
              </c:extLst>
            </c:dLbl>
            <c:dLbl>
              <c:idx val="11"/>
              <c:layout>
                <c:manualLayout>
                  <c:x val="0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61B-4AE0-B6B2-9FBF422FCC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'G-1'!$Q$21:$AB$21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'G-1'!$Q$24:$AB$24</c:f>
              <c:numCache>
                <c:formatCode>#,##0_);\(#,##0\)</c:formatCode>
                <c:ptCount val="12"/>
                <c:pt idx="0">
                  <c:v>2714</c:v>
                </c:pt>
                <c:pt idx="1">
                  <c:v>1640</c:v>
                </c:pt>
                <c:pt idx="2">
                  <c:v>1611</c:v>
                </c:pt>
                <c:pt idx="3">
                  <c:v>1567</c:v>
                </c:pt>
                <c:pt idx="4">
                  <c:v>1526</c:v>
                </c:pt>
                <c:pt idx="5">
                  <c:v>1199</c:v>
                </c:pt>
                <c:pt idx="6">
                  <c:v>1359</c:v>
                </c:pt>
                <c:pt idx="7">
                  <c:v>1616</c:v>
                </c:pt>
                <c:pt idx="8">
                  <c:v>1676</c:v>
                </c:pt>
                <c:pt idx="9">
                  <c:v>1305</c:v>
                </c:pt>
                <c:pt idx="10">
                  <c:v>1276</c:v>
                </c:pt>
                <c:pt idx="11">
                  <c:v>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61B-4AE0-B6B2-9FBF422FCC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0069440"/>
        <c:axId val="260069832"/>
      </c:lineChart>
      <c:catAx>
        <c:axId val="26006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260069832"/>
        <c:crosses val="autoZero"/>
        <c:auto val="1"/>
        <c:lblAlgn val="ctr"/>
        <c:lblOffset val="100"/>
        <c:noMultiLvlLbl val="0"/>
      </c:catAx>
      <c:valAx>
        <c:axId val="260069832"/>
        <c:scaling>
          <c:orientation val="minMax"/>
        </c:scaling>
        <c:delete val="1"/>
        <c:axPos val="l"/>
        <c:numFmt formatCode="#,##0_);\(#,##0\)" sourceLinked="1"/>
        <c:majorTickMark val="out"/>
        <c:minorTickMark val="none"/>
        <c:tickLblPos val="nextTo"/>
        <c:crossAx val="260069440"/>
        <c:crosses val="autoZero"/>
        <c:crossBetween val="between"/>
      </c:valAx>
      <c:spPr>
        <a:noFill/>
        <a:ln w="12700"/>
      </c:spPr>
    </c:plotArea>
    <c:legend>
      <c:legendPos val="t"/>
      <c:layout>
        <c:manualLayout>
          <c:xMode val="edge"/>
          <c:yMode val="edge"/>
          <c:x val="0.18044138566648635"/>
          <c:y val="0.90650481189851273"/>
          <c:w val="0.57804832602031619"/>
          <c:h val="6.8729585885097699E-2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B4B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100">
                <a:latin typeface="Arial" pitchFamily="34" charset="0"/>
                <a:cs typeface="Arial" pitchFamily="34" charset="0"/>
              </a:defRPr>
            </a:pPr>
            <a:r>
              <a:rPr lang="en-US" sz="1100">
                <a:latin typeface="Arial" pitchFamily="34" charset="0"/>
                <a:cs typeface="Arial" pitchFamily="34" charset="0"/>
              </a:rPr>
              <a:t>PATROCINIO </a:t>
            </a:r>
          </a:p>
          <a:p>
            <a:pPr>
              <a:defRPr sz="1100">
                <a:latin typeface="Arial" pitchFamily="34" charset="0"/>
                <a:cs typeface="Arial" pitchFamily="34" charset="0"/>
              </a:defRPr>
            </a:pPr>
            <a:r>
              <a:rPr lang="en-US" sz="1100">
                <a:latin typeface="Arial" pitchFamily="34" charset="0"/>
                <a:cs typeface="Arial" pitchFamily="34" charset="0"/>
              </a:rPr>
              <a:t>JURÍDICO</a:t>
            </a:r>
          </a:p>
        </c:rich>
      </c:tx>
      <c:layout>
        <c:manualLayout>
          <c:xMode val="edge"/>
          <c:yMode val="edge"/>
          <c:x val="0.3981593284973042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98170341323313"/>
          <c:y val="0.35257408249084976"/>
          <c:w val="0.28541770731317201"/>
          <c:h val="0.57139526307754296"/>
        </c:manualLayout>
      </c:layout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0-D5E9-4B13-8C1C-2443ED85FD11}"/>
              </c:ext>
            </c:extLst>
          </c:dPt>
          <c:dPt>
            <c:idx val="2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0-3B51-49D2-8AD7-53E82A5C675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D5E9-4B13-8C1C-2443ED85FD11}"/>
              </c:ext>
            </c:extLst>
          </c:dPt>
          <c:dPt>
            <c:idx val="4"/>
            <c:bubble3D val="0"/>
            <c:spPr>
              <a:solidFill>
                <a:srgbClr val="FF9F9F"/>
              </a:solidFill>
            </c:spPr>
            <c:extLst>
              <c:ext xmlns:c16="http://schemas.microsoft.com/office/drawing/2014/chart" uri="{C3380CC4-5D6E-409C-BE32-E72D297353CC}">
                <c16:uniqueId val="{00000003-D5E9-4B13-8C1C-2443ED85FD11}"/>
              </c:ext>
            </c:extLst>
          </c:dPt>
          <c:dLbls>
            <c:dLbl>
              <c:idx val="0"/>
              <c:layout>
                <c:manualLayout>
                  <c:x val="6.847006062735525E-2"/>
                  <c:y val="-2.86658043157497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E9-4B13-8C1C-2443ED85FD11}"/>
                </c:ext>
              </c:extLst>
            </c:dLbl>
            <c:dLbl>
              <c:idx val="1"/>
              <c:layout>
                <c:manualLayout>
                  <c:x val="5.5436905465814132E-2"/>
                  <c:y val="3.8234924862171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E9-4B13-8C1C-2443ED85FD11}"/>
                </c:ext>
              </c:extLst>
            </c:dLbl>
            <c:dLbl>
              <c:idx val="2"/>
              <c:layout>
                <c:manualLayout>
                  <c:x val="3.5779338802162886E-2"/>
                  <c:y val="1.95065702128478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1-49D2-8AD7-53E82A5C675E}"/>
                </c:ext>
              </c:extLst>
            </c:dLbl>
            <c:dLbl>
              <c:idx val="3"/>
              <c:layout>
                <c:manualLayout>
                  <c:x val="-3.4855812827407656E-2"/>
                  <c:y val="-2.51233705701533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E9-4B13-8C1C-2443ED85FD11}"/>
                </c:ext>
              </c:extLst>
            </c:dLbl>
            <c:dLbl>
              <c:idx val="4"/>
              <c:layout>
                <c:manualLayout>
                  <c:x val="-0.14806241999859279"/>
                  <c:y val="7.99615397906998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E9-4B13-8C1C-2443ED85FD11}"/>
                </c:ext>
              </c:extLst>
            </c:dLbl>
            <c:dLbl>
              <c:idx val="5"/>
              <c:layout>
                <c:manualLayout>
                  <c:x val="-6.8800882424534873E-2"/>
                  <c:y val="-1.74615124503554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E9-4B13-8C1C-2443ED85FD1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'C-17'!$Q$28:$Q$33</c:f>
              <c:strCache>
                <c:ptCount val="6"/>
                <c:pt idx="0">
                  <c:v>   DEMANDAS INTERPUESTAS</c:v>
                </c:pt>
                <c:pt idx="1">
                  <c:v>   RECURSOS ELABORADOS</c:v>
                </c:pt>
                <c:pt idx="2">
                  <c:v>   DILIGENCIAS EFECTUADAS</c:v>
                </c:pt>
                <c:pt idx="3">
                  <c:v>   NOTIFICACIONES ATENDIDAS</c:v>
                </c:pt>
                <c:pt idx="4">
                  <c:v>   SENTENCIAS</c:v>
                </c:pt>
                <c:pt idx="5">
                  <c:v>   PROCESOS CONCLUIDOS</c:v>
                </c:pt>
              </c:strCache>
            </c:strRef>
          </c:cat>
          <c:val>
            <c:numRef>
              <c:f>'C-17'!$R$28:$R$33</c:f>
              <c:numCache>
                <c:formatCode>_(* #,##0_);_(* \(#,##0\);_(* "-"??_);_(@_)</c:formatCode>
                <c:ptCount val="6"/>
                <c:pt idx="0">
                  <c:v>1957</c:v>
                </c:pt>
                <c:pt idx="1">
                  <c:v>3332</c:v>
                </c:pt>
                <c:pt idx="2">
                  <c:v>2685</c:v>
                </c:pt>
                <c:pt idx="3">
                  <c:v>7613</c:v>
                </c:pt>
                <c:pt idx="4">
                  <c:v>697</c:v>
                </c:pt>
                <c:pt idx="5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E9-4B13-8C1C-2443ED85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 w="19050">
      <a:solidFill>
        <a:srgbClr val="FF2D2D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CONCILIACIONES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3725260931012387"/>
          <c:w val="0.93888888888888888"/>
          <c:h val="0.67095919030188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'G-1'!$Q$8</c:f>
              <c:strCache>
                <c:ptCount val="1"/>
                <c:pt idx="0">
                  <c:v>CONCILIADAS</c:v>
                </c:pt>
              </c:strCache>
            </c:strRef>
          </c:tx>
          <c:spPr>
            <a:solidFill>
              <a:srgbClr val="FF575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'G-1'!$P$8:$P$19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'G-1'!$R$8:$AC$8</c:f>
              <c:numCache>
                <c:formatCode>#,##0_);\(#,##0\)</c:formatCode>
                <c:ptCount val="12"/>
                <c:pt idx="0">
                  <c:v>286</c:v>
                </c:pt>
                <c:pt idx="1">
                  <c:v>307</c:v>
                </c:pt>
                <c:pt idx="2">
                  <c:v>202</c:v>
                </c:pt>
                <c:pt idx="3">
                  <c:v>190</c:v>
                </c:pt>
                <c:pt idx="4">
                  <c:v>249</c:v>
                </c:pt>
                <c:pt idx="5">
                  <c:v>214</c:v>
                </c:pt>
                <c:pt idx="6">
                  <c:v>176</c:v>
                </c:pt>
                <c:pt idx="7">
                  <c:v>171</c:v>
                </c:pt>
                <c:pt idx="8">
                  <c:v>238</c:v>
                </c:pt>
                <c:pt idx="9">
                  <c:v>234</c:v>
                </c:pt>
                <c:pt idx="10">
                  <c:v>230</c:v>
                </c:pt>
                <c:pt idx="11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B3-42F7-BE7D-FDD7C3F9F41C}"/>
            </c:ext>
          </c:extLst>
        </c:ser>
        <c:ser>
          <c:idx val="1"/>
          <c:order val="1"/>
          <c:tx>
            <c:strRef>
              <c:f>'G-1'!$Q$9</c:f>
              <c:strCache>
                <c:ptCount val="1"/>
                <c:pt idx="0">
                  <c:v>NO CONCILIADAS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'G-1'!$P$8:$P$19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'G-1'!$R$9:$AC$9</c:f>
              <c:numCache>
                <c:formatCode>#,##0_);\(#,##0\)</c:formatCode>
                <c:ptCount val="12"/>
                <c:pt idx="0">
                  <c:v>168</c:v>
                </c:pt>
                <c:pt idx="1">
                  <c:v>176</c:v>
                </c:pt>
                <c:pt idx="2">
                  <c:v>601</c:v>
                </c:pt>
                <c:pt idx="3">
                  <c:v>194</c:v>
                </c:pt>
                <c:pt idx="4">
                  <c:v>158</c:v>
                </c:pt>
                <c:pt idx="5">
                  <c:v>140</c:v>
                </c:pt>
                <c:pt idx="6">
                  <c:v>191</c:v>
                </c:pt>
                <c:pt idx="7">
                  <c:v>152</c:v>
                </c:pt>
                <c:pt idx="8">
                  <c:v>182</c:v>
                </c:pt>
                <c:pt idx="9">
                  <c:v>202</c:v>
                </c:pt>
                <c:pt idx="10">
                  <c:v>167</c:v>
                </c:pt>
                <c:pt idx="1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B3-42F7-BE7D-FDD7C3F9F4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8"/>
        <c:axId val="308448296"/>
        <c:axId val="308444376"/>
      </c:barChart>
      <c:lineChart>
        <c:grouping val="standard"/>
        <c:varyColors val="0"/>
        <c:ser>
          <c:idx val="2"/>
          <c:order val="2"/>
          <c:tx>
            <c:strRef>
              <c:f>'G-1'!$P$24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FF0000"/>
              </a:solidFill>
              <a:bevel/>
            </a:ln>
            <a:effectLst>
              <a:outerShdw blurRad="50800" dist="38100" dir="2700000" algn="tl" rotWithShape="0">
                <a:srgbClr val="FF0000">
                  <a:alpha val="40000"/>
                </a:srgbClr>
              </a:outerShdw>
            </a:effectLst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0800" dist="38100" dir="2700000" algn="tl" rotWithShape="0">
                  <a:srgbClr val="FF0000">
                    <a:alpha val="40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A-69B3-42F7-BE7D-FDD7C3F9F41C}"/>
              </c:ext>
            </c:extLst>
          </c:dPt>
          <c:dLbls>
            <c:dLbl>
              <c:idx val="0"/>
              <c:layout>
                <c:manualLayout>
                  <c:x val="-6.6666666666666666E-2"/>
                  <c:y val="-4.612610714630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9B3-42F7-BE7D-FDD7C3F9F41C}"/>
                </c:ext>
              </c:extLst>
            </c:dLbl>
            <c:dLbl>
              <c:idx val="1"/>
              <c:layout>
                <c:manualLayout>
                  <c:x val="-5.5555555555555552E-2"/>
                  <c:y val="-9.2592456043329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9B3-42F7-BE7D-FDD7C3F9F41C}"/>
                </c:ext>
              </c:extLst>
            </c:dLbl>
            <c:dLbl>
              <c:idx val="2"/>
              <c:layout>
                <c:manualLayout>
                  <c:x val="-6.3888888888888884E-2"/>
                  <c:y val="-6.4303935252240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9B3-42F7-BE7D-FDD7C3F9F41C}"/>
                </c:ext>
              </c:extLst>
            </c:dLbl>
            <c:dLbl>
              <c:idx val="3"/>
              <c:layout>
                <c:manualLayout>
                  <c:x val="-4.4444444444444495E-2"/>
                  <c:y val="-5.5555614076668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9B3-42F7-BE7D-FDD7C3F9F41C}"/>
                </c:ext>
              </c:extLst>
            </c:dLbl>
            <c:dLbl>
              <c:idx val="4"/>
              <c:layout>
                <c:manualLayout>
                  <c:x val="-4.7222222222222221E-2"/>
                  <c:y val="-6.3963342374845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9B3-42F7-BE7D-FDD7C3F9F41C}"/>
                </c:ext>
              </c:extLst>
            </c:dLbl>
            <c:dLbl>
              <c:idx val="5"/>
              <c:layout>
                <c:manualLayout>
                  <c:x val="-4.7222222222222221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9B3-42F7-BE7D-FDD7C3F9F41C}"/>
                </c:ext>
              </c:extLst>
            </c:dLbl>
            <c:dLbl>
              <c:idx val="6"/>
              <c:layout>
                <c:manualLayout>
                  <c:x val="-5.8333333333333438E-2"/>
                  <c:y val="-5.041511951474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9B3-42F7-BE7D-FDD7C3F9F41C}"/>
                </c:ext>
              </c:extLst>
            </c:dLbl>
            <c:dLbl>
              <c:idx val="7"/>
              <c:layout>
                <c:manualLayout>
                  <c:x val="-4.1666666666666664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9B3-42F7-BE7D-FDD7C3F9F41C}"/>
                </c:ext>
              </c:extLst>
            </c:dLbl>
            <c:dLbl>
              <c:idx val="8"/>
              <c:layout>
                <c:manualLayout>
                  <c:x val="-4.722222222222222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9B3-42F7-BE7D-FDD7C3F9F41C}"/>
                </c:ext>
              </c:extLst>
            </c:dLbl>
            <c:dLbl>
              <c:idx val="9"/>
              <c:layout>
                <c:manualLayout>
                  <c:x val="-4.7222222222222221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9B3-42F7-BE7D-FDD7C3F9F41C}"/>
                </c:ext>
              </c:extLst>
            </c:dLbl>
            <c:dLbl>
              <c:idx val="10"/>
              <c:layout>
                <c:manualLayout>
                  <c:x val="-2.777777777777777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9B3-42F7-BE7D-FDD7C3F9F4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'G-1'!$P$8:$P$19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'G-1'!$R$10:$AC$10</c:f>
              <c:numCache>
                <c:formatCode>#,##0_);\(#,##0\)</c:formatCode>
                <c:ptCount val="12"/>
                <c:pt idx="0">
                  <c:v>454</c:v>
                </c:pt>
                <c:pt idx="1">
                  <c:v>483</c:v>
                </c:pt>
                <c:pt idx="2">
                  <c:v>803</c:v>
                </c:pt>
                <c:pt idx="3">
                  <c:v>384</c:v>
                </c:pt>
                <c:pt idx="4">
                  <c:v>407</c:v>
                </c:pt>
                <c:pt idx="5">
                  <c:v>354</c:v>
                </c:pt>
                <c:pt idx="6">
                  <c:v>367</c:v>
                </c:pt>
                <c:pt idx="7">
                  <c:v>323</c:v>
                </c:pt>
                <c:pt idx="8">
                  <c:v>420</c:v>
                </c:pt>
                <c:pt idx="9">
                  <c:v>436</c:v>
                </c:pt>
                <c:pt idx="10">
                  <c:v>397</c:v>
                </c:pt>
                <c:pt idx="11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3-42F7-BE7D-FDD7C3F9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48296"/>
        <c:axId val="308444376"/>
      </c:lineChart>
      <c:catAx>
        <c:axId val="308448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08444376"/>
        <c:crosses val="autoZero"/>
        <c:auto val="1"/>
        <c:lblAlgn val="ctr"/>
        <c:lblOffset val="100"/>
        <c:noMultiLvlLbl val="0"/>
      </c:catAx>
      <c:valAx>
        <c:axId val="308444376"/>
        <c:scaling>
          <c:orientation val="minMax"/>
        </c:scaling>
        <c:delete val="1"/>
        <c:axPos val="l"/>
        <c:numFmt formatCode="#,##0_);\(#,##0\)" sourceLinked="1"/>
        <c:majorTickMark val="out"/>
        <c:minorTickMark val="none"/>
        <c:tickLblPos val="nextTo"/>
        <c:crossAx val="308448296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2090376202974629"/>
          <c:y val="0.90568561872909703"/>
          <c:w val="0.75263692038495189"/>
          <c:h val="6.6201072692000457E-2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B4B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 sz="1200">
                <a:latin typeface="Arial" panose="020B0604020202020204" pitchFamily="34" charset="0"/>
                <a:cs typeface="Arial" panose="020B0604020202020204" pitchFamily="34" charset="0"/>
              </a:rPr>
              <a:t>CONSULTAS POR TIPO DE USUARIO </a:t>
            </a:r>
          </a:p>
          <a:p>
            <a:pPr>
              <a:defRPr/>
            </a:pPr>
            <a:r>
              <a:rPr lang="es-PE" sz="900">
                <a:latin typeface="Arial" panose="020B0604020202020204" pitchFamily="34" charset="0"/>
                <a:cs typeface="Arial" panose="020B0604020202020204" pitchFamily="34" charset="0"/>
              </a:rPr>
              <a:t>(EN MILES</a:t>
            </a:r>
            <a:r>
              <a:rPr lang="es-PE" sz="100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4755060142917432E-2"/>
          <c:y val="0.17867661279182206"/>
          <c:w val="0.96524486571879964"/>
          <c:h val="0.63210506581414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'C-2'!$S$13</c:f>
              <c:strCache>
                <c:ptCount val="1"/>
                <c:pt idx="0">
                  <c:v>EMPLEADOR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-6.9906300765937594E-3"/>
                  <c:y val="-1.56651471197679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42-4D7A-A8DE-68F6B65B4C29}"/>
                </c:ext>
              </c:extLst>
            </c:dLbl>
            <c:dLbl>
              <c:idx val="1"/>
              <c:layout>
                <c:manualLayout>
                  <c:x val="-2.6850154340352897E-3"/>
                  <c:y val="3.1318453614350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42-4D7A-A8DE-68F6B65B4C29}"/>
                </c:ext>
              </c:extLst>
            </c:dLbl>
            <c:dLbl>
              <c:idx val="2"/>
              <c:layout>
                <c:manualLayout>
                  <c:x val="-4.836632513528798E-3"/>
                  <c:y val="1.3853926153967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42-4D7A-A8DE-68F6B65B4C29}"/>
                </c:ext>
              </c:extLst>
            </c:dLbl>
            <c:dLbl>
              <c:idx val="3"/>
              <c:layout>
                <c:manualLayout>
                  <c:x val="-6.909693635165047E-3"/>
                  <c:y val="2.3496141929627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42-4D7A-A8DE-68F6B65B4C29}"/>
                </c:ext>
              </c:extLst>
            </c:dLbl>
            <c:dLbl>
              <c:idx val="4"/>
              <c:layout>
                <c:manualLayout>
                  <c:x val="-6.9384294725630567E-3"/>
                  <c:y val="-3.723876620685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42-4D7A-A8DE-68F6B65B4C29}"/>
                </c:ext>
              </c:extLst>
            </c:dLbl>
            <c:dLbl>
              <c:idx val="5"/>
              <c:layout>
                <c:manualLayout>
                  <c:x val="-4.6796906323550566E-3"/>
                  <c:y val="-5.49957571093096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42-4D7A-A8DE-68F6B65B4C29}"/>
                </c:ext>
              </c:extLst>
            </c:dLbl>
            <c:dLbl>
              <c:idx val="6"/>
              <c:layout>
                <c:manualLayout>
                  <c:x val="-7.0113742905733873E-3"/>
                  <c:y val="-1.949361592958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42-4D7A-A8DE-68F6B65B4C29}"/>
                </c:ext>
              </c:extLst>
            </c:dLbl>
            <c:dLbl>
              <c:idx val="7"/>
              <c:layout>
                <c:manualLayout>
                  <c:x val="-2.6924969538312804E-3"/>
                  <c:y val="8.14477137726196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42-4D7A-A8DE-68F6B65B4C29}"/>
                </c:ext>
              </c:extLst>
            </c:dLbl>
            <c:dLbl>
              <c:idx val="8"/>
              <c:layout>
                <c:manualLayout>
                  <c:x val="-5.0794418378149334E-3"/>
                  <c:y val="5.221715706589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42-4D7A-A8DE-68F6B65B4C29}"/>
                </c:ext>
              </c:extLst>
            </c:dLbl>
            <c:dLbl>
              <c:idx val="9"/>
              <c:layout>
                <c:manualLayout>
                  <c:x val="-5.2217607484784457E-4"/>
                  <c:y val="1.5560554930633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42-4D7A-A8DE-68F6B65B4C29}"/>
                </c:ext>
              </c:extLst>
            </c:dLbl>
            <c:dLbl>
              <c:idx val="10"/>
              <c:layout>
                <c:manualLayout>
                  <c:x val="-4.3188773367421858E-3"/>
                  <c:y val="3.3521204586268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42-4D7A-A8DE-68F6B65B4C29}"/>
                </c:ext>
              </c:extLst>
            </c:dLbl>
            <c:dLbl>
              <c:idx val="11"/>
              <c:layout>
                <c:manualLayout>
                  <c:x val="-4.3188773367421858E-3"/>
                  <c:y val="1.1488958617014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42-4D7A-A8DE-68F6B65B4C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'C-2'!$T$12:$AE$12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'C-2'!$T$13:$AE$13</c:f>
              <c:numCache>
                <c:formatCode>#,##0_);\(#,##0\)</c:formatCode>
                <c:ptCount val="12"/>
                <c:pt idx="0">
                  <c:v>2.214</c:v>
                </c:pt>
                <c:pt idx="1">
                  <c:v>1.296</c:v>
                </c:pt>
                <c:pt idx="2">
                  <c:v>1.627</c:v>
                </c:pt>
                <c:pt idx="3">
                  <c:v>1.829</c:v>
                </c:pt>
                <c:pt idx="4">
                  <c:v>1.706</c:v>
                </c:pt>
                <c:pt idx="5">
                  <c:v>1.0880000000000001</c:v>
                </c:pt>
                <c:pt idx="6">
                  <c:v>1.754</c:v>
                </c:pt>
                <c:pt idx="7">
                  <c:v>1.8779999999999999</c:v>
                </c:pt>
                <c:pt idx="8">
                  <c:v>2.3170000000000002</c:v>
                </c:pt>
                <c:pt idx="9">
                  <c:v>2.5819999999999999</c:v>
                </c:pt>
                <c:pt idx="10">
                  <c:v>1.8260000000000001</c:v>
                </c:pt>
                <c:pt idx="11">
                  <c:v>1.5089999999999999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42-4D7A-A8DE-68F6B65B4C29}"/>
            </c:ext>
          </c:extLst>
        </c:ser>
        <c:ser>
          <c:idx val="1"/>
          <c:order val="1"/>
          <c:tx>
            <c:strRef>
              <c:f>'C-2'!$S$14</c:f>
              <c:strCache>
                <c:ptCount val="1"/>
                <c:pt idx="0">
                  <c:v>TRABAJADOR</c:v>
                </c:pt>
              </c:strCache>
            </c:strRef>
          </c:tx>
          <c:spPr>
            <a:solidFill>
              <a:srgbClr val="FF4B4B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0.230576441102756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42-4D7A-A8DE-68F6B65B4C29}"/>
                </c:ext>
              </c:extLst>
            </c:dLbl>
            <c:dLbl>
              <c:idx val="1"/>
              <c:layout>
                <c:manualLayout>
                  <c:x val="-2.1594386683710929E-3"/>
                  <c:y val="0.230576441102756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42-4D7A-A8DE-68F6B65B4C29}"/>
                </c:ext>
              </c:extLst>
            </c:dLbl>
            <c:dLbl>
              <c:idx val="2"/>
              <c:layout>
                <c:manualLayout>
                  <c:x val="-7.9178503163448302E-17"/>
                  <c:y val="0.20551378446115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42-4D7A-A8DE-68F6B65B4C29}"/>
                </c:ext>
              </c:extLst>
            </c:dLbl>
            <c:dLbl>
              <c:idx val="3"/>
              <c:layout>
                <c:manualLayout>
                  <c:x val="2.1594386683710929E-3"/>
                  <c:y val="0.165413533834586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42-4D7A-A8DE-68F6B65B4C29}"/>
                </c:ext>
              </c:extLst>
            </c:dLbl>
            <c:dLbl>
              <c:idx val="4"/>
              <c:layout>
                <c:manualLayout>
                  <c:x val="0"/>
                  <c:y val="0.14035087719298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42-4D7A-A8DE-68F6B65B4C29}"/>
                </c:ext>
              </c:extLst>
            </c:dLbl>
            <c:dLbl>
              <c:idx val="5"/>
              <c:layout>
                <c:manualLayout>
                  <c:x val="-7.9178503163448302E-17"/>
                  <c:y val="0.20050125313283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42-4D7A-A8DE-68F6B65B4C29}"/>
                </c:ext>
              </c:extLst>
            </c:dLbl>
            <c:dLbl>
              <c:idx val="6"/>
              <c:layout>
                <c:manualLayout>
                  <c:x val="0"/>
                  <c:y val="0.180451127819548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42-4D7A-A8DE-68F6B65B4C29}"/>
                </c:ext>
              </c:extLst>
            </c:dLbl>
            <c:dLbl>
              <c:idx val="7"/>
              <c:layout>
                <c:manualLayout>
                  <c:x val="0"/>
                  <c:y val="0.150375939849624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942-4D7A-A8DE-68F6B65B4C29}"/>
                </c:ext>
              </c:extLst>
            </c:dLbl>
            <c:dLbl>
              <c:idx val="8"/>
              <c:layout>
                <c:manualLayout>
                  <c:x val="0"/>
                  <c:y val="0.175438596491228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942-4D7A-A8DE-68F6B65B4C29}"/>
                </c:ext>
              </c:extLst>
            </c:dLbl>
            <c:dLbl>
              <c:idx val="9"/>
              <c:layout>
                <c:manualLayout>
                  <c:x val="0"/>
                  <c:y val="0.150375939849624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42-4D7A-A8DE-68F6B65B4C29}"/>
                </c:ext>
              </c:extLst>
            </c:dLbl>
            <c:dLbl>
              <c:idx val="10"/>
              <c:layout>
                <c:manualLayout>
                  <c:x val="0"/>
                  <c:y val="0.14035087719298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42-4D7A-A8DE-68F6B65B4C29}"/>
                </c:ext>
              </c:extLst>
            </c:dLbl>
            <c:dLbl>
              <c:idx val="11"/>
              <c:layout>
                <c:manualLayout>
                  <c:x val="-2.1594386683710929E-3"/>
                  <c:y val="0.14035087719298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42-4D7A-A8DE-68F6B65B4C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'C-2'!$T$12:$AE$12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'C-2'!$T$14:$AE$14</c:f>
              <c:numCache>
                <c:formatCode>#,##0_);\(#,##0\)</c:formatCode>
                <c:ptCount val="12"/>
                <c:pt idx="0">
                  <c:v>26.172000000000001</c:v>
                </c:pt>
                <c:pt idx="1">
                  <c:v>20.814</c:v>
                </c:pt>
                <c:pt idx="2">
                  <c:v>22.427</c:v>
                </c:pt>
                <c:pt idx="3">
                  <c:v>21.702999999999999</c:v>
                </c:pt>
                <c:pt idx="4">
                  <c:v>19.506</c:v>
                </c:pt>
                <c:pt idx="5">
                  <c:v>16.113</c:v>
                </c:pt>
                <c:pt idx="6">
                  <c:v>22.52</c:v>
                </c:pt>
                <c:pt idx="7">
                  <c:v>25.696000000000002</c:v>
                </c:pt>
                <c:pt idx="8">
                  <c:v>24.076000000000001</c:v>
                </c:pt>
                <c:pt idx="9">
                  <c:v>21.594000000000001</c:v>
                </c:pt>
                <c:pt idx="10">
                  <c:v>23.331</c:v>
                </c:pt>
                <c:pt idx="11">
                  <c:v>24.902999999999999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942-4D7A-A8DE-68F6B65B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20"/>
        <c:axId val="308442808"/>
        <c:axId val="308441632"/>
      </c:barChart>
      <c:lineChart>
        <c:grouping val="standard"/>
        <c:varyColors val="0"/>
        <c:ser>
          <c:idx val="2"/>
          <c:order val="2"/>
          <c:tx>
            <c:strRef>
              <c:f>'C-2'!$S$15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FF2D2D"/>
              </a:solidFill>
              <a:headEnd w="sm" len="med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3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3.9151712887438822E-2"/>
                  <c:y val="-7.5187969924812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942-4D7A-A8DE-68F6B65B4C29}"/>
                </c:ext>
              </c:extLst>
            </c:dLbl>
            <c:dLbl>
              <c:idx val="1"/>
              <c:layout>
                <c:manualLayout>
                  <c:x val="-3.9151712887438822E-2"/>
                  <c:y val="-6.015037593984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42-4D7A-A8DE-68F6B65B4C29}"/>
                </c:ext>
              </c:extLst>
            </c:dLbl>
            <c:dLbl>
              <c:idx val="2"/>
              <c:layout>
                <c:manualLayout>
                  <c:x val="-3.9151712887438822E-2"/>
                  <c:y val="-6.015037593984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942-4D7A-A8DE-68F6B65B4C29}"/>
                </c:ext>
              </c:extLst>
            </c:dLbl>
            <c:dLbl>
              <c:idx val="3"/>
              <c:layout>
                <c:manualLayout>
                  <c:x val="-3.9151712887438822E-2"/>
                  <c:y val="-5.5137844611528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942-4D7A-A8DE-68F6B65B4C29}"/>
                </c:ext>
              </c:extLst>
            </c:dLbl>
            <c:dLbl>
              <c:idx val="4"/>
              <c:layout>
                <c:manualLayout>
                  <c:x val="-4.1326808047852097E-2"/>
                  <c:y val="-7.0175833283997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942-4D7A-A8DE-68F6B65B4C29}"/>
                </c:ext>
              </c:extLst>
            </c:dLbl>
            <c:dLbl>
              <c:idx val="5"/>
              <c:layout>
                <c:manualLayout>
                  <c:x val="-4.1326808047852097E-2"/>
                  <c:y val="-6.0150375939849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942-4D7A-A8DE-68F6B65B4C29}"/>
                </c:ext>
              </c:extLst>
            </c:dLbl>
            <c:dLbl>
              <c:idx val="6"/>
              <c:layout>
                <c:manualLayout>
                  <c:x val="-3.0451315880307927E-2"/>
                  <c:y val="-6.015037593984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942-4D7A-A8DE-68F6B65B4C29}"/>
                </c:ext>
              </c:extLst>
            </c:dLbl>
            <c:dLbl>
              <c:idx val="7"/>
              <c:layout>
                <c:manualLayout>
                  <c:x val="-3.9151643264812817E-2"/>
                  <c:y val="-8.0200501253132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942-4D7A-A8DE-68F6B65B4C29}"/>
                </c:ext>
              </c:extLst>
            </c:dLbl>
            <c:dLbl>
              <c:idx val="8"/>
              <c:layout>
                <c:manualLayout>
                  <c:x val="-3.2391580025566316E-2"/>
                  <c:y val="-6.5162907268170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942-4D7A-A8DE-68F6B65B4C29}"/>
                </c:ext>
              </c:extLst>
            </c:dLbl>
            <c:dLbl>
              <c:idx val="9"/>
              <c:layout>
                <c:manualLayout>
                  <c:x val="-3.2391580025566392E-2"/>
                  <c:y val="-9.0225563909774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942-4D7A-A8DE-68F6B65B4C29}"/>
                </c:ext>
              </c:extLst>
            </c:dLbl>
            <c:dLbl>
              <c:idx val="10"/>
              <c:layout>
                <c:manualLayout>
                  <c:x val="-3.4551018693937487E-2"/>
                  <c:y val="-7.017543859649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942-4D7A-A8DE-68F6B65B4C29}"/>
                </c:ext>
              </c:extLst>
            </c:dLbl>
            <c:dLbl>
              <c:idx val="11"/>
              <c:layout>
                <c:manualLayout>
                  <c:x val="-1.9434948015339838E-2"/>
                  <c:y val="-8.0200501253132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942-4D7A-A8DE-68F6B65B4C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'C-2'!$T$12:$W$12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'C-2'!$T$15:$AE$15</c:f>
              <c:numCache>
                <c:formatCode>#,##0_);\(#,##0\)</c:formatCode>
                <c:ptCount val="12"/>
                <c:pt idx="0">
                  <c:v>28.385999999999999</c:v>
                </c:pt>
                <c:pt idx="1">
                  <c:v>22.11</c:v>
                </c:pt>
                <c:pt idx="2">
                  <c:v>24.053999999999998</c:v>
                </c:pt>
                <c:pt idx="3">
                  <c:v>23.532</c:v>
                </c:pt>
                <c:pt idx="4">
                  <c:v>21.212</c:v>
                </c:pt>
                <c:pt idx="5">
                  <c:v>17.201000000000001</c:v>
                </c:pt>
                <c:pt idx="6">
                  <c:v>24.274000000000001</c:v>
                </c:pt>
                <c:pt idx="7">
                  <c:v>27.574000000000002</c:v>
                </c:pt>
                <c:pt idx="8">
                  <c:v>26.393000000000001</c:v>
                </c:pt>
                <c:pt idx="9">
                  <c:v>24.176000000000002</c:v>
                </c:pt>
                <c:pt idx="10">
                  <c:v>25.157</c:v>
                </c:pt>
                <c:pt idx="11">
                  <c:v>26.411999999999999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942-4D7A-A8DE-68F6B65B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42808"/>
        <c:axId val="308441632"/>
      </c:lineChart>
      <c:catAx>
        <c:axId val="30844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08441632"/>
        <c:crosses val="autoZero"/>
        <c:auto val="1"/>
        <c:lblAlgn val="ctr"/>
        <c:lblOffset val="100"/>
        <c:noMultiLvlLbl val="0"/>
      </c:catAx>
      <c:valAx>
        <c:axId val="308441632"/>
        <c:scaling>
          <c:orientation val="minMax"/>
        </c:scaling>
        <c:delete val="1"/>
        <c:axPos val="l"/>
        <c:numFmt formatCode="#,##0_);\(#,##0\)" sourceLinked="1"/>
        <c:majorTickMark val="out"/>
        <c:minorTickMark val="none"/>
        <c:tickLblPos val="none"/>
        <c:crossAx val="308442808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28554035704214681"/>
          <c:y val="0.90578186576233977"/>
          <c:w val="0.5370202052639016"/>
          <c:h val="7.4413987725218553E-2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2D2D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CONSULTAS POR SEDE</a:t>
            </a:r>
          </a:p>
        </c:rich>
      </c:tx>
      <c:layout>
        <c:manualLayout>
          <c:xMode val="edge"/>
          <c:yMode val="edge"/>
          <c:x val="0.35059173233264807"/>
          <c:y val="3.92877388195391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166262980889263"/>
          <c:y val="0.39206409782740609"/>
          <c:w val="0.23053161596486621"/>
          <c:h val="0.47219686088847407"/>
        </c:manualLayout>
      </c:layout>
      <c:doughnutChart>
        <c:varyColors val="1"/>
        <c:ser>
          <c:idx val="0"/>
          <c:order val="0"/>
          <c:spPr>
            <a:solidFill>
              <a:schemeClr val="accent3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Pt>
            <c:idx val="0"/>
            <c:bubble3D val="0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D0F-4B00-924A-3754715F276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D0F-4B00-924A-3754715F2763}"/>
              </c:ext>
            </c:extLst>
          </c:dPt>
          <c:dPt>
            <c:idx val="2"/>
            <c:bubble3D val="0"/>
            <c:spPr>
              <a:solidFill>
                <a:srgbClr val="FF4B4B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D0F-4B00-924A-3754715F2763}"/>
              </c:ext>
            </c:extLst>
          </c:dPt>
          <c:dPt>
            <c:idx val="3"/>
            <c:bubble3D val="0"/>
            <c:spPr>
              <a:solidFill>
                <a:srgbClr val="FF9F9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BD0F-4B00-924A-3754715F2763}"/>
              </c:ext>
            </c:extLst>
          </c:dPt>
          <c:dPt>
            <c:idx val="4"/>
            <c:bubble3D val="0"/>
            <c:spPr>
              <a:solidFill>
                <a:srgbClr val="FF2D2D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BD0F-4B00-924A-3754715F2763}"/>
              </c:ext>
            </c:extLst>
          </c:dPt>
          <c:dLbls>
            <c:dLbl>
              <c:idx val="0"/>
              <c:layout>
                <c:manualLayout>
                  <c:x val="0.15902353644583683"/>
                  <c:y val="7.9745047328699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0F-4B00-924A-3754715F2763}"/>
                </c:ext>
              </c:extLst>
            </c:dLbl>
            <c:dLbl>
              <c:idx val="1"/>
              <c:layout>
                <c:manualLayout>
                  <c:x val="-0.13816466848120357"/>
                  <c:y val="-4.23448452568034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0F-4B00-924A-3754715F2763}"/>
                </c:ext>
              </c:extLst>
            </c:dLbl>
            <c:dLbl>
              <c:idx val="2"/>
              <c:layout>
                <c:manualLayout>
                  <c:x val="-0.1193605630488313"/>
                  <c:y val="-0.119066588740424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0F-4B00-924A-3754715F2763}"/>
                </c:ext>
              </c:extLst>
            </c:dLbl>
            <c:dLbl>
              <c:idx val="3"/>
              <c:layout>
                <c:manualLayout>
                  <c:x val="-3.7635935553959922E-2"/>
                  <c:y val="-0.219758426394686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0F-4B00-924A-3754715F2763}"/>
                </c:ext>
              </c:extLst>
            </c:dLbl>
            <c:dLbl>
              <c:idx val="4"/>
              <c:layout>
                <c:manualLayout>
                  <c:x val="0.15288037242178965"/>
                  <c:y val="-0.230164892424940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0F-4B00-924A-3754715F276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('C-2'!$B$8,'C-2'!$B$11,'C-2'!$B$14,'C-2'!$B$23,'C-2'!$B$20,'C-2'!$B$8,'C-2'!$B$8)</c:f>
              <c:strCache>
                <c:ptCount val="7"/>
                <c:pt idx="0">
                  <c:v>LIMA SEDE CENTRAL </c:v>
                </c:pt>
                <c:pt idx="1">
                  <c:v>LOS OLIVOS</c:v>
                </c:pt>
                <c:pt idx="2">
                  <c:v>ATE</c:v>
                </c:pt>
                <c:pt idx="3">
                  <c:v>SAN JUAN DE LURIGANCHO-SAN HILARIÓN</c:v>
                </c:pt>
                <c:pt idx="4">
                  <c:v>MAC LIMA NORTE</c:v>
                </c:pt>
                <c:pt idx="5">
                  <c:v>LIMA SEDE CENTRAL </c:v>
                </c:pt>
                <c:pt idx="6">
                  <c:v>LIMA SEDE CENTRAL </c:v>
                </c:pt>
              </c:strCache>
            </c:strRef>
          </c:cat>
          <c:val>
            <c:numRef>
              <c:f>('C-2'!$O$8,'C-2'!$O$11,'C-2'!$O$14,'C-2'!$O$20,'C-2'!$O$23)</c:f>
              <c:numCache>
                <c:formatCode>_-* #,##0_-;\-* #,##0_-;_-* "-"_-;_-@_-</c:formatCode>
                <c:ptCount val="5"/>
                <c:pt idx="0">
                  <c:v>223184</c:v>
                </c:pt>
                <c:pt idx="1">
                  <c:v>5562</c:v>
                </c:pt>
                <c:pt idx="2">
                  <c:v>21733</c:v>
                </c:pt>
                <c:pt idx="3">
                  <c:v>13054</c:v>
                </c:pt>
                <c:pt idx="4">
                  <c:v>11828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0F-4B00-924A-3754715F276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 w="19050">
      <a:solidFill>
        <a:srgbClr val="FF4B4B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3839018643379637"/>
          <c:y val="4.5967108987665331E-2"/>
          <c:w val="0.58482056606829469"/>
          <c:h val="0.87647940074906372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4B4B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'C-3'!$R$30:$R$34</c:f>
              <c:strCache>
                <c:ptCount val="5"/>
                <c:pt idx="0">
                  <c:v>Huelga</c:v>
                </c:pt>
                <c:pt idx="1">
                  <c:v>Modificación de estatutos</c:v>
                </c:pt>
                <c:pt idx="2">
                  <c:v>Inscripción de sindicato, federación y confederación</c:v>
                </c:pt>
                <c:pt idx="3">
                  <c:v>Negociación colectiva</c:v>
                </c:pt>
                <c:pt idx="4">
                  <c:v>Orientación legal / otro</c:v>
                </c:pt>
              </c:strCache>
            </c:strRef>
          </c:cat>
          <c:val>
            <c:numRef>
              <c:f>'C-3'!$S$30:$S$34</c:f>
              <c:numCache>
                <c:formatCode>#,##0_);\(#,##0\)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29</c:v>
                </c:pt>
                <c:pt idx="3">
                  <c:v>43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7-4286-B391-8585751A6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308440848"/>
        <c:axId val="308445552"/>
        <c:axId val="0"/>
      </c:bar3DChart>
      <c:catAx>
        <c:axId val="30844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anchor="t" anchorCtr="1"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08445552"/>
        <c:crosses val="autoZero"/>
        <c:auto val="1"/>
        <c:lblAlgn val="ctr"/>
        <c:lblOffset val="100"/>
        <c:noMultiLvlLbl val="0"/>
      </c:catAx>
      <c:valAx>
        <c:axId val="308445552"/>
        <c:scaling>
          <c:orientation val="minMax"/>
        </c:scaling>
        <c:delete val="0"/>
        <c:axPos val="b"/>
        <c:majorGridlines/>
        <c:numFmt formatCode="#,##0_);\(#,##0\)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08440848"/>
        <c:crosses val="autoZero"/>
        <c:crossBetween val="between"/>
      </c:valAx>
      <c:spPr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c:spPr>
    </c:plotArea>
    <c:plotVisOnly val="1"/>
    <c:dispBlanksAs val="gap"/>
    <c:showDLblsOverMax val="0"/>
  </c:chart>
  <c:spPr>
    <a:noFill/>
    <a:ln w="19050">
      <a:solidFill>
        <a:srgbClr val="FF0000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LIQUIDACIONES POR SEDE</a:t>
            </a:r>
          </a:p>
        </c:rich>
      </c:tx>
      <c:layout>
        <c:manualLayout>
          <c:xMode val="edge"/>
          <c:yMode val="edge"/>
          <c:x val="0.25790791379563238"/>
          <c:y val="3.2617568130944324E-2"/>
        </c:manualLayout>
      </c:layout>
      <c:overlay val="0"/>
    </c:title>
    <c:autoTitleDeleted val="0"/>
    <c:view3D>
      <c:rotX val="7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686450962842995"/>
          <c:y val="0.15003021944730041"/>
          <c:w val="0.37859289208965557"/>
          <c:h val="0.81230484067529984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dPt>
            <c:idx val="0"/>
            <c:bubble3D val="0"/>
            <c:explosion val="28"/>
            <c:spPr>
              <a:solidFill>
                <a:srgbClr val="FF2D2D"/>
              </a:solidFill>
              <a:ln>
                <a:solidFill>
                  <a:schemeClr val="tx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3A4F-495B-AC47-AD79E870F391}"/>
              </c:ext>
            </c:extLst>
          </c:dPt>
          <c:dPt>
            <c:idx val="1"/>
            <c:bubble3D val="0"/>
            <c:explosion val="20"/>
            <c:spPr>
              <a:solidFill>
                <a:srgbClr val="FF9F9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3-3A4F-495B-AC47-AD79E870F391}"/>
              </c:ext>
            </c:extLst>
          </c:dPt>
          <c:dPt>
            <c:idx val="2"/>
            <c:bubble3D val="0"/>
            <c:explosion val="14"/>
            <c:spPr>
              <a:solidFill>
                <a:srgbClr val="FF4B4B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5-3A4F-495B-AC47-AD79E870F3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7-3A4F-495B-AC47-AD79E870F391}"/>
              </c:ext>
            </c:extLst>
          </c:dPt>
          <c:dLbls>
            <c:dLbl>
              <c:idx val="0"/>
              <c:layout>
                <c:manualLayout>
                  <c:x val="0.1210167521006183"/>
                  <c:y val="-6.49815131804176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4F-495B-AC47-AD79E870F391}"/>
                </c:ext>
              </c:extLst>
            </c:dLbl>
            <c:dLbl>
              <c:idx val="1"/>
              <c:layout>
                <c:manualLayout>
                  <c:x val="-7.5095069492152416E-2"/>
                  <c:y val="0.127782608695652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4F-495B-AC47-AD79E870F391}"/>
                </c:ext>
              </c:extLst>
            </c:dLbl>
            <c:dLbl>
              <c:idx val="2"/>
              <c:layout>
                <c:manualLayout>
                  <c:x val="-3.8508058975849545E-2"/>
                  <c:y val="-3.12026703183841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4F-495B-AC47-AD79E870F391}"/>
                </c:ext>
              </c:extLst>
            </c:dLbl>
            <c:dLbl>
              <c:idx val="3"/>
              <c:layout>
                <c:manualLayout>
                  <c:x val="9.9779527559055115E-2"/>
                  <c:y val="-3.53170147209860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4F-495B-AC47-AD79E870F391}"/>
                </c:ext>
              </c:extLst>
            </c:dLbl>
            <c:dLbl>
              <c:idx val="4"/>
              <c:layout>
                <c:manualLayout>
                  <c:x val="0.31785822199627534"/>
                  <c:y val="0.118188144068642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4F-495B-AC47-AD79E870F39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('C-4'!$T$8,'C-4'!$T$11,'C-4'!$T$14,'C-4'!$T$17)</c:f>
              <c:strCache>
                <c:ptCount val="4"/>
                <c:pt idx="0">
                  <c:v>LIMA SEDE CENTRAL </c:v>
                </c:pt>
                <c:pt idx="1">
                  <c:v>LOS OLIVOS</c:v>
                </c:pt>
                <c:pt idx="2">
                  <c:v>ATE</c:v>
                </c:pt>
                <c:pt idx="3">
                  <c:v>OTRAS</c:v>
                </c:pt>
              </c:strCache>
            </c:strRef>
          </c:cat>
          <c:val>
            <c:numRef>
              <c:f>('C-4'!$U$8,'C-4'!$U$11,'C-4'!$U$14,'C-4'!$U$17)</c:f>
              <c:numCache>
                <c:formatCode>#,##0_);\(#,##0\)</c:formatCode>
                <c:ptCount val="4"/>
                <c:pt idx="0">
                  <c:v>233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4F-495B-AC47-AD79E870F3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19050">
      <a:solidFill>
        <a:srgbClr val="FF4B4B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LIQUIDACIONES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 POR </a:t>
            </a: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SEXO</a:t>
            </a:r>
          </a:p>
        </c:rich>
      </c:tx>
      <c:layout>
        <c:manualLayout>
          <c:xMode val="edge"/>
          <c:yMode val="edge"/>
          <c:x val="0.2420730412589277"/>
          <c:y val="4.93827160493827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081412550703892"/>
          <c:y val="0.22985187651904712"/>
          <c:w val="0.37461926350115332"/>
          <c:h val="0.68680198308544771"/>
        </c:manualLayout>
      </c:layout>
      <c:pieChart>
        <c:varyColors val="1"/>
        <c:ser>
          <c:idx val="0"/>
          <c:order val="0"/>
          <c:tx>
            <c:v>sexo</c:v>
          </c:tx>
          <c:spPr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explosion val="25"/>
          <c:dPt>
            <c:idx val="0"/>
            <c:bubble3D val="0"/>
            <c:spPr>
              <a:solidFill>
                <a:srgbClr val="FF8181"/>
              </a:soli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F96-42A1-9203-CC1CFCC318F5}"/>
              </c:ext>
            </c:extLst>
          </c:dPt>
          <c:dPt>
            <c:idx val="1"/>
            <c:bubble3D val="0"/>
            <c:spPr>
              <a:solidFill>
                <a:srgbClr val="FF2D2D"/>
              </a:soli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F96-42A1-9203-CC1CFCC318F5}"/>
              </c:ext>
            </c:extLst>
          </c:dPt>
          <c:dLbls>
            <c:dLbl>
              <c:idx val="0"/>
              <c:layout>
                <c:manualLayout>
                  <c:x val="0.10044974681195154"/>
                  <c:y val="-2.45870268864105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96-42A1-9203-CC1CFCC318F5}"/>
                </c:ext>
              </c:extLst>
            </c:dLbl>
            <c:dLbl>
              <c:idx val="1"/>
              <c:layout>
                <c:manualLayout>
                  <c:x val="-0.10756637238527005"/>
                  <c:y val="-3.174463732526488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96-42A1-9203-CC1CFCC318F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'C-4'!$B$22:$B$23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'C-4'!$O$22:$O$23</c:f>
              <c:numCache>
                <c:formatCode>_ * #,##0_____ ;_ * \-#,##0_ ;_ * "-"??_ ;_ @_ </c:formatCode>
                <c:ptCount val="2"/>
                <c:pt idx="0">
                  <c:v>3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6-42A1-9203-CC1CFCC318F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9"/>
      </c:pieChart>
      <c:spPr>
        <a:scene3d>
          <a:camera prst="orthographicFront"/>
          <a:lightRig rig="threePt" dir="t"/>
        </a:scene3d>
        <a:sp3d>
          <a:bevelT h="6350"/>
        </a:sp3d>
      </c:spPr>
    </c:plotArea>
    <c:plotVisOnly val="1"/>
    <c:dispBlanksAs val="gap"/>
    <c:showDLblsOverMax val="0"/>
  </c:chart>
  <c:spPr>
    <a:noFill/>
    <a:ln w="19050">
      <a:solidFill>
        <a:srgbClr val="FF4B4B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0688" l="0.70000000000000062" r="0.70000000000000062" t="0.75000000000000688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DECRETOS Y PROVEÍDOS EMITIDOS 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c:spPr>
    </c:sideWall>
    <c:backWall>
      <c:thickness val="0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FF5757"/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'C-6'!$D$8:$D$19</c:f>
              <c:strCache>
                <c:ptCount val="12"/>
                <c:pt idx="0">
                  <c:v>   ENERO</c:v>
                </c:pt>
                <c:pt idx="1">
                  <c:v>   FEBRERO</c:v>
                </c:pt>
                <c:pt idx="2">
                  <c:v>   MARZO</c:v>
                </c:pt>
                <c:pt idx="3">
                  <c:v>   ABRIL</c:v>
                </c:pt>
                <c:pt idx="4">
                  <c:v>   MAYO</c:v>
                </c:pt>
                <c:pt idx="5">
                  <c:v>   JUNIO</c:v>
                </c:pt>
                <c:pt idx="6">
                  <c:v>   JULIO</c:v>
                </c:pt>
                <c:pt idx="7">
                  <c:v>   AGOSTO</c:v>
                </c:pt>
                <c:pt idx="8">
                  <c:v>   SETIEMBRE</c:v>
                </c:pt>
                <c:pt idx="9">
                  <c:v>   OCTUBRE</c:v>
                </c:pt>
                <c:pt idx="10">
                  <c:v>   NOVIEMBRE</c:v>
                </c:pt>
                <c:pt idx="11">
                  <c:v>   DICIEMBRE</c:v>
                </c:pt>
              </c:strCache>
            </c:strRef>
          </c:cat>
          <c:val>
            <c:numRef>
              <c:f>'C-6'!$E$8:$E$19</c:f>
              <c:numCache>
                <c:formatCode>#,##0_);\(#,##0\)</c:formatCode>
                <c:ptCount val="12"/>
                <c:pt idx="0">
                  <c:v>1153</c:v>
                </c:pt>
                <c:pt idx="1">
                  <c:v>1083</c:v>
                </c:pt>
                <c:pt idx="2">
                  <c:v>1101</c:v>
                </c:pt>
                <c:pt idx="3">
                  <c:v>1033</c:v>
                </c:pt>
                <c:pt idx="4">
                  <c:v>1065</c:v>
                </c:pt>
                <c:pt idx="5">
                  <c:v>746</c:v>
                </c:pt>
                <c:pt idx="6">
                  <c:v>800</c:v>
                </c:pt>
                <c:pt idx="7">
                  <c:v>955</c:v>
                </c:pt>
                <c:pt idx="8">
                  <c:v>1031</c:v>
                </c:pt>
                <c:pt idx="9">
                  <c:v>1051</c:v>
                </c:pt>
                <c:pt idx="10">
                  <c:v>873</c:v>
                </c:pt>
                <c:pt idx="11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5E1-9B34-DE9CE2FF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08442024"/>
        <c:axId val="308445160"/>
        <c:axId val="0"/>
      </c:bar3DChart>
      <c:catAx>
        <c:axId val="3084420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08445160"/>
        <c:crosses val="autoZero"/>
        <c:auto val="1"/>
        <c:lblAlgn val="ctr"/>
        <c:lblOffset val="100"/>
        <c:noMultiLvlLbl val="0"/>
      </c:catAx>
      <c:valAx>
        <c:axId val="308445160"/>
        <c:scaling>
          <c:orientation val="minMax"/>
        </c:scaling>
        <c:delete val="0"/>
        <c:axPos val="b"/>
        <c:majorGridlines/>
        <c:numFmt formatCode="#,##0_);\(#,##0\)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08442024"/>
        <c:crosses val="autoZero"/>
        <c:crossBetween val="between"/>
      </c:valAx>
    </c:plotArea>
    <c:plotVisOnly val="1"/>
    <c:dispBlanksAs val="gap"/>
    <c:showDLblsOverMax val="0"/>
  </c:chart>
  <c:spPr>
    <a:noFill/>
    <a:ln w="19050">
      <a:solidFill>
        <a:srgbClr val="FF2D2D"/>
      </a:solidFill>
    </a:ln>
    <a:effectLst/>
    <a:scene3d>
      <a:camera prst="orthographicFront"/>
      <a:lightRig rig="threePt" dir="t"/>
    </a:scene3d>
    <a:sp3d>
      <a:bevelT/>
    </a:sp3d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73480</xdr:colOff>
      <xdr:row>4</xdr:row>
      <xdr:rowOff>100692</xdr:rowOff>
    </xdr:from>
    <xdr:to>
      <xdr:col>6</xdr:col>
      <xdr:colOff>92530</xdr:colOff>
      <xdr:row>19</xdr:row>
      <xdr:rowOff>142875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193221</xdr:colOff>
      <xdr:row>20</xdr:row>
      <xdr:rowOff>187098</xdr:rowOff>
    </xdr:from>
    <xdr:to>
      <xdr:col>9</xdr:col>
      <xdr:colOff>621846</xdr:colOff>
      <xdr:row>36</xdr:row>
      <xdr:rowOff>25172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255814</xdr:colOff>
      <xdr:row>4</xdr:row>
      <xdr:rowOff>128586</xdr:rowOff>
    </xdr:from>
    <xdr:to>
      <xdr:col>12</xdr:col>
      <xdr:colOff>693964</xdr:colOff>
      <xdr:row>19</xdr:row>
      <xdr:rowOff>170769</xdr:rowOff>
    </xdr:to>
    <xdr:graphicFrame macro="">
      <xdr:nvGraphicFramePr>
        <xdr:cNvPr id="4" name="6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23</xdr:row>
      <xdr:rowOff>123266</xdr:rowOff>
    </xdr:from>
    <xdr:to>
      <xdr:col>7</xdr:col>
      <xdr:colOff>390525</xdr:colOff>
      <xdr:row>38</xdr:row>
      <xdr:rowOff>123264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24</xdr:row>
      <xdr:rowOff>22412</xdr:rowOff>
    </xdr:from>
    <xdr:to>
      <xdr:col>14</xdr:col>
      <xdr:colOff>714375</xdr:colOff>
      <xdr:row>38</xdr:row>
      <xdr:rowOff>112058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30</xdr:row>
      <xdr:rowOff>179294</xdr:rowOff>
    </xdr:from>
    <xdr:to>
      <xdr:col>14</xdr:col>
      <xdr:colOff>771525</xdr:colOff>
      <xdr:row>46</xdr:row>
      <xdr:rowOff>89647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30</xdr:row>
      <xdr:rowOff>156882</xdr:rowOff>
    </xdr:from>
    <xdr:to>
      <xdr:col>6</xdr:col>
      <xdr:colOff>381000</xdr:colOff>
      <xdr:row>46</xdr:row>
      <xdr:rowOff>67235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0.42464</cdr:x>
      <cdr:y>0.57561</cdr:y>
    </cdr:from>
    <cdr:to>
      <cdr:x>0.54147</cdr:x>
      <cdr:y>0.66564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573149" y="1702858"/>
          <a:ext cx="707941" cy="266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1100" b="1">
              <a:latin typeface="Arial" panose="020B0604020202020204" pitchFamily="34" charset="0"/>
              <a:cs typeface="Arial" panose="020B0604020202020204" pitchFamily="34" charset="0"/>
            </a:rPr>
            <a:t>273 682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22</xdr:row>
      <xdr:rowOff>12701</xdr:rowOff>
    </xdr:from>
    <xdr:to>
      <xdr:col>14</xdr:col>
      <xdr:colOff>295275</xdr:colOff>
      <xdr:row>44</xdr:row>
      <xdr:rowOff>152400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</xdr:colOff>
      <xdr:row>25</xdr:row>
      <xdr:rowOff>15875</xdr:rowOff>
    </xdr:from>
    <xdr:to>
      <xdr:col>6</xdr:col>
      <xdr:colOff>582083</xdr:colOff>
      <xdr:row>40</xdr:row>
      <xdr:rowOff>79375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201084</xdr:colOff>
      <xdr:row>25</xdr:row>
      <xdr:rowOff>31751</xdr:rowOff>
    </xdr:from>
    <xdr:to>
      <xdr:col>14</xdr:col>
      <xdr:colOff>582084</xdr:colOff>
      <xdr:row>40</xdr:row>
      <xdr:rowOff>111125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0.51853</cdr:x>
      <cdr:y>0.50272</cdr:y>
    </cdr:from>
    <cdr:to>
      <cdr:x>0.58857</cdr:x>
      <cdr:y>0.60799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457270" y="1319205"/>
          <a:ext cx="467031" cy="2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E" sz="1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869577</xdr:colOff>
      <xdr:row>23</xdr:row>
      <xdr:rowOff>43144</xdr:rowOff>
    </xdr:from>
    <xdr:to>
      <xdr:col>6</xdr:col>
      <xdr:colOff>717177</xdr:colOff>
      <xdr:row>38</xdr:row>
      <xdr:rowOff>166969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</xdr:row>
      <xdr:rowOff>28575</xdr:rowOff>
    </xdr:from>
    <xdr:to>
      <xdr:col>8</xdr:col>
      <xdr:colOff>57150</xdr:colOff>
      <xdr:row>21</xdr:row>
      <xdr:rowOff>122464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376917</xdr:colOff>
      <xdr:row>6</xdr:row>
      <xdr:rowOff>19050</xdr:rowOff>
    </xdr:from>
    <xdr:to>
      <xdr:col>15</xdr:col>
      <xdr:colOff>702128</xdr:colOff>
      <xdr:row>21</xdr:row>
      <xdr:rowOff>108857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61234</xdr:colOff>
      <xdr:row>22</xdr:row>
      <xdr:rowOff>121103</xdr:rowOff>
    </xdr:from>
    <xdr:to>
      <xdr:col>8</xdr:col>
      <xdr:colOff>23134</xdr:colOff>
      <xdr:row>37</xdr:row>
      <xdr:rowOff>6803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22</xdr:row>
      <xdr:rowOff>133350</xdr:rowOff>
    </xdr:from>
    <xdr:to>
      <xdr:col>15</xdr:col>
      <xdr:colOff>715736</xdr:colOff>
      <xdr:row>37</xdr:row>
      <xdr:rowOff>19050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69396</xdr:colOff>
      <xdr:row>38</xdr:row>
      <xdr:rowOff>46266</xdr:rowOff>
    </xdr:from>
    <xdr:to>
      <xdr:col>8</xdr:col>
      <xdr:colOff>50346</xdr:colOff>
      <xdr:row>54</xdr:row>
      <xdr:rowOff>40822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359228</xdr:colOff>
      <xdr:row>38</xdr:row>
      <xdr:rowOff>47625</xdr:rowOff>
    </xdr:from>
    <xdr:to>
      <xdr:col>15</xdr:col>
      <xdr:colOff>711653</xdr:colOff>
      <xdr:row>54</xdr:row>
      <xdr:rowOff>81642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22</xdr:row>
      <xdr:rowOff>9525</xdr:rowOff>
    </xdr:from>
    <xdr:to>
      <xdr:col>11</xdr:col>
      <xdr:colOff>752475</xdr:colOff>
      <xdr:row>36</xdr:row>
      <xdr:rowOff>85725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</xdr:colOff>
      <xdr:row>6</xdr:row>
      <xdr:rowOff>35719</xdr:rowOff>
    </xdr:from>
    <xdr:to>
      <xdr:col>7</xdr:col>
      <xdr:colOff>35718</xdr:colOff>
      <xdr:row>20</xdr:row>
      <xdr:rowOff>107156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6</xdr:row>
      <xdr:rowOff>23813</xdr:rowOff>
    </xdr:from>
    <xdr:to>
      <xdr:col>14</xdr:col>
      <xdr:colOff>714375</xdr:colOff>
      <xdr:row>20</xdr:row>
      <xdr:rowOff>95250</xdr:rowOff>
    </xdr:to>
    <xdr:graphicFrame macro="">
      <xdr:nvGraphicFramePr>
        <xdr:cNvPr id="4" name="6 Gráfico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Q63"/>
  <sheetViews>
    <sheetView showGridLines="0" view="pageBreakPreview" topLeftCell="A46" zoomScale="85" zoomScaleNormal="90" zoomScaleSheetLayoutView="85" workbookViewId="0">
      <selection activeCell="B47" sqref="B47:B49"/>
    </sheetView>
  </sheetViews>
  <sheetFormatPr baseColWidth="10" defaultColWidth="11.42578125" defaultRowHeight="14.25" x14ac:dyDescent="0.2"/>
  <cols>
    <col min="1" max="1" width="11.42578125" style="31"/>
    <col min="2" max="2" width="53.85546875" style="31" customWidth="1"/>
    <col min="3" max="7" width="11.28515625" style="31" customWidth="1"/>
    <col min="8" max="8" width="12.7109375" style="31" customWidth="1"/>
    <col min="9" max="9" width="11.28515625" style="31" customWidth="1"/>
    <col min="10" max="10" width="12.7109375" style="31" customWidth="1"/>
    <col min="11" max="11" width="11.28515625" style="31" customWidth="1"/>
    <col min="12" max="13" width="12.5703125" style="31" customWidth="1"/>
    <col min="14" max="14" width="11.28515625" style="31" customWidth="1"/>
    <col min="15" max="15" width="13.7109375" style="31" customWidth="1"/>
    <col min="16" max="16" width="11.85546875" style="31" bestFit="1" customWidth="1"/>
    <col min="17" max="16384" width="11.42578125" style="31"/>
  </cols>
  <sheetData>
    <row r="1" spans="2:17" ht="18" x14ac:dyDescent="0.25">
      <c r="B1" s="537" t="s">
        <v>383</v>
      </c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</row>
    <row r="2" spans="2:17" s="42" customFormat="1" ht="18" x14ac:dyDescent="0.25">
      <c r="B2" s="44" t="s">
        <v>59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2:17" s="42" customFormat="1" ht="18" x14ac:dyDescent="0.25">
      <c r="B3" s="538" t="s">
        <v>110</v>
      </c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2:17" s="42" customFormat="1" ht="18" x14ac:dyDescent="0.25">
      <c r="B4" s="538" t="s">
        <v>109</v>
      </c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2:17" s="42" customFormat="1" ht="18" x14ac:dyDescent="0.25">
      <c r="B5" s="539" t="s">
        <v>377</v>
      </c>
      <c r="C5" s="540"/>
      <c r="D5" s="540"/>
      <c r="E5" s="540"/>
      <c r="F5" s="540"/>
      <c r="G5" s="540"/>
      <c r="H5" s="540"/>
      <c r="I5" s="540"/>
      <c r="J5" s="540"/>
      <c r="K5" s="540"/>
      <c r="L5" s="540"/>
      <c r="M5" s="540"/>
      <c r="N5" s="540"/>
      <c r="O5" s="540"/>
    </row>
    <row r="6" spans="2:17" x14ac:dyDescent="0.2"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</row>
    <row r="7" spans="2:17" ht="18" customHeight="1" thickBot="1" x14ac:dyDescent="0.25">
      <c r="B7" s="543" t="s">
        <v>108</v>
      </c>
      <c r="C7" s="542" t="s">
        <v>107</v>
      </c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1" t="s">
        <v>1</v>
      </c>
    </row>
    <row r="8" spans="2:17" ht="19.5" customHeight="1" thickBot="1" x14ac:dyDescent="0.25">
      <c r="B8" s="543"/>
      <c r="C8" s="222" t="s">
        <v>2</v>
      </c>
      <c r="D8" s="222" t="s">
        <v>3</v>
      </c>
      <c r="E8" s="222" t="s">
        <v>4</v>
      </c>
      <c r="F8" s="222" t="s">
        <v>5</v>
      </c>
      <c r="G8" s="222" t="s">
        <v>6</v>
      </c>
      <c r="H8" s="222" t="s">
        <v>7</v>
      </c>
      <c r="I8" s="222" t="s">
        <v>8</v>
      </c>
      <c r="J8" s="222" t="s">
        <v>9</v>
      </c>
      <c r="K8" s="222" t="s">
        <v>10</v>
      </c>
      <c r="L8" s="222" t="s">
        <v>11</v>
      </c>
      <c r="M8" s="222" t="s">
        <v>12</v>
      </c>
      <c r="N8" s="222" t="s">
        <v>13</v>
      </c>
      <c r="O8" s="541"/>
    </row>
    <row r="9" spans="2:17" s="33" customFormat="1" ht="23.25" customHeight="1" thickTop="1" x14ac:dyDescent="0.2">
      <c r="B9" s="212" t="s">
        <v>106</v>
      </c>
      <c r="C9" s="223">
        <f t="shared" ref="C9:O9" si="0">SUM(C10,C19)</f>
        <v>28386</v>
      </c>
      <c r="D9" s="224">
        <f t="shared" si="0"/>
        <v>22110</v>
      </c>
      <c r="E9" s="224">
        <f t="shared" si="0"/>
        <v>24054</v>
      </c>
      <c r="F9" s="224">
        <f t="shared" si="0"/>
        <v>23532</v>
      </c>
      <c r="G9" s="224">
        <f t="shared" si="0"/>
        <v>21212</v>
      </c>
      <c r="H9" s="224">
        <f t="shared" si="0"/>
        <v>17201</v>
      </c>
      <c r="I9" s="224">
        <f t="shared" si="0"/>
        <v>24274</v>
      </c>
      <c r="J9" s="224">
        <f t="shared" si="0"/>
        <v>27574</v>
      </c>
      <c r="K9" s="224">
        <f t="shared" si="0"/>
        <v>26393</v>
      </c>
      <c r="L9" s="224">
        <f t="shared" si="0"/>
        <v>24176</v>
      </c>
      <c r="M9" s="224">
        <f t="shared" si="0"/>
        <v>25157</v>
      </c>
      <c r="N9" s="224">
        <f t="shared" si="0"/>
        <v>26412</v>
      </c>
      <c r="O9" s="232">
        <f t="shared" si="0"/>
        <v>290481</v>
      </c>
    </row>
    <row r="10" spans="2:17" s="37" customFormat="1" ht="15" x14ac:dyDescent="0.25">
      <c r="B10" s="213" t="s">
        <v>105</v>
      </c>
      <c r="C10" s="225">
        <f t="shared" ref="C10:O10" si="1">SUM(C11:C18)</f>
        <v>2214</v>
      </c>
      <c r="D10" s="197">
        <f t="shared" si="1"/>
        <v>1296</v>
      </c>
      <c r="E10" s="197">
        <f t="shared" si="1"/>
        <v>1627</v>
      </c>
      <c r="F10" s="197">
        <f t="shared" si="1"/>
        <v>1829</v>
      </c>
      <c r="G10" s="197">
        <f t="shared" si="1"/>
        <v>1706</v>
      </c>
      <c r="H10" s="197">
        <f t="shared" si="1"/>
        <v>1088</v>
      </c>
      <c r="I10" s="197">
        <f t="shared" si="1"/>
        <v>1754</v>
      </c>
      <c r="J10" s="197">
        <f t="shared" si="1"/>
        <v>1878</v>
      </c>
      <c r="K10" s="197">
        <f t="shared" si="1"/>
        <v>2317</v>
      </c>
      <c r="L10" s="197">
        <f t="shared" si="1"/>
        <v>2582</v>
      </c>
      <c r="M10" s="197">
        <f t="shared" si="1"/>
        <v>1826</v>
      </c>
      <c r="N10" s="197">
        <f t="shared" si="1"/>
        <v>1509</v>
      </c>
      <c r="O10" s="233">
        <f t="shared" si="1"/>
        <v>21626</v>
      </c>
      <c r="P10" s="33"/>
      <c r="Q10" s="33"/>
    </row>
    <row r="11" spans="2:17" s="40" customFormat="1" ht="12.75" customHeight="1" x14ac:dyDescent="0.2">
      <c r="B11" s="214" t="s">
        <v>104</v>
      </c>
      <c r="C11" s="226">
        <v>460</v>
      </c>
      <c r="D11" s="198">
        <v>315</v>
      </c>
      <c r="E11" s="198">
        <v>267</v>
      </c>
      <c r="F11" s="198">
        <v>252</v>
      </c>
      <c r="G11" s="198">
        <v>321</v>
      </c>
      <c r="H11" s="198">
        <v>231</v>
      </c>
      <c r="I11" s="198">
        <v>330</v>
      </c>
      <c r="J11" s="198">
        <v>381</v>
      </c>
      <c r="K11" s="198">
        <v>630</v>
      </c>
      <c r="L11" s="198">
        <v>713</v>
      </c>
      <c r="M11" s="198">
        <v>459</v>
      </c>
      <c r="N11" s="198">
        <v>361</v>
      </c>
      <c r="O11" s="234">
        <f t="shared" ref="O11:O18" si="2">SUM(C11:N11)</f>
        <v>4720</v>
      </c>
      <c r="P11" s="41"/>
      <c r="Q11" s="33"/>
    </row>
    <row r="12" spans="2:17" x14ac:dyDescent="0.2">
      <c r="B12" s="214" t="s">
        <v>103</v>
      </c>
      <c r="C12" s="226">
        <v>75</v>
      </c>
      <c r="D12" s="198">
        <v>37</v>
      </c>
      <c r="E12" s="198">
        <v>199</v>
      </c>
      <c r="F12" s="198">
        <v>142</v>
      </c>
      <c r="G12" s="198">
        <v>116</v>
      </c>
      <c r="H12" s="198">
        <v>31</v>
      </c>
      <c r="I12" s="198">
        <v>89</v>
      </c>
      <c r="J12" s="198">
        <v>84</v>
      </c>
      <c r="K12" s="198">
        <v>96</v>
      </c>
      <c r="L12" s="198">
        <v>97</v>
      </c>
      <c r="M12" s="198">
        <v>91</v>
      </c>
      <c r="N12" s="198">
        <v>82</v>
      </c>
      <c r="O12" s="234">
        <f t="shared" si="2"/>
        <v>1139</v>
      </c>
      <c r="P12" s="33"/>
      <c r="Q12" s="33"/>
    </row>
    <row r="13" spans="2:17" x14ac:dyDescent="0.2">
      <c r="B13" s="214" t="s">
        <v>102</v>
      </c>
      <c r="C13" s="226">
        <v>56</v>
      </c>
      <c r="D13" s="198">
        <v>24</v>
      </c>
      <c r="E13" s="198">
        <v>114</v>
      </c>
      <c r="F13" s="198">
        <v>226</v>
      </c>
      <c r="G13" s="198">
        <v>152</v>
      </c>
      <c r="H13" s="198">
        <v>50</v>
      </c>
      <c r="I13" s="198">
        <v>163</v>
      </c>
      <c r="J13" s="198">
        <v>275</v>
      </c>
      <c r="K13" s="198">
        <v>463</v>
      </c>
      <c r="L13" s="198">
        <v>422</v>
      </c>
      <c r="M13" s="198">
        <v>177</v>
      </c>
      <c r="N13" s="198">
        <v>68</v>
      </c>
      <c r="O13" s="234">
        <f t="shared" si="2"/>
        <v>2190</v>
      </c>
      <c r="P13" s="33"/>
      <c r="Q13" s="33"/>
    </row>
    <row r="14" spans="2:17" s="37" customFormat="1" ht="15" x14ac:dyDescent="0.25">
      <c r="B14" s="214" t="s">
        <v>101</v>
      </c>
      <c r="C14" s="226">
        <v>504</v>
      </c>
      <c r="D14" s="198">
        <v>313</v>
      </c>
      <c r="E14" s="198">
        <v>265</v>
      </c>
      <c r="F14" s="198">
        <v>338</v>
      </c>
      <c r="G14" s="198">
        <v>344</v>
      </c>
      <c r="H14" s="198">
        <v>310</v>
      </c>
      <c r="I14" s="198">
        <v>471</v>
      </c>
      <c r="J14" s="198">
        <v>522</v>
      </c>
      <c r="K14" s="198">
        <v>627</v>
      </c>
      <c r="L14" s="198">
        <v>730</v>
      </c>
      <c r="M14" s="198">
        <v>485</v>
      </c>
      <c r="N14" s="198">
        <v>372</v>
      </c>
      <c r="O14" s="234">
        <f t="shared" si="2"/>
        <v>5281</v>
      </c>
      <c r="P14" s="33"/>
      <c r="Q14" s="33"/>
    </row>
    <row r="15" spans="2:17" x14ac:dyDescent="0.2">
      <c r="B15" s="214" t="s">
        <v>336</v>
      </c>
      <c r="C15" s="226">
        <v>310</v>
      </c>
      <c r="D15" s="198">
        <v>176</v>
      </c>
      <c r="E15" s="198">
        <v>96</v>
      </c>
      <c r="F15" s="198">
        <v>101</v>
      </c>
      <c r="G15" s="198">
        <v>106</v>
      </c>
      <c r="H15" s="198">
        <v>83</v>
      </c>
      <c r="I15" s="198">
        <v>127</v>
      </c>
      <c r="J15" s="198">
        <v>95</v>
      </c>
      <c r="K15" s="198">
        <v>29</v>
      </c>
      <c r="L15" s="198">
        <v>56</v>
      </c>
      <c r="M15" s="198">
        <v>73</v>
      </c>
      <c r="N15" s="198">
        <v>83</v>
      </c>
      <c r="O15" s="234">
        <f t="shared" si="2"/>
        <v>1335</v>
      </c>
      <c r="P15" s="33"/>
      <c r="Q15" s="33"/>
    </row>
    <row r="16" spans="2:17" x14ac:dyDescent="0.2">
      <c r="B16" s="214" t="s">
        <v>337</v>
      </c>
      <c r="C16" s="226">
        <v>42</v>
      </c>
      <c r="D16" s="198">
        <v>10</v>
      </c>
      <c r="E16" s="198">
        <v>24</v>
      </c>
      <c r="F16" s="198">
        <v>22</v>
      </c>
      <c r="G16" s="198">
        <v>14</v>
      </c>
      <c r="H16" s="198">
        <v>16</v>
      </c>
      <c r="I16" s="198">
        <v>23</v>
      </c>
      <c r="J16" s="198">
        <v>17</v>
      </c>
      <c r="K16" s="198">
        <v>6</v>
      </c>
      <c r="L16" s="198">
        <v>8</v>
      </c>
      <c r="M16" s="198">
        <v>20</v>
      </c>
      <c r="N16" s="198">
        <v>22</v>
      </c>
      <c r="O16" s="234">
        <f t="shared" si="2"/>
        <v>224</v>
      </c>
      <c r="P16" s="33"/>
      <c r="Q16" s="33"/>
    </row>
    <row r="17" spans="2:17" x14ac:dyDescent="0.2">
      <c r="B17" s="214" t="s">
        <v>338</v>
      </c>
      <c r="C17" s="226">
        <v>30</v>
      </c>
      <c r="D17" s="198">
        <v>23</v>
      </c>
      <c r="E17" s="198">
        <v>16</v>
      </c>
      <c r="F17" s="198">
        <v>35</v>
      </c>
      <c r="G17" s="198">
        <v>35</v>
      </c>
      <c r="H17" s="198">
        <v>20</v>
      </c>
      <c r="I17" s="198">
        <v>21</v>
      </c>
      <c r="J17" s="198">
        <v>14</v>
      </c>
      <c r="K17" s="198">
        <v>13</v>
      </c>
      <c r="L17" s="198">
        <v>14</v>
      </c>
      <c r="M17" s="198">
        <v>14</v>
      </c>
      <c r="N17" s="198">
        <v>31</v>
      </c>
      <c r="O17" s="234">
        <f t="shared" si="2"/>
        <v>266</v>
      </c>
      <c r="P17" s="33"/>
      <c r="Q17" s="33"/>
    </row>
    <row r="18" spans="2:17" x14ac:dyDescent="0.2">
      <c r="B18" s="214" t="s">
        <v>96</v>
      </c>
      <c r="C18" s="226">
        <v>737</v>
      </c>
      <c r="D18" s="198">
        <v>398</v>
      </c>
      <c r="E18" s="198">
        <v>646</v>
      </c>
      <c r="F18" s="198">
        <v>713</v>
      </c>
      <c r="G18" s="198">
        <v>618</v>
      </c>
      <c r="H18" s="198">
        <v>347</v>
      </c>
      <c r="I18" s="198">
        <v>530</v>
      </c>
      <c r="J18" s="198">
        <v>490</v>
      </c>
      <c r="K18" s="198">
        <v>453</v>
      </c>
      <c r="L18" s="198">
        <v>542</v>
      </c>
      <c r="M18" s="198">
        <v>507</v>
      </c>
      <c r="N18" s="198">
        <v>490</v>
      </c>
      <c r="O18" s="234">
        <f t="shared" si="2"/>
        <v>6471</v>
      </c>
      <c r="P18" s="33"/>
      <c r="Q18" s="33"/>
    </row>
    <row r="19" spans="2:17" ht="15" customHeight="1" x14ac:dyDescent="0.2">
      <c r="B19" s="213" t="s">
        <v>100</v>
      </c>
      <c r="C19" s="225">
        <f t="shared" ref="C19:O19" si="3">SUM(C20:C30)</f>
        <v>26172</v>
      </c>
      <c r="D19" s="197">
        <f t="shared" si="3"/>
        <v>20814</v>
      </c>
      <c r="E19" s="197">
        <f t="shared" si="3"/>
        <v>22427</v>
      </c>
      <c r="F19" s="197">
        <f t="shared" si="3"/>
        <v>21703</v>
      </c>
      <c r="G19" s="197">
        <f t="shared" si="3"/>
        <v>19506</v>
      </c>
      <c r="H19" s="197">
        <f t="shared" si="3"/>
        <v>16113</v>
      </c>
      <c r="I19" s="197">
        <f t="shared" si="3"/>
        <v>22520</v>
      </c>
      <c r="J19" s="197">
        <f t="shared" si="3"/>
        <v>25696</v>
      </c>
      <c r="K19" s="197">
        <f t="shared" si="3"/>
        <v>24076</v>
      </c>
      <c r="L19" s="197">
        <f t="shared" si="3"/>
        <v>21594</v>
      </c>
      <c r="M19" s="197">
        <f t="shared" si="3"/>
        <v>23331</v>
      </c>
      <c r="N19" s="197">
        <f t="shared" si="3"/>
        <v>24903</v>
      </c>
      <c r="O19" s="233">
        <f t="shared" si="3"/>
        <v>268855</v>
      </c>
      <c r="P19" s="33"/>
      <c r="Q19" s="33"/>
    </row>
    <row r="20" spans="2:17" ht="12.75" customHeight="1" x14ac:dyDescent="0.2">
      <c r="B20" s="215" t="s">
        <v>339</v>
      </c>
      <c r="C20" s="226">
        <v>9525</v>
      </c>
      <c r="D20" s="198">
        <v>7618</v>
      </c>
      <c r="E20" s="198">
        <v>7977</v>
      </c>
      <c r="F20" s="198">
        <v>7371</v>
      </c>
      <c r="G20" s="198">
        <v>6603</v>
      </c>
      <c r="H20" s="198">
        <v>5233</v>
      </c>
      <c r="I20" s="198">
        <v>7493</v>
      </c>
      <c r="J20" s="198">
        <v>8953</v>
      </c>
      <c r="K20" s="198">
        <v>8757</v>
      </c>
      <c r="L20" s="198">
        <v>8009</v>
      </c>
      <c r="M20" s="198">
        <v>8640</v>
      </c>
      <c r="N20" s="198">
        <v>9029</v>
      </c>
      <c r="O20" s="234">
        <f t="shared" ref="O20:O30" si="4">SUM(C20:N20)</f>
        <v>95208</v>
      </c>
      <c r="P20" s="33"/>
      <c r="Q20" s="33"/>
    </row>
    <row r="21" spans="2:17" ht="12.75" customHeight="1" x14ac:dyDescent="0.2">
      <c r="B21" s="215" t="s">
        <v>99</v>
      </c>
      <c r="C21" s="226">
        <v>934</v>
      </c>
      <c r="D21" s="198">
        <v>1026</v>
      </c>
      <c r="E21" s="198">
        <v>1161</v>
      </c>
      <c r="F21" s="198">
        <v>1241</v>
      </c>
      <c r="G21" s="198">
        <v>1038</v>
      </c>
      <c r="H21" s="198">
        <v>638</v>
      </c>
      <c r="I21" s="198">
        <v>806</v>
      </c>
      <c r="J21" s="198">
        <v>1128</v>
      </c>
      <c r="K21" s="198">
        <v>890</v>
      </c>
      <c r="L21" s="198">
        <v>1082</v>
      </c>
      <c r="M21" s="198">
        <v>1389</v>
      </c>
      <c r="N21" s="198">
        <v>1223</v>
      </c>
      <c r="O21" s="234">
        <f t="shared" si="4"/>
        <v>12556</v>
      </c>
      <c r="P21" s="33"/>
      <c r="Q21" s="33"/>
    </row>
    <row r="22" spans="2:17" ht="12.75" customHeight="1" x14ac:dyDescent="0.2">
      <c r="B22" s="215" t="s">
        <v>340</v>
      </c>
      <c r="C22" s="226">
        <v>2713</v>
      </c>
      <c r="D22" s="198">
        <v>1924</v>
      </c>
      <c r="E22" s="198">
        <v>1887</v>
      </c>
      <c r="F22" s="198">
        <v>1724</v>
      </c>
      <c r="G22" s="198">
        <v>1422</v>
      </c>
      <c r="H22" s="198">
        <v>1431</v>
      </c>
      <c r="I22" s="198">
        <v>2079</v>
      </c>
      <c r="J22" s="198">
        <v>2249</v>
      </c>
      <c r="K22" s="198">
        <v>2441</v>
      </c>
      <c r="L22" s="198">
        <v>2164</v>
      </c>
      <c r="M22" s="198">
        <v>2187</v>
      </c>
      <c r="N22" s="198">
        <v>2143</v>
      </c>
      <c r="O22" s="234">
        <f t="shared" si="4"/>
        <v>24364</v>
      </c>
      <c r="P22" s="33"/>
      <c r="Q22" s="33"/>
    </row>
    <row r="23" spans="2:17" ht="12.75" customHeight="1" x14ac:dyDescent="0.2">
      <c r="B23" s="215" t="s">
        <v>341</v>
      </c>
      <c r="C23" s="226">
        <v>215</v>
      </c>
      <c r="D23" s="198">
        <v>193</v>
      </c>
      <c r="E23" s="198">
        <v>184</v>
      </c>
      <c r="F23" s="198">
        <v>186</v>
      </c>
      <c r="G23" s="198">
        <v>112</v>
      </c>
      <c r="H23" s="198">
        <v>131</v>
      </c>
      <c r="I23" s="198">
        <v>198</v>
      </c>
      <c r="J23" s="198">
        <v>254</v>
      </c>
      <c r="K23" s="198">
        <v>297</v>
      </c>
      <c r="L23" s="198">
        <v>251</v>
      </c>
      <c r="M23" s="198">
        <v>303</v>
      </c>
      <c r="N23" s="198">
        <v>334</v>
      </c>
      <c r="O23" s="234">
        <f t="shared" si="4"/>
        <v>2658</v>
      </c>
      <c r="P23" s="33"/>
      <c r="Q23" s="33"/>
    </row>
    <row r="24" spans="2:17" ht="12.75" customHeight="1" x14ac:dyDescent="0.2">
      <c r="B24" s="215" t="s">
        <v>98</v>
      </c>
      <c r="C24" s="226">
        <v>531</v>
      </c>
      <c r="D24" s="198">
        <v>471</v>
      </c>
      <c r="E24" s="198">
        <v>636</v>
      </c>
      <c r="F24" s="198">
        <v>445</v>
      </c>
      <c r="G24" s="198">
        <v>398</v>
      </c>
      <c r="H24" s="198">
        <v>423</v>
      </c>
      <c r="I24" s="198">
        <v>528</v>
      </c>
      <c r="J24" s="198">
        <v>630</v>
      </c>
      <c r="K24" s="198">
        <v>630</v>
      </c>
      <c r="L24" s="198">
        <v>532</v>
      </c>
      <c r="M24" s="198">
        <v>587</v>
      </c>
      <c r="N24" s="198">
        <v>626</v>
      </c>
      <c r="O24" s="234">
        <f t="shared" si="4"/>
        <v>6437</v>
      </c>
      <c r="P24" s="33"/>
      <c r="Q24" s="33"/>
    </row>
    <row r="25" spans="2:17" ht="12.75" customHeight="1" x14ac:dyDescent="0.2">
      <c r="B25" s="215" t="s">
        <v>97</v>
      </c>
      <c r="C25" s="226">
        <v>112</v>
      </c>
      <c r="D25" s="198">
        <v>143</v>
      </c>
      <c r="E25" s="198">
        <v>148</v>
      </c>
      <c r="F25" s="198">
        <v>117</v>
      </c>
      <c r="G25" s="198">
        <v>138</v>
      </c>
      <c r="H25" s="198">
        <v>118</v>
      </c>
      <c r="I25" s="198">
        <v>123</v>
      </c>
      <c r="J25" s="198">
        <v>219</v>
      </c>
      <c r="K25" s="198">
        <v>223</v>
      </c>
      <c r="L25" s="198">
        <v>227</v>
      </c>
      <c r="M25" s="198">
        <v>247</v>
      </c>
      <c r="N25" s="198">
        <v>205</v>
      </c>
      <c r="O25" s="234">
        <f t="shared" si="4"/>
        <v>2020</v>
      </c>
      <c r="P25" s="33"/>
      <c r="Q25" s="33"/>
    </row>
    <row r="26" spans="2:17" s="40" customFormat="1" ht="12.75" customHeight="1" x14ac:dyDescent="0.2">
      <c r="B26" s="215" t="s">
        <v>342</v>
      </c>
      <c r="C26" s="226">
        <v>4</v>
      </c>
      <c r="D26" s="198">
        <v>3</v>
      </c>
      <c r="E26" s="198">
        <v>6</v>
      </c>
      <c r="F26" s="198">
        <v>3</v>
      </c>
      <c r="G26" s="199">
        <v>13</v>
      </c>
      <c r="H26" s="198">
        <v>5</v>
      </c>
      <c r="I26" s="198">
        <v>5</v>
      </c>
      <c r="J26" s="199">
        <v>8</v>
      </c>
      <c r="K26" s="198">
        <v>5</v>
      </c>
      <c r="L26" s="198">
        <v>3</v>
      </c>
      <c r="M26" s="199">
        <v>6</v>
      </c>
      <c r="N26" s="198">
        <v>8</v>
      </c>
      <c r="O26" s="234">
        <f t="shared" si="4"/>
        <v>69</v>
      </c>
      <c r="P26" s="41"/>
      <c r="Q26" s="33"/>
    </row>
    <row r="27" spans="2:17" s="37" customFormat="1" ht="12.75" customHeight="1" x14ac:dyDescent="0.25">
      <c r="B27" s="215" t="s">
        <v>343</v>
      </c>
      <c r="C27" s="226">
        <v>19</v>
      </c>
      <c r="D27" s="198">
        <v>53</v>
      </c>
      <c r="E27" s="198">
        <v>59</v>
      </c>
      <c r="F27" s="198">
        <v>41</v>
      </c>
      <c r="G27" s="198">
        <v>40</v>
      </c>
      <c r="H27" s="198">
        <v>27</v>
      </c>
      <c r="I27" s="198">
        <v>33</v>
      </c>
      <c r="J27" s="198">
        <v>63</v>
      </c>
      <c r="K27" s="198">
        <v>57</v>
      </c>
      <c r="L27" s="198">
        <v>40</v>
      </c>
      <c r="M27" s="198">
        <v>63</v>
      </c>
      <c r="N27" s="198">
        <v>52</v>
      </c>
      <c r="O27" s="234">
        <f t="shared" si="4"/>
        <v>547</v>
      </c>
      <c r="P27" s="33"/>
      <c r="Q27" s="33"/>
    </row>
    <row r="28" spans="2:17" ht="12.75" customHeight="1" x14ac:dyDescent="0.2">
      <c r="B28" s="215" t="s">
        <v>344</v>
      </c>
      <c r="C28" s="226">
        <v>3852</v>
      </c>
      <c r="D28" s="198">
        <v>2799</v>
      </c>
      <c r="E28" s="198">
        <v>2786</v>
      </c>
      <c r="F28" s="198">
        <v>2609</v>
      </c>
      <c r="G28" s="198">
        <v>2418</v>
      </c>
      <c r="H28" s="198">
        <v>2021</v>
      </c>
      <c r="I28" s="198">
        <v>3268</v>
      </c>
      <c r="J28" s="198">
        <v>3305</v>
      </c>
      <c r="K28" s="198">
        <v>3283</v>
      </c>
      <c r="L28" s="198">
        <v>2932</v>
      </c>
      <c r="M28" s="198">
        <v>2734</v>
      </c>
      <c r="N28" s="198">
        <v>3035</v>
      </c>
      <c r="O28" s="234">
        <f t="shared" si="4"/>
        <v>35042</v>
      </c>
      <c r="P28" s="33"/>
      <c r="Q28" s="33"/>
    </row>
    <row r="29" spans="2:17" ht="12.75" customHeight="1" x14ac:dyDescent="0.2">
      <c r="B29" s="215" t="s">
        <v>345</v>
      </c>
      <c r="C29" s="226">
        <v>170</v>
      </c>
      <c r="D29" s="198">
        <v>158</v>
      </c>
      <c r="E29" s="198">
        <v>165</v>
      </c>
      <c r="F29" s="198">
        <v>143</v>
      </c>
      <c r="G29" s="198">
        <v>158</v>
      </c>
      <c r="H29" s="198">
        <v>122</v>
      </c>
      <c r="I29" s="198">
        <v>138</v>
      </c>
      <c r="J29" s="198">
        <v>190</v>
      </c>
      <c r="K29" s="198">
        <v>227</v>
      </c>
      <c r="L29" s="198">
        <v>186</v>
      </c>
      <c r="M29" s="198">
        <v>245</v>
      </c>
      <c r="N29" s="198">
        <v>209</v>
      </c>
      <c r="O29" s="234">
        <f t="shared" si="4"/>
        <v>2111</v>
      </c>
      <c r="P29" s="33"/>
      <c r="Q29" s="33"/>
    </row>
    <row r="30" spans="2:17" s="37" customFormat="1" ht="12.75" customHeight="1" x14ac:dyDescent="0.25">
      <c r="B30" s="215" t="s">
        <v>96</v>
      </c>
      <c r="C30" s="226">
        <v>8097</v>
      </c>
      <c r="D30" s="198">
        <v>6426</v>
      </c>
      <c r="E30" s="198">
        <v>7418</v>
      </c>
      <c r="F30" s="198">
        <v>7823</v>
      </c>
      <c r="G30" s="198">
        <v>7166</v>
      </c>
      <c r="H30" s="198">
        <v>5964</v>
      </c>
      <c r="I30" s="198">
        <v>7849</v>
      </c>
      <c r="J30" s="198">
        <v>8697</v>
      </c>
      <c r="K30" s="198">
        <v>7266</v>
      </c>
      <c r="L30" s="198">
        <v>6168</v>
      </c>
      <c r="M30" s="198">
        <v>6930</v>
      </c>
      <c r="N30" s="198">
        <v>8039</v>
      </c>
      <c r="O30" s="234">
        <f t="shared" si="4"/>
        <v>87843</v>
      </c>
      <c r="P30" s="33"/>
      <c r="Q30" s="33"/>
    </row>
    <row r="31" spans="2:17" s="32" customFormat="1" ht="17.45" customHeight="1" x14ac:dyDescent="0.2">
      <c r="B31" s="216" t="s">
        <v>95</v>
      </c>
      <c r="C31" s="227"/>
      <c r="D31" s="200"/>
      <c r="E31" s="200"/>
      <c r="F31" s="200"/>
      <c r="G31" s="200"/>
      <c r="H31" s="200"/>
      <c r="I31" s="200"/>
      <c r="J31" s="200"/>
      <c r="K31" s="201"/>
      <c r="L31" s="200"/>
      <c r="M31" s="200"/>
      <c r="N31" s="200"/>
      <c r="O31" s="235"/>
      <c r="P31" s="33"/>
      <c r="Q31" s="33"/>
    </row>
    <row r="32" spans="2:17" ht="15" customHeight="1" x14ac:dyDescent="0.2">
      <c r="B32" s="213" t="s">
        <v>94</v>
      </c>
      <c r="C32" s="225">
        <v>286</v>
      </c>
      <c r="D32" s="197">
        <v>307</v>
      </c>
      <c r="E32" s="197">
        <v>202</v>
      </c>
      <c r="F32" s="197">
        <v>190</v>
      </c>
      <c r="G32" s="197">
        <v>249</v>
      </c>
      <c r="H32" s="197">
        <v>214</v>
      </c>
      <c r="I32" s="197">
        <v>176</v>
      </c>
      <c r="J32" s="197">
        <v>171</v>
      </c>
      <c r="K32" s="197">
        <v>238</v>
      </c>
      <c r="L32" s="197">
        <v>234</v>
      </c>
      <c r="M32" s="197">
        <v>230</v>
      </c>
      <c r="N32" s="197">
        <v>362</v>
      </c>
      <c r="O32" s="233">
        <f t="shared" ref="O32:O39" si="5">SUM(C32:N32)</f>
        <v>2859</v>
      </c>
      <c r="P32" s="33"/>
      <c r="Q32" s="33"/>
    </row>
    <row r="33" spans="2:17" x14ac:dyDescent="0.2">
      <c r="B33" s="215" t="s">
        <v>346</v>
      </c>
      <c r="C33" s="226">
        <v>1322717.6200000001</v>
      </c>
      <c r="D33" s="198">
        <v>1831836.31</v>
      </c>
      <c r="E33" s="198">
        <v>881396.45</v>
      </c>
      <c r="F33" s="198">
        <v>76959.41</v>
      </c>
      <c r="G33" s="198">
        <v>1711385.59</v>
      </c>
      <c r="H33" s="198">
        <v>1293932.46</v>
      </c>
      <c r="I33" s="198">
        <v>1075693.96</v>
      </c>
      <c r="J33" s="198">
        <v>801671.27</v>
      </c>
      <c r="K33" s="198">
        <v>1053305.56</v>
      </c>
      <c r="L33" s="198">
        <v>0</v>
      </c>
      <c r="M33" s="198">
        <v>5053426.9400000004</v>
      </c>
      <c r="N33" s="198">
        <v>721474.92</v>
      </c>
      <c r="O33" s="234">
        <f t="shared" si="5"/>
        <v>15823800.49</v>
      </c>
      <c r="P33" s="33"/>
      <c r="Q33" s="33"/>
    </row>
    <row r="34" spans="2:17" s="34" customFormat="1" x14ac:dyDescent="0.2">
      <c r="B34" s="215" t="s">
        <v>93</v>
      </c>
      <c r="C34" s="228">
        <v>300</v>
      </c>
      <c r="D34" s="199">
        <v>238866.77</v>
      </c>
      <c r="E34" s="198">
        <v>0</v>
      </c>
      <c r="F34" s="198">
        <v>72</v>
      </c>
      <c r="G34" s="198">
        <v>0</v>
      </c>
      <c r="H34" s="198">
        <v>0</v>
      </c>
      <c r="I34" s="198">
        <v>0</v>
      </c>
      <c r="J34" s="198">
        <v>0</v>
      </c>
      <c r="K34" s="198">
        <v>0</v>
      </c>
      <c r="L34" s="198">
        <v>0</v>
      </c>
      <c r="M34" s="198">
        <v>10882.54</v>
      </c>
      <c r="N34" s="198">
        <v>0</v>
      </c>
      <c r="O34" s="234">
        <f t="shared" si="5"/>
        <v>250121.31</v>
      </c>
      <c r="P34" s="35"/>
      <c r="Q34" s="33"/>
    </row>
    <row r="35" spans="2:17" s="39" customFormat="1" ht="15" customHeight="1" x14ac:dyDescent="0.2">
      <c r="B35" s="213" t="s">
        <v>92</v>
      </c>
      <c r="C35" s="225">
        <v>168</v>
      </c>
      <c r="D35" s="197">
        <v>176</v>
      </c>
      <c r="E35" s="197">
        <v>601</v>
      </c>
      <c r="F35" s="197">
        <v>194</v>
      </c>
      <c r="G35" s="197">
        <v>158</v>
      </c>
      <c r="H35" s="197">
        <v>140</v>
      </c>
      <c r="I35" s="197">
        <v>191</v>
      </c>
      <c r="J35" s="197">
        <v>152</v>
      </c>
      <c r="K35" s="197">
        <v>182</v>
      </c>
      <c r="L35" s="197">
        <v>202</v>
      </c>
      <c r="M35" s="197">
        <v>167</v>
      </c>
      <c r="N35" s="197">
        <v>222</v>
      </c>
      <c r="O35" s="233">
        <f t="shared" si="5"/>
        <v>2553</v>
      </c>
      <c r="P35" s="33"/>
      <c r="Q35" s="33"/>
    </row>
    <row r="36" spans="2:17" s="39" customFormat="1" ht="15" customHeight="1" x14ac:dyDescent="0.2">
      <c r="B36" s="213" t="s">
        <v>91</v>
      </c>
      <c r="C36" s="226">
        <v>148</v>
      </c>
      <c r="D36" s="198">
        <v>112</v>
      </c>
      <c r="E36" s="198">
        <v>82</v>
      </c>
      <c r="F36" s="198">
        <v>121</v>
      </c>
      <c r="G36" s="198">
        <v>151</v>
      </c>
      <c r="H36" s="198">
        <v>98</v>
      </c>
      <c r="I36" s="198">
        <v>84</v>
      </c>
      <c r="J36" s="198">
        <v>72</v>
      </c>
      <c r="K36" s="198">
        <v>121</v>
      </c>
      <c r="L36" s="198">
        <v>127</v>
      </c>
      <c r="M36" s="198">
        <v>131</v>
      </c>
      <c r="N36" s="198">
        <v>137</v>
      </c>
      <c r="O36" s="234">
        <f t="shared" si="5"/>
        <v>1384</v>
      </c>
      <c r="P36" s="33"/>
      <c r="Q36" s="33"/>
    </row>
    <row r="37" spans="2:17" s="39" customFormat="1" ht="15" customHeight="1" x14ac:dyDescent="0.2">
      <c r="B37" s="213" t="s">
        <v>90</v>
      </c>
      <c r="C37" s="226">
        <v>127</v>
      </c>
      <c r="D37" s="198">
        <v>137</v>
      </c>
      <c r="E37" s="198">
        <v>86</v>
      </c>
      <c r="F37" s="198">
        <v>97</v>
      </c>
      <c r="G37" s="198">
        <v>121</v>
      </c>
      <c r="H37" s="198">
        <v>121</v>
      </c>
      <c r="I37" s="198">
        <v>87</v>
      </c>
      <c r="J37" s="198">
        <v>111</v>
      </c>
      <c r="K37" s="198">
        <v>100</v>
      </c>
      <c r="L37" s="198">
        <v>156</v>
      </c>
      <c r="M37" s="198">
        <v>163</v>
      </c>
      <c r="N37" s="198">
        <v>142</v>
      </c>
      <c r="O37" s="234">
        <f t="shared" si="5"/>
        <v>1448</v>
      </c>
      <c r="P37" s="33"/>
      <c r="Q37" s="33"/>
    </row>
    <row r="38" spans="2:17" s="39" customFormat="1" ht="15" customHeight="1" x14ac:dyDescent="0.2">
      <c r="B38" s="213" t="s">
        <v>89</v>
      </c>
      <c r="C38" s="226">
        <v>76</v>
      </c>
      <c r="D38" s="198">
        <v>72</v>
      </c>
      <c r="E38" s="198">
        <v>44</v>
      </c>
      <c r="F38" s="198">
        <v>85</v>
      </c>
      <c r="G38" s="198">
        <v>91</v>
      </c>
      <c r="H38" s="198">
        <v>79</v>
      </c>
      <c r="I38" s="198">
        <v>40</v>
      </c>
      <c r="J38" s="198">
        <v>56</v>
      </c>
      <c r="K38" s="198">
        <v>78</v>
      </c>
      <c r="L38" s="198">
        <v>71</v>
      </c>
      <c r="M38" s="198">
        <v>56</v>
      </c>
      <c r="N38" s="198">
        <v>80</v>
      </c>
      <c r="O38" s="234">
        <f t="shared" si="5"/>
        <v>828</v>
      </c>
      <c r="P38" s="33"/>
      <c r="Q38" s="33"/>
    </row>
    <row r="39" spans="2:17" s="32" customFormat="1" ht="17.45" customHeight="1" x14ac:dyDescent="0.2">
      <c r="B39" s="216" t="s">
        <v>88</v>
      </c>
      <c r="C39" s="227">
        <v>1322</v>
      </c>
      <c r="D39" s="200">
        <v>1421</v>
      </c>
      <c r="E39" s="200">
        <v>2644</v>
      </c>
      <c r="F39" s="200">
        <v>2863</v>
      </c>
      <c r="G39" s="200">
        <v>2751</v>
      </c>
      <c r="H39" s="200">
        <v>2230</v>
      </c>
      <c r="I39" s="200">
        <v>2372</v>
      </c>
      <c r="J39" s="200">
        <v>2596</v>
      </c>
      <c r="K39" s="201">
        <v>2383</v>
      </c>
      <c r="L39" s="200">
        <v>2119</v>
      </c>
      <c r="M39" s="200">
        <v>2337</v>
      </c>
      <c r="N39" s="201">
        <v>2292</v>
      </c>
      <c r="O39" s="234">
        <f t="shared" si="5"/>
        <v>27330</v>
      </c>
      <c r="P39" s="33"/>
      <c r="Q39" s="33"/>
    </row>
    <row r="40" spans="2:17" ht="12.75" customHeight="1" x14ac:dyDescent="0.2">
      <c r="B40" s="215" t="s">
        <v>347</v>
      </c>
      <c r="C40" s="226">
        <v>1515</v>
      </c>
      <c r="D40" s="198">
        <v>889</v>
      </c>
      <c r="E40" s="198">
        <v>1470</v>
      </c>
      <c r="F40" s="198">
        <v>1446</v>
      </c>
      <c r="G40" s="198">
        <v>1287</v>
      </c>
      <c r="H40" s="198">
        <v>862</v>
      </c>
      <c r="I40" s="198">
        <v>1035</v>
      </c>
      <c r="J40" s="198">
        <v>1276</v>
      </c>
      <c r="K40" s="198">
        <v>903</v>
      </c>
      <c r="L40" s="198">
        <v>719</v>
      </c>
      <c r="M40" s="198">
        <v>1031</v>
      </c>
      <c r="N40" s="198">
        <v>946</v>
      </c>
      <c r="O40" s="234">
        <f t="shared" ref="O40:O47" si="6">SUM(C40:N40)</f>
        <v>13379</v>
      </c>
      <c r="P40" s="33"/>
      <c r="Q40" s="33"/>
    </row>
    <row r="41" spans="2:17" s="37" customFormat="1" ht="12.75" customHeight="1" x14ac:dyDescent="0.25">
      <c r="B41" s="217" t="s">
        <v>348</v>
      </c>
      <c r="C41" s="225">
        <v>211</v>
      </c>
      <c r="D41" s="197">
        <v>182</v>
      </c>
      <c r="E41" s="197">
        <v>182</v>
      </c>
      <c r="F41" s="197">
        <v>154</v>
      </c>
      <c r="G41" s="197">
        <v>161</v>
      </c>
      <c r="H41" s="197">
        <v>112</v>
      </c>
      <c r="I41" s="197">
        <v>145</v>
      </c>
      <c r="J41" s="197">
        <v>117</v>
      </c>
      <c r="K41" s="197">
        <v>107</v>
      </c>
      <c r="L41" s="197">
        <v>125</v>
      </c>
      <c r="M41" s="197">
        <v>112</v>
      </c>
      <c r="N41" s="197">
        <v>171</v>
      </c>
      <c r="O41" s="233">
        <f t="shared" si="6"/>
        <v>1779</v>
      </c>
      <c r="P41" s="33"/>
      <c r="Q41" s="33"/>
    </row>
    <row r="42" spans="2:17" s="37" customFormat="1" ht="12.75" customHeight="1" x14ac:dyDescent="0.25">
      <c r="B42" s="215" t="s">
        <v>349</v>
      </c>
      <c r="C42" s="226">
        <v>173</v>
      </c>
      <c r="D42" s="198">
        <v>5</v>
      </c>
      <c r="E42" s="198">
        <v>171</v>
      </c>
      <c r="F42" s="198">
        <v>186</v>
      </c>
      <c r="G42" s="198">
        <v>204</v>
      </c>
      <c r="H42" s="198">
        <v>183</v>
      </c>
      <c r="I42" s="198">
        <v>223</v>
      </c>
      <c r="J42" s="198">
        <v>193</v>
      </c>
      <c r="K42" s="198">
        <v>210</v>
      </c>
      <c r="L42" s="198">
        <v>176</v>
      </c>
      <c r="M42" s="198">
        <v>179</v>
      </c>
      <c r="N42" s="198">
        <v>158</v>
      </c>
      <c r="O42" s="234">
        <f t="shared" si="6"/>
        <v>2061</v>
      </c>
      <c r="P42" s="33"/>
      <c r="Q42" s="33"/>
    </row>
    <row r="43" spans="2:17" s="36" customFormat="1" ht="12.75" customHeight="1" x14ac:dyDescent="0.25">
      <c r="B43" s="215" t="s">
        <v>350</v>
      </c>
      <c r="C43" s="226">
        <v>316</v>
      </c>
      <c r="D43" s="198">
        <v>134</v>
      </c>
      <c r="E43" s="198">
        <v>213</v>
      </c>
      <c r="F43" s="198">
        <v>243</v>
      </c>
      <c r="G43" s="198">
        <v>273</v>
      </c>
      <c r="H43" s="198">
        <v>275</v>
      </c>
      <c r="I43" s="198">
        <v>285</v>
      </c>
      <c r="J43" s="198">
        <v>267</v>
      </c>
      <c r="K43" s="198">
        <v>311</v>
      </c>
      <c r="L43" s="198">
        <v>303</v>
      </c>
      <c r="M43" s="198">
        <v>293</v>
      </c>
      <c r="N43" s="198">
        <v>277</v>
      </c>
      <c r="O43" s="234">
        <f t="shared" si="6"/>
        <v>3190</v>
      </c>
      <c r="P43" s="33"/>
      <c r="Q43" s="33"/>
    </row>
    <row r="44" spans="2:17" ht="12.75" customHeight="1" x14ac:dyDescent="0.2">
      <c r="B44" s="215" t="s">
        <v>351</v>
      </c>
      <c r="C44" s="226">
        <v>667</v>
      </c>
      <c r="D44" s="198">
        <v>202</v>
      </c>
      <c r="E44" s="198">
        <v>568</v>
      </c>
      <c r="F44" s="198">
        <v>746</v>
      </c>
      <c r="G44" s="198">
        <v>711</v>
      </c>
      <c r="H44" s="198">
        <v>683</v>
      </c>
      <c r="I44" s="198">
        <v>610</v>
      </c>
      <c r="J44" s="198">
        <v>660</v>
      </c>
      <c r="K44" s="198">
        <v>766</v>
      </c>
      <c r="L44" s="198">
        <v>750</v>
      </c>
      <c r="M44" s="198">
        <v>651</v>
      </c>
      <c r="N44" s="198">
        <v>678</v>
      </c>
      <c r="O44" s="234">
        <f t="shared" si="6"/>
        <v>7692</v>
      </c>
      <c r="P44" s="33"/>
      <c r="Q44" s="33"/>
    </row>
    <row r="45" spans="2:17" ht="12.75" customHeight="1" x14ac:dyDescent="0.2">
      <c r="B45" s="215" t="s">
        <v>87</v>
      </c>
      <c r="C45" s="226">
        <v>42</v>
      </c>
      <c r="D45" s="198">
        <v>8</v>
      </c>
      <c r="E45" s="198">
        <v>37</v>
      </c>
      <c r="F45" s="198">
        <v>81</v>
      </c>
      <c r="G45" s="198">
        <v>100</v>
      </c>
      <c r="H45" s="198">
        <v>103</v>
      </c>
      <c r="I45" s="198">
        <v>63</v>
      </c>
      <c r="J45" s="198">
        <v>72</v>
      </c>
      <c r="K45" s="198">
        <v>59</v>
      </c>
      <c r="L45" s="198">
        <v>42</v>
      </c>
      <c r="M45" s="198">
        <v>54</v>
      </c>
      <c r="N45" s="198">
        <v>53</v>
      </c>
      <c r="O45" s="234">
        <f t="shared" si="6"/>
        <v>714</v>
      </c>
      <c r="P45" s="33"/>
      <c r="Q45" s="33"/>
    </row>
    <row r="46" spans="2:17" s="36" customFormat="1" ht="12.75" customHeight="1" x14ac:dyDescent="0.25">
      <c r="B46" s="215" t="s">
        <v>352</v>
      </c>
      <c r="C46" s="226">
        <v>16</v>
      </c>
      <c r="D46" s="198">
        <v>1</v>
      </c>
      <c r="E46" s="198">
        <v>3</v>
      </c>
      <c r="F46" s="198">
        <v>10</v>
      </c>
      <c r="G46" s="198">
        <v>15</v>
      </c>
      <c r="H46" s="198">
        <v>14</v>
      </c>
      <c r="I46" s="198">
        <v>12</v>
      </c>
      <c r="J46" s="198">
        <v>11</v>
      </c>
      <c r="K46" s="198">
        <v>27</v>
      </c>
      <c r="L46" s="198">
        <v>4</v>
      </c>
      <c r="M46" s="198">
        <v>17</v>
      </c>
      <c r="N46" s="198">
        <v>28</v>
      </c>
      <c r="O46" s="234">
        <f t="shared" si="6"/>
        <v>158</v>
      </c>
      <c r="P46" s="33"/>
      <c r="Q46" s="33"/>
    </row>
    <row r="47" spans="2:17" s="32" customFormat="1" ht="17.45" customHeight="1" x14ac:dyDescent="0.2">
      <c r="B47" s="216" t="s">
        <v>86</v>
      </c>
      <c r="C47" s="225">
        <f>+C49+C50</f>
        <v>2714</v>
      </c>
      <c r="D47" s="197">
        <f t="shared" ref="D47:N47" si="7">+D49+D50</f>
        <v>1640</v>
      </c>
      <c r="E47" s="197">
        <f t="shared" si="7"/>
        <v>1611</v>
      </c>
      <c r="F47" s="197">
        <f t="shared" si="7"/>
        <v>1567</v>
      </c>
      <c r="G47" s="197">
        <f t="shared" si="7"/>
        <v>1526</v>
      </c>
      <c r="H47" s="197">
        <f t="shared" si="7"/>
        <v>1199</v>
      </c>
      <c r="I47" s="197">
        <f t="shared" si="7"/>
        <v>1359</v>
      </c>
      <c r="J47" s="197">
        <f t="shared" si="7"/>
        <v>1616</v>
      </c>
      <c r="K47" s="197">
        <f t="shared" si="7"/>
        <v>1676</v>
      </c>
      <c r="L47" s="197">
        <f t="shared" si="7"/>
        <v>1305</v>
      </c>
      <c r="M47" s="197">
        <f t="shared" si="7"/>
        <v>1276</v>
      </c>
      <c r="N47" s="197">
        <f t="shared" si="7"/>
        <v>1259</v>
      </c>
      <c r="O47" s="233">
        <f t="shared" si="6"/>
        <v>18748</v>
      </c>
      <c r="P47" s="33"/>
      <c r="Q47" s="33"/>
    </row>
    <row r="48" spans="2:17" s="34" customFormat="1" ht="12.75" customHeight="1" x14ac:dyDescent="0.2">
      <c r="B48" s="218" t="s">
        <v>85</v>
      </c>
      <c r="C48" s="229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36"/>
      <c r="P48" s="35"/>
      <c r="Q48" s="33"/>
    </row>
    <row r="49" spans="2:17" x14ac:dyDescent="0.2">
      <c r="B49" s="215" t="s">
        <v>84</v>
      </c>
      <c r="C49" s="226">
        <v>1724</v>
      </c>
      <c r="D49" s="198">
        <v>1029</v>
      </c>
      <c r="E49" s="198">
        <v>1516</v>
      </c>
      <c r="F49" s="198">
        <v>926</v>
      </c>
      <c r="G49" s="198">
        <v>904</v>
      </c>
      <c r="H49" s="198">
        <v>718</v>
      </c>
      <c r="I49" s="198">
        <v>827</v>
      </c>
      <c r="J49" s="198">
        <v>916</v>
      </c>
      <c r="K49" s="198">
        <v>992</v>
      </c>
      <c r="L49" s="198">
        <v>798</v>
      </c>
      <c r="M49" s="198">
        <v>798</v>
      </c>
      <c r="N49" s="198">
        <v>736</v>
      </c>
      <c r="O49" s="234">
        <f>SUM(C49:N49)</f>
        <v>11884</v>
      </c>
      <c r="P49" s="33"/>
      <c r="Q49" s="33"/>
    </row>
    <row r="50" spans="2:17" x14ac:dyDescent="0.2">
      <c r="B50" s="215" t="s">
        <v>83</v>
      </c>
      <c r="C50" s="226">
        <v>990</v>
      </c>
      <c r="D50" s="198">
        <v>611</v>
      </c>
      <c r="E50" s="198">
        <v>95</v>
      </c>
      <c r="F50" s="198">
        <v>641</v>
      </c>
      <c r="G50" s="198">
        <v>622</v>
      </c>
      <c r="H50" s="198">
        <v>481</v>
      </c>
      <c r="I50" s="198">
        <v>532</v>
      </c>
      <c r="J50" s="198">
        <v>700</v>
      </c>
      <c r="K50" s="198">
        <v>684</v>
      </c>
      <c r="L50" s="198">
        <v>507</v>
      </c>
      <c r="M50" s="198">
        <v>478</v>
      </c>
      <c r="N50" s="198">
        <v>523</v>
      </c>
      <c r="O50" s="234">
        <f>SUM(C50:N50)</f>
        <v>6864</v>
      </c>
      <c r="P50" s="33"/>
      <c r="Q50" s="33"/>
    </row>
    <row r="51" spans="2:17" s="34" customFormat="1" ht="12.75" customHeight="1" x14ac:dyDescent="0.2">
      <c r="B51" s="218" t="s">
        <v>353</v>
      </c>
      <c r="C51" s="226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234"/>
      <c r="P51" s="35"/>
      <c r="Q51" s="33"/>
    </row>
    <row r="52" spans="2:17" x14ac:dyDescent="0.2">
      <c r="B52" s="215" t="s">
        <v>82</v>
      </c>
      <c r="C52" s="226">
        <v>2124</v>
      </c>
      <c r="D52" s="198">
        <v>1484</v>
      </c>
      <c r="E52" s="198">
        <v>1027</v>
      </c>
      <c r="F52" s="198">
        <v>1459</v>
      </c>
      <c r="G52" s="198">
        <v>1460</v>
      </c>
      <c r="H52" s="198">
        <v>1113</v>
      </c>
      <c r="I52" s="198">
        <v>1274</v>
      </c>
      <c r="J52" s="198">
        <v>1489</v>
      </c>
      <c r="K52" s="198">
        <v>1570</v>
      </c>
      <c r="L52" s="198">
        <v>1212</v>
      </c>
      <c r="M52" s="198">
        <v>1206</v>
      </c>
      <c r="N52" s="198">
        <v>1193</v>
      </c>
      <c r="O52" s="234">
        <f t="shared" ref="O52:O58" si="8">SUM(C52:N52)</f>
        <v>16611</v>
      </c>
      <c r="P52" s="33"/>
      <c r="Q52" s="33"/>
    </row>
    <row r="53" spans="2:17" x14ac:dyDescent="0.2">
      <c r="B53" s="215" t="s">
        <v>81</v>
      </c>
      <c r="C53" s="226">
        <v>590</v>
      </c>
      <c r="D53" s="198">
        <v>156</v>
      </c>
      <c r="E53" s="198">
        <v>584</v>
      </c>
      <c r="F53" s="198">
        <v>108</v>
      </c>
      <c r="G53" s="198">
        <v>66</v>
      </c>
      <c r="H53" s="198">
        <v>86</v>
      </c>
      <c r="I53" s="198">
        <v>85</v>
      </c>
      <c r="J53" s="198">
        <v>127</v>
      </c>
      <c r="K53" s="198">
        <v>106</v>
      </c>
      <c r="L53" s="198">
        <v>93</v>
      </c>
      <c r="M53" s="198">
        <v>70</v>
      </c>
      <c r="N53" s="198">
        <v>66</v>
      </c>
      <c r="O53" s="234">
        <f t="shared" si="8"/>
        <v>2137</v>
      </c>
      <c r="P53" s="33"/>
      <c r="Q53" s="33"/>
    </row>
    <row r="54" spans="2:17" s="32" customFormat="1" ht="17.45" customHeight="1" x14ac:dyDescent="0.2">
      <c r="B54" s="219" t="s">
        <v>80</v>
      </c>
      <c r="C54" s="225">
        <v>173</v>
      </c>
      <c r="D54" s="197">
        <v>47</v>
      </c>
      <c r="E54" s="197">
        <v>54</v>
      </c>
      <c r="F54" s="197">
        <v>187</v>
      </c>
      <c r="G54" s="197">
        <v>61</v>
      </c>
      <c r="H54" s="197">
        <v>24</v>
      </c>
      <c r="I54" s="197">
        <v>48</v>
      </c>
      <c r="J54" s="197">
        <v>55</v>
      </c>
      <c r="K54" s="197">
        <v>68</v>
      </c>
      <c r="L54" s="197">
        <v>46</v>
      </c>
      <c r="M54" s="197">
        <v>77</v>
      </c>
      <c r="N54" s="197">
        <v>109</v>
      </c>
      <c r="O54" s="233">
        <f t="shared" si="8"/>
        <v>949</v>
      </c>
      <c r="P54" s="33"/>
      <c r="Q54" s="33"/>
    </row>
    <row r="55" spans="2:17" ht="12.75" customHeight="1" x14ac:dyDescent="0.2">
      <c r="B55" s="220" t="s">
        <v>354</v>
      </c>
      <c r="C55" s="225">
        <v>250500</v>
      </c>
      <c r="D55" s="197">
        <v>69500</v>
      </c>
      <c r="E55" s="197">
        <v>78000</v>
      </c>
      <c r="F55" s="197">
        <v>270500</v>
      </c>
      <c r="G55" s="197">
        <v>88000</v>
      </c>
      <c r="H55" s="197">
        <v>92000</v>
      </c>
      <c r="I55" s="197">
        <v>187000</v>
      </c>
      <c r="J55" s="197">
        <v>215000</v>
      </c>
      <c r="K55" s="197">
        <v>264000</v>
      </c>
      <c r="L55" s="197">
        <v>176000</v>
      </c>
      <c r="M55" s="197">
        <v>294000</v>
      </c>
      <c r="N55" s="197">
        <v>422000</v>
      </c>
      <c r="O55" s="233">
        <f t="shared" si="8"/>
        <v>2406500</v>
      </c>
      <c r="P55" s="33"/>
      <c r="Q55" s="33"/>
    </row>
    <row r="56" spans="2:17" s="32" customFormat="1" ht="17.45" customHeight="1" x14ac:dyDescent="0.2">
      <c r="B56" s="216" t="s">
        <v>79</v>
      </c>
      <c r="C56" s="225">
        <v>4</v>
      </c>
      <c r="D56" s="197">
        <v>4</v>
      </c>
      <c r="E56" s="197">
        <v>4</v>
      </c>
      <c r="F56" s="197">
        <v>4</v>
      </c>
      <c r="G56" s="197">
        <v>4</v>
      </c>
      <c r="H56" s="197">
        <v>4</v>
      </c>
      <c r="I56" s="197">
        <v>5</v>
      </c>
      <c r="J56" s="197">
        <v>4</v>
      </c>
      <c r="K56" s="197">
        <v>4</v>
      </c>
      <c r="L56" s="197">
        <v>6</v>
      </c>
      <c r="M56" s="197">
        <v>5</v>
      </c>
      <c r="N56" s="197">
        <v>3</v>
      </c>
      <c r="O56" s="233">
        <f t="shared" si="8"/>
        <v>51</v>
      </c>
      <c r="P56" s="33"/>
      <c r="Q56" s="33"/>
    </row>
    <row r="57" spans="2:17" s="32" customFormat="1" ht="17.45" customHeight="1" x14ac:dyDescent="0.2">
      <c r="B57" s="216" t="s">
        <v>78</v>
      </c>
      <c r="C57" s="225">
        <v>11</v>
      </c>
      <c r="D57" s="197">
        <v>1</v>
      </c>
      <c r="E57" s="197">
        <v>63</v>
      </c>
      <c r="F57" s="197">
        <v>115</v>
      </c>
      <c r="G57" s="197">
        <v>134</v>
      </c>
      <c r="H57" s="197">
        <v>141</v>
      </c>
      <c r="I57" s="197">
        <v>162</v>
      </c>
      <c r="J57" s="197">
        <v>73</v>
      </c>
      <c r="K57" s="197">
        <v>321</v>
      </c>
      <c r="L57" s="197">
        <v>97</v>
      </c>
      <c r="M57" s="197">
        <v>138</v>
      </c>
      <c r="N57" s="197">
        <v>114</v>
      </c>
      <c r="O57" s="233">
        <f t="shared" si="8"/>
        <v>1370</v>
      </c>
      <c r="P57" s="33"/>
      <c r="Q57" s="33"/>
    </row>
    <row r="58" spans="2:17" s="32" customFormat="1" ht="17.45" customHeight="1" x14ac:dyDescent="0.2">
      <c r="B58" s="216" t="s">
        <v>77</v>
      </c>
      <c r="C58" s="225">
        <v>2378</v>
      </c>
      <c r="D58" s="197">
        <v>2045</v>
      </c>
      <c r="E58" s="197">
        <v>2171</v>
      </c>
      <c r="F58" s="197">
        <v>1974</v>
      </c>
      <c r="G58" s="197">
        <v>2101</v>
      </c>
      <c r="H58" s="197">
        <v>914</v>
      </c>
      <c r="I58" s="197">
        <v>2491</v>
      </c>
      <c r="J58" s="197">
        <v>3091</v>
      </c>
      <c r="K58" s="197">
        <v>2038</v>
      </c>
      <c r="L58" s="197">
        <v>2016</v>
      </c>
      <c r="M58" s="197">
        <v>1815</v>
      </c>
      <c r="N58" s="197">
        <v>2109</v>
      </c>
      <c r="O58" s="233">
        <f t="shared" si="8"/>
        <v>25143</v>
      </c>
      <c r="P58" s="33"/>
      <c r="Q58" s="33"/>
    </row>
    <row r="59" spans="2:17" ht="15" thickBot="1" x14ac:dyDescent="0.25">
      <c r="B59" s="221"/>
      <c r="C59" s="230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7"/>
    </row>
    <row r="60" spans="2:17" ht="6.75" customHeight="1" thickTop="1" x14ac:dyDescent="0.2"/>
    <row r="61" spans="2:17" ht="15.75" x14ac:dyDescent="0.25">
      <c r="B61" s="4" t="s">
        <v>404</v>
      </c>
    </row>
    <row r="62" spans="2:17" ht="15.75" x14ac:dyDescent="0.25">
      <c r="B62" s="4" t="s">
        <v>405</v>
      </c>
    </row>
    <row r="63" spans="2:17" ht="15.75" x14ac:dyDescent="0.25">
      <c r="B63" s="4" t="s">
        <v>406</v>
      </c>
    </row>
  </sheetData>
  <mergeCells count="7">
    <mergeCell ref="B1:O1"/>
    <mergeCell ref="B3:O3"/>
    <mergeCell ref="B4:O4"/>
    <mergeCell ref="B5:O5"/>
    <mergeCell ref="O7:O8"/>
    <mergeCell ref="C7:N7"/>
    <mergeCell ref="B7:B8"/>
  </mergeCells>
  <printOptions horizontalCentered="1" verticalCentered="1"/>
  <pageMargins left="0" right="0" top="0" bottom="0" header="0" footer="0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Q64"/>
  <sheetViews>
    <sheetView showGridLines="0" showWhiteSpace="0" view="pageBreakPreview" topLeftCell="A50" zoomScale="70" zoomScaleNormal="100" zoomScaleSheetLayoutView="70" workbookViewId="0">
      <selection activeCell="B47" sqref="B47:B49"/>
    </sheetView>
  </sheetViews>
  <sheetFormatPr baseColWidth="10" defaultColWidth="11.42578125" defaultRowHeight="14.25" x14ac:dyDescent="0.2"/>
  <cols>
    <col min="1" max="1" width="11.42578125" style="100"/>
    <col min="2" max="2" width="26.28515625" style="100" customWidth="1"/>
    <col min="3" max="3" width="11" style="100" bestFit="1" customWidth="1"/>
    <col min="4" max="4" width="12.85546875" style="100" bestFit="1" customWidth="1"/>
    <col min="5" max="5" width="11.7109375" style="100" customWidth="1"/>
    <col min="6" max="7" width="12.85546875" style="100" bestFit="1" customWidth="1"/>
    <col min="8" max="8" width="11.140625" style="100" customWidth="1"/>
    <col min="9" max="9" width="11.42578125" style="100" customWidth="1"/>
    <col min="10" max="10" width="11" style="100" customWidth="1"/>
    <col min="11" max="11" width="12.42578125" style="100" bestFit="1" customWidth="1"/>
    <col min="12" max="12" width="12.28515625" style="100" customWidth="1"/>
    <col min="13" max="13" width="11.5703125" style="100" bestFit="1" customWidth="1"/>
    <col min="14" max="14" width="12" style="100" customWidth="1"/>
    <col min="15" max="15" width="14" style="100" customWidth="1"/>
    <col min="16" max="16" width="15" style="100" customWidth="1"/>
    <col min="17" max="27" width="11.42578125" style="100"/>
    <col min="28" max="28" width="15.140625" style="100" customWidth="1"/>
    <col min="29" max="16384" width="11.42578125" style="100"/>
  </cols>
  <sheetData>
    <row r="1" spans="2:17" ht="18" x14ac:dyDescent="0.25">
      <c r="B1" s="572" t="s">
        <v>400</v>
      </c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</row>
    <row r="2" spans="2:17" s="112" customFormat="1" ht="18" x14ac:dyDescent="0.25">
      <c r="B2" s="114" t="s">
        <v>60</v>
      </c>
    </row>
    <row r="3" spans="2:17" s="112" customFormat="1" ht="18" x14ac:dyDescent="0.25">
      <c r="B3" s="538" t="s">
        <v>110</v>
      </c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2:17" s="112" customFormat="1" ht="18" x14ac:dyDescent="0.25">
      <c r="B4" s="538" t="s">
        <v>109</v>
      </c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2:17" s="112" customFormat="1" ht="18" x14ac:dyDescent="0.25">
      <c r="B5" s="573" t="s">
        <v>377</v>
      </c>
      <c r="C5" s="573"/>
      <c r="D5" s="573"/>
      <c r="E5" s="573"/>
      <c r="F5" s="573"/>
      <c r="G5" s="573"/>
      <c r="H5" s="573"/>
      <c r="I5" s="573"/>
      <c r="J5" s="573"/>
      <c r="K5" s="573"/>
      <c r="L5" s="573"/>
      <c r="M5" s="573"/>
      <c r="N5" s="573"/>
      <c r="O5" s="573"/>
    </row>
    <row r="6" spans="2:17" s="112" customFormat="1" x14ac:dyDescent="0.2"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</row>
    <row r="7" spans="2:17" s="112" customFormat="1" ht="19.5" customHeight="1" thickBot="1" x14ac:dyDescent="0.25">
      <c r="B7" s="543" t="s">
        <v>108</v>
      </c>
      <c r="C7" s="574" t="s">
        <v>107</v>
      </c>
      <c r="D7" s="574"/>
      <c r="E7" s="574"/>
      <c r="F7" s="574"/>
      <c r="G7" s="574"/>
      <c r="H7" s="574"/>
      <c r="I7" s="574"/>
      <c r="J7" s="574"/>
      <c r="K7" s="574"/>
      <c r="L7" s="574"/>
      <c r="M7" s="574"/>
      <c r="N7" s="574"/>
      <c r="O7" s="543" t="s">
        <v>1</v>
      </c>
    </row>
    <row r="8" spans="2:17" s="112" customFormat="1" ht="19.5" customHeight="1" thickBot="1" x14ac:dyDescent="0.25">
      <c r="B8" s="543"/>
      <c r="C8" s="383" t="s">
        <v>2</v>
      </c>
      <c r="D8" s="383" t="s">
        <v>3</v>
      </c>
      <c r="E8" s="383" t="s">
        <v>4</v>
      </c>
      <c r="F8" s="383" t="s">
        <v>5</v>
      </c>
      <c r="G8" s="383" t="s">
        <v>6</v>
      </c>
      <c r="H8" s="383" t="s">
        <v>7</v>
      </c>
      <c r="I8" s="383" t="s">
        <v>8</v>
      </c>
      <c r="J8" s="383" t="s">
        <v>9</v>
      </c>
      <c r="K8" s="383" t="s">
        <v>10</v>
      </c>
      <c r="L8" s="383" t="s">
        <v>11</v>
      </c>
      <c r="M8" s="383" t="s">
        <v>12</v>
      </c>
      <c r="N8" s="383" t="s">
        <v>13</v>
      </c>
      <c r="O8" s="543"/>
    </row>
    <row r="9" spans="2:17" s="104" customFormat="1" ht="29.25" customHeight="1" x14ac:dyDescent="0.25">
      <c r="B9" s="212" t="s">
        <v>106</v>
      </c>
      <c r="C9" s="371">
        <f>+C10+C19</f>
        <v>44114</v>
      </c>
      <c r="D9" s="372">
        <f t="shared" ref="D9:N9" si="0">+D10+D19</f>
        <v>33924</v>
      </c>
      <c r="E9" s="372">
        <f t="shared" si="0"/>
        <v>35821</v>
      </c>
      <c r="F9" s="372">
        <f t="shared" si="0"/>
        <v>35639</v>
      </c>
      <c r="G9" s="372">
        <f t="shared" si="0"/>
        <v>33150</v>
      </c>
      <c r="H9" s="372">
        <f t="shared" si="0"/>
        <v>27068</v>
      </c>
      <c r="I9" s="372">
        <f t="shared" si="0"/>
        <v>35186</v>
      </c>
      <c r="J9" s="372">
        <f t="shared" si="0"/>
        <v>37407</v>
      </c>
      <c r="K9" s="372">
        <f t="shared" si="0"/>
        <v>36487</v>
      </c>
      <c r="L9" s="372">
        <f t="shared" si="0"/>
        <v>33537</v>
      </c>
      <c r="M9" s="372">
        <f t="shared" si="0"/>
        <v>34272</v>
      </c>
      <c r="N9" s="372">
        <f t="shared" si="0"/>
        <v>33209</v>
      </c>
      <c r="O9" s="377">
        <f>SUM(O10,O19)</f>
        <v>419814</v>
      </c>
      <c r="P9" s="104">
        <v>419814</v>
      </c>
      <c r="Q9" s="104">
        <f>+P9-O9</f>
        <v>0</v>
      </c>
    </row>
    <row r="10" spans="2:17" s="104" customFormat="1" ht="18" customHeight="1" x14ac:dyDescent="0.2">
      <c r="B10" s="217" t="s">
        <v>105</v>
      </c>
      <c r="C10" s="373">
        <f t="shared" ref="C10:O10" si="1">SUM(C11:C18)</f>
        <v>3196</v>
      </c>
      <c r="D10" s="105">
        <f t="shared" si="1"/>
        <v>2071</v>
      </c>
      <c r="E10" s="105">
        <f t="shared" si="1"/>
        <v>2358</v>
      </c>
      <c r="F10" s="105">
        <f t="shared" si="1"/>
        <v>2504</v>
      </c>
      <c r="G10" s="105">
        <f t="shared" si="1"/>
        <v>2310</v>
      </c>
      <c r="H10" s="105">
        <f t="shared" si="1"/>
        <v>1552</v>
      </c>
      <c r="I10" s="105">
        <f t="shared" si="1"/>
        <v>2296</v>
      </c>
      <c r="J10" s="105">
        <f t="shared" si="1"/>
        <v>2295</v>
      </c>
      <c r="K10" s="105">
        <f t="shared" si="1"/>
        <v>2731</v>
      </c>
      <c r="L10" s="105">
        <f t="shared" si="1"/>
        <v>2941</v>
      </c>
      <c r="M10" s="105">
        <f t="shared" si="1"/>
        <v>2169</v>
      </c>
      <c r="N10" s="105">
        <f t="shared" si="1"/>
        <v>1817</v>
      </c>
      <c r="O10" s="378">
        <f t="shared" si="1"/>
        <v>28240</v>
      </c>
      <c r="P10" s="104">
        <v>28240</v>
      </c>
      <c r="Q10" s="104">
        <f t="shared" ref="Q10:Q58" si="2">+P10-O10</f>
        <v>0</v>
      </c>
    </row>
    <row r="11" spans="2:17" s="104" customFormat="1" x14ac:dyDescent="0.2">
      <c r="B11" s="215" t="s">
        <v>104</v>
      </c>
      <c r="C11" s="374">
        <v>503</v>
      </c>
      <c r="D11" s="106">
        <v>361</v>
      </c>
      <c r="E11" s="106">
        <v>318</v>
      </c>
      <c r="F11" s="106">
        <v>319</v>
      </c>
      <c r="G11" s="106">
        <v>352</v>
      </c>
      <c r="H11" s="106">
        <v>244</v>
      </c>
      <c r="I11" s="106">
        <v>369</v>
      </c>
      <c r="J11" s="106">
        <v>412</v>
      </c>
      <c r="K11" s="106">
        <v>658</v>
      </c>
      <c r="L11" s="106">
        <v>753</v>
      </c>
      <c r="M11" s="106">
        <v>502</v>
      </c>
      <c r="N11" s="106">
        <v>399</v>
      </c>
      <c r="O11" s="379">
        <f t="shared" ref="O11:O18" si="3">SUM(C11:N11)</f>
        <v>5190</v>
      </c>
      <c r="P11" s="104">
        <v>5190</v>
      </c>
      <c r="Q11" s="104">
        <f t="shared" si="2"/>
        <v>0</v>
      </c>
    </row>
    <row r="12" spans="2:17" s="104" customFormat="1" x14ac:dyDescent="0.2">
      <c r="B12" s="215" t="s">
        <v>103</v>
      </c>
      <c r="C12" s="374">
        <v>180</v>
      </c>
      <c r="D12" s="106">
        <v>137</v>
      </c>
      <c r="E12" s="106">
        <v>311</v>
      </c>
      <c r="F12" s="106">
        <v>238</v>
      </c>
      <c r="G12" s="106">
        <v>217</v>
      </c>
      <c r="H12" s="106">
        <v>111</v>
      </c>
      <c r="I12" s="106">
        <v>151</v>
      </c>
      <c r="J12" s="106">
        <v>147</v>
      </c>
      <c r="K12" s="106">
        <v>151</v>
      </c>
      <c r="L12" s="106">
        <v>142</v>
      </c>
      <c r="M12" s="106">
        <v>142</v>
      </c>
      <c r="N12" s="106">
        <v>130</v>
      </c>
      <c r="O12" s="379">
        <f t="shared" si="3"/>
        <v>2057</v>
      </c>
      <c r="P12" s="104">
        <v>2057</v>
      </c>
      <c r="Q12" s="104">
        <f t="shared" si="2"/>
        <v>0</v>
      </c>
    </row>
    <row r="13" spans="2:17" s="104" customFormat="1" x14ac:dyDescent="0.2">
      <c r="B13" s="215" t="s">
        <v>102</v>
      </c>
      <c r="C13" s="374">
        <v>201</v>
      </c>
      <c r="D13" s="106">
        <v>162</v>
      </c>
      <c r="E13" s="106">
        <v>218</v>
      </c>
      <c r="F13" s="106">
        <v>309</v>
      </c>
      <c r="G13" s="106">
        <v>223</v>
      </c>
      <c r="H13" s="106">
        <v>103</v>
      </c>
      <c r="I13" s="106">
        <v>287</v>
      </c>
      <c r="J13" s="106">
        <v>342</v>
      </c>
      <c r="K13" s="106">
        <v>564</v>
      </c>
      <c r="L13" s="106">
        <v>476</v>
      </c>
      <c r="M13" s="106">
        <v>242</v>
      </c>
      <c r="N13" s="106">
        <v>138</v>
      </c>
      <c r="O13" s="379">
        <f t="shared" si="3"/>
        <v>3265</v>
      </c>
      <c r="P13" s="104">
        <v>3265</v>
      </c>
      <c r="Q13" s="104">
        <f t="shared" si="2"/>
        <v>0</v>
      </c>
    </row>
    <row r="14" spans="2:17" s="104" customFormat="1" x14ac:dyDescent="0.2">
      <c r="B14" s="215" t="s">
        <v>101</v>
      </c>
      <c r="C14" s="374">
        <v>642</v>
      </c>
      <c r="D14" s="106">
        <v>459</v>
      </c>
      <c r="E14" s="106">
        <v>414</v>
      </c>
      <c r="F14" s="106">
        <v>508</v>
      </c>
      <c r="G14" s="106">
        <v>488</v>
      </c>
      <c r="H14" s="106">
        <v>425</v>
      </c>
      <c r="I14" s="106">
        <v>588</v>
      </c>
      <c r="J14" s="106">
        <v>639</v>
      </c>
      <c r="K14" s="106">
        <v>723</v>
      </c>
      <c r="L14" s="106">
        <v>816</v>
      </c>
      <c r="M14" s="106">
        <v>540</v>
      </c>
      <c r="N14" s="106">
        <v>443</v>
      </c>
      <c r="O14" s="379">
        <f t="shared" si="3"/>
        <v>6685</v>
      </c>
      <c r="P14" s="104">
        <v>6685</v>
      </c>
      <c r="Q14" s="104">
        <f t="shared" si="2"/>
        <v>0</v>
      </c>
    </row>
    <row r="15" spans="2:17" s="104" customFormat="1" x14ac:dyDescent="0.2">
      <c r="B15" s="215" t="s">
        <v>336</v>
      </c>
      <c r="C15" s="374">
        <v>401</v>
      </c>
      <c r="D15" s="106">
        <v>243</v>
      </c>
      <c r="E15" s="106">
        <v>158</v>
      </c>
      <c r="F15" s="106">
        <v>159</v>
      </c>
      <c r="G15" s="106">
        <v>143</v>
      </c>
      <c r="H15" s="106">
        <v>122</v>
      </c>
      <c r="I15" s="106">
        <v>164</v>
      </c>
      <c r="J15" s="106">
        <v>112</v>
      </c>
      <c r="K15" s="106">
        <v>43</v>
      </c>
      <c r="L15" s="106">
        <v>66</v>
      </c>
      <c r="M15" s="106">
        <v>86</v>
      </c>
      <c r="N15" s="106">
        <v>97</v>
      </c>
      <c r="O15" s="379">
        <f t="shared" si="3"/>
        <v>1794</v>
      </c>
      <c r="P15" s="104">
        <v>1794</v>
      </c>
      <c r="Q15" s="104">
        <f t="shared" si="2"/>
        <v>0</v>
      </c>
    </row>
    <row r="16" spans="2:17" s="104" customFormat="1" x14ac:dyDescent="0.2">
      <c r="B16" s="215" t="s">
        <v>337</v>
      </c>
      <c r="C16" s="374">
        <v>73</v>
      </c>
      <c r="D16" s="106">
        <v>30</v>
      </c>
      <c r="E16" s="106">
        <v>50</v>
      </c>
      <c r="F16" s="106">
        <v>44</v>
      </c>
      <c r="G16" s="106">
        <v>33</v>
      </c>
      <c r="H16" s="106">
        <v>31</v>
      </c>
      <c r="I16" s="106">
        <v>49</v>
      </c>
      <c r="J16" s="106">
        <v>31</v>
      </c>
      <c r="K16" s="106">
        <v>17</v>
      </c>
      <c r="L16" s="106">
        <v>14</v>
      </c>
      <c r="M16" s="106">
        <v>28</v>
      </c>
      <c r="N16" s="106">
        <v>32</v>
      </c>
      <c r="O16" s="379">
        <f t="shared" si="3"/>
        <v>432</v>
      </c>
      <c r="P16" s="104">
        <v>432</v>
      </c>
      <c r="Q16" s="104">
        <f t="shared" si="2"/>
        <v>0</v>
      </c>
    </row>
    <row r="17" spans="2:17" s="104" customFormat="1" x14ac:dyDescent="0.2">
      <c r="B17" s="215" t="s">
        <v>338</v>
      </c>
      <c r="C17" s="374">
        <v>63</v>
      </c>
      <c r="D17" s="106">
        <v>58</v>
      </c>
      <c r="E17" s="106">
        <v>44</v>
      </c>
      <c r="F17" s="106">
        <v>62</v>
      </c>
      <c r="G17" s="106">
        <v>44</v>
      </c>
      <c r="H17" s="106">
        <v>29</v>
      </c>
      <c r="I17" s="106">
        <v>37</v>
      </c>
      <c r="J17" s="106">
        <v>25</v>
      </c>
      <c r="K17" s="106">
        <v>31</v>
      </c>
      <c r="L17" s="106">
        <v>30</v>
      </c>
      <c r="M17" s="106">
        <v>30</v>
      </c>
      <c r="N17" s="106">
        <v>36</v>
      </c>
      <c r="O17" s="379">
        <f t="shared" si="3"/>
        <v>489</v>
      </c>
      <c r="P17" s="104">
        <v>489</v>
      </c>
      <c r="Q17" s="104">
        <f t="shared" si="2"/>
        <v>0</v>
      </c>
    </row>
    <row r="18" spans="2:17" s="104" customFormat="1" x14ac:dyDescent="0.2">
      <c r="B18" s="215" t="s">
        <v>96</v>
      </c>
      <c r="C18" s="374">
        <v>1133</v>
      </c>
      <c r="D18" s="106">
        <v>621</v>
      </c>
      <c r="E18" s="106">
        <v>845</v>
      </c>
      <c r="F18" s="106">
        <v>865</v>
      </c>
      <c r="G18" s="106">
        <v>810</v>
      </c>
      <c r="H18" s="106">
        <v>487</v>
      </c>
      <c r="I18" s="106">
        <v>651</v>
      </c>
      <c r="J18" s="106">
        <v>587</v>
      </c>
      <c r="K18" s="106">
        <v>544</v>
      </c>
      <c r="L18" s="106">
        <v>644</v>
      </c>
      <c r="M18" s="106">
        <v>599</v>
      </c>
      <c r="N18" s="106">
        <v>542</v>
      </c>
      <c r="O18" s="379">
        <f t="shared" si="3"/>
        <v>8328</v>
      </c>
      <c r="P18" s="104">
        <v>8328</v>
      </c>
      <c r="Q18" s="104">
        <f t="shared" si="2"/>
        <v>0</v>
      </c>
    </row>
    <row r="19" spans="2:17" s="104" customFormat="1" ht="18" customHeight="1" x14ac:dyDescent="0.2">
      <c r="B19" s="217" t="s">
        <v>100</v>
      </c>
      <c r="C19" s="373">
        <f t="shared" ref="C19:O19" si="4">SUM(C20:C30)</f>
        <v>40918</v>
      </c>
      <c r="D19" s="105">
        <f t="shared" si="4"/>
        <v>31853</v>
      </c>
      <c r="E19" s="105">
        <f t="shared" si="4"/>
        <v>33463</v>
      </c>
      <c r="F19" s="105">
        <f t="shared" si="4"/>
        <v>33135</v>
      </c>
      <c r="G19" s="105">
        <f t="shared" si="4"/>
        <v>30840</v>
      </c>
      <c r="H19" s="105">
        <f t="shared" si="4"/>
        <v>25516</v>
      </c>
      <c r="I19" s="105">
        <f t="shared" si="4"/>
        <v>32890</v>
      </c>
      <c r="J19" s="105">
        <f t="shared" si="4"/>
        <v>35112</v>
      </c>
      <c r="K19" s="105">
        <f t="shared" si="4"/>
        <v>33756</v>
      </c>
      <c r="L19" s="105">
        <f t="shared" si="4"/>
        <v>30596</v>
      </c>
      <c r="M19" s="105">
        <f t="shared" si="4"/>
        <v>32103</v>
      </c>
      <c r="N19" s="105">
        <f t="shared" si="4"/>
        <v>31392</v>
      </c>
      <c r="O19" s="378">
        <f t="shared" si="4"/>
        <v>391574</v>
      </c>
      <c r="P19" s="104">
        <v>391574</v>
      </c>
      <c r="Q19" s="104">
        <f t="shared" si="2"/>
        <v>0</v>
      </c>
    </row>
    <row r="20" spans="2:17" s="111" customFormat="1" x14ac:dyDescent="0.2">
      <c r="B20" s="215" t="s">
        <v>339</v>
      </c>
      <c r="C20" s="374">
        <v>14635</v>
      </c>
      <c r="D20" s="106">
        <v>11585</v>
      </c>
      <c r="E20" s="106">
        <v>12441</v>
      </c>
      <c r="F20" s="106">
        <v>12213</v>
      </c>
      <c r="G20" s="106">
        <v>10792</v>
      </c>
      <c r="H20" s="106">
        <v>8937</v>
      </c>
      <c r="I20" s="106">
        <v>12294</v>
      </c>
      <c r="J20" s="106">
        <v>13158</v>
      </c>
      <c r="K20" s="106">
        <v>13169</v>
      </c>
      <c r="L20" s="106">
        <v>11959</v>
      </c>
      <c r="M20" s="106">
        <v>12425</v>
      </c>
      <c r="N20" s="106">
        <v>11208</v>
      </c>
      <c r="O20" s="379">
        <f t="shared" ref="O20:O30" si="5">SUM(C20:N20)</f>
        <v>144816</v>
      </c>
      <c r="P20" s="104">
        <v>144816</v>
      </c>
      <c r="Q20" s="104">
        <f t="shared" si="2"/>
        <v>0</v>
      </c>
    </row>
    <row r="21" spans="2:17" s="111" customFormat="1" x14ac:dyDescent="0.2">
      <c r="B21" s="215" t="s">
        <v>99</v>
      </c>
      <c r="C21" s="374">
        <v>2166</v>
      </c>
      <c r="D21" s="106">
        <v>1883</v>
      </c>
      <c r="E21" s="106">
        <v>2025</v>
      </c>
      <c r="F21" s="106">
        <v>1980</v>
      </c>
      <c r="G21" s="106">
        <v>1716</v>
      </c>
      <c r="H21" s="106">
        <v>1080</v>
      </c>
      <c r="I21" s="106">
        <v>1388</v>
      </c>
      <c r="J21" s="106">
        <v>1717</v>
      </c>
      <c r="K21" s="106">
        <v>1530</v>
      </c>
      <c r="L21" s="106">
        <v>1644</v>
      </c>
      <c r="M21" s="106">
        <v>2049</v>
      </c>
      <c r="N21" s="106">
        <v>1714</v>
      </c>
      <c r="O21" s="379">
        <f t="shared" si="5"/>
        <v>20892</v>
      </c>
      <c r="P21" s="104">
        <v>20892</v>
      </c>
      <c r="Q21" s="104">
        <f t="shared" si="2"/>
        <v>0</v>
      </c>
    </row>
    <row r="22" spans="2:17" s="111" customFormat="1" x14ac:dyDescent="0.2">
      <c r="B22" s="215" t="s">
        <v>340</v>
      </c>
      <c r="C22" s="374">
        <v>3833</v>
      </c>
      <c r="D22" s="106">
        <v>3092</v>
      </c>
      <c r="E22" s="106">
        <v>2793</v>
      </c>
      <c r="F22" s="106">
        <v>2447</v>
      </c>
      <c r="G22" s="106">
        <v>1989</v>
      </c>
      <c r="H22" s="106">
        <v>1948</v>
      </c>
      <c r="I22" s="106">
        <v>2604</v>
      </c>
      <c r="J22" s="106">
        <v>2741</v>
      </c>
      <c r="K22" s="106">
        <v>2985</v>
      </c>
      <c r="L22" s="106">
        <v>2593</v>
      </c>
      <c r="M22" s="106">
        <v>2606</v>
      </c>
      <c r="N22" s="106">
        <v>2477</v>
      </c>
      <c r="O22" s="379">
        <f t="shared" si="5"/>
        <v>32108</v>
      </c>
      <c r="P22" s="104">
        <v>32108</v>
      </c>
      <c r="Q22" s="104">
        <f t="shared" si="2"/>
        <v>0</v>
      </c>
    </row>
    <row r="23" spans="2:17" s="111" customFormat="1" x14ac:dyDescent="0.2">
      <c r="B23" s="215" t="s">
        <v>341</v>
      </c>
      <c r="C23" s="374">
        <v>723</v>
      </c>
      <c r="D23" s="106">
        <v>680</v>
      </c>
      <c r="E23" s="106">
        <v>589</v>
      </c>
      <c r="F23" s="106">
        <v>580</v>
      </c>
      <c r="G23" s="106">
        <v>323</v>
      </c>
      <c r="H23" s="106">
        <v>354</v>
      </c>
      <c r="I23" s="106">
        <v>486</v>
      </c>
      <c r="J23" s="106">
        <v>507</v>
      </c>
      <c r="K23" s="106">
        <v>619</v>
      </c>
      <c r="L23" s="106">
        <v>610</v>
      </c>
      <c r="M23" s="106">
        <v>678</v>
      </c>
      <c r="N23" s="106">
        <v>648</v>
      </c>
      <c r="O23" s="379">
        <f t="shared" si="5"/>
        <v>6797</v>
      </c>
      <c r="P23" s="104">
        <v>6797</v>
      </c>
      <c r="Q23" s="104">
        <f t="shared" si="2"/>
        <v>0</v>
      </c>
    </row>
    <row r="24" spans="2:17" s="111" customFormat="1" x14ac:dyDescent="0.2">
      <c r="B24" s="215" t="s">
        <v>98</v>
      </c>
      <c r="C24" s="374">
        <v>1322</v>
      </c>
      <c r="D24" s="106">
        <v>1158</v>
      </c>
      <c r="E24" s="106">
        <v>1406</v>
      </c>
      <c r="F24" s="106">
        <v>1096</v>
      </c>
      <c r="G24" s="106">
        <v>1035</v>
      </c>
      <c r="H24" s="106">
        <v>861</v>
      </c>
      <c r="I24" s="106">
        <v>1031</v>
      </c>
      <c r="J24" s="106">
        <v>1041</v>
      </c>
      <c r="K24" s="106">
        <v>1078</v>
      </c>
      <c r="L24" s="106">
        <v>973</v>
      </c>
      <c r="M24" s="106">
        <v>1087</v>
      </c>
      <c r="N24" s="106">
        <v>939</v>
      </c>
      <c r="O24" s="379">
        <f t="shared" si="5"/>
        <v>13027</v>
      </c>
      <c r="P24" s="104">
        <v>13027</v>
      </c>
      <c r="Q24" s="104">
        <f t="shared" si="2"/>
        <v>0</v>
      </c>
    </row>
    <row r="25" spans="2:17" s="111" customFormat="1" x14ac:dyDescent="0.2">
      <c r="B25" s="215" t="s">
        <v>97</v>
      </c>
      <c r="C25" s="374">
        <v>187</v>
      </c>
      <c r="D25" s="106">
        <v>248</v>
      </c>
      <c r="E25" s="106">
        <v>226</v>
      </c>
      <c r="F25" s="106">
        <v>353</v>
      </c>
      <c r="G25" s="106">
        <v>176</v>
      </c>
      <c r="H25" s="106">
        <v>171</v>
      </c>
      <c r="I25" s="106">
        <v>206</v>
      </c>
      <c r="J25" s="106">
        <v>295</v>
      </c>
      <c r="K25" s="106">
        <v>267</v>
      </c>
      <c r="L25" s="106">
        <v>280</v>
      </c>
      <c r="M25" s="106">
        <v>305</v>
      </c>
      <c r="N25" s="106">
        <v>250</v>
      </c>
      <c r="O25" s="379">
        <f t="shared" si="5"/>
        <v>2964</v>
      </c>
      <c r="P25" s="104">
        <v>2964</v>
      </c>
      <c r="Q25" s="104">
        <f t="shared" si="2"/>
        <v>0</v>
      </c>
    </row>
    <row r="26" spans="2:17" s="111" customFormat="1" x14ac:dyDescent="0.2">
      <c r="B26" s="215" t="s">
        <v>342</v>
      </c>
      <c r="C26" s="374">
        <v>33</v>
      </c>
      <c r="D26" s="106">
        <v>146</v>
      </c>
      <c r="E26" s="106">
        <v>10</v>
      </c>
      <c r="F26" s="106">
        <v>28</v>
      </c>
      <c r="G26" s="106">
        <v>33</v>
      </c>
      <c r="H26" s="106">
        <v>39</v>
      </c>
      <c r="I26" s="106">
        <v>54</v>
      </c>
      <c r="J26" s="106">
        <v>291</v>
      </c>
      <c r="K26" s="106">
        <v>8</v>
      </c>
      <c r="L26" s="106">
        <v>7</v>
      </c>
      <c r="M26" s="106">
        <v>12</v>
      </c>
      <c r="N26" s="106">
        <v>9</v>
      </c>
      <c r="O26" s="379">
        <f t="shared" si="5"/>
        <v>670</v>
      </c>
      <c r="P26" s="104">
        <v>670</v>
      </c>
      <c r="Q26" s="104">
        <f t="shared" si="2"/>
        <v>0</v>
      </c>
    </row>
    <row r="27" spans="2:17" s="111" customFormat="1" x14ac:dyDescent="0.2">
      <c r="B27" s="215" t="s">
        <v>343</v>
      </c>
      <c r="C27" s="374">
        <v>2592</v>
      </c>
      <c r="D27" s="106">
        <v>1889</v>
      </c>
      <c r="E27" s="106">
        <v>1655</v>
      </c>
      <c r="F27" s="106">
        <v>1726</v>
      </c>
      <c r="G27" s="106">
        <v>2352</v>
      </c>
      <c r="H27" s="106">
        <v>2024</v>
      </c>
      <c r="I27" s="106">
        <v>2349</v>
      </c>
      <c r="J27" s="106">
        <v>1977</v>
      </c>
      <c r="K27" s="106">
        <v>2163</v>
      </c>
      <c r="L27" s="106">
        <v>2206</v>
      </c>
      <c r="M27" s="106">
        <v>2266</v>
      </c>
      <c r="N27" s="106">
        <v>1957</v>
      </c>
      <c r="O27" s="379">
        <f t="shared" si="5"/>
        <v>25156</v>
      </c>
      <c r="P27" s="104">
        <v>25156</v>
      </c>
      <c r="Q27" s="104">
        <f t="shared" si="2"/>
        <v>0</v>
      </c>
    </row>
    <row r="28" spans="2:17" s="111" customFormat="1" x14ac:dyDescent="0.2">
      <c r="B28" s="215" t="s">
        <v>344</v>
      </c>
      <c r="C28" s="374">
        <v>4571</v>
      </c>
      <c r="D28" s="106">
        <v>3361</v>
      </c>
      <c r="E28" s="106">
        <v>3223</v>
      </c>
      <c r="F28" s="106">
        <v>3074</v>
      </c>
      <c r="G28" s="106">
        <v>2809</v>
      </c>
      <c r="H28" s="106">
        <v>2283</v>
      </c>
      <c r="I28" s="106">
        <v>3564</v>
      </c>
      <c r="J28" s="106">
        <v>3588</v>
      </c>
      <c r="K28" s="106">
        <v>3632</v>
      </c>
      <c r="L28" s="106">
        <v>3184</v>
      </c>
      <c r="M28" s="106">
        <v>2923</v>
      </c>
      <c r="N28" s="106">
        <v>3227</v>
      </c>
      <c r="O28" s="379">
        <f t="shared" si="5"/>
        <v>39439</v>
      </c>
      <c r="P28" s="104">
        <v>39439</v>
      </c>
      <c r="Q28" s="104">
        <f t="shared" si="2"/>
        <v>0</v>
      </c>
    </row>
    <row r="29" spans="2:17" s="111" customFormat="1" x14ac:dyDescent="0.2">
      <c r="B29" s="215" t="s">
        <v>345</v>
      </c>
      <c r="C29" s="374">
        <v>202</v>
      </c>
      <c r="D29" s="106">
        <v>217</v>
      </c>
      <c r="E29" s="106">
        <v>361</v>
      </c>
      <c r="F29" s="106">
        <v>214</v>
      </c>
      <c r="G29" s="106">
        <v>192</v>
      </c>
      <c r="H29" s="106">
        <v>206</v>
      </c>
      <c r="I29" s="106">
        <v>198</v>
      </c>
      <c r="J29" s="106">
        <v>231</v>
      </c>
      <c r="K29" s="106">
        <v>267</v>
      </c>
      <c r="L29" s="106">
        <v>214</v>
      </c>
      <c r="M29" s="106">
        <v>274</v>
      </c>
      <c r="N29" s="106">
        <v>234</v>
      </c>
      <c r="O29" s="379">
        <f t="shared" si="5"/>
        <v>2810</v>
      </c>
      <c r="P29" s="104">
        <v>2810</v>
      </c>
      <c r="Q29" s="104">
        <f t="shared" si="2"/>
        <v>0</v>
      </c>
    </row>
    <row r="30" spans="2:17" s="111" customFormat="1" x14ac:dyDescent="0.2">
      <c r="B30" s="215" t="s">
        <v>96</v>
      </c>
      <c r="C30" s="374">
        <v>10654</v>
      </c>
      <c r="D30" s="106">
        <v>7594</v>
      </c>
      <c r="E30" s="106">
        <v>8734</v>
      </c>
      <c r="F30" s="106">
        <v>9424</v>
      </c>
      <c r="G30" s="106">
        <v>9423</v>
      </c>
      <c r="H30" s="106">
        <v>7613</v>
      </c>
      <c r="I30" s="106">
        <v>8716</v>
      </c>
      <c r="J30" s="106">
        <v>9566</v>
      </c>
      <c r="K30" s="106">
        <v>8038</v>
      </c>
      <c r="L30" s="106">
        <v>6926</v>
      </c>
      <c r="M30" s="106">
        <v>7478</v>
      </c>
      <c r="N30" s="106">
        <v>8729</v>
      </c>
      <c r="O30" s="379">
        <f t="shared" si="5"/>
        <v>102895</v>
      </c>
      <c r="P30" s="104">
        <v>102895</v>
      </c>
      <c r="Q30" s="104">
        <f t="shared" si="2"/>
        <v>0</v>
      </c>
    </row>
    <row r="31" spans="2:17" s="109" customFormat="1" ht="21" customHeight="1" x14ac:dyDescent="0.2">
      <c r="B31" s="216" t="s">
        <v>95</v>
      </c>
      <c r="C31" s="374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379"/>
      <c r="P31" s="104"/>
      <c r="Q31" s="104">
        <f t="shared" si="2"/>
        <v>0</v>
      </c>
    </row>
    <row r="32" spans="2:17" s="110" customFormat="1" ht="18" customHeight="1" x14ac:dyDescent="0.25">
      <c r="B32" s="213" t="s">
        <v>94</v>
      </c>
      <c r="C32" s="373">
        <v>742</v>
      </c>
      <c r="D32" s="105">
        <v>813</v>
      </c>
      <c r="E32" s="105">
        <v>850</v>
      </c>
      <c r="F32" s="105">
        <v>887</v>
      </c>
      <c r="G32" s="105">
        <v>814</v>
      </c>
      <c r="H32" s="105">
        <v>725</v>
      </c>
      <c r="I32" s="105">
        <v>698</v>
      </c>
      <c r="J32" s="105">
        <v>606</v>
      </c>
      <c r="K32" s="105">
        <v>677</v>
      </c>
      <c r="L32" s="105">
        <v>660</v>
      </c>
      <c r="M32" s="105">
        <v>574</v>
      </c>
      <c r="N32" s="105">
        <v>638</v>
      </c>
      <c r="O32" s="378">
        <f t="shared" ref="O32:O38" si="6">SUM(C32:N32)</f>
        <v>8684</v>
      </c>
      <c r="P32" s="104">
        <v>8684</v>
      </c>
      <c r="Q32" s="104">
        <f t="shared" si="2"/>
        <v>0</v>
      </c>
    </row>
    <row r="33" spans="2:17" s="109" customFormat="1" x14ac:dyDescent="0.2">
      <c r="B33" s="214" t="s">
        <v>367</v>
      </c>
      <c r="C33" s="374">
        <v>2656211.65</v>
      </c>
      <c r="D33" s="106">
        <v>3516282.2600000002</v>
      </c>
      <c r="E33" s="106">
        <v>3262631.83</v>
      </c>
      <c r="F33" s="106">
        <v>1765294.5400000003</v>
      </c>
      <c r="G33" s="106">
        <v>3457948.8899999997</v>
      </c>
      <c r="H33" s="106">
        <v>2935285.4999999991</v>
      </c>
      <c r="I33" s="106">
        <v>2202757.8200000003</v>
      </c>
      <c r="J33" s="106">
        <v>1892707.28</v>
      </c>
      <c r="K33" s="106">
        <v>2156477.9599999995</v>
      </c>
      <c r="L33" s="106">
        <v>832940.42</v>
      </c>
      <c r="M33" s="106">
        <v>6149857.9700000007</v>
      </c>
      <c r="N33" s="106">
        <v>1494657.7</v>
      </c>
      <c r="O33" s="379">
        <f t="shared" si="6"/>
        <v>32323053.820000004</v>
      </c>
      <c r="P33" s="104">
        <v>32323053.820000004</v>
      </c>
      <c r="Q33" s="104">
        <f t="shared" si="2"/>
        <v>0</v>
      </c>
    </row>
    <row r="34" spans="2:17" s="109" customFormat="1" x14ac:dyDescent="0.2">
      <c r="B34" s="214" t="s">
        <v>368</v>
      </c>
      <c r="C34" s="374">
        <v>17755</v>
      </c>
      <c r="D34" s="106">
        <v>255840.77</v>
      </c>
      <c r="E34" s="106">
        <v>12528</v>
      </c>
      <c r="F34" s="106">
        <v>16680</v>
      </c>
      <c r="G34" s="106">
        <v>21350</v>
      </c>
      <c r="H34" s="106">
        <v>35972</v>
      </c>
      <c r="I34" s="106">
        <v>15885</v>
      </c>
      <c r="J34" s="106">
        <v>26766</v>
      </c>
      <c r="K34" s="106">
        <v>13888</v>
      </c>
      <c r="L34" s="106">
        <v>16559</v>
      </c>
      <c r="M34" s="106">
        <v>24242.54</v>
      </c>
      <c r="N34" s="106">
        <v>34457</v>
      </c>
      <c r="O34" s="379">
        <f t="shared" si="6"/>
        <v>491923.31</v>
      </c>
      <c r="P34" s="104">
        <v>491923.31</v>
      </c>
      <c r="Q34" s="104">
        <f t="shared" si="2"/>
        <v>0</v>
      </c>
    </row>
    <row r="35" spans="2:17" s="110" customFormat="1" ht="18" customHeight="1" x14ac:dyDescent="0.25">
      <c r="B35" s="213" t="s">
        <v>92</v>
      </c>
      <c r="C35" s="373">
        <v>584</v>
      </c>
      <c r="D35" s="105">
        <v>630</v>
      </c>
      <c r="E35" s="105">
        <v>961</v>
      </c>
      <c r="F35" s="105">
        <v>571</v>
      </c>
      <c r="G35" s="105">
        <v>546</v>
      </c>
      <c r="H35" s="105">
        <v>454</v>
      </c>
      <c r="I35" s="105">
        <v>529</v>
      </c>
      <c r="J35" s="105">
        <v>514</v>
      </c>
      <c r="K35" s="105">
        <v>590</v>
      </c>
      <c r="L35" s="105">
        <v>540</v>
      </c>
      <c r="M35" s="105">
        <v>421</v>
      </c>
      <c r="N35" s="105">
        <v>399</v>
      </c>
      <c r="O35" s="378">
        <f t="shared" si="6"/>
        <v>6739</v>
      </c>
      <c r="P35" s="104">
        <v>6739</v>
      </c>
      <c r="Q35" s="104">
        <f t="shared" si="2"/>
        <v>0</v>
      </c>
    </row>
    <row r="36" spans="2:17" s="109" customFormat="1" ht="18" customHeight="1" x14ac:dyDescent="0.2">
      <c r="B36" s="213" t="s">
        <v>91</v>
      </c>
      <c r="C36" s="374">
        <v>375</v>
      </c>
      <c r="D36" s="106">
        <v>351</v>
      </c>
      <c r="E36" s="106">
        <v>375</v>
      </c>
      <c r="F36" s="106">
        <v>397</v>
      </c>
      <c r="G36" s="106">
        <v>471</v>
      </c>
      <c r="H36" s="106">
        <v>331</v>
      </c>
      <c r="I36" s="106">
        <v>324</v>
      </c>
      <c r="J36" s="106">
        <v>228</v>
      </c>
      <c r="K36" s="106">
        <v>305</v>
      </c>
      <c r="L36" s="106">
        <v>311</v>
      </c>
      <c r="M36" s="106">
        <v>339</v>
      </c>
      <c r="N36" s="106">
        <v>244</v>
      </c>
      <c r="O36" s="379">
        <f t="shared" si="6"/>
        <v>4051</v>
      </c>
      <c r="P36" s="104">
        <v>4051</v>
      </c>
      <c r="Q36" s="104">
        <f t="shared" si="2"/>
        <v>0</v>
      </c>
    </row>
    <row r="37" spans="2:17" s="109" customFormat="1" ht="18" customHeight="1" x14ac:dyDescent="0.2">
      <c r="B37" s="213" t="s">
        <v>90</v>
      </c>
      <c r="C37" s="374">
        <v>416</v>
      </c>
      <c r="D37" s="106">
        <v>470</v>
      </c>
      <c r="E37" s="106">
        <v>370</v>
      </c>
      <c r="F37" s="106">
        <v>432</v>
      </c>
      <c r="G37" s="106">
        <v>494</v>
      </c>
      <c r="H37" s="106">
        <v>370</v>
      </c>
      <c r="I37" s="106">
        <v>347</v>
      </c>
      <c r="J37" s="106">
        <v>286</v>
      </c>
      <c r="K37" s="106">
        <v>316</v>
      </c>
      <c r="L37" s="106">
        <v>340</v>
      </c>
      <c r="M37" s="106">
        <v>361</v>
      </c>
      <c r="N37" s="106">
        <v>280</v>
      </c>
      <c r="O37" s="379">
        <f t="shared" si="6"/>
        <v>4482</v>
      </c>
      <c r="P37" s="104">
        <v>4482</v>
      </c>
      <c r="Q37" s="104">
        <f t="shared" si="2"/>
        <v>0</v>
      </c>
    </row>
    <row r="38" spans="2:17" s="109" customFormat="1" ht="18" customHeight="1" x14ac:dyDescent="0.2">
      <c r="B38" s="213" t="s">
        <v>89</v>
      </c>
      <c r="C38" s="374">
        <v>249</v>
      </c>
      <c r="D38" s="106">
        <v>229</v>
      </c>
      <c r="E38" s="106">
        <v>251</v>
      </c>
      <c r="F38" s="106">
        <v>255</v>
      </c>
      <c r="G38" s="106">
        <v>241</v>
      </c>
      <c r="H38" s="106">
        <v>213</v>
      </c>
      <c r="I38" s="106">
        <v>213</v>
      </c>
      <c r="J38" s="106">
        <v>172</v>
      </c>
      <c r="K38" s="106">
        <v>199</v>
      </c>
      <c r="L38" s="106">
        <v>223</v>
      </c>
      <c r="M38" s="106">
        <v>226</v>
      </c>
      <c r="N38" s="106">
        <v>203</v>
      </c>
      <c r="O38" s="379">
        <f t="shared" si="6"/>
        <v>2674</v>
      </c>
      <c r="P38" s="104">
        <v>2674</v>
      </c>
      <c r="Q38" s="104">
        <f t="shared" si="2"/>
        <v>0</v>
      </c>
    </row>
    <row r="39" spans="2:17" s="109" customFormat="1" ht="21" customHeight="1" x14ac:dyDescent="0.2">
      <c r="B39" s="216" t="s">
        <v>88</v>
      </c>
      <c r="C39" s="374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380"/>
      <c r="P39" s="104"/>
      <c r="Q39" s="104">
        <f t="shared" si="2"/>
        <v>0</v>
      </c>
    </row>
    <row r="40" spans="2:17" s="104" customFormat="1" x14ac:dyDescent="0.2">
      <c r="B40" s="215" t="s">
        <v>369</v>
      </c>
      <c r="C40" s="374">
        <v>3858</v>
      </c>
      <c r="D40" s="106">
        <v>2696</v>
      </c>
      <c r="E40" s="106">
        <v>3734</v>
      </c>
      <c r="F40" s="106">
        <v>3717</v>
      </c>
      <c r="G40" s="106">
        <v>3313</v>
      </c>
      <c r="H40" s="106">
        <v>2945</v>
      </c>
      <c r="I40" s="106">
        <v>3609</v>
      </c>
      <c r="J40" s="106">
        <v>3383</v>
      </c>
      <c r="K40" s="106">
        <v>3118</v>
      </c>
      <c r="L40" s="106">
        <v>3004</v>
      </c>
      <c r="M40" s="106">
        <v>2864</v>
      </c>
      <c r="N40" s="106">
        <v>1955</v>
      </c>
      <c r="O40" s="379">
        <f t="shared" ref="O40:O46" si="7">SUM(C40:N40)</f>
        <v>38196</v>
      </c>
      <c r="P40" s="104">
        <v>38196</v>
      </c>
      <c r="Q40" s="104">
        <f t="shared" si="2"/>
        <v>0</v>
      </c>
    </row>
    <row r="41" spans="2:17" s="108" customFormat="1" ht="15" x14ac:dyDescent="0.25">
      <c r="B41" s="369" t="s">
        <v>179</v>
      </c>
      <c r="C41" s="373">
        <v>385</v>
      </c>
      <c r="D41" s="105">
        <v>282</v>
      </c>
      <c r="E41" s="105">
        <v>326</v>
      </c>
      <c r="F41" s="105">
        <v>292</v>
      </c>
      <c r="G41" s="105">
        <v>298</v>
      </c>
      <c r="H41" s="105">
        <v>197</v>
      </c>
      <c r="I41" s="105">
        <v>315</v>
      </c>
      <c r="J41" s="105">
        <v>257</v>
      </c>
      <c r="K41" s="105">
        <v>242</v>
      </c>
      <c r="L41" s="105">
        <v>277</v>
      </c>
      <c r="M41" s="105">
        <v>223</v>
      </c>
      <c r="N41" s="105">
        <v>253</v>
      </c>
      <c r="O41" s="378">
        <f t="shared" si="7"/>
        <v>3347</v>
      </c>
      <c r="P41" s="104">
        <v>3347</v>
      </c>
      <c r="Q41" s="104">
        <f t="shared" si="2"/>
        <v>0</v>
      </c>
    </row>
    <row r="42" spans="2:17" s="104" customFormat="1" x14ac:dyDescent="0.2">
      <c r="B42" s="215" t="s">
        <v>349</v>
      </c>
      <c r="C42" s="374">
        <v>431</v>
      </c>
      <c r="D42" s="106">
        <v>20</v>
      </c>
      <c r="E42" s="106">
        <v>340</v>
      </c>
      <c r="F42" s="106">
        <v>384</v>
      </c>
      <c r="G42" s="106">
        <v>374</v>
      </c>
      <c r="H42" s="106">
        <v>346</v>
      </c>
      <c r="I42" s="106">
        <v>409</v>
      </c>
      <c r="J42" s="106">
        <v>353</v>
      </c>
      <c r="K42" s="106">
        <v>374</v>
      </c>
      <c r="L42" s="106">
        <v>359</v>
      </c>
      <c r="M42" s="106">
        <v>314</v>
      </c>
      <c r="N42" s="106">
        <v>239</v>
      </c>
      <c r="O42" s="379">
        <f t="shared" si="7"/>
        <v>3943</v>
      </c>
      <c r="P42" s="104">
        <v>3943</v>
      </c>
      <c r="Q42" s="104">
        <f t="shared" si="2"/>
        <v>0</v>
      </c>
    </row>
    <row r="43" spans="2:17" s="104" customFormat="1" x14ac:dyDescent="0.2">
      <c r="B43" s="215" t="s">
        <v>350</v>
      </c>
      <c r="C43" s="374">
        <v>891</v>
      </c>
      <c r="D43" s="106">
        <v>482</v>
      </c>
      <c r="E43" s="106">
        <v>741</v>
      </c>
      <c r="F43" s="106">
        <v>1030</v>
      </c>
      <c r="G43" s="106">
        <v>851</v>
      </c>
      <c r="H43" s="106">
        <v>839</v>
      </c>
      <c r="I43" s="106">
        <v>851</v>
      </c>
      <c r="J43" s="106">
        <v>774</v>
      </c>
      <c r="K43" s="106">
        <v>854</v>
      </c>
      <c r="L43" s="106">
        <v>825</v>
      </c>
      <c r="M43" s="106">
        <v>784</v>
      </c>
      <c r="N43" s="106">
        <v>535</v>
      </c>
      <c r="O43" s="379">
        <f t="shared" si="7"/>
        <v>9457</v>
      </c>
      <c r="P43" s="104">
        <v>9457</v>
      </c>
      <c r="Q43" s="104">
        <f t="shared" si="2"/>
        <v>0</v>
      </c>
    </row>
    <row r="44" spans="2:17" s="104" customFormat="1" x14ac:dyDescent="0.2">
      <c r="B44" s="215" t="s">
        <v>351</v>
      </c>
      <c r="C44" s="374">
        <v>1525</v>
      </c>
      <c r="D44" s="106">
        <v>349</v>
      </c>
      <c r="E44" s="106">
        <v>1381</v>
      </c>
      <c r="F44" s="106">
        <v>1555</v>
      </c>
      <c r="G44" s="106">
        <v>1536</v>
      </c>
      <c r="H44" s="106">
        <v>2088</v>
      </c>
      <c r="I44" s="106">
        <v>1454</v>
      </c>
      <c r="J44" s="106">
        <v>1543</v>
      </c>
      <c r="K44" s="106">
        <v>1516</v>
      </c>
      <c r="L44" s="106">
        <v>1652</v>
      </c>
      <c r="M44" s="106">
        <v>1448</v>
      </c>
      <c r="N44" s="106">
        <v>1197</v>
      </c>
      <c r="O44" s="379">
        <f t="shared" si="7"/>
        <v>17244</v>
      </c>
      <c r="P44" s="104">
        <v>17244</v>
      </c>
      <c r="Q44" s="104">
        <f t="shared" si="2"/>
        <v>0</v>
      </c>
    </row>
    <row r="45" spans="2:17" s="104" customFormat="1" x14ac:dyDescent="0.2">
      <c r="B45" s="215" t="s">
        <v>87</v>
      </c>
      <c r="C45" s="374">
        <v>102</v>
      </c>
      <c r="D45" s="106">
        <v>17</v>
      </c>
      <c r="E45" s="106">
        <v>106</v>
      </c>
      <c r="F45" s="106">
        <v>154</v>
      </c>
      <c r="G45" s="106">
        <v>174</v>
      </c>
      <c r="H45" s="106">
        <v>181</v>
      </c>
      <c r="I45" s="106">
        <v>218</v>
      </c>
      <c r="J45" s="106">
        <v>153</v>
      </c>
      <c r="K45" s="106">
        <v>134</v>
      </c>
      <c r="L45" s="106">
        <v>100</v>
      </c>
      <c r="M45" s="106">
        <v>97</v>
      </c>
      <c r="N45" s="106">
        <v>88</v>
      </c>
      <c r="O45" s="379">
        <f t="shared" si="7"/>
        <v>1524</v>
      </c>
      <c r="P45" s="104">
        <v>1524</v>
      </c>
      <c r="Q45" s="104">
        <f t="shared" si="2"/>
        <v>0</v>
      </c>
    </row>
    <row r="46" spans="2:17" s="104" customFormat="1" x14ac:dyDescent="0.2">
      <c r="B46" s="215" t="s">
        <v>352</v>
      </c>
      <c r="C46" s="374">
        <v>50</v>
      </c>
      <c r="D46" s="106">
        <v>14</v>
      </c>
      <c r="E46" s="106">
        <v>24</v>
      </c>
      <c r="F46" s="106">
        <v>38</v>
      </c>
      <c r="G46" s="106">
        <v>50</v>
      </c>
      <c r="H46" s="106">
        <v>56</v>
      </c>
      <c r="I46" s="106">
        <v>73</v>
      </c>
      <c r="J46" s="106">
        <v>153</v>
      </c>
      <c r="K46" s="106">
        <v>59</v>
      </c>
      <c r="L46" s="106">
        <v>52</v>
      </c>
      <c r="M46" s="106">
        <v>35</v>
      </c>
      <c r="N46" s="106">
        <v>41</v>
      </c>
      <c r="O46" s="379">
        <f t="shared" si="7"/>
        <v>645</v>
      </c>
      <c r="P46" s="104">
        <v>645</v>
      </c>
      <c r="Q46" s="104">
        <f t="shared" si="2"/>
        <v>0</v>
      </c>
    </row>
    <row r="47" spans="2:17" s="108" customFormat="1" ht="21" customHeight="1" x14ac:dyDescent="0.25">
      <c r="B47" s="213" t="s">
        <v>86</v>
      </c>
      <c r="C47" s="373">
        <f>+C49+C50</f>
        <v>4973</v>
      </c>
      <c r="D47" s="105">
        <f t="shared" ref="D47:N47" si="8">+D49+D50</f>
        <v>3415</v>
      </c>
      <c r="E47" s="105">
        <f t="shared" si="8"/>
        <v>3513</v>
      </c>
      <c r="F47" s="105">
        <f t="shared" si="8"/>
        <v>3497</v>
      </c>
      <c r="G47" s="105">
        <f t="shared" si="8"/>
        <v>3301</v>
      </c>
      <c r="H47" s="105">
        <f t="shared" si="8"/>
        <v>2577</v>
      </c>
      <c r="I47" s="105">
        <f t="shared" si="8"/>
        <v>3045</v>
      </c>
      <c r="J47" s="105">
        <f t="shared" si="8"/>
        <v>3032</v>
      </c>
      <c r="K47" s="105">
        <f t="shared" si="8"/>
        <v>3387</v>
      </c>
      <c r="L47" s="105">
        <f t="shared" si="8"/>
        <v>2889</v>
      </c>
      <c r="M47" s="105">
        <f t="shared" si="8"/>
        <v>2695</v>
      </c>
      <c r="N47" s="105">
        <f t="shared" si="8"/>
        <v>1924</v>
      </c>
      <c r="O47" s="378">
        <f>SUM(C47:N47)</f>
        <v>38248</v>
      </c>
      <c r="P47" s="104">
        <v>38248</v>
      </c>
      <c r="Q47" s="104">
        <f t="shared" si="2"/>
        <v>0</v>
      </c>
    </row>
    <row r="48" spans="2:17" s="107" customFormat="1" ht="18" customHeight="1" x14ac:dyDescent="0.25">
      <c r="B48" s="218" t="s">
        <v>85</v>
      </c>
      <c r="C48" s="374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381"/>
      <c r="P48" s="104">
        <v>38248</v>
      </c>
      <c r="Q48" s="104"/>
    </row>
    <row r="49" spans="2:17" s="104" customFormat="1" x14ac:dyDescent="0.2">
      <c r="B49" s="215" t="s">
        <v>84</v>
      </c>
      <c r="C49" s="374">
        <v>3208</v>
      </c>
      <c r="D49" s="106">
        <v>2198</v>
      </c>
      <c r="E49" s="106">
        <v>2772</v>
      </c>
      <c r="F49" s="106">
        <v>2159</v>
      </c>
      <c r="G49" s="106">
        <v>2106</v>
      </c>
      <c r="H49" s="106">
        <v>1571</v>
      </c>
      <c r="I49" s="106">
        <v>1914</v>
      </c>
      <c r="J49" s="106">
        <v>1828</v>
      </c>
      <c r="K49" s="106">
        <v>2083</v>
      </c>
      <c r="L49" s="106">
        <v>1795</v>
      </c>
      <c r="M49" s="106">
        <v>1703</v>
      </c>
      <c r="N49" s="106">
        <v>1178</v>
      </c>
      <c r="O49" s="379">
        <f>SUM(C49:N49)</f>
        <v>24515</v>
      </c>
      <c r="P49" s="104">
        <v>24515</v>
      </c>
      <c r="Q49" s="104">
        <f t="shared" si="2"/>
        <v>0</v>
      </c>
    </row>
    <row r="50" spans="2:17" s="104" customFormat="1" x14ac:dyDescent="0.2">
      <c r="B50" s="215" t="s">
        <v>83</v>
      </c>
      <c r="C50" s="374">
        <v>1765</v>
      </c>
      <c r="D50" s="106">
        <v>1217</v>
      </c>
      <c r="E50" s="106">
        <v>741</v>
      </c>
      <c r="F50" s="106">
        <v>1338</v>
      </c>
      <c r="G50" s="106">
        <v>1195</v>
      </c>
      <c r="H50" s="106">
        <v>1006</v>
      </c>
      <c r="I50" s="106">
        <v>1131</v>
      </c>
      <c r="J50" s="106">
        <v>1204</v>
      </c>
      <c r="K50" s="106">
        <v>1304</v>
      </c>
      <c r="L50" s="106">
        <v>1094</v>
      </c>
      <c r="M50" s="106">
        <v>992</v>
      </c>
      <c r="N50" s="106">
        <v>746</v>
      </c>
      <c r="O50" s="379">
        <f>SUM(C50:N50)</f>
        <v>13733</v>
      </c>
      <c r="P50" s="104">
        <v>13733</v>
      </c>
      <c r="Q50" s="104">
        <f t="shared" si="2"/>
        <v>0</v>
      </c>
    </row>
    <row r="51" spans="2:17" s="107" customFormat="1" ht="18" customHeight="1" x14ac:dyDescent="0.25">
      <c r="B51" s="218" t="s">
        <v>178</v>
      </c>
      <c r="C51" s="37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381"/>
      <c r="P51" s="104">
        <v>38248</v>
      </c>
      <c r="Q51" s="104"/>
    </row>
    <row r="52" spans="2:17" s="104" customFormat="1" x14ac:dyDescent="0.2">
      <c r="B52" s="215" t="s">
        <v>82</v>
      </c>
      <c r="C52" s="374">
        <v>3854</v>
      </c>
      <c r="D52" s="106">
        <v>2905</v>
      </c>
      <c r="E52" s="106">
        <v>2492</v>
      </c>
      <c r="F52" s="106">
        <v>2960</v>
      </c>
      <c r="G52" s="106">
        <v>2792</v>
      </c>
      <c r="H52" s="106">
        <v>2117</v>
      </c>
      <c r="I52" s="106">
        <v>2284</v>
      </c>
      <c r="J52" s="106">
        <v>2539</v>
      </c>
      <c r="K52" s="106">
        <v>2891</v>
      </c>
      <c r="L52" s="106">
        <v>2467</v>
      </c>
      <c r="M52" s="106">
        <v>2383</v>
      </c>
      <c r="N52" s="106">
        <v>1670</v>
      </c>
      <c r="O52" s="379">
        <f t="shared" ref="O52:O58" si="9">SUM(C52:N52)</f>
        <v>31354</v>
      </c>
      <c r="P52" s="104">
        <v>31354</v>
      </c>
      <c r="Q52" s="104">
        <f t="shared" si="2"/>
        <v>0</v>
      </c>
    </row>
    <row r="53" spans="2:17" s="104" customFormat="1" x14ac:dyDescent="0.2">
      <c r="B53" s="215" t="s">
        <v>81</v>
      </c>
      <c r="C53" s="374">
        <v>1119</v>
      </c>
      <c r="D53" s="106">
        <v>510</v>
      </c>
      <c r="E53" s="106">
        <v>1021</v>
      </c>
      <c r="F53" s="106">
        <v>537</v>
      </c>
      <c r="G53" s="106">
        <v>509</v>
      </c>
      <c r="H53" s="106">
        <v>460</v>
      </c>
      <c r="I53" s="106">
        <v>761</v>
      </c>
      <c r="J53" s="106">
        <v>493</v>
      </c>
      <c r="K53" s="106">
        <v>496</v>
      </c>
      <c r="L53" s="106">
        <v>422</v>
      </c>
      <c r="M53" s="106">
        <v>312</v>
      </c>
      <c r="N53" s="106">
        <v>254</v>
      </c>
      <c r="O53" s="379">
        <f t="shared" si="9"/>
        <v>6894</v>
      </c>
      <c r="P53" s="104">
        <v>6894</v>
      </c>
      <c r="Q53" s="104">
        <f t="shared" si="2"/>
        <v>0</v>
      </c>
    </row>
    <row r="54" spans="2:17" s="104" customFormat="1" ht="21" customHeight="1" x14ac:dyDescent="0.2">
      <c r="B54" s="370" t="s">
        <v>80</v>
      </c>
      <c r="C54" s="373">
        <v>309</v>
      </c>
      <c r="D54" s="105">
        <v>131</v>
      </c>
      <c r="E54" s="105">
        <v>175</v>
      </c>
      <c r="F54" s="105">
        <v>317</v>
      </c>
      <c r="G54" s="105">
        <v>167</v>
      </c>
      <c r="H54" s="105">
        <v>216</v>
      </c>
      <c r="I54" s="105">
        <v>229</v>
      </c>
      <c r="J54" s="105">
        <v>166</v>
      </c>
      <c r="K54" s="105">
        <v>182</v>
      </c>
      <c r="L54" s="105">
        <v>219</v>
      </c>
      <c r="M54" s="105">
        <v>192</v>
      </c>
      <c r="N54" s="105">
        <v>233</v>
      </c>
      <c r="O54" s="378">
        <f>SUM(C54:N54)</f>
        <v>2536</v>
      </c>
      <c r="P54" s="104">
        <v>2536</v>
      </c>
      <c r="Q54" s="104">
        <f t="shared" si="2"/>
        <v>0</v>
      </c>
    </row>
    <row r="55" spans="2:17" s="104" customFormat="1" x14ac:dyDescent="0.2">
      <c r="B55" s="220" t="s">
        <v>370</v>
      </c>
      <c r="C55" s="373">
        <v>630245</v>
      </c>
      <c r="D55" s="105">
        <v>318590</v>
      </c>
      <c r="E55" s="105">
        <v>473894.5</v>
      </c>
      <c r="F55" s="105">
        <v>667020</v>
      </c>
      <c r="G55" s="105">
        <v>377572.5</v>
      </c>
      <c r="H55" s="105">
        <v>747350</v>
      </c>
      <c r="I55" s="105">
        <v>784100.00020000001</v>
      </c>
      <c r="J55" s="105">
        <v>594080</v>
      </c>
      <c r="K55" s="105">
        <v>612910</v>
      </c>
      <c r="L55" s="105">
        <v>773255</v>
      </c>
      <c r="M55" s="105">
        <v>633250</v>
      </c>
      <c r="N55" s="105">
        <v>790710</v>
      </c>
      <c r="O55" s="378">
        <f>SUM(C55:N55)</f>
        <v>7402977.0001999997</v>
      </c>
      <c r="P55" s="104">
        <v>7402977.0001999997</v>
      </c>
      <c r="Q55" s="104">
        <f t="shared" si="2"/>
        <v>0</v>
      </c>
    </row>
    <row r="56" spans="2:17" s="104" customFormat="1" ht="21" customHeight="1" x14ac:dyDescent="0.2">
      <c r="B56" s="213" t="s">
        <v>79</v>
      </c>
      <c r="C56" s="373">
        <v>38</v>
      </c>
      <c r="D56" s="105">
        <v>20</v>
      </c>
      <c r="E56" s="105">
        <v>18</v>
      </c>
      <c r="F56" s="105">
        <v>18</v>
      </c>
      <c r="G56" s="105">
        <v>25</v>
      </c>
      <c r="H56" s="105">
        <v>18</v>
      </c>
      <c r="I56" s="105">
        <v>20</v>
      </c>
      <c r="J56" s="105">
        <v>18</v>
      </c>
      <c r="K56" s="105">
        <v>20</v>
      </c>
      <c r="L56" s="105">
        <v>26</v>
      </c>
      <c r="M56" s="105">
        <v>22</v>
      </c>
      <c r="N56" s="105">
        <v>15</v>
      </c>
      <c r="O56" s="378">
        <f t="shared" si="9"/>
        <v>258</v>
      </c>
      <c r="P56" s="104">
        <v>258</v>
      </c>
      <c r="Q56" s="104">
        <f t="shared" si="2"/>
        <v>0</v>
      </c>
    </row>
    <row r="57" spans="2:17" s="104" customFormat="1" ht="21" customHeight="1" x14ac:dyDescent="0.2">
      <c r="B57" s="213" t="s">
        <v>78</v>
      </c>
      <c r="C57" s="373">
        <v>1080</v>
      </c>
      <c r="D57" s="105">
        <v>234</v>
      </c>
      <c r="E57" s="105">
        <v>373</v>
      </c>
      <c r="F57" s="105">
        <v>804</v>
      </c>
      <c r="G57" s="105">
        <v>765</v>
      </c>
      <c r="H57" s="105">
        <v>402</v>
      </c>
      <c r="I57" s="105">
        <v>608</v>
      </c>
      <c r="J57" s="105">
        <v>528</v>
      </c>
      <c r="K57" s="105">
        <v>634</v>
      </c>
      <c r="L57" s="105">
        <v>520</v>
      </c>
      <c r="M57" s="105">
        <v>449</v>
      </c>
      <c r="N57" s="105">
        <v>435</v>
      </c>
      <c r="O57" s="378">
        <f t="shared" si="9"/>
        <v>6832</v>
      </c>
      <c r="P57" s="104">
        <v>6832</v>
      </c>
      <c r="Q57" s="104">
        <f t="shared" si="2"/>
        <v>0</v>
      </c>
    </row>
    <row r="58" spans="2:17" s="104" customFormat="1" ht="21" customHeight="1" thickBot="1" x14ac:dyDescent="0.25">
      <c r="B58" s="213" t="s">
        <v>77</v>
      </c>
      <c r="C58" s="375">
        <v>3575</v>
      </c>
      <c r="D58" s="376">
        <v>3492</v>
      </c>
      <c r="E58" s="376">
        <v>3864</v>
      </c>
      <c r="F58" s="376">
        <v>3445</v>
      </c>
      <c r="G58" s="376">
        <v>3635</v>
      </c>
      <c r="H58" s="376">
        <v>2502</v>
      </c>
      <c r="I58" s="376">
        <v>4664</v>
      </c>
      <c r="J58" s="376">
        <v>4450</v>
      </c>
      <c r="K58" s="376">
        <v>3440</v>
      </c>
      <c r="L58" s="376">
        <v>3498</v>
      </c>
      <c r="M58" s="376">
        <v>2996</v>
      </c>
      <c r="N58" s="376">
        <v>2831</v>
      </c>
      <c r="O58" s="382">
        <f t="shared" si="9"/>
        <v>42392</v>
      </c>
      <c r="P58" s="104">
        <v>42392</v>
      </c>
      <c r="Q58" s="104">
        <f t="shared" si="2"/>
        <v>0</v>
      </c>
    </row>
    <row r="59" spans="2:17" s="103" customFormat="1" ht="18" customHeight="1" x14ac:dyDescent="0.2">
      <c r="B59" s="18" t="s">
        <v>404</v>
      </c>
      <c r="C59" s="367"/>
      <c r="D59" s="368"/>
      <c r="E59" s="368"/>
      <c r="F59" s="368"/>
      <c r="G59" s="368"/>
      <c r="H59" s="368"/>
      <c r="I59" s="368"/>
      <c r="J59" s="368"/>
      <c r="K59" s="368"/>
      <c r="L59" s="368"/>
      <c r="M59" s="368"/>
      <c r="N59" s="368"/>
      <c r="O59" s="211"/>
    </row>
    <row r="60" spans="2:17" s="85" customFormat="1" ht="15.75" x14ac:dyDescent="0.25">
      <c r="B60" s="18" t="s">
        <v>405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7" x14ac:dyDescent="0.2">
      <c r="B61" s="18" t="s">
        <v>406</v>
      </c>
    </row>
    <row r="63" spans="2:17" x14ac:dyDescent="0.2">
      <c r="H63" s="101"/>
    </row>
    <row r="64" spans="2:17" x14ac:dyDescent="0.2">
      <c r="K64" s="100">
        <f>SUM(D62,F62,H62,J62,L62,N62,P62,R62,T62,V62,X62,Z62)</f>
        <v>0</v>
      </c>
    </row>
  </sheetData>
  <mergeCells count="7">
    <mergeCell ref="B1:O1"/>
    <mergeCell ref="B3:O3"/>
    <mergeCell ref="B7:B8"/>
    <mergeCell ref="B4:O4"/>
    <mergeCell ref="B5:O5"/>
    <mergeCell ref="C7:N7"/>
    <mergeCell ref="O7:O8"/>
  </mergeCells>
  <printOptions horizontalCentered="1" verticalCentered="1"/>
  <pageMargins left="0" right="0" top="0" bottom="0" header="0" footer="0"/>
  <pageSetup paperSize="9" scale="6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E40"/>
  <sheetViews>
    <sheetView showGridLines="0" view="pageBreakPreview" topLeftCell="A21" zoomScale="85" zoomScaleNormal="80" zoomScaleSheetLayoutView="85" workbookViewId="0">
      <selection activeCell="B47" sqref="B47:B49"/>
    </sheetView>
  </sheetViews>
  <sheetFormatPr baseColWidth="10" defaultRowHeight="15" x14ac:dyDescent="0.25"/>
  <sheetData>
    <row r="1" spans="2:31" ht="18.75" customHeight="1" x14ac:dyDescent="0.3">
      <c r="B1" s="575" t="s">
        <v>393</v>
      </c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124"/>
      <c r="Q1" s="124"/>
    </row>
    <row r="2" spans="2:31" ht="21" x14ac:dyDescent="0.35">
      <c r="B2" s="123" t="s">
        <v>60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</row>
    <row r="3" spans="2:31" ht="21" x14ac:dyDescent="0.35">
      <c r="B3" s="576" t="s">
        <v>180</v>
      </c>
      <c r="C3" s="576"/>
      <c r="D3" s="576"/>
      <c r="E3" s="576"/>
      <c r="F3" s="576"/>
      <c r="G3" s="576"/>
      <c r="H3" s="576"/>
      <c r="I3" s="576"/>
      <c r="J3" s="576"/>
      <c r="K3" s="576"/>
      <c r="L3" s="576"/>
      <c r="M3" s="576"/>
      <c r="N3" s="576"/>
      <c r="O3" s="576"/>
      <c r="P3" s="122"/>
      <c r="Q3" s="122"/>
    </row>
    <row r="4" spans="2:31" ht="21" x14ac:dyDescent="0.35">
      <c r="B4" s="577" t="s">
        <v>380</v>
      </c>
      <c r="C4" s="577"/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121"/>
      <c r="Q4" s="121"/>
      <c r="S4" t="s">
        <v>115</v>
      </c>
      <c r="T4" s="120">
        <f>SUM('C-8'!O10)</f>
        <v>28240</v>
      </c>
    </row>
    <row r="5" spans="2:31" ht="15.95" customHeight="1" x14ac:dyDescent="0.25">
      <c r="S5" t="s">
        <v>114</v>
      </c>
      <c r="T5" s="120">
        <f>SUM('C-8'!O19)</f>
        <v>391574</v>
      </c>
    </row>
    <row r="7" spans="2:31" x14ac:dyDescent="0.25">
      <c r="S7" t="s">
        <v>61</v>
      </c>
      <c r="T7" t="s">
        <v>62</v>
      </c>
      <c r="U7" t="s">
        <v>63</v>
      </c>
      <c r="V7" t="s">
        <v>64</v>
      </c>
      <c r="W7" t="s">
        <v>65</v>
      </c>
      <c r="X7" t="s">
        <v>66</v>
      </c>
      <c r="Y7" t="s">
        <v>67</v>
      </c>
      <c r="Z7" t="s">
        <v>68</v>
      </c>
      <c r="AA7" t="s">
        <v>72</v>
      </c>
      <c r="AB7" t="s">
        <v>69</v>
      </c>
      <c r="AC7" t="s">
        <v>70</v>
      </c>
      <c r="AD7" t="s">
        <v>71</v>
      </c>
    </row>
    <row r="8" spans="2:31" x14ac:dyDescent="0.25">
      <c r="R8" t="s">
        <v>117</v>
      </c>
      <c r="S8" s="119">
        <f>SUM('C-8'!C32)/1000</f>
        <v>0.74199999999999999</v>
      </c>
      <c r="T8" s="119">
        <f>SUM('C-8'!D32)/1000</f>
        <v>0.81299999999999994</v>
      </c>
      <c r="U8" s="119">
        <f>SUM('C-8'!E32)/1000</f>
        <v>0.85</v>
      </c>
      <c r="V8" s="119">
        <f>SUM('C-8'!F32)/1000</f>
        <v>0.88700000000000001</v>
      </c>
      <c r="W8" s="119">
        <f>SUM('C-8'!G32)/1000</f>
        <v>0.81399999999999995</v>
      </c>
      <c r="X8" s="119">
        <f>SUM('C-8'!H32)/1000</f>
        <v>0.72499999999999998</v>
      </c>
      <c r="Y8" s="119">
        <f>SUM('C-8'!I32)/1000</f>
        <v>0.69799999999999995</v>
      </c>
      <c r="Z8" s="119">
        <f>SUM('C-8'!J32)/1000</f>
        <v>0.60599999999999998</v>
      </c>
      <c r="AA8" s="119">
        <f>SUM('C-8'!K32)/1000</f>
        <v>0.67700000000000005</v>
      </c>
      <c r="AB8" s="119">
        <f>SUM('C-8'!L32)/1000</f>
        <v>0.66</v>
      </c>
      <c r="AC8" s="119">
        <f>SUM('C-8'!M32)/1000</f>
        <v>0.57399999999999995</v>
      </c>
      <c r="AD8" s="119">
        <f>SUM('C-8'!N32)/1000</f>
        <v>0.63800000000000001</v>
      </c>
      <c r="AE8" s="118">
        <f>SUM(S8:AD8)</f>
        <v>8.6839999999999993</v>
      </c>
    </row>
    <row r="9" spans="2:31" x14ac:dyDescent="0.25">
      <c r="R9" t="s">
        <v>116</v>
      </c>
      <c r="S9" s="119">
        <f>SUM('C-8'!C35)/1000</f>
        <v>0.58399999999999996</v>
      </c>
      <c r="T9" s="119">
        <f>SUM('C-8'!D35)/1000</f>
        <v>0.63</v>
      </c>
      <c r="U9" s="119">
        <f>SUM('C-8'!E35)/1000</f>
        <v>0.96099999999999997</v>
      </c>
      <c r="V9" s="119">
        <f>SUM('C-8'!F35)/1000</f>
        <v>0.57099999999999995</v>
      </c>
      <c r="W9" s="119">
        <f>SUM('C-8'!G35)/1000</f>
        <v>0.54600000000000004</v>
      </c>
      <c r="X9" s="119">
        <f>SUM('C-8'!H35)/1000</f>
        <v>0.45400000000000001</v>
      </c>
      <c r="Y9" s="119">
        <f>SUM('C-8'!I35)/1000</f>
        <v>0.52900000000000003</v>
      </c>
      <c r="Z9" s="119">
        <f>SUM('C-8'!J35)/1000</f>
        <v>0.51400000000000001</v>
      </c>
      <c r="AA9" s="119">
        <f>SUM('C-8'!K35)/1000</f>
        <v>0.59</v>
      </c>
      <c r="AB9" s="119">
        <f>SUM('C-8'!L35)/1000</f>
        <v>0.54</v>
      </c>
      <c r="AC9" s="119">
        <f>SUM('C-8'!M35)/1000</f>
        <v>0.42099999999999999</v>
      </c>
      <c r="AD9" s="119">
        <f>SUM('C-8'!N35)/1000</f>
        <v>0.39900000000000002</v>
      </c>
      <c r="AE9" s="118">
        <f>SUM(S9:AD9)</f>
        <v>6.7390000000000008</v>
      </c>
    </row>
    <row r="13" spans="2:31" x14ac:dyDescent="0.25">
      <c r="R13" s="117" t="s">
        <v>113</v>
      </c>
      <c r="S13" s="57">
        <f>SUM('C-8'!C49)/1000</f>
        <v>3.2080000000000002</v>
      </c>
      <c r="T13" s="57">
        <f>SUM('C-8'!D49)/1000</f>
        <v>2.198</v>
      </c>
      <c r="U13" s="57">
        <f>SUM('C-8'!E49)/1000</f>
        <v>2.7719999999999998</v>
      </c>
      <c r="V13" s="57">
        <f>SUM('C-8'!F49)/1000</f>
        <v>2.1589999999999998</v>
      </c>
      <c r="W13" s="57">
        <f>SUM('C-8'!G49)/1000</f>
        <v>2.1059999999999999</v>
      </c>
      <c r="X13" s="57">
        <f>SUM('C-8'!H49)/1000</f>
        <v>1.571</v>
      </c>
      <c r="Y13" s="57">
        <f>SUM('C-8'!I49)/1000</f>
        <v>1.9139999999999999</v>
      </c>
      <c r="Z13" s="57">
        <f>SUM('C-8'!J49)/1000</f>
        <v>1.8280000000000001</v>
      </c>
      <c r="AA13" s="57">
        <f>SUM('C-8'!K49)/1000</f>
        <v>2.0830000000000002</v>
      </c>
      <c r="AB13" s="57">
        <f>SUM('C-8'!L49)/1000</f>
        <v>1.7949999999999999</v>
      </c>
      <c r="AC13" s="57">
        <f>SUM('C-8'!M49)/1000</f>
        <v>1.7030000000000001</v>
      </c>
      <c r="AD13" s="57">
        <f>SUM('C-8'!N49)/1000</f>
        <v>1.1779999999999999</v>
      </c>
      <c r="AE13" s="57">
        <f>SUM(S13:AD13)</f>
        <v>24.515000000000001</v>
      </c>
    </row>
    <row r="14" spans="2:31" x14ac:dyDescent="0.25">
      <c r="R14" s="117" t="s">
        <v>112</v>
      </c>
      <c r="S14" s="57">
        <f>SUM('C-8'!C50)/1000</f>
        <v>1.7649999999999999</v>
      </c>
      <c r="T14" s="57">
        <f>SUM('C-8'!D50)/1000</f>
        <v>1.2170000000000001</v>
      </c>
      <c r="U14" s="57">
        <f>SUM('C-8'!E50)/1000</f>
        <v>0.74099999999999999</v>
      </c>
      <c r="V14" s="57">
        <f>SUM('C-8'!F50)/1000</f>
        <v>1.3380000000000001</v>
      </c>
      <c r="W14" s="57">
        <f>SUM('C-8'!G50)/1000</f>
        <v>1.1950000000000001</v>
      </c>
      <c r="X14" s="57">
        <f>SUM('C-8'!H50)/1000</f>
        <v>1.006</v>
      </c>
      <c r="Y14" s="57">
        <f>SUM('C-8'!I50)/1000</f>
        <v>1.131</v>
      </c>
      <c r="Z14" s="57">
        <f>SUM('C-8'!J50)/1000</f>
        <v>1.204</v>
      </c>
      <c r="AA14" s="57">
        <f>SUM('C-8'!K50)/1000</f>
        <v>1.304</v>
      </c>
      <c r="AB14" s="57">
        <f>SUM('C-8'!L50)/1000</f>
        <v>1.0940000000000001</v>
      </c>
      <c r="AC14" s="57">
        <f>SUM('C-8'!M50)/1000</f>
        <v>0.99199999999999999</v>
      </c>
      <c r="AD14" s="57">
        <f>SUM('C-8'!N50)/1000</f>
        <v>0.746</v>
      </c>
      <c r="AE14" s="57">
        <f>SUM(S14:AD14)</f>
        <v>13.733000000000002</v>
      </c>
    </row>
    <row r="24" spans="19:24" x14ac:dyDescent="0.25">
      <c r="S24" s="116">
        <v>6</v>
      </c>
      <c r="T24" s="116">
        <v>14</v>
      </c>
      <c r="U24" s="116">
        <v>19</v>
      </c>
      <c r="V24" s="116">
        <v>10</v>
      </c>
      <c r="W24" s="116">
        <v>8</v>
      </c>
      <c r="X24" s="115"/>
    </row>
    <row r="38" spans="2:2" x14ac:dyDescent="0.25">
      <c r="B38" s="18" t="s">
        <v>404</v>
      </c>
    </row>
    <row r="39" spans="2:2" x14ac:dyDescent="0.25">
      <c r="B39" s="18" t="s">
        <v>405</v>
      </c>
    </row>
    <row r="40" spans="2:2" x14ac:dyDescent="0.25">
      <c r="B40" s="18" t="s">
        <v>406</v>
      </c>
    </row>
  </sheetData>
  <mergeCells count="3">
    <mergeCell ref="B1:O1"/>
    <mergeCell ref="B3:O3"/>
    <mergeCell ref="B4:O4"/>
  </mergeCells>
  <printOptions horizontalCentered="1" verticalCentered="1"/>
  <pageMargins left="0" right="0" top="0" bottom="0" header="0" footer="0"/>
  <pageSetup paperSize="9" scale="7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00"/>
  <sheetViews>
    <sheetView showGridLines="0" view="pageBreakPreview" topLeftCell="A82" zoomScale="85" zoomScaleNormal="80" zoomScaleSheetLayoutView="85" workbookViewId="0">
      <selection activeCell="B47" sqref="B47:B49"/>
    </sheetView>
  </sheetViews>
  <sheetFormatPr baseColWidth="10" defaultRowHeight="15" x14ac:dyDescent="0.25"/>
  <cols>
    <col min="1" max="1" width="21.7109375" customWidth="1"/>
    <col min="2" max="2" width="39.7109375" customWidth="1"/>
    <col min="15" max="15" width="14.42578125" customWidth="1"/>
  </cols>
  <sheetData>
    <row r="1" spans="1:17" ht="20.25" x14ac:dyDescent="0.3">
      <c r="B1" s="583" t="s">
        <v>402</v>
      </c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583"/>
    </row>
    <row r="2" spans="1:17" s="137" customFormat="1" ht="21.75" customHeight="1" x14ac:dyDescent="0.35">
      <c r="B2" s="140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7" s="137" customFormat="1" ht="22.5" customHeight="1" x14ac:dyDescent="0.35">
      <c r="B3" s="578" t="s">
        <v>224</v>
      </c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</row>
    <row r="4" spans="1:17" s="137" customFormat="1" ht="22.5" customHeight="1" x14ac:dyDescent="0.35">
      <c r="B4" s="578" t="s">
        <v>223</v>
      </c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</row>
    <row r="5" spans="1:17" s="137" customFormat="1" ht="22.5" customHeight="1" x14ac:dyDescent="0.35">
      <c r="B5" s="139" t="s">
        <v>377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</row>
    <row r="6" spans="1:17" ht="7.7" customHeight="1" x14ac:dyDescent="0.25">
      <c r="B6" s="136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7" ht="30.75" customHeight="1" thickBot="1" x14ac:dyDescent="0.3">
      <c r="B7" s="384" t="s">
        <v>222</v>
      </c>
      <c r="C7" s="579" t="s">
        <v>54</v>
      </c>
      <c r="D7" s="580"/>
      <c r="E7" s="580"/>
      <c r="F7" s="580"/>
      <c r="G7" s="580"/>
      <c r="H7" s="580"/>
      <c r="I7" s="580"/>
      <c r="J7" s="580"/>
      <c r="K7" s="580"/>
      <c r="L7" s="580"/>
      <c r="M7" s="580"/>
      <c r="N7" s="580"/>
      <c r="O7" s="581" t="s">
        <v>1</v>
      </c>
    </row>
    <row r="8" spans="1:17" ht="23.25" customHeight="1" thickBot="1" x14ac:dyDescent="0.3">
      <c r="B8" s="385" t="s">
        <v>56</v>
      </c>
      <c r="C8" s="392" t="s">
        <v>2</v>
      </c>
      <c r="D8" s="392" t="s">
        <v>3</v>
      </c>
      <c r="E8" s="392" t="s">
        <v>4</v>
      </c>
      <c r="F8" s="392" t="s">
        <v>5</v>
      </c>
      <c r="G8" s="392" t="s">
        <v>6</v>
      </c>
      <c r="H8" s="392" t="s">
        <v>7</v>
      </c>
      <c r="I8" s="392" t="s">
        <v>8</v>
      </c>
      <c r="J8" s="392" t="s">
        <v>9</v>
      </c>
      <c r="K8" s="392" t="s">
        <v>10</v>
      </c>
      <c r="L8" s="392" t="s">
        <v>11</v>
      </c>
      <c r="M8" s="392" t="s">
        <v>12</v>
      </c>
      <c r="N8" s="392" t="s">
        <v>13</v>
      </c>
      <c r="O8" s="582"/>
    </row>
    <row r="9" spans="1:17" ht="23.25" customHeight="1" x14ac:dyDescent="0.25">
      <c r="A9" s="206" t="s">
        <v>221</v>
      </c>
      <c r="B9" s="386" t="s">
        <v>221</v>
      </c>
      <c r="C9" s="393">
        <v>28</v>
      </c>
      <c r="D9" s="394">
        <v>3</v>
      </c>
      <c r="E9" s="395">
        <v>0</v>
      </c>
      <c r="F9" s="395">
        <v>0</v>
      </c>
      <c r="G9" s="394">
        <v>0</v>
      </c>
      <c r="H9" s="394">
        <v>0</v>
      </c>
      <c r="I9" s="394">
        <v>0</v>
      </c>
      <c r="J9" s="395">
        <v>0</v>
      </c>
      <c r="K9" s="394">
        <v>0</v>
      </c>
      <c r="L9" s="394">
        <v>0</v>
      </c>
      <c r="M9" s="394">
        <v>0</v>
      </c>
      <c r="N9" s="394">
        <v>0</v>
      </c>
      <c r="O9" s="258">
        <f t="shared" ref="O9" si="0">SUM(O10:O11)</f>
        <v>31</v>
      </c>
      <c r="P9" s="129"/>
      <c r="Q9" s="210"/>
    </row>
    <row r="10" spans="1:17" s="60" customFormat="1" x14ac:dyDescent="0.25">
      <c r="A10" s="207" t="s">
        <v>29</v>
      </c>
      <c r="B10" s="387" t="s">
        <v>29</v>
      </c>
      <c r="C10" s="396">
        <v>5</v>
      </c>
      <c r="D10" s="130">
        <v>0</v>
      </c>
      <c r="E10" s="130">
        <v>0</v>
      </c>
      <c r="F10" s="130">
        <v>0</v>
      </c>
      <c r="G10" s="130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M10" s="130">
        <v>0</v>
      </c>
      <c r="N10" s="130">
        <v>0</v>
      </c>
      <c r="O10" s="402">
        <f>SUM(C10:N10)</f>
        <v>5</v>
      </c>
      <c r="P10" s="129"/>
      <c r="Q10" s="210"/>
    </row>
    <row r="11" spans="1:17" s="60" customFormat="1" x14ac:dyDescent="0.25">
      <c r="A11" s="208" t="s">
        <v>57</v>
      </c>
      <c r="B11" s="387" t="s">
        <v>57</v>
      </c>
      <c r="C11" s="396">
        <v>23</v>
      </c>
      <c r="D11" s="130">
        <v>3</v>
      </c>
      <c r="E11" s="130">
        <v>0</v>
      </c>
      <c r="F11" s="130">
        <v>0</v>
      </c>
      <c r="G11" s="130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M11" s="130">
        <v>0</v>
      </c>
      <c r="N11" s="130">
        <v>0</v>
      </c>
      <c r="O11" s="402">
        <f>SUM(C11:N11)</f>
        <v>26</v>
      </c>
      <c r="P11" s="129"/>
      <c r="Q11" s="210"/>
    </row>
    <row r="12" spans="1:17" s="135" customFormat="1" ht="18" customHeight="1" x14ac:dyDescent="0.25">
      <c r="A12" s="206" t="s">
        <v>376</v>
      </c>
      <c r="B12" s="386" t="s">
        <v>371</v>
      </c>
      <c r="C12" s="397">
        <v>10</v>
      </c>
      <c r="D12" s="131">
        <v>15</v>
      </c>
      <c r="E12" s="131">
        <v>20</v>
      </c>
      <c r="F12" s="131">
        <v>16</v>
      </c>
      <c r="G12" s="131">
        <v>17</v>
      </c>
      <c r="H12" s="131">
        <v>31</v>
      </c>
      <c r="I12" s="131">
        <v>51</v>
      </c>
      <c r="J12" s="131">
        <v>16</v>
      </c>
      <c r="K12" s="131">
        <v>39</v>
      </c>
      <c r="L12" s="131">
        <v>36</v>
      </c>
      <c r="M12" s="131">
        <v>24</v>
      </c>
      <c r="N12" s="131">
        <v>31</v>
      </c>
      <c r="O12" s="260">
        <f t="shared" ref="O12" si="1">SUM(O13:O14)</f>
        <v>306</v>
      </c>
      <c r="P12" s="129"/>
      <c r="Q12" s="210"/>
    </row>
    <row r="13" spans="1:17" s="60" customFormat="1" x14ac:dyDescent="0.25">
      <c r="A13" s="209" t="s">
        <v>31</v>
      </c>
      <c r="B13" s="388" t="s">
        <v>31</v>
      </c>
      <c r="C13" s="396">
        <v>6</v>
      </c>
      <c r="D13" s="130">
        <v>8</v>
      </c>
      <c r="E13" s="29">
        <v>11</v>
      </c>
      <c r="F13" s="130">
        <v>10</v>
      </c>
      <c r="G13" s="130">
        <v>8</v>
      </c>
      <c r="H13" s="130">
        <v>27</v>
      </c>
      <c r="I13" s="130">
        <v>45</v>
      </c>
      <c r="J13" s="130">
        <v>12</v>
      </c>
      <c r="K13" s="130">
        <v>26</v>
      </c>
      <c r="L13" s="130">
        <v>32</v>
      </c>
      <c r="M13" s="130">
        <v>15</v>
      </c>
      <c r="N13" s="130">
        <v>22</v>
      </c>
      <c r="O13" s="402">
        <f>SUM(C13:N13)</f>
        <v>222</v>
      </c>
      <c r="P13" s="129"/>
      <c r="Q13" s="210"/>
    </row>
    <row r="14" spans="1:17" s="132" customFormat="1" x14ac:dyDescent="0.25">
      <c r="A14" s="209" t="s">
        <v>220</v>
      </c>
      <c r="B14" s="388" t="s">
        <v>220</v>
      </c>
      <c r="C14" s="396">
        <v>4</v>
      </c>
      <c r="D14" s="130">
        <v>7</v>
      </c>
      <c r="E14" s="130">
        <v>9</v>
      </c>
      <c r="F14" s="130">
        <v>6</v>
      </c>
      <c r="G14" s="130">
        <v>9</v>
      </c>
      <c r="H14" s="130">
        <v>4</v>
      </c>
      <c r="I14" s="130">
        <v>6</v>
      </c>
      <c r="J14" s="130">
        <v>4</v>
      </c>
      <c r="K14" s="130">
        <v>13</v>
      </c>
      <c r="L14" s="130">
        <v>4</v>
      </c>
      <c r="M14" s="130">
        <v>9</v>
      </c>
      <c r="N14" s="130">
        <v>9</v>
      </c>
      <c r="O14" s="402">
        <f>SUM(C14:N14)</f>
        <v>84</v>
      </c>
      <c r="P14" s="129"/>
      <c r="Q14" s="210"/>
    </row>
    <row r="15" spans="1:17" s="135" customFormat="1" ht="18" customHeight="1" x14ac:dyDescent="0.25">
      <c r="A15" s="206" t="s">
        <v>219</v>
      </c>
      <c r="B15" s="386" t="s">
        <v>219</v>
      </c>
      <c r="C15" s="397">
        <v>158</v>
      </c>
      <c r="D15" s="131">
        <v>141</v>
      </c>
      <c r="E15" s="131">
        <v>134</v>
      </c>
      <c r="F15" s="131">
        <v>120</v>
      </c>
      <c r="G15" s="131">
        <v>146</v>
      </c>
      <c r="H15" s="131">
        <v>112</v>
      </c>
      <c r="I15" s="131">
        <v>86</v>
      </c>
      <c r="J15" s="131">
        <v>35</v>
      </c>
      <c r="K15" s="131">
        <v>8</v>
      </c>
      <c r="L15" s="131">
        <v>18</v>
      </c>
      <c r="M15" s="131">
        <v>12</v>
      </c>
      <c r="N15" s="131">
        <v>24</v>
      </c>
      <c r="O15" s="260">
        <f t="shared" ref="O15" si="2">SUM(O16:O17)</f>
        <v>994</v>
      </c>
      <c r="P15" s="129"/>
      <c r="Q15" s="210"/>
    </row>
    <row r="16" spans="1:17" s="60" customFormat="1" x14ac:dyDescent="0.25">
      <c r="A16" s="209" t="s">
        <v>14</v>
      </c>
      <c r="B16" s="388" t="s">
        <v>14</v>
      </c>
      <c r="C16" s="396">
        <v>16</v>
      </c>
      <c r="D16" s="130">
        <v>18</v>
      </c>
      <c r="E16" s="130">
        <v>21</v>
      </c>
      <c r="F16" s="130">
        <v>27</v>
      </c>
      <c r="G16" s="130">
        <v>41</v>
      </c>
      <c r="H16" s="130">
        <v>28</v>
      </c>
      <c r="I16" s="130">
        <v>43</v>
      </c>
      <c r="J16" s="130">
        <v>0</v>
      </c>
      <c r="K16" s="130">
        <v>0</v>
      </c>
      <c r="L16" s="130">
        <v>0</v>
      </c>
      <c r="M16" s="130">
        <v>0</v>
      </c>
      <c r="N16" s="130">
        <v>0</v>
      </c>
      <c r="O16" s="402">
        <f>SUM(C16:N16)</f>
        <v>194</v>
      </c>
      <c r="P16" s="129"/>
      <c r="Q16" s="210"/>
    </row>
    <row r="17" spans="1:17" s="60" customFormat="1" x14ac:dyDescent="0.25">
      <c r="A17" s="209" t="s">
        <v>73</v>
      </c>
      <c r="B17" s="388" t="s">
        <v>73</v>
      </c>
      <c r="C17" s="396">
        <v>142</v>
      </c>
      <c r="D17" s="130">
        <v>123</v>
      </c>
      <c r="E17" s="130">
        <v>113</v>
      </c>
      <c r="F17" s="130">
        <v>93</v>
      </c>
      <c r="G17" s="130">
        <v>105</v>
      </c>
      <c r="H17" s="130">
        <v>84</v>
      </c>
      <c r="I17" s="130">
        <v>43</v>
      </c>
      <c r="J17" s="130">
        <v>35</v>
      </c>
      <c r="K17" s="130">
        <v>8</v>
      </c>
      <c r="L17" s="130">
        <v>18</v>
      </c>
      <c r="M17" s="130">
        <v>12</v>
      </c>
      <c r="N17" s="130">
        <v>24</v>
      </c>
      <c r="O17" s="402">
        <f>SUM(C17:N17)</f>
        <v>800</v>
      </c>
      <c r="P17" s="129"/>
      <c r="Q17" s="210"/>
    </row>
    <row r="18" spans="1:17" s="84" customFormat="1" ht="18" customHeight="1" x14ac:dyDescent="0.25">
      <c r="A18" s="206" t="s">
        <v>26</v>
      </c>
      <c r="B18" s="386" t="s">
        <v>26</v>
      </c>
      <c r="C18" s="397">
        <v>303</v>
      </c>
      <c r="D18" s="131">
        <v>129</v>
      </c>
      <c r="E18" s="131">
        <v>76</v>
      </c>
      <c r="F18" s="131">
        <v>71</v>
      </c>
      <c r="G18" s="131">
        <v>45</v>
      </c>
      <c r="H18" s="131">
        <v>29</v>
      </c>
      <c r="I18" s="131">
        <v>33</v>
      </c>
      <c r="J18" s="131">
        <v>40</v>
      </c>
      <c r="K18" s="131">
        <v>42</v>
      </c>
      <c r="L18" s="131">
        <v>27</v>
      </c>
      <c r="M18" s="131">
        <v>19</v>
      </c>
      <c r="N18" s="131">
        <v>0</v>
      </c>
      <c r="O18" s="260">
        <f t="shared" ref="O18" si="3">SUM(O19:O22)</f>
        <v>814</v>
      </c>
      <c r="P18" s="129"/>
      <c r="Q18" s="210"/>
    </row>
    <row r="19" spans="1:17" s="60" customFormat="1" x14ac:dyDescent="0.25">
      <c r="A19" s="209" t="s">
        <v>26</v>
      </c>
      <c r="B19" s="388" t="s">
        <v>26</v>
      </c>
      <c r="C19" s="396">
        <v>252</v>
      </c>
      <c r="D19" s="130">
        <v>91</v>
      </c>
      <c r="E19" s="130">
        <v>48</v>
      </c>
      <c r="F19" s="130">
        <v>44</v>
      </c>
      <c r="G19" s="130">
        <v>24</v>
      </c>
      <c r="H19" s="130">
        <v>16</v>
      </c>
      <c r="I19" s="130">
        <v>13</v>
      </c>
      <c r="J19" s="130">
        <v>21</v>
      </c>
      <c r="K19" s="130">
        <v>21</v>
      </c>
      <c r="L19" s="130">
        <v>18</v>
      </c>
      <c r="M19" s="130">
        <v>13</v>
      </c>
      <c r="N19" s="130">
        <v>0</v>
      </c>
      <c r="O19" s="402">
        <f>SUM(C19:N19)</f>
        <v>561</v>
      </c>
      <c r="P19" s="129"/>
      <c r="Q19" s="210"/>
    </row>
    <row r="20" spans="1:17" s="60" customFormat="1" x14ac:dyDescent="0.25">
      <c r="A20" s="209" t="s">
        <v>32</v>
      </c>
      <c r="B20" s="388" t="s">
        <v>28</v>
      </c>
      <c r="C20" s="398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6">
        <v>0</v>
      </c>
      <c r="K20" s="126">
        <v>0</v>
      </c>
      <c r="L20" s="126">
        <v>0</v>
      </c>
      <c r="M20" s="126">
        <v>0</v>
      </c>
      <c r="N20" s="126">
        <v>0</v>
      </c>
      <c r="O20" s="402">
        <f>SUM(C20:N20)</f>
        <v>0</v>
      </c>
      <c r="P20" s="129"/>
      <c r="Q20" s="210"/>
    </row>
    <row r="21" spans="1:17" s="60" customFormat="1" x14ac:dyDescent="0.25">
      <c r="A21" s="209" t="s">
        <v>28</v>
      </c>
      <c r="B21" s="388" t="s">
        <v>32</v>
      </c>
      <c r="C21" s="396">
        <v>8</v>
      </c>
      <c r="D21" s="130">
        <v>5</v>
      </c>
      <c r="E21" s="130">
        <v>3</v>
      </c>
      <c r="F21" s="130">
        <v>6</v>
      </c>
      <c r="G21" s="130">
        <v>6</v>
      </c>
      <c r="H21" s="130">
        <v>8</v>
      </c>
      <c r="I21" s="130">
        <v>10</v>
      </c>
      <c r="J21" s="130">
        <v>6</v>
      </c>
      <c r="K21" s="130">
        <v>5</v>
      </c>
      <c r="L21" s="130">
        <v>0</v>
      </c>
      <c r="M21" s="130">
        <v>6</v>
      </c>
      <c r="N21" s="130">
        <v>0</v>
      </c>
      <c r="O21" s="402">
        <f>SUM(C21:N21)</f>
        <v>63</v>
      </c>
      <c r="P21" s="129"/>
      <c r="Q21" s="210"/>
    </row>
    <row r="22" spans="1:17" s="60" customFormat="1" x14ac:dyDescent="0.25">
      <c r="A22" s="209" t="s">
        <v>40</v>
      </c>
      <c r="B22" s="388" t="s">
        <v>40</v>
      </c>
      <c r="C22" s="398">
        <v>43</v>
      </c>
      <c r="D22" s="126">
        <v>33</v>
      </c>
      <c r="E22" s="126">
        <v>25</v>
      </c>
      <c r="F22" s="126">
        <v>21</v>
      </c>
      <c r="G22" s="126">
        <v>15</v>
      </c>
      <c r="H22" s="126">
        <v>5</v>
      </c>
      <c r="I22" s="126">
        <v>10</v>
      </c>
      <c r="J22" s="126">
        <v>13</v>
      </c>
      <c r="K22" s="126">
        <v>16</v>
      </c>
      <c r="L22" s="130">
        <v>9</v>
      </c>
      <c r="M22" s="130">
        <v>0</v>
      </c>
      <c r="N22" s="130">
        <v>0</v>
      </c>
      <c r="O22" s="402">
        <f>SUM(C22:N22)</f>
        <v>190</v>
      </c>
      <c r="P22" s="129"/>
      <c r="Q22" s="210"/>
    </row>
    <row r="23" spans="1:17" s="134" customFormat="1" ht="18" customHeight="1" x14ac:dyDescent="0.25">
      <c r="A23" s="206" t="s">
        <v>218</v>
      </c>
      <c r="B23" s="386" t="s">
        <v>218</v>
      </c>
      <c r="C23" s="397">
        <v>35</v>
      </c>
      <c r="D23" s="131">
        <v>22</v>
      </c>
      <c r="E23" s="131">
        <v>18</v>
      </c>
      <c r="F23" s="131">
        <v>25</v>
      </c>
      <c r="G23" s="131">
        <v>19</v>
      </c>
      <c r="H23" s="131">
        <v>12</v>
      </c>
      <c r="I23" s="131">
        <v>66</v>
      </c>
      <c r="J23" s="131">
        <v>32</v>
      </c>
      <c r="K23" s="131">
        <v>21</v>
      </c>
      <c r="L23" s="131">
        <v>11</v>
      </c>
      <c r="M23" s="131">
        <v>14</v>
      </c>
      <c r="N23" s="131">
        <v>5</v>
      </c>
      <c r="O23" s="260">
        <f t="shared" ref="O23" si="4">SUM(O24)</f>
        <v>280</v>
      </c>
      <c r="P23" s="129"/>
      <c r="Q23" s="210"/>
    </row>
    <row r="24" spans="1:17" s="132" customFormat="1" x14ac:dyDescent="0.25">
      <c r="A24" s="209" t="s">
        <v>218</v>
      </c>
      <c r="B24" s="388" t="s">
        <v>218</v>
      </c>
      <c r="C24" s="396">
        <v>35</v>
      </c>
      <c r="D24" s="130">
        <v>22</v>
      </c>
      <c r="E24" s="130">
        <v>18</v>
      </c>
      <c r="F24" s="130">
        <v>25</v>
      </c>
      <c r="G24" s="130">
        <v>19</v>
      </c>
      <c r="H24" s="130">
        <v>12</v>
      </c>
      <c r="I24" s="130">
        <v>66</v>
      </c>
      <c r="J24" s="130">
        <v>32</v>
      </c>
      <c r="K24" s="130">
        <v>21</v>
      </c>
      <c r="L24" s="130">
        <v>11</v>
      </c>
      <c r="M24" s="130">
        <v>14</v>
      </c>
      <c r="N24" s="130">
        <v>5</v>
      </c>
      <c r="O24" s="402">
        <f>SUM(C24:N24)</f>
        <v>280</v>
      </c>
      <c r="P24" s="129"/>
      <c r="Q24" s="210"/>
    </row>
    <row r="25" spans="1:17" ht="18" customHeight="1" x14ac:dyDescent="0.25">
      <c r="A25" s="206" t="s">
        <v>217</v>
      </c>
      <c r="B25" s="386" t="s">
        <v>217</v>
      </c>
      <c r="C25" s="397">
        <v>5</v>
      </c>
      <c r="D25" s="131">
        <v>0</v>
      </c>
      <c r="E25" s="131">
        <v>20</v>
      </c>
      <c r="F25" s="131">
        <v>24</v>
      </c>
      <c r="G25" s="131">
        <v>2</v>
      </c>
      <c r="H25" s="131">
        <v>0</v>
      </c>
      <c r="I25" s="131">
        <v>0</v>
      </c>
      <c r="J25" s="131">
        <v>0</v>
      </c>
      <c r="K25" s="131">
        <v>2</v>
      </c>
      <c r="L25" s="131">
        <v>0</v>
      </c>
      <c r="M25" s="131">
        <v>0</v>
      </c>
      <c r="N25" s="131">
        <v>0</v>
      </c>
      <c r="O25" s="260">
        <f>SUM(O26:O28)</f>
        <v>53</v>
      </c>
      <c r="P25" s="129"/>
      <c r="Q25" s="210"/>
    </row>
    <row r="26" spans="1:17" s="60" customFormat="1" x14ac:dyDescent="0.25">
      <c r="A26" s="209" t="s">
        <v>217</v>
      </c>
      <c r="B26" s="388" t="s">
        <v>217</v>
      </c>
      <c r="C26" s="396">
        <v>0</v>
      </c>
      <c r="D26" s="130">
        <v>0</v>
      </c>
      <c r="E26" s="130">
        <v>0</v>
      </c>
      <c r="F26" s="130">
        <v>0</v>
      </c>
      <c r="G26" s="130">
        <v>0</v>
      </c>
      <c r="H26" s="130">
        <v>0</v>
      </c>
      <c r="I26" s="130">
        <v>0</v>
      </c>
      <c r="J26" s="130">
        <v>0</v>
      </c>
      <c r="K26" s="130">
        <v>0</v>
      </c>
      <c r="L26" s="130">
        <v>0</v>
      </c>
      <c r="M26" s="130">
        <v>0</v>
      </c>
      <c r="N26" s="130">
        <v>0</v>
      </c>
      <c r="O26" s="402">
        <f>SUM(C26:N26)</f>
        <v>0</v>
      </c>
      <c r="P26" s="129"/>
      <c r="Q26" s="210"/>
    </row>
    <row r="27" spans="1:17" s="60" customFormat="1" x14ac:dyDescent="0.25">
      <c r="A27" s="209" t="s">
        <v>29</v>
      </c>
      <c r="B27" s="388" t="s">
        <v>29</v>
      </c>
      <c r="C27" s="396">
        <v>5</v>
      </c>
      <c r="D27" s="130">
        <v>0</v>
      </c>
      <c r="E27" s="130">
        <v>0</v>
      </c>
      <c r="F27" s="130">
        <v>0</v>
      </c>
      <c r="G27" s="130">
        <v>0</v>
      </c>
      <c r="H27" s="130">
        <v>0</v>
      </c>
      <c r="I27" s="130">
        <v>0</v>
      </c>
      <c r="J27" s="130">
        <v>0</v>
      </c>
      <c r="K27" s="130">
        <v>0</v>
      </c>
      <c r="L27" s="130">
        <v>0</v>
      </c>
      <c r="M27" s="130">
        <v>0</v>
      </c>
      <c r="N27" s="130">
        <v>0</v>
      </c>
      <c r="O27" s="402">
        <f>SUM(C27:N27)</f>
        <v>5</v>
      </c>
      <c r="P27" s="129"/>
      <c r="Q27" s="210"/>
    </row>
    <row r="28" spans="1:17" s="60" customFormat="1" x14ac:dyDescent="0.25">
      <c r="A28" s="209" t="s">
        <v>216</v>
      </c>
      <c r="B28" s="388" t="s">
        <v>227</v>
      </c>
      <c r="C28" s="396">
        <v>0</v>
      </c>
      <c r="D28" s="130">
        <v>0</v>
      </c>
      <c r="E28" s="130">
        <v>20</v>
      </c>
      <c r="F28" s="130">
        <v>24</v>
      </c>
      <c r="G28" s="130">
        <v>2</v>
      </c>
      <c r="H28" s="130">
        <v>0</v>
      </c>
      <c r="I28" s="130">
        <v>0</v>
      </c>
      <c r="J28" s="130">
        <v>0</v>
      </c>
      <c r="K28" s="130">
        <v>2</v>
      </c>
      <c r="L28" s="130">
        <v>0</v>
      </c>
      <c r="M28" s="130">
        <v>0</v>
      </c>
      <c r="N28" s="130">
        <v>0</v>
      </c>
      <c r="O28" s="402">
        <f>SUM(C28:N28)</f>
        <v>48</v>
      </c>
      <c r="P28" s="129"/>
      <c r="Q28" s="210"/>
    </row>
    <row r="29" spans="1:17" s="84" customFormat="1" ht="18" customHeight="1" x14ac:dyDescent="0.25">
      <c r="A29" s="206" t="s">
        <v>27</v>
      </c>
      <c r="B29" s="386" t="s">
        <v>27</v>
      </c>
      <c r="C29" s="397">
        <v>31</v>
      </c>
      <c r="D29" s="131">
        <v>28</v>
      </c>
      <c r="E29" s="131">
        <v>29</v>
      </c>
      <c r="F29" s="131">
        <v>32</v>
      </c>
      <c r="G29" s="131">
        <v>38</v>
      </c>
      <c r="H29" s="131">
        <v>21</v>
      </c>
      <c r="I29" s="131">
        <v>36</v>
      </c>
      <c r="J29" s="131">
        <v>49</v>
      </c>
      <c r="K29" s="131">
        <v>52</v>
      </c>
      <c r="L29" s="131">
        <v>16</v>
      </c>
      <c r="M29" s="131">
        <v>13</v>
      </c>
      <c r="N29" s="131">
        <v>24</v>
      </c>
      <c r="O29" s="260">
        <f t="shared" ref="O29" si="5">SUM(O30)</f>
        <v>369</v>
      </c>
      <c r="P29" s="129"/>
      <c r="Q29" s="210"/>
    </row>
    <row r="30" spans="1:17" s="60" customFormat="1" x14ac:dyDescent="0.25">
      <c r="A30" s="209" t="s">
        <v>27</v>
      </c>
      <c r="B30" s="388" t="s">
        <v>27</v>
      </c>
      <c r="C30" s="396">
        <v>31</v>
      </c>
      <c r="D30" s="130">
        <v>28</v>
      </c>
      <c r="E30" s="130">
        <v>29</v>
      </c>
      <c r="F30" s="130">
        <v>32</v>
      </c>
      <c r="G30" s="130">
        <v>38</v>
      </c>
      <c r="H30" s="130">
        <v>21</v>
      </c>
      <c r="I30" s="130">
        <v>36</v>
      </c>
      <c r="J30" s="130">
        <v>49</v>
      </c>
      <c r="K30" s="130">
        <v>52</v>
      </c>
      <c r="L30" s="130">
        <v>16</v>
      </c>
      <c r="M30" s="130">
        <v>13</v>
      </c>
      <c r="N30" s="130">
        <v>24</v>
      </c>
      <c r="O30" s="402">
        <f>SUM(C30:N30)</f>
        <v>369</v>
      </c>
      <c r="P30" s="129"/>
      <c r="Q30" s="210"/>
    </row>
    <row r="31" spans="1:17" ht="18" customHeight="1" x14ac:dyDescent="0.25">
      <c r="A31" s="206" t="s">
        <v>215</v>
      </c>
      <c r="B31" s="386" t="s">
        <v>215</v>
      </c>
      <c r="C31" s="397">
        <v>34</v>
      </c>
      <c r="D31" s="131">
        <v>25</v>
      </c>
      <c r="E31" s="131">
        <v>36</v>
      </c>
      <c r="F31" s="131">
        <v>17</v>
      </c>
      <c r="G31" s="131">
        <v>15</v>
      </c>
      <c r="H31" s="131">
        <v>15</v>
      </c>
      <c r="I31" s="131">
        <v>13</v>
      </c>
      <c r="J31" s="131">
        <v>14</v>
      </c>
      <c r="K31" s="131">
        <v>17</v>
      </c>
      <c r="L31" s="131">
        <v>16</v>
      </c>
      <c r="M31" s="131">
        <v>13</v>
      </c>
      <c r="N31" s="131">
        <v>10</v>
      </c>
      <c r="O31" s="260">
        <f t="shared" ref="O31" si="6">SUM(O32:O34)</f>
        <v>225</v>
      </c>
      <c r="P31" s="129"/>
      <c r="Q31" s="210"/>
    </row>
    <row r="32" spans="1:17" s="60" customFormat="1" x14ac:dyDescent="0.25">
      <c r="A32" s="209" t="s">
        <v>215</v>
      </c>
      <c r="B32" s="388" t="s">
        <v>215</v>
      </c>
      <c r="C32" s="396">
        <v>14</v>
      </c>
      <c r="D32" s="130">
        <v>9</v>
      </c>
      <c r="E32" s="130">
        <v>13</v>
      </c>
      <c r="F32" s="130">
        <v>4</v>
      </c>
      <c r="G32" s="130">
        <v>3</v>
      </c>
      <c r="H32" s="130">
        <v>0</v>
      </c>
      <c r="I32" s="130">
        <v>0</v>
      </c>
      <c r="J32" s="130">
        <v>0</v>
      </c>
      <c r="K32" s="130">
        <v>0</v>
      </c>
      <c r="L32" s="130">
        <v>0</v>
      </c>
      <c r="M32" s="130">
        <v>0</v>
      </c>
      <c r="N32" s="130">
        <v>0</v>
      </c>
      <c r="O32" s="402">
        <f>SUM(C32:N32)</f>
        <v>43</v>
      </c>
      <c r="P32" s="129"/>
      <c r="Q32" s="210"/>
    </row>
    <row r="33" spans="1:17" s="60" customFormat="1" x14ac:dyDescent="0.25">
      <c r="A33" s="209" t="s">
        <v>46</v>
      </c>
      <c r="B33" s="388" t="s">
        <v>46</v>
      </c>
      <c r="C33" s="396">
        <v>8</v>
      </c>
      <c r="D33" s="130">
        <v>6</v>
      </c>
      <c r="E33" s="130">
        <v>8</v>
      </c>
      <c r="F33" s="130">
        <v>4</v>
      </c>
      <c r="G33" s="130">
        <v>4</v>
      </c>
      <c r="H33" s="130">
        <v>4</v>
      </c>
      <c r="I33" s="130">
        <v>4</v>
      </c>
      <c r="J33" s="130">
        <v>6</v>
      </c>
      <c r="K33" s="130">
        <v>8</v>
      </c>
      <c r="L33" s="130">
        <v>6</v>
      </c>
      <c r="M33" s="130">
        <v>6</v>
      </c>
      <c r="N33" s="130">
        <v>3</v>
      </c>
      <c r="O33" s="402">
        <f>SUM(C33:N33)</f>
        <v>67</v>
      </c>
      <c r="P33" s="129"/>
      <c r="Q33" s="210"/>
    </row>
    <row r="34" spans="1:17" s="60" customFormat="1" x14ac:dyDescent="0.25">
      <c r="A34" s="209" t="s">
        <v>214</v>
      </c>
      <c r="B34" s="388" t="s">
        <v>214</v>
      </c>
      <c r="C34" s="396">
        <v>12</v>
      </c>
      <c r="D34" s="130">
        <v>10</v>
      </c>
      <c r="E34" s="130">
        <v>15</v>
      </c>
      <c r="F34" s="130">
        <v>9</v>
      </c>
      <c r="G34" s="130">
        <v>8</v>
      </c>
      <c r="H34" s="130">
        <v>11</v>
      </c>
      <c r="I34" s="130">
        <v>9</v>
      </c>
      <c r="J34" s="130">
        <v>8</v>
      </c>
      <c r="K34" s="130">
        <v>9</v>
      </c>
      <c r="L34" s="130">
        <v>10</v>
      </c>
      <c r="M34" s="130">
        <v>7</v>
      </c>
      <c r="N34" s="130">
        <v>7</v>
      </c>
      <c r="O34" s="402">
        <f>SUM(C34:N34)</f>
        <v>115</v>
      </c>
      <c r="P34" s="129"/>
      <c r="Q34" s="210"/>
    </row>
    <row r="35" spans="1:17" ht="18" customHeight="1" x14ac:dyDescent="0.25">
      <c r="A35" s="206" t="s">
        <v>34</v>
      </c>
      <c r="B35" s="386" t="s">
        <v>34</v>
      </c>
      <c r="C35" s="397">
        <v>0</v>
      </c>
      <c r="D35" s="131">
        <v>0</v>
      </c>
      <c r="E35" s="131">
        <v>0</v>
      </c>
      <c r="F35" s="131">
        <v>0</v>
      </c>
      <c r="G35" s="131">
        <v>0</v>
      </c>
      <c r="H35" s="131">
        <v>0</v>
      </c>
      <c r="I35" s="131">
        <v>0</v>
      </c>
      <c r="J35" s="131">
        <v>0</v>
      </c>
      <c r="K35" s="131">
        <v>0</v>
      </c>
      <c r="L35" s="131">
        <v>0</v>
      </c>
      <c r="M35" s="131">
        <v>0</v>
      </c>
      <c r="N35" s="131">
        <v>0</v>
      </c>
      <c r="O35" s="260">
        <f t="shared" ref="O35" si="7">SUM(O36)</f>
        <v>0</v>
      </c>
      <c r="P35" s="129"/>
      <c r="Q35" s="210"/>
    </row>
    <row r="36" spans="1:17" s="60" customFormat="1" x14ac:dyDescent="0.25">
      <c r="A36" s="209" t="s">
        <v>34</v>
      </c>
      <c r="B36" s="388" t="s">
        <v>34</v>
      </c>
      <c r="C36" s="396">
        <v>0</v>
      </c>
      <c r="D36" s="130">
        <v>0</v>
      </c>
      <c r="E36" s="130">
        <v>0</v>
      </c>
      <c r="F36" s="130">
        <v>0</v>
      </c>
      <c r="G36" s="130">
        <v>0</v>
      </c>
      <c r="H36" s="130">
        <v>0</v>
      </c>
      <c r="I36" s="130">
        <v>0</v>
      </c>
      <c r="J36" s="130">
        <v>0</v>
      </c>
      <c r="K36" s="130">
        <v>0</v>
      </c>
      <c r="L36" s="130">
        <v>0</v>
      </c>
      <c r="M36" s="130">
        <v>0</v>
      </c>
      <c r="N36" s="130">
        <v>0</v>
      </c>
      <c r="O36" s="402">
        <f>SUM(C36:N36)</f>
        <v>0</v>
      </c>
      <c r="P36" s="129"/>
      <c r="Q36" s="210"/>
    </row>
    <row r="37" spans="1:17" ht="18" customHeight="1" x14ac:dyDescent="0.25">
      <c r="A37" s="206" t="s">
        <v>36</v>
      </c>
      <c r="B37" s="386" t="s">
        <v>36</v>
      </c>
      <c r="C37" s="397">
        <v>0</v>
      </c>
      <c r="D37" s="131">
        <v>0</v>
      </c>
      <c r="E37" s="131">
        <v>0</v>
      </c>
      <c r="F37" s="131">
        <v>0</v>
      </c>
      <c r="G37" s="131">
        <v>0</v>
      </c>
      <c r="H37" s="131">
        <v>0</v>
      </c>
      <c r="I37" s="131">
        <v>0</v>
      </c>
      <c r="J37" s="131">
        <v>0</v>
      </c>
      <c r="K37" s="131">
        <v>0</v>
      </c>
      <c r="L37" s="131">
        <v>0</v>
      </c>
      <c r="M37" s="131">
        <v>0</v>
      </c>
      <c r="N37" s="131">
        <v>0</v>
      </c>
      <c r="O37" s="260">
        <f t="shared" ref="O37" si="8">SUM(O38)</f>
        <v>0</v>
      </c>
      <c r="P37" s="129"/>
      <c r="Q37" s="210"/>
    </row>
    <row r="38" spans="1:17" s="60" customFormat="1" x14ac:dyDescent="0.25">
      <c r="A38" s="209" t="s">
        <v>36</v>
      </c>
      <c r="B38" s="388" t="s">
        <v>36</v>
      </c>
      <c r="C38" s="396">
        <v>0</v>
      </c>
      <c r="D38" s="130">
        <v>0</v>
      </c>
      <c r="E38" s="130">
        <v>0</v>
      </c>
      <c r="F38" s="130">
        <v>0</v>
      </c>
      <c r="G38" s="130">
        <v>0</v>
      </c>
      <c r="H38" s="130">
        <v>0</v>
      </c>
      <c r="I38" s="130">
        <v>0</v>
      </c>
      <c r="J38" s="130">
        <v>0</v>
      </c>
      <c r="K38" s="130">
        <v>0</v>
      </c>
      <c r="L38" s="130">
        <v>0</v>
      </c>
      <c r="M38" s="130">
        <v>0</v>
      </c>
      <c r="N38" s="130">
        <v>0</v>
      </c>
      <c r="O38" s="402">
        <f>SUM(C38:N38)</f>
        <v>0</v>
      </c>
      <c r="P38" s="129"/>
      <c r="Q38" s="210"/>
    </row>
    <row r="39" spans="1:17" ht="18" customHeight="1" x14ac:dyDescent="0.25">
      <c r="A39" s="206" t="s">
        <v>213</v>
      </c>
      <c r="B39" s="386" t="s">
        <v>213</v>
      </c>
      <c r="C39" s="397">
        <v>18</v>
      </c>
      <c r="D39" s="131">
        <v>11</v>
      </c>
      <c r="E39" s="131">
        <v>8</v>
      </c>
      <c r="F39" s="131">
        <v>19</v>
      </c>
      <c r="G39" s="131">
        <v>23</v>
      </c>
      <c r="H39" s="131">
        <v>14</v>
      </c>
      <c r="I39" s="131">
        <v>24</v>
      </c>
      <c r="J39" s="131">
        <v>14</v>
      </c>
      <c r="K39" s="131">
        <v>22</v>
      </c>
      <c r="L39" s="131">
        <v>33</v>
      </c>
      <c r="M39" s="131">
        <v>23</v>
      </c>
      <c r="N39" s="131">
        <v>0</v>
      </c>
      <c r="O39" s="260">
        <f t="shared" ref="O39" si="9">SUM(O40:O43)</f>
        <v>209</v>
      </c>
      <c r="P39" s="129"/>
      <c r="Q39" s="210"/>
    </row>
    <row r="40" spans="1:17" s="60" customFormat="1" x14ac:dyDescent="0.25">
      <c r="A40" s="209" t="s">
        <v>213</v>
      </c>
      <c r="B40" s="388" t="s">
        <v>213</v>
      </c>
      <c r="C40" s="396">
        <v>18</v>
      </c>
      <c r="D40" s="130">
        <v>10</v>
      </c>
      <c r="E40" s="130">
        <v>5</v>
      </c>
      <c r="F40" s="130">
        <v>3</v>
      </c>
      <c r="G40" s="130">
        <v>2</v>
      </c>
      <c r="H40" s="130">
        <v>3</v>
      </c>
      <c r="I40" s="130">
        <v>7</v>
      </c>
      <c r="J40" s="130">
        <v>5</v>
      </c>
      <c r="K40" s="130">
        <v>3</v>
      </c>
      <c r="L40" s="130">
        <v>9</v>
      </c>
      <c r="M40" s="130">
        <v>0</v>
      </c>
      <c r="N40" s="130">
        <v>0</v>
      </c>
      <c r="O40" s="402">
        <f>SUM(C40:N40)</f>
        <v>65</v>
      </c>
      <c r="P40" s="129"/>
      <c r="Q40" s="210"/>
    </row>
    <row r="41" spans="1:17" s="132" customFormat="1" x14ac:dyDescent="0.25">
      <c r="A41" s="209" t="s">
        <v>212</v>
      </c>
      <c r="B41" s="388" t="s">
        <v>212</v>
      </c>
      <c r="C41" s="396">
        <v>0</v>
      </c>
      <c r="D41" s="130">
        <v>1</v>
      </c>
      <c r="E41" s="130">
        <v>1</v>
      </c>
      <c r="F41" s="130">
        <v>3</v>
      </c>
      <c r="G41" s="130">
        <v>0</v>
      </c>
      <c r="H41" s="130">
        <v>1</v>
      </c>
      <c r="I41" s="130">
        <v>0</v>
      </c>
      <c r="J41" s="130">
        <v>0</v>
      </c>
      <c r="K41" s="130">
        <v>0</v>
      </c>
      <c r="L41" s="130">
        <v>0</v>
      </c>
      <c r="M41" s="130">
        <v>0</v>
      </c>
      <c r="N41" s="130">
        <v>0</v>
      </c>
      <c r="O41" s="402">
        <f>SUM(C41:N41)</f>
        <v>6</v>
      </c>
      <c r="P41" s="133"/>
      <c r="Q41" s="210"/>
    </row>
    <row r="42" spans="1:17" s="60" customFormat="1" x14ac:dyDescent="0.25">
      <c r="A42" s="209" t="s">
        <v>211</v>
      </c>
      <c r="B42" s="388" t="s">
        <v>211</v>
      </c>
      <c r="C42" s="396">
        <v>0</v>
      </c>
      <c r="D42" s="130">
        <v>0</v>
      </c>
      <c r="E42" s="130">
        <v>2</v>
      </c>
      <c r="F42" s="130">
        <v>7</v>
      </c>
      <c r="G42" s="130">
        <v>12</v>
      </c>
      <c r="H42" s="130">
        <v>2</v>
      </c>
      <c r="I42" s="130">
        <v>14</v>
      </c>
      <c r="J42" s="130">
        <v>4</v>
      </c>
      <c r="K42" s="130">
        <v>12</v>
      </c>
      <c r="L42" s="130">
        <v>20</v>
      </c>
      <c r="M42" s="130">
        <v>20</v>
      </c>
      <c r="N42" s="130">
        <v>0</v>
      </c>
      <c r="O42" s="402">
        <f>SUM(C42:N42)</f>
        <v>93</v>
      </c>
      <c r="P42" s="129"/>
      <c r="Q42" s="210"/>
    </row>
    <row r="43" spans="1:17" s="60" customFormat="1" x14ac:dyDescent="0.25">
      <c r="A43" s="209" t="s">
        <v>210</v>
      </c>
      <c r="B43" s="388" t="s">
        <v>210</v>
      </c>
      <c r="C43" s="396">
        <v>0</v>
      </c>
      <c r="D43" s="130">
        <v>0</v>
      </c>
      <c r="E43" s="130">
        <v>0</v>
      </c>
      <c r="F43" s="130">
        <v>6</v>
      </c>
      <c r="G43" s="130">
        <v>9</v>
      </c>
      <c r="H43" s="130">
        <v>8</v>
      </c>
      <c r="I43" s="130">
        <v>3</v>
      </c>
      <c r="J43" s="130">
        <v>5</v>
      </c>
      <c r="K43" s="130">
        <v>7</v>
      </c>
      <c r="L43" s="130">
        <v>4</v>
      </c>
      <c r="M43" s="130">
        <v>3</v>
      </c>
      <c r="N43" s="130">
        <v>0</v>
      </c>
      <c r="O43" s="402">
        <f>SUM(C43:N43)</f>
        <v>45</v>
      </c>
      <c r="P43" s="129"/>
      <c r="Q43" s="210"/>
    </row>
    <row r="44" spans="1:17" ht="18" customHeight="1" x14ac:dyDescent="0.25">
      <c r="A44" s="206" t="s">
        <v>209</v>
      </c>
      <c r="B44" s="386" t="s">
        <v>209</v>
      </c>
      <c r="C44" s="397">
        <v>46</v>
      </c>
      <c r="D44" s="131">
        <v>34</v>
      </c>
      <c r="E44" s="131">
        <v>39</v>
      </c>
      <c r="F44" s="131">
        <v>47</v>
      </c>
      <c r="G44" s="131">
        <v>52</v>
      </c>
      <c r="H44" s="131">
        <v>28</v>
      </c>
      <c r="I44" s="131">
        <v>51</v>
      </c>
      <c r="J44" s="131">
        <v>44</v>
      </c>
      <c r="K44" s="131">
        <v>39</v>
      </c>
      <c r="L44" s="131">
        <v>48</v>
      </c>
      <c r="M44" s="131">
        <v>41</v>
      </c>
      <c r="N44" s="131">
        <v>41</v>
      </c>
      <c r="O44" s="260">
        <f t="shared" ref="O44" si="10">SUM(O45:O49)</f>
        <v>510</v>
      </c>
      <c r="P44" s="129"/>
      <c r="Q44" s="210"/>
    </row>
    <row r="45" spans="1:17" s="60" customFormat="1" x14ac:dyDescent="0.25">
      <c r="A45" s="209" t="s">
        <v>35</v>
      </c>
      <c r="B45" s="388" t="s">
        <v>35</v>
      </c>
      <c r="C45" s="396">
        <v>0</v>
      </c>
      <c r="D45" s="130">
        <v>0</v>
      </c>
      <c r="E45" s="130">
        <v>2</v>
      </c>
      <c r="F45" s="130">
        <v>6</v>
      </c>
      <c r="G45" s="130">
        <v>22</v>
      </c>
      <c r="H45" s="130">
        <v>4</v>
      </c>
      <c r="I45" s="130">
        <v>20</v>
      </c>
      <c r="J45" s="130">
        <v>10</v>
      </c>
      <c r="K45" s="130">
        <v>8</v>
      </c>
      <c r="L45" s="130">
        <v>14</v>
      </c>
      <c r="M45" s="130">
        <v>8</v>
      </c>
      <c r="N45" s="130">
        <v>0</v>
      </c>
      <c r="O45" s="402">
        <f>SUM(C45:N45)</f>
        <v>94</v>
      </c>
      <c r="P45" s="129"/>
      <c r="Q45" s="210"/>
    </row>
    <row r="46" spans="1:17" s="60" customFormat="1" x14ac:dyDescent="0.25">
      <c r="A46" s="209" t="s">
        <v>208</v>
      </c>
      <c r="B46" s="388" t="s">
        <v>208</v>
      </c>
      <c r="C46" s="396">
        <v>23</v>
      </c>
      <c r="D46" s="130">
        <v>15</v>
      </c>
      <c r="E46" s="130">
        <v>15</v>
      </c>
      <c r="F46" s="130">
        <v>19</v>
      </c>
      <c r="G46" s="130">
        <v>17</v>
      </c>
      <c r="H46" s="130">
        <v>20</v>
      </c>
      <c r="I46" s="130">
        <v>16</v>
      </c>
      <c r="J46" s="130">
        <v>20</v>
      </c>
      <c r="K46" s="130">
        <v>19</v>
      </c>
      <c r="L46" s="130">
        <v>18</v>
      </c>
      <c r="M46" s="130">
        <v>14</v>
      </c>
      <c r="N46" s="130">
        <v>31</v>
      </c>
      <c r="O46" s="402">
        <f>SUM(C46:N46)</f>
        <v>227</v>
      </c>
      <c r="P46" s="129"/>
      <c r="Q46" s="210"/>
    </row>
    <row r="47" spans="1:17" s="60" customFormat="1" x14ac:dyDescent="0.25">
      <c r="A47" s="209" t="s">
        <v>207</v>
      </c>
      <c r="B47" s="388" t="s">
        <v>207</v>
      </c>
      <c r="C47" s="396">
        <v>10</v>
      </c>
      <c r="D47" s="130">
        <v>8</v>
      </c>
      <c r="E47" s="130">
        <v>10</v>
      </c>
      <c r="F47" s="130">
        <v>4</v>
      </c>
      <c r="G47" s="130">
        <v>4</v>
      </c>
      <c r="H47" s="130">
        <v>4</v>
      </c>
      <c r="I47" s="130">
        <v>7</v>
      </c>
      <c r="J47" s="130">
        <v>5</v>
      </c>
      <c r="K47" s="130">
        <v>5</v>
      </c>
      <c r="L47" s="130">
        <v>5</v>
      </c>
      <c r="M47" s="130">
        <v>7</v>
      </c>
      <c r="N47" s="130">
        <v>0</v>
      </c>
      <c r="O47" s="402">
        <f>SUM(C47:N47)</f>
        <v>69</v>
      </c>
      <c r="P47" s="129"/>
      <c r="Q47" s="210"/>
    </row>
    <row r="48" spans="1:17" s="60" customFormat="1" x14ac:dyDescent="0.25">
      <c r="A48" s="209" t="s">
        <v>206</v>
      </c>
      <c r="B48" s="388" t="s">
        <v>206</v>
      </c>
      <c r="C48" s="396">
        <v>9</v>
      </c>
      <c r="D48" s="130">
        <v>9</v>
      </c>
      <c r="E48" s="130">
        <v>11</v>
      </c>
      <c r="F48" s="130">
        <v>18</v>
      </c>
      <c r="G48" s="130">
        <v>8</v>
      </c>
      <c r="H48" s="130">
        <v>0</v>
      </c>
      <c r="I48" s="130">
        <v>5</v>
      </c>
      <c r="J48" s="130">
        <v>7</v>
      </c>
      <c r="K48" s="130">
        <v>4</v>
      </c>
      <c r="L48" s="130">
        <v>11</v>
      </c>
      <c r="M48" s="130">
        <v>12</v>
      </c>
      <c r="N48" s="130">
        <v>10</v>
      </c>
      <c r="O48" s="402">
        <f>SUM(C48:N48)</f>
        <v>104</v>
      </c>
      <c r="P48" s="129"/>
      <c r="Q48" s="210"/>
    </row>
    <row r="49" spans="1:17" s="60" customFormat="1" x14ac:dyDescent="0.25">
      <c r="A49" s="209" t="s">
        <v>205</v>
      </c>
      <c r="B49" s="388" t="s">
        <v>205</v>
      </c>
      <c r="C49" s="396">
        <v>4</v>
      </c>
      <c r="D49" s="130">
        <v>2</v>
      </c>
      <c r="E49" s="130">
        <v>1</v>
      </c>
      <c r="F49" s="130">
        <v>0</v>
      </c>
      <c r="G49" s="130">
        <v>1</v>
      </c>
      <c r="H49" s="130">
        <v>0</v>
      </c>
      <c r="I49" s="130">
        <v>3</v>
      </c>
      <c r="J49" s="130">
        <v>2</v>
      </c>
      <c r="K49" s="130">
        <v>3</v>
      </c>
      <c r="L49" s="130">
        <v>0</v>
      </c>
      <c r="M49" s="130">
        <v>0</v>
      </c>
      <c r="N49" s="130">
        <v>0</v>
      </c>
      <c r="O49" s="402">
        <f>SUM(C49:N49)</f>
        <v>16</v>
      </c>
      <c r="P49" s="129"/>
      <c r="Q49" s="210"/>
    </row>
    <row r="50" spans="1:17" ht="18" customHeight="1" x14ac:dyDescent="0.25">
      <c r="A50" s="206" t="s">
        <v>204</v>
      </c>
      <c r="B50" s="386" t="s">
        <v>204</v>
      </c>
      <c r="C50" s="397">
        <v>76</v>
      </c>
      <c r="D50" s="131">
        <v>56</v>
      </c>
      <c r="E50" s="131">
        <v>19</v>
      </c>
      <c r="F50" s="131">
        <v>20</v>
      </c>
      <c r="G50" s="131">
        <v>15</v>
      </c>
      <c r="H50" s="131">
        <v>27</v>
      </c>
      <c r="I50" s="131">
        <v>23</v>
      </c>
      <c r="J50" s="131">
        <v>27</v>
      </c>
      <c r="K50" s="131">
        <v>28</v>
      </c>
      <c r="L50" s="131">
        <v>22</v>
      </c>
      <c r="M50" s="131">
        <v>21</v>
      </c>
      <c r="N50" s="131">
        <v>16</v>
      </c>
      <c r="O50" s="260">
        <f>SUM(O51:O54)</f>
        <v>350</v>
      </c>
      <c r="P50" s="129"/>
      <c r="Q50" s="210"/>
    </row>
    <row r="51" spans="1:17" s="60" customFormat="1" x14ac:dyDescent="0.25">
      <c r="A51" s="209" t="s">
        <v>47</v>
      </c>
      <c r="B51" s="388" t="s">
        <v>47</v>
      </c>
      <c r="C51" s="396">
        <v>14</v>
      </c>
      <c r="D51" s="130">
        <v>10</v>
      </c>
      <c r="E51" s="130">
        <v>9</v>
      </c>
      <c r="F51" s="130">
        <v>9</v>
      </c>
      <c r="G51" s="130">
        <v>3</v>
      </c>
      <c r="H51" s="130">
        <v>15</v>
      </c>
      <c r="I51" s="130">
        <v>7</v>
      </c>
      <c r="J51" s="130">
        <v>8</v>
      </c>
      <c r="K51" s="130">
        <v>15</v>
      </c>
      <c r="L51" s="130">
        <v>8</v>
      </c>
      <c r="M51" s="130">
        <v>0</v>
      </c>
      <c r="N51" s="130">
        <v>0</v>
      </c>
      <c r="O51" s="402">
        <f>SUM(C51:N51)</f>
        <v>98</v>
      </c>
      <c r="P51" s="129"/>
      <c r="Q51" s="210"/>
    </row>
    <row r="52" spans="1:17" s="60" customFormat="1" x14ac:dyDescent="0.25">
      <c r="A52" s="209" t="s">
        <v>203</v>
      </c>
      <c r="B52" s="388" t="s">
        <v>203</v>
      </c>
      <c r="C52" s="396">
        <v>3</v>
      </c>
      <c r="D52" s="130">
        <v>0</v>
      </c>
      <c r="E52" s="130">
        <v>0</v>
      </c>
      <c r="F52" s="130">
        <v>0</v>
      </c>
      <c r="G52" s="130">
        <v>0</v>
      </c>
      <c r="H52" s="130">
        <v>0</v>
      </c>
      <c r="I52" s="130">
        <v>0</v>
      </c>
      <c r="J52" s="130">
        <v>0</v>
      </c>
      <c r="K52" s="130">
        <v>0</v>
      </c>
      <c r="L52" s="130">
        <v>0</v>
      </c>
      <c r="M52" s="130">
        <v>0</v>
      </c>
      <c r="N52" s="130">
        <v>0</v>
      </c>
      <c r="O52" s="402">
        <f>SUM(C52:N52)</f>
        <v>3</v>
      </c>
      <c r="P52" s="129"/>
      <c r="Q52" s="210"/>
    </row>
    <row r="53" spans="1:17" s="60" customFormat="1" x14ac:dyDescent="0.25">
      <c r="A53" s="209" t="s">
        <v>202</v>
      </c>
      <c r="B53" s="388" t="s">
        <v>202</v>
      </c>
      <c r="C53" s="396">
        <v>37</v>
      </c>
      <c r="D53" s="130">
        <v>46</v>
      </c>
      <c r="E53" s="130">
        <v>10</v>
      </c>
      <c r="F53" s="130">
        <v>11</v>
      </c>
      <c r="G53" s="130">
        <v>12</v>
      </c>
      <c r="H53" s="130">
        <v>12</v>
      </c>
      <c r="I53" s="130">
        <v>16</v>
      </c>
      <c r="J53" s="130">
        <v>19</v>
      </c>
      <c r="K53" s="130">
        <v>13</v>
      </c>
      <c r="L53" s="130">
        <v>14</v>
      </c>
      <c r="M53" s="130">
        <v>21</v>
      </c>
      <c r="N53" s="130">
        <v>16</v>
      </c>
      <c r="O53" s="402">
        <f>SUM(C53:N53)</f>
        <v>227</v>
      </c>
      <c r="P53" s="129"/>
      <c r="Q53" s="210"/>
    </row>
    <row r="54" spans="1:17" s="60" customFormat="1" x14ac:dyDescent="0.25">
      <c r="A54" s="209" t="s">
        <v>378</v>
      </c>
      <c r="B54" s="388" t="s">
        <v>378</v>
      </c>
      <c r="C54" s="396">
        <v>22</v>
      </c>
      <c r="D54" s="130">
        <v>0</v>
      </c>
      <c r="E54" s="130">
        <v>0</v>
      </c>
      <c r="F54" s="130">
        <v>0</v>
      </c>
      <c r="G54" s="130">
        <v>0</v>
      </c>
      <c r="H54" s="130">
        <v>0</v>
      </c>
      <c r="I54" s="130">
        <v>0</v>
      </c>
      <c r="J54" s="130">
        <v>0</v>
      </c>
      <c r="K54" s="130">
        <v>0</v>
      </c>
      <c r="L54" s="130">
        <v>0</v>
      </c>
      <c r="M54" s="130">
        <v>0</v>
      </c>
      <c r="N54" s="130">
        <v>0</v>
      </c>
      <c r="O54" s="402">
        <f>SUM(C54:N54)</f>
        <v>22</v>
      </c>
      <c r="P54" s="129"/>
      <c r="Q54" s="210"/>
    </row>
    <row r="55" spans="1:17" ht="18" customHeight="1" x14ac:dyDescent="0.25">
      <c r="A55" s="206" t="s">
        <v>201</v>
      </c>
      <c r="B55" s="386" t="s">
        <v>201</v>
      </c>
      <c r="C55" s="397">
        <v>0</v>
      </c>
      <c r="D55" s="131">
        <v>0</v>
      </c>
      <c r="E55" s="131">
        <v>0</v>
      </c>
      <c r="F55" s="131">
        <v>0</v>
      </c>
      <c r="G55" s="131">
        <v>0</v>
      </c>
      <c r="H55" s="131">
        <v>0</v>
      </c>
      <c r="I55" s="131">
        <v>0</v>
      </c>
      <c r="J55" s="131">
        <v>0</v>
      </c>
      <c r="K55" s="131">
        <v>0</v>
      </c>
      <c r="L55" s="131">
        <v>0</v>
      </c>
      <c r="M55" s="131">
        <v>0</v>
      </c>
      <c r="N55" s="131">
        <v>0</v>
      </c>
      <c r="O55" s="260">
        <f t="shared" ref="O55" si="11">SUM(O56)</f>
        <v>0</v>
      </c>
      <c r="P55" s="129"/>
      <c r="Q55" s="210"/>
    </row>
    <row r="56" spans="1:17" s="60" customFormat="1" x14ac:dyDescent="0.25">
      <c r="A56" s="209" t="s">
        <v>30</v>
      </c>
      <c r="B56" s="388" t="s">
        <v>30</v>
      </c>
      <c r="C56" s="396">
        <v>0</v>
      </c>
      <c r="D56" s="130">
        <v>0</v>
      </c>
      <c r="E56" s="130">
        <v>0</v>
      </c>
      <c r="F56" s="130">
        <v>0</v>
      </c>
      <c r="G56" s="130">
        <v>0</v>
      </c>
      <c r="H56" s="130">
        <v>0</v>
      </c>
      <c r="I56" s="130">
        <v>0</v>
      </c>
      <c r="J56" s="130">
        <v>0</v>
      </c>
      <c r="K56" s="130">
        <v>0</v>
      </c>
      <c r="L56" s="130">
        <v>0</v>
      </c>
      <c r="M56" s="130">
        <v>0</v>
      </c>
      <c r="N56" s="130">
        <v>0</v>
      </c>
      <c r="O56" s="402">
        <f>SUM(C56:N56)</f>
        <v>0</v>
      </c>
      <c r="P56" s="129"/>
      <c r="Q56" s="210"/>
    </row>
    <row r="57" spans="1:17" s="84" customFormat="1" ht="18" customHeight="1" x14ac:dyDescent="0.25">
      <c r="A57" s="206" t="s">
        <v>59</v>
      </c>
      <c r="B57" s="386" t="s">
        <v>59</v>
      </c>
      <c r="C57" s="397">
        <v>2214</v>
      </c>
      <c r="D57" s="131">
        <v>1296</v>
      </c>
      <c r="E57" s="131">
        <v>1627</v>
      </c>
      <c r="F57" s="131">
        <v>1829</v>
      </c>
      <c r="G57" s="131">
        <v>1706</v>
      </c>
      <c r="H57" s="131">
        <v>1088</v>
      </c>
      <c r="I57" s="131">
        <v>1754</v>
      </c>
      <c r="J57" s="131">
        <v>1878</v>
      </c>
      <c r="K57" s="131">
        <v>2317</v>
      </c>
      <c r="L57" s="131">
        <v>2582</v>
      </c>
      <c r="M57" s="131">
        <v>1826</v>
      </c>
      <c r="N57" s="131">
        <v>1509</v>
      </c>
      <c r="O57" s="260">
        <f t="shared" ref="O57" si="12">SUM(O58)</f>
        <v>21626</v>
      </c>
      <c r="P57" s="129"/>
      <c r="Q57" s="210"/>
    </row>
    <row r="58" spans="1:17" s="60" customFormat="1" x14ac:dyDescent="0.25">
      <c r="A58" s="209" t="s">
        <v>59</v>
      </c>
      <c r="B58" s="388" t="s">
        <v>59</v>
      </c>
      <c r="C58" s="396">
        <v>2214</v>
      </c>
      <c r="D58" s="130">
        <v>1296</v>
      </c>
      <c r="E58" s="130">
        <v>1627</v>
      </c>
      <c r="F58" s="130">
        <v>1829</v>
      </c>
      <c r="G58" s="130">
        <v>1706</v>
      </c>
      <c r="H58" s="130">
        <v>1088</v>
      </c>
      <c r="I58" s="130">
        <v>1754</v>
      </c>
      <c r="J58" s="130">
        <v>1878</v>
      </c>
      <c r="K58" s="130">
        <v>2317</v>
      </c>
      <c r="L58" s="130">
        <v>2582</v>
      </c>
      <c r="M58" s="130">
        <v>1826</v>
      </c>
      <c r="N58" s="130">
        <v>1509</v>
      </c>
      <c r="O58" s="402">
        <f>SUM(C58:N58)</f>
        <v>21626</v>
      </c>
      <c r="P58" s="129"/>
      <c r="Q58" s="210"/>
    </row>
    <row r="59" spans="1:17" s="84" customFormat="1" ht="18" customHeight="1" x14ac:dyDescent="0.25">
      <c r="A59" s="206" t="s">
        <v>200</v>
      </c>
      <c r="B59" s="386" t="s">
        <v>200</v>
      </c>
      <c r="C59" s="397">
        <v>1</v>
      </c>
      <c r="D59" s="131">
        <v>0</v>
      </c>
      <c r="E59" s="131">
        <v>0</v>
      </c>
      <c r="F59" s="131">
        <v>0</v>
      </c>
      <c r="G59" s="131">
        <v>0</v>
      </c>
      <c r="H59" s="131">
        <v>0</v>
      </c>
      <c r="I59" s="131">
        <v>0</v>
      </c>
      <c r="J59" s="131">
        <v>0</v>
      </c>
      <c r="K59" s="131">
        <v>0</v>
      </c>
      <c r="L59" s="131">
        <v>0</v>
      </c>
      <c r="M59" s="131">
        <v>0</v>
      </c>
      <c r="N59" s="131">
        <v>0</v>
      </c>
      <c r="O59" s="260">
        <f t="shared" ref="O59" si="13">SUM(O60:O61)</f>
        <v>1</v>
      </c>
      <c r="P59" s="129"/>
      <c r="Q59" s="210"/>
    </row>
    <row r="60" spans="1:17" s="60" customFormat="1" x14ac:dyDescent="0.25">
      <c r="A60" s="209" t="s">
        <v>33</v>
      </c>
      <c r="B60" s="388" t="s">
        <v>33</v>
      </c>
      <c r="C60" s="396">
        <v>1</v>
      </c>
      <c r="D60" s="130">
        <v>0</v>
      </c>
      <c r="E60" s="130">
        <v>0</v>
      </c>
      <c r="F60" s="130">
        <v>0</v>
      </c>
      <c r="G60" s="130">
        <v>0</v>
      </c>
      <c r="H60" s="130">
        <v>0</v>
      </c>
      <c r="I60" s="130">
        <v>0</v>
      </c>
      <c r="J60" s="130">
        <v>0</v>
      </c>
      <c r="K60" s="130">
        <v>0</v>
      </c>
      <c r="L60" s="130">
        <v>0</v>
      </c>
      <c r="M60" s="130">
        <v>0</v>
      </c>
      <c r="N60" s="130">
        <v>0</v>
      </c>
      <c r="O60" s="402">
        <f>SUM(C60:N60)</f>
        <v>1</v>
      </c>
      <c r="P60" s="129"/>
      <c r="Q60" s="210"/>
    </row>
    <row r="61" spans="1:17" s="60" customFormat="1" x14ac:dyDescent="0.25">
      <c r="A61" s="209" t="s">
        <v>76</v>
      </c>
      <c r="B61" s="388" t="s">
        <v>76</v>
      </c>
      <c r="C61" s="396">
        <v>0</v>
      </c>
      <c r="D61" s="130">
        <v>0</v>
      </c>
      <c r="E61" s="130">
        <v>0</v>
      </c>
      <c r="F61" s="130">
        <v>0</v>
      </c>
      <c r="G61" s="130">
        <v>0</v>
      </c>
      <c r="H61" s="130">
        <v>0</v>
      </c>
      <c r="I61" s="130">
        <v>0</v>
      </c>
      <c r="J61" s="130">
        <v>0</v>
      </c>
      <c r="K61" s="130">
        <v>0</v>
      </c>
      <c r="L61" s="130">
        <v>0</v>
      </c>
      <c r="M61" s="130">
        <v>0</v>
      </c>
      <c r="N61" s="130">
        <v>0</v>
      </c>
      <c r="O61" s="402">
        <f>SUM(C61:N61)</f>
        <v>0</v>
      </c>
      <c r="P61" s="129"/>
      <c r="Q61" s="210"/>
    </row>
    <row r="62" spans="1:17" s="22" customFormat="1" ht="18" customHeight="1" x14ac:dyDescent="0.25">
      <c r="A62" s="206" t="s">
        <v>199</v>
      </c>
      <c r="B62" s="386" t="s">
        <v>199</v>
      </c>
      <c r="C62" s="397">
        <v>71</v>
      </c>
      <c r="D62" s="131">
        <v>105</v>
      </c>
      <c r="E62" s="131">
        <v>162</v>
      </c>
      <c r="F62" s="131">
        <v>119</v>
      </c>
      <c r="G62" s="131">
        <v>7</v>
      </c>
      <c r="H62" s="131">
        <v>0</v>
      </c>
      <c r="I62" s="131">
        <v>0</v>
      </c>
      <c r="J62" s="131">
        <v>0</v>
      </c>
      <c r="K62" s="131">
        <v>0</v>
      </c>
      <c r="L62" s="131">
        <v>0</v>
      </c>
      <c r="M62" s="131">
        <v>0</v>
      </c>
      <c r="N62" s="131">
        <v>0</v>
      </c>
      <c r="O62" s="260">
        <f t="shared" ref="O62" si="14">SUM(O63:O64)</f>
        <v>464</v>
      </c>
      <c r="P62" s="129"/>
      <c r="Q62" s="210"/>
    </row>
    <row r="63" spans="1:17" s="132" customFormat="1" x14ac:dyDescent="0.25">
      <c r="A63" s="209" t="s">
        <v>38</v>
      </c>
      <c r="B63" s="388" t="s">
        <v>38</v>
      </c>
      <c r="C63" s="396">
        <v>0</v>
      </c>
      <c r="D63" s="130">
        <v>0</v>
      </c>
      <c r="E63" s="130">
        <v>0</v>
      </c>
      <c r="F63" s="130">
        <v>0</v>
      </c>
      <c r="G63" s="130">
        <v>0</v>
      </c>
      <c r="H63" s="130">
        <v>0</v>
      </c>
      <c r="I63" s="130">
        <v>0</v>
      </c>
      <c r="J63" s="130">
        <v>0</v>
      </c>
      <c r="K63" s="130">
        <v>0</v>
      </c>
      <c r="L63" s="130">
        <v>0</v>
      </c>
      <c r="M63" s="130">
        <v>0</v>
      </c>
      <c r="N63" s="130">
        <v>0</v>
      </c>
      <c r="O63" s="402">
        <f>SUM(C63:N63)</f>
        <v>0</v>
      </c>
      <c r="P63" s="129"/>
      <c r="Q63" s="210"/>
    </row>
    <row r="64" spans="1:17" s="60" customFormat="1" x14ac:dyDescent="0.25">
      <c r="A64" s="209" t="s">
        <v>198</v>
      </c>
      <c r="B64" s="388" t="s">
        <v>198</v>
      </c>
      <c r="C64" s="396">
        <v>71</v>
      </c>
      <c r="D64" s="130">
        <v>105</v>
      </c>
      <c r="E64" s="130">
        <v>162</v>
      </c>
      <c r="F64" s="130">
        <v>119</v>
      </c>
      <c r="G64" s="130">
        <v>7</v>
      </c>
      <c r="H64" s="130">
        <v>0</v>
      </c>
      <c r="I64" s="130">
        <v>0</v>
      </c>
      <c r="J64" s="130">
        <v>0</v>
      </c>
      <c r="K64" s="130">
        <v>0</v>
      </c>
      <c r="L64" s="130">
        <v>0</v>
      </c>
      <c r="M64" s="130">
        <v>0</v>
      </c>
      <c r="N64" s="130">
        <v>0</v>
      </c>
      <c r="O64" s="402">
        <f>SUM(C64:N64)</f>
        <v>464</v>
      </c>
      <c r="P64" s="129"/>
      <c r="Q64" s="210"/>
    </row>
    <row r="65" spans="1:17" ht="18" customHeight="1" x14ac:dyDescent="0.25">
      <c r="A65" s="206" t="s">
        <v>197</v>
      </c>
      <c r="B65" s="386" t="s">
        <v>197</v>
      </c>
      <c r="C65" s="397">
        <v>0</v>
      </c>
      <c r="D65" s="131">
        <v>4</v>
      </c>
      <c r="E65" s="131">
        <v>2</v>
      </c>
      <c r="F65" s="131">
        <v>2</v>
      </c>
      <c r="G65" s="131">
        <v>0</v>
      </c>
      <c r="H65" s="131">
        <v>0</v>
      </c>
      <c r="I65" s="131">
        <v>0</v>
      </c>
      <c r="J65" s="131">
        <v>0</v>
      </c>
      <c r="K65" s="131">
        <v>0</v>
      </c>
      <c r="L65" s="131">
        <v>0</v>
      </c>
      <c r="M65" s="131">
        <v>0</v>
      </c>
      <c r="N65" s="131">
        <v>0</v>
      </c>
      <c r="O65" s="260">
        <f t="shared" ref="O65" si="15">SUM(O66:O68)</f>
        <v>8</v>
      </c>
      <c r="P65" s="129"/>
      <c r="Q65" s="210"/>
    </row>
    <row r="66" spans="1:17" s="60" customFormat="1" x14ac:dyDescent="0.25">
      <c r="A66" s="209" t="s">
        <v>44</v>
      </c>
      <c r="B66" s="388" t="s">
        <v>44</v>
      </c>
      <c r="C66" s="396">
        <v>0</v>
      </c>
      <c r="D66" s="130">
        <v>4</v>
      </c>
      <c r="E66" s="130">
        <v>2</v>
      </c>
      <c r="F66" s="130">
        <v>2</v>
      </c>
      <c r="G66" s="130">
        <v>0</v>
      </c>
      <c r="H66" s="130">
        <v>0</v>
      </c>
      <c r="I66" s="130">
        <v>0</v>
      </c>
      <c r="J66" s="130">
        <v>0</v>
      </c>
      <c r="K66" s="130">
        <v>0</v>
      </c>
      <c r="L66" s="130">
        <v>0</v>
      </c>
      <c r="M66" s="130">
        <v>0</v>
      </c>
      <c r="N66" s="130">
        <v>0</v>
      </c>
      <c r="O66" s="402">
        <f>SUM(C66:N66)</f>
        <v>8</v>
      </c>
      <c r="P66" s="129"/>
      <c r="Q66" s="210"/>
    </row>
    <row r="67" spans="1:17" s="60" customFormat="1" x14ac:dyDescent="0.25">
      <c r="A67" s="209" t="s">
        <v>196</v>
      </c>
      <c r="B67" s="388" t="s">
        <v>196</v>
      </c>
      <c r="C67" s="396">
        <v>0</v>
      </c>
      <c r="D67" s="130">
        <v>0</v>
      </c>
      <c r="E67" s="130">
        <v>0</v>
      </c>
      <c r="F67" s="130">
        <v>0</v>
      </c>
      <c r="G67" s="130">
        <v>0</v>
      </c>
      <c r="H67" s="130">
        <v>0</v>
      </c>
      <c r="I67" s="130">
        <v>0</v>
      </c>
      <c r="J67" s="130">
        <v>0</v>
      </c>
      <c r="K67" s="130">
        <v>0</v>
      </c>
      <c r="L67" s="130">
        <v>0</v>
      </c>
      <c r="M67" s="130">
        <v>0</v>
      </c>
      <c r="N67" s="130">
        <v>0</v>
      </c>
      <c r="O67" s="402">
        <f>SUM(C67:N67)</f>
        <v>0</v>
      </c>
      <c r="P67" s="129"/>
      <c r="Q67" s="210"/>
    </row>
    <row r="68" spans="1:17" s="60" customFormat="1" x14ac:dyDescent="0.25">
      <c r="A68" s="209" t="s">
        <v>195</v>
      </c>
      <c r="B68" s="388" t="s">
        <v>195</v>
      </c>
      <c r="C68" s="398">
        <v>0</v>
      </c>
      <c r="D68" s="126">
        <v>0</v>
      </c>
      <c r="E68" s="126">
        <v>0</v>
      </c>
      <c r="F68" s="126">
        <v>0</v>
      </c>
      <c r="G68" s="126">
        <v>0</v>
      </c>
      <c r="H68" s="126">
        <v>0</v>
      </c>
      <c r="I68" s="126">
        <v>0</v>
      </c>
      <c r="J68" s="126">
        <v>0</v>
      </c>
      <c r="K68" s="130">
        <v>0</v>
      </c>
      <c r="L68" s="130">
        <v>0</v>
      </c>
      <c r="M68" s="130">
        <v>0</v>
      </c>
      <c r="N68" s="130">
        <v>0</v>
      </c>
      <c r="O68" s="402">
        <f>SUM(C68:N68)</f>
        <v>0</v>
      </c>
      <c r="P68" s="129"/>
      <c r="Q68" s="210"/>
    </row>
    <row r="69" spans="1:17" ht="18" customHeight="1" x14ac:dyDescent="0.25">
      <c r="A69" s="206" t="s">
        <v>41</v>
      </c>
      <c r="B69" s="386" t="s">
        <v>41</v>
      </c>
      <c r="C69" s="397">
        <v>1</v>
      </c>
      <c r="D69" s="131">
        <v>0</v>
      </c>
      <c r="E69" s="131">
        <v>0</v>
      </c>
      <c r="F69" s="131">
        <v>0</v>
      </c>
      <c r="G69" s="131">
        <v>21</v>
      </c>
      <c r="H69" s="131">
        <v>0</v>
      </c>
      <c r="I69" s="131">
        <v>7</v>
      </c>
      <c r="J69" s="131">
        <v>14</v>
      </c>
      <c r="K69" s="131">
        <v>5</v>
      </c>
      <c r="L69" s="131">
        <v>9</v>
      </c>
      <c r="M69" s="131">
        <v>8</v>
      </c>
      <c r="N69" s="131">
        <v>6</v>
      </c>
      <c r="O69" s="260">
        <f t="shared" ref="O69" si="16">SUM(O70:O71)</f>
        <v>71</v>
      </c>
      <c r="P69" s="129"/>
      <c r="Q69" s="210"/>
    </row>
    <row r="70" spans="1:17" s="60" customFormat="1" x14ac:dyDescent="0.25">
      <c r="A70" s="209" t="s">
        <v>41</v>
      </c>
      <c r="B70" s="388" t="s">
        <v>41</v>
      </c>
      <c r="C70" s="396">
        <v>0</v>
      </c>
      <c r="D70" s="130">
        <v>0</v>
      </c>
      <c r="E70" s="130">
        <v>0</v>
      </c>
      <c r="F70" s="130">
        <v>0</v>
      </c>
      <c r="G70" s="130">
        <v>20</v>
      </c>
      <c r="H70" s="130">
        <v>0</v>
      </c>
      <c r="I70" s="130">
        <v>5</v>
      </c>
      <c r="J70" s="130">
        <v>4</v>
      </c>
      <c r="K70" s="130">
        <v>1</v>
      </c>
      <c r="L70" s="130">
        <v>0</v>
      </c>
      <c r="M70" s="130">
        <v>0</v>
      </c>
      <c r="N70" s="130">
        <v>1</v>
      </c>
      <c r="O70" s="402">
        <f>SUM(C70:N70)</f>
        <v>31</v>
      </c>
      <c r="P70" s="129"/>
      <c r="Q70" s="210"/>
    </row>
    <row r="71" spans="1:17" s="60" customFormat="1" x14ac:dyDescent="0.25">
      <c r="A71" s="209" t="s">
        <v>37</v>
      </c>
      <c r="B71" s="388" t="s">
        <v>37</v>
      </c>
      <c r="C71" s="396">
        <v>1</v>
      </c>
      <c r="D71" s="130">
        <v>0</v>
      </c>
      <c r="E71" s="130">
        <v>0</v>
      </c>
      <c r="F71" s="130">
        <v>0</v>
      </c>
      <c r="G71" s="130">
        <v>1</v>
      </c>
      <c r="H71" s="130">
        <v>0</v>
      </c>
      <c r="I71" s="130">
        <v>2</v>
      </c>
      <c r="J71" s="130">
        <v>10</v>
      </c>
      <c r="K71" s="130">
        <v>4</v>
      </c>
      <c r="L71" s="130">
        <v>9</v>
      </c>
      <c r="M71" s="130">
        <v>8</v>
      </c>
      <c r="N71" s="130">
        <v>5</v>
      </c>
      <c r="O71" s="402">
        <f>SUM(C71:N71)</f>
        <v>40</v>
      </c>
      <c r="P71" s="129"/>
      <c r="Q71" s="210"/>
    </row>
    <row r="72" spans="1:17" s="134" customFormat="1" ht="18" customHeight="1" x14ac:dyDescent="0.25">
      <c r="A72" s="206" t="s">
        <v>42</v>
      </c>
      <c r="B72" s="386" t="s">
        <v>42</v>
      </c>
      <c r="C72" s="397">
        <v>1</v>
      </c>
      <c r="D72" s="131">
        <v>0</v>
      </c>
      <c r="E72" s="131">
        <v>5</v>
      </c>
      <c r="F72" s="131">
        <v>8</v>
      </c>
      <c r="G72" s="131">
        <v>12</v>
      </c>
      <c r="H72" s="131">
        <v>12</v>
      </c>
      <c r="I72" s="131">
        <v>13</v>
      </c>
      <c r="J72" s="131">
        <v>10</v>
      </c>
      <c r="K72" s="131">
        <v>11</v>
      </c>
      <c r="L72" s="131">
        <v>0</v>
      </c>
      <c r="M72" s="131">
        <v>3</v>
      </c>
      <c r="N72" s="131">
        <v>2</v>
      </c>
      <c r="O72" s="260">
        <f t="shared" ref="O72" si="17">SUM(O73)</f>
        <v>77</v>
      </c>
      <c r="P72" s="133"/>
      <c r="Q72" s="210"/>
    </row>
    <row r="73" spans="1:17" s="132" customFormat="1" x14ac:dyDescent="0.25">
      <c r="A73" s="209" t="s">
        <v>194</v>
      </c>
      <c r="B73" s="388" t="s">
        <v>194</v>
      </c>
      <c r="C73" s="396">
        <v>1</v>
      </c>
      <c r="D73" s="130">
        <v>0</v>
      </c>
      <c r="E73" s="130">
        <v>5</v>
      </c>
      <c r="F73" s="130">
        <v>8</v>
      </c>
      <c r="G73" s="130">
        <v>12</v>
      </c>
      <c r="H73" s="130">
        <v>12</v>
      </c>
      <c r="I73" s="130">
        <v>13</v>
      </c>
      <c r="J73" s="130">
        <v>10</v>
      </c>
      <c r="K73" s="130">
        <v>11</v>
      </c>
      <c r="L73" s="130">
        <v>0</v>
      </c>
      <c r="M73" s="130">
        <v>3</v>
      </c>
      <c r="N73" s="130">
        <v>2</v>
      </c>
      <c r="O73" s="402">
        <f>SUM(C73:N73)</f>
        <v>77</v>
      </c>
      <c r="P73" s="133"/>
      <c r="Q73" s="210"/>
    </row>
    <row r="74" spans="1:17" ht="18" customHeight="1" x14ac:dyDescent="0.25">
      <c r="A74" s="206" t="s">
        <v>43</v>
      </c>
      <c r="B74" s="386" t="s">
        <v>43</v>
      </c>
      <c r="C74" s="397">
        <v>24</v>
      </c>
      <c r="D74" s="131">
        <v>20</v>
      </c>
      <c r="E74" s="131">
        <v>14</v>
      </c>
      <c r="F74" s="131">
        <v>14</v>
      </c>
      <c r="G74" s="131">
        <v>12</v>
      </c>
      <c r="H74" s="131">
        <v>8</v>
      </c>
      <c r="I74" s="131">
        <v>13</v>
      </c>
      <c r="J74" s="131">
        <v>9</v>
      </c>
      <c r="K74" s="131">
        <v>9</v>
      </c>
      <c r="L74" s="131">
        <v>8</v>
      </c>
      <c r="M74" s="131">
        <v>8</v>
      </c>
      <c r="N74" s="131">
        <v>8</v>
      </c>
      <c r="O74" s="260">
        <f t="shared" ref="O74" si="18">SUM(O75:O78)</f>
        <v>147</v>
      </c>
      <c r="P74" s="129"/>
      <c r="Q74" s="210"/>
    </row>
    <row r="75" spans="1:17" s="60" customFormat="1" x14ac:dyDescent="0.25">
      <c r="A75" s="209" t="s">
        <v>43</v>
      </c>
      <c r="B75" s="388" t="s">
        <v>43</v>
      </c>
      <c r="C75" s="396">
        <v>0</v>
      </c>
      <c r="D75" s="130">
        <v>0</v>
      </c>
      <c r="E75" s="130">
        <v>0</v>
      </c>
      <c r="F75" s="130">
        <v>0</v>
      </c>
      <c r="G75" s="130">
        <v>0</v>
      </c>
      <c r="H75" s="130">
        <v>0</v>
      </c>
      <c r="I75" s="130">
        <v>0</v>
      </c>
      <c r="J75" s="130">
        <v>0</v>
      </c>
      <c r="K75" s="130">
        <v>0</v>
      </c>
      <c r="L75" s="130">
        <v>0</v>
      </c>
      <c r="M75" s="130">
        <v>0</v>
      </c>
      <c r="N75" s="130">
        <v>0</v>
      </c>
      <c r="O75" s="402">
        <f>SUM(C75:N75)</f>
        <v>0</v>
      </c>
      <c r="P75" s="129"/>
      <c r="Q75" s="210"/>
    </row>
    <row r="76" spans="1:17" s="60" customFormat="1" x14ac:dyDescent="0.25">
      <c r="A76" s="209" t="s">
        <v>193</v>
      </c>
      <c r="B76" s="388" t="s">
        <v>193</v>
      </c>
      <c r="C76" s="396">
        <v>21</v>
      </c>
      <c r="D76" s="130">
        <v>18</v>
      </c>
      <c r="E76" s="130">
        <v>13</v>
      </c>
      <c r="F76" s="130">
        <v>9</v>
      </c>
      <c r="G76" s="130">
        <v>6</v>
      </c>
      <c r="H76" s="130">
        <v>5</v>
      </c>
      <c r="I76" s="130">
        <v>7</v>
      </c>
      <c r="J76" s="130">
        <v>5</v>
      </c>
      <c r="K76" s="130">
        <v>7</v>
      </c>
      <c r="L76" s="130">
        <v>5</v>
      </c>
      <c r="M76" s="130">
        <v>3</v>
      </c>
      <c r="N76" s="130">
        <v>5</v>
      </c>
      <c r="O76" s="402">
        <f>SUM(C76:N76)</f>
        <v>104</v>
      </c>
      <c r="P76" s="129"/>
      <c r="Q76" s="210"/>
    </row>
    <row r="77" spans="1:17" s="60" customFormat="1" x14ac:dyDescent="0.25">
      <c r="A77" s="209" t="s">
        <v>192</v>
      </c>
      <c r="B77" s="388" t="s">
        <v>192</v>
      </c>
      <c r="C77" s="396">
        <v>3</v>
      </c>
      <c r="D77" s="130">
        <v>2</v>
      </c>
      <c r="E77" s="130">
        <v>1</v>
      </c>
      <c r="F77" s="130">
        <v>5</v>
      </c>
      <c r="G77" s="130">
        <v>6</v>
      </c>
      <c r="H77" s="130">
        <v>3</v>
      </c>
      <c r="I77" s="130">
        <v>6</v>
      </c>
      <c r="J77" s="130">
        <v>4</v>
      </c>
      <c r="K77" s="130">
        <v>2</v>
      </c>
      <c r="L77" s="130">
        <v>3</v>
      </c>
      <c r="M77" s="130">
        <v>5</v>
      </c>
      <c r="N77" s="130">
        <v>3</v>
      </c>
      <c r="O77" s="402">
        <f>SUM(C77:N77)</f>
        <v>43</v>
      </c>
      <c r="P77" s="129"/>
      <c r="Q77" s="210"/>
    </row>
    <row r="78" spans="1:17" s="132" customFormat="1" x14ac:dyDescent="0.25">
      <c r="A78" s="209" t="s">
        <v>191</v>
      </c>
      <c r="B78" s="388" t="s">
        <v>191</v>
      </c>
      <c r="C78" s="396">
        <v>0</v>
      </c>
      <c r="D78" s="130">
        <v>0</v>
      </c>
      <c r="E78" s="130">
        <v>0</v>
      </c>
      <c r="F78" s="130">
        <v>0</v>
      </c>
      <c r="G78" s="130">
        <v>0</v>
      </c>
      <c r="H78" s="130">
        <v>0</v>
      </c>
      <c r="I78" s="130">
        <v>0</v>
      </c>
      <c r="J78" s="130">
        <v>0</v>
      </c>
      <c r="K78" s="130">
        <v>0</v>
      </c>
      <c r="L78" s="130">
        <v>0</v>
      </c>
      <c r="M78" s="130">
        <v>0</v>
      </c>
      <c r="N78" s="130">
        <v>0</v>
      </c>
      <c r="O78" s="402">
        <f>SUM(C78:N78)</f>
        <v>0</v>
      </c>
      <c r="P78" s="129"/>
      <c r="Q78" s="210"/>
    </row>
    <row r="79" spans="1:17" ht="18" customHeight="1" x14ac:dyDescent="0.25">
      <c r="A79" s="206" t="s">
        <v>45</v>
      </c>
      <c r="B79" s="386" t="s">
        <v>45</v>
      </c>
      <c r="C79" s="397">
        <v>4</v>
      </c>
      <c r="D79" s="131">
        <v>2</v>
      </c>
      <c r="E79" s="131">
        <v>7</v>
      </c>
      <c r="F79" s="131">
        <v>5</v>
      </c>
      <c r="G79" s="131">
        <v>3</v>
      </c>
      <c r="H79" s="131">
        <v>2</v>
      </c>
      <c r="I79" s="131">
        <v>27</v>
      </c>
      <c r="J79" s="131">
        <v>4</v>
      </c>
      <c r="K79" s="131">
        <v>4</v>
      </c>
      <c r="L79" s="131">
        <v>4</v>
      </c>
      <c r="M79" s="131">
        <v>10</v>
      </c>
      <c r="N79" s="131">
        <v>0</v>
      </c>
      <c r="O79" s="260">
        <f t="shared" ref="O79" si="19">SUM(O80:O81)</f>
        <v>72</v>
      </c>
      <c r="P79" s="129"/>
      <c r="Q79" s="210"/>
    </row>
    <row r="80" spans="1:17" s="60" customFormat="1" x14ac:dyDescent="0.25">
      <c r="A80" s="209" t="s">
        <v>45</v>
      </c>
      <c r="B80" s="388" t="s">
        <v>45</v>
      </c>
      <c r="C80" s="396">
        <v>3</v>
      </c>
      <c r="D80" s="130">
        <v>1</v>
      </c>
      <c r="E80" s="130">
        <v>3</v>
      </c>
      <c r="F80" s="130">
        <v>1</v>
      </c>
      <c r="G80" s="130">
        <v>0</v>
      </c>
      <c r="H80" s="130">
        <v>0</v>
      </c>
      <c r="I80" s="130">
        <v>0</v>
      </c>
      <c r="J80" s="130">
        <v>0</v>
      </c>
      <c r="K80" s="130">
        <v>0</v>
      </c>
      <c r="L80" s="130">
        <v>0</v>
      </c>
      <c r="M80" s="130">
        <v>0</v>
      </c>
      <c r="N80" s="130">
        <v>0</v>
      </c>
      <c r="O80" s="402">
        <f>SUM(C80:N80)</f>
        <v>8</v>
      </c>
      <c r="P80" s="129"/>
      <c r="Q80" s="210"/>
    </row>
    <row r="81" spans="1:17" s="60" customFormat="1" x14ac:dyDescent="0.25">
      <c r="A81" s="209" t="s">
        <v>39</v>
      </c>
      <c r="B81" s="388" t="s">
        <v>39</v>
      </c>
      <c r="C81" s="396">
        <v>1</v>
      </c>
      <c r="D81" s="130">
        <v>1</v>
      </c>
      <c r="E81" s="130">
        <v>4</v>
      </c>
      <c r="F81" s="130">
        <v>4</v>
      </c>
      <c r="G81" s="130">
        <v>3</v>
      </c>
      <c r="H81" s="130">
        <v>2</v>
      </c>
      <c r="I81" s="130">
        <v>27</v>
      </c>
      <c r="J81" s="130">
        <v>4</v>
      </c>
      <c r="K81" s="130">
        <v>4</v>
      </c>
      <c r="L81" s="130">
        <v>4</v>
      </c>
      <c r="M81" s="130">
        <v>10</v>
      </c>
      <c r="N81" s="130">
        <v>0</v>
      </c>
      <c r="O81" s="402">
        <f>SUM(C81:N81)</f>
        <v>64</v>
      </c>
      <c r="P81" s="129"/>
      <c r="Q81" s="210"/>
    </row>
    <row r="82" spans="1:17" ht="18" customHeight="1" x14ac:dyDescent="0.25">
      <c r="A82" s="206" t="s">
        <v>190</v>
      </c>
      <c r="B82" s="386" t="s">
        <v>190</v>
      </c>
      <c r="C82" s="397">
        <v>45</v>
      </c>
      <c r="D82" s="131">
        <v>76</v>
      </c>
      <c r="E82" s="131">
        <v>46</v>
      </c>
      <c r="F82" s="131">
        <v>49</v>
      </c>
      <c r="G82" s="131">
        <v>47</v>
      </c>
      <c r="H82" s="131">
        <v>54</v>
      </c>
      <c r="I82" s="131">
        <v>42</v>
      </c>
      <c r="J82" s="131">
        <v>41</v>
      </c>
      <c r="K82" s="131">
        <v>48</v>
      </c>
      <c r="L82" s="131">
        <v>52</v>
      </c>
      <c r="M82" s="131">
        <v>67</v>
      </c>
      <c r="N82" s="131">
        <v>74</v>
      </c>
      <c r="O82" s="260">
        <f>SUM(O83:O86)</f>
        <v>641</v>
      </c>
      <c r="P82" s="129"/>
      <c r="Q82" s="210"/>
    </row>
    <row r="83" spans="1:17" s="60" customFormat="1" x14ac:dyDescent="0.25">
      <c r="A83" s="209" t="s">
        <v>189</v>
      </c>
      <c r="B83" s="388" t="s">
        <v>189</v>
      </c>
      <c r="C83" s="396">
        <v>45</v>
      </c>
      <c r="D83" s="130">
        <v>76</v>
      </c>
      <c r="E83" s="130">
        <v>46</v>
      </c>
      <c r="F83" s="130">
        <v>49</v>
      </c>
      <c r="G83" s="130">
        <v>47</v>
      </c>
      <c r="H83" s="130">
        <v>54</v>
      </c>
      <c r="I83" s="130">
        <v>42</v>
      </c>
      <c r="J83" s="130">
        <v>41</v>
      </c>
      <c r="K83" s="130">
        <v>48</v>
      </c>
      <c r="L83" s="130">
        <v>52</v>
      </c>
      <c r="M83" s="130">
        <v>67</v>
      </c>
      <c r="N83" s="130">
        <v>74</v>
      </c>
      <c r="O83" s="402">
        <f>SUM(C83:N83)</f>
        <v>641</v>
      </c>
      <c r="P83" s="129"/>
      <c r="Q83" s="210"/>
    </row>
    <row r="84" spans="1:17" s="60" customFormat="1" x14ac:dyDescent="0.25">
      <c r="A84" s="209" t="s">
        <v>188</v>
      </c>
      <c r="B84" s="388" t="s">
        <v>188</v>
      </c>
      <c r="C84" s="396">
        <v>0</v>
      </c>
      <c r="D84" s="130">
        <v>0</v>
      </c>
      <c r="E84" s="130">
        <v>0</v>
      </c>
      <c r="F84" s="130">
        <v>0</v>
      </c>
      <c r="G84" s="130">
        <v>0</v>
      </c>
      <c r="H84" s="130">
        <v>0</v>
      </c>
      <c r="I84" s="130">
        <v>0</v>
      </c>
      <c r="J84" s="130">
        <v>0</v>
      </c>
      <c r="K84" s="130">
        <v>0</v>
      </c>
      <c r="L84" s="130">
        <v>0</v>
      </c>
      <c r="M84" s="130">
        <v>0</v>
      </c>
      <c r="N84" s="130">
        <v>0</v>
      </c>
      <c r="O84" s="402">
        <f>SUM(C84:N84)</f>
        <v>0</v>
      </c>
      <c r="P84" s="129"/>
      <c r="Q84" s="210"/>
    </row>
    <row r="85" spans="1:17" s="60" customFormat="1" x14ac:dyDescent="0.25">
      <c r="A85" s="209" t="s">
        <v>187</v>
      </c>
      <c r="B85" s="388" t="s">
        <v>187</v>
      </c>
      <c r="C85" s="396">
        <v>0</v>
      </c>
      <c r="D85" s="130">
        <v>0</v>
      </c>
      <c r="E85" s="130">
        <v>0</v>
      </c>
      <c r="F85" s="130">
        <v>0</v>
      </c>
      <c r="G85" s="130">
        <v>0</v>
      </c>
      <c r="H85" s="130">
        <v>0</v>
      </c>
      <c r="I85" s="130">
        <v>0</v>
      </c>
      <c r="J85" s="130">
        <v>0</v>
      </c>
      <c r="K85" s="130">
        <v>0</v>
      </c>
      <c r="L85" s="130">
        <v>0</v>
      </c>
      <c r="M85" s="130">
        <v>0</v>
      </c>
      <c r="N85" s="130">
        <v>0</v>
      </c>
      <c r="O85" s="402">
        <f>SUM(C85:N85)</f>
        <v>0</v>
      </c>
      <c r="P85" s="129"/>
      <c r="Q85" s="210"/>
    </row>
    <row r="86" spans="1:17" s="60" customFormat="1" x14ac:dyDescent="0.25">
      <c r="A86" s="209" t="s">
        <v>186</v>
      </c>
      <c r="B86" s="388" t="s">
        <v>186</v>
      </c>
      <c r="C86" s="396">
        <v>0</v>
      </c>
      <c r="D86" s="130">
        <v>0</v>
      </c>
      <c r="E86" s="130">
        <v>0</v>
      </c>
      <c r="F86" s="130">
        <v>0</v>
      </c>
      <c r="G86" s="130">
        <v>0</v>
      </c>
      <c r="H86" s="130">
        <v>0</v>
      </c>
      <c r="I86" s="130">
        <v>0</v>
      </c>
      <c r="J86" s="130">
        <v>0</v>
      </c>
      <c r="K86" s="130">
        <v>0</v>
      </c>
      <c r="L86" s="130">
        <v>0</v>
      </c>
      <c r="M86" s="130">
        <v>0</v>
      </c>
      <c r="N86" s="130">
        <v>0</v>
      </c>
      <c r="O86" s="402">
        <f>SUM(C86:N86)</f>
        <v>0</v>
      </c>
      <c r="P86" s="129"/>
      <c r="Q86" s="210"/>
    </row>
    <row r="87" spans="1:17" ht="18" customHeight="1" x14ac:dyDescent="0.25">
      <c r="A87" s="206" t="s">
        <v>185</v>
      </c>
      <c r="B87" s="386" t="s">
        <v>185</v>
      </c>
      <c r="C87" s="397">
        <v>71</v>
      </c>
      <c r="D87" s="131">
        <v>72</v>
      </c>
      <c r="E87" s="131">
        <v>65</v>
      </c>
      <c r="F87" s="131">
        <v>53</v>
      </c>
      <c r="G87" s="131">
        <v>51</v>
      </c>
      <c r="H87" s="131">
        <v>55</v>
      </c>
      <c r="I87" s="131">
        <v>57</v>
      </c>
      <c r="J87" s="131">
        <v>55</v>
      </c>
      <c r="K87" s="131">
        <v>56</v>
      </c>
      <c r="L87" s="131">
        <v>59</v>
      </c>
      <c r="M87" s="131">
        <v>56</v>
      </c>
      <c r="N87" s="131">
        <v>53</v>
      </c>
      <c r="O87" s="260">
        <f t="shared" ref="O87" si="20">SUM(O88)</f>
        <v>703</v>
      </c>
      <c r="P87" s="129"/>
      <c r="Q87" s="210"/>
    </row>
    <row r="88" spans="1:17" s="60" customFormat="1" x14ac:dyDescent="0.25">
      <c r="A88" s="209" t="s">
        <v>185</v>
      </c>
      <c r="B88" s="388" t="s">
        <v>185</v>
      </c>
      <c r="C88" s="396">
        <v>71</v>
      </c>
      <c r="D88" s="130">
        <v>72</v>
      </c>
      <c r="E88" s="130">
        <v>65</v>
      </c>
      <c r="F88" s="130">
        <v>53</v>
      </c>
      <c r="G88" s="130">
        <v>51</v>
      </c>
      <c r="H88" s="130">
        <v>55</v>
      </c>
      <c r="I88" s="130">
        <v>57</v>
      </c>
      <c r="J88" s="130">
        <v>55</v>
      </c>
      <c r="K88" s="130">
        <v>56</v>
      </c>
      <c r="L88" s="130">
        <v>59</v>
      </c>
      <c r="M88" s="130">
        <v>56</v>
      </c>
      <c r="N88" s="130">
        <v>53</v>
      </c>
      <c r="O88" s="402">
        <f>SUM(C88:N88)</f>
        <v>703</v>
      </c>
      <c r="P88" s="129"/>
      <c r="Q88" s="210"/>
    </row>
    <row r="89" spans="1:17" s="134" customFormat="1" ht="18" customHeight="1" x14ac:dyDescent="0.25">
      <c r="A89" s="206" t="s">
        <v>55</v>
      </c>
      <c r="B89" s="386" t="s">
        <v>55</v>
      </c>
      <c r="C89" s="397">
        <v>0</v>
      </c>
      <c r="D89" s="131">
        <v>2</v>
      </c>
      <c r="E89" s="131">
        <v>1</v>
      </c>
      <c r="F89" s="131">
        <v>4</v>
      </c>
      <c r="G89" s="131">
        <v>3</v>
      </c>
      <c r="H89" s="131">
        <v>4</v>
      </c>
      <c r="I89" s="131">
        <v>0</v>
      </c>
      <c r="J89" s="131">
        <v>0</v>
      </c>
      <c r="K89" s="131">
        <v>0</v>
      </c>
      <c r="L89" s="131">
        <v>0</v>
      </c>
      <c r="M89" s="131">
        <v>0</v>
      </c>
      <c r="N89" s="131">
        <v>0</v>
      </c>
      <c r="O89" s="260">
        <f t="shared" ref="O89" si="21">SUM(O90)</f>
        <v>14</v>
      </c>
      <c r="P89" s="133"/>
      <c r="Q89" s="210"/>
    </row>
    <row r="90" spans="1:17" s="132" customFormat="1" x14ac:dyDescent="0.25">
      <c r="A90" s="209" t="s">
        <v>55</v>
      </c>
      <c r="B90" s="388" t="s">
        <v>55</v>
      </c>
      <c r="C90" s="396">
        <v>0</v>
      </c>
      <c r="D90" s="130">
        <v>2</v>
      </c>
      <c r="E90" s="130">
        <v>1</v>
      </c>
      <c r="F90" s="130">
        <v>4</v>
      </c>
      <c r="G90" s="130">
        <v>3</v>
      </c>
      <c r="H90" s="130">
        <v>4</v>
      </c>
      <c r="I90" s="130">
        <v>0</v>
      </c>
      <c r="J90" s="130">
        <v>0</v>
      </c>
      <c r="K90" s="130">
        <v>0</v>
      </c>
      <c r="L90" s="130">
        <v>0</v>
      </c>
      <c r="M90" s="130">
        <v>0</v>
      </c>
      <c r="N90" s="130">
        <v>0</v>
      </c>
      <c r="O90" s="402">
        <f>SUM(C90:N90)</f>
        <v>14</v>
      </c>
      <c r="P90" s="133"/>
      <c r="Q90" s="210"/>
    </row>
    <row r="91" spans="1:17" ht="18" customHeight="1" x14ac:dyDescent="0.25">
      <c r="A91" s="206" t="s">
        <v>184</v>
      </c>
      <c r="B91" s="386" t="s">
        <v>184</v>
      </c>
      <c r="C91" s="397">
        <v>20</v>
      </c>
      <c r="D91" s="131">
        <v>30</v>
      </c>
      <c r="E91" s="131">
        <v>30</v>
      </c>
      <c r="F91" s="131">
        <v>30</v>
      </c>
      <c r="G91" s="131">
        <v>76</v>
      </c>
      <c r="H91" s="131">
        <v>40</v>
      </c>
      <c r="I91" s="131">
        <v>0</v>
      </c>
      <c r="J91" s="131">
        <v>13</v>
      </c>
      <c r="K91" s="131">
        <v>11</v>
      </c>
      <c r="L91" s="131">
        <v>0</v>
      </c>
      <c r="M91" s="131">
        <v>11</v>
      </c>
      <c r="N91" s="131">
        <v>14</v>
      </c>
      <c r="O91" s="260">
        <f t="shared" ref="O91" si="22">SUM(O92:O94)</f>
        <v>275</v>
      </c>
      <c r="P91" s="129"/>
      <c r="Q91" s="210"/>
    </row>
    <row r="92" spans="1:17" s="60" customFormat="1" x14ac:dyDescent="0.25">
      <c r="A92" s="209" t="s">
        <v>183</v>
      </c>
      <c r="B92" s="388" t="s">
        <v>183</v>
      </c>
      <c r="C92" s="396">
        <v>0</v>
      </c>
      <c r="D92" s="130">
        <v>0</v>
      </c>
      <c r="E92" s="130">
        <v>0</v>
      </c>
      <c r="F92" s="130">
        <v>0</v>
      </c>
      <c r="G92" s="130">
        <v>0</v>
      </c>
      <c r="H92" s="130">
        <v>0</v>
      </c>
      <c r="I92" s="130">
        <v>0</v>
      </c>
      <c r="J92" s="130">
        <v>0</v>
      </c>
      <c r="K92" s="130">
        <v>0</v>
      </c>
      <c r="L92" s="130">
        <v>0</v>
      </c>
      <c r="M92" s="130">
        <v>0</v>
      </c>
      <c r="N92" s="130">
        <v>0</v>
      </c>
      <c r="O92" s="402">
        <f>SUM(C92:N92)</f>
        <v>0</v>
      </c>
      <c r="P92" s="129"/>
      <c r="Q92" s="210"/>
    </row>
    <row r="93" spans="1:17" s="60" customFormat="1" x14ac:dyDescent="0.25">
      <c r="A93" s="209" t="s">
        <v>182</v>
      </c>
      <c r="B93" s="388" t="s">
        <v>182</v>
      </c>
      <c r="C93" s="396">
        <v>0</v>
      </c>
      <c r="D93" s="130">
        <v>0</v>
      </c>
      <c r="E93" s="130">
        <v>0</v>
      </c>
      <c r="F93" s="130">
        <v>0</v>
      </c>
      <c r="G93" s="130">
        <v>18</v>
      </c>
      <c r="H93" s="130">
        <v>0</v>
      </c>
      <c r="I93" s="130">
        <v>0</v>
      </c>
      <c r="J93" s="130">
        <v>13</v>
      </c>
      <c r="K93" s="130">
        <v>11</v>
      </c>
      <c r="L93" s="130">
        <v>0</v>
      </c>
      <c r="M93" s="130">
        <v>11</v>
      </c>
      <c r="N93" s="130">
        <v>14</v>
      </c>
      <c r="O93" s="402">
        <f>SUM(C93:N93)</f>
        <v>67</v>
      </c>
      <c r="P93" s="129"/>
      <c r="Q93" s="210"/>
    </row>
    <row r="94" spans="1:17" s="60" customFormat="1" x14ac:dyDescent="0.25">
      <c r="A94" s="209" t="s">
        <v>181</v>
      </c>
      <c r="B94" s="388" t="s">
        <v>181</v>
      </c>
      <c r="C94" s="396">
        <v>20</v>
      </c>
      <c r="D94" s="130">
        <v>30</v>
      </c>
      <c r="E94" s="130">
        <v>30</v>
      </c>
      <c r="F94" s="130">
        <v>30</v>
      </c>
      <c r="G94" s="130">
        <v>58</v>
      </c>
      <c r="H94" s="130">
        <v>40</v>
      </c>
      <c r="I94" s="130">
        <v>0</v>
      </c>
      <c r="J94" s="130">
        <v>0</v>
      </c>
      <c r="K94" s="130">
        <v>0</v>
      </c>
      <c r="L94" s="130">
        <v>0</v>
      </c>
      <c r="M94" s="130">
        <v>0</v>
      </c>
      <c r="N94" s="130">
        <v>0</v>
      </c>
      <c r="O94" s="402">
        <f>SUM(C94:N94)</f>
        <v>208</v>
      </c>
      <c r="P94" s="129"/>
      <c r="Q94" s="210"/>
    </row>
    <row r="95" spans="1:17" ht="15.75" thickBot="1" x14ac:dyDescent="0.3">
      <c r="B95" s="389"/>
      <c r="C95" s="399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1"/>
      <c r="O95" s="403"/>
      <c r="P95" s="129"/>
    </row>
    <row r="96" spans="1:17" ht="28.5" customHeight="1" x14ac:dyDescent="0.25">
      <c r="B96" s="390" t="s">
        <v>1</v>
      </c>
      <c r="C96" s="404">
        <f t="shared" ref="C96:O96" si="23">SUM(C9,C12,C15,C18,C29,C59,C23,C25,C31,C35,C37,C39,C44,C50,C55,C57,C62,C65,C69,C72,C74,C79,C82,C87,C89,C91)</f>
        <v>3196</v>
      </c>
      <c r="D96" s="405">
        <f t="shared" si="23"/>
        <v>2071</v>
      </c>
      <c r="E96" s="405">
        <f t="shared" si="23"/>
        <v>2358</v>
      </c>
      <c r="F96" s="405">
        <f t="shared" si="23"/>
        <v>2504</v>
      </c>
      <c r="G96" s="405">
        <f t="shared" si="23"/>
        <v>2310</v>
      </c>
      <c r="H96" s="405">
        <f t="shared" si="23"/>
        <v>1552</v>
      </c>
      <c r="I96" s="405">
        <f t="shared" si="23"/>
        <v>2296</v>
      </c>
      <c r="J96" s="405">
        <f t="shared" si="23"/>
        <v>2295</v>
      </c>
      <c r="K96" s="405">
        <f t="shared" si="23"/>
        <v>2731</v>
      </c>
      <c r="L96" s="405">
        <f t="shared" si="23"/>
        <v>2941</v>
      </c>
      <c r="M96" s="405">
        <f t="shared" si="23"/>
        <v>2169</v>
      </c>
      <c r="N96" s="406">
        <f t="shared" si="23"/>
        <v>1817</v>
      </c>
      <c r="O96" s="391">
        <f t="shared" si="23"/>
        <v>28240</v>
      </c>
      <c r="P96" s="129"/>
    </row>
    <row r="97" spans="2:15" ht="9.1999999999999993" customHeight="1" x14ac:dyDescent="0.25">
      <c r="B97" s="128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</row>
    <row r="98" spans="2:15" x14ac:dyDescent="0.25">
      <c r="B98" s="18" t="s">
        <v>404</v>
      </c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</row>
    <row r="99" spans="2:15" x14ac:dyDescent="0.25">
      <c r="B99" s="18" t="s">
        <v>405</v>
      </c>
    </row>
    <row r="100" spans="2:15" x14ac:dyDescent="0.25">
      <c r="B100" s="18" t="s">
        <v>406</v>
      </c>
      <c r="H100" s="125"/>
    </row>
  </sheetData>
  <mergeCells count="5">
    <mergeCell ref="B3:O3"/>
    <mergeCell ref="B4:O4"/>
    <mergeCell ref="C7:N7"/>
    <mergeCell ref="O7:O8"/>
    <mergeCell ref="B1:O1"/>
  </mergeCells>
  <printOptions horizontalCentered="1" verticalCentered="1"/>
  <pageMargins left="0" right="0" top="0" bottom="0" header="0" footer="0"/>
  <pageSetup paperSize="9" scale="4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03"/>
  <sheetViews>
    <sheetView showGridLines="0" view="pageBreakPreview" topLeftCell="A85" zoomScale="85" zoomScaleNormal="80" zoomScaleSheetLayoutView="85" workbookViewId="0">
      <selection activeCell="B47" sqref="B47:B49"/>
    </sheetView>
  </sheetViews>
  <sheetFormatPr baseColWidth="10" defaultColWidth="11.42578125" defaultRowHeight="14.25" x14ac:dyDescent="0.2"/>
  <cols>
    <col min="1" max="1" width="29.85546875" style="141" customWidth="1"/>
    <col min="2" max="2" width="35.7109375" style="141" customWidth="1"/>
    <col min="3" max="14" width="11.42578125" style="141"/>
    <col min="15" max="15" width="15.85546875" style="141" customWidth="1"/>
    <col min="16" max="16384" width="11.42578125" style="141"/>
  </cols>
  <sheetData>
    <row r="1" spans="1:17" ht="20.25" x14ac:dyDescent="0.3">
      <c r="B1" s="583" t="s">
        <v>395</v>
      </c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583"/>
    </row>
    <row r="2" spans="1:17" ht="20.25" x14ac:dyDescent="0.3">
      <c r="B2" s="140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7" ht="20.25" x14ac:dyDescent="0.3">
      <c r="B3" s="578" t="s">
        <v>230</v>
      </c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</row>
    <row r="4" spans="1:17" ht="21" customHeight="1" x14ac:dyDescent="0.3">
      <c r="B4" s="578" t="s">
        <v>229</v>
      </c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</row>
    <row r="5" spans="1:17" ht="21" customHeight="1" x14ac:dyDescent="0.3">
      <c r="B5" s="139" t="s">
        <v>377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</row>
    <row r="6" spans="1:17" ht="7.7" customHeight="1" x14ac:dyDescent="0.2">
      <c r="B6" s="149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7" ht="25.7" customHeight="1" thickBot="1" x14ac:dyDescent="0.25">
      <c r="B7" s="584" t="s">
        <v>228</v>
      </c>
      <c r="C7" s="586" t="s">
        <v>54</v>
      </c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4" t="s">
        <v>1</v>
      </c>
    </row>
    <row r="8" spans="1:17" ht="22.5" customHeight="1" thickBot="1" x14ac:dyDescent="0.25">
      <c r="B8" s="585"/>
      <c r="C8" s="422" t="s">
        <v>2</v>
      </c>
      <c r="D8" s="422" t="s">
        <v>3</v>
      </c>
      <c r="E8" s="422" t="s">
        <v>4</v>
      </c>
      <c r="F8" s="422" t="s">
        <v>5</v>
      </c>
      <c r="G8" s="422" t="s">
        <v>6</v>
      </c>
      <c r="H8" s="422" t="s">
        <v>7</v>
      </c>
      <c r="I8" s="422" t="s">
        <v>8</v>
      </c>
      <c r="J8" s="422" t="s">
        <v>9</v>
      </c>
      <c r="K8" s="422" t="s">
        <v>10</v>
      </c>
      <c r="L8" s="422" t="s">
        <v>11</v>
      </c>
      <c r="M8" s="422" t="s">
        <v>12</v>
      </c>
      <c r="N8" s="422" t="s">
        <v>13</v>
      </c>
      <c r="O8" s="585"/>
    </row>
    <row r="9" spans="1:17" ht="24.75" customHeight="1" x14ac:dyDescent="0.25">
      <c r="A9" s="206" t="s">
        <v>221</v>
      </c>
      <c r="B9" s="411" t="s">
        <v>221</v>
      </c>
      <c r="C9" s="423">
        <v>30</v>
      </c>
      <c r="D9" s="424">
        <v>9</v>
      </c>
      <c r="E9" s="424">
        <v>0</v>
      </c>
      <c r="F9" s="424">
        <v>0</v>
      </c>
      <c r="G9" s="424">
        <v>0</v>
      </c>
      <c r="H9" s="424">
        <v>0</v>
      </c>
      <c r="I9" s="424">
        <v>0</v>
      </c>
      <c r="J9" s="424">
        <v>0</v>
      </c>
      <c r="K9" s="424">
        <v>0</v>
      </c>
      <c r="L9" s="424">
        <v>0</v>
      </c>
      <c r="M9" s="424">
        <v>0</v>
      </c>
      <c r="N9" s="424">
        <v>0</v>
      </c>
      <c r="O9" s="432">
        <f t="shared" ref="O9" si="0">SUM(O10:O11)</f>
        <v>39</v>
      </c>
      <c r="P9" s="142">
        <v>39</v>
      </c>
      <c r="Q9" s="205">
        <f>+P9-O9</f>
        <v>0</v>
      </c>
    </row>
    <row r="10" spans="1:17" ht="13.5" customHeight="1" x14ac:dyDescent="0.2">
      <c r="A10" s="407" t="s">
        <v>29</v>
      </c>
      <c r="B10" s="412" t="s">
        <v>29</v>
      </c>
      <c r="C10" s="425">
        <v>18</v>
      </c>
      <c r="D10" s="192">
        <v>0</v>
      </c>
      <c r="E10" s="192">
        <v>0</v>
      </c>
      <c r="F10" s="192">
        <v>0</v>
      </c>
      <c r="G10" s="192">
        <v>0</v>
      </c>
      <c r="H10" s="192">
        <v>0</v>
      </c>
      <c r="I10" s="192">
        <v>0</v>
      </c>
      <c r="J10" s="192">
        <v>0</v>
      </c>
      <c r="K10" s="192">
        <v>0</v>
      </c>
      <c r="L10" s="192">
        <v>0</v>
      </c>
      <c r="M10" s="192">
        <v>0</v>
      </c>
      <c r="N10" s="192">
        <v>0</v>
      </c>
      <c r="O10" s="433">
        <f>SUM(C10:N10)</f>
        <v>18</v>
      </c>
      <c r="P10" s="142">
        <v>18</v>
      </c>
      <c r="Q10" s="205">
        <f t="shared" ref="Q10:Q73" si="1">+P10-O10</f>
        <v>0</v>
      </c>
    </row>
    <row r="11" spans="1:17" ht="13.5" customHeight="1" x14ac:dyDescent="0.2">
      <c r="A11" s="408" t="s">
        <v>57</v>
      </c>
      <c r="B11" s="413" t="s">
        <v>57</v>
      </c>
      <c r="C11" s="425">
        <v>12</v>
      </c>
      <c r="D11" s="192">
        <v>9</v>
      </c>
      <c r="E11" s="192">
        <v>0</v>
      </c>
      <c r="F11" s="192">
        <v>0</v>
      </c>
      <c r="G11" s="192">
        <v>0</v>
      </c>
      <c r="H11" s="192">
        <v>0</v>
      </c>
      <c r="I11" s="192">
        <v>0</v>
      </c>
      <c r="J11" s="192">
        <v>0</v>
      </c>
      <c r="K11" s="192">
        <v>0</v>
      </c>
      <c r="L11" s="192">
        <v>0</v>
      </c>
      <c r="M11" s="192">
        <v>0</v>
      </c>
      <c r="N11" s="192">
        <v>0</v>
      </c>
      <c r="O11" s="433">
        <f>SUM(C11:N11)</f>
        <v>21</v>
      </c>
      <c r="P11" s="142">
        <v>21</v>
      </c>
      <c r="Q11" s="205">
        <f t="shared" si="1"/>
        <v>0</v>
      </c>
    </row>
    <row r="12" spans="1:17" ht="18" customHeight="1" x14ac:dyDescent="0.25">
      <c r="A12" s="206" t="s">
        <v>376</v>
      </c>
      <c r="B12" s="411" t="s">
        <v>371</v>
      </c>
      <c r="C12" s="426">
        <v>316</v>
      </c>
      <c r="D12" s="193">
        <v>264</v>
      </c>
      <c r="E12" s="193">
        <v>232</v>
      </c>
      <c r="F12" s="193">
        <v>302</v>
      </c>
      <c r="G12" s="193">
        <v>234</v>
      </c>
      <c r="H12" s="193">
        <v>413</v>
      </c>
      <c r="I12" s="193">
        <v>607</v>
      </c>
      <c r="J12" s="193">
        <v>485</v>
      </c>
      <c r="K12" s="193">
        <v>480</v>
      </c>
      <c r="L12" s="193">
        <v>446</v>
      </c>
      <c r="M12" s="193">
        <v>416</v>
      </c>
      <c r="N12" s="193">
        <v>356</v>
      </c>
      <c r="O12" s="434">
        <f t="shared" ref="O12" si="2">SUM(O13:O14)</f>
        <v>4551</v>
      </c>
      <c r="P12" s="142">
        <v>4551</v>
      </c>
      <c r="Q12" s="205">
        <f t="shared" si="1"/>
        <v>0</v>
      </c>
    </row>
    <row r="13" spans="1:17" ht="13.5" customHeight="1" x14ac:dyDescent="0.2">
      <c r="A13" s="407" t="s">
        <v>31</v>
      </c>
      <c r="B13" s="412" t="s">
        <v>31</v>
      </c>
      <c r="C13" s="425">
        <v>178</v>
      </c>
      <c r="D13" s="192">
        <v>138</v>
      </c>
      <c r="E13" s="192">
        <v>124</v>
      </c>
      <c r="F13" s="192">
        <v>180</v>
      </c>
      <c r="G13" s="192">
        <v>133</v>
      </c>
      <c r="H13" s="192">
        <v>301</v>
      </c>
      <c r="I13" s="192">
        <v>490</v>
      </c>
      <c r="J13" s="192">
        <v>369</v>
      </c>
      <c r="K13" s="192">
        <v>381</v>
      </c>
      <c r="L13" s="192">
        <v>333</v>
      </c>
      <c r="M13" s="192">
        <v>294</v>
      </c>
      <c r="N13" s="192">
        <v>234</v>
      </c>
      <c r="O13" s="433">
        <f>SUM(C13:N13)</f>
        <v>3155</v>
      </c>
      <c r="P13" s="142">
        <v>3155</v>
      </c>
      <c r="Q13" s="205">
        <f t="shared" si="1"/>
        <v>0</v>
      </c>
    </row>
    <row r="14" spans="1:17" ht="13.5" customHeight="1" x14ac:dyDescent="0.2">
      <c r="A14" s="407" t="s">
        <v>220</v>
      </c>
      <c r="B14" s="412" t="s">
        <v>220</v>
      </c>
      <c r="C14" s="425">
        <v>138</v>
      </c>
      <c r="D14" s="192">
        <v>126</v>
      </c>
      <c r="E14" s="192">
        <v>108</v>
      </c>
      <c r="F14" s="192">
        <v>122</v>
      </c>
      <c r="G14" s="192">
        <v>101</v>
      </c>
      <c r="H14" s="192">
        <v>112</v>
      </c>
      <c r="I14" s="192">
        <v>117</v>
      </c>
      <c r="J14" s="192">
        <v>116</v>
      </c>
      <c r="K14" s="192">
        <v>99</v>
      </c>
      <c r="L14" s="192">
        <v>113</v>
      </c>
      <c r="M14" s="192">
        <v>122</v>
      </c>
      <c r="N14" s="192">
        <v>122</v>
      </c>
      <c r="O14" s="433">
        <f>SUM(C14:N14)</f>
        <v>1396</v>
      </c>
      <c r="P14" s="142">
        <v>1396</v>
      </c>
      <c r="Q14" s="205">
        <f t="shared" si="1"/>
        <v>0</v>
      </c>
    </row>
    <row r="15" spans="1:17" ht="18" customHeight="1" x14ac:dyDescent="0.25">
      <c r="A15" s="206" t="s">
        <v>219</v>
      </c>
      <c r="B15" s="411" t="s">
        <v>219</v>
      </c>
      <c r="C15" s="426">
        <v>313</v>
      </c>
      <c r="D15" s="193">
        <v>289</v>
      </c>
      <c r="E15" s="193">
        <v>314</v>
      </c>
      <c r="F15" s="193">
        <v>334</v>
      </c>
      <c r="G15" s="193">
        <v>492</v>
      </c>
      <c r="H15" s="193">
        <v>469</v>
      </c>
      <c r="I15" s="193">
        <v>356</v>
      </c>
      <c r="J15" s="193">
        <v>84</v>
      </c>
      <c r="K15" s="193">
        <v>89</v>
      </c>
      <c r="L15" s="193">
        <v>84</v>
      </c>
      <c r="M15" s="193">
        <v>90</v>
      </c>
      <c r="N15" s="193">
        <v>96</v>
      </c>
      <c r="O15" s="434">
        <f t="shared" ref="O15" si="3">SUM(O16:O17)</f>
        <v>3010</v>
      </c>
      <c r="P15" s="142">
        <v>3010</v>
      </c>
      <c r="Q15" s="205">
        <f t="shared" si="1"/>
        <v>0</v>
      </c>
    </row>
    <row r="16" spans="1:17" ht="13.5" customHeight="1" x14ac:dyDescent="0.2">
      <c r="A16" s="407" t="s">
        <v>14</v>
      </c>
      <c r="B16" s="412" t="s">
        <v>14</v>
      </c>
      <c r="C16" s="427">
        <v>136</v>
      </c>
      <c r="D16" s="194">
        <v>155</v>
      </c>
      <c r="E16" s="194">
        <v>174</v>
      </c>
      <c r="F16" s="194">
        <v>187</v>
      </c>
      <c r="G16" s="194">
        <v>269</v>
      </c>
      <c r="H16" s="194">
        <v>239</v>
      </c>
      <c r="I16" s="194">
        <v>279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433">
        <f>SUM(C16:N16)</f>
        <v>1439</v>
      </c>
      <c r="P16" s="142">
        <v>1439</v>
      </c>
      <c r="Q16" s="205">
        <f t="shared" si="1"/>
        <v>0</v>
      </c>
    </row>
    <row r="17" spans="1:17" ht="13.5" customHeight="1" x14ac:dyDescent="0.2">
      <c r="A17" s="407" t="s">
        <v>73</v>
      </c>
      <c r="B17" s="412" t="s">
        <v>73</v>
      </c>
      <c r="C17" s="427">
        <v>177</v>
      </c>
      <c r="D17" s="194">
        <v>134</v>
      </c>
      <c r="E17" s="194">
        <v>140</v>
      </c>
      <c r="F17" s="194">
        <v>147</v>
      </c>
      <c r="G17" s="194">
        <v>223</v>
      </c>
      <c r="H17" s="194">
        <v>230</v>
      </c>
      <c r="I17" s="194">
        <v>77</v>
      </c>
      <c r="J17" s="194">
        <v>84</v>
      </c>
      <c r="K17" s="194">
        <v>89</v>
      </c>
      <c r="L17" s="194">
        <v>84</v>
      </c>
      <c r="M17" s="194">
        <v>90</v>
      </c>
      <c r="N17" s="194">
        <v>96</v>
      </c>
      <c r="O17" s="433">
        <f>SUM(C17:N17)</f>
        <v>1571</v>
      </c>
      <c r="P17" s="142">
        <v>1571</v>
      </c>
      <c r="Q17" s="205">
        <f t="shared" si="1"/>
        <v>0</v>
      </c>
    </row>
    <row r="18" spans="1:17" ht="18" customHeight="1" x14ac:dyDescent="0.25">
      <c r="A18" s="206" t="s">
        <v>26</v>
      </c>
      <c r="B18" s="411" t="s">
        <v>26</v>
      </c>
      <c r="C18" s="426">
        <v>3465</v>
      </c>
      <c r="D18" s="193">
        <v>2146</v>
      </c>
      <c r="E18" s="193">
        <v>2099</v>
      </c>
      <c r="F18" s="193">
        <v>2387</v>
      </c>
      <c r="G18" s="193">
        <v>2220</v>
      </c>
      <c r="H18" s="193">
        <v>1792</v>
      </c>
      <c r="I18" s="193">
        <v>2218</v>
      </c>
      <c r="J18" s="193">
        <v>1910</v>
      </c>
      <c r="K18" s="193">
        <v>2066</v>
      </c>
      <c r="L18" s="193">
        <v>2091</v>
      </c>
      <c r="M18" s="193">
        <v>1600</v>
      </c>
      <c r="N18" s="193">
        <v>97</v>
      </c>
      <c r="O18" s="434">
        <f t="shared" ref="O18" si="4">SUM(O19:O22)</f>
        <v>24091</v>
      </c>
      <c r="P18" s="142">
        <v>24091</v>
      </c>
      <c r="Q18" s="205">
        <f t="shared" si="1"/>
        <v>0</v>
      </c>
    </row>
    <row r="19" spans="1:17" ht="13.5" customHeight="1" x14ac:dyDescent="0.2">
      <c r="A19" s="407" t="s">
        <v>26</v>
      </c>
      <c r="B19" s="412" t="s">
        <v>26</v>
      </c>
      <c r="C19" s="425">
        <v>2556</v>
      </c>
      <c r="D19" s="192">
        <v>1564</v>
      </c>
      <c r="E19" s="192">
        <v>1615</v>
      </c>
      <c r="F19" s="192">
        <v>1760</v>
      </c>
      <c r="G19" s="192">
        <v>1716</v>
      </c>
      <c r="H19" s="192">
        <v>1514</v>
      </c>
      <c r="I19" s="192">
        <v>1950</v>
      </c>
      <c r="J19" s="192">
        <v>1649</v>
      </c>
      <c r="K19" s="192">
        <v>1718</v>
      </c>
      <c r="L19" s="192">
        <v>1732</v>
      </c>
      <c r="M19" s="192">
        <v>1525</v>
      </c>
      <c r="N19" s="192">
        <v>0</v>
      </c>
      <c r="O19" s="433">
        <f>SUM(C19:N19)</f>
        <v>19299</v>
      </c>
      <c r="P19" s="142">
        <v>19299</v>
      </c>
      <c r="Q19" s="205">
        <f t="shared" si="1"/>
        <v>0</v>
      </c>
    </row>
    <row r="20" spans="1:17" ht="13.5" customHeight="1" x14ac:dyDescent="0.2">
      <c r="A20" s="407" t="s">
        <v>28</v>
      </c>
      <c r="B20" s="412" t="s">
        <v>28</v>
      </c>
      <c r="C20" s="425">
        <v>167</v>
      </c>
      <c r="D20" s="192">
        <v>168</v>
      </c>
      <c r="E20" s="192">
        <v>170</v>
      </c>
      <c r="F20" s="192">
        <v>196</v>
      </c>
      <c r="G20" s="192">
        <v>104</v>
      </c>
      <c r="H20" s="192">
        <v>105</v>
      </c>
      <c r="I20" s="192">
        <v>86</v>
      </c>
      <c r="J20" s="192">
        <v>71</v>
      </c>
      <c r="K20" s="192">
        <v>82</v>
      </c>
      <c r="L20" s="192">
        <v>94</v>
      </c>
      <c r="M20" s="192">
        <v>75</v>
      </c>
      <c r="N20" s="192">
        <v>97</v>
      </c>
      <c r="O20" s="433">
        <f>SUM(C20:N20)</f>
        <v>1415</v>
      </c>
      <c r="P20" s="142">
        <v>1415</v>
      </c>
      <c r="Q20" s="205">
        <f t="shared" si="1"/>
        <v>0</v>
      </c>
    </row>
    <row r="21" spans="1:17" ht="13.5" customHeight="1" x14ac:dyDescent="0.2">
      <c r="A21" s="407" t="s">
        <v>32</v>
      </c>
      <c r="B21" s="412" t="s">
        <v>32</v>
      </c>
      <c r="C21" s="425">
        <v>0</v>
      </c>
      <c r="D21" s="192">
        <v>0</v>
      </c>
      <c r="E21" s="192">
        <v>0</v>
      </c>
      <c r="F21" s="192">
        <v>0</v>
      </c>
      <c r="G21" s="192">
        <v>0</v>
      </c>
      <c r="H21" s="192">
        <v>0</v>
      </c>
      <c r="I21" s="192">
        <v>0</v>
      </c>
      <c r="J21" s="192">
        <v>0</v>
      </c>
      <c r="K21" s="192">
        <v>0</v>
      </c>
      <c r="L21" s="192">
        <v>0</v>
      </c>
      <c r="M21" s="192">
        <v>0</v>
      </c>
      <c r="N21" s="192">
        <v>0</v>
      </c>
      <c r="O21" s="433">
        <f>SUM(C21:N21)</f>
        <v>0</v>
      </c>
      <c r="P21" s="142">
        <v>0</v>
      </c>
      <c r="Q21" s="205">
        <f t="shared" si="1"/>
        <v>0</v>
      </c>
    </row>
    <row r="22" spans="1:17" ht="13.5" customHeight="1" x14ac:dyDescent="0.2">
      <c r="A22" s="407" t="s">
        <v>40</v>
      </c>
      <c r="B22" s="412" t="s">
        <v>40</v>
      </c>
      <c r="C22" s="425">
        <v>742</v>
      </c>
      <c r="D22" s="192">
        <v>414</v>
      </c>
      <c r="E22" s="192">
        <v>314</v>
      </c>
      <c r="F22" s="192">
        <v>431</v>
      </c>
      <c r="G22" s="192">
        <v>400</v>
      </c>
      <c r="H22" s="192">
        <v>173</v>
      </c>
      <c r="I22" s="192">
        <v>182</v>
      </c>
      <c r="J22" s="192">
        <v>190</v>
      </c>
      <c r="K22" s="192">
        <v>266</v>
      </c>
      <c r="L22" s="192">
        <v>265</v>
      </c>
      <c r="M22" s="192">
        <v>0</v>
      </c>
      <c r="N22" s="192">
        <v>0</v>
      </c>
      <c r="O22" s="433">
        <f>SUM(C22:N22)</f>
        <v>3377</v>
      </c>
      <c r="P22" s="142">
        <v>3377</v>
      </c>
      <c r="Q22" s="205">
        <f t="shared" si="1"/>
        <v>0</v>
      </c>
    </row>
    <row r="23" spans="1:17" ht="18" customHeight="1" x14ac:dyDescent="0.2">
      <c r="A23" s="409" t="s">
        <v>218</v>
      </c>
      <c r="B23" s="414" t="s">
        <v>218</v>
      </c>
      <c r="C23" s="426">
        <v>101</v>
      </c>
      <c r="D23" s="193">
        <v>103</v>
      </c>
      <c r="E23" s="193">
        <v>102</v>
      </c>
      <c r="F23" s="193">
        <v>141</v>
      </c>
      <c r="G23" s="193">
        <v>86</v>
      </c>
      <c r="H23" s="193">
        <v>74</v>
      </c>
      <c r="I23" s="193">
        <v>90</v>
      </c>
      <c r="J23" s="193">
        <v>60</v>
      </c>
      <c r="K23" s="193">
        <v>56</v>
      </c>
      <c r="L23" s="193">
        <v>50</v>
      </c>
      <c r="M23" s="193">
        <v>54</v>
      </c>
      <c r="N23" s="193">
        <v>30</v>
      </c>
      <c r="O23" s="434">
        <f t="shared" ref="O23" si="5">SUM(O24)</f>
        <v>947</v>
      </c>
      <c r="P23" s="142">
        <v>947</v>
      </c>
      <c r="Q23" s="205">
        <f t="shared" si="1"/>
        <v>0</v>
      </c>
    </row>
    <row r="24" spans="1:17" ht="13.5" customHeight="1" x14ac:dyDescent="0.2">
      <c r="A24" s="407" t="s">
        <v>218</v>
      </c>
      <c r="B24" s="412" t="s">
        <v>218</v>
      </c>
      <c r="C24" s="425">
        <v>101</v>
      </c>
      <c r="D24" s="192">
        <v>103</v>
      </c>
      <c r="E24" s="192">
        <v>102</v>
      </c>
      <c r="F24" s="192">
        <v>141</v>
      </c>
      <c r="G24" s="192">
        <v>86</v>
      </c>
      <c r="H24" s="192">
        <v>74</v>
      </c>
      <c r="I24" s="192">
        <v>90</v>
      </c>
      <c r="J24" s="192">
        <v>60</v>
      </c>
      <c r="K24" s="192">
        <v>56</v>
      </c>
      <c r="L24" s="192">
        <v>50</v>
      </c>
      <c r="M24" s="192">
        <v>54</v>
      </c>
      <c r="N24" s="192">
        <v>30</v>
      </c>
      <c r="O24" s="433">
        <f>SUM(C24:N24)</f>
        <v>947</v>
      </c>
      <c r="P24" s="142">
        <v>947</v>
      </c>
      <c r="Q24" s="205">
        <f t="shared" si="1"/>
        <v>0</v>
      </c>
    </row>
    <row r="25" spans="1:17" ht="18" customHeight="1" x14ac:dyDescent="0.2">
      <c r="A25" s="409" t="s">
        <v>217</v>
      </c>
      <c r="B25" s="414" t="s">
        <v>217</v>
      </c>
      <c r="C25" s="426">
        <v>86</v>
      </c>
      <c r="D25" s="193">
        <v>13</v>
      </c>
      <c r="E25" s="193">
        <v>202</v>
      </c>
      <c r="F25" s="193">
        <v>110</v>
      </c>
      <c r="G25" s="193">
        <v>131</v>
      </c>
      <c r="H25" s="193">
        <v>51</v>
      </c>
      <c r="I25" s="193">
        <v>40</v>
      </c>
      <c r="J25" s="193">
        <v>27</v>
      </c>
      <c r="K25" s="193">
        <v>127</v>
      </c>
      <c r="L25" s="193">
        <v>126</v>
      </c>
      <c r="M25" s="193">
        <v>49</v>
      </c>
      <c r="N25" s="193">
        <v>70</v>
      </c>
      <c r="O25" s="434">
        <f t="shared" ref="O25" si="6">SUM(O26:O28)</f>
        <v>1032</v>
      </c>
      <c r="P25" s="142">
        <v>1032</v>
      </c>
      <c r="Q25" s="205">
        <f t="shared" si="1"/>
        <v>0</v>
      </c>
    </row>
    <row r="26" spans="1:17" ht="13.5" customHeight="1" x14ac:dyDescent="0.2">
      <c r="A26" s="407" t="s">
        <v>217</v>
      </c>
      <c r="B26" s="412" t="s">
        <v>217</v>
      </c>
      <c r="C26" s="425">
        <v>0</v>
      </c>
      <c r="D26" s="192">
        <v>0</v>
      </c>
      <c r="E26" s="192">
        <v>76</v>
      </c>
      <c r="F26" s="192">
        <v>42</v>
      </c>
      <c r="G26" s="192">
        <v>64</v>
      </c>
      <c r="H26" s="192">
        <v>36</v>
      </c>
      <c r="I26" s="192">
        <v>40</v>
      </c>
      <c r="J26" s="192">
        <v>0</v>
      </c>
      <c r="K26" s="192">
        <v>82</v>
      </c>
      <c r="L26" s="192">
        <v>114</v>
      </c>
      <c r="M26" s="192">
        <v>0</v>
      </c>
      <c r="N26" s="192">
        <v>0</v>
      </c>
      <c r="O26" s="433">
        <f>SUM(C26:N26)</f>
        <v>454</v>
      </c>
      <c r="P26" s="142">
        <v>454</v>
      </c>
      <c r="Q26" s="205">
        <f t="shared" si="1"/>
        <v>0</v>
      </c>
    </row>
    <row r="27" spans="1:17" ht="13.5" customHeight="1" x14ac:dyDescent="0.2">
      <c r="A27" s="407" t="s">
        <v>29</v>
      </c>
      <c r="B27" s="412" t="s">
        <v>29</v>
      </c>
      <c r="C27" s="425">
        <v>18</v>
      </c>
      <c r="D27" s="192">
        <v>0</v>
      </c>
      <c r="E27" s="192">
        <v>0</v>
      </c>
      <c r="F27" s="192">
        <v>0</v>
      </c>
      <c r="G27" s="192">
        <v>0</v>
      </c>
      <c r="H27" s="192">
        <v>0</v>
      </c>
      <c r="I27" s="192">
        <v>0</v>
      </c>
      <c r="J27" s="192">
        <v>0</v>
      </c>
      <c r="K27" s="192">
        <v>0</v>
      </c>
      <c r="L27" s="192">
        <v>0</v>
      </c>
      <c r="M27" s="192">
        <v>0</v>
      </c>
      <c r="N27" s="192">
        <v>0</v>
      </c>
      <c r="O27" s="433">
        <f>SUM(C27:N27)</f>
        <v>18</v>
      </c>
      <c r="P27" s="142">
        <v>18</v>
      </c>
      <c r="Q27" s="205">
        <f t="shared" si="1"/>
        <v>0</v>
      </c>
    </row>
    <row r="28" spans="1:17" ht="13.5" customHeight="1" x14ac:dyDescent="0.2">
      <c r="A28" s="407" t="s">
        <v>227</v>
      </c>
      <c r="B28" s="412" t="s">
        <v>227</v>
      </c>
      <c r="C28" s="425">
        <v>68</v>
      </c>
      <c r="D28" s="192">
        <v>13</v>
      </c>
      <c r="E28" s="192">
        <v>126</v>
      </c>
      <c r="F28" s="192">
        <v>68</v>
      </c>
      <c r="G28" s="192">
        <v>67</v>
      </c>
      <c r="H28" s="192">
        <v>15</v>
      </c>
      <c r="I28" s="192">
        <v>0</v>
      </c>
      <c r="J28" s="192">
        <v>27</v>
      </c>
      <c r="K28" s="192">
        <v>45</v>
      </c>
      <c r="L28" s="192">
        <v>12</v>
      </c>
      <c r="M28" s="192">
        <v>49</v>
      </c>
      <c r="N28" s="192">
        <v>70</v>
      </c>
      <c r="O28" s="433">
        <f>SUM(C28:N28)</f>
        <v>560</v>
      </c>
      <c r="P28" s="142">
        <v>560</v>
      </c>
      <c r="Q28" s="205">
        <f t="shared" si="1"/>
        <v>0</v>
      </c>
    </row>
    <row r="29" spans="1:17" s="148" customFormat="1" ht="18" customHeight="1" x14ac:dyDescent="0.25">
      <c r="A29" s="410" t="s">
        <v>27</v>
      </c>
      <c r="B29" s="415" t="s">
        <v>27</v>
      </c>
      <c r="C29" s="426">
        <v>1821</v>
      </c>
      <c r="D29" s="193">
        <v>1296</v>
      </c>
      <c r="E29" s="193">
        <v>1183</v>
      </c>
      <c r="F29" s="193">
        <v>1181</v>
      </c>
      <c r="G29" s="193">
        <v>1092</v>
      </c>
      <c r="H29" s="193">
        <v>1063</v>
      </c>
      <c r="I29" s="193">
        <v>1108</v>
      </c>
      <c r="J29" s="193">
        <v>1142</v>
      </c>
      <c r="K29" s="193">
        <v>1373</v>
      </c>
      <c r="L29" s="193">
        <v>898</v>
      </c>
      <c r="M29" s="193">
        <v>914</v>
      </c>
      <c r="N29" s="193">
        <v>984</v>
      </c>
      <c r="O29" s="434">
        <f t="shared" ref="O29" si="7">SUM(O30)</f>
        <v>14055</v>
      </c>
      <c r="P29" s="142">
        <v>14055</v>
      </c>
      <c r="Q29" s="205">
        <f t="shared" si="1"/>
        <v>0</v>
      </c>
    </row>
    <row r="30" spans="1:17" ht="13.5" customHeight="1" x14ac:dyDescent="0.2">
      <c r="A30" s="407" t="s">
        <v>27</v>
      </c>
      <c r="B30" s="412" t="s">
        <v>27</v>
      </c>
      <c r="C30" s="425">
        <v>1821</v>
      </c>
      <c r="D30" s="192">
        <v>1296</v>
      </c>
      <c r="E30" s="192">
        <v>1183</v>
      </c>
      <c r="F30" s="192">
        <v>1181</v>
      </c>
      <c r="G30" s="192">
        <v>1092</v>
      </c>
      <c r="H30" s="192">
        <v>1063</v>
      </c>
      <c r="I30" s="192">
        <v>1108</v>
      </c>
      <c r="J30" s="192">
        <v>1142</v>
      </c>
      <c r="K30" s="192">
        <v>1373</v>
      </c>
      <c r="L30" s="192">
        <v>898</v>
      </c>
      <c r="M30" s="192">
        <v>914</v>
      </c>
      <c r="N30" s="192">
        <v>984</v>
      </c>
      <c r="O30" s="433">
        <f>SUM(C30:N30)</f>
        <v>14055</v>
      </c>
      <c r="P30" s="142">
        <v>14055</v>
      </c>
      <c r="Q30" s="205">
        <f t="shared" si="1"/>
        <v>0</v>
      </c>
    </row>
    <row r="31" spans="1:17" ht="18" customHeight="1" x14ac:dyDescent="0.2">
      <c r="A31" s="409" t="s">
        <v>215</v>
      </c>
      <c r="B31" s="414" t="s">
        <v>215</v>
      </c>
      <c r="C31" s="426">
        <v>1450</v>
      </c>
      <c r="D31" s="193">
        <v>1015</v>
      </c>
      <c r="E31" s="193">
        <v>835</v>
      </c>
      <c r="F31" s="193">
        <v>1024</v>
      </c>
      <c r="G31" s="193">
        <v>881</v>
      </c>
      <c r="H31" s="193">
        <v>106</v>
      </c>
      <c r="I31" s="193">
        <v>123</v>
      </c>
      <c r="J31" s="193">
        <v>119</v>
      </c>
      <c r="K31" s="193">
        <v>148</v>
      </c>
      <c r="L31" s="193">
        <v>136</v>
      </c>
      <c r="M31" s="193">
        <v>126</v>
      </c>
      <c r="N31" s="193">
        <v>83</v>
      </c>
      <c r="O31" s="434">
        <f t="shared" ref="O31" si="8">SUM(O32:O34)</f>
        <v>6046</v>
      </c>
      <c r="P31" s="142">
        <v>6046</v>
      </c>
      <c r="Q31" s="205">
        <f t="shared" si="1"/>
        <v>0</v>
      </c>
    </row>
    <row r="32" spans="1:17" ht="13.5" customHeight="1" x14ac:dyDescent="0.2">
      <c r="A32" s="407" t="s">
        <v>215</v>
      </c>
      <c r="B32" s="412" t="s">
        <v>215</v>
      </c>
      <c r="C32" s="425">
        <v>1250</v>
      </c>
      <c r="D32" s="192">
        <v>829</v>
      </c>
      <c r="E32" s="192">
        <v>668</v>
      </c>
      <c r="F32" s="192">
        <v>898</v>
      </c>
      <c r="G32" s="192">
        <v>762</v>
      </c>
      <c r="H32" s="192">
        <v>0</v>
      </c>
      <c r="I32" s="192">
        <v>0</v>
      </c>
      <c r="J32" s="192">
        <v>0</v>
      </c>
      <c r="K32" s="192">
        <v>0</v>
      </c>
      <c r="L32" s="192">
        <v>0</v>
      </c>
      <c r="M32" s="192">
        <v>0</v>
      </c>
      <c r="N32" s="192">
        <v>0</v>
      </c>
      <c r="O32" s="433">
        <f>SUM(C32:N32)</f>
        <v>4407</v>
      </c>
      <c r="P32" s="142">
        <v>4407</v>
      </c>
      <c r="Q32" s="205">
        <f t="shared" si="1"/>
        <v>0</v>
      </c>
    </row>
    <row r="33" spans="1:17" ht="13.5" customHeight="1" x14ac:dyDescent="0.2">
      <c r="A33" s="407" t="s">
        <v>46</v>
      </c>
      <c r="B33" s="412" t="s">
        <v>46</v>
      </c>
      <c r="C33" s="425">
        <v>160</v>
      </c>
      <c r="D33" s="192">
        <v>120</v>
      </c>
      <c r="E33" s="192">
        <v>100</v>
      </c>
      <c r="F33" s="192">
        <v>66</v>
      </c>
      <c r="G33" s="192">
        <v>56</v>
      </c>
      <c r="H33" s="192">
        <v>46</v>
      </c>
      <c r="I33" s="192">
        <v>60</v>
      </c>
      <c r="J33" s="192">
        <v>70</v>
      </c>
      <c r="K33" s="192">
        <v>90</v>
      </c>
      <c r="L33" s="192">
        <v>73</v>
      </c>
      <c r="M33" s="192">
        <v>70</v>
      </c>
      <c r="N33" s="192">
        <v>25</v>
      </c>
      <c r="O33" s="433">
        <f>SUM(C33:N33)</f>
        <v>936</v>
      </c>
      <c r="P33" s="142">
        <v>936</v>
      </c>
      <c r="Q33" s="205">
        <f t="shared" si="1"/>
        <v>0</v>
      </c>
    </row>
    <row r="34" spans="1:17" ht="13.5" customHeight="1" x14ac:dyDescent="0.2">
      <c r="A34" s="407" t="s">
        <v>214</v>
      </c>
      <c r="B34" s="412" t="s">
        <v>214</v>
      </c>
      <c r="C34" s="425">
        <v>40</v>
      </c>
      <c r="D34" s="192">
        <v>66</v>
      </c>
      <c r="E34" s="192">
        <v>67</v>
      </c>
      <c r="F34" s="192">
        <v>60</v>
      </c>
      <c r="G34" s="192">
        <v>63</v>
      </c>
      <c r="H34" s="192">
        <v>60</v>
      </c>
      <c r="I34" s="192">
        <v>63</v>
      </c>
      <c r="J34" s="192">
        <v>49</v>
      </c>
      <c r="K34" s="192">
        <v>58</v>
      </c>
      <c r="L34" s="192">
        <v>63</v>
      </c>
      <c r="M34" s="192">
        <v>56</v>
      </c>
      <c r="N34" s="192">
        <v>58</v>
      </c>
      <c r="O34" s="433">
        <f>SUM(C34:N34)</f>
        <v>703</v>
      </c>
      <c r="P34" s="142">
        <v>703</v>
      </c>
      <c r="Q34" s="205">
        <f t="shared" si="1"/>
        <v>0</v>
      </c>
    </row>
    <row r="35" spans="1:17" ht="18" customHeight="1" x14ac:dyDescent="0.2">
      <c r="A35" s="409" t="s">
        <v>34</v>
      </c>
      <c r="B35" s="414" t="s">
        <v>34</v>
      </c>
      <c r="C35" s="426">
        <v>0</v>
      </c>
      <c r="D35" s="193">
        <v>0</v>
      </c>
      <c r="E35" s="193">
        <v>0</v>
      </c>
      <c r="F35" s="19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0</v>
      </c>
      <c r="O35" s="434">
        <f t="shared" ref="O35" si="9">SUM(O36)</f>
        <v>0</v>
      </c>
      <c r="P35" s="142">
        <v>0</v>
      </c>
      <c r="Q35" s="205">
        <f t="shared" si="1"/>
        <v>0</v>
      </c>
    </row>
    <row r="36" spans="1:17" ht="13.5" customHeight="1" x14ac:dyDescent="0.2">
      <c r="A36" s="407" t="s">
        <v>34</v>
      </c>
      <c r="B36" s="412" t="s">
        <v>34</v>
      </c>
      <c r="C36" s="425">
        <v>0</v>
      </c>
      <c r="D36" s="192">
        <v>0</v>
      </c>
      <c r="E36" s="192">
        <v>0</v>
      </c>
      <c r="F36" s="192">
        <v>0</v>
      </c>
      <c r="G36" s="192">
        <v>0</v>
      </c>
      <c r="H36" s="192">
        <v>0</v>
      </c>
      <c r="I36" s="192">
        <v>0</v>
      </c>
      <c r="J36" s="192">
        <v>0</v>
      </c>
      <c r="K36" s="192">
        <v>0</v>
      </c>
      <c r="L36" s="192">
        <v>0</v>
      </c>
      <c r="M36" s="192">
        <v>0</v>
      </c>
      <c r="N36" s="192">
        <v>0</v>
      </c>
      <c r="O36" s="433">
        <f>SUM(C36:N36)</f>
        <v>0</v>
      </c>
      <c r="P36" s="142">
        <v>0</v>
      </c>
      <c r="Q36" s="205">
        <f t="shared" si="1"/>
        <v>0</v>
      </c>
    </row>
    <row r="37" spans="1:17" ht="18" customHeight="1" x14ac:dyDescent="0.2">
      <c r="A37" s="409" t="s">
        <v>36</v>
      </c>
      <c r="B37" s="414" t="s">
        <v>36</v>
      </c>
      <c r="C37" s="426">
        <v>37</v>
      </c>
      <c r="D37" s="193">
        <v>18</v>
      </c>
      <c r="E37" s="193">
        <v>53</v>
      </c>
      <c r="F37" s="193">
        <v>60</v>
      </c>
      <c r="G37" s="193">
        <v>60</v>
      </c>
      <c r="H37" s="193">
        <v>0</v>
      </c>
      <c r="I37" s="193">
        <v>0</v>
      </c>
      <c r="J37" s="193">
        <v>60</v>
      </c>
      <c r="K37" s="193">
        <v>114</v>
      </c>
      <c r="L37" s="193">
        <v>130</v>
      </c>
      <c r="M37" s="193">
        <v>77</v>
      </c>
      <c r="N37" s="193">
        <v>83</v>
      </c>
      <c r="O37" s="434">
        <f t="shared" ref="O37" si="10">SUM(O38)</f>
        <v>692</v>
      </c>
      <c r="P37" s="142">
        <v>692</v>
      </c>
      <c r="Q37" s="205">
        <f t="shared" si="1"/>
        <v>0</v>
      </c>
    </row>
    <row r="38" spans="1:17" ht="13.5" customHeight="1" x14ac:dyDescent="0.2">
      <c r="A38" s="407" t="s">
        <v>36</v>
      </c>
      <c r="B38" s="412" t="s">
        <v>36</v>
      </c>
      <c r="C38" s="425">
        <v>37</v>
      </c>
      <c r="D38" s="192">
        <v>18</v>
      </c>
      <c r="E38" s="192">
        <v>53</v>
      </c>
      <c r="F38" s="192">
        <v>60</v>
      </c>
      <c r="G38" s="192">
        <v>60</v>
      </c>
      <c r="H38" s="192">
        <v>0</v>
      </c>
      <c r="I38" s="192">
        <v>0</v>
      </c>
      <c r="J38" s="192">
        <v>60</v>
      </c>
      <c r="K38" s="192">
        <v>114</v>
      </c>
      <c r="L38" s="192">
        <v>130</v>
      </c>
      <c r="M38" s="192">
        <v>77</v>
      </c>
      <c r="N38" s="192">
        <v>83</v>
      </c>
      <c r="O38" s="433">
        <f>SUM(C38:N38)</f>
        <v>692</v>
      </c>
      <c r="P38" s="142">
        <v>692</v>
      </c>
      <c r="Q38" s="205">
        <f t="shared" si="1"/>
        <v>0</v>
      </c>
    </row>
    <row r="39" spans="1:17" ht="18" customHeight="1" x14ac:dyDescent="0.2">
      <c r="A39" s="409" t="s">
        <v>213</v>
      </c>
      <c r="B39" s="414" t="s">
        <v>213</v>
      </c>
      <c r="C39" s="426">
        <v>453</v>
      </c>
      <c r="D39" s="193">
        <v>284</v>
      </c>
      <c r="E39" s="193">
        <v>348</v>
      </c>
      <c r="F39" s="193">
        <v>365</v>
      </c>
      <c r="G39" s="193">
        <v>409</v>
      </c>
      <c r="H39" s="193">
        <v>317</v>
      </c>
      <c r="I39" s="193">
        <v>329</v>
      </c>
      <c r="J39" s="193">
        <v>290</v>
      </c>
      <c r="K39" s="193">
        <v>325</v>
      </c>
      <c r="L39" s="193">
        <v>342</v>
      </c>
      <c r="M39" s="193">
        <v>412</v>
      </c>
      <c r="N39" s="193">
        <v>0</v>
      </c>
      <c r="O39" s="434">
        <f t="shared" ref="O39" si="11">SUM(O40:O43)</f>
        <v>3874</v>
      </c>
      <c r="P39" s="142">
        <v>3874</v>
      </c>
      <c r="Q39" s="205">
        <f t="shared" si="1"/>
        <v>0</v>
      </c>
    </row>
    <row r="40" spans="1:17" ht="13.5" customHeight="1" x14ac:dyDescent="0.2">
      <c r="A40" s="407" t="s">
        <v>213</v>
      </c>
      <c r="B40" s="412" t="s">
        <v>213</v>
      </c>
      <c r="C40" s="428">
        <v>261</v>
      </c>
      <c r="D40" s="195">
        <v>183</v>
      </c>
      <c r="E40" s="195">
        <v>238</v>
      </c>
      <c r="F40" s="195">
        <v>241</v>
      </c>
      <c r="G40" s="195">
        <v>249</v>
      </c>
      <c r="H40" s="195">
        <v>210</v>
      </c>
      <c r="I40" s="195">
        <v>185</v>
      </c>
      <c r="J40" s="195">
        <v>163</v>
      </c>
      <c r="K40" s="195">
        <v>154</v>
      </c>
      <c r="L40" s="195">
        <v>172</v>
      </c>
      <c r="M40" s="195">
        <v>253</v>
      </c>
      <c r="N40" s="195">
        <v>0</v>
      </c>
      <c r="O40" s="433">
        <f>SUM(C40:N40)</f>
        <v>2309</v>
      </c>
      <c r="P40" s="142">
        <v>2309</v>
      </c>
      <c r="Q40" s="205">
        <f t="shared" si="1"/>
        <v>0</v>
      </c>
    </row>
    <row r="41" spans="1:17" ht="13.5" customHeight="1" x14ac:dyDescent="0.2">
      <c r="A41" s="407" t="s">
        <v>212</v>
      </c>
      <c r="B41" s="412" t="s">
        <v>212</v>
      </c>
      <c r="C41" s="425">
        <v>115</v>
      </c>
      <c r="D41" s="192">
        <v>41</v>
      </c>
      <c r="E41" s="192">
        <v>42</v>
      </c>
      <c r="F41" s="192">
        <v>62</v>
      </c>
      <c r="G41" s="192">
        <v>44</v>
      </c>
      <c r="H41" s="192">
        <v>37</v>
      </c>
      <c r="I41" s="192">
        <v>41</v>
      </c>
      <c r="J41" s="192">
        <v>47</v>
      </c>
      <c r="K41" s="192">
        <v>74</v>
      </c>
      <c r="L41" s="192">
        <v>84</v>
      </c>
      <c r="M41" s="192">
        <v>76</v>
      </c>
      <c r="N41" s="192">
        <v>0</v>
      </c>
      <c r="O41" s="433">
        <f>SUM(C41:N41)</f>
        <v>663</v>
      </c>
      <c r="P41" s="142">
        <v>663</v>
      </c>
      <c r="Q41" s="205">
        <f t="shared" si="1"/>
        <v>0</v>
      </c>
    </row>
    <row r="42" spans="1:17" ht="13.5" customHeight="1" x14ac:dyDescent="0.2">
      <c r="A42" s="407" t="s">
        <v>226</v>
      </c>
      <c r="B42" s="412" t="s">
        <v>226</v>
      </c>
      <c r="C42" s="428">
        <v>34</v>
      </c>
      <c r="D42" s="195">
        <v>35</v>
      </c>
      <c r="E42" s="195">
        <v>44</v>
      </c>
      <c r="F42" s="195">
        <v>40</v>
      </c>
      <c r="G42" s="195">
        <v>54</v>
      </c>
      <c r="H42" s="195">
        <v>26</v>
      </c>
      <c r="I42" s="195">
        <v>68</v>
      </c>
      <c r="J42" s="195">
        <v>43</v>
      </c>
      <c r="K42" s="195">
        <v>60</v>
      </c>
      <c r="L42" s="195">
        <v>54</v>
      </c>
      <c r="M42" s="195">
        <v>50</v>
      </c>
      <c r="N42" s="195">
        <v>0</v>
      </c>
      <c r="O42" s="433">
        <f>SUM(C42:N42)</f>
        <v>508</v>
      </c>
      <c r="P42" s="142">
        <v>508</v>
      </c>
      <c r="Q42" s="205">
        <f t="shared" si="1"/>
        <v>0</v>
      </c>
    </row>
    <row r="43" spans="1:17" ht="13.5" customHeight="1" x14ac:dyDescent="0.2">
      <c r="A43" s="407" t="s">
        <v>210</v>
      </c>
      <c r="B43" s="412" t="s">
        <v>210</v>
      </c>
      <c r="C43" s="425">
        <v>43</v>
      </c>
      <c r="D43" s="192">
        <v>25</v>
      </c>
      <c r="E43" s="192">
        <v>24</v>
      </c>
      <c r="F43" s="192">
        <v>22</v>
      </c>
      <c r="G43" s="192">
        <v>62</v>
      </c>
      <c r="H43" s="192">
        <v>44</v>
      </c>
      <c r="I43" s="192">
        <v>35</v>
      </c>
      <c r="J43" s="192">
        <v>37</v>
      </c>
      <c r="K43" s="192">
        <v>37</v>
      </c>
      <c r="L43" s="192">
        <v>32</v>
      </c>
      <c r="M43" s="192">
        <v>33</v>
      </c>
      <c r="N43" s="192">
        <v>0</v>
      </c>
      <c r="O43" s="433">
        <f>SUM(C43:N43)</f>
        <v>394</v>
      </c>
      <c r="P43" s="142">
        <v>394</v>
      </c>
      <c r="Q43" s="205">
        <f t="shared" si="1"/>
        <v>0</v>
      </c>
    </row>
    <row r="44" spans="1:17" ht="18" customHeight="1" x14ac:dyDescent="0.2">
      <c r="A44" s="409" t="s">
        <v>209</v>
      </c>
      <c r="B44" s="414" t="s">
        <v>209</v>
      </c>
      <c r="C44" s="426">
        <v>1141</v>
      </c>
      <c r="D44" s="193">
        <v>905</v>
      </c>
      <c r="E44" s="193">
        <v>904</v>
      </c>
      <c r="F44" s="193">
        <v>823</v>
      </c>
      <c r="G44" s="193">
        <v>783</v>
      </c>
      <c r="H44" s="193">
        <v>762</v>
      </c>
      <c r="I44" s="193">
        <v>761</v>
      </c>
      <c r="J44" s="193">
        <v>728</v>
      </c>
      <c r="K44" s="193">
        <v>737</v>
      </c>
      <c r="L44" s="193">
        <v>641</v>
      </c>
      <c r="M44" s="193">
        <v>654</v>
      </c>
      <c r="N44" s="193">
        <v>209</v>
      </c>
      <c r="O44" s="434">
        <f t="shared" ref="O44" si="12">SUM(O45:O49)</f>
        <v>9048</v>
      </c>
      <c r="P44" s="142">
        <v>9048</v>
      </c>
      <c r="Q44" s="205">
        <f t="shared" si="1"/>
        <v>0</v>
      </c>
    </row>
    <row r="45" spans="1:17" ht="13.5" customHeight="1" x14ac:dyDescent="0.2">
      <c r="A45" s="407" t="s">
        <v>35</v>
      </c>
      <c r="B45" s="412" t="s">
        <v>35</v>
      </c>
      <c r="C45" s="425">
        <v>870</v>
      </c>
      <c r="D45" s="192">
        <v>734</v>
      </c>
      <c r="E45" s="192">
        <v>714</v>
      </c>
      <c r="F45" s="192">
        <v>606</v>
      </c>
      <c r="G45" s="192">
        <v>561</v>
      </c>
      <c r="H45" s="192">
        <v>562</v>
      </c>
      <c r="I45" s="192">
        <v>551</v>
      </c>
      <c r="J45" s="192">
        <v>541</v>
      </c>
      <c r="K45" s="192">
        <v>568</v>
      </c>
      <c r="L45" s="192">
        <v>465</v>
      </c>
      <c r="M45" s="192">
        <v>479</v>
      </c>
      <c r="N45" s="192">
        <v>0</v>
      </c>
      <c r="O45" s="433">
        <f>SUM(C45:N45)</f>
        <v>6651</v>
      </c>
      <c r="P45" s="142">
        <v>6651</v>
      </c>
      <c r="Q45" s="205">
        <f t="shared" si="1"/>
        <v>0</v>
      </c>
    </row>
    <row r="46" spans="1:17" ht="13.5" customHeight="1" x14ac:dyDescent="0.2">
      <c r="A46" s="407" t="s">
        <v>208</v>
      </c>
      <c r="B46" s="412" t="s">
        <v>208</v>
      </c>
      <c r="C46" s="425">
        <v>49</v>
      </c>
      <c r="D46" s="192">
        <v>52</v>
      </c>
      <c r="E46" s="192">
        <v>32</v>
      </c>
      <c r="F46" s="192">
        <v>129</v>
      </c>
      <c r="G46" s="192">
        <v>124</v>
      </c>
      <c r="H46" s="192">
        <v>102</v>
      </c>
      <c r="I46" s="192">
        <v>78</v>
      </c>
      <c r="J46" s="192">
        <v>99</v>
      </c>
      <c r="K46" s="192">
        <v>103</v>
      </c>
      <c r="L46" s="192">
        <v>105</v>
      </c>
      <c r="M46" s="192">
        <v>120</v>
      </c>
      <c r="N46" s="192">
        <v>182</v>
      </c>
      <c r="O46" s="433">
        <f>SUM(C46:N46)</f>
        <v>1175</v>
      </c>
      <c r="P46" s="142">
        <v>1175</v>
      </c>
      <c r="Q46" s="205">
        <f t="shared" si="1"/>
        <v>0</v>
      </c>
    </row>
    <row r="47" spans="1:17" ht="13.5" customHeight="1" x14ac:dyDescent="0.2">
      <c r="A47" s="407" t="s">
        <v>207</v>
      </c>
      <c r="B47" s="412" t="s">
        <v>207</v>
      </c>
      <c r="C47" s="425">
        <v>141</v>
      </c>
      <c r="D47" s="192">
        <v>80</v>
      </c>
      <c r="E47" s="192">
        <v>95</v>
      </c>
      <c r="F47" s="192">
        <v>50</v>
      </c>
      <c r="G47" s="192">
        <v>50</v>
      </c>
      <c r="H47" s="192">
        <v>70</v>
      </c>
      <c r="I47" s="192">
        <v>90</v>
      </c>
      <c r="J47" s="192">
        <v>62</v>
      </c>
      <c r="K47" s="192">
        <v>25</v>
      </c>
      <c r="L47" s="192">
        <v>25</v>
      </c>
      <c r="M47" s="192">
        <v>36</v>
      </c>
      <c r="N47" s="192">
        <v>0</v>
      </c>
      <c r="O47" s="433">
        <f>SUM(C47:N47)</f>
        <v>724</v>
      </c>
      <c r="P47" s="142">
        <v>724</v>
      </c>
      <c r="Q47" s="205">
        <f t="shared" si="1"/>
        <v>0</v>
      </c>
    </row>
    <row r="48" spans="1:17" ht="13.5" customHeight="1" x14ac:dyDescent="0.2">
      <c r="A48" s="407" t="s">
        <v>206</v>
      </c>
      <c r="B48" s="412" t="s">
        <v>206</v>
      </c>
      <c r="C48" s="425">
        <v>9</v>
      </c>
      <c r="D48" s="192">
        <v>15</v>
      </c>
      <c r="E48" s="192">
        <v>18</v>
      </c>
      <c r="F48" s="192">
        <v>11</v>
      </c>
      <c r="G48" s="192">
        <v>20</v>
      </c>
      <c r="H48" s="192">
        <v>0</v>
      </c>
      <c r="I48" s="192">
        <v>8</v>
      </c>
      <c r="J48" s="192">
        <v>9</v>
      </c>
      <c r="K48" s="192">
        <v>16</v>
      </c>
      <c r="L48" s="192">
        <v>19</v>
      </c>
      <c r="M48" s="192">
        <v>19</v>
      </c>
      <c r="N48" s="192">
        <v>27</v>
      </c>
      <c r="O48" s="433">
        <f>SUM(C48:N48)</f>
        <v>171</v>
      </c>
      <c r="P48" s="142">
        <v>171</v>
      </c>
      <c r="Q48" s="205">
        <f t="shared" si="1"/>
        <v>0</v>
      </c>
    </row>
    <row r="49" spans="1:17" ht="13.5" customHeight="1" x14ac:dyDescent="0.2">
      <c r="A49" s="407" t="s">
        <v>205</v>
      </c>
      <c r="B49" s="412" t="s">
        <v>205</v>
      </c>
      <c r="C49" s="425">
        <v>72</v>
      </c>
      <c r="D49" s="192">
        <v>24</v>
      </c>
      <c r="E49" s="192">
        <v>45</v>
      </c>
      <c r="F49" s="192">
        <v>27</v>
      </c>
      <c r="G49" s="192">
        <v>28</v>
      </c>
      <c r="H49" s="192">
        <v>28</v>
      </c>
      <c r="I49" s="192">
        <v>34</v>
      </c>
      <c r="J49" s="192">
        <v>17</v>
      </c>
      <c r="K49" s="192">
        <v>25</v>
      </c>
      <c r="L49" s="192">
        <v>27</v>
      </c>
      <c r="M49" s="192">
        <v>0</v>
      </c>
      <c r="N49" s="192">
        <v>0</v>
      </c>
      <c r="O49" s="433">
        <f>SUM(C49:N49)</f>
        <v>327</v>
      </c>
      <c r="P49" s="142">
        <v>327</v>
      </c>
      <c r="Q49" s="205">
        <f t="shared" si="1"/>
        <v>0</v>
      </c>
    </row>
    <row r="50" spans="1:17" ht="18" customHeight="1" x14ac:dyDescent="0.2">
      <c r="A50" s="409" t="s">
        <v>204</v>
      </c>
      <c r="B50" s="414" t="s">
        <v>204</v>
      </c>
      <c r="C50" s="426">
        <v>1103</v>
      </c>
      <c r="D50" s="193">
        <v>988</v>
      </c>
      <c r="E50" s="193">
        <v>838</v>
      </c>
      <c r="F50" s="193">
        <v>941</v>
      </c>
      <c r="G50" s="193">
        <v>1055</v>
      </c>
      <c r="H50" s="193">
        <v>986</v>
      </c>
      <c r="I50" s="193">
        <v>1499</v>
      </c>
      <c r="J50" s="193">
        <v>932</v>
      </c>
      <c r="K50" s="193">
        <v>954</v>
      </c>
      <c r="L50" s="193">
        <v>945</v>
      </c>
      <c r="M50" s="193">
        <v>934</v>
      </c>
      <c r="N50" s="193">
        <v>889</v>
      </c>
      <c r="O50" s="434">
        <f>SUM(O51:O54)</f>
        <v>12064</v>
      </c>
      <c r="P50" s="142">
        <v>12064</v>
      </c>
      <c r="Q50" s="205">
        <f t="shared" si="1"/>
        <v>0</v>
      </c>
    </row>
    <row r="51" spans="1:17" ht="13.5" customHeight="1" x14ac:dyDescent="0.2">
      <c r="A51" s="407" t="s">
        <v>47</v>
      </c>
      <c r="B51" s="412" t="s">
        <v>47</v>
      </c>
      <c r="C51" s="425">
        <v>791</v>
      </c>
      <c r="D51" s="192">
        <v>787</v>
      </c>
      <c r="E51" s="192">
        <v>753</v>
      </c>
      <c r="F51" s="192">
        <v>849</v>
      </c>
      <c r="G51" s="192">
        <v>959</v>
      </c>
      <c r="H51" s="192">
        <v>884</v>
      </c>
      <c r="I51" s="192">
        <v>1435</v>
      </c>
      <c r="J51" s="192">
        <v>894</v>
      </c>
      <c r="K51" s="192">
        <v>879</v>
      </c>
      <c r="L51" s="192">
        <v>869</v>
      </c>
      <c r="M51" s="192">
        <v>872</v>
      </c>
      <c r="N51" s="192">
        <v>834</v>
      </c>
      <c r="O51" s="433">
        <f>SUM(C51:N51)</f>
        <v>10806</v>
      </c>
      <c r="P51" s="142">
        <v>10806</v>
      </c>
      <c r="Q51" s="205">
        <f t="shared" si="1"/>
        <v>0</v>
      </c>
    </row>
    <row r="52" spans="1:17" ht="13.5" customHeight="1" x14ac:dyDescent="0.2">
      <c r="A52" s="407" t="s">
        <v>203</v>
      </c>
      <c r="B52" s="412" t="s">
        <v>203</v>
      </c>
      <c r="C52" s="425">
        <v>18</v>
      </c>
      <c r="D52" s="192">
        <v>27</v>
      </c>
      <c r="E52" s="192">
        <v>10</v>
      </c>
      <c r="F52" s="192">
        <v>22</v>
      </c>
      <c r="G52" s="192">
        <v>22</v>
      </c>
      <c r="H52" s="192">
        <v>43</v>
      </c>
      <c r="I52" s="192">
        <v>15</v>
      </c>
      <c r="J52" s="192">
        <v>10</v>
      </c>
      <c r="K52" s="192">
        <v>26</v>
      </c>
      <c r="L52" s="192">
        <v>40</v>
      </c>
      <c r="M52" s="192">
        <v>12</v>
      </c>
      <c r="N52" s="192">
        <v>14</v>
      </c>
      <c r="O52" s="433">
        <f>SUM(C52:N52)</f>
        <v>259</v>
      </c>
      <c r="P52" s="142">
        <v>259</v>
      </c>
      <c r="Q52" s="205">
        <f t="shared" si="1"/>
        <v>0</v>
      </c>
    </row>
    <row r="53" spans="1:17" ht="13.5" customHeight="1" x14ac:dyDescent="0.2">
      <c r="A53" s="407" t="s">
        <v>202</v>
      </c>
      <c r="B53" s="412" t="s">
        <v>202</v>
      </c>
      <c r="C53" s="425">
        <v>173</v>
      </c>
      <c r="D53" s="192">
        <v>174</v>
      </c>
      <c r="E53" s="192">
        <v>75</v>
      </c>
      <c r="F53" s="192">
        <v>70</v>
      </c>
      <c r="G53" s="192">
        <v>74</v>
      </c>
      <c r="H53" s="192">
        <v>59</v>
      </c>
      <c r="I53" s="192">
        <v>49</v>
      </c>
      <c r="J53" s="192">
        <v>28</v>
      </c>
      <c r="K53" s="192">
        <v>49</v>
      </c>
      <c r="L53" s="192">
        <v>36</v>
      </c>
      <c r="M53" s="192">
        <v>50</v>
      </c>
      <c r="N53" s="192">
        <v>41</v>
      </c>
      <c r="O53" s="433">
        <f>SUM(C53:N53)</f>
        <v>878</v>
      </c>
      <c r="P53" s="142">
        <v>878</v>
      </c>
      <c r="Q53" s="205">
        <f t="shared" si="1"/>
        <v>0</v>
      </c>
    </row>
    <row r="54" spans="1:17" ht="13.5" customHeight="1" x14ac:dyDescent="0.2">
      <c r="A54" s="407" t="s">
        <v>378</v>
      </c>
      <c r="B54" s="412" t="s">
        <v>378</v>
      </c>
      <c r="C54" s="425">
        <v>121</v>
      </c>
      <c r="D54" s="192">
        <v>0</v>
      </c>
      <c r="E54" s="192">
        <v>0</v>
      </c>
      <c r="F54" s="192">
        <v>0</v>
      </c>
      <c r="G54" s="192">
        <v>0</v>
      </c>
      <c r="H54" s="192">
        <v>0</v>
      </c>
      <c r="I54" s="192">
        <v>0</v>
      </c>
      <c r="J54" s="192">
        <v>0</v>
      </c>
      <c r="K54" s="192">
        <v>0</v>
      </c>
      <c r="L54" s="192">
        <v>0</v>
      </c>
      <c r="M54" s="192">
        <v>0</v>
      </c>
      <c r="N54" s="192">
        <v>0</v>
      </c>
      <c r="O54" s="433">
        <f>SUM(C54:N54)</f>
        <v>121</v>
      </c>
      <c r="P54" s="142">
        <v>121</v>
      </c>
      <c r="Q54" s="205">
        <f t="shared" si="1"/>
        <v>0</v>
      </c>
    </row>
    <row r="55" spans="1:17" ht="18" customHeight="1" x14ac:dyDescent="0.2">
      <c r="A55" s="409" t="s">
        <v>201</v>
      </c>
      <c r="B55" s="414" t="s">
        <v>201</v>
      </c>
      <c r="C55" s="426">
        <v>812</v>
      </c>
      <c r="D55" s="193">
        <v>624</v>
      </c>
      <c r="E55" s="193">
        <v>566</v>
      </c>
      <c r="F55" s="193">
        <v>632</v>
      </c>
      <c r="G55" s="193">
        <v>829</v>
      </c>
      <c r="H55" s="193">
        <v>658</v>
      </c>
      <c r="I55" s="193">
        <v>770</v>
      </c>
      <c r="J55" s="193">
        <v>683</v>
      </c>
      <c r="K55" s="193">
        <v>640</v>
      </c>
      <c r="L55" s="193">
        <v>672</v>
      </c>
      <c r="M55" s="193">
        <v>367</v>
      </c>
      <c r="N55" s="193">
        <v>557</v>
      </c>
      <c r="O55" s="434">
        <f t="shared" ref="O55" si="13">SUM(O56)</f>
        <v>7810</v>
      </c>
      <c r="P55" s="142">
        <v>7810</v>
      </c>
      <c r="Q55" s="205">
        <f t="shared" si="1"/>
        <v>0</v>
      </c>
    </row>
    <row r="56" spans="1:17" ht="13.5" customHeight="1" x14ac:dyDescent="0.2">
      <c r="A56" s="407" t="s">
        <v>30</v>
      </c>
      <c r="B56" s="412" t="s">
        <v>30</v>
      </c>
      <c r="C56" s="425">
        <v>812</v>
      </c>
      <c r="D56" s="192">
        <v>624</v>
      </c>
      <c r="E56" s="192">
        <v>566</v>
      </c>
      <c r="F56" s="192">
        <v>632</v>
      </c>
      <c r="G56" s="192">
        <v>829</v>
      </c>
      <c r="H56" s="192">
        <v>658</v>
      </c>
      <c r="I56" s="192">
        <v>770</v>
      </c>
      <c r="J56" s="192">
        <v>683</v>
      </c>
      <c r="K56" s="192">
        <v>640</v>
      </c>
      <c r="L56" s="192">
        <v>672</v>
      </c>
      <c r="M56" s="192">
        <v>367</v>
      </c>
      <c r="N56" s="192">
        <v>557</v>
      </c>
      <c r="O56" s="433">
        <f>SUM(C56:N56)</f>
        <v>7810</v>
      </c>
      <c r="P56" s="142">
        <v>7810</v>
      </c>
      <c r="Q56" s="205">
        <f t="shared" si="1"/>
        <v>0</v>
      </c>
    </row>
    <row r="57" spans="1:17" ht="18" customHeight="1" x14ac:dyDescent="0.2">
      <c r="A57" s="409" t="s">
        <v>59</v>
      </c>
      <c r="B57" s="414" t="s">
        <v>59</v>
      </c>
      <c r="C57" s="426">
        <v>26172</v>
      </c>
      <c r="D57" s="193">
        <v>20814</v>
      </c>
      <c r="E57" s="193">
        <v>22427</v>
      </c>
      <c r="F57" s="193">
        <v>21703</v>
      </c>
      <c r="G57" s="193">
        <v>19506</v>
      </c>
      <c r="H57" s="193">
        <v>16113</v>
      </c>
      <c r="I57" s="193">
        <v>22520</v>
      </c>
      <c r="J57" s="193">
        <v>25696</v>
      </c>
      <c r="K57" s="193">
        <v>24076</v>
      </c>
      <c r="L57" s="193">
        <v>21594</v>
      </c>
      <c r="M57" s="193">
        <v>23331</v>
      </c>
      <c r="N57" s="193">
        <v>24903</v>
      </c>
      <c r="O57" s="434">
        <f t="shared" ref="O57" si="14">SUM(O58)</f>
        <v>268855</v>
      </c>
      <c r="P57" s="142">
        <v>268855</v>
      </c>
      <c r="Q57" s="205">
        <f t="shared" si="1"/>
        <v>0</v>
      </c>
    </row>
    <row r="58" spans="1:17" ht="13.5" customHeight="1" x14ac:dyDescent="0.2">
      <c r="A58" s="407" t="s">
        <v>59</v>
      </c>
      <c r="B58" s="412" t="s">
        <v>59</v>
      </c>
      <c r="C58" s="425">
        <v>26172</v>
      </c>
      <c r="D58" s="192">
        <v>20814</v>
      </c>
      <c r="E58" s="192">
        <v>22427</v>
      </c>
      <c r="F58" s="192">
        <v>21703</v>
      </c>
      <c r="G58" s="192">
        <v>19506</v>
      </c>
      <c r="H58" s="192">
        <v>16113</v>
      </c>
      <c r="I58" s="192">
        <v>22520</v>
      </c>
      <c r="J58" s="192">
        <v>25696</v>
      </c>
      <c r="K58" s="192">
        <v>24076</v>
      </c>
      <c r="L58" s="192">
        <v>21594</v>
      </c>
      <c r="M58" s="192">
        <v>23331</v>
      </c>
      <c r="N58" s="192">
        <v>24903</v>
      </c>
      <c r="O58" s="433">
        <f>SUM(C58:N58)</f>
        <v>268855</v>
      </c>
      <c r="P58" s="142">
        <v>268855</v>
      </c>
      <c r="Q58" s="205">
        <f t="shared" si="1"/>
        <v>0</v>
      </c>
    </row>
    <row r="59" spans="1:17" s="148" customFormat="1" ht="18" customHeight="1" x14ac:dyDescent="0.25">
      <c r="A59" s="409" t="s">
        <v>200</v>
      </c>
      <c r="B59" s="414" t="s">
        <v>200</v>
      </c>
      <c r="C59" s="426">
        <v>192</v>
      </c>
      <c r="D59" s="193">
        <v>107</v>
      </c>
      <c r="E59" s="193">
        <v>55</v>
      </c>
      <c r="F59" s="193">
        <v>28</v>
      </c>
      <c r="G59" s="193">
        <v>185</v>
      </c>
      <c r="H59" s="193">
        <v>0</v>
      </c>
      <c r="I59" s="193">
        <v>0</v>
      </c>
      <c r="J59" s="193">
        <v>0</v>
      </c>
      <c r="K59" s="193">
        <v>0</v>
      </c>
      <c r="L59" s="193">
        <v>0</v>
      </c>
      <c r="M59" s="193">
        <v>0</v>
      </c>
      <c r="N59" s="193">
        <v>0</v>
      </c>
      <c r="O59" s="434">
        <f t="shared" ref="O59" si="15">SUM(O60:O61)</f>
        <v>567</v>
      </c>
      <c r="P59" s="142">
        <v>567</v>
      </c>
      <c r="Q59" s="205">
        <f t="shared" si="1"/>
        <v>0</v>
      </c>
    </row>
    <row r="60" spans="1:17" ht="13.5" customHeight="1" x14ac:dyDescent="0.2">
      <c r="A60" s="407" t="s">
        <v>33</v>
      </c>
      <c r="B60" s="412" t="s">
        <v>33</v>
      </c>
      <c r="C60" s="425">
        <v>192</v>
      </c>
      <c r="D60" s="192">
        <v>107</v>
      </c>
      <c r="E60" s="192">
        <v>55</v>
      </c>
      <c r="F60" s="192">
        <v>28</v>
      </c>
      <c r="G60" s="192">
        <v>185</v>
      </c>
      <c r="H60" s="192">
        <v>0</v>
      </c>
      <c r="I60" s="192">
        <v>0</v>
      </c>
      <c r="J60" s="192">
        <v>0</v>
      </c>
      <c r="K60" s="192">
        <v>0</v>
      </c>
      <c r="L60" s="192">
        <v>0</v>
      </c>
      <c r="M60" s="192">
        <v>0</v>
      </c>
      <c r="N60" s="192">
        <v>0</v>
      </c>
      <c r="O60" s="433">
        <f>SUM(C60:N60)</f>
        <v>567</v>
      </c>
      <c r="P60" s="142">
        <v>567</v>
      </c>
      <c r="Q60" s="205">
        <f t="shared" si="1"/>
        <v>0</v>
      </c>
    </row>
    <row r="61" spans="1:17" ht="13.5" customHeight="1" x14ac:dyDescent="0.2">
      <c r="A61" s="407" t="s">
        <v>76</v>
      </c>
      <c r="B61" s="412" t="s">
        <v>76</v>
      </c>
      <c r="C61" s="425">
        <v>0</v>
      </c>
      <c r="D61" s="192">
        <v>0</v>
      </c>
      <c r="E61" s="192">
        <v>0</v>
      </c>
      <c r="F61" s="192">
        <v>0</v>
      </c>
      <c r="G61" s="192">
        <v>0</v>
      </c>
      <c r="H61" s="192">
        <v>0</v>
      </c>
      <c r="I61" s="192">
        <v>0</v>
      </c>
      <c r="J61" s="192">
        <v>0</v>
      </c>
      <c r="K61" s="192">
        <v>0</v>
      </c>
      <c r="L61" s="192">
        <v>0</v>
      </c>
      <c r="M61" s="192">
        <v>0</v>
      </c>
      <c r="N61" s="192">
        <v>0</v>
      </c>
      <c r="O61" s="433">
        <f>SUM(C61:N61)</f>
        <v>0</v>
      </c>
      <c r="P61" s="142">
        <v>0</v>
      </c>
      <c r="Q61" s="205">
        <f t="shared" si="1"/>
        <v>0</v>
      </c>
    </row>
    <row r="62" spans="1:17" ht="18" customHeight="1" x14ac:dyDescent="0.2">
      <c r="A62" s="409" t="s">
        <v>199</v>
      </c>
      <c r="B62" s="414" t="s">
        <v>199</v>
      </c>
      <c r="C62" s="429">
        <v>90</v>
      </c>
      <c r="D62" s="196">
        <v>144</v>
      </c>
      <c r="E62" s="196">
        <v>183</v>
      </c>
      <c r="F62" s="196">
        <v>100</v>
      </c>
      <c r="G62" s="196">
        <v>60</v>
      </c>
      <c r="H62" s="196">
        <v>0</v>
      </c>
      <c r="I62" s="196">
        <v>0</v>
      </c>
      <c r="J62" s="196">
        <v>0</v>
      </c>
      <c r="K62" s="196">
        <v>0</v>
      </c>
      <c r="L62" s="196">
        <v>0</v>
      </c>
      <c r="M62" s="196">
        <v>0</v>
      </c>
      <c r="N62" s="196">
        <v>0</v>
      </c>
      <c r="O62" s="434">
        <f t="shared" ref="O62" si="16">SUM(O63:O64)</f>
        <v>577</v>
      </c>
      <c r="P62" s="142">
        <v>577</v>
      </c>
      <c r="Q62" s="205">
        <f t="shared" si="1"/>
        <v>0</v>
      </c>
    </row>
    <row r="63" spans="1:17" ht="13.5" customHeight="1" x14ac:dyDescent="0.2">
      <c r="A63" s="407" t="s">
        <v>38</v>
      </c>
      <c r="B63" s="412" t="s">
        <v>38</v>
      </c>
      <c r="C63" s="425">
        <v>0</v>
      </c>
      <c r="D63" s="192">
        <v>0</v>
      </c>
      <c r="E63" s="192">
        <v>0</v>
      </c>
      <c r="F63" s="192">
        <v>0</v>
      </c>
      <c r="G63" s="192">
        <v>0</v>
      </c>
      <c r="H63" s="192">
        <v>0</v>
      </c>
      <c r="I63" s="192">
        <v>0</v>
      </c>
      <c r="J63" s="192">
        <v>0</v>
      </c>
      <c r="K63" s="192">
        <v>0</v>
      </c>
      <c r="L63" s="192">
        <v>0</v>
      </c>
      <c r="M63" s="192">
        <v>0</v>
      </c>
      <c r="N63" s="192">
        <v>0</v>
      </c>
      <c r="O63" s="433">
        <f>SUM(C63:N63)</f>
        <v>0</v>
      </c>
      <c r="P63" s="142">
        <v>0</v>
      </c>
      <c r="Q63" s="205">
        <f t="shared" si="1"/>
        <v>0</v>
      </c>
    </row>
    <row r="64" spans="1:17" ht="13.5" customHeight="1" x14ac:dyDescent="0.2">
      <c r="A64" s="407" t="s">
        <v>198</v>
      </c>
      <c r="B64" s="412" t="s">
        <v>198</v>
      </c>
      <c r="C64" s="425">
        <v>90</v>
      </c>
      <c r="D64" s="192">
        <v>144</v>
      </c>
      <c r="E64" s="192">
        <v>183</v>
      </c>
      <c r="F64" s="192">
        <v>100</v>
      </c>
      <c r="G64" s="192">
        <v>60</v>
      </c>
      <c r="H64" s="192">
        <v>0</v>
      </c>
      <c r="I64" s="192">
        <v>0</v>
      </c>
      <c r="J64" s="192">
        <v>0</v>
      </c>
      <c r="K64" s="192">
        <v>0</v>
      </c>
      <c r="L64" s="192">
        <v>0</v>
      </c>
      <c r="M64" s="192">
        <v>0</v>
      </c>
      <c r="N64" s="192">
        <v>0</v>
      </c>
      <c r="O64" s="433">
        <f>SUM(C64:N64)</f>
        <v>577</v>
      </c>
      <c r="P64" s="142">
        <v>577</v>
      </c>
      <c r="Q64" s="205">
        <f t="shared" si="1"/>
        <v>0</v>
      </c>
    </row>
    <row r="65" spans="1:17" ht="18" customHeight="1" x14ac:dyDescent="0.2">
      <c r="A65" s="409" t="s">
        <v>197</v>
      </c>
      <c r="B65" s="414" t="s">
        <v>197</v>
      </c>
      <c r="C65" s="429">
        <v>41</v>
      </c>
      <c r="D65" s="196">
        <v>49</v>
      </c>
      <c r="E65" s="196">
        <v>48</v>
      </c>
      <c r="F65" s="196">
        <v>26</v>
      </c>
      <c r="G65" s="196">
        <v>41</v>
      </c>
      <c r="H65" s="196">
        <v>30</v>
      </c>
      <c r="I65" s="196">
        <v>29</v>
      </c>
      <c r="J65" s="196">
        <v>21</v>
      </c>
      <c r="K65" s="196">
        <v>14</v>
      </c>
      <c r="L65" s="196">
        <v>0</v>
      </c>
      <c r="M65" s="196">
        <v>23</v>
      </c>
      <c r="N65" s="196">
        <v>0</v>
      </c>
      <c r="O65" s="434">
        <f t="shared" ref="O65" si="17">SUM(O66:O68)</f>
        <v>322</v>
      </c>
      <c r="P65" s="142">
        <v>322</v>
      </c>
      <c r="Q65" s="205">
        <f t="shared" si="1"/>
        <v>0</v>
      </c>
    </row>
    <row r="66" spans="1:17" ht="13.5" customHeight="1" x14ac:dyDescent="0.2">
      <c r="A66" s="407" t="s">
        <v>44</v>
      </c>
      <c r="B66" s="412" t="s">
        <v>44</v>
      </c>
      <c r="C66" s="427">
        <v>41</v>
      </c>
      <c r="D66" s="194">
        <v>49</v>
      </c>
      <c r="E66" s="194">
        <v>48</v>
      </c>
      <c r="F66" s="194">
        <v>26</v>
      </c>
      <c r="G66" s="194">
        <v>41</v>
      </c>
      <c r="H66" s="194">
        <v>30</v>
      </c>
      <c r="I66" s="194">
        <v>29</v>
      </c>
      <c r="J66" s="194">
        <v>21</v>
      </c>
      <c r="K66" s="194">
        <v>14</v>
      </c>
      <c r="L66" s="194">
        <v>0</v>
      </c>
      <c r="M66" s="194">
        <v>23</v>
      </c>
      <c r="N66" s="194">
        <v>0</v>
      </c>
      <c r="O66" s="433">
        <f>SUM(C66:N66)</f>
        <v>322</v>
      </c>
      <c r="P66" s="142">
        <v>322</v>
      </c>
      <c r="Q66" s="205">
        <f t="shared" si="1"/>
        <v>0</v>
      </c>
    </row>
    <row r="67" spans="1:17" ht="13.5" customHeight="1" x14ac:dyDescent="0.2">
      <c r="A67" s="407" t="s">
        <v>196</v>
      </c>
      <c r="B67" s="412" t="s">
        <v>196</v>
      </c>
      <c r="C67" s="425">
        <v>0</v>
      </c>
      <c r="D67" s="192">
        <v>0</v>
      </c>
      <c r="E67" s="192">
        <v>0</v>
      </c>
      <c r="F67" s="192">
        <v>0</v>
      </c>
      <c r="G67" s="192">
        <v>0</v>
      </c>
      <c r="H67" s="192">
        <v>0</v>
      </c>
      <c r="I67" s="192">
        <v>0</v>
      </c>
      <c r="J67" s="192">
        <v>0</v>
      </c>
      <c r="K67" s="192">
        <v>0</v>
      </c>
      <c r="L67" s="192">
        <v>0</v>
      </c>
      <c r="M67" s="192">
        <v>0</v>
      </c>
      <c r="N67" s="192">
        <v>0</v>
      </c>
      <c r="O67" s="433">
        <f>SUM(C67:N67)</f>
        <v>0</v>
      </c>
      <c r="P67" s="142">
        <v>0</v>
      </c>
      <c r="Q67" s="205">
        <f t="shared" si="1"/>
        <v>0</v>
      </c>
    </row>
    <row r="68" spans="1:17" ht="13.5" customHeight="1" x14ac:dyDescent="0.2">
      <c r="A68" s="407" t="s">
        <v>195</v>
      </c>
      <c r="B68" s="412" t="s">
        <v>195</v>
      </c>
      <c r="C68" s="425">
        <v>0</v>
      </c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433">
        <f>SUM(C68:N68)</f>
        <v>0</v>
      </c>
      <c r="P68" s="142">
        <v>0</v>
      </c>
      <c r="Q68" s="205">
        <f t="shared" si="1"/>
        <v>0</v>
      </c>
    </row>
    <row r="69" spans="1:17" ht="18" customHeight="1" x14ac:dyDescent="0.2">
      <c r="A69" s="409" t="s">
        <v>41</v>
      </c>
      <c r="B69" s="414" t="s">
        <v>41</v>
      </c>
      <c r="C69" s="429">
        <v>685</v>
      </c>
      <c r="D69" s="196">
        <v>637</v>
      </c>
      <c r="E69" s="196">
        <v>908</v>
      </c>
      <c r="F69" s="196">
        <v>823</v>
      </c>
      <c r="G69" s="196">
        <v>427</v>
      </c>
      <c r="H69" s="196">
        <v>219</v>
      </c>
      <c r="I69" s="196">
        <v>702</v>
      </c>
      <c r="J69" s="196">
        <v>975</v>
      </c>
      <c r="K69" s="196">
        <v>549</v>
      </c>
      <c r="L69" s="196">
        <v>653</v>
      </c>
      <c r="M69" s="196">
        <v>531</v>
      </c>
      <c r="N69" s="196">
        <v>305</v>
      </c>
      <c r="O69" s="434">
        <f t="shared" ref="O69" si="18">SUM(O70:O71)</f>
        <v>7414</v>
      </c>
      <c r="P69" s="142">
        <v>7414</v>
      </c>
      <c r="Q69" s="205">
        <f t="shared" si="1"/>
        <v>0</v>
      </c>
    </row>
    <row r="70" spans="1:17" ht="13.5" customHeight="1" x14ac:dyDescent="0.2">
      <c r="A70" s="407" t="s">
        <v>41</v>
      </c>
      <c r="B70" s="412" t="s">
        <v>41</v>
      </c>
      <c r="C70" s="425">
        <v>520</v>
      </c>
      <c r="D70" s="192">
        <v>429</v>
      </c>
      <c r="E70" s="192">
        <v>722</v>
      </c>
      <c r="F70" s="192">
        <v>665</v>
      </c>
      <c r="G70" s="192">
        <v>282</v>
      </c>
      <c r="H70" s="192">
        <v>168</v>
      </c>
      <c r="I70" s="192">
        <v>542</v>
      </c>
      <c r="J70" s="192">
        <v>745</v>
      </c>
      <c r="K70" s="192">
        <v>416</v>
      </c>
      <c r="L70" s="192">
        <v>523</v>
      </c>
      <c r="M70" s="192">
        <v>362</v>
      </c>
      <c r="N70" s="192">
        <v>147</v>
      </c>
      <c r="O70" s="433">
        <f>SUM(C70:N70)</f>
        <v>5521</v>
      </c>
      <c r="P70" s="142">
        <v>5521</v>
      </c>
      <c r="Q70" s="205">
        <f t="shared" si="1"/>
        <v>0</v>
      </c>
    </row>
    <row r="71" spans="1:17" ht="13.5" customHeight="1" x14ac:dyDescent="0.2">
      <c r="A71" s="407" t="s">
        <v>37</v>
      </c>
      <c r="B71" s="412" t="s">
        <v>37</v>
      </c>
      <c r="C71" s="425">
        <v>165</v>
      </c>
      <c r="D71" s="192">
        <v>208</v>
      </c>
      <c r="E71" s="192">
        <v>186</v>
      </c>
      <c r="F71" s="192">
        <v>158</v>
      </c>
      <c r="G71" s="192">
        <v>145</v>
      </c>
      <c r="H71" s="192">
        <v>51</v>
      </c>
      <c r="I71" s="192">
        <v>160</v>
      </c>
      <c r="J71" s="192">
        <v>230</v>
      </c>
      <c r="K71" s="192">
        <v>133</v>
      </c>
      <c r="L71" s="192">
        <v>130</v>
      </c>
      <c r="M71" s="192">
        <v>169</v>
      </c>
      <c r="N71" s="192">
        <v>158</v>
      </c>
      <c r="O71" s="433">
        <f>SUM(C71:N71)</f>
        <v>1893</v>
      </c>
      <c r="P71" s="142">
        <v>1893</v>
      </c>
      <c r="Q71" s="205">
        <f t="shared" si="1"/>
        <v>0</v>
      </c>
    </row>
    <row r="72" spans="1:17" s="146" customFormat="1" ht="18" customHeight="1" x14ac:dyDescent="0.2">
      <c r="A72" s="409" t="s">
        <v>42</v>
      </c>
      <c r="B72" s="414" t="s">
        <v>42</v>
      </c>
      <c r="C72" s="429">
        <v>13</v>
      </c>
      <c r="D72" s="196">
        <v>15</v>
      </c>
      <c r="E72" s="196">
        <v>30</v>
      </c>
      <c r="F72" s="196">
        <v>32</v>
      </c>
      <c r="G72" s="196">
        <v>28</v>
      </c>
      <c r="H72" s="196">
        <v>26</v>
      </c>
      <c r="I72" s="196">
        <v>28</v>
      </c>
      <c r="J72" s="196">
        <v>26</v>
      </c>
      <c r="K72" s="196">
        <v>28</v>
      </c>
      <c r="L72" s="196">
        <v>0</v>
      </c>
      <c r="M72" s="196">
        <v>80</v>
      </c>
      <c r="N72" s="196">
        <v>83</v>
      </c>
      <c r="O72" s="434">
        <f t="shared" ref="O72" si="19">SUM(O73)</f>
        <v>389</v>
      </c>
      <c r="P72" s="147">
        <v>389</v>
      </c>
      <c r="Q72" s="205">
        <f t="shared" si="1"/>
        <v>0</v>
      </c>
    </row>
    <row r="73" spans="1:17" s="146" customFormat="1" ht="13.5" customHeight="1" x14ac:dyDescent="0.2">
      <c r="A73" s="407" t="s">
        <v>194</v>
      </c>
      <c r="B73" s="412" t="s">
        <v>194</v>
      </c>
      <c r="C73" s="425">
        <v>13</v>
      </c>
      <c r="D73" s="192">
        <v>15</v>
      </c>
      <c r="E73" s="192">
        <v>30</v>
      </c>
      <c r="F73" s="192">
        <v>32</v>
      </c>
      <c r="G73" s="192">
        <v>28</v>
      </c>
      <c r="H73" s="192">
        <v>26</v>
      </c>
      <c r="I73" s="192">
        <v>28</v>
      </c>
      <c r="J73" s="192">
        <v>26</v>
      </c>
      <c r="K73" s="192">
        <v>28</v>
      </c>
      <c r="L73" s="192">
        <v>0</v>
      </c>
      <c r="M73" s="192">
        <v>80</v>
      </c>
      <c r="N73" s="192">
        <v>83</v>
      </c>
      <c r="O73" s="433">
        <f>SUM(C73:N73)</f>
        <v>389</v>
      </c>
      <c r="P73" s="147">
        <v>389</v>
      </c>
      <c r="Q73" s="205">
        <f t="shared" si="1"/>
        <v>0</v>
      </c>
    </row>
    <row r="74" spans="1:17" ht="18" customHeight="1" x14ac:dyDescent="0.2">
      <c r="A74" s="409" t="s">
        <v>43</v>
      </c>
      <c r="B74" s="414" t="s">
        <v>43</v>
      </c>
      <c r="C74" s="429">
        <v>626</v>
      </c>
      <c r="D74" s="196">
        <v>561</v>
      </c>
      <c r="E74" s="196">
        <v>711</v>
      </c>
      <c r="F74" s="196">
        <v>649</v>
      </c>
      <c r="G74" s="196">
        <v>549</v>
      </c>
      <c r="H74" s="196">
        <v>565</v>
      </c>
      <c r="I74" s="196">
        <v>679</v>
      </c>
      <c r="J74" s="196">
        <v>635</v>
      </c>
      <c r="K74" s="196">
        <v>830</v>
      </c>
      <c r="L74" s="196">
        <v>591</v>
      </c>
      <c r="M74" s="196">
        <v>863</v>
      </c>
      <c r="N74" s="196">
        <v>815</v>
      </c>
      <c r="O74" s="434">
        <f t="shared" ref="O74" si="20">SUM(O75:O78)</f>
        <v>8074</v>
      </c>
      <c r="P74" s="142">
        <v>8074</v>
      </c>
      <c r="Q74" s="205">
        <f t="shared" ref="Q74:Q94" si="21">+P74-O74</f>
        <v>0</v>
      </c>
    </row>
    <row r="75" spans="1:17" ht="13.5" customHeight="1" x14ac:dyDescent="0.2">
      <c r="A75" s="407" t="s">
        <v>43</v>
      </c>
      <c r="B75" s="412" t="s">
        <v>43</v>
      </c>
      <c r="C75" s="425">
        <v>332</v>
      </c>
      <c r="D75" s="192">
        <v>265</v>
      </c>
      <c r="E75" s="192">
        <v>369</v>
      </c>
      <c r="F75" s="192">
        <v>268</v>
      </c>
      <c r="G75" s="192">
        <v>208</v>
      </c>
      <c r="H75" s="192">
        <v>372</v>
      </c>
      <c r="I75" s="192">
        <v>417</v>
      </c>
      <c r="J75" s="192">
        <v>338</v>
      </c>
      <c r="K75" s="192">
        <v>266</v>
      </c>
      <c r="L75" s="192">
        <v>361</v>
      </c>
      <c r="M75" s="192">
        <v>581</v>
      </c>
      <c r="N75" s="192">
        <v>498</v>
      </c>
      <c r="O75" s="433">
        <f>SUM(C75:N75)</f>
        <v>4275</v>
      </c>
      <c r="P75" s="142">
        <v>4275</v>
      </c>
      <c r="Q75" s="205">
        <f t="shared" si="21"/>
        <v>0</v>
      </c>
    </row>
    <row r="76" spans="1:17" ht="13.5" customHeight="1" x14ac:dyDescent="0.2">
      <c r="A76" s="407" t="s">
        <v>193</v>
      </c>
      <c r="B76" s="412" t="s">
        <v>193</v>
      </c>
      <c r="C76" s="425">
        <v>127</v>
      </c>
      <c r="D76" s="192">
        <v>181</v>
      </c>
      <c r="E76" s="192">
        <v>131</v>
      </c>
      <c r="F76" s="192">
        <v>154</v>
      </c>
      <c r="G76" s="192">
        <v>101</v>
      </c>
      <c r="H76" s="192">
        <v>50</v>
      </c>
      <c r="I76" s="192">
        <v>91</v>
      </c>
      <c r="J76" s="192">
        <v>66</v>
      </c>
      <c r="K76" s="192">
        <v>53</v>
      </c>
      <c r="L76" s="192">
        <v>52</v>
      </c>
      <c r="M76" s="192">
        <v>57</v>
      </c>
      <c r="N76" s="192">
        <v>68</v>
      </c>
      <c r="O76" s="433">
        <f>SUM(C76:N76)</f>
        <v>1131</v>
      </c>
      <c r="P76" s="142">
        <v>1131</v>
      </c>
      <c r="Q76" s="205">
        <f t="shared" si="21"/>
        <v>0</v>
      </c>
    </row>
    <row r="77" spans="1:17" ht="13.5" customHeight="1" x14ac:dyDescent="0.2">
      <c r="A77" s="407" t="s">
        <v>192</v>
      </c>
      <c r="B77" s="412" t="s">
        <v>192</v>
      </c>
      <c r="C77" s="425">
        <v>145</v>
      </c>
      <c r="D77" s="192">
        <v>86</v>
      </c>
      <c r="E77" s="192">
        <v>181</v>
      </c>
      <c r="F77" s="192">
        <v>200</v>
      </c>
      <c r="G77" s="192">
        <v>204</v>
      </c>
      <c r="H77" s="192">
        <v>143</v>
      </c>
      <c r="I77" s="192">
        <v>146</v>
      </c>
      <c r="J77" s="192">
        <v>153</v>
      </c>
      <c r="K77" s="192">
        <v>475</v>
      </c>
      <c r="L77" s="192">
        <v>142</v>
      </c>
      <c r="M77" s="192">
        <v>225</v>
      </c>
      <c r="N77" s="192">
        <v>249</v>
      </c>
      <c r="O77" s="433">
        <f>SUM(C77:N77)</f>
        <v>2349</v>
      </c>
      <c r="P77" s="142">
        <v>2349</v>
      </c>
      <c r="Q77" s="205">
        <f t="shared" si="21"/>
        <v>0</v>
      </c>
    </row>
    <row r="78" spans="1:17" ht="13.5" customHeight="1" x14ac:dyDescent="0.2">
      <c r="A78" s="407" t="s">
        <v>191</v>
      </c>
      <c r="B78" s="412" t="s">
        <v>191</v>
      </c>
      <c r="C78" s="425">
        <v>22</v>
      </c>
      <c r="D78" s="192">
        <v>29</v>
      </c>
      <c r="E78" s="192">
        <v>30</v>
      </c>
      <c r="F78" s="192">
        <v>27</v>
      </c>
      <c r="G78" s="192">
        <v>36</v>
      </c>
      <c r="H78" s="192">
        <v>0</v>
      </c>
      <c r="I78" s="192">
        <v>25</v>
      </c>
      <c r="J78" s="192">
        <v>78</v>
      </c>
      <c r="K78" s="192">
        <v>36</v>
      </c>
      <c r="L78" s="192">
        <v>36</v>
      </c>
      <c r="M78" s="192">
        <v>0</v>
      </c>
      <c r="N78" s="192">
        <v>0</v>
      </c>
      <c r="O78" s="433">
        <f>SUM(C78:N78)</f>
        <v>319</v>
      </c>
      <c r="P78" s="142">
        <v>319</v>
      </c>
      <c r="Q78" s="205">
        <f t="shared" si="21"/>
        <v>0</v>
      </c>
    </row>
    <row r="79" spans="1:17" ht="18" customHeight="1" x14ac:dyDescent="0.2">
      <c r="A79" s="409" t="s">
        <v>45</v>
      </c>
      <c r="B79" s="414" t="s">
        <v>45</v>
      </c>
      <c r="C79" s="429">
        <v>190</v>
      </c>
      <c r="D79" s="196">
        <v>150</v>
      </c>
      <c r="E79" s="196">
        <v>74</v>
      </c>
      <c r="F79" s="196">
        <v>96</v>
      </c>
      <c r="G79" s="196">
        <v>55</v>
      </c>
      <c r="H79" s="196">
        <v>89</v>
      </c>
      <c r="I79" s="196">
        <v>68</v>
      </c>
      <c r="J79" s="196">
        <v>70</v>
      </c>
      <c r="K79" s="196">
        <v>51</v>
      </c>
      <c r="L79" s="196">
        <v>58</v>
      </c>
      <c r="M79" s="196">
        <v>95</v>
      </c>
      <c r="N79" s="196">
        <v>0</v>
      </c>
      <c r="O79" s="434">
        <f t="shared" ref="O79" si="22">SUM(O80:O81)</f>
        <v>996</v>
      </c>
      <c r="P79" s="142">
        <v>996</v>
      </c>
      <c r="Q79" s="205">
        <f t="shared" si="21"/>
        <v>0</v>
      </c>
    </row>
    <row r="80" spans="1:17" ht="13.5" customHeight="1" x14ac:dyDescent="0.2">
      <c r="A80" s="407" t="s">
        <v>45</v>
      </c>
      <c r="B80" s="412" t="s">
        <v>45</v>
      </c>
      <c r="C80" s="425">
        <v>47</v>
      </c>
      <c r="D80" s="192">
        <v>136</v>
      </c>
      <c r="E80" s="192">
        <v>61</v>
      </c>
      <c r="F80" s="192">
        <v>65</v>
      </c>
      <c r="G80" s="192">
        <v>32</v>
      </c>
      <c r="H80" s="192">
        <v>59</v>
      </c>
      <c r="I80" s="192">
        <v>52</v>
      </c>
      <c r="J80" s="192">
        <v>37</v>
      </c>
      <c r="K80" s="192">
        <v>23</v>
      </c>
      <c r="L80" s="192">
        <v>35</v>
      </c>
      <c r="M80" s="192">
        <v>32</v>
      </c>
      <c r="N80" s="192">
        <v>0</v>
      </c>
      <c r="O80" s="433">
        <f>SUM(C80:N80)</f>
        <v>579</v>
      </c>
      <c r="P80" s="142">
        <v>579</v>
      </c>
      <c r="Q80" s="205">
        <f t="shared" si="21"/>
        <v>0</v>
      </c>
    </row>
    <row r="81" spans="1:17" ht="13.5" customHeight="1" x14ac:dyDescent="0.2">
      <c r="A81" s="407" t="s">
        <v>39</v>
      </c>
      <c r="B81" s="412" t="s">
        <v>39</v>
      </c>
      <c r="C81" s="425">
        <v>143</v>
      </c>
      <c r="D81" s="192">
        <v>14</v>
      </c>
      <c r="E81" s="192">
        <v>13</v>
      </c>
      <c r="F81" s="192">
        <v>31</v>
      </c>
      <c r="G81" s="192">
        <v>23</v>
      </c>
      <c r="H81" s="192">
        <v>30</v>
      </c>
      <c r="I81" s="192">
        <v>16</v>
      </c>
      <c r="J81" s="192">
        <v>33</v>
      </c>
      <c r="K81" s="192">
        <v>28</v>
      </c>
      <c r="L81" s="192">
        <v>23</v>
      </c>
      <c r="M81" s="192">
        <v>63</v>
      </c>
      <c r="N81" s="192">
        <v>0</v>
      </c>
      <c r="O81" s="433">
        <f>SUM(C81:N81)</f>
        <v>417</v>
      </c>
      <c r="P81" s="142">
        <v>417</v>
      </c>
      <c r="Q81" s="205">
        <f t="shared" si="21"/>
        <v>0</v>
      </c>
    </row>
    <row r="82" spans="1:17" ht="18" customHeight="1" x14ac:dyDescent="0.2">
      <c r="A82" s="409" t="s">
        <v>190</v>
      </c>
      <c r="B82" s="414" t="s">
        <v>190</v>
      </c>
      <c r="C82" s="429">
        <v>214</v>
      </c>
      <c r="D82" s="196">
        <v>201</v>
      </c>
      <c r="E82" s="196">
        <v>114</v>
      </c>
      <c r="F82" s="196">
        <v>212</v>
      </c>
      <c r="G82" s="196">
        <v>222</v>
      </c>
      <c r="H82" s="196">
        <v>435</v>
      </c>
      <c r="I82" s="196">
        <v>156</v>
      </c>
      <c r="J82" s="196">
        <v>148</v>
      </c>
      <c r="K82" s="196">
        <v>145</v>
      </c>
      <c r="L82" s="196">
        <v>114</v>
      </c>
      <c r="M82" s="196">
        <v>119</v>
      </c>
      <c r="N82" s="196">
        <v>366</v>
      </c>
      <c r="O82" s="434">
        <f t="shared" ref="O82" si="23">SUM(O83:O86)</f>
        <v>2446</v>
      </c>
      <c r="P82" s="142">
        <v>2446</v>
      </c>
      <c r="Q82" s="205">
        <f t="shared" si="21"/>
        <v>0</v>
      </c>
    </row>
    <row r="83" spans="1:17" ht="13.5" customHeight="1" x14ac:dyDescent="0.2">
      <c r="A83" s="407" t="s">
        <v>335</v>
      </c>
      <c r="B83" s="412" t="s">
        <v>189</v>
      </c>
      <c r="C83" s="425">
        <v>214</v>
      </c>
      <c r="D83" s="192">
        <v>201</v>
      </c>
      <c r="E83" s="192">
        <v>114</v>
      </c>
      <c r="F83" s="192">
        <v>212</v>
      </c>
      <c r="G83" s="192">
        <v>222</v>
      </c>
      <c r="H83" s="192">
        <v>435</v>
      </c>
      <c r="I83" s="192">
        <v>156</v>
      </c>
      <c r="J83" s="192">
        <v>148</v>
      </c>
      <c r="K83" s="192">
        <v>145</v>
      </c>
      <c r="L83" s="192">
        <v>114</v>
      </c>
      <c r="M83" s="192">
        <v>119</v>
      </c>
      <c r="N83" s="192">
        <v>366</v>
      </c>
      <c r="O83" s="433">
        <f>SUM(C83:N83)</f>
        <v>2446</v>
      </c>
      <c r="P83" s="142">
        <v>2446</v>
      </c>
      <c r="Q83" s="205">
        <f t="shared" si="21"/>
        <v>0</v>
      </c>
    </row>
    <row r="84" spans="1:17" ht="13.5" customHeight="1" x14ac:dyDescent="0.2">
      <c r="A84" s="407" t="s">
        <v>225</v>
      </c>
      <c r="B84" s="412" t="s">
        <v>225</v>
      </c>
      <c r="C84" s="425">
        <v>0</v>
      </c>
      <c r="D84" s="192">
        <v>0</v>
      </c>
      <c r="E84" s="192">
        <v>0</v>
      </c>
      <c r="F84" s="192">
        <v>0</v>
      </c>
      <c r="G84" s="192">
        <v>0</v>
      </c>
      <c r="H84" s="192">
        <v>0</v>
      </c>
      <c r="I84" s="192">
        <v>0</v>
      </c>
      <c r="J84" s="192">
        <v>0</v>
      </c>
      <c r="K84" s="192">
        <v>0</v>
      </c>
      <c r="L84" s="192">
        <v>0</v>
      </c>
      <c r="M84" s="192">
        <v>0</v>
      </c>
      <c r="N84" s="192">
        <v>0</v>
      </c>
      <c r="O84" s="433">
        <f>SUM(C84:N84)</f>
        <v>0</v>
      </c>
      <c r="P84" s="142">
        <v>0</v>
      </c>
      <c r="Q84" s="205">
        <f t="shared" si="21"/>
        <v>0</v>
      </c>
    </row>
    <row r="85" spans="1:17" ht="13.5" customHeight="1" x14ac:dyDescent="0.2">
      <c r="A85" s="407" t="s">
        <v>187</v>
      </c>
      <c r="B85" s="412" t="s">
        <v>187</v>
      </c>
      <c r="C85" s="425">
        <v>0</v>
      </c>
      <c r="D85" s="192">
        <v>0</v>
      </c>
      <c r="E85" s="192">
        <v>0</v>
      </c>
      <c r="F85" s="192">
        <v>0</v>
      </c>
      <c r="G85" s="192">
        <v>0</v>
      </c>
      <c r="H85" s="192">
        <v>0</v>
      </c>
      <c r="I85" s="192">
        <v>0</v>
      </c>
      <c r="J85" s="192">
        <v>0</v>
      </c>
      <c r="K85" s="192">
        <v>0</v>
      </c>
      <c r="L85" s="192">
        <v>0</v>
      </c>
      <c r="M85" s="192">
        <v>0</v>
      </c>
      <c r="N85" s="192">
        <v>0</v>
      </c>
      <c r="O85" s="433">
        <f>SUM(C85:N85)</f>
        <v>0</v>
      </c>
      <c r="P85" s="142">
        <v>0</v>
      </c>
      <c r="Q85" s="205">
        <f t="shared" si="21"/>
        <v>0</v>
      </c>
    </row>
    <row r="86" spans="1:17" ht="13.5" customHeight="1" x14ac:dyDescent="0.2">
      <c r="A86" s="407" t="s">
        <v>186</v>
      </c>
      <c r="B86" s="412" t="s">
        <v>186</v>
      </c>
      <c r="C86" s="425">
        <v>0</v>
      </c>
      <c r="D86" s="192">
        <v>0</v>
      </c>
      <c r="E86" s="192">
        <v>0</v>
      </c>
      <c r="F86" s="192">
        <v>0</v>
      </c>
      <c r="G86" s="192">
        <v>0</v>
      </c>
      <c r="H86" s="192">
        <v>0</v>
      </c>
      <c r="I86" s="192">
        <v>0</v>
      </c>
      <c r="J86" s="192">
        <v>0</v>
      </c>
      <c r="K86" s="192">
        <v>0</v>
      </c>
      <c r="L86" s="192">
        <v>0</v>
      </c>
      <c r="M86" s="192">
        <v>0</v>
      </c>
      <c r="N86" s="192">
        <v>0</v>
      </c>
      <c r="O86" s="433">
        <f>SUM(C86:N86)</f>
        <v>0</v>
      </c>
      <c r="P86" s="142">
        <v>0</v>
      </c>
      <c r="Q86" s="205">
        <f t="shared" si="21"/>
        <v>0</v>
      </c>
    </row>
    <row r="87" spans="1:17" ht="18" customHeight="1" x14ac:dyDescent="0.2">
      <c r="A87" s="409" t="s">
        <v>185</v>
      </c>
      <c r="B87" s="414" t="s">
        <v>185</v>
      </c>
      <c r="C87" s="429">
        <v>1316</v>
      </c>
      <c r="D87" s="196">
        <v>1045</v>
      </c>
      <c r="E87" s="196">
        <v>1045</v>
      </c>
      <c r="F87" s="196">
        <v>963</v>
      </c>
      <c r="G87" s="196">
        <v>1370</v>
      </c>
      <c r="H87" s="196">
        <v>1278</v>
      </c>
      <c r="I87" s="196">
        <v>567</v>
      </c>
      <c r="J87" s="196">
        <v>466</v>
      </c>
      <c r="K87" s="196">
        <v>777</v>
      </c>
      <c r="L87" s="196">
        <v>1025</v>
      </c>
      <c r="M87" s="196">
        <v>1002</v>
      </c>
      <c r="N87" s="196">
        <v>1074</v>
      </c>
      <c r="O87" s="434">
        <f t="shared" ref="O87" si="24">SUM(O88)</f>
        <v>11928</v>
      </c>
      <c r="P87" s="142">
        <v>11928</v>
      </c>
      <c r="Q87" s="205">
        <f t="shared" si="21"/>
        <v>0</v>
      </c>
    </row>
    <row r="88" spans="1:17" ht="13.5" customHeight="1" x14ac:dyDescent="0.2">
      <c r="A88" s="407" t="s">
        <v>185</v>
      </c>
      <c r="B88" s="412" t="s">
        <v>185</v>
      </c>
      <c r="C88" s="425">
        <v>1316</v>
      </c>
      <c r="D88" s="192">
        <v>1045</v>
      </c>
      <c r="E88" s="192">
        <v>1045</v>
      </c>
      <c r="F88" s="192">
        <v>963</v>
      </c>
      <c r="G88" s="192">
        <v>1370</v>
      </c>
      <c r="H88" s="192">
        <v>1278</v>
      </c>
      <c r="I88" s="192">
        <v>567</v>
      </c>
      <c r="J88" s="192">
        <v>466</v>
      </c>
      <c r="K88" s="192">
        <v>777</v>
      </c>
      <c r="L88" s="192">
        <v>1025</v>
      </c>
      <c r="M88" s="192">
        <v>1002</v>
      </c>
      <c r="N88" s="192">
        <v>1074</v>
      </c>
      <c r="O88" s="433">
        <f>SUM(C88:N88)</f>
        <v>11928</v>
      </c>
      <c r="P88" s="142">
        <v>11928</v>
      </c>
      <c r="Q88" s="205">
        <f t="shared" si="21"/>
        <v>0</v>
      </c>
    </row>
    <row r="89" spans="1:17" s="146" customFormat="1" ht="18" customHeight="1" x14ac:dyDescent="0.2">
      <c r="A89" s="409" t="s">
        <v>55</v>
      </c>
      <c r="B89" s="414" t="s">
        <v>55</v>
      </c>
      <c r="C89" s="429">
        <v>37</v>
      </c>
      <c r="D89" s="196">
        <v>10</v>
      </c>
      <c r="E89" s="196">
        <v>31</v>
      </c>
      <c r="F89" s="196">
        <v>33</v>
      </c>
      <c r="G89" s="196">
        <v>17</v>
      </c>
      <c r="H89" s="196">
        <v>20</v>
      </c>
      <c r="I89" s="196">
        <v>0</v>
      </c>
      <c r="J89" s="196">
        <v>0</v>
      </c>
      <c r="K89" s="196">
        <v>0</v>
      </c>
      <c r="L89" s="196">
        <v>0</v>
      </c>
      <c r="M89" s="196">
        <v>0</v>
      </c>
      <c r="N89" s="196">
        <v>0</v>
      </c>
      <c r="O89" s="434">
        <f t="shared" ref="O89" si="25">SUM(O90)</f>
        <v>148</v>
      </c>
      <c r="P89" s="142">
        <v>148</v>
      </c>
      <c r="Q89" s="205">
        <f t="shared" si="21"/>
        <v>0</v>
      </c>
    </row>
    <row r="90" spans="1:17" s="146" customFormat="1" ht="13.5" customHeight="1" x14ac:dyDescent="0.2">
      <c r="A90" s="407" t="s">
        <v>55</v>
      </c>
      <c r="B90" s="412" t="s">
        <v>55</v>
      </c>
      <c r="C90" s="425">
        <v>37</v>
      </c>
      <c r="D90" s="192">
        <v>10</v>
      </c>
      <c r="E90" s="192">
        <v>31</v>
      </c>
      <c r="F90" s="192">
        <v>33</v>
      </c>
      <c r="G90" s="192">
        <v>17</v>
      </c>
      <c r="H90" s="192">
        <v>20</v>
      </c>
      <c r="I90" s="192">
        <v>0</v>
      </c>
      <c r="J90" s="192">
        <v>0</v>
      </c>
      <c r="K90" s="192">
        <v>0</v>
      </c>
      <c r="L90" s="192">
        <v>0</v>
      </c>
      <c r="M90" s="192">
        <v>0</v>
      </c>
      <c r="N90" s="192">
        <v>0</v>
      </c>
      <c r="O90" s="433">
        <f>SUM(C90:N90)</f>
        <v>148</v>
      </c>
      <c r="P90" s="142">
        <v>148</v>
      </c>
      <c r="Q90" s="205">
        <f t="shared" si="21"/>
        <v>0</v>
      </c>
    </row>
    <row r="91" spans="1:17" ht="18" customHeight="1" x14ac:dyDescent="0.2">
      <c r="A91" s="409" t="s">
        <v>184</v>
      </c>
      <c r="B91" s="414" t="s">
        <v>184</v>
      </c>
      <c r="C91" s="429">
        <v>214</v>
      </c>
      <c r="D91" s="196">
        <v>166</v>
      </c>
      <c r="E91" s="196">
        <v>161</v>
      </c>
      <c r="F91" s="196">
        <v>170</v>
      </c>
      <c r="G91" s="196">
        <v>108</v>
      </c>
      <c r="H91" s="196">
        <v>50</v>
      </c>
      <c r="I91" s="196">
        <v>240</v>
      </c>
      <c r="J91" s="196">
        <v>555</v>
      </c>
      <c r="K91" s="196">
        <v>177</v>
      </c>
      <c r="L91" s="196">
        <v>0</v>
      </c>
      <c r="M91" s="196">
        <v>366</v>
      </c>
      <c r="N91" s="196">
        <v>392</v>
      </c>
      <c r="O91" s="434">
        <f t="shared" ref="O91" si="26">SUM(O92:O94)</f>
        <v>2599</v>
      </c>
      <c r="P91" s="142">
        <v>2599</v>
      </c>
      <c r="Q91" s="205">
        <f t="shared" si="21"/>
        <v>0</v>
      </c>
    </row>
    <row r="92" spans="1:17" ht="13.5" customHeight="1" x14ac:dyDescent="0.2">
      <c r="A92" s="407" t="s">
        <v>183</v>
      </c>
      <c r="B92" s="412" t="s">
        <v>183</v>
      </c>
      <c r="C92" s="425">
        <v>157</v>
      </c>
      <c r="D92" s="192">
        <v>106</v>
      </c>
      <c r="E92" s="192">
        <v>93</v>
      </c>
      <c r="F92" s="192">
        <v>145</v>
      </c>
      <c r="G92" s="192">
        <v>0</v>
      </c>
      <c r="H92" s="192">
        <v>0</v>
      </c>
      <c r="I92" s="192">
        <v>240</v>
      </c>
      <c r="J92" s="192">
        <v>520</v>
      </c>
      <c r="K92" s="192">
        <v>135</v>
      </c>
      <c r="L92" s="192">
        <v>0</v>
      </c>
      <c r="M92" s="192">
        <v>314</v>
      </c>
      <c r="N92" s="192">
        <v>334</v>
      </c>
      <c r="O92" s="433">
        <f>SUM(C92:N92)</f>
        <v>2044</v>
      </c>
      <c r="P92" s="142">
        <v>2044</v>
      </c>
      <c r="Q92" s="205">
        <f t="shared" si="21"/>
        <v>0</v>
      </c>
    </row>
    <row r="93" spans="1:17" ht="13.5" customHeight="1" x14ac:dyDescent="0.2">
      <c r="A93" s="407" t="s">
        <v>182</v>
      </c>
      <c r="B93" s="412" t="s">
        <v>182</v>
      </c>
      <c r="C93" s="425">
        <v>37</v>
      </c>
      <c r="D93" s="192">
        <v>40</v>
      </c>
      <c r="E93" s="192">
        <v>38</v>
      </c>
      <c r="F93" s="192">
        <v>0</v>
      </c>
      <c r="G93" s="192">
        <v>48</v>
      </c>
      <c r="H93" s="192">
        <v>0</v>
      </c>
      <c r="I93" s="192">
        <v>0</v>
      </c>
      <c r="J93" s="192">
        <v>35</v>
      </c>
      <c r="K93" s="192">
        <v>42</v>
      </c>
      <c r="L93" s="192">
        <v>0</v>
      </c>
      <c r="M93" s="192">
        <v>52</v>
      </c>
      <c r="N93" s="192">
        <v>58</v>
      </c>
      <c r="O93" s="433">
        <f>SUM(C93:N93)</f>
        <v>350</v>
      </c>
      <c r="P93" s="142">
        <v>350</v>
      </c>
      <c r="Q93" s="205">
        <f t="shared" si="21"/>
        <v>0</v>
      </c>
    </row>
    <row r="94" spans="1:17" ht="13.5" customHeight="1" x14ac:dyDescent="0.2">
      <c r="A94" s="407" t="s">
        <v>181</v>
      </c>
      <c r="B94" s="412" t="s">
        <v>181</v>
      </c>
      <c r="C94" s="425">
        <v>20</v>
      </c>
      <c r="D94" s="192">
        <v>20</v>
      </c>
      <c r="E94" s="192">
        <v>30</v>
      </c>
      <c r="F94" s="192">
        <v>25</v>
      </c>
      <c r="G94" s="192">
        <v>60</v>
      </c>
      <c r="H94" s="192">
        <v>50</v>
      </c>
      <c r="I94" s="192">
        <v>0</v>
      </c>
      <c r="J94" s="192">
        <v>0</v>
      </c>
      <c r="K94" s="192">
        <v>0</v>
      </c>
      <c r="L94" s="192">
        <v>0</v>
      </c>
      <c r="M94" s="192">
        <v>0</v>
      </c>
      <c r="N94" s="192">
        <v>0</v>
      </c>
      <c r="O94" s="433">
        <f>SUM(C94:N94)</f>
        <v>205</v>
      </c>
      <c r="P94" s="142">
        <v>205</v>
      </c>
      <c r="Q94" s="205">
        <f t="shared" si="21"/>
        <v>0</v>
      </c>
    </row>
    <row r="95" spans="1:17" ht="15" thickBot="1" x14ac:dyDescent="0.25">
      <c r="B95" s="416"/>
      <c r="C95" s="430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5"/>
      <c r="P95" s="142"/>
    </row>
    <row r="96" spans="1:17" ht="28.5" customHeight="1" x14ac:dyDescent="0.2">
      <c r="B96" s="417" t="s">
        <v>1</v>
      </c>
      <c r="C96" s="420">
        <f>SUM(C9,C12,C29,C59,C15,C18,C23,C25,C31,C35,C37,C39,C44,C50,C55,C57,C62,C65,C69,C72,C74,C79,C82,C87,C89,C91)</f>
        <v>40918</v>
      </c>
      <c r="D96" s="418">
        <f t="shared" ref="D96:O96" si="27">SUM(D9,D12,D29,D59,D15,D18,D23,D25,D31,D35,D37,D39,D44,D50,D55,D57,D62,D65,D69,D72,D74,D79,D82,D87,D89,D91)</f>
        <v>31853</v>
      </c>
      <c r="E96" s="418">
        <f t="shared" si="27"/>
        <v>33463</v>
      </c>
      <c r="F96" s="418">
        <f t="shared" si="27"/>
        <v>33135</v>
      </c>
      <c r="G96" s="418">
        <f t="shared" si="27"/>
        <v>30840</v>
      </c>
      <c r="H96" s="418">
        <f t="shared" si="27"/>
        <v>25516</v>
      </c>
      <c r="I96" s="418">
        <f t="shared" si="27"/>
        <v>32890</v>
      </c>
      <c r="J96" s="418">
        <f t="shared" si="27"/>
        <v>35112</v>
      </c>
      <c r="K96" s="418">
        <f t="shared" si="27"/>
        <v>33756</v>
      </c>
      <c r="L96" s="418">
        <f t="shared" si="27"/>
        <v>30596</v>
      </c>
      <c r="M96" s="418">
        <f t="shared" si="27"/>
        <v>32103</v>
      </c>
      <c r="N96" s="421">
        <f t="shared" si="27"/>
        <v>31392</v>
      </c>
      <c r="O96" s="419">
        <f t="shared" si="27"/>
        <v>391574</v>
      </c>
      <c r="P96" s="142"/>
    </row>
    <row r="97" spans="2:15" x14ac:dyDescent="0.2">
      <c r="B97" s="18" t="s">
        <v>404</v>
      </c>
      <c r="C97" s="145"/>
      <c r="D97" s="145"/>
      <c r="E97" s="145"/>
      <c r="F97" s="145"/>
      <c r="G97" s="145"/>
      <c r="H97" s="145"/>
      <c r="I97" s="145"/>
      <c r="J97" s="144"/>
      <c r="K97" s="144"/>
      <c r="L97" s="144"/>
      <c r="M97" s="144"/>
      <c r="N97" s="144"/>
      <c r="O97" s="128"/>
    </row>
    <row r="98" spans="2:15" x14ac:dyDescent="0.2">
      <c r="B98" s="18" t="s">
        <v>405</v>
      </c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</row>
    <row r="99" spans="2:15" x14ac:dyDescent="0.2">
      <c r="B99" s="18" t="s">
        <v>406</v>
      </c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</row>
    <row r="100" spans="2:15" x14ac:dyDescent="0.2">
      <c r="C100" s="142"/>
      <c r="D100" s="142"/>
      <c r="E100" s="142"/>
      <c r="F100" s="142"/>
      <c r="G100" s="142"/>
      <c r="H100" s="142"/>
    </row>
    <row r="101" spans="2:15" x14ac:dyDescent="0.2">
      <c r="C101" s="141">
        <v>40918</v>
      </c>
      <c r="D101" s="141">
        <v>31853</v>
      </c>
      <c r="E101" s="141">
        <v>33463</v>
      </c>
      <c r="F101" s="141">
        <v>33135</v>
      </c>
      <c r="G101" s="141">
        <v>30840</v>
      </c>
      <c r="H101" s="141">
        <v>25516</v>
      </c>
      <c r="I101" s="141">
        <v>32890</v>
      </c>
      <c r="J101" s="141">
        <v>35112</v>
      </c>
      <c r="K101" s="141">
        <v>33756</v>
      </c>
      <c r="L101" s="141">
        <v>30596</v>
      </c>
      <c r="M101" s="141">
        <v>32103</v>
      </c>
      <c r="N101" s="141">
        <v>31392</v>
      </c>
    </row>
    <row r="102" spans="2:15" x14ac:dyDescent="0.2">
      <c r="G102" s="142"/>
    </row>
    <row r="103" spans="2:15" x14ac:dyDescent="0.2">
      <c r="C103" s="142">
        <f>+C101-C96</f>
        <v>0</v>
      </c>
      <c r="D103" s="142">
        <f t="shared" ref="D103:N103" si="28">+D101-D96</f>
        <v>0</v>
      </c>
      <c r="E103" s="142">
        <f t="shared" si="28"/>
        <v>0</v>
      </c>
      <c r="F103" s="142">
        <f t="shared" si="28"/>
        <v>0</v>
      </c>
      <c r="G103" s="142">
        <f t="shared" si="28"/>
        <v>0</v>
      </c>
      <c r="H103" s="142">
        <f t="shared" si="28"/>
        <v>0</v>
      </c>
      <c r="I103" s="142">
        <f t="shared" si="28"/>
        <v>0</v>
      </c>
      <c r="J103" s="142">
        <f t="shared" si="28"/>
        <v>0</v>
      </c>
      <c r="K103" s="142">
        <f t="shared" si="28"/>
        <v>0</v>
      </c>
      <c r="L103" s="142">
        <f t="shared" si="28"/>
        <v>0</v>
      </c>
      <c r="M103" s="142">
        <f t="shared" si="28"/>
        <v>0</v>
      </c>
      <c r="N103" s="142">
        <f t="shared" si="28"/>
        <v>0</v>
      </c>
    </row>
  </sheetData>
  <mergeCells count="6">
    <mergeCell ref="B1:O1"/>
    <mergeCell ref="B3:O3"/>
    <mergeCell ref="B4:O4"/>
    <mergeCell ref="B7:B8"/>
    <mergeCell ref="C7:N7"/>
    <mergeCell ref="O7:O8"/>
  </mergeCells>
  <printOptions horizontalCentered="1" verticalCentered="1"/>
  <pageMargins left="0" right="0" top="0" bottom="0" header="0" footer="0"/>
  <pageSetup paperSize="9" scale="4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V151"/>
  <sheetViews>
    <sheetView showGridLines="0" view="pageBreakPreview" topLeftCell="A87" zoomScale="85" zoomScaleNormal="90" zoomScaleSheetLayoutView="85" workbookViewId="0">
      <selection activeCell="B47" sqref="B47:B49"/>
    </sheetView>
  </sheetViews>
  <sheetFormatPr baseColWidth="10" defaultColWidth="11.42578125" defaultRowHeight="15" x14ac:dyDescent="0.25"/>
  <cols>
    <col min="1" max="1" width="21" style="22" customWidth="1"/>
    <col min="2" max="2" width="35.140625" style="22" customWidth="1"/>
    <col min="3" max="14" width="11.42578125" style="22"/>
    <col min="15" max="15" width="11.85546875" style="22" customWidth="1"/>
    <col min="16" max="16384" width="11.42578125" style="22"/>
  </cols>
  <sheetData>
    <row r="1" spans="1:17" ht="15.75" x14ac:dyDescent="0.25">
      <c r="B1" s="547" t="s">
        <v>396</v>
      </c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166"/>
    </row>
    <row r="2" spans="1:17" ht="18" x14ac:dyDescent="0.25">
      <c r="B2" s="165" t="s">
        <v>60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7" ht="18" x14ac:dyDescent="0.25">
      <c r="B3" s="538" t="s">
        <v>233</v>
      </c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164"/>
    </row>
    <row r="4" spans="1:17" ht="18" x14ac:dyDescent="0.25">
      <c r="B4" s="538" t="s">
        <v>232</v>
      </c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164"/>
    </row>
    <row r="5" spans="1:17" ht="18" x14ac:dyDescent="0.25">
      <c r="B5" s="163" t="s">
        <v>377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43"/>
    </row>
    <row r="6" spans="1:17" ht="6.75" customHeight="1" x14ac:dyDescent="0.25">
      <c r="B6" s="136"/>
    </row>
    <row r="7" spans="1:17" ht="22.5" customHeight="1" thickBot="1" x14ac:dyDescent="0.3">
      <c r="B7" s="436" t="s">
        <v>222</v>
      </c>
      <c r="C7" s="586" t="s">
        <v>54</v>
      </c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7" t="s">
        <v>1</v>
      </c>
    </row>
    <row r="8" spans="1:17" ht="21" customHeight="1" thickBot="1" x14ac:dyDescent="0.3">
      <c r="B8" s="437" t="s">
        <v>56</v>
      </c>
      <c r="C8" s="454" t="s">
        <v>2</v>
      </c>
      <c r="D8" s="454" t="s">
        <v>3</v>
      </c>
      <c r="E8" s="454" t="s">
        <v>4</v>
      </c>
      <c r="F8" s="454" t="s">
        <v>5</v>
      </c>
      <c r="G8" s="454" t="s">
        <v>6</v>
      </c>
      <c r="H8" s="454" t="s">
        <v>7</v>
      </c>
      <c r="I8" s="454" t="s">
        <v>8</v>
      </c>
      <c r="J8" s="454" t="s">
        <v>9</v>
      </c>
      <c r="K8" s="454" t="s">
        <v>10</v>
      </c>
      <c r="L8" s="454" t="s">
        <v>11</v>
      </c>
      <c r="M8" s="454" t="s">
        <v>12</v>
      </c>
      <c r="N8" s="454" t="s">
        <v>13</v>
      </c>
      <c r="O8" s="588"/>
    </row>
    <row r="9" spans="1:17" s="157" customFormat="1" ht="22.5" customHeight="1" x14ac:dyDescent="0.25">
      <c r="A9" s="206"/>
      <c r="B9" s="386" t="s">
        <v>221</v>
      </c>
      <c r="C9" s="444">
        <v>0</v>
      </c>
      <c r="D9" s="445">
        <v>0</v>
      </c>
      <c r="E9" s="445">
        <v>0</v>
      </c>
      <c r="F9" s="445">
        <v>0</v>
      </c>
      <c r="G9" s="445">
        <v>0</v>
      </c>
      <c r="H9" s="445">
        <v>0</v>
      </c>
      <c r="I9" s="445">
        <v>0</v>
      </c>
      <c r="J9" s="445">
        <v>0</v>
      </c>
      <c r="K9" s="445">
        <v>0</v>
      </c>
      <c r="L9" s="445">
        <v>0</v>
      </c>
      <c r="M9" s="445">
        <v>0</v>
      </c>
      <c r="N9" s="445">
        <v>0</v>
      </c>
      <c r="O9" s="450">
        <f t="shared" ref="O9" si="0">SUM(O10:O11)</f>
        <v>0</v>
      </c>
    </row>
    <row r="10" spans="1:17" s="157" customFormat="1" ht="13.5" customHeight="1" x14ac:dyDescent="0.2">
      <c r="A10" s="407"/>
      <c r="B10" s="438" t="s">
        <v>29</v>
      </c>
      <c r="C10" s="446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451">
        <f>SUM(C10:N10)</f>
        <v>0</v>
      </c>
    </row>
    <row r="11" spans="1:17" s="157" customFormat="1" ht="13.5" customHeight="1" x14ac:dyDescent="0.2">
      <c r="A11" s="408"/>
      <c r="B11" s="439" t="s">
        <v>57</v>
      </c>
      <c r="C11" s="446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451">
        <f>SUM(C11:N11)</f>
        <v>0</v>
      </c>
    </row>
    <row r="12" spans="1:17" s="152" customFormat="1" ht="18" customHeight="1" x14ac:dyDescent="0.25">
      <c r="A12" s="206"/>
      <c r="B12" s="386" t="s">
        <v>371</v>
      </c>
      <c r="C12" s="447">
        <v>20</v>
      </c>
      <c r="D12" s="159">
        <v>18</v>
      </c>
      <c r="E12" s="159">
        <v>16</v>
      </c>
      <c r="F12" s="159">
        <v>43</v>
      </c>
      <c r="G12" s="159">
        <v>33</v>
      </c>
      <c r="H12" s="159">
        <v>21</v>
      </c>
      <c r="I12" s="159">
        <v>32</v>
      </c>
      <c r="J12" s="159">
        <v>14</v>
      </c>
      <c r="K12" s="159">
        <v>13</v>
      </c>
      <c r="L12" s="159">
        <v>20</v>
      </c>
      <c r="M12" s="159">
        <v>14</v>
      </c>
      <c r="N12" s="159">
        <v>14</v>
      </c>
      <c r="O12" s="452">
        <f t="shared" ref="O12" si="1">SUM(O13:O14)</f>
        <v>258</v>
      </c>
      <c r="P12" s="157"/>
      <c r="Q12" s="157"/>
    </row>
    <row r="13" spans="1:17" s="152" customFormat="1" ht="13.5" customHeight="1" x14ac:dyDescent="0.25">
      <c r="A13" s="407"/>
      <c r="B13" s="438" t="s">
        <v>31</v>
      </c>
      <c r="C13" s="446">
        <v>9</v>
      </c>
      <c r="D13" s="158">
        <v>9</v>
      </c>
      <c r="E13" s="158">
        <v>12</v>
      </c>
      <c r="F13" s="158">
        <v>27</v>
      </c>
      <c r="G13" s="158">
        <v>20</v>
      </c>
      <c r="H13" s="158">
        <v>14</v>
      </c>
      <c r="I13" s="158">
        <v>17</v>
      </c>
      <c r="J13" s="158">
        <v>9</v>
      </c>
      <c r="K13" s="158">
        <v>9</v>
      </c>
      <c r="L13" s="158">
        <v>12</v>
      </c>
      <c r="M13" s="158">
        <v>8</v>
      </c>
      <c r="N13" s="158">
        <v>10</v>
      </c>
      <c r="O13" s="451">
        <f>SUM(C13:N13)</f>
        <v>156</v>
      </c>
      <c r="P13" s="157"/>
      <c r="Q13" s="157"/>
    </row>
    <row r="14" spans="1:17" s="152" customFormat="1" ht="13.5" customHeight="1" x14ac:dyDescent="0.25">
      <c r="A14" s="407"/>
      <c r="B14" s="438" t="s">
        <v>220</v>
      </c>
      <c r="C14" s="446">
        <v>11</v>
      </c>
      <c r="D14" s="158">
        <v>9</v>
      </c>
      <c r="E14" s="158">
        <v>4</v>
      </c>
      <c r="F14" s="158">
        <v>16</v>
      </c>
      <c r="G14" s="158">
        <v>13</v>
      </c>
      <c r="H14" s="158">
        <v>7</v>
      </c>
      <c r="I14" s="158">
        <v>15</v>
      </c>
      <c r="J14" s="158">
        <v>5</v>
      </c>
      <c r="K14" s="158">
        <v>4</v>
      </c>
      <c r="L14" s="158">
        <v>8</v>
      </c>
      <c r="M14" s="158">
        <v>6</v>
      </c>
      <c r="N14" s="158">
        <v>4</v>
      </c>
      <c r="O14" s="451">
        <f>SUM(C14:N14)</f>
        <v>102</v>
      </c>
      <c r="P14" s="157"/>
      <c r="Q14" s="157"/>
    </row>
    <row r="15" spans="1:17" s="152" customFormat="1" ht="18" customHeight="1" x14ac:dyDescent="0.25">
      <c r="A15" s="206"/>
      <c r="B15" s="386" t="s">
        <v>219</v>
      </c>
      <c r="C15" s="447">
        <v>21</v>
      </c>
      <c r="D15" s="159">
        <v>12</v>
      </c>
      <c r="E15" s="159">
        <v>23</v>
      </c>
      <c r="F15" s="159">
        <v>14</v>
      </c>
      <c r="G15" s="159">
        <v>21</v>
      </c>
      <c r="H15" s="159">
        <v>23</v>
      </c>
      <c r="I15" s="159">
        <v>22</v>
      </c>
      <c r="J15" s="159">
        <v>5</v>
      </c>
      <c r="K15" s="159">
        <v>1</v>
      </c>
      <c r="L15" s="159">
        <v>1</v>
      </c>
      <c r="M15" s="159">
        <v>3</v>
      </c>
      <c r="N15" s="159">
        <v>9</v>
      </c>
      <c r="O15" s="452">
        <f t="shared" ref="O15" si="2">SUM(O16:O17)</f>
        <v>155</v>
      </c>
      <c r="P15" s="157"/>
      <c r="Q15" s="157"/>
    </row>
    <row r="16" spans="1:17" s="152" customFormat="1" ht="13.5" customHeight="1" x14ac:dyDescent="0.25">
      <c r="A16" s="407"/>
      <c r="B16" s="438" t="s">
        <v>14</v>
      </c>
      <c r="C16" s="446">
        <v>11</v>
      </c>
      <c r="D16" s="158">
        <v>7</v>
      </c>
      <c r="E16" s="158">
        <v>18</v>
      </c>
      <c r="F16" s="158">
        <v>10</v>
      </c>
      <c r="G16" s="158">
        <v>17</v>
      </c>
      <c r="H16" s="158">
        <v>23</v>
      </c>
      <c r="I16" s="158">
        <v>18</v>
      </c>
      <c r="J16" s="158">
        <v>0</v>
      </c>
      <c r="K16" s="158">
        <v>0</v>
      </c>
      <c r="L16" s="158">
        <v>0</v>
      </c>
      <c r="M16" s="158">
        <v>0</v>
      </c>
      <c r="N16" s="158">
        <v>0</v>
      </c>
      <c r="O16" s="451">
        <f>SUM(C16:N16)</f>
        <v>104</v>
      </c>
      <c r="P16" s="157"/>
      <c r="Q16" s="157"/>
    </row>
    <row r="17" spans="1:17" s="152" customFormat="1" ht="13.5" customHeight="1" x14ac:dyDescent="0.25">
      <c r="A17" s="407"/>
      <c r="B17" s="438" t="s">
        <v>73</v>
      </c>
      <c r="C17" s="446">
        <v>10</v>
      </c>
      <c r="D17" s="158">
        <v>5</v>
      </c>
      <c r="E17" s="158">
        <v>5</v>
      </c>
      <c r="F17" s="158">
        <v>4</v>
      </c>
      <c r="G17" s="158">
        <v>4</v>
      </c>
      <c r="H17" s="158">
        <v>0</v>
      </c>
      <c r="I17" s="158">
        <v>4</v>
      </c>
      <c r="J17" s="158">
        <v>5</v>
      </c>
      <c r="K17" s="158">
        <v>1</v>
      </c>
      <c r="L17" s="158">
        <v>1</v>
      </c>
      <c r="M17" s="158">
        <v>3</v>
      </c>
      <c r="N17" s="158">
        <v>9</v>
      </c>
      <c r="O17" s="451">
        <f>SUM(C17:N17)</f>
        <v>51</v>
      </c>
      <c r="P17" s="157"/>
      <c r="Q17" s="157"/>
    </row>
    <row r="18" spans="1:17" s="152" customFormat="1" ht="18" customHeight="1" x14ac:dyDescent="0.25">
      <c r="A18" s="206"/>
      <c r="B18" s="386" t="s">
        <v>26</v>
      </c>
      <c r="C18" s="447">
        <v>63</v>
      </c>
      <c r="D18" s="159">
        <v>58</v>
      </c>
      <c r="E18" s="159">
        <v>89</v>
      </c>
      <c r="F18" s="159">
        <v>103</v>
      </c>
      <c r="G18" s="159">
        <v>97</v>
      </c>
      <c r="H18" s="159">
        <v>78</v>
      </c>
      <c r="I18" s="159">
        <v>82</v>
      </c>
      <c r="J18" s="159">
        <v>75</v>
      </c>
      <c r="K18" s="159">
        <v>82</v>
      </c>
      <c r="L18" s="159">
        <v>92</v>
      </c>
      <c r="M18" s="159">
        <v>84</v>
      </c>
      <c r="N18" s="159">
        <v>1</v>
      </c>
      <c r="O18" s="452">
        <f t="shared" ref="O18" si="3">SUM(O19:O22)</f>
        <v>904</v>
      </c>
      <c r="P18" s="157"/>
      <c r="Q18" s="157"/>
    </row>
    <row r="19" spans="1:17" s="152" customFormat="1" ht="13.5" customHeight="1" x14ac:dyDescent="0.25">
      <c r="A19" s="407"/>
      <c r="B19" s="438" t="s">
        <v>26</v>
      </c>
      <c r="C19" s="446">
        <v>62</v>
      </c>
      <c r="D19" s="158">
        <v>56</v>
      </c>
      <c r="E19" s="158">
        <v>87</v>
      </c>
      <c r="F19" s="158">
        <v>97</v>
      </c>
      <c r="G19" s="158">
        <v>92</v>
      </c>
      <c r="H19" s="158">
        <v>65</v>
      </c>
      <c r="I19" s="158">
        <v>80</v>
      </c>
      <c r="J19" s="158">
        <v>74</v>
      </c>
      <c r="K19" s="158">
        <v>78</v>
      </c>
      <c r="L19" s="158">
        <v>88</v>
      </c>
      <c r="M19" s="158">
        <v>80</v>
      </c>
      <c r="N19" s="158">
        <v>0</v>
      </c>
      <c r="O19" s="451">
        <f>SUM(C19:N19)</f>
        <v>859</v>
      </c>
      <c r="P19" s="157"/>
      <c r="Q19" s="157"/>
    </row>
    <row r="20" spans="1:17" s="152" customFormat="1" ht="13.5" customHeight="1" x14ac:dyDescent="0.25">
      <c r="A20" s="407"/>
      <c r="B20" s="438" t="s">
        <v>28</v>
      </c>
      <c r="C20" s="446">
        <v>1</v>
      </c>
      <c r="D20" s="158">
        <v>1</v>
      </c>
      <c r="E20" s="158">
        <v>1</v>
      </c>
      <c r="F20" s="158">
        <v>3</v>
      </c>
      <c r="G20" s="158">
        <v>5</v>
      </c>
      <c r="H20" s="158">
        <v>2</v>
      </c>
      <c r="I20" s="158">
        <v>2</v>
      </c>
      <c r="J20" s="158">
        <v>1</v>
      </c>
      <c r="K20" s="158">
        <v>1</v>
      </c>
      <c r="L20" s="158">
        <v>3</v>
      </c>
      <c r="M20" s="158">
        <v>4</v>
      </c>
      <c r="N20" s="158">
        <v>1</v>
      </c>
      <c r="O20" s="451">
        <f>SUM(C20:N20)</f>
        <v>25</v>
      </c>
      <c r="P20" s="157"/>
      <c r="Q20" s="157"/>
    </row>
    <row r="21" spans="1:17" s="152" customFormat="1" ht="13.5" customHeight="1" x14ac:dyDescent="0.25">
      <c r="A21" s="407"/>
      <c r="B21" s="438" t="s">
        <v>32</v>
      </c>
      <c r="C21" s="446">
        <v>0</v>
      </c>
      <c r="D21" s="158">
        <v>0</v>
      </c>
      <c r="E21" s="158">
        <v>0</v>
      </c>
      <c r="F21" s="158">
        <v>0</v>
      </c>
      <c r="G21" s="158">
        <v>0</v>
      </c>
      <c r="H21" s="158">
        <v>0</v>
      </c>
      <c r="I21" s="158">
        <v>0</v>
      </c>
      <c r="J21" s="158">
        <v>0</v>
      </c>
      <c r="K21" s="158">
        <v>0</v>
      </c>
      <c r="L21" s="158">
        <v>0</v>
      </c>
      <c r="M21" s="158">
        <v>0</v>
      </c>
      <c r="N21" s="158">
        <v>0</v>
      </c>
      <c r="O21" s="451">
        <f>SUM(C21:N21)</f>
        <v>0</v>
      </c>
      <c r="P21" s="157"/>
      <c r="Q21" s="157"/>
    </row>
    <row r="22" spans="1:17" s="152" customFormat="1" ht="13.5" customHeight="1" x14ac:dyDescent="0.25">
      <c r="A22" s="407"/>
      <c r="B22" s="438" t="s">
        <v>40</v>
      </c>
      <c r="C22" s="446">
        <v>0</v>
      </c>
      <c r="D22" s="158">
        <v>1</v>
      </c>
      <c r="E22" s="158">
        <v>1</v>
      </c>
      <c r="F22" s="158">
        <v>3</v>
      </c>
      <c r="G22" s="158">
        <v>0</v>
      </c>
      <c r="H22" s="158">
        <v>11</v>
      </c>
      <c r="I22" s="158">
        <v>0</v>
      </c>
      <c r="J22" s="158">
        <v>0</v>
      </c>
      <c r="K22" s="158">
        <v>3</v>
      </c>
      <c r="L22" s="158">
        <v>1</v>
      </c>
      <c r="M22" s="158">
        <v>0</v>
      </c>
      <c r="N22" s="158">
        <v>0</v>
      </c>
      <c r="O22" s="451">
        <f>SUM(C22:N22)</f>
        <v>20</v>
      </c>
      <c r="P22" s="157"/>
      <c r="Q22" s="157"/>
    </row>
    <row r="23" spans="1:17" s="152" customFormat="1" ht="18" customHeight="1" x14ac:dyDescent="0.25">
      <c r="A23" s="409"/>
      <c r="B23" s="440" t="s">
        <v>218</v>
      </c>
      <c r="C23" s="447">
        <v>2</v>
      </c>
      <c r="D23" s="159">
        <v>10</v>
      </c>
      <c r="E23" s="159">
        <v>5</v>
      </c>
      <c r="F23" s="159">
        <v>10</v>
      </c>
      <c r="G23" s="159">
        <v>6</v>
      </c>
      <c r="H23" s="159">
        <v>9</v>
      </c>
      <c r="I23" s="159">
        <v>3</v>
      </c>
      <c r="J23" s="159">
        <v>2</v>
      </c>
      <c r="K23" s="159">
        <v>27</v>
      </c>
      <c r="L23" s="159">
        <v>2</v>
      </c>
      <c r="M23" s="159">
        <v>0</v>
      </c>
      <c r="N23" s="159">
        <v>1</v>
      </c>
      <c r="O23" s="452">
        <f t="shared" ref="O23" si="4">SUM(O24)</f>
        <v>77</v>
      </c>
      <c r="P23" s="157"/>
      <c r="Q23" s="157"/>
    </row>
    <row r="24" spans="1:17" s="152" customFormat="1" ht="13.5" customHeight="1" x14ac:dyDescent="0.25">
      <c r="A24" s="407"/>
      <c r="B24" s="438" t="s">
        <v>218</v>
      </c>
      <c r="C24" s="446">
        <v>2</v>
      </c>
      <c r="D24" s="158">
        <v>10</v>
      </c>
      <c r="E24" s="158">
        <v>5</v>
      </c>
      <c r="F24" s="158">
        <v>10</v>
      </c>
      <c r="G24" s="158">
        <v>6</v>
      </c>
      <c r="H24" s="158">
        <v>9</v>
      </c>
      <c r="I24" s="158">
        <v>3</v>
      </c>
      <c r="J24" s="158">
        <v>2</v>
      </c>
      <c r="K24" s="158">
        <v>27</v>
      </c>
      <c r="L24" s="158">
        <v>2</v>
      </c>
      <c r="M24" s="158">
        <v>0</v>
      </c>
      <c r="N24" s="158">
        <v>1</v>
      </c>
      <c r="O24" s="451">
        <f>SUM(C24:N24)</f>
        <v>77</v>
      </c>
      <c r="P24" s="157"/>
      <c r="Q24" s="157"/>
    </row>
    <row r="25" spans="1:17" s="152" customFormat="1" ht="18" customHeight="1" x14ac:dyDescent="0.25">
      <c r="A25" s="409"/>
      <c r="B25" s="440" t="s">
        <v>217</v>
      </c>
      <c r="C25" s="447">
        <v>5</v>
      </c>
      <c r="D25" s="159">
        <v>15</v>
      </c>
      <c r="E25" s="159">
        <v>15</v>
      </c>
      <c r="F25" s="159">
        <v>22</v>
      </c>
      <c r="G25" s="159">
        <v>10</v>
      </c>
      <c r="H25" s="159">
        <v>14</v>
      </c>
      <c r="I25" s="159">
        <v>7</v>
      </c>
      <c r="J25" s="159">
        <v>2</v>
      </c>
      <c r="K25" s="159">
        <v>10</v>
      </c>
      <c r="L25" s="159">
        <v>21</v>
      </c>
      <c r="M25" s="159">
        <v>11</v>
      </c>
      <c r="N25" s="159">
        <v>12</v>
      </c>
      <c r="O25" s="452">
        <f t="shared" ref="O25" si="5">SUM(O26:O28)</f>
        <v>144</v>
      </c>
      <c r="P25" s="157"/>
      <c r="Q25" s="157"/>
    </row>
    <row r="26" spans="1:17" s="157" customFormat="1" ht="13.5" customHeight="1" x14ac:dyDescent="0.2">
      <c r="A26" s="407"/>
      <c r="B26" s="438" t="s">
        <v>217</v>
      </c>
      <c r="C26" s="446">
        <v>0</v>
      </c>
      <c r="D26" s="158">
        <v>0</v>
      </c>
      <c r="E26" s="158">
        <v>0</v>
      </c>
      <c r="F26" s="158">
        <v>0</v>
      </c>
      <c r="G26" s="158">
        <v>0</v>
      </c>
      <c r="H26" s="158">
        <v>0</v>
      </c>
      <c r="I26" s="158">
        <v>0</v>
      </c>
      <c r="J26" s="158">
        <v>0</v>
      </c>
      <c r="K26" s="158">
        <v>0</v>
      </c>
      <c r="L26" s="158">
        <v>0</v>
      </c>
      <c r="M26" s="158">
        <v>0</v>
      </c>
      <c r="N26" s="158">
        <v>0</v>
      </c>
      <c r="O26" s="451">
        <f>SUM(C26:N26)</f>
        <v>0</v>
      </c>
    </row>
    <row r="27" spans="1:17" s="157" customFormat="1" ht="13.5" customHeight="1" x14ac:dyDescent="0.2">
      <c r="A27" s="407"/>
      <c r="B27" s="438" t="s">
        <v>29</v>
      </c>
      <c r="C27" s="446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</v>
      </c>
      <c r="N27" s="158">
        <v>0</v>
      </c>
      <c r="O27" s="451">
        <f>SUM(C27:N27)</f>
        <v>0</v>
      </c>
    </row>
    <row r="28" spans="1:17" s="157" customFormat="1" ht="13.5" customHeight="1" x14ac:dyDescent="0.2">
      <c r="A28" s="407"/>
      <c r="B28" s="438" t="s">
        <v>227</v>
      </c>
      <c r="C28" s="446">
        <v>5</v>
      </c>
      <c r="D28" s="158">
        <v>15</v>
      </c>
      <c r="E28" s="158">
        <v>15</v>
      </c>
      <c r="F28" s="158">
        <v>22</v>
      </c>
      <c r="G28" s="158">
        <v>10</v>
      </c>
      <c r="H28" s="158">
        <v>14</v>
      </c>
      <c r="I28" s="158">
        <v>7</v>
      </c>
      <c r="J28" s="158">
        <v>2</v>
      </c>
      <c r="K28" s="158">
        <v>10</v>
      </c>
      <c r="L28" s="158">
        <v>21</v>
      </c>
      <c r="M28" s="158">
        <v>11</v>
      </c>
      <c r="N28" s="158">
        <v>12</v>
      </c>
      <c r="O28" s="451">
        <f>SUM(C28:N28)</f>
        <v>144</v>
      </c>
    </row>
    <row r="29" spans="1:17" s="157" customFormat="1" ht="18" customHeight="1" x14ac:dyDescent="0.2">
      <c r="A29" s="410"/>
      <c r="B29" s="441" t="s">
        <v>27</v>
      </c>
      <c r="C29" s="447">
        <v>1</v>
      </c>
      <c r="D29" s="159">
        <v>0</v>
      </c>
      <c r="E29" s="159">
        <v>5</v>
      </c>
      <c r="F29" s="159">
        <v>0</v>
      </c>
      <c r="G29" s="159">
        <v>3</v>
      </c>
      <c r="H29" s="159">
        <v>2</v>
      </c>
      <c r="I29" s="159">
        <v>3</v>
      </c>
      <c r="J29" s="159">
        <v>10</v>
      </c>
      <c r="K29" s="159">
        <v>17</v>
      </c>
      <c r="L29" s="159">
        <v>4</v>
      </c>
      <c r="M29" s="159">
        <v>5</v>
      </c>
      <c r="N29" s="159">
        <v>7</v>
      </c>
      <c r="O29" s="452">
        <f t="shared" ref="O29" si="6">SUM(O30)</f>
        <v>57</v>
      </c>
    </row>
    <row r="30" spans="1:17" s="152" customFormat="1" ht="13.5" customHeight="1" x14ac:dyDescent="0.25">
      <c r="A30" s="407"/>
      <c r="B30" s="438" t="s">
        <v>27</v>
      </c>
      <c r="C30" s="446">
        <v>1</v>
      </c>
      <c r="D30" s="158">
        <v>0</v>
      </c>
      <c r="E30" s="158">
        <v>5</v>
      </c>
      <c r="F30" s="158">
        <v>0</v>
      </c>
      <c r="G30" s="158">
        <v>3</v>
      </c>
      <c r="H30" s="158">
        <v>2</v>
      </c>
      <c r="I30" s="158">
        <v>3</v>
      </c>
      <c r="J30" s="158">
        <v>10</v>
      </c>
      <c r="K30" s="158">
        <v>17</v>
      </c>
      <c r="L30" s="158">
        <v>4</v>
      </c>
      <c r="M30" s="158">
        <v>5</v>
      </c>
      <c r="N30" s="158">
        <v>7</v>
      </c>
      <c r="O30" s="451">
        <f>SUM(C30:N30)</f>
        <v>57</v>
      </c>
      <c r="P30" s="157"/>
      <c r="Q30" s="157"/>
    </row>
    <row r="31" spans="1:17" s="152" customFormat="1" ht="18" customHeight="1" x14ac:dyDescent="0.25">
      <c r="A31" s="409"/>
      <c r="B31" s="440" t="s">
        <v>215</v>
      </c>
      <c r="C31" s="447">
        <v>18</v>
      </c>
      <c r="D31" s="159">
        <v>29</v>
      </c>
      <c r="E31" s="159">
        <v>43</v>
      </c>
      <c r="F31" s="159">
        <v>20</v>
      </c>
      <c r="G31" s="159">
        <v>28</v>
      </c>
      <c r="H31" s="159">
        <v>0</v>
      </c>
      <c r="I31" s="159">
        <v>6</v>
      </c>
      <c r="J31" s="159">
        <v>3</v>
      </c>
      <c r="K31" s="159">
        <v>5</v>
      </c>
      <c r="L31" s="159">
        <v>8</v>
      </c>
      <c r="M31" s="159">
        <v>9</v>
      </c>
      <c r="N31" s="159">
        <v>4</v>
      </c>
      <c r="O31" s="452">
        <f t="shared" ref="O31" si="7">SUM(O32:O34)</f>
        <v>173</v>
      </c>
      <c r="P31" s="157"/>
      <c r="Q31" s="157"/>
    </row>
    <row r="32" spans="1:17" s="152" customFormat="1" ht="13.5" customHeight="1" x14ac:dyDescent="0.25">
      <c r="A32" s="407"/>
      <c r="B32" s="438" t="s">
        <v>215</v>
      </c>
      <c r="C32" s="446">
        <v>13</v>
      </c>
      <c r="D32" s="158">
        <v>22</v>
      </c>
      <c r="E32" s="158">
        <v>37</v>
      </c>
      <c r="F32" s="158">
        <v>19</v>
      </c>
      <c r="G32" s="158">
        <v>22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451">
        <f>SUM(C32:N32)</f>
        <v>113</v>
      </c>
      <c r="P32" s="157"/>
      <c r="Q32" s="157"/>
    </row>
    <row r="33" spans="1:256" s="152" customFormat="1" ht="13.5" customHeight="1" x14ac:dyDescent="0.25">
      <c r="A33" s="407"/>
      <c r="B33" s="438" t="s">
        <v>231</v>
      </c>
      <c r="C33" s="446">
        <v>5</v>
      </c>
      <c r="D33" s="158">
        <v>4</v>
      </c>
      <c r="E33" s="158">
        <v>3</v>
      </c>
      <c r="F33" s="158">
        <v>0</v>
      </c>
      <c r="G33" s="158">
        <v>5</v>
      </c>
      <c r="H33" s="158">
        <v>0</v>
      </c>
      <c r="I33" s="158">
        <v>4</v>
      </c>
      <c r="J33" s="158">
        <v>1</v>
      </c>
      <c r="K33" s="158">
        <v>3</v>
      </c>
      <c r="L33" s="158">
        <v>4</v>
      </c>
      <c r="M33" s="158">
        <v>5</v>
      </c>
      <c r="N33" s="158">
        <v>3</v>
      </c>
      <c r="O33" s="451">
        <f>SUM(C33:N33)</f>
        <v>37</v>
      </c>
      <c r="P33" s="157"/>
      <c r="Q33" s="157"/>
    </row>
    <row r="34" spans="1:256" s="152" customFormat="1" ht="13.5" customHeight="1" x14ac:dyDescent="0.25">
      <c r="A34" s="407"/>
      <c r="B34" s="438" t="s">
        <v>214</v>
      </c>
      <c r="C34" s="446">
        <v>0</v>
      </c>
      <c r="D34" s="158">
        <v>3</v>
      </c>
      <c r="E34" s="158">
        <v>3</v>
      </c>
      <c r="F34" s="158">
        <v>1</v>
      </c>
      <c r="G34" s="158">
        <v>1</v>
      </c>
      <c r="H34" s="158">
        <v>0</v>
      </c>
      <c r="I34" s="158">
        <v>2</v>
      </c>
      <c r="J34" s="158">
        <v>2</v>
      </c>
      <c r="K34" s="158">
        <v>2</v>
      </c>
      <c r="L34" s="158">
        <v>4</v>
      </c>
      <c r="M34" s="158">
        <v>4</v>
      </c>
      <c r="N34" s="158">
        <v>1</v>
      </c>
      <c r="O34" s="451">
        <f>SUM(C34:N34)</f>
        <v>23</v>
      </c>
      <c r="P34" s="157"/>
      <c r="Q34" s="157"/>
    </row>
    <row r="35" spans="1:256" s="152" customFormat="1" ht="18" customHeight="1" x14ac:dyDescent="0.25">
      <c r="A35" s="409"/>
      <c r="B35" s="440" t="s">
        <v>34</v>
      </c>
      <c r="C35" s="447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452">
        <f t="shared" ref="O35" si="8">SUM(O36)</f>
        <v>0</v>
      </c>
      <c r="P35" s="157"/>
      <c r="Q35" s="157"/>
      <c r="IV35" s="152">
        <f>SUM(O35)</f>
        <v>0</v>
      </c>
    </row>
    <row r="36" spans="1:256" s="152" customFormat="1" ht="13.5" customHeight="1" x14ac:dyDescent="0.25">
      <c r="A36" s="407"/>
      <c r="B36" s="438" t="s">
        <v>34</v>
      </c>
      <c r="C36" s="446">
        <v>0</v>
      </c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451">
        <f>SUM(C36:N36)</f>
        <v>0</v>
      </c>
      <c r="P36" s="157"/>
      <c r="Q36" s="157"/>
    </row>
    <row r="37" spans="1:256" s="152" customFormat="1" ht="18" customHeight="1" x14ac:dyDescent="0.25">
      <c r="A37" s="409"/>
      <c r="B37" s="440" t="s">
        <v>36</v>
      </c>
      <c r="C37" s="447">
        <v>30</v>
      </c>
      <c r="D37" s="159">
        <v>28</v>
      </c>
      <c r="E37" s="159">
        <v>50</v>
      </c>
      <c r="F37" s="159">
        <v>29</v>
      </c>
      <c r="G37" s="159">
        <v>41</v>
      </c>
      <c r="H37" s="159">
        <v>69</v>
      </c>
      <c r="I37" s="159">
        <v>33</v>
      </c>
      <c r="J37" s="159">
        <v>37</v>
      </c>
      <c r="K37" s="159">
        <v>27</v>
      </c>
      <c r="L37" s="159">
        <v>56</v>
      </c>
      <c r="M37" s="159">
        <v>12</v>
      </c>
      <c r="N37" s="159">
        <v>48</v>
      </c>
      <c r="O37" s="452">
        <f t="shared" ref="O37" si="9">SUM(O38)</f>
        <v>460</v>
      </c>
      <c r="P37" s="157"/>
      <c r="Q37" s="157"/>
    </row>
    <row r="38" spans="1:256" s="157" customFormat="1" ht="13.5" customHeight="1" x14ac:dyDescent="0.2">
      <c r="A38" s="407"/>
      <c r="B38" s="438" t="s">
        <v>36</v>
      </c>
      <c r="C38" s="446">
        <v>30</v>
      </c>
      <c r="D38" s="158">
        <v>28</v>
      </c>
      <c r="E38" s="158">
        <v>50</v>
      </c>
      <c r="F38" s="158">
        <v>29</v>
      </c>
      <c r="G38" s="158">
        <v>41</v>
      </c>
      <c r="H38" s="158">
        <v>69</v>
      </c>
      <c r="I38" s="158">
        <v>33</v>
      </c>
      <c r="J38" s="158">
        <v>37</v>
      </c>
      <c r="K38" s="158">
        <v>27</v>
      </c>
      <c r="L38" s="158">
        <v>56</v>
      </c>
      <c r="M38" s="158">
        <v>12</v>
      </c>
      <c r="N38" s="158">
        <v>48</v>
      </c>
      <c r="O38" s="451">
        <f>SUM(C38:N38)</f>
        <v>460</v>
      </c>
    </row>
    <row r="39" spans="1:256" s="152" customFormat="1" ht="18" customHeight="1" x14ac:dyDescent="0.25">
      <c r="A39" s="409"/>
      <c r="B39" s="440" t="s">
        <v>213</v>
      </c>
      <c r="C39" s="447">
        <v>14</v>
      </c>
      <c r="D39" s="159">
        <v>34</v>
      </c>
      <c r="E39" s="159">
        <v>29</v>
      </c>
      <c r="F39" s="159">
        <v>39</v>
      </c>
      <c r="G39" s="159">
        <v>90</v>
      </c>
      <c r="H39" s="159">
        <v>72</v>
      </c>
      <c r="I39" s="159">
        <v>97</v>
      </c>
      <c r="J39" s="159">
        <v>54</v>
      </c>
      <c r="K39" s="159">
        <v>46</v>
      </c>
      <c r="L39" s="159">
        <v>40</v>
      </c>
      <c r="M39" s="159">
        <v>22</v>
      </c>
      <c r="N39" s="159">
        <v>0</v>
      </c>
      <c r="O39" s="452">
        <f t="shared" ref="O39" si="10">SUM(O40:O43)</f>
        <v>537</v>
      </c>
      <c r="P39" s="157"/>
      <c r="Q39" s="157"/>
    </row>
    <row r="40" spans="1:256" s="152" customFormat="1" ht="13.5" customHeight="1" x14ac:dyDescent="0.25">
      <c r="A40" s="407"/>
      <c r="B40" s="438" t="s">
        <v>213</v>
      </c>
      <c r="C40" s="446">
        <v>4</v>
      </c>
      <c r="D40" s="158">
        <v>16</v>
      </c>
      <c r="E40" s="158">
        <v>11</v>
      </c>
      <c r="F40" s="158">
        <v>7</v>
      </c>
      <c r="G40" s="158">
        <v>50</v>
      </c>
      <c r="H40" s="158">
        <v>18</v>
      </c>
      <c r="I40" s="158">
        <v>27</v>
      </c>
      <c r="J40" s="158">
        <v>9</v>
      </c>
      <c r="K40" s="158">
        <v>9</v>
      </c>
      <c r="L40" s="158">
        <v>7</v>
      </c>
      <c r="M40" s="158">
        <v>10</v>
      </c>
      <c r="N40" s="158">
        <v>0</v>
      </c>
      <c r="O40" s="451">
        <f>SUM(C40:N40)</f>
        <v>168</v>
      </c>
      <c r="P40" s="157"/>
      <c r="Q40" s="157"/>
    </row>
    <row r="41" spans="1:256" s="152" customFormat="1" ht="13.5" customHeight="1" x14ac:dyDescent="0.25">
      <c r="A41" s="407"/>
      <c r="B41" s="438" t="s">
        <v>212</v>
      </c>
      <c r="C41" s="446">
        <v>8</v>
      </c>
      <c r="D41" s="158">
        <v>9</v>
      </c>
      <c r="E41" s="158">
        <v>12</v>
      </c>
      <c r="F41" s="158">
        <v>17</v>
      </c>
      <c r="G41" s="158">
        <v>35</v>
      </c>
      <c r="H41" s="158">
        <v>49</v>
      </c>
      <c r="I41" s="158">
        <v>67</v>
      </c>
      <c r="J41" s="158">
        <v>38</v>
      </c>
      <c r="K41" s="158">
        <v>14</v>
      </c>
      <c r="L41" s="158">
        <v>19</v>
      </c>
      <c r="M41" s="158">
        <v>4</v>
      </c>
      <c r="N41" s="158">
        <v>0</v>
      </c>
      <c r="O41" s="451">
        <f>SUM(C41:N41)</f>
        <v>272</v>
      </c>
      <c r="P41" s="157"/>
      <c r="Q41" s="157"/>
    </row>
    <row r="42" spans="1:256" s="152" customFormat="1" ht="13.5" customHeight="1" x14ac:dyDescent="0.25">
      <c r="A42" s="407"/>
      <c r="B42" s="438" t="s">
        <v>226</v>
      </c>
      <c r="C42" s="446">
        <v>0</v>
      </c>
      <c r="D42" s="158">
        <v>0</v>
      </c>
      <c r="E42" s="158">
        <v>1</v>
      </c>
      <c r="F42" s="158">
        <v>7</v>
      </c>
      <c r="G42" s="158">
        <v>1</v>
      </c>
      <c r="H42" s="158">
        <v>1</v>
      </c>
      <c r="I42" s="158">
        <v>1</v>
      </c>
      <c r="J42" s="158">
        <v>1</v>
      </c>
      <c r="K42" s="158">
        <v>14</v>
      </c>
      <c r="L42" s="158">
        <v>1</v>
      </c>
      <c r="M42" s="158">
        <v>2</v>
      </c>
      <c r="N42" s="158">
        <v>0</v>
      </c>
      <c r="O42" s="451">
        <f>SUM(C42:N42)</f>
        <v>29</v>
      </c>
      <c r="P42" s="157"/>
      <c r="Q42" s="157"/>
    </row>
    <row r="43" spans="1:256" s="152" customFormat="1" ht="13.5" customHeight="1" x14ac:dyDescent="0.25">
      <c r="A43" s="407"/>
      <c r="B43" s="438" t="s">
        <v>210</v>
      </c>
      <c r="C43" s="446">
        <v>2</v>
      </c>
      <c r="D43" s="158">
        <v>9</v>
      </c>
      <c r="E43" s="158">
        <v>5</v>
      </c>
      <c r="F43" s="158">
        <v>8</v>
      </c>
      <c r="G43" s="158">
        <v>4</v>
      </c>
      <c r="H43" s="158">
        <v>4</v>
      </c>
      <c r="I43" s="158">
        <v>2</v>
      </c>
      <c r="J43" s="158">
        <v>6</v>
      </c>
      <c r="K43" s="158">
        <v>9</v>
      </c>
      <c r="L43" s="158">
        <v>13</v>
      </c>
      <c r="M43" s="158">
        <v>6</v>
      </c>
      <c r="N43" s="158">
        <v>0</v>
      </c>
      <c r="O43" s="451">
        <f>SUM(C43:N43)</f>
        <v>68</v>
      </c>
      <c r="P43" s="157"/>
      <c r="Q43" s="157"/>
    </row>
    <row r="44" spans="1:256" s="152" customFormat="1" ht="18" customHeight="1" x14ac:dyDescent="0.25">
      <c r="A44" s="409"/>
      <c r="B44" s="440" t="s">
        <v>209</v>
      </c>
      <c r="C44" s="447">
        <v>46</v>
      </c>
      <c r="D44" s="159">
        <v>42</v>
      </c>
      <c r="E44" s="159">
        <v>49</v>
      </c>
      <c r="F44" s="159">
        <v>25</v>
      </c>
      <c r="G44" s="159">
        <v>16</v>
      </c>
      <c r="H44" s="159">
        <v>35</v>
      </c>
      <c r="I44" s="159">
        <v>21</v>
      </c>
      <c r="J44" s="159">
        <v>23</v>
      </c>
      <c r="K44" s="159">
        <v>26</v>
      </c>
      <c r="L44" s="159">
        <v>30</v>
      </c>
      <c r="M44" s="159">
        <v>35</v>
      </c>
      <c r="N44" s="159">
        <v>13</v>
      </c>
      <c r="O44" s="452">
        <f t="shared" ref="O44" si="11">SUM(O45:O49)</f>
        <v>361</v>
      </c>
      <c r="P44" s="157"/>
      <c r="Q44" s="157"/>
    </row>
    <row r="45" spans="1:256" s="152" customFormat="1" ht="13.5" customHeight="1" x14ac:dyDescent="0.25">
      <c r="A45" s="407"/>
      <c r="B45" s="438" t="s">
        <v>35</v>
      </c>
      <c r="C45" s="446">
        <v>12</v>
      </c>
      <c r="D45" s="158">
        <v>26</v>
      </c>
      <c r="E45" s="158">
        <v>36</v>
      </c>
      <c r="F45" s="158">
        <v>19</v>
      </c>
      <c r="G45" s="158">
        <v>11</v>
      </c>
      <c r="H45" s="158">
        <v>28</v>
      </c>
      <c r="I45" s="158">
        <v>16</v>
      </c>
      <c r="J45" s="158">
        <v>17</v>
      </c>
      <c r="K45" s="158">
        <v>17</v>
      </c>
      <c r="L45" s="158">
        <v>20</v>
      </c>
      <c r="M45" s="158">
        <v>20</v>
      </c>
      <c r="N45" s="158">
        <v>0</v>
      </c>
      <c r="O45" s="451">
        <f>SUM(C45:N45)</f>
        <v>222</v>
      </c>
      <c r="P45" s="157"/>
      <c r="Q45" s="157"/>
    </row>
    <row r="46" spans="1:256" s="152" customFormat="1" ht="13.5" customHeight="1" x14ac:dyDescent="0.25">
      <c r="A46" s="407"/>
      <c r="B46" s="438" t="s">
        <v>208</v>
      </c>
      <c r="C46" s="446">
        <v>8</v>
      </c>
      <c r="D46" s="158">
        <v>4</v>
      </c>
      <c r="E46" s="158">
        <v>4</v>
      </c>
      <c r="F46" s="158">
        <v>1</v>
      </c>
      <c r="G46" s="158">
        <v>1</v>
      </c>
      <c r="H46" s="158">
        <v>2</v>
      </c>
      <c r="I46" s="158">
        <v>5</v>
      </c>
      <c r="J46" s="158">
        <v>4</v>
      </c>
      <c r="K46" s="158">
        <v>2</v>
      </c>
      <c r="L46" s="158">
        <v>4</v>
      </c>
      <c r="M46" s="158">
        <v>8</v>
      </c>
      <c r="N46" s="158">
        <v>7</v>
      </c>
      <c r="O46" s="451">
        <f>SUM(C46:N46)</f>
        <v>50</v>
      </c>
      <c r="P46" s="157"/>
      <c r="Q46" s="157"/>
    </row>
    <row r="47" spans="1:256" s="152" customFormat="1" ht="13.5" customHeight="1" x14ac:dyDescent="0.25">
      <c r="A47" s="407"/>
      <c r="B47" s="438" t="s">
        <v>207</v>
      </c>
      <c r="C47" s="446">
        <v>6</v>
      </c>
      <c r="D47" s="158">
        <v>2</v>
      </c>
      <c r="E47" s="158">
        <v>2</v>
      </c>
      <c r="F47" s="158">
        <v>2</v>
      </c>
      <c r="G47" s="158">
        <v>3</v>
      </c>
      <c r="H47" s="158">
        <v>1</v>
      </c>
      <c r="I47" s="158">
        <v>0</v>
      </c>
      <c r="J47" s="158">
        <v>0</v>
      </c>
      <c r="K47" s="158">
        <v>1</v>
      </c>
      <c r="L47" s="158">
        <v>1</v>
      </c>
      <c r="M47" s="158">
        <v>3</v>
      </c>
      <c r="N47" s="158">
        <v>0</v>
      </c>
      <c r="O47" s="451">
        <f>SUM(C47:N47)</f>
        <v>21</v>
      </c>
      <c r="P47" s="157"/>
      <c r="Q47" s="157"/>
    </row>
    <row r="48" spans="1:256" s="152" customFormat="1" ht="13.5" customHeight="1" x14ac:dyDescent="0.25">
      <c r="A48" s="407"/>
      <c r="B48" s="438" t="s">
        <v>206</v>
      </c>
      <c r="C48" s="446">
        <v>14</v>
      </c>
      <c r="D48" s="158">
        <v>3</v>
      </c>
      <c r="E48" s="158">
        <v>1</v>
      </c>
      <c r="F48" s="158">
        <v>3</v>
      </c>
      <c r="G48" s="158">
        <v>0</v>
      </c>
      <c r="H48" s="158">
        <v>0</v>
      </c>
      <c r="I48" s="158">
        <v>0</v>
      </c>
      <c r="J48" s="158">
        <v>0</v>
      </c>
      <c r="K48" s="158">
        <v>1</v>
      </c>
      <c r="L48" s="158">
        <v>1</v>
      </c>
      <c r="M48" s="158">
        <v>1</v>
      </c>
      <c r="N48" s="158">
        <v>0</v>
      </c>
      <c r="O48" s="451">
        <f>SUM(C48:N48)</f>
        <v>24</v>
      </c>
      <c r="P48" s="157"/>
      <c r="Q48" s="157"/>
    </row>
    <row r="49" spans="1:256" s="152" customFormat="1" ht="13.5" customHeight="1" x14ac:dyDescent="0.25">
      <c r="A49" s="407"/>
      <c r="B49" s="438" t="s">
        <v>205</v>
      </c>
      <c r="C49" s="446">
        <v>6</v>
      </c>
      <c r="D49" s="158">
        <v>7</v>
      </c>
      <c r="E49" s="158">
        <v>6</v>
      </c>
      <c r="F49" s="158">
        <v>0</v>
      </c>
      <c r="G49" s="158">
        <v>1</v>
      </c>
      <c r="H49" s="158">
        <v>4</v>
      </c>
      <c r="I49" s="158">
        <v>0</v>
      </c>
      <c r="J49" s="158">
        <v>2</v>
      </c>
      <c r="K49" s="158">
        <v>5</v>
      </c>
      <c r="L49" s="158">
        <v>4</v>
      </c>
      <c r="M49" s="158">
        <v>3</v>
      </c>
      <c r="N49" s="158">
        <v>6</v>
      </c>
      <c r="O49" s="451">
        <f>SUM(C49:N49)</f>
        <v>44</v>
      </c>
      <c r="P49" s="157"/>
      <c r="Q49" s="157"/>
    </row>
    <row r="50" spans="1:256" s="152" customFormat="1" ht="18" customHeight="1" x14ac:dyDescent="0.25">
      <c r="A50" s="409"/>
      <c r="B50" s="440" t="s">
        <v>204</v>
      </c>
      <c r="C50" s="447">
        <v>70</v>
      </c>
      <c r="D50" s="159">
        <v>71</v>
      </c>
      <c r="E50" s="159">
        <v>131</v>
      </c>
      <c r="F50" s="159">
        <v>156</v>
      </c>
      <c r="G50" s="159">
        <v>67</v>
      </c>
      <c r="H50" s="159">
        <v>54</v>
      </c>
      <c r="I50" s="159">
        <v>44</v>
      </c>
      <c r="J50" s="159">
        <v>38</v>
      </c>
      <c r="K50" s="159">
        <v>46</v>
      </c>
      <c r="L50" s="159">
        <v>44</v>
      </c>
      <c r="M50" s="159">
        <v>46</v>
      </c>
      <c r="N50" s="159">
        <v>45</v>
      </c>
      <c r="O50" s="452">
        <f>SUM(O51:O54)</f>
        <v>812</v>
      </c>
      <c r="P50" s="157"/>
      <c r="Q50" s="157"/>
    </row>
    <row r="51" spans="1:256" s="152" customFormat="1" ht="13.5" customHeight="1" x14ac:dyDescent="0.25">
      <c r="A51" s="407"/>
      <c r="B51" s="438" t="s">
        <v>47</v>
      </c>
      <c r="C51" s="446">
        <v>58</v>
      </c>
      <c r="D51" s="158">
        <v>59</v>
      </c>
      <c r="E51" s="158">
        <v>127</v>
      </c>
      <c r="F51" s="158">
        <v>144</v>
      </c>
      <c r="G51" s="158">
        <v>61</v>
      </c>
      <c r="H51" s="158">
        <v>53</v>
      </c>
      <c r="I51" s="158">
        <v>42</v>
      </c>
      <c r="J51" s="158">
        <v>34</v>
      </c>
      <c r="K51" s="158">
        <v>45</v>
      </c>
      <c r="L51" s="158">
        <v>43</v>
      </c>
      <c r="M51" s="158">
        <v>43</v>
      </c>
      <c r="N51" s="158">
        <v>38</v>
      </c>
      <c r="O51" s="451">
        <f>SUM(C51:N51)</f>
        <v>747</v>
      </c>
      <c r="P51" s="157"/>
      <c r="Q51" s="157"/>
    </row>
    <row r="52" spans="1:256" s="152" customFormat="1" ht="13.5" customHeight="1" x14ac:dyDescent="0.25">
      <c r="A52" s="407"/>
      <c r="B52" s="438" t="s">
        <v>203</v>
      </c>
      <c r="C52" s="446">
        <v>0</v>
      </c>
      <c r="D52" s="158">
        <v>0</v>
      </c>
      <c r="E52" s="158">
        <v>0</v>
      </c>
      <c r="F52" s="158">
        <v>0</v>
      </c>
      <c r="G52" s="158">
        <v>0</v>
      </c>
      <c r="H52" s="158">
        <v>0</v>
      </c>
      <c r="I52" s="158">
        <v>0</v>
      </c>
      <c r="J52" s="158">
        <v>1</v>
      </c>
      <c r="K52" s="158">
        <v>0</v>
      </c>
      <c r="L52" s="158">
        <v>0</v>
      </c>
      <c r="M52" s="158">
        <v>1</v>
      </c>
      <c r="N52" s="158">
        <v>0</v>
      </c>
      <c r="O52" s="451">
        <f>SUM(C52:N52)</f>
        <v>2</v>
      </c>
      <c r="P52" s="157"/>
      <c r="Q52" s="157"/>
    </row>
    <row r="53" spans="1:256" s="152" customFormat="1" ht="13.5" customHeight="1" x14ac:dyDescent="0.25">
      <c r="A53" s="407"/>
      <c r="B53" s="438" t="s">
        <v>202</v>
      </c>
      <c r="C53" s="446">
        <v>7</v>
      </c>
      <c r="D53" s="158">
        <v>12</v>
      </c>
      <c r="E53" s="158">
        <v>4</v>
      </c>
      <c r="F53" s="158">
        <v>12</v>
      </c>
      <c r="G53" s="158">
        <v>6</v>
      </c>
      <c r="H53" s="158">
        <v>1</v>
      </c>
      <c r="I53" s="158">
        <v>2</v>
      </c>
      <c r="J53" s="158">
        <v>3</v>
      </c>
      <c r="K53" s="158">
        <v>1</v>
      </c>
      <c r="L53" s="158">
        <v>1</v>
      </c>
      <c r="M53" s="158">
        <v>2</v>
      </c>
      <c r="N53" s="158">
        <v>7</v>
      </c>
      <c r="O53" s="451">
        <f>SUM(C53:N53)</f>
        <v>58</v>
      </c>
      <c r="P53" s="157"/>
      <c r="Q53" s="157"/>
    </row>
    <row r="54" spans="1:256" s="152" customFormat="1" ht="13.5" customHeight="1" x14ac:dyDescent="0.25">
      <c r="A54" s="407"/>
      <c r="B54" s="438" t="s">
        <v>378</v>
      </c>
      <c r="C54" s="446">
        <v>5</v>
      </c>
      <c r="D54" s="158">
        <v>0</v>
      </c>
      <c r="E54" s="158">
        <v>0</v>
      </c>
      <c r="F54" s="158">
        <v>0</v>
      </c>
      <c r="G54" s="158">
        <v>0</v>
      </c>
      <c r="H54" s="158">
        <v>0</v>
      </c>
      <c r="I54" s="158">
        <v>0</v>
      </c>
      <c r="J54" s="158">
        <v>0</v>
      </c>
      <c r="K54" s="158">
        <v>0</v>
      </c>
      <c r="L54" s="158">
        <v>0</v>
      </c>
      <c r="M54" s="158">
        <v>0</v>
      </c>
      <c r="N54" s="158">
        <v>0</v>
      </c>
      <c r="O54" s="451">
        <f>SUM(C54:N54)</f>
        <v>5</v>
      </c>
      <c r="P54" s="157"/>
      <c r="Q54" s="157"/>
    </row>
    <row r="55" spans="1:256" s="152" customFormat="1" ht="18" customHeight="1" x14ac:dyDescent="0.25">
      <c r="A55" s="409"/>
      <c r="B55" s="440" t="s">
        <v>201</v>
      </c>
      <c r="C55" s="447">
        <v>20</v>
      </c>
      <c r="D55" s="159">
        <v>22</v>
      </c>
      <c r="E55" s="159">
        <v>19</v>
      </c>
      <c r="F55" s="159">
        <v>24</v>
      </c>
      <c r="G55" s="159">
        <v>0</v>
      </c>
      <c r="H55" s="159">
        <v>13</v>
      </c>
      <c r="I55" s="159">
        <v>25</v>
      </c>
      <c r="J55" s="159">
        <v>27</v>
      </c>
      <c r="K55" s="159">
        <v>19</v>
      </c>
      <c r="L55" s="159">
        <v>15</v>
      </c>
      <c r="M55" s="159">
        <v>7</v>
      </c>
      <c r="N55" s="159">
        <v>21</v>
      </c>
      <c r="O55" s="452">
        <f t="shared" ref="O55" si="12">SUM(O56)</f>
        <v>212</v>
      </c>
      <c r="P55" s="157"/>
      <c r="Q55" s="157"/>
    </row>
    <row r="56" spans="1:256" s="152" customFormat="1" ht="13.5" customHeight="1" x14ac:dyDescent="0.25">
      <c r="A56" s="407"/>
      <c r="B56" s="438" t="s">
        <v>30</v>
      </c>
      <c r="C56" s="446">
        <v>20</v>
      </c>
      <c r="D56" s="158">
        <v>22</v>
      </c>
      <c r="E56" s="158">
        <v>19</v>
      </c>
      <c r="F56" s="158">
        <v>24</v>
      </c>
      <c r="G56" s="158">
        <v>0</v>
      </c>
      <c r="H56" s="158">
        <v>13</v>
      </c>
      <c r="I56" s="158">
        <v>25</v>
      </c>
      <c r="J56" s="158">
        <v>27</v>
      </c>
      <c r="K56" s="158">
        <v>19</v>
      </c>
      <c r="L56" s="158">
        <v>15</v>
      </c>
      <c r="M56" s="158">
        <v>7</v>
      </c>
      <c r="N56" s="158">
        <v>21</v>
      </c>
      <c r="O56" s="451">
        <f>SUM(C56:N56)</f>
        <v>212</v>
      </c>
      <c r="P56" s="157"/>
      <c r="Q56" s="157"/>
    </row>
    <row r="57" spans="1:256" s="152" customFormat="1" ht="18" customHeight="1" x14ac:dyDescent="0.25">
      <c r="A57" s="409"/>
      <c r="B57" s="440" t="s">
        <v>59</v>
      </c>
      <c r="C57" s="447">
        <v>286</v>
      </c>
      <c r="D57" s="159">
        <v>307</v>
      </c>
      <c r="E57" s="159">
        <v>202</v>
      </c>
      <c r="F57" s="159">
        <v>190</v>
      </c>
      <c r="G57" s="159">
        <v>249</v>
      </c>
      <c r="H57" s="159">
        <v>214</v>
      </c>
      <c r="I57" s="159">
        <v>176</v>
      </c>
      <c r="J57" s="159">
        <v>171</v>
      </c>
      <c r="K57" s="159">
        <v>238</v>
      </c>
      <c r="L57" s="159">
        <v>234</v>
      </c>
      <c r="M57" s="159">
        <v>230</v>
      </c>
      <c r="N57" s="159">
        <v>362</v>
      </c>
      <c r="O57" s="452">
        <f t="shared" ref="O57" si="13">SUM(O58)</f>
        <v>2859</v>
      </c>
      <c r="P57" s="157"/>
      <c r="Q57" s="157"/>
    </row>
    <row r="58" spans="1:256" s="152" customFormat="1" ht="13.5" customHeight="1" x14ac:dyDescent="0.25">
      <c r="A58" s="407"/>
      <c r="B58" s="438" t="s">
        <v>59</v>
      </c>
      <c r="C58" s="446">
        <v>286</v>
      </c>
      <c r="D58" s="158">
        <v>307</v>
      </c>
      <c r="E58" s="158">
        <v>202</v>
      </c>
      <c r="F58" s="158">
        <v>190</v>
      </c>
      <c r="G58" s="158">
        <v>249</v>
      </c>
      <c r="H58" s="158">
        <v>214</v>
      </c>
      <c r="I58" s="158">
        <v>176</v>
      </c>
      <c r="J58" s="158">
        <v>171</v>
      </c>
      <c r="K58" s="158">
        <v>238</v>
      </c>
      <c r="L58" s="158">
        <v>234</v>
      </c>
      <c r="M58" s="158">
        <v>230</v>
      </c>
      <c r="N58" s="158">
        <v>362</v>
      </c>
      <c r="O58" s="451">
        <f>SUM(C58:N58)</f>
        <v>2859</v>
      </c>
      <c r="P58" s="157"/>
      <c r="Q58" s="157"/>
    </row>
    <row r="59" spans="1:256" s="161" customFormat="1" ht="18" customHeight="1" x14ac:dyDescent="0.25">
      <c r="A59" s="410"/>
      <c r="B59" s="441" t="s">
        <v>200</v>
      </c>
      <c r="C59" s="447">
        <v>2</v>
      </c>
      <c r="D59" s="159">
        <v>8</v>
      </c>
      <c r="E59" s="159">
        <v>6</v>
      </c>
      <c r="F59" s="159">
        <v>3</v>
      </c>
      <c r="G59" s="159">
        <v>3</v>
      </c>
      <c r="H59" s="159">
        <v>0</v>
      </c>
      <c r="I59" s="159">
        <v>0</v>
      </c>
      <c r="J59" s="159">
        <v>0</v>
      </c>
      <c r="K59" s="159">
        <v>0</v>
      </c>
      <c r="L59" s="159">
        <v>0</v>
      </c>
      <c r="M59" s="159">
        <v>0</v>
      </c>
      <c r="N59" s="159">
        <v>0</v>
      </c>
      <c r="O59" s="452">
        <f t="shared" ref="O59" si="14">SUM(O60:O61)</f>
        <v>22</v>
      </c>
      <c r="P59" s="157"/>
      <c r="Q59" s="157"/>
    </row>
    <row r="60" spans="1:256" s="152" customFormat="1" ht="13.5" customHeight="1" x14ac:dyDescent="0.25">
      <c r="A60" s="407"/>
      <c r="B60" s="438" t="s">
        <v>33</v>
      </c>
      <c r="C60" s="446">
        <v>2</v>
      </c>
      <c r="D60" s="158">
        <v>8</v>
      </c>
      <c r="E60" s="158">
        <v>6</v>
      </c>
      <c r="F60" s="158">
        <v>3</v>
      </c>
      <c r="G60" s="158">
        <v>3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451">
        <f>SUM(C60:N60)</f>
        <v>22</v>
      </c>
      <c r="P60" s="157"/>
      <c r="Q60" s="157"/>
    </row>
    <row r="61" spans="1:256" s="152" customFormat="1" ht="13.5" customHeight="1" x14ac:dyDescent="0.25">
      <c r="A61" s="407"/>
      <c r="B61" s="438" t="s">
        <v>76</v>
      </c>
      <c r="C61" s="446">
        <v>0</v>
      </c>
      <c r="D61" s="158">
        <v>0</v>
      </c>
      <c r="E61" s="158">
        <v>0</v>
      </c>
      <c r="F61" s="158">
        <v>0</v>
      </c>
      <c r="G61" s="158">
        <v>0</v>
      </c>
      <c r="H61" s="158">
        <v>0</v>
      </c>
      <c r="I61" s="158">
        <v>0</v>
      </c>
      <c r="J61" s="158">
        <v>0</v>
      </c>
      <c r="K61" s="158">
        <v>0</v>
      </c>
      <c r="L61" s="158">
        <v>0</v>
      </c>
      <c r="M61" s="158">
        <v>0</v>
      </c>
      <c r="N61" s="158">
        <v>0</v>
      </c>
      <c r="O61" s="451">
        <f>SUM(C61:N61)</f>
        <v>0</v>
      </c>
      <c r="P61" s="157"/>
      <c r="Q61" s="157"/>
    </row>
    <row r="62" spans="1:256" s="152" customFormat="1" ht="18" customHeight="1" x14ac:dyDescent="0.25">
      <c r="A62" s="409"/>
      <c r="B62" s="440" t="s">
        <v>199</v>
      </c>
      <c r="C62" s="447">
        <v>45</v>
      </c>
      <c r="D62" s="159">
        <v>25</v>
      </c>
      <c r="E62" s="159">
        <v>44</v>
      </c>
      <c r="F62" s="159">
        <v>29</v>
      </c>
      <c r="G62" s="159">
        <v>12</v>
      </c>
      <c r="H62" s="159">
        <v>0</v>
      </c>
      <c r="I62" s="159">
        <v>0</v>
      </c>
      <c r="J62" s="159">
        <v>32</v>
      </c>
      <c r="K62" s="159">
        <v>0</v>
      </c>
      <c r="L62" s="159">
        <v>0</v>
      </c>
      <c r="M62" s="159">
        <v>0</v>
      </c>
      <c r="N62" s="159">
        <v>0</v>
      </c>
      <c r="O62" s="452">
        <f t="shared" ref="O62" si="15">SUM(O63:O64)</f>
        <v>187</v>
      </c>
      <c r="P62" s="157"/>
      <c r="Q62" s="157"/>
      <c r="IV62" s="152">
        <f>SUM(O62)</f>
        <v>187</v>
      </c>
    </row>
    <row r="63" spans="1:256" s="152" customFormat="1" ht="13.5" customHeight="1" x14ac:dyDescent="0.25">
      <c r="A63" s="407"/>
      <c r="B63" s="438" t="s">
        <v>38</v>
      </c>
      <c r="C63" s="446">
        <v>40</v>
      </c>
      <c r="D63" s="158">
        <v>24</v>
      </c>
      <c r="E63" s="158">
        <v>35</v>
      </c>
      <c r="F63" s="158">
        <v>26</v>
      </c>
      <c r="G63" s="158">
        <v>0</v>
      </c>
      <c r="H63" s="158">
        <v>0</v>
      </c>
      <c r="I63" s="158">
        <v>0</v>
      </c>
      <c r="J63" s="158">
        <v>32</v>
      </c>
      <c r="K63" s="158">
        <v>0</v>
      </c>
      <c r="L63" s="158">
        <v>0</v>
      </c>
      <c r="M63" s="158">
        <v>0</v>
      </c>
      <c r="N63" s="158">
        <v>0</v>
      </c>
      <c r="O63" s="451">
        <f>SUM(C63:N63)</f>
        <v>157</v>
      </c>
      <c r="P63" s="157"/>
      <c r="Q63" s="157"/>
    </row>
    <row r="64" spans="1:256" s="152" customFormat="1" ht="13.5" customHeight="1" x14ac:dyDescent="0.25">
      <c r="A64" s="407"/>
      <c r="B64" s="438" t="s">
        <v>198</v>
      </c>
      <c r="C64" s="446">
        <v>5</v>
      </c>
      <c r="D64" s="158">
        <v>1</v>
      </c>
      <c r="E64" s="158">
        <v>9</v>
      </c>
      <c r="F64" s="158">
        <v>3</v>
      </c>
      <c r="G64" s="158">
        <v>12</v>
      </c>
      <c r="H64" s="158">
        <v>0</v>
      </c>
      <c r="I64" s="158">
        <v>0</v>
      </c>
      <c r="J64" s="158">
        <v>0</v>
      </c>
      <c r="K64" s="158">
        <v>0</v>
      </c>
      <c r="L64" s="158">
        <v>0</v>
      </c>
      <c r="M64" s="158">
        <v>0</v>
      </c>
      <c r="N64" s="158">
        <v>0</v>
      </c>
      <c r="O64" s="451">
        <f>SUM(C64:N64)</f>
        <v>30</v>
      </c>
      <c r="P64" s="157"/>
      <c r="Q64" s="157"/>
    </row>
    <row r="65" spans="1:17" s="152" customFormat="1" ht="18" customHeight="1" x14ac:dyDescent="0.25">
      <c r="A65" s="409"/>
      <c r="B65" s="440" t="s">
        <v>197</v>
      </c>
      <c r="C65" s="447">
        <v>1</v>
      </c>
      <c r="D65" s="159">
        <v>10</v>
      </c>
      <c r="E65" s="159">
        <v>7</v>
      </c>
      <c r="F65" s="159">
        <v>7</v>
      </c>
      <c r="G65" s="159">
        <v>9</v>
      </c>
      <c r="H65" s="159">
        <v>10</v>
      </c>
      <c r="I65" s="159">
        <v>17</v>
      </c>
      <c r="J65" s="159">
        <v>0</v>
      </c>
      <c r="K65" s="159">
        <v>11</v>
      </c>
      <c r="L65" s="159">
        <v>0</v>
      </c>
      <c r="M65" s="159">
        <v>6</v>
      </c>
      <c r="N65" s="159">
        <v>0</v>
      </c>
      <c r="O65" s="452">
        <f t="shared" ref="O65" si="16">SUM(O66:O68)</f>
        <v>78</v>
      </c>
      <c r="P65" s="157"/>
      <c r="Q65" s="157"/>
    </row>
    <row r="66" spans="1:17" s="152" customFormat="1" ht="13.5" customHeight="1" x14ac:dyDescent="0.25">
      <c r="A66" s="407"/>
      <c r="B66" s="438" t="s">
        <v>44</v>
      </c>
      <c r="C66" s="446">
        <v>1</v>
      </c>
      <c r="D66" s="158">
        <v>10</v>
      </c>
      <c r="E66" s="158">
        <v>7</v>
      </c>
      <c r="F66" s="158">
        <v>7</v>
      </c>
      <c r="G66" s="158">
        <v>9</v>
      </c>
      <c r="H66" s="158">
        <v>10</v>
      </c>
      <c r="I66" s="158">
        <v>17</v>
      </c>
      <c r="J66" s="158">
        <v>0</v>
      </c>
      <c r="K66" s="158">
        <v>11</v>
      </c>
      <c r="L66" s="158">
        <v>0</v>
      </c>
      <c r="M66" s="158">
        <v>6</v>
      </c>
      <c r="N66" s="158">
        <v>0</v>
      </c>
      <c r="O66" s="451">
        <f>SUM(C66:N66)</f>
        <v>78</v>
      </c>
      <c r="P66" s="157"/>
      <c r="Q66" s="157"/>
    </row>
    <row r="67" spans="1:17" s="152" customFormat="1" ht="13.5" customHeight="1" x14ac:dyDescent="0.25">
      <c r="A67" s="407"/>
      <c r="B67" s="438" t="s">
        <v>196</v>
      </c>
      <c r="C67" s="446">
        <v>0</v>
      </c>
      <c r="D67" s="158">
        <v>0</v>
      </c>
      <c r="E67" s="158">
        <v>0</v>
      </c>
      <c r="F67" s="158">
        <v>0</v>
      </c>
      <c r="G67" s="158">
        <v>0</v>
      </c>
      <c r="H67" s="158">
        <v>0</v>
      </c>
      <c r="I67" s="158">
        <v>0</v>
      </c>
      <c r="J67" s="158">
        <v>0</v>
      </c>
      <c r="K67" s="158">
        <v>0</v>
      </c>
      <c r="L67" s="158">
        <v>0</v>
      </c>
      <c r="M67" s="158">
        <v>0</v>
      </c>
      <c r="N67" s="158">
        <v>0</v>
      </c>
      <c r="O67" s="451">
        <f>SUM(C67:N67)</f>
        <v>0</v>
      </c>
      <c r="P67" s="157"/>
      <c r="Q67" s="157"/>
    </row>
    <row r="68" spans="1:17" s="152" customFormat="1" ht="13.5" customHeight="1" x14ac:dyDescent="0.25">
      <c r="A68" s="407"/>
      <c r="B68" s="438" t="s">
        <v>195</v>
      </c>
      <c r="C68" s="446">
        <v>0</v>
      </c>
      <c r="D68" s="158">
        <v>0</v>
      </c>
      <c r="E68" s="158">
        <v>0</v>
      </c>
      <c r="F68" s="158">
        <v>0</v>
      </c>
      <c r="G68" s="158">
        <v>0</v>
      </c>
      <c r="H68" s="158">
        <v>0</v>
      </c>
      <c r="I68" s="158">
        <v>0</v>
      </c>
      <c r="J68" s="158">
        <v>0</v>
      </c>
      <c r="K68" s="158">
        <v>0</v>
      </c>
      <c r="L68" s="158">
        <v>0</v>
      </c>
      <c r="M68" s="158">
        <v>0</v>
      </c>
      <c r="N68" s="158">
        <v>0</v>
      </c>
      <c r="O68" s="451">
        <f>SUM(C68:N68)</f>
        <v>0</v>
      </c>
      <c r="P68" s="157"/>
      <c r="Q68" s="157"/>
    </row>
    <row r="69" spans="1:17" s="152" customFormat="1" ht="18" customHeight="1" x14ac:dyDescent="0.25">
      <c r="A69" s="409"/>
      <c r="B69" s="440" t="s">
        <v>41</v>
      </c>
      <c r="C69" s="447">
        <v>19</v>
      </c>
      <c r="D69" s="159">
        <v>21</v>
      </c>
      <c r="E69" s="159">
        <v>37</v>
      </c>
      <c r="F69" s="159">
        <v>30</v>
      </c>
      <c r="G69" s="159">
        <v>29</v>
      </c>
      <c r="H69" s="159">
        <v>13</v>
      </c>
      <c r="I69" s="159">
        <v>22</v>
      </c>
      <c r="J69" s="159">
        <v>25</v>
      </c>
      <c r="K69" s="159">
        <v>26</v>
      </c>
      <c r="L69" s="159">
        <v>21</v>
      </c>
      <c r="M69" s="159">
        <v>7</v>
      </c>
      <c r="N69" s="159">
        <v>12</v>
      </c>
      <c r="O69" s="452">
        <f t="shared" ref="O69" si="17">SUM(O70:O71)</f>
        <v>262</v>
      </c>
      <c r="P69" s="157"/>
      <c r="Q69" s="157"/>
    </row>
    <row r="70" spans="1:17" s="152" customFormat="1" ht="13.5" customHeight="1" x14ac:dyDescent="0.25">
      <c r="A70" s="407"/>
      <c r="B70" s="438" t="s">
        <v>41</v>
      </c>
      <c r="C70" s="446">
        <v>10</v>
      </c>
      <c r="D70" s="158">
        <v>9</v>
      </c>
      <c r="E70" s="158">
        <v>11</v>
      </c>
      <c r="F70" s="158">
        <v>8</v>
      </c>
      <c r="G70" s="158">
        <v>8</v>
      </c>
      <c r="H70" s="158">
        <v>9</v>
      </c>
      <c r="I70" s="158">
        <v>6</v>
      </c>
      <c r="J70" s="158">
        <v>13</v>
      </c>
      <c r="K70" s="158">
        <v>10</v>
      </c>
      <c r="L70" s="158">
        <v>8</v>
      </c>
      <c r="M70" s="158">
        <v>4</v>
      </c>
      <c r="N70" s="158">
        <v>6</v>
      </c>
      <c r="O70" s="451">
        <f>SUM(C70:N70)</f>
        <v>102</v>
      </c>
      <c r="P70" s="157"/>
      <c r="Q70" s="157"/>
    </row>
    <row r="71" spans="1:17" s="152" customFormat="1" ht="13.5" customHeight="1" x14ac:dyDescent="0.25">
      <c r="A71" s="407"/>
      <c r="B71" s="438" t="s">
        <v>37</v>
      </c>
      <c r="C71" s="446">
        <v>9</v>
      </c>
      <c r="D71" s="158">
        <v>12</v>
      </c>
      <c r="E71" s="158">
        <v>26</v>
      </c>
      <c r="F71" s="158">
        <v>22</v>
      </c>
      <c r="G71" s="158">
        <v>21</v>
      </c>
      <c r="H71" s="158">
        <v>4</v>
      </c>
      <c r="I71" s="158">
        <v>16</v>
      </c>
      <c r="J71" s="158">
        <v>12</v>
      </c>
      <c r="K71" s="158">
        <v>16</v>
      </c>
      <c r="L71" s="158">
        <v>13</v>
      </c>
      <c r="M71" s="158">
        <v>3</v>
      </c>
      <c r="N71" s="158">
        <v>6</v>
      </c>
      <c r="O71" s="451">
        <f>SUM(C71:N71)</f>
        <v>160</v>
      </c>
      <c r="P71" s="157"/>
      <c r="Q71" s="157"/>
    </row>
    <row r="72" spans="1:17" s="152" customFormat="1" ht="18" customHeight="1" x14ac:dyDescent="0.25">
      <c r="A72" s="409"/>
      <c r="B72" s="440" t="s">
        <v>42</v>
      </c>
      <c r="C72" s="447">
        <v>18</v>
      </c>
      <c r="D72" s="159">
        <v>14</v>
      </c>
      <c r="E72" s="159">
        <v>4</v>
      </c>
      <c r="F72" s="159">
        <v>12</v>
      </c>
      <c r="G72" s="159">
        <v>5</v>
      </c>
      <c r="H72" s="159">
        <v>18</v>
      </c>
      <c r="I72" s="159">
        <v>2</v>
      </c>
      <c r="J72" s="159">
        <v>5</v>
      </c>
      <c r="K72" s="159">
        <v>11</v>
      </c>
      <c r="L72" s="159">
        <v>9</v>
      </c>
      <c r="M72" s="159">
        <v>6</v>
      </c>
      <c r="N72" s="159">
        <v>8</v>
      </c>
      <c r="O72" s="452">
        <f t="shared" ref="O72" si="18">SUM(O73)</f>
        <v>112</v>
      </c>
      <c r="P72" s="157"/>
      <c r="Q72" s="157"/>
    </row>
    <row r="73" spans="1:17" s="157" customFormat="1" ht="13.5" customHeight="1" x14ac:dyDescent="0.2">
      <c r="A73" s="407"/>
      <c r="B73" s="438" t="s">
        <v>194</v>
      </c>
      <c r="C73" s="446">
        <v>18</v>
      </c>
      <c r="D73" s="158">
        <v>14</v>
      </c>
      <c r="E73" s="158">
        <v>4</v>
      </c>
      <c r="F73" s="158">
        <v>12</v>
      </c>
      <c r="G73" s="158">
        <v>5</v>
      </c>
      <c r="H73" s="158">
        <v>18</v>
      </c>
      <c r="I73" s="158">
        <v>2</v>
      </c>
      <c r="J73" s="158">
        <v>5</v>
      </c>
      <c r="K73" s="158">
        <v>11</v>
      </c>
      <c r="L73" s="158">
        <v>9</v>
      </c>
      <c r="M73" s="158">
        <v>6</v>
      </c>
      <c r="N73" s="158">
        <v>8</v>
      </c>
      <c r="O73" s="451">
        <f>SUM(C73:N73)</f>
        <v>112</v>
      </c>
    </row>
    <row r="74" spans="1:17" s="152" customFormat="1" ht="18" customHeight="1" x14ac:dyDescent="0.25">
      <c r="A74" s="409"/>
      <c r="B74" s="440" t="s">
        <v>43</v>
      </c>
      <c r="C74" s="447">
        <v>20</v>
      </c>
      <c r="D74" s="159">
        <v>32</v>
      </c>
      <c r="E74" s="159">
        <v>29</v>
      </c>
      <c r="F74" s="159">
        <v>38</v>
      </c>
      <c r="G74" s="159">
        <v>39</v>
      </c>
      <c r="H74" s="159">
        <v>34</v>
      </c>
      <c r="I74" s="159">
        <v>36</v>
      </c>
      <c r="J74" s="159">
        <v>41</v>
      </c>
      <c r="K74" s="159">
        <v>13</v>
      </c>
      <c r="L74" s="159">
        <v>18</v>
      </c>
      <c r="M74" s="159">
        <v>24</v>
      </c>
      <c r="N74" s="159">
        <v>28</v>
      </c>
      <c r="O74" s="452">
        <f t="shared" ref="O74" si="19">SUM(O75:O78)</f>
        <v>352</v>
      </c>
      <c r="P74" s="157"/>
      <c r="Q74" s="157"/>
    </row>
    <row r="75" spans="1:17" s="152" customFormat="1" ht="13.5" customHeight="1" x14ac:dyDescent="0.25">
      <c r="A75" s="407"/>
      <c r="B75" s="438" t="s">
        <v>43</v>
      </c>
      <c r="C75" s="446">
        <v>10</v>
      </c>
      <c r="D75" s="158">
        <v>15</v>
      </c>
      <c r="E75" s="158">
        <v>16</v>
      </c>
      <c r="F75" s="158">
        <v>30</v>
      </c>
      <c r="G75" s="158">
        <v>28</v>
      </c>
      <c r="H75" s="158">
        <v>21</v>
      </c>
      <c r="I75" s="158">
        <v>20</v>
      </c>
      <c r="J75" s="158">
        <v>20</v>
      </c>
      <c r="K75" s="158">
        <v>11</v>
      </c>
      <c r="L75" s="158">
        <v>10</v>
      </c>
      <c r="M75" s="158">
        <v>23</v>
      </c>
      <c r="N75" s="158">
        <v>21</v>
      </c>
      <c r="O75" s="451">
        <f>SUM(C75:N75)</f>
        <v>225</v>
      </c>
      <c r="P75" s="157"/>
      <c r="Q75" s="157"/>
    </row>
    <row r="76" spans="1:17" s="152" customFormat="1" ht="13.5" customHeight="1" x14ac:dyDescent="0.25">
      <c r="A76" s="407"/>
      <c r="B76" s="438" t="s">
        <v>193</v>
      </c>
      <c r="C76" s="446">
        <v>1</v>
      </c>
      <c r="D76" s="158">
        <v>1</v>
      </c>
      <c r="E76" s="158">
        <v>2</v>
      </c>
      <c r="F76" s="158">
        <v>0</v>
      </c>
      <c r="G76" s="158">
        <v>2</v>
      </c>
      <c r="H76" s="158">
        <v>2</v>
      </c>
      <c r="I76" s="158">
        <v>0</v>
      </c>
      <c r="J76" s="158">
        <v>5</v>
      </c>
      <c r="K76" s="158">
        <v>0</v>
      </c>
      <c r="L76" s="158">
        <v>2</v>
      </c>
      <c r="M76" s="158">
        <v>0</v>
      </c>
      <c r="N76" s="158">
        <v>3</v>
      </c>
      <c r="O76" s="451">
        <f>SUM(C76:N76)</f>
        <v>18</v>
      </c>
      <c r="P76" s="157"/>
      <c r="Q76" s="157"/>
    </row>
    <row r="77" spans="1:17" s="152" customFormat="1" ht="13.5" customHeight="1" x14ac:dyDescent="0.25">
      <c r="A77" s="407"/>
      <c r="B77" s="438" t="s">
        <v>192</v>
      </c>
      <c r="C77" s="446">
        <v>6</v>
      </c>
      <c r="D77" s="158">
        <v>7</v>
      </c>
      <c r="E77" s="158">
        <v>5</v>
      </c>
      <c r="F77" s="158">
        <v>3</v>
      </c>
      <c r="G77" s="158">
        <v>4</v>
      </c>
      <c r="H77" s="158">
        <v>5</v>
      </c>
      <c r="I77" s="158">
        <v>9</v>
      </c>
      <c r="J77" s="158">
        <v>5</v>
      </c>
      <c r="K77" s="158">
        <v>2</v>
      </c>
      <c r="L77" s="158">
        <v>2</v>
      </c>
      <c r="M77" s="158">
        <v>1</v>
      </c>
      <c r="N77" s="158">
        <v>4</v>
      </c>
      <c r="O77" s="451">
        <f>SUM(C77:N77)</f>
        <v>53</v>
      </c>
      <c r="P77" s="157"/>
      <c r="Q77" s="157"/>
    </row>
    <row r="78" spans="1:17" s="152" customFormat="1" ht="13.5" customHeight="1" x14ac:dyDescent="0.25">
      <c r="A78" s="407"/>
      <c r="B78" s="438" t="s">
        <v>191</v>
      </c>
      <c r="C78" s="446">
        <v>3</v>
      </c>
      <c r="D78" s="158">
        <v>9</v>
      </c>
      <c r="E78" s="158">
        <v>6</v>
      </c>
      <c r="F78" s="158">
        <v>5</v>
      </c>
      <c r="G78" s="158">
        <v>5</v>
      </c>
      <c r="H78" s="158">
        <v>6</v>
      </c>
      <c r="I78" s="158">
        <v>7</v>
      </c>
      <c r="J78" s="158">
        <v>11</v>
      </c>
      <c r="K78" s="158">
        <v>0</v>
      </c>
      <c r="L78" s="158">
        <v>4</v>
      </c>
      <c r="M78" s="158">
        <v>0</v>
      </c>
      <c r="N78" s="158">
        <v>0</v>
      </c>
      <c r="O78" s="451">
        <f>SUM(C78:N78)</f>
        <v>56</v>
      </c>
      <c r="P78" s="157"/>
      <c r="Q78" s="157"/>
    </row>
    <row r="79" spans="1:17" s="152" customFormat="1" ht="18" customHeight="1" x14ac:dyDescent="0.25">
      <c r="A79" s="409"/>
      <c r="B79" s="440" t="s">
        <v>45</v>
      </c>
      <c r="C79" s="447">
        <v>2</v>
      </c>
      <c r="D79" s="159">
        <v>14</v>
      </c>
      <c r="E79" s="159">
        <v>13</v>
      </c>
      <c r="F79" s="159">
        <v>36</v>
      </c>
      <c r="G79" s="159">
        <v>11</v>
      </c>
      <c r="H79" s="159">
        <v>16</v>
      </c>
      <c r="I79" s="159">
        <v>10</v>
      </c>
      <c r="J79" s="159">
        <v>15</v>
      </c>
      <c r="K79" s="159">
        <v>6</v>
      </c>
      <c r="L79" s="159">
        <v>12</v>
      </c>
      <c r="M79" s="159">
        <v>9</v>
      </c>
      <c r="N79" s="159">
        <v>0</v>
      </c>
      <c r="O79" s="452">
        <f t="shared" ref="O79" si="20">SUM(O80:O81)</f>
        <v>144</v>
      </c>
      <c r="P79" s="157"/>
      <c r="Q79" s="157"/>
    </row>
    <row r="80" spans="1:17" s="152" customFormat="1" ht="13.5" customHeight="1" x14ac:dyDescent="0.25">
      <c r="A80" s="407"/>
      <c r="B80" s="438" t="s">
        <v>45</v>
      </c>
      <c r="C80" s="446">
        <v>0</v>
      </c>
      <c r="D80" s="158">
        <v>4</v>
      </c>
      <c r="E80" s="158">
        <v>1</v>
      </c>
      <c r="F80" s="158">
        <v>3</v>
      </c>
      <c r="G80" s="158">
        <v>3</v>
      </c>
      <c r="H80" s="158">
        <v>5</v>
      </c>
      <c r="I80" s="158">
        <v>1</v>
      </c>
      <c r="J80" s="158">
        <v>12</v>
      </c>
      <c r="K80" s="158">
        <v>3</v>
      </c>
      <c r="L80" s="158">
        <v>5</v>
      </c>
      <c r="M80" s="158">
        <v>4</v>
      </c>
      <c r="N80" s="158">
        <v>0</v>
      </c>
      <c r="O80" s="451">
        <f>SUM(C80:N80)</f>
        <v>41</v>
      </c>
      <c r="P80" s="157"/>
      <c r="Q80" s="157"/>
    </row>
    <row r="81" spans="1:256" s="152" customFormat="1" ht="13.5" customHeight="1" x14ac:dyDescent="0.25">
      <c r="A81" s="407"/>
      <c r="B81" s="438" t="s">
        <v>39</v>
      </c>
      <c r="C81" s="446">
        <v>2</v>
      </c>
      <c r="D81" s="158">
        <v>10</v>
      </c>
      <c r="E81" s="158">
        <v>12</v>
      </c>
      <c r="F81" s="158">
        <v>33</v>
      </c>
      <c r="G81" s="158">
        <v>8</v>
      </c>
      <c r="H81" s="158">
        <v>11</v>
      </c>
      <c r="I81" s="158">
        <v>9</v>
      </c>
      <c r="J81" s="158">
        <v>3</v>
      </c>
      <c r="K81" s="158">
        <v>3</v>
      </c>
      <c r="L81" s="158">
        <v>7</v>
      </c>
      <c r="M81" s="158">
        <v>5</v>
      </c>
      <c r="N81" s="158">
        <v>0</v>
      </c>
      <c r="O81" s="451">
        <f>SUM(C81:N81)</f>
        <v>103</v>
      </c>
      <c r="P81" s="157"/>
      <c r="Q81" s="157"/>
    </row>
    <row r="82" spans="1:256" s="152" customFormat="1" ht="18" customHeight="1" x14ac:dyDescent="0.25">
      <c r="A82" s="409"/>
      <c r="B82" s="440" t="s">
        <v>190</v>
      </c>
      <c r="C82" s="447">
        <v>15</v>
      </c>
      <c r="D82" s="159">
        <v>15</v>
      </c>
      <c r="E82" s="159">
        <v>6</v>
      </c>
      <c r="F82" s="159">
        <v>28</v>
      </c>
      <c r="G82" s="159">
        <v>33</v>
      </c>
      <c r="H82" s="159">
        <v>17</v>
      </c>
      <c r="I82" s="159">
        <v>25</v>
      </c>
      <c r="J82" s="159">
        <v>20</v>
      </c>
      <c r="K82" s="159">
        <v>22</v>
      </c>
      <c r="L82" s="159">
        <v>17</v>
      </c>
      <c r="M82" s="159">
        <v>10</v>
      </c>
      <c r="N82" s="159">
        <v>32</v>
      </c>
      <c r="O82" s="452">
        <f>SUM(O83:O86)</f>
        <v>240</v>
      </c>
      <c r="P82" s="157"/>
      <c r="Q82" s="157"/>
    </row>
    <row r="83" spans="1:256" s="152" customFormat="1" ht="13.5" customHeight="1" x14ac:dyDescent="0.25">
      <c r="A83" s="407"/>
      <c r="B83" s="438" t="s">
        <v>189</v>
      </c>
      <c r="C83" s="446">
        <v>15</v>
      </c>
      <c r="D83" s="158">
        <v>15</v>
      </c>
      <c r="E83" s="158">
        <v>6</v>
      </c>
      <c r="F83" s="158">
        <v>28</v>
      </c>
      <c r="G83" s="158">
        <v>33</v>
      </c>
      <c r="H83" s="158">
        <v>17</v>
      </c>
      <c r="I83" s="158">
        <v>25</v>
      </c>
      <c r="J83" s="158">
        <v>20</v>
      </c>
      <c r="K83" s="158">
        <v>22</v>
      </c>
      <c r="L83" s="158">
        <v>17</v>
      </c>
      <c r="M83" s="158">
        <v>10</v>
      </c>
      <c r="N83" s="158">
        <v>32</v>
      </c>
      <c r="O83" s="451">
        <f>SUM(C83:N83)</f>
        <v>240</v>
      </c>
      <c r="P83" s="157"/>
      <c r="Q83" s="157"/>
    </row>
    <row r="84" spans="1:256" s="152" customFormat="1" x14ac:dyDescent="0.25">
      <c r="A84" s="407"/>
      <c r="B84" s="438" t="s">
        <v>188</v>
      </c>
      <c r="C84" s="446">
        <v>0</v>
      </c>
      <c r="D84" s="158">
        <v>0</v>
      </c>
      <c r="E84" s="158">
        <v>0</v>
      </c>
      <c r="F84" s="158">
        <v>0</v>
      </c>
      <c r="G84" s="158">
        <v>0</v>
      </c>
      <c r="H84" s="158">
        <v>0</v>
      </c>
      <c r="I84" s="158">
        <v>0</v>
      </c>
      <c r="J84" s="158">
        <v>0</v>
      </c>
      <c r="K84" s="158">
        <v>0</v>
      </c>
      <c r="L84" s="158">
        <v>0</v>
      </c>
      <c r="M84" s="158">
        <v>0</v>
      </c>
      <c r="N84" s="158">
        <v>0</v>
      </c>
      <c r="O84" s="451">
        <f>SUM(C84:N84)</f>
        <v>0</v>
      </c>
      <c r="P84" s="157"/>
      <c r="Q84" s="157"/>
    </row>
    <row r="85" spans="1:256" s="152" customFormat="1" ht="13.5" customHeight="1" x14ac:dyDescent="0.25">
      <c r="A85" s="407"/>
      <c r="B85" s="438" t="s">
        <v>187</v>
      </c>
      <c r="C85" s="446">
        <v>0</v>
      </c>
      <c r="D85" s="158">
        <v>0</v>
      </c>
      <c r="E85" s="158">
        <v>0</v>
      </c>
      <c r="F85" s="158">
        <v>0</v>
      </c>
      <c r="G85" s="158">
        <v>0</v>
      </c>
      <c r="H85" s="158">
        <v>0</v>
      </c>
      <c r="I85" s="158">
        <v>0</v>
      </c>
      <c r="J85" s="158">
        <v>0</v>
      </c>
      <c r="K85" s="158">
        <v>0</v>
      </c>
      <c r="L85" s="158">
        <v>0</v>
      </c>
      <c r="M85" s="158">
        <v>0</v>
      </c>
      <c r="N85" s="158">
        <v>0</v>
      </c>
      <c r="O85" s="451">
        <f>SUM(C85:N85)</f>
        <v>0</v>
      </c>
      <c r="P85" s="157"/>
      <c r="Q85" s="157"/>
      <c r="R85" s="154"/>
    </row>
    <row r="86" spans="1:256" s="152" customFormat="1" ht="13.5" customHeight="1" x14ac:dyDescent="0.25">
      <c r="A86" s="407"/>
      <c r="B86" s="438" t="s">
        <v>186</v>
      </c>
      <c r="C86" s="446">
        <v>0</v>
      </c>
      <c r="D86" s="158">
        <v>0</v>
      </c>
      <c r="E86" s="158">
        <v>0</v>
      </c>
      <c r="F86" s="158">
        <v>0</v>
      </c>
      <c r="G86" s="158">
        <v>0</v>
      </c>
      <c r="H86" s="158">
        <v>0</v>
      </c>
      <c r="I86" s="158">
        <v>0</v>
      </c>
      <c r="J86" s="158">
        <v>0</v>
      </c>
      <c r="K86" s="158">
        <v>0</v>
      </c>
      <c r="L86" s="158">
        <v>0</v>
      </c>
      <c r="M86" s="158">
        <v>0</v>
      </c>
      <c r="N86" s="158">
        <v>0</v>
      </c>
      <c r="O86" s="451">
        <f>SUM(C86:N86)</f>
        <v>0</v>
      </c>
      <c r="P86" s="157"/>
      <c r="Q86" s="157"/>
    </row>
    <row r="87" spans="1:256" s="152" customFormat="1" ht="18" customHeight="1" x14ac:dyDescent="0.25">
      <c r="A87" s="409"/>
      <c r="B87" s="440" t="s">
        <v>185</v>
      </c>
      <c r="C87" s="447">
        <v>9</v>
      </c>
      <c r="D87" s="159">
        <v>7</v>
      </c>
      <c r="E87" s="159">
        <v>17</v>
      </c>
      <c r="F87" s="159">
        <v>15</v>
      </c>
      <c r="G87" s="159">
        <v>12</v>
      </c>
      <c r="H87" s="159">
        <v>12</v>
      </c>
      <c r="I87" s="159">
        <v>14</v>
      </c>
      <c r="J87" s="159">
        <v>7</v>
      </c>
      <c r="K87" s="159">
        <v>16</v>
      </c>
      <c r="L87" s="159">
        <v>16</v>
      </c>
      <c r="M87" s="159">
        <v>12</v>
      </c>
      <c r="N87" s="159">
        <v>7</v>
      </c>
      <c r="O87" s="452">
        <f t="shared" ref="O87" si="21">SUM(O88)</f>
        <v>144</v>
      </c>
      <c r="P87" s="157"/>
      <c r="Q87" s="157"/>
    </row>
    <row r="88" spans="1:256" s="152" customFormat="1" ht="13.5" customHeight="1" x14ac:dyDescent="0.25">
      <c r="A88" s="407"/>
      <c r="B88" s="438" t="s">
        <v>185</v>
      </c>
      <c r="C88" s="446">
        <v>9</v>
      </c>
      <c r="D88" s="158">
        <v>7</v>
      </c>
      <c r="E88" s="158">
        <v>17</v>
      </c>
      <c r="F88" s="158">
        <v>15</v>
      </c>
      <c r="G88" s="158">
        <v>12</v>
      </c>
      <c r="H88" s="158">
        <v>12</v>
      </c>
      <c r="I88" s="158">
        <v>14</v>
      </c>
      <c r="J88" s="158">
        <v>7</v>
      </c>
      <c r="K88" s="158">
        <v>16</v>
      </c>
      <c r="L88" s="158">
        <v>16</v>
      </c>
      <c r="M88" s="158">
        <v>12</v>
      </c>
      <c r="N88" s="158">
        <v>7</v>
      </c>
      <c r="O88" s="451">
        <f>SUM(C88:N88)</f>
        <v>144</v>
      </c>
      <c r="P88" s="157"/>
      <c r="Q88" s="157"/>
    </row>
    <row r="89" spans="1:256" s="160" customFormat="1" ht="18" customHeight="1" x14ac:dyDescent="0.25">
      <c r="A89" s="409"/>
      <c r="B89" s="440" t="s">
        <v>55</v>
      </c>
      <c r="C89" s="447">
        <v>0</v>
      </c>
      <c r="D89" s="159">
        <v>4</v>
      </c>
      <c r="E89" s="159">
        <v>0</v>
      </c>
      <c r="F89" s="159">
        <v>0</v>
      </c>
      <c r="G89" s="159">
        <v>0</v>
      </c>
      <c r="H89" s="159">
        <v>1</v>
      </c>
      <c r="I89" s="159">
        <v>0</v>
      </c>
      <c r="J89" s="159">
        <v>0</v>
      </c>
      <c r="K89" s="159">
        <v>0</v>
      </c>
      <c r="L89" s="159">
        <v>0</v>
      </c>
      <c r="M89" s="159">
        <v>0</v>
      </c>
      <c r="N89" s="159">
        <v>0</v>
      </c>
      <c r="O89" s="452">
        <f t="shared" ref="O89" si="22">SUM(O90)</f>
        <v>5</v>
      </c>
      <c r="P89" s="157"/>
      <c r="Q89" s="157"/>
      <c r="IV89" s="160">
        <f>SUM(O89)</f>
        <v>5</v>
      </c>
    </row>
    <row r="90" spans="1:256" s="157" customFormat="1" ht="13.5" customHeight="1" x14ac:dyDescent="0.2">
      <c r="A90" s="407"/>
      <c r="B90" s="438" t="s">
        <v>55</v>
      </c>
      <c r="C90" s="446">
        <v>0</v>
      </c>
      <c r="D90" s="158">
        <v>4</v>
      </c>
      <c r="E90" s="158">
        <v>0</v>
      </c>
      <c r="F90" s="158">
        <v>0</v>
      </c>
      <c r="G90" s="158">
        <v>0</v>
      </c>
      <c r="H90" s="158">
        <v>1</v>
      </c>
      <c r="I90" s="158">
        <v>0</v>
      </c>
      <c r="J90" s="158">
        <v>0</v>
      </c>
      <c r="K90" s="158">
        <v>0</v>
      </c>
      <c r="L90" s="158">
        <v>0</v>
      </c>
      <c r="M90" s="158">
        <v>0</v>
      </c>
      <c r="N90" s="158">
        <v>0</v>
      </c>
      <c r="O90" s="451">
        <f>SUM(C90:N90)</f>
        <v>5</v>
      </c>
    </row>
    <row r="91" spans="1:256" s="152" customFormat="1" ht="18" customHeight="1" x14ac:dyDescent="0.25">
      <c r="A91" s="409"/>
      <c r="B91" s="440" t="s">
        <v>184</v>
      </c>
      <c r="C91" s="447">
        <v>15</v>
      </c>
      <c r="D91" s="159">
        <v>17</v>
      </c>
      <c r="E91" s="159">
        <v>11</v>
      </c>
      <c r="F91" s="159">
        <v>14</v>
      </c>
      <c r="G91" s="159">
        <v>0</v>
      </c>
      <c r="H91" s="159">
        <v>0</v>
      </c>
      <c r="I91" s="159">
        <v>21</v>
      </c>
      <c r="J91" s="159">
        <v>0</v>
      </c>
      <c r="K91" s="159">
        <v>15</v>
      </c>
      <c r="L91" s="159">
        <v>0</v>
      </c>
      <c r="M91" s="159">
        <v>22</v>
      </c>
      <c r="N91" s="159">
        <v>14</v>
      </c>
      <c r="O91" s="452">
        <f t="shared" ref="O91" si="23">SUM(O92:O94)</f>
        <v>129</v>
      </c>
      <c r="P91" s="157"/>
      <c r="Q91" s="157"/>
    </row>
    <row r="92" spans="1:256" s="152" customFormat="1" ht="13.5" customHeight="1" x14ac:dyDescent="0.25">
      <c r="A92" s="407"/>
      <c r="B92" s="438" t="s">
        <v>183</v>
      </c>
      <c r="C92" s="446">
        <v>15</v>
      </c>
      <c r="D92" s="158">
        <v>17</v>
      </c>
      <c r="E92" s="158">
        <v>11</v>
      </c>
      <c r="F92" s="158">
        <v>14</v>
      </c>
      <c r="G92" s="158">
        <v>0</v>
      </c>
      <c r="H92" s="158">
        <v>0</v>
      </c>
      <c r="I92" s="158">
        <v>21</v>
      </c>
      <c r="J92" s="158">
        <v>0</v>
      </c>
      <c r="K92" s="158">
        <v>15</v>
      </c>
      <c r="L92" s="158">
        <v>0</v>
      </c>
      <c r="M92" s="158">
        <v>22</v>
      </c>
      <c r="N92" s="158">
        <v>14</v>
      </c>
      <c r="O92" s="451">
        <f>SUM(C92:N92)</f>
        <v>129</v>
      </c>
      <c r="P92" s="157"/>
      <c r="Q92" s="157"/>
    </row>
    <row r="93" spans="1:256" s="152" customFormat="1" ht="13.5" customHeight="1" x14ac:dyDescent="0.25">
      <c r="A93" s="407"/>
      <c r="B93" s="438" t="s">
        <v>182</v>
      </c>
      <c r="C93" s="446">
        <v>0</v>
      </c>
      <c r="D93" s="158">
        <v>0</v>
      </c>
      <c r="E93" s="158">
        <v>0</v>
      </c>
      <c r="F93" s="158">
        <v>0</v>
      </c>
      <c r="G93" s="158">
        <v>0</v>
      </c>
      <c r="H93" s="158">
        <v>0</v>
      </c>
      <c r="I93" s="158">
        <v>0</v>
      </c>
      <c r="J93" s="158">
        <v>0</v>
      </c>
      <c r="K93" s="158">
        <v>0</v>
      </c>
      <c r="L93" s="158">
        <v>0</v>
      </c>
      <c r="M93" s="158">
        <v>0</v>
      </c>
      <c r="N93" s="158">
        <v>0</v>
      </c>
      <c r="O93" s="451">
        <f>SUM(C93:N93)</f>
        <v>0</v>
      </c>
      <c r="P93" s="157"/>
      <c r="Q93" s="157"/>
    </row>
    <row r="94" spans="1:256" s="152" customFormat="1" ht="13.5" customHeight="1" x14ac:dyDescent="0.25">
      <c r="A94" s="407"/>
      <c r="B94" s="438" t="s">
        <v>181</v>
      </c>
      <c r="C94" s="446">
        <v>0</v>
      </c>
      <c r="D94" s="158">
        <v>0</v>
      </c>
      <c r="E94" s="158">
        <v>0</v>
      </c>
      <c r="F94" s="158">
        <v>0</v>
      </c>
      <c r="G94" s="158">
        <v>0</v>
      </c>
      <c r="H94" s="158">
        <v>0</v>
      </c>
      <c r="I94" s="158">
        <v>0</v>
      </c>
      <c r="J94" s="158">
        <v>0</v>
      </c>
      <c r="K94" s="158">
        <v>0</v>
      </c>
      <c r="L94" s="158">
        <v>0</v>
      </c>
      <c r="M94" s="158">
        <v>0</v>
      </c>
      <c r="N94" s="158">
        <v>0</v>
      </c>
      <c r="O94" s="451">
        <f>SUM(C94:N94)</f>
        <v>0</v>
      </c>
      <c r="P94" s="157"/>
      <c r="Q94" s="157"/>
    </row>
    <row r="95" spans="1:256" s="152" customFormat="1" ht="15.75" thickBot="1" x14ac:dyDescent="0.3">
      <c r="B95" s="442"/>
      <c r="C95" s="448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453"/>
      <c r="P95" s="157"/>
      <c r="Q95" s="157"/>
    </row>
    <row r="96" spans="1:256" s="156" customFormat="1" ht="29.25" customHeight="1" x14ac:dyDescent="0.2">
      <c r="B96" s="417" t="s">
        <v>1</v>
      </c>
      <c r="C96" s="455">
        <f t="shared" ref="C96:O96" si="24">SUM(C57,C72,C29,C59,C37,C44,C62,C12,C89,C74,C50,C9,C25,C55,C82,C91,C18,C35,C23,C39,C87,C69,C79,C65,C15,C31)</f>
        <v>742</v>
      </c>
      <c r="D96" s="456">
        <f t="shared" si="24"/>
        <v>813</v>
      </c>
      <c r="E96" s="456">
        <f t="shared" si="24"/>
        <v>850</v>
      </c>
      <c r="F96" s="456">
        <f t="shared" si="24"/>
        <v>887</v>
      </c>
      <c r="G96" s="456">
        <f t="shared" si="24"/>
        <v>814</v>
      </c>
      <c r="H96" s="456">
        <f t="shared" si="24"/>
        <v>725</v>
      </c>
      <c r="I96" s="456">
        <f t="shared" si="24"/>
        <v>698</v>
      </c>
      <c r="J96" s="456">
        <f t="shared" si="24"/>
        <v>606</v>
      </c>
      <c r="K96" s="456">
        <f t="shared" si="24"/>
        <v>677</v>
      </c>
      <c r="L96" s="456">
        <f t="shared" si="24"/>
        <v>660</v>
      </c>
      <c r="M96" s="456">
        <f t="shared" si="24"/>
        <v>574</v>
      </c>
      <c r="N96" s="457">
        <f t="shared" si="24"/>
        <v>638</v>
      </c>
      <c r="O96" s="443">
        <f t="shared" si="24"/>
        <v>8684</v>
      </c>
      <c r="P96" s="157">
        <f>+O96*2</f>
        <v>17368</v>
      </c>
    </row>
    <row r="97" spans="2:15" s="152" customFormat="1" x14ac:dyDescent="0.25">
      <c r="B97" s="18" t="s">
        <v>404</v>
      </c>
      <c r="J97" s="154"/>
      <c r="K97" s="154"/>
      <c r="L97" s="154"/>
      <c r="M97" s="154"/>
      <c r="N97" s="154"/>
    </row>
    <row r="98" spans="2:15" s="152" customFormat="1" x14ac:dyDescent="0.25">
      <c r="B98" s="18" t="s">
        <v>405</v>
      </c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</row>
    <row r="99" spans="2:15" s="152" customFormat="1" ht="18" x14ac:dyDescent="0.25">
      <c r="B99" s="18" t="s">
        <v>406</v>
      </c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55"/>
    </row>
    <row r="100" spans="2:15" s="152" customFormat="1" x14ac:dyDescent="0.25">
      <c r="B100" s="3"/>
      <c r="J100" s="154"/>
      <c r="K100" s="154"/>
      <c r="L100" s="154"/>
      <c r="M100" s="154"/>
      <c r="N100" s="154"/>
      <c r="O100" s="153"/>
    </row>
    <row r="101" spans="2:15" x14ac:dyDescent="0.25">
      <c r="C101" s="22">
        <v>796</v>
      </c>
      <c r="D101" s="22">
        <v>771</v>
      </c>
      <c r="E101" s="22">
        <v>932</v>
      </c>
      <c r="F101" s="22">
        <v>754</v>
      </c>
      <c r="G101" s="22">
        <v>908</v>
      </c>
      <c r="H101" s="22">
        <v>795</v>
      </c>
      <c r="I101" s="22">
        <v>791</v>
      </c>
      <c r="J101" s="150">
        <v>841</v>
      </c>
      <c r="K101" s="150">
        <v>787</v>
      </c>
      <c r="L101" s="150">
        <v>873</v>
      </c>
      <c r="M101" s="150">
        <v>704</v>
      </c>
      <c r="N101" s="150">
        <v>515</v>
      </c>
    </row>
    <row r="102" spans="2:15" x14ac:dyDescent="0.25">
      <c r="C102" s="151">
        <f>+C101-C96</f>
        <v>54</v>
      </c>
      <c r="D102" s="151">
        <f t="shared" ref="D102:N102" si="25">+D101-D96</f>
        <v>-42</v>
      </c>
      <c r="E102" s="151">
        <f t="shared" si="25"/>
        <v>82</v>
      </c>
      <c r="F102" s="151">
        <f t="shared" si="25"/>
        <v>-133</v>
      </c>
      <c r="G102" s="151">
        <f t="shared" si="25"/>
        <v>94</v>
      </c>
      <c r="H102" s="151">
        <f t="shared" si="25"/>
        <v>70</v>
      </c>
      <c r="I102" s="151">
        <f t="shared" si="25"/>
        <v>93</v>
      </c>
      <c r="J102" s="151">
        <f t="shared" si="25"/>
        <v>235</v>
      </c>
      <c r="K102" s="151">
        <f t="shared" si="25"/>
        <v>110</v>
      </c>
      <c r="L102" s="151">
        <f t="shared" si="25"/>
        <v>213</v>
      </c>
      <c r="M102" s="151">
        <f t="shared" si="25"/>
        <v>130</v>
      </c>
      <c r="N102" s="151">
        <f t="shared" si="25"/>
        <v>-123</v>
      </c>
    </row>
    <row r="103" spans="2:15" x14ac:dyDescent="0.25">
      <c r="D103" s="151"/>
      <c r="J103" s="150"/>
      <c r="K103" s="150"/>
      <c r="L103" s="150"/>
      <c r="M103" s="150"/>
      <c r="N103" s="150"/>
    </row>
    <row r="104" spans="2:15" x14ac:dyDescent="0.25">
      <c r="J104" s="150"/>
      <c r="K104" s="150"/>
      <c r="L104" s="150"/>
      <c r="M104" s="150"/>
      <c r="N104" s="150"/>
    </row>
    <row r="105" spans="2:15" x14ac:dyDescent="0.25">
      <c r="J105" s="150"/>
      <c r="K105" s="150"/>
      <c r="L105" s="150"/>
      <c r="M105" s="150"/>
      <c r="N105" s="150"/>
    </row>
    <row r="106" spans="2:15" x14ac:dyDescent="0.25">
      <c r="J106" s="150"/>
      <c r="K106" s="150"/>
      <c r="L106" s="150"/>
      <c r="M106" s="150"/>
      <c r="N106" s="150"/>
    </row>
    <row r="107" spans="2:15" x14ac:dyDescent="0.25">
      <c r="J107" s="150"/>
      <c r="K107" s="150"/>
      <c r="L107" s="150"/>
      <c r="M107" s="150"/>
      <c r="N107" s="150"/>
    </row>
    <row r="108" spans="2:15" x14ac:dyDescent="0.25">
      <c r="J108" s="150"/>
      <c r="K108" s="150"/>
      <c r="L108" s="150"/>
      <c r="M108" s="150"/>
      <c r="N108" s="150"/>
    </row>
    <row r="109" spans="2:15" x14ac:dyDescent="0.25">
      <c r="J109" s="150"/>
      <c r="K109" s="150"/>
      <c r="L109" s="150"/>
      <c r="M109" s="150"/>
      <c r="N109" s="150"/>
    </row>
    <row r="110" spans="2:15" x14ac:dyDescent="0.25">
      <c r="J110" s="150"/>
      <c r="K110" s="150"/>
      <c r="L110" s="150"/>
      <c r="M110" s="150"/>
      <c r="N110" s="150"/>
    </row>
    <row r="111" spans="2:15" x14ac:dyDescent="0.25">
      <c r="J111" s="150"/>
      <c r="K111" s="150"/>
      <c r="L111" s="150"/>
      <c r="M111" s="150"/>
      <c r="N111" s="150"/>
    </row>
    <row r="112" spans="2:15" x14ac:dyDescent="0.25">
      <c r="J112" s="150"/>
      <c r="K112" s="150"/>
      <c r="L112" s="150"/>
      <c r="M112" s="150"/>
      <c r="N112" s="150"/>
    </row>
    <row r="113" spans="10:14" x14ac:dyDescent="0.25">
      <c r="J113" s="150"/>
      <c r="K113" s="150"/>
      <c r="L113" s="150"/>
      <c r="M113" s="150"/>
      <c r="N113" s="150"/>
    </row>
    <row r="114" spans="10:14" x14ac:dyDescent="0.25">
      <c r="J114" s="150"/>
      <c r="K114" s="150"/>
      <c r="L114" s="150"/>
      <c r="M114" s="150"/>
      <c r="N114" s="150"/>
    </row>
    <row r="115" spans="10:14" x14ac:dyDescent="0.25">
      <c r="J115" s="150"/>
      <c r="K115" s="150"/>
      <c r="L115" s="150"/>
      <c r="M115" s="150"/>
      <c r="N115" s="150"/>
    </row>
    <row r="116" spans="10:14" x14ac:dyDescent="0.25">
      <c r="J116" s="150"/>
      <c r="K116" s="150"/>
      <c r="L116" s="150"/>
      <c r="M116" s="150"/>
      <c r="N116" s="150"/>
    </row>
    <row r="117" spans="10:14" x14ac:dyDescent="0.25">
      <c r="J117" s="150"/>
      <c r="K117" s="150"/>
      <c r="L117" s="150"/>
      <c r="M117" s="150"/>
      <c r="N117" s="150"/>
    </row>
    <row r="118" spans="10:14" x14ac:dyDescent="0.25">
      <c r="J118" s="150"/>
      <c r="K118" s="150"/>
      <c r="L118" s="150"/>
      <c r="M118" s="150"/>
      <c r="N118" s="150"/>
    </row>
    <row r="119" spans="10:14" x14ac:dyDescent="0.25">
      <c r="J119" s="150"/>
      <c r="K119" s="150"/>
      <c r="L119" s="150"/>
      <c r="M119" s="150"/>
      <c r="N119" s="150"/>
    </row>
    <row r="120" spans="10:14" x14ac:dyDescent="0.25">
      <c r="J120" s="150"/>
      <c r="K120" s="150"/>
      <c r="L120" s="150"/>
      <c r="M120" s="150"/>
      <c r="N120" s="150"/>
    </row>
    <row r="121" spans="10:14" x14ac:dyDescent="0.25">
      <c r="J121" s="150"/>
      <c r="K121" s="150"/>
      <c r="L121" s="150"/>
      <c r="M121" s="150"/>
      <c r="N121" s="150"/>
    </row>
    <row r="122" spans="10:14" x14ac:dyDescent="0.25">
      <c r="J122" s="150"/>
      <c r="K122" s="150"/>
      <c r="L122" s="150"/>
      <c r="M122" s="150"/>
      <c r="N122" s="150"/>
    </row>
    <row r="123" spans="10:14" x14ac:dyDescent="0.25">
      <c r="J123" s="150"/>
      <c r="K123" s="150"/>
      <c r="L123" s="150"/>
      <c r="M123" s="150"/>
      <c r="N123" s="150"/>
    </row>
    <row r="124" spans="10:14" x14ac:dyDescent="0.25">
      <c r="J124" s="150"/>
      <c r="K124" s="150"/>
      <c r="L124" s="150"/>
      <c r="M124" s="150"/>
      <c r="N124" s="150"/>
    </row>
    <row r="125" spans="10:14" x14ac:dyDescent="0.25">
      <c r="J125" s="150"/>
      <c r="K125" s="150"/>
      <c r="L125" s="150"/>
      <c r="M125" s="150"/>
      <c r="N125" s="150"/>
    </row>
    <row r="126" spans="10:14" x14ac:dyDescent="0.25">
      <c r="J126" s="150"/>
      <c r="K126" s="150"/>
      <c r="L126" s="150"/>
      <c r="M126" s="150"/>
      <c r="N126" s="150"/>
    </row>
    <row r="127" spans="10:14" x14ac:dyDescent="0.25">
      <c r="J127" s="150"/>
      <c r="K127" s="150"/>
      <c r="L127" s="150"/>
      <c r="M127" s="150"/>
      <c r="N127" s="150"/>
    </row>
    <row r="128" spans="10:14" x14ac:dyDescent="0.25">
      <c r="J128" s="150"/>
      <c r="K128" s="150"/>
      <c r="L128" s="150"/>
      <c r="M128" s="150"/>
      <c r="N128" s="150"/>
    </row>
    <row r="129" spans="10:14" x14ac:dyDescent="0.25">
      <c r="J129" s="150"/>
      <c r="K129" s="150"/>
      <c r="L129" s="150"/>
      <c r="M129" s="150"/>
      <c r="N129" s="150"/>
    </row>
    <row r="130" spans="10:14" x14ac:dyDescent="0.25">
      <c r="J130" s="150"/>
      <c r="K130" s="150"/>
      <c r="L130" s="150"/>
      <c r="M130" s="150"/>
      <c r="N130" s="150"/>
    </row>
    <row r="131" spans="10:14" x14ac:dyDescent="0.25">
      <c r="J131" s="150"/>
      <c r="K131" s="150"/>
      <c r="L131" s="150"/>
      <c r="M131" s="150"/>
      <c r="N131" s="150"/>
    </row>
    <row r="132" spans="10:14" x14ac:dyDescent="0.25">
      <c r="J132" s="150"/>
      <c r="K132" s="150"/>
      <c r="L132" s="150"/>
      <c r="M132" s="150"/>
      <c r="N132" s="150"/>
    </row>
    <row r="133" spans="10:14" x14ac:dyDescent="0.25">
      <c r="J133" s="150"/>
      <c r="K133" s="150"/>
      <c r="L133" s="150"/>
      <c r="M133" s="150"/>
      <c r="N133" s="150"/>
    </row>
    <row r="134" spans="10:14" x14ac:dyDescent="0.25">
      <c r="J134" s="150"/>
      <c r="K134" s="150"/>
      <c r="L134" s="150"/>
      <c r="M134" s="150"/>
      <c r="N134" s="150"/>
    </row>
    <row r="135" spans="10:14" x14ac:dyDescent="0.25">
      <c r="J135" s="150"/>
      <c r="K135" s="150"/>
      <c r="L135" s="150"/>
      <c r="M135" s="150"/>
      <c r="N135" s="150"/>
    </row>
    <row r="136" spans="10:14" x14ac:dyDescent="0.25">
      <c r="J136" s="150"/>
      <c r="K136" s="150"/>
      <c r="L136" s="150"/>
      <c r="M136" s="150"/>
      <c r="N136" s="150"/>
    </row>
    <row r="137" spans="10:14" x14ac:dyDescent="0.25">
      <c r="J137" s="150"/>
      <c r="K137" s="150"/>
      <c r="L137" s="150"/>
      <c r="M137" s="150"/>
      <c r="N137" s="150"/>
    </row>
    <row r="138" spans="10:14" x14ac:dyDescent="0.25">
      <c r="J138" s="150"/>
      <c r="K138" s="150"/>
      <c r="L138" s="150"/>
      <c r="M138" s="150"/>
      <c r="N138" s="150"/>
    </row>
    <row r="139" spans="10:14" x14ac:dyDescent="0.25">
      <c r="J139" s="150"/>
      <c r="K139" s="150"/>
      <c r="L139" s="150"/>
      <c r="M139" s="150"/>
      <c r="N139" s="150"/>
    </row>
    <row r="140" spans="10:14" x14ac:dyDescent="0.25">
      <c r="J140" s="150"/>
      <c r="K140" s="150"/>
      <c r="L140" s="150"/>
      <c r="M140" s="150"/>
      <c r="N140" s="150"/>
    </row>
    <row r="141" spans="10:14" x14ac:dyDescent="0.25">
      <c r="J141" s="150"/>
      <c r="K141" s="150"/>
      <c r="L141" s="150"/>
      <c r="M141" s="150"/>
      <c r="N141" s="150"/>
    </row>
    <row r="142" spans="10:14" x14ac:dyDescent="0.25">
      <c r="J142" s="150"/>
      <c r="K142" s="150"/>
      <c r="L142" s="150"/>
      <c r="M142" s="150"/>
      <c r="N142" s="150"/>
    </row>
    <row r="143" spans="10:14" x14ac:dyDescent="0.25">
      <c r="J143" s="150"/>
      <c r="K143" s="150"/>
      <c r="L143" s="150"/>
      <c r="M143" s="150"/>
      <c r="N143" s="150"/>
    </row>
    <row r="144" spans="10:14" x14ac:dyDescent="0.25">
      <c r="J144" s="150"/>
      <c r="K144" s="150"/>
      <c r="L144" s="150"/>
      <c r="M144" s="150"/>
      <c r="N144" s="150"/>
    </row>
    <row r="145" spans="10:14" x14ac:dyDescent="0.25">
      <c r="J145" s="150"/>
      <c r="K145" s="150"/>
      <c r="L145" s="150"/>
      <c r="M145" s="150"/>
      <c r="N145" s="150"/>
    </row>
    <row r="146" spans="10:14" x14ac:dyDescent="0.25">
      <c r="J146" s="150"/>
      <c r="K146" s="150"/>
      <c r="L146" s="150"/>
      <c r="M146" s="150"/>
      <c r="N146" s="150"/>
    </row>
    <row r="147" spans="10:14" x14ac:dyDescent="0.25">
      <c r="J147" s="150"/>
      <c r="K147" s="150"/>
      <c r="L147" s="150"/>
      <c r="M147" s="150"/>
      <c r="N147" s="150"/>
    </row>
    <row r="148" spans="10:14" x14ac:dyDescent="0.25">
      <c r="J148" s="150"/>
      <c r="K148" s="150"/>
      <c r="L148" s="150"/>
      <c r="M148" s="150"/>
      <c r="N148" s="150"/>
    </row>
    <row r="149" spans="10:14" x14ac:dyDescent="0.25">
      <c r="J149" s="150"/>
      <c r="K149" s="150"/>
      <c r="L149" s="150"/>
      <c r="M149" s="150"/>
      <c r="N149" s="150"/>
    </row>
    <row r="150" spans="10:14" x14ac:dyDescent="0.25">
      <c r="J150" s="150"/>
      <c r="K150" s="150"/>
      <c r="L150" s="150"/>
      <c r="M150" s="150"/>
      <c r="N150" s="150"/>
    </row>
    <row r="151" spans="10:14" x14ac:dyDescent="0.25">
      <c r="J151" s="150"/>
      <c r="K151" s="150"/>
      <c r="L151" s="150"/>
      <c r="M151" s="150"/>
      <c r="N151" s="150"/>
    </row>
  </sheetData>
  <mergeCells count="5">
    <mergeCell ref="B3:O3"/>
    <mergeCell ref="B4:O4"/>
    <mergeCell ref="C7:N7"/>
    <mergeCell ref="O7:O8"/>
    <mergeCell ref="B1:O1"/>
  </mergeCells>
  <printOptions horizontalCentered="1" verticalCentered="1"/>
  <pageMargins left="0" right="0" top="0" bottom="0" header="0" footer="0"/>
  <pageSetup paperSize="9" scale="4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V151"/>
  <sheetViews>
    <sheetView showGridLines="0" view="pageBreakPreview" topLeftCell="A90" zoomScale="90" zoomScaleNormal="90" zoomScaleSheetLayoutView="90" workbookViewId="0">
      <selection activeCell="B47" sqref="B47:B49"/>
    </sheetView>
  </sheetViews>
  <sheetFormatPr baseColWidth="10" defaultColWidth="11.42578125" defaultRowHeight="15" x14ac:dyDescent="0.25"/>
  <cols>
    <col min="1" max="1" width="26.42578125" style="22" customWidth="1"/>
    <col min="2" max="2" width="35.140625" style="22" customWidth="1"/>
    <col min="3" max="14" width="11.42578125" style="22"/>
    <col min="15" max="15" width="13.42578125" style="22" bestFit="1" customWidth="1"/>
    <col min="16" max="16384" width="11.42578125" style="22"/>
  </cols>
  <sheetData>
    <row r="1" spans="1:16" ht="15.75" x14ac:dyDescent="0.25">
      <c r="B1" s="547" t="s">
        <v>397</v>
      </c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166"/>
    </row>
    <row r="2" spans="1:16" ht="18" x14ac:dyDescent="0.25">
      <c r="B2" s="165" t="s">
        <v>60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ht="18" x14ac:dyDescent="0.25">
      <c r="B3" s="538" t="s">
        <v>235</v>
      </c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164"/>
    </row>
    <row r="4" spans="1:16" ht="18" x14ac:dyDescent="0.25">
      <c r="B4" s="538" t="s">
        <v>232</v>
      </c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164"/>
    </row>
    <row r="5" spans="1:16" ht="18" x14ac:dyDescent="0.25">
      <c r="B5" s="163" t="s">
        <v>377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43"/>
    </row>
    <row r="6" spans="1:16" ht="6.75" customHeight="1" x14ac:dyDescent="0.25">
      <c r="B6" s="136"/>
    </row>
    <row r="7" spans="1:16" ht="22.5" customHeight="1" thickBot="1" x14ac:dyDescent="0.3">
      <c r="B7" s="436" t="s">
        <v>222</v>
      </c>
      <c r="C7" s="586" t="s">
        <v>54</v>
      </c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  <c r="O7" s="587" t="s">
        <v>1</v>
      </c>
    </row>
    <row r="8" spans="1:16" ht="20.25" customHeight="1" thickBot="1" x14ac:dyDescent="0.3">
      <c r="B8" s="437" t="s">
        <v>56</v>
      </c>
      <c r="C8" s="392" t="s">
        <v>2</v>
      </c>
      <c r="D8" s="392" t="s">
        <v>3</v>
      </c>
      <c r="E8" s="392" t="s">
        <v>4</v>
      </c>
      <c r="F8" s="392" t="s">
        <v>5</v>
      </c>
      <c r="G8" s="392" t="s">
        <v>6</v>
      </c>
      <c r="H8" s="392" t="s">
        <v>7</v>
      </c>
      <c r="I8" s="392" t="s">
        <v>8</v>
      </c>
      <c r="J8" s="392" t="s">
        <v>9</v>
      </c>
      <c r="K8" s="392" t="s">
        <v>10</v>
      </c>
      <c r="L8" s="392" t="s">
        <v>11</v>
      </c>
      <c r="M8" s="392" t="s">
        <v>12</v>
      </c>
      <c r="N8" s="392" t="s">
        <v>13</v>
      </c>
      <c r="O8" s="588"/>
    </row>
    <row r="9" spans="1:16" s="157" customFormat="1" ht="22.5" customHeight="1" x14ac:dyDescent="0.25">
      <c r="A9" s="206" t="s">
        <v>221</v>
      </c>
      <c r="B9" s="386" t="s">
        <v>221</v>
      </c>
      <c r="C9" s="298">
        <v>0</v>
      </c>
      <c r="D9" s="299">
        <v>0</v>
      </c>
      <c r="E9" s="299">
        <v>0</v>
      </c>
      <c r="F9" s="299">
        <v>0</v>
      </c>
      <c r="G9" s="299">
        <v>0</v>
      </c>
      <c r="H9" s="299">
        <v>0</v>
      </c>
      <c r="I9" s="299">
        <v>0</v>
      </c>
      <c r="J9" s="299">
        <v>0</v>
      </c>
      <c r="K9" s="299">
        <v>0</v>
      </c>
      <c r="L9" s="299">
        <v>0</v>
      </c>
      <c r="M9" s="299">
        <v>0</v>
      </c>
      <c r="N9" s="299">
        <v>0</v>
      </c>
      <c r="O9" s="304">
        <f t="shared" ref="O9" si="0">SUM(O10:O11)</f>
        <v>0</v>
      </c>
    </row>
    <row r="10" spans="1:16" s="157" customFormat="1" ht="13.5" customHeight="1" x14ac:dyDescent="0.2">
      <c r="A10" s="407" t="s">
        <v>29</v>
      </c>
      <c r="B10" s="438" t="s">
        <v>29</v>
      </c>
      <c r="C10" s="459">
        <v>0</v>
      </c>
      <c r="D10" s="184">
        <v>0</v>
      </c>
      <c r="E10" s="184">
        <v>0</v>
      </c>
      <c r="F10" s="184">
        <v>0</v>
      </c>
      <c r="G10" s="184">
        <v>0</v>
      </c>
      <c r="H10" s="184">
        <v>0</v>
      </c>
      <c r="I10" s="184">
        <v>0</v>
      </c>
      <c r="J10" s="184">
        <v>0</v>
      </c>
      <c r="K10" s="184">
        <v>0</v>
      </c>
      <c r="L10" s="184">
        <v>0</v>
      </c>
      <c r="M10" s="184">
        <v>0</v>
      </c>
      <c r="N10" s="184">
        <v>0</v>
      </c>
      <c r="O10" s="463">
        <f>SUM(C10:N10)</f>
        <v>0</v>
      </c>
    </row>
    <row r="11" spans="1:16" s="157" customFormat="1" ht="13.5" customHeight="1" x14ac:dyDescent="0.2">
      <c r="A11" s="408" t="s">
        <v>57</v>
      </c>
      <c r="B11" s="439" t="s">
        <v>57</v>
      </c>
      <c r="C11" s="459">
        <v>0</v>
      </c>
      <c r="D11" s="184">
        <v>0</v>
      </c>
      <c r="E11" s="184">
        <v>0</v>
      </c>
      <c r="F11" s="184">
        <v>0</v>
      </c>
      <c r="G11" s="184">
        <v>0</v>
      </c>
      <c r="H11" s="184">
        <v>0</v>
      </c>
      <c r="I11" s="184">
        <v>0</v>
      </c>
      <c r="J11" s="184">
        <v>0</v>
      </c>
      <c r="K11" s="184">
        <v>0</v>
      </c>
      <c r="L11" s="184">
        <v>0</v>
      </c>
      <c r="M11" s="184">
        <v>0</v>
      </c>
      <c r="N11" s="184">
        <v>0</v>
      </c>
      <c r="O11" s="463">
        <f>SUM(C11:N11)</f>
        <v>0</v>
      </c>
    </row>
    <row r="12" spans="1:16" s="152" customFormat="1" ht="18.75" customHeight="1" x14ac:dyDescent="0.25">
      <c r="A12" s="206" t="s">
        <v>376</v>
      </c>
      <c r="B12" s="386" t="s">
        <v>371</v>
      </c>
      <c r="C12" s="301">
        <v>22</v>
      </c>
      <c r="D12" s="181">
        <v>22</v>
      </c>
      <c r="E12" s="181">
        <v>16</v>
      </c>
      <c r="F12" s="181">
        <v>24</v>
      </c>
      <c r="G12" s="181">
        <v>18</v>
      </c>
      <c r="H12" s="181">
        <v>12</v>
      </c>
      <c r="I12" s="181">
        <v>5</v>
      </c>
      <c r="J12" s="181">
        <v>23</v>
      </c>
      <c r="K12" s="181">
        <v>16</v>
      </c>
      <c r="L12" s="181">
        <v>10</v>
      </c>
      <c r="M12" s="181">
        <v>10</v>
      </c>
      <c r="N12" s="181">
        <v>19</v>
      </c>
      <c r="O12" s="306">
        <f t="shared" ref="O12" si="1">SUM(O13:O14)</f>
        <v>197</v>
      </c>
      <c r="P12" s="157"/>
    </row>
    <row r="13" spans="1:16" s="152" customFormat="1" ht="13.5" customHeight="1" x14ac:dyDescent="0.25">
      <c r="A13" s="407" t="s">
        <v>31</v>
      </c>
      <c r="B13" s="438" t="s">
        <v>31</v>
      </c>
      <c r="C13" s="459">
        <v>21</v>
      </c>
      <c r="D13" s="184">
        <v>13</v>
      </c>
      <c r="E13" s="184">
        <v>7</v>
      </c>
      <c r="F13" s="184">
        <v>12</v>
      </c>
      <c r="G13" s="184">
        <v>14</v>
      </c>
      <c r="H13" s="184">
        <v>11</v>
      </c>
      <c r="I13" s="184">
        <v>4</v>
      </c>
      <c r="J13" s="184">
        <v>21</v>
      </c>
      <c r="K13" s="184">
        <v>12</v>
      </c>
      <c r="L13" s="184">
        <v>9</v>
      </c>
      <c r="M13" s="184">
        <v>8</v>
      </c>
      <c r="N13" s="184">
        <v>11</v>
      </c>
      <c r="O13" s="463">
        <f>SUM(C13:N13)</f>
        <v>143</v>
      </c>
      <c r="P13" s="157"/>
    </row>
    <row r="14" spans="1:16" s="152" customFormat="1" ht="13.5" customHeight="1" x14ac:dyDescent="0.25">
      <c r="A14" s="407" t="s">
        <v>220</v>
      </c>
      <c r="B14" s="438" t="s">
        <v>220</v>
      </c>
      <c r="C14" s="459">
        <v>1</v>
      </c>
      <c r="D14" s="184">
        <v>9</v>
      </c>
      <c r="E14" s="184">
        <v>9</v>
      </c>
      <c r="F14" s="184">
        <v>12</v>
      </c>
      <c r="G14" s="184">
        <v>4</v>
      </c>
      <c r="H14" s="184">
        <v>1</v>
      </c>
      <c r="I14" s="184">
        <v>1</v>
      </c>
      <c r="J14" s="184">
        <v>2</v>
      </c>
      <c r="K14" s="184">
        <v>4</v>
      </c>
      <c r="L14" s="184">
        <v>1</v>
      </c>
      <c r="M14" s="184">
        <v>2</v>
      </c>
      <c r="N14" s="184">
        <v>8</v>
      </c>
      <c r="O14" s="463">
        <f>SUM(C14:N14)</f>
        <v>54</v>
      </c>
      <c r="P14" s="157"/>
    </row>
    <row r="15" spans="1:16" s="152" customFormat="1" ht="18.75" customHeight="1" x14ac:dyDescent="0.25">
      <c r="A15" s="206" t="s">
        <v>219</v>
      </c>
      <c r="B15" s="386" t="s">
        <v>219</v>
      </c>
      <c r="C15" s="301">
        <v>27</v>
      </c>
      <c r="D15" s="181">
        <v>32</v>
      </c>
      <c r="E15" s="181">
        <v>20</v>
      </c>
      <c r="F15" s="181">
        <v>26</v>
      </c>
      <c r="G15" s="181">
        <v>21</v>
      </c>
      <c r="H15" s="181">
        <v>8</v>
      </c>
      <c r="I15" s="181">
        <v>22</v>
      </c>
      <c r="J15" s="181">
        <v>3</v>
      </c>
      <c r="K15" s="181">
        <v>6</v>
      </c>
      <c r="L15" s="181">
        <v>4</v>
      </c>
      <c r="M15" s="181">
        <v>1</v>
      </c>
      <c r="N15" s="181">
        <v>3</v>
      </c>
      <c r="O15" s="306">
        <f t="shared" ref="O15" si="2">SUM(O16:O17)</f>
        <v>173</v>
      </c>
      <c r="P15" s="157"/>
    </row>
    <row r="16" spans="1:16" s="152" customFormat="1" ht="13.5" customHeight="1" x14ac:dyDescent="0.25">
      <c r="A16" s="407" t="s">
        <v>14</v>
      </c>
      <c r="B16" s="438" t="s">
        <v>14</v>
      </c>
      <c r="C16" s="459">
        <v>20</v>
      </c>
      <c r="D16" s="184">
        <v>27</v>
      </c>
      <c r="E16" s="184">
        <v>20</v>
      </c>
      <c r="F16" s="184">
        <v>23</v>
      </c>
      <c r="G16" s="184">
        <v>17</v>
      </c>
      <c r="H16" s="184">
        <v>8</v>
      </c>
      <c r="I16" s="184">
        <v>20</v>
      </c>
      <c r="J16" s="184">
        <v>0</v>
      </c>
      <c r="K16" s="184">
        <v>0</v>
      </c>
      <c r="L16" s="184">
        <v>0</v>
      </c>
      <c r="M16" s="184">
        <v>0</v>
      </c>
      <c r="N16" s="184">
        <v>0</v>
      </c>
      <c r="O16" s="463">
        <f>SUM(C16:N16)</f>
        <v>135</v>
      </c>
      <c r="P16" s="157"/>
    </row>
    <row r="17" spans="1:16" s="152" customFormat="1" ht="13.5" customHeight="1" x14ac:dyDescent="0.25">
      <c r="A17" s="407" t="s">
        <v>234</v>
      </c>
      <c r="B17" s="438" t="s">
        <v>234</v>
      </c>
      <c r="C17" s="459">
        <v>7</v>
      </c>
      <c r="D17" s="184">
        <v>5</v>
      </c>
      <c r="E17" s="184">
        <v>0</v>
      </c>
      <c r="F17" s="184">
        <v>3</v>
      </c>
      <c r="G17" s="184">
        <v>4</v>
      </c>
      <c r="H17" s="184">
        <v>0</v>
      </c>
      <c r="I17" s="184">
        <v>2</v>
      </c>
      <c r="J17" s="184">
        <v>3</v>
      </c>
      <c r="K17" s="184">
        <v>6</v>
      </c>
      <c r="L17" s="184">
        <v>4</v>
      </c>
      <c r="M17" s="184">
        <v>1</v>
      </c>
      <c r="N17" s="184">
        <v>3</v>
      </c>
      <c r="O17" s="463">
        <f>SUM(C17:N17)</f>
        <v>38</v>
      </c>
      <c r="P17" s="157"/>
    </row>
    <row r="18" spans="1:16" s="152" customFormat="1" ht="18.75" customHeight="1" x14ac:dyDescent="0.25">
      <c r="A18" s="206" t="s">
        <v>26</v>
      </c>
      <c r="B18" s="386" t="s">
        <v>26</v>
      </c>
      <c r="C18" s="301">
        <v>104</v>
      </c>
      <c r="D18" s="181">
        <v>61</v>
      </c>
      <c r="E18" s="181">
        <v>45</v>
      </c>
      <c r="F18" s="181">
        <v>56</v>
      </c>
      <c r="G18" s="181">
        <v>49</v>
      </c>
      <c r="H18" s="181">
        <v>52</v>
      </c>
      <c r="I18" s="181">
        <v>58</v>
      </c>
      <c r="J18" s="181">
        <v>56</v>
      </c>
      <c r="K18" s="181">
        <v>67</v>
      </c>
      <c r="L18" s="181">
        <v>71</v>
      </c>
      <c r="M18" s="181">
        <v>74</v>
      </c>
      <c r="N18" s="181">
        <v>5</v>
      </c>
      <c r="O18" s="306">
        <f t="shared" ref="O18" si="3">SUM(O19:O22)</f>
        <v>698</v>
      </c>
      <c r="P18" s="157"/>
    </row>
    <row r="19" spans="1:16" s="152" customFormat="1" ht="13.5" customHeight="1" x14ac:dyDescent="0.25">
      <c r="A19" s="407" t="s">
        <v>26</v>
      </c>
      <c r="B19" s="438" t="s">
        <v>26</v>
      </c>
      <c r="C19" s="459">
        <v>98</v>
      </c>
      <c r="D19" s="184">
        <v>55</v>
      </c>
      <c r="E19" s="184">
        <v>41</v>
      </c>
      <c r="F19" s="184">
        <v>52</v>
      </c>
      <c r="G19" s="184">
        <v>46</v>
      </c>
      <c r="H19" s="184">
        <v>48</v>
      </c>
      <c r="I19" s="184">
        <v>54</v>
      </c>
      <c r="J19" s="184">
        <v>52</v>
      </c>
      <c r="K19" s="184">
        <v>59</v>
      </c>
      <c r="L19" s="184">
        <v>59</v>
      </c>
      <c r="M19" s="184">
        <v>66</v>
      </c>
      <c r="N19" s="184">
        <v>0</v>
      </c>
      <c r="O19" s="463">
        <f>SUM(C19:N19)</f>
        <v>630</v>
      </c>
      <c r="P19" s="157"/>
    </row>
    <row r="20" spans="1:16" s="152" customFormat="1" ht="13.5" customHeight="1" x14ac:dyDescent="0.25">
      <c r="A20" s="407" t="s">
        <v>28</v>
      </c>
      <c r="B20" s="438" t="s">
        <v>28</v>
      </c>
      <c r="C20" s="459">
        <v>4</v>
      </c>
      <c r="D20" s="184">
        <v>2</v>
      </c>
      <c r="E20" s="184">
        <v>1</v>
      </c>
      <c r="F20" s="184">
        <v>3</v>
      </c>
      <c r="G20" s="184">
        <v>2</v>
      </c>
      <c r="H20" s="184">
        <v>1</v>
      </c>
      <c r="I20" s="184">
        <v>4</v>
      </c>
      <c r="J20" s="184">
        <v>4</v>
      </c>
      <c r="K20" s="184">
        <v>3</v>
      </c>
      <c r="L20" s="184">
        <v>7</v>
      </c>
      <c r="M20" s="184">
        <v>8</v>
      </c>
      <c r="N20" s="184">
        <v>5</v>
      </c>
      <c r="O20" s="463">
        <f>SUM(C20:N20)</f>
        <v>44</v>
      </c>
      <c r="P20" s="157"/>
    </row>
    <row r="21" spans="1:16" s="152" customFormat="1" ht="13.5" customHeight="1" x14ac:dyDescent="0.25">
      <c r="A21" s="407" t="s">
        <v>32</v>
      </c>
      <c r="B21" s="438" t="s">
        <v>32</v>
      </c>
      <c r="C21" s="460">
        <v>0</v>
      </c>
      <c r="D21" s="184">
        <v>0</v>
      </c>
      <c r="E21" s="184">
        <v>0</v>
      </c>
      <c r="F21" s="184">
        <v>0</v>
      </c>
      <c r="G21" s="184">
        <v>0</v>
      </c>
      <c r="H21" s="184">
        <v>0</v>
      </c>
      <c r="I21" s="184">
        <v>0</v>
      </c>
      <c r="J21" s="184">
        <v>0</v>
      </c>
      <c r="K21" s="184">
        <v>0</v>
      </c>
      <c r="L21" s="184">
        <v>0</v>
      </c>
      <c r="M21" s="184">
        <v>0</v>
      </c>
      <c r="N21" s="184">
        <v>0</v>
      </c>
      <c r="O21" s="463">
        <f>SUM(C21:N21)</f>
        <v>0</v>
      </c>
      <c r="P21" s="157"/>
    </row>
    <row r="22" spans="1:16" s="152" customFormat="1" ht="13.5" customHeight="1" x14ac:dyDescent="0.25">
      <c r="A22" s="407" t="s">
        <v>40</v>
      </c>
      <c r="B22" s="438" t="s">
        <v>40</v>
      </c>
      <c r="C22" s="459">
        <v>2</v>
      </c>
      <c r="D22" s="184">
        <v>4</v>
      </c>
      <c r="E22" s="184">
        <v>3</v>
      </c>
      <c r="F22" s="184">
        <v>1</v>
      </c>
      <c r="G22" s="184">
        <v>1</v>
      </c>
      <c r="H22" s="184">
        <v>3</v>
      </c>
      <c r="I22" s="184">
        <v>0</v>
      </c>
      <c r="J22" s="184">
        <v>0</v>
      </c>
      <c r="K22" s="184">
        <v>5</v>
      </c>
      <c r="L22" s="184">
        <v>5</v>
      </c>
      <c r="M22" s="184">
        <v>0</v>
      </c>
      <c r="N22" s="184">
        <v>0</v>
      </c>
      <c r="O22" s="463">
        <f>SUM(C22:N22)</f>
        <v>24</v>
      </c>
      <c r="P22" s="157"/>
    </row>
    <row r="23" spans="1:16" s="152" customFormat="1" ht="18" customHeight="1" x14ac:dyDescent="0.25">
      <c r="A23" s="206" t="s">
        <v>218</v>
      </c>
      <c r="B23" s="386" t="s">
        <v>218</v>
      </c>
      <c r="C23" s="301">
        <v>2</v>
      </c>
      <c r="D23" s="181">
        <v>2</v>
      </c>
      <c r="E23" s="181">
        <v>3</v>
      </c>
      <c r="F23" s="181">
        <v>4</v>
      </c>
      <c r="G23" s="181">
        <v>2</v>
      </c>
      <c r="H23" s="181">
        <v>4</v>
      </c>
      <c r="I23" s="181">
        <v>5</v>
      </c>
      <c r="J23" s="181">
        <v>3</v>
      </c>
      <c r="K23" s="181">
        <v>0</v>
      </c>
      <c r="L23" s="181">
        <v>0</v>
      </c>
      <c r="M23" s="181">
        <v>0</v>
      </c>
      <c r="N23" s="181">
        <v>5</v>
      </c>
      <c r="O23" s="306">
        <f t="shared" ref="O23" si="4">SUM(O24)</f>
        <v>30</v>
      </c>
      <c r="P23" s="157"/>
    </row>
    <row r="24" spans="1:16" s="152" customFormat="1" ht="13.5" customHeight="1" x14ac:dyDescent="0.25">
      <c r="A24" s="407" t="s">
        <v>218</v>
      </c>
      <c r="B24" s="438" t="s">
        <v>218</v>
      </c>
      <c r="C24" s="459">
        <v>2</v>
      </c>
      <c r="D24" s="184">
        <v>2</v>
      </c>
      <c r="E24" s="184">
        <v>3</v>
      </c>
      <c r="F24" s="184">
        <v>4</v>
      </c>
      <c r="G24" s="184">
        <v>2</v>
      </c>
      <c r="H24" s="184">
        <v>4</v>
      </c>
      <c r="I24" s="184">
        <v>5</v>
      </c>
      <c r="J24" s="184">
        <v>3</v>
      </c>
      <c r="K24" s="184">
        <v>0</v>
      </c>
      <c r="L24" s="184">
        <v>0</v>
      </c>
      <c r="M24" s="184">
        <v>0</v>
      </c>
      <c r="N24" s="184">
        <v>5</v>
      </c>
      <c r="O24" s="463">
        <f>SUM(C24:N24)</f>
        <v>30</v>
      </c>
      <c r="P24" s="157"/>
    </row>
    <row r="25" spans="1:16" s="152" customFormat="1" ht="18.75" customHeight="1" x14ac:dyDescent="0.25">
      <c r="A25" s="206" t="s">
        <v>217</v>
      </c>
      <c r="B25" s="386" t="s">
        <v>217</v>
      </c>
      <c r="C25" s="301">
        <v>6</v>
      </c>
      <c r="D25" s="181">
        <v>3</v>
      </c>
      <c r="E25" s="181">
        <v>24</v>
      </c>
      <c r="F25" s="181">
        <v>13</v>
      </c>
      <c r="G25" s="181">
        <v>5</v>
      </c>
      <c r="H25" s="181">
        <v>6</v>
      </c>
      <c r="I25" s="181">
        <v>14</v>
      </c>
      <c r="J25" s="181">
        <v>9</v>
      </c>
      <c r="K25" s="181">
        <v>3</v>
      </c>
      <c r="L25" s="181">
        <v>6</v>
      </c>
      <c r="M25" s="181">
        <v>11</v>
      </c>
      <c r="N25" s="181">
        <v>5</v>
      </c>
      <c r="O25" s="306">
        <f t="shared" ref="O25" si="5">SUM(O26:O28)</f>
        <v>105</v>
      </c>
      <c r="P25" s="157"/>
    </row>
    <row r="26" spans="1:16" s="157" customFormat="1" ht="13.5" customHeight="1" x14ac:dyDescent="0.2">
      <c r="A26" s="407" t="s">
        <v>217</v>
      </c>
      <c r="B26" s="438" t="s">
        <v>217</v>
      </c>
      <c r="C26" s="459">
        <v>0</v>
      </c>
      <c r="D26" s="184">
        <v>0</v>
      </c>
      <c r="E26" s="184">
        <v>0</v>
      </c>
      <c r="F26" s="184">
        <v>0</v>
      </c>
      <c r="G26" s="184">
        <v>0</v>
      </c>
      <c r="H26" s="184">
        <v>0</v>
      </c>
      <c r="I26" s="184">
        <v>0</v>
      </c>
      <c r="J26" s="184">
        <v>0</v>
      </c>
      <c r="K26" s="184">
        <v>0</v>
      </c>
      <c r="L26" s="184">
        <v>0</v>
      </c>
      <c r="M26" s="184">
        <v>0</v>
      </c>
      <c r="N26" s="184">
        <v>0</v>
      </c>
      <c r="O26" s="463">
        <f>SUM(C26:N26)</f>
        <v>0</v>
      </c>
    </row>
    <row r="27" spans="1:16" s="157" customFormat="1" ht="13.5" customHeight="1" x14ac:dyDescent="0.2">
      <c r="A27" s="407" t="s">
        <v>29</v>
      </c>
      <c r="B27" s="438" t="s">
        <v>29</v>
      </c>
      <c r="C27" s="459">
        <v>6</v>
      </c>
      <c r="D27" s="184">
        <v>3</v>
      </c>
      <c r="E27" s="184">
        <v>24</v>
      </c>
      <c r="F27" s="184">
        <v>13</v>
      </c>
      <c r="G27" s="184">
        <v>5</v>
      </c>
      <c r="H27" s="184">
        <v>6</v>
      </c>
      <c r="I27" s="184">
        <v>14</v>
      </c>
      <c r="J27" s="184">
        <v>9</v>
      </c>
      <c r="K27" s="184">
        <v>3</v>
      </c>
      <c r="L27" s="184">
        <v>6</v>
      </c>
      <c r="M27" s="184">
        <v>11</v>
      </c>
      <c r="N27" s="184">
        <v>5</v>
      </c>
      <c r="O27" s="463">
        <f>SUM(C27:N27)</f>
        <v>105</v>
      </c>
    </row>
    <row r="28" spans="1:16" s="157" customFormat="1" ht="13.5" customHeight="1" x14ac:dyDescent="0.2">
      <c r="A28" s="407" t="s">
        <v>227</v>
      </c>
      <c r="B28" s="438" t="s">
        <v>227</v>
      </c>
      <c r="C28" s="459">
        <v>0</v>
      </c>
      <c r="D28" s="184">
        <v>0</v>
      </c>
      <c r="E28" s="184">
        <v>0</v>
      </c>
      <c r="F28" s="184">
        <v>0</v>
      </c>
      <c r="G28" s="184">
        <v>0</v>
      </c>
      <c r="H28" s="184">
        <v>0</v>
      </c>
      <c r="I28" s="184">
        <v>0</v>
      </c>
      <c r="J28" s="184">
        <v>0</v>
      </c>
      <c r="K28" s="184">
        <v>0</v>
      </c>
      <c r="L28" s="184">
        <v>0</v>
      </c>
      <c r="M28" s="184">
        <v>0</v>
      </c>
      <c r="N28" s="184">
        <v>0</v>
      </c>
      <c r="O28" s="463">
        <f>SUM(C28:N28)</f>
        <v>0</v>
      </c>
    </row>
    <row r="29" spans="1:16" s="157" customFormat="1" ht="18.75" customHeight="1" x14ac:dyDescent="0.25">
      <c r="A29" s="206" t="s">
        <v>27</v>
      </c>
      <c r="B29" s="386" t="s">
        <v>27</v>
      </c>
      <c r="C29" s="301">
        <v>2</v>
      </c>
      <c r="D29" s="181">
        <v>8</v>
      </c>
      <c r="E29" s="181">
        <v>4</v>
      </c>
      <c r="F29" s="181">
        <v>3</v>
      </c>
      <c r="G29" s="181">
        <v>4</v>
      </c>
      <c r="H29" s="181">
        <v>1</v>
      </c>
      <c r="I29" s="181">
        <v>3</v>
      </c>
      <c r="J29" s="181">
        <v>1</v>
      </c>
      <c r="K29" s="181">
        <v>4</v>
      </c>
      <c r="L29" s="181">
        <v>2</v>
      </c>
      <c r="M29" s="181">
        <v>2</v>
      </c>
      <c r="N29" s="181">
        <v>6</v>
      </c>
      <c r="O29" s="306">
        <f t="shared" ref="O29" si="6">SUM(O30)</f>
        <v>40</v>
      </c>
    </row>
    <row r="30" spans="1:16" s="152" customFormat="1" ht="13.5" customHeight="1" x14ac:dyDescent="0.25">
      <c r="A30" s="407" t="s">
        <v>27</v>
      </c>
      <c r="B30" s="438" t="s">
        <v>27</v>
      </c>
      <c r="C30" s="459">
        <v>2</v>
      </c>
      <c r="D30" s="184">
        <v>8</v>
      </c>
      <c r="E30" s="184">
        <v>4</v>
      </c>
      <c r="F30" s="184">
        <v>3</v>
      </c>
      <c r="G30" s="184">
        <v>4</v>
      </c>
      <c r="H30" s="184">
        <v>1</v>
      </c>
      <c r="I30" s="184">
        <v>3</v>
      </c>
      <c r="J30" s="184">
        <v>1</v>
      </c>
      <c r="K30" s="184">
        <v>4</v>
      </c>
      <c r="L30" s="184">
        <v>2</v>
      </c>
      <c r="M30" s="184">
        <v>2</v>
      </c>
      <c r="N30" s="184">
        <v>6</v>
      </c>
      <c r="O30" s="463">
        <f>SUM(C30:N30)</f>
        <v>40</v>
      </c>
      <c r="P30" s="157"/>
    </row>
    <row r="31" spans="1:16" s="152" customFormat="1" ht="18.75" customHeight="1" x14ac:dyDescent="0.25">
      <c r="A31" s="206" t="s">
        <v>215</v>
      </c>
      <c r="B31" s="386" t="s">
        <v>215</v>
      </c>
      <c r="C31" s="301">
        <v>29</v>
      </c>
      <c r="D31" s="181">
        <v>27</v>
      </c>
      <c r="E31" s="181">
        <v>17</v>
      </c>
      <c r="F31" s="181">
        <v>18</v>
      </c>
      <c r="G31" s="181">
        <v>22</v>
      </c>
      <c r="H31" s="181">
        <v>2</v>
      </c>
      <c r="I31" s="181">
        <v>7</v>
      </c>
      <c r="J31" s="181">
        <v>4</v>
      </c>
      <c r="K31" s="181">
        <v>4</v>
      </c>
      <c r="L31" s="181">
        <v>10</v>
      </c>
      <c r="M31" s="181">
        <v>6</v>
      </c>
      <c r="N31" s="181">
        <v>7</v>
      </c>
      <c r="O31" s="306">
        <f t="shared" ref="O31" si="7">SUM(O32:O34)</f>
        <v>153</v>
      </c>
      <c r="P31" s="157"/>
    </row>
    <row r="32" spans="1:16" s="152" customFormat="1" ht="13.5" customHeight="1" x14ac:dyDescent="0.25">
      <c r="A32" s="407" t="s">
        <v>215</v>
      </c>
      <c r="B32" s="438" t="s">
        <v>215</v>
      </c>
      <c r="C32" s="459">
        <v>21</v>
      </c>
      <c r="D32" s="184">
        <v>24</v>
      </c>
      <c r="E32" s="184">
        <v>14</v>
      </c>
      <c r="F32" s="184">
        <v>12</v>
      </c>
      <c r="G32" s="184">
        <v>19</v>
      </c>
      <c r="H32" s="184">
        <v>0</v>
      </c>
      <c r="I32" s="184">
        <v>0</v>
      </c>
      <c r="J32" s="184">
        <v>0</v>
      </c>
      <c r="K32" s="184">
        <v>0</v>
      </c>
      <c r="L32" s="184">
        <v>0</v>
      </c>
      <c r="M32" s="184">
        <v>0</v>
      </c>
      <c r="N32" s="184">
        <v>0</v>
      </c>
      <c r="O32" s="463">
        <f>SUM(C32:N32)</f>
        <v>90</v>
      </c>
      <c r="P32" s="157"/>
    </row>
    <row r="33" spans="1:256" s="152" customFormat="1" ht="13.5" customHeight="1" x14ac:dyDescent="0.25">
      <c r="A33" s="407" t="s">
        <v>231</v>
      </c>
      <c r="B33" s="438" t="s">
        <v>231</v>
      </c>
      <c r="C33" s="459">
        <v>8</v>
      </c>
      <c r="D33" s="184">
        <v>2</v>
      </c>
      <c r="E33" s="184">
        <v>2</v>
      </c>
      <c r="F33" s="184">
        <v>5</v>
      </c>
      <c r="G33" s="184">
        <v>2</v>
      </c>
      <c r="H33" s="184">
        <v>2</v>
      </c>
      <c r="I33" s="184">
        <v>5</v>
      </c>
      <c r="J33" s="184">
        <v>3</v>
      </c>
      <c r="K33" s="184">
        <v>3</v>
      </c>
      <c r="L33" s="184">
        <v>9</v>
      </c>
      <c r="M33" s="184">
        <v>5</v>
      </c>
      <c r="N33" s="184">
        <v>4</v>
      </c>
      <c r="O33" s="463">
        <f>SUM(C33:N33)</f>
        <v>50</v>
      </c>
      <c r="P33" s="157"/>
    </row>
    <row r="34" spans="1:256" s="152" customFormat="1" ht="13.5" customHeight="1" x14ac:dyDescent="0.25">
      <c r="A34" s="407" t="s">
        <v>214</v>
      </c>
      <c r="B34" s="438" t="s">
        <v>214</v>
      </c>
      <c r="C34" s="459">
        <v>0</v>
      </c>
      <c r="D34" s="184">
        <v>1</v>
      </c>
      <c r="E34" s="184">
        <v>1</v>
      </c>
      <c r="F34" s="184">
        <v>1</v>
      </c>
      <c r="G34" s="184">
        <v>1</v>
      </c>
      <c r="H34" s="184">
        <v>0</v>
      </c>
      <c r="I34" s="184">
        <v>2</v>
      </c>
      <c r="J34" s="184">
        <v>1</v>
      </c>
      <c r="K34" s="184">
        <v>1</v>
      </c>
      <c r="L34" s="184">
        <v>1</v>
      </c>
      <c r="M34" s="184">
        <v>1</v>
      </c>
      <c r="N34" s="184">
        <v>3</v>
      </c>
      <c r="O34" s="463">
        <f>SUM(C34:N34)</f>
        <v>13</v>
      </c>
      <c r="P34" s="157"/>
    </row>
    <row r="35" spans="1:256" s="152" customFormat="1" ht="18.75" customHeight="1" x14ac:dyDescent="0.25">
      <c r="A35" s="206" t="s">
        <v>34</v>
      </c>
      <c r="B35" s="386" t="s">
        <v>34</v>
      </c>
      <c r="C35" s="301">
        <v>0</v>
      </c>
      <c r="D35" s="181">
        <v>0</v>
      </c>
      <c r="E35" s="181">
        <v>0</v>
      </c>
      <c r="F35" s="181">
        <v>0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306">
        <f t="shared" ref="O35" si="8">SUM(O36)</f>
        <v>0</v>
      </c>
      <c r="P35" s="157"/>
      <c r="IV35" s="152">
        <f>SUM(O35)</f>
        <v>0</v>
      </c>
    </row>
    <row r="36" spans="1:256" s="152" customFormat="1" ht="13.5" customHeight="1" x14ac:dyDescent="0.25">
      <c r="A36" s="407" t="s">
        <v>34</v>
      </c>
      <c r="B36" s="438" t="s">
        <v>34</v>
      </c>
      <c r="C36" s="459">
        <v>0</v>
      </c>
      <c r="D36" s="184">
        <v>0</v>
      </c>
      <c r="E36" s="184">
        <v>0</v>
      </c>
      <c r="F36" s="184">
        <v>0</v>
      </c>
      <c r="G36" s="184">
        <v>0</v>
      </c>
      <c r="H36" s="184">
        <v>0</v>
      </c>
      <c r="I36" s="184">
        <v>0</v>
      </c>
      <c r="J36" s="184">
        <v>0</v>
      </c>
      <c r="K36" s="184">
        <v>0</v>
      </c>
      <c r="L36" s="184">
        <v>0</v>
      </c>
      <c r="M36" s="184">
        <v>0</v>
      </c>
      <c r="N36" s="184">
        <v>0</v>
      </c>
      <c r="O36" s="463">
        <f>SUM(C36:N36)</f>
        <v>0</v>
      </c>
      <c r="P36" s="157"/>
    </row>
    <row r="37" spans="1:256" s="152" customFormat="1" ht="18.75" customHeight="1" x14ac:dyDescent="0.25">
      <c r="A37" s="206" t="s">
        <v>36</v>
      </c>
      <c r="B37" s="386" t="s">
        <v>36</v>
      </c>
      <c r="C37" s="301">
        <v>17</v>
      </c>
      <c r="D37" s="181">
        <v>6</v>
      </c>
      <c r="E37" s="181">
        <v>3</v>
      </c>
      <c r="F37" s="181">
        <v>27</v>
      </c>
      <c r="G37" s="181">
        <v>42</v>
      </c>
      <c r="H37" s="181">
        <v>13</v>
      </c>
      <c r="I37" s="181">
        <v>12</v>
      </c>
      <c r="J37" s="181">
        <v>21</v>
      </c>
      <c r="K37" s="181">
        <v>88</v>
      </c>
      <c r="L37" s="181">
        <v>36</v>
      </c>
      <c r="M37" s="181">
        <v>13</v>
      </c>
      <c r="N37" s="181">
        <v>11</v>
      </c>
      <c r="O37" s="306">
        <f t="shared" ref="O37" si="9">SUM(O38)</f>
        <v>289</v>
      </c>
      <c r="P37" s="157"/>
    </row>
    <row r="38" spans="1:256" s="157" customFormat="1" ht="13.5" customHeight="1" x14ac:dyDescent="0.2">
      <c r="A38" s="407" t="s">
        <v>36</v>
      </c>
      <c r="B38" s="438" t="s">
        <v>36</v>
      </c>
      <c r="C38" s="459">
        <v>17</v>
      </c>
      <c r="D38" s="184">
        <v>6</v>
      </c>
      <c r="E38" s="184">
        <v>3</v>
      </c>
      <c r="F38" s="184">
        <v>27</v>
      </c>
      <c r="G38" s="184">
        <v>42</v>
      </c>
      <c r="H38" s="184">
        <v>13</v>
      </c>
      <c r="I38" s="184">
        <v>12</v>
      </c>
      <c r="J38" s="184">
        <v>21</v>
      </c>
      <c r="K38" s="184">
        <v>88</v>
      </c>
      <c r="L38" s="184">
        <v>36</v>
      </c>
      <c r="M38" s="184">
        <v>13</v>
      </c>
      <c r="N38" s="184">
        <v>11</v>
      </c>
      <c r="O38" s="463">
        <f>SUM(C38:N38)</f>
        <v>289</v>
      </c>
    </row>
    <row r="39" spans="1:256" s="152" customFormat="1" ht="18.75" customHeight="1" x14ac:dyDescent="0.25">
      <c r="A39" s="206" t="s">
        <v>213</v>
      </c>
      <c r="B39" s="386" t="s">
        <v>213</v>
      </c>
      <c r="C39" s="301">
        <v>13</v>
      </c>
      <c r="D39" s="181">
        <v>30</v>
      </c>
      <c r="E39" s="181">
        <v>19</v>
      </c>
      <c r="F39" s="181">
        <v>16</v>
      </c>
      <c r="G39" s="181">
        <v>12</v>
      </c>
      <c r="H39" s="181">
        <v>29</v>
      </c>
      <c r="I39" s="181">
        <v>22</v>
      </c>
      <c r="J39" s="181">
        <v>20</v>
      </c>
      <c r="K39" s="181">
        <v>10</v>
      </c>
      <c r="L39" s="181">
        <v>17</v>
      </c>
      <c r="M39" s="181">
        <v>17</v>
      </c>
      <c r="N39" s="181">
        <v>0</v>
      </c>
      <c r="O39" s="306">
        <f t="shared" ref="O39" si="10">SUM(O40:O43)</f>
        <v>205</v>
      </c>
      <c r="P39" s="157"/>
    </row>
    <row r="40" spans="1:256" s="152" customFormat="1" ht="13.5" customHeight="1" x14ac:dyDescent="0.25">
      <c r="A40" s="407" t="s">
        <v>213</v>
      </c>
      <c r="B40" s="438" t="s">
        <v>213</v>
      </c>
      <c r="C40" s="459">
        <v>9</v>
      </c>
      <c r="D40" s="184">
        <v>18</v>
      </c>
      <c r="E40" s="184">
        <v>7</v>
      </c>
      <c r="F40" s="184">
        <v>8</v>
      </c>
      <c r="G40" s="184">
        <v>2</v>
      </c>
      <c r="H40" s="184">
        <v>9</v>
      </c>
      <c r="I40" s="184">
        <v>16</v>
      </c>
      <c r="J40" s="184">
        <v>9</v>
      </c>
      <c r="K40" s="184">
        <v>4</v>
      </c>
      <c r="L40" s="184">
        <v>5</v>
      </c>
      <c r="M40" s="184">
        <v>2</v>
      </c>
      <c r="N40" s="184">
        <v>0</v>
      </c>
      <c r="O40" s="463">
        <f>SUM(C40:N40)</f>
        <v>89</v>
      </c>
      <c r="P40" s="157"/>
    </row>
    <row r="41" spans="1:256" s="152" customFormat="1" ht="13.5" customHeight="1" x14ac:dyDescent="0.25">
      <c r="A41" s="407" t="s">
        <v>212</v>
      </c>
      <c r="B41" s="438" t="s">
        <v>212</v>
      </c>
      <c r="C41" s="459">
        <v>2</v>
      </c>
      <c r="D41" s="184">
        <v>2</v>
      </c>
      <c r="E41" s="184">
        <v>3</v>
      </c>
      <c r="F41" s="184">
        <v>3</v>
      </c>
      <c r="G41" s="184">
        <v>6</v>
      </c>
      <c r="H41" s="184">
        <v>7</v>
      </c>
      <c r="I41" s="184">
        <v>3</v>
      </c>
      <c r="J41" s="184">
        <v>6</v>
      </c>
      <c r="K41" s="184">
        <v>3</v>
      </c>
      <c r="L41" s="184">
        <v>3</v>
      </c>
      <c r="M41" s="184">
        <v>2</v>
      </c>
      <c r="N41" s="184">
        <v>0</v>
      </c>
      <c r="O41" s="463">
        <f>SUM(C41:N41)</f>
        <v>40</v>
      </c>
      <c r="P41" s="157"/>
    </row>
    <row r="42" spans="1:256" s="152" customFormat="1" ht="13.5" customHeight="1" x14ac:dyDescent="0.25">
      <c r="A42" s="407" t="s">
        <v>226</v>
      </c>
      <c r="B42" s="438" t="s">
        <v>226</v>
      </c>
      <c r="C42" s="459">
        <v>0</v>
      </c>
      <c r="D42" s="184">
        <v>0</v>
      </c>
      <c r="E42" s="184">
        <v>3</v>
      </c>
      <c r="F42" s="184">
        <v>2</v>
      </c>
      <c r="G42" s="184">
        <v>2</v>
      </c>
      <c r="H42" s="184">
        <v>2</v>
      </c>
      <c r="I42" s="184">
        <v>0</v>
      </c>
      <c r="J42" s="184">
        <v>1</v>
      </c>
      <c r="K42" s="184">
        <v>0</v>
      </c>
      <c r="L42" s="184">
        <v>1</v>
      </c>
      <c r="M42" s="184">
        <v>4</v>
      </c>
      <c r="N42" s="184">
        <v>0</v>
      </c>
      <c r="O42" s="463">
        <f>SUM(C42:N42)</f>
        <v>15</v>
      </c>
      <c r="P42" s="157"/>
    </row>
    <row r="43" spans="1:256" s="152" customFormat="1" ht="13.5" customHeight="1" x14ac:dyDescent="0.25">
      <c r="A43" s="407" t="s">
        <v>210</v>
      </c>
      <c r="B43" s="438" t="s">
        <v>210</v>
      </c>
      <c r="C43" s="459">
        <v>2</v>
      </c>
      <c r="D43" s="184">
        <v>10</v>
      </c>
      <c r="E43" s="184">
        <v>6</v>
      </c>
      <c r="F43" s="184">
        <v>3</v>
      </c>
      <c r="G43" s="184">
        <v>2</v>
      </c>
      <c r="H43" s="184">
        <v>11</v>
      </c>
      <c r="I43" s="184">
        <v>3</v>
      </c>
      <c r="J43" s="184">
        <v>4</v>
      </c>
      <c r="K43" s="184">
        <v>3</v>
      </c>
      <c r="L43" s="184">
        <v>8</v>
      </c>
      <c r="M43" s="184">
        <v>9</v>
      </c>
      <c r="N43" s="184">
        <v>0</v>
      </c>
      <c r="O43" s="463">
        <f>SUM(C43:N43)</f>
        <v>61</v>
      </c>
      <c r="P43" s="157"/>
    </row>
    <row r="44" spans="1:256" s="152" customFormat="1" ht="18.75" customHeight="1" x14ac:dyDescent="0.25">
      <c r="A44" s="206" t="s">
        <v>209</v>
      </c>
      <c r="B44" s="386" t="s">
        <v>209</v>
      </c>
      <c r="C44" s="301">
        <v>16</v>
      </c>
      <c r="D44" s="181">
        <v>21</v>
      </c>
      <c r="E44" s="181">
        <v>20</v>
      </c>
      <c r="F44" s="181">
        <v>20</v>
      </c>
      <c r="G44" s="181">
        <v>27</v>
      </c>
      <c r="H44" s="181">
        <v>27</v>
      </c>
      <c r="I44" s="181">
        <v>15</v>
      </c>
      <c r="J44" s="181">
        <v>19</v>
      </c>
      <c r="K44" s="181">
        <v>21</v>
      </c>
      <c r="L44" s="181">
        <v>18</v>
      </c>
      <c r="M44" s="181">
        <v>26</v>
      </c>
      <c r="N44" s="181">
        <v>17</v>
      </c>
      <c r="O44" s="306">
        <f t="shared" ref="O44" si="11">SUM(O45:O49)</f>
        <v>247</v>
      </c>
      <c r="P44" s="157"/>
    </row>
    <row r="45" spans="1:256" s="152" customFormat="1" ht="13.5" customHeight="1" x14ac:dyDescent="0.25">
      <c r="A45" s="407" t="s">
        <v>35</v>
      </c>
      <c r="B45" s="438" t="s">
        <v>35</v>
      </c>
      <c r="C45" s="459">
        <v>5</v>
      </c>
      <c r="D45" s="184">
        <v>7</v>
      </c>
      <c r="E45" s="184">
        <v>10</v>
      </c>
      <c r="F45" s="184">
        <v>15</v>
      </c>
      <c r="G45" s="184">
        <v>11</v>
      </c>
      <c r="H45" s="184">
        <v>13</v>
      </c>
      <c r="I45" s="184">
        <v>5</v>
      </c>
      <c r="J45" s="184">
        <v>5</v>
      </c>
      <c r="K45" s="184">
        <v>12</v>
      </c>
      <c r="L45" s="184">
        <v>12</v>
      </c>
      <c r="M45" s="184">
        <v>17</v>
      </c>
      <c r="N45" s="184">
        <v>0</v>
      </c>
      <c r="O45" s="463">
        <f>SUM(C45:N45)</f>
        <v>112</v>
      </c>
      <c r="P45" s="157"/>
    </row>
    <row r="46" spans="1:256" s="152" customFormat="1" ht="13.5" customHeight="1" x14ac:dyDescent="0.25">
      <c r="A46" s="407" t="s">
        <v>208</v>
      </c>
      <c r="B46" s="438" t="s">
        <v>208</v>
      </c>
      <c r="C46" s="459">
        <v>7</v>
      </c>
      <c r="D46" s="184">
        <v>7</v>
      </c>
      <c r="E46" s="184">
        <v>0</v>
      </c>
      <c r="F46" s="184">
        <v>5</v>
      </c>
      <c r="G46" s="184">
        <v>3</v>
      </c>
      <c r="H46" s="184">
        <v>3</v>
      </c>
      <c r="I46" s="184">
        <v>3</v>
      </c>
      <c r="J46" s="184">
        <v>4</v>
      </c>
      <c r="K46" s="184">
        <v>1</v>
      </c>
      <c r="L46" s="184">
        <v>1</v>
      </c>
      <c r="M46" s="184">
        <v>1</v>
      </c>
      <c r="N46" s="184">
        <v>17</v>
      </c>
      <c r="O46" s="463">
        <f>SUM(C46:N46)</f>
        <v>52</v>
      </c>
      <c r="P46" s="157"/>
    </row>
    <row r="47" spans="1:256" s="152" customFormat="1" ht="13.5" customHeight="1" x14ac:dyDescent="0.25">
      <c r="A47" s="407" t="s">
        <v>207</v>
      </c>
      <c r="B47" s="438" t="s">
        <v>207</v>
      </c>
      <c r="C47" s="459">
        <v>3</v>
      </c>
      <c r="D47" s="184">
        <v>4</v>
      </c>
      <c r="E47" s="184">
        <v>4</v>
      </c>
      <c r="F47" s="184">
        <v>0</v>
      </c>
      <c r="G47" s="184">
        <v>13</v>
      </c>
      <c r="H47" s="184">
        <v>7</v>
      </c>
      <c r="I47" s="184">
        <v>5</v>
      </c>
      <c r="J47" s="184">
        <v>8</v>
      </c>
      <c r="K47" s="184">
        <v>7</v>
      </c>
      <c r="L47" s="184">
        <v>1</v>
      </c>
      <c r="M47" s="184">
        <v>7</v>
      </c>
      <c r="N47" s="184">
        <v>0</v>
      </c>
      <c r="O47" s="463">
        <f>SUM(C47:N47)</f>
        <v>59</v>
      </c>
      <c r="P47" s="157"/>
    </row>
    <row r="48" spans="1:256" s="152" customFormat="1" ht="13.5" customHeight="1" x14ac:dyDescent="0.25">
      <c r="A48" s="407" t="s">
        <v>206</v>
      </c>
      <c r="B48" s="438" t="s">
        <v>206</v>
      </c>
      <c r="C48" s="459">
        <v>1</v>
      </c>
      <c r="D48" s="184">
        <v>3</v>
      </c>
      <c r="E48" s="184">
        <v>6</v>
      </c>
      <c r="F48" s="184">
        <v>0</v>
      </c>
      <c r="G48" s="184">
        <v>0</v>
      </c>
      <c r="H48" s="184">
        <v>0</v>
      </c>
      <c r="I48" s="184">
        <v>0</v>
      </c>
      <c r="J48" s="184">
        <v>0</v>
      </c>
      <c r="K48" s="184">
        <v>0</v>
      </c>
      <c r="L48" s="184">
        <v>3</v>
      </c>
      <c r="M48" s="184">
        <v>1</v>
      </c>
      <c r="N48" s="184">
        <v>0</v>
      </c>
      <c r="O48" s="463">
        <f>SUM(C48:N48)</f>
        <v>14</v>
      </c>
      <c r="P48" s="157"/>
    </row>
    <row r="49" spans="1:256" s="152" customFormat="1" ht="13.5" customHeight="1" x14ac:dyDescent="0.25">
      <c r="A49" s="407" t="s">
        <v>205</v>
      </c>
      <c r="B49" s="438" t="s">
        <v>205</v>
      </c>
      <c r="C49" s="459">
        <v>0</v>
      </c>
      <c r="D49" s="184">
        <v>0</v>
      </c>
      <c r="E49" s="184">
        <v>0</v>
      </c>
      <c r="F49" s="184">
        <v>0</v>
      </c>
      <c r="G49" s="184">
        <v>0</v>
      </c>
      <c r="H49" s="184">
        <v>4</v>
      </c>
      <c r="I49" s="184">
        <v>2</v>
      </c>
      <c r="J49" s="184">
        <v>2</v>
      </c>
      <c r="K49" s="184">
        <v>1</v>
      </c>
      <c r="L49" s="184">
        <v>1</v>
      </c>
      <c r="M49" s="184">
        <v>0</v>
      </c>
      <c r="N49" s="184">
        <v>0</v>
      </c>
      <c r="O49" s="463">
        <f>SUM(C49:N49)</f>
        <v>10</v>
      </c>
      <c r="P49" s="157"/>
    </row>
    <row r="50" spans="1:256" s="152" customFormat="1" ht="18.75" customHeight="1" x14ac:dyDescent="0.25">
      <c r="A50" s="206" t="s">
        <v>204</v>
      </c>
      <c r="B50" s="386" t="s">
        <v>204</v>
      </c>
      <c r="C50" s="301">
        <v>31</v>
      </c>
      <c r="D50" s="181">
        <v>54</v>
      </c>
      <c r="E50" s="181">
        <v>34</v>
      </c>
      <c r="F50" s="181">
        <v>29</v>
      </c>
      <c r="G50" s="181">
        <v>52</v>
      </c>
      <c r="H50" s="181">
        <v>45</v>
      </c>
      <c r="I50" s="181">
        <v>51</v>
      </c>
      <c r="J50" s="181">
        <v>24</v>
      </c>
      <c r="K50" s="181">
        <v>35</v>
      </c>
      <c r="L50" s="181">
        <v>51</v>
      </c>
      <c r="M50" s="181">
        <v>28</v>
      </c>
      <c r="N50" s="181">
        <v>27</v>
      </c>
      <c r="O50" s="306">
        <f>SUM(O51:O54)</f>
        <v>461</v>
      </c>
      <c r="P50" s="157"/>
    </row>
    <row r="51" spans="1:256" s="152" customFormat="1" ht="13.5" customHeight="1" x14ac:dyDescent="0.25">
      <c r="A51" s="407" t="s">
        <v>47</v>
      </c>
      <c r="B51" s="438" t="s">
        <v>47</v>
      </c>
      <c r="C51" s="459">
        <v>28</v>
      </c>
      <c r="D51" s="184">
        <v>49</v>
      </c>
      <c r="E51" s="184">
        <v>33</v>
      </c>
      <c r="F51" s="184">
        <v>29</v>
      </c>
      <c r="G51" s="184">
        <v>49</v>
      </c>
      <c r="H51" s="184">
        <v>30</v>
      </c>
      <c r="I51" s="184">
        <v>23</v>
      </c>
      <c r="J51" s="184">
        <v>20</v>
      </c>
      <c r="K51" s="184">
        <v>34</v>
      </c>
      <c r="L51" s="184">
        <v>46</v>
      </c>
      <c r="M51" s="184">
        <v>27</v>
      </c>
      <c r="N51" s="184">
        <v>25</v>
      </c>
      <c r="O51" s="463">
        <f>SUM(C51:N51)</f>
        <v>393</v>
      </c>
      <c r="P51" s="157"/>
    </row>
    <row r="52" spans="1:256" s="152" customFormat="1" ht="13.5" customHeight="1" x14ac:dyDescent="0.25">
      <c r="A52" s="407" t="s">
        <v>203</v>
      </c>
      <c r="B52" s="438" t="s">
        <v>203</v>
      </c>
      <c r="C52" s="459">
        <v>0</v>
      </c>
      <c r="D52" s="184">
        <v>0</v>
      </c>
      <c r="E52" s="184">
        <v>0</v>
      </c>
      <c r="F52" s="184">
        <v>0</v>
      </c>
      <c r="G52" s="184">
        <v>0</v>
      </c>
      <c r="H52" s="184">
        <v>0</v>
      </c>
      <c r="I52" s="184">
        <v>1</v>
      </c>
      <c r="J52" s="184">
        <v>1</v>
      </c>
      <c r="K52" s="184">
        <v>0</v>
      </c>
      <c r="L52" s="184">
        <v>0</v>
      </c>
      <c r="M52" s="184">
        <v>0</v>
      </c>
      <c r="N52" s="184">
        <v>0</v>
      </c>
      <c r="O52" s="463">
        <f>SUM(C52:N52)</f>
        <v>2</v>
      </c>
      <c r="P52" s="157"/>
    </row>
    <row r="53" spans="1:256" s="152" customFormat="1" ht="13.5" customHeight="1" x14ac:dyDescent="0.25">
      <c r="A53" s="407" t="s">
        <v>202</v>
      </c>
      <c r="B53" s="438" t="s">
        <v>202</v>
      </c>
      <c r="C53" s="459">
        <v>2</v>
      </c>
      <c r="D53" s="184">
        <v>5</v>
      </c>
      <c r="E53" s="184">
        <v>1</v>
      </c>
      <c r="F53" s="184">
        <v>0</v>
      </c>
      <c r="G53" s="184">
        <v>3</v>
      </c>
      <c r="H53" s="184">
        <v>15</v>
      </c>
      <c r="I53" s="184">
        <v>27</v>
      </c>
      <c r="J53" s="184">
        <v>3</v>
      </c>
      <c r="K53" s="184">
        <v>1</v>
      </c>
      <c r="L53" s="184">
        <v>5</v>
      </c>
      <c r="M53" s="184">
        <v>1</v>
      </c>
      <c r="N53" s="184">
        <v>2</v>
      </c>
      <c r="O53" s="463">
        <f>SUM(C53:N53)</f>
        <v>65</v>
      </c>
      <c r="P53" s="157"/>
    </row>
    <row r="54" spans="1:256" s="152" customFormat="1" ht="13.5" customHeight="1" x14ac:dyDescent="0.25">
      <c r="A54" s="407" t="s">
        <v>378</v>
      </c>
      <c r="B54" s="438" t="s">
        <v>378</v>
      </c>
      <c r="C54" s="459">
        <v>1</v>
      </c>
      <c r="D54" s="184">
        <v>0</v>
      </c>
      <c r="E54" s="184">
        <v>0</v>
      </c>
      <c r="F54" s="184">
        <v>0</v>
      </c>
      <c r="G54" s="184">
        <v>0</v>
      </c>
      <c r="H54" s="184">
        <v>0</v>
      </c>
      <c r="I54" s="184">
        <v>0</v>
      </c>
      <c r="J54" s="184">
        <v>0</v>
      </c>
      <c r="K54" s="184">
        <v>0</v>
      </c>
      <c r="L54" s="184">
        <v>0</v>
      </c>
      <c r="M54" s="184">
        <v>0</v>
      </c>
      <c r="N54" s="184">
        <v>0</v>
      </c>
      <c r="O54" s="463">
        <f>SUM(C54:N54)</f>
        <v>1</v>
      </c>
      <c r="P54" s="157"/>
    </row>
    <row r="55" spans="1:256" s="152" customFormat="1" ht="18.75" customHeight="1" x14ac:dyDescent="0.25">
      <c r="A55" s="206" t="s">
        <v>201</v>
      </c>
      <c r="B55" s="386" t="s">
        <v>201</v>
      </c>
      <c r="C55" s="301">
        <v>37</v>
      </c>
      <c r="D55" s="181">
        <v>32</v>
      </c>
      <c r="E55" s="181">
        <v>30</v>
      </c>
      <c r="F55" s="181">
        <v>39</v>
      </c>
      <c r="G55" s="181">
        <v>33</v>
      </c>
      <c r="H55" s="181">
        <v>35</v>
      </c>
      <c r="I55" s="181">
        <v>29</v>
      </c>
      <c r="J55" s="181">
        <v>41</v>
      </c>
      <c r="K55" s="181">
        <v>31</v>
      </c>
      <c r="L55" s="181">
        <v>18</v>
      </c>
      <c r="M55" s="181">
        <v>17</v>
      </c>
      <c r="N55" s="181">
        <v>23</v>
      </c>
      <c r="O55" s="306">
        <f t="shared" ref="O55" si="12">SUM(O56)</f>
        <v>365</v>
      </c>
      <c r="P55" s="157"/>
    </row>
    <row r="56" spans="1:256" s="152" customFormat="1" ht="13.5" customHeight="1" x14ac:dyDescent="0.25">
      <c r="A56" s="407" t="s">
        <v>30</v>
      </c>
      <c r="B56" s="438" t="s">
        <v>30</v>
      </c>
      <c r="C56" s="459">
        <v>37</v>
      </c>
      <c r="D56" s="184">
        <v>32</v>
      </c>
      <c r="E56" s="184">
        <v>30</v>
      </c>
      <c r="F56" s="184">
        <v>39</v>
      </c>
      <c r="G56" s="184">
        <v>33</v>
      </c>
      <c r="H56" s="184">
        <v>35</v>
      </c>
      <c r="I56" s="184">
        <v>29</v>
      </c>
      <c r="J56" s="184">
        <v>41</v>
      </c>
      <c r="K56" s="184">
        <v>31</v>
      </c>
      <c r="L56" s="184">
        <v>18</v>
      </c>
      <c r="M56" s="184">
        <v>17</v>
      </c>
      <c r="N56" s="184">
        <v>23</v>
      </c>
      <c r="O56" s="463">
        <f>SUM(C56:N56)</f>
        <v>365</v>
      </c>
      <c r="P56" s="157"/>
    </row>
    <row r="57" spans="1:256" s="152" customFormat="1" ht="18.75" customHeight="1" x14ac:dyDescent="0.25">
      <c r="A57" s="206" t="s">
        <v>59</v>
      </c>
      <c r="B57" s="386" t="s">
        <v>59</v>
      </c>
      <c r="C57" s="301">
        <v>168</v>
      </c>
      <c r="D57" s="181">
        <v>176</v>
      </c>
      <c r="E57" s="181">
        <v>601</v>
      </c>
      <c r="F57" s="181">
        <v>194</v>
      </c>
      <c r="G57" s="181">
        <v>158</v>
      </c>
      <c r="H57" s="181">
        <v>140</v>
      </c>
      <c r="I57" s="181">
        <v>191</v>
      </c>
      <c r="J57" s="181">
        <v>152</v>
      </c>
      <c r="K57" s="181">
        <v>182</v>
      </c>
      <c r="L57" s="181">
        <v>202</v>
      </c>
      <c r="M57" s="181">
        <v>167</v>
      </c>
      <c r="N57" s="181">
        <v>222</v>
      </c>
      <c r="O57" s="306">
        <f t="shared" ref="O57" si="13">SUM(O58)</f>
        <v>2553</v>
      </c>
      <c r="P57" s="157"/>
    </row>
    <row r="58" spans="1:256" s="152" customFormat="1" ht="13.5" customHeight="1" x14ac:dyDescent="0.25">
      <c r="A58" s="407" t="s">
        <v>59</v>
      </c>
      <c r="B58" s="438" t="s">
        <v>59</v>
      </c>
      <c r="C58" s="459">
        <v>168</v>
      </c>
      <c r="D58" s="184">
        <v>176</v>
      </c>
      <c r="E58" s="184">
        <v>601</v>
      </c>
      <c r="F58" s="184">
        <v>194</v>
      </c>
      <c r="G58" s="184">
        <v>158</v>
      </c>
      <c r="H58" s="184">
        <v>140</v>
      </c>
      <c r="I58" s="184">
        <v>191</v>
      </c>
      <c r="J58" s="184">
        <v>152</v>
      </c>
      <c r="K58" s="184">
        <v>182</v>
      </c>
      <c r="L58" s="184">
        <v>202</v>
      </c>
      <c r="M58" s="184">
        <v>167</v>
      </c>
      <c r="N58" s="184">
        <v>222</v>
      </c>
      <c r="O58" s="463">
        <f>SUM(C58:N58)</f>
        <v>2553</v>
      </c>
      <c r="P58" s="157"/>
    </row>
    <row r="59" spans="1:256" s="161" customFormat="1" ht="18.75" customHeight="1" x14ac:dyDescent="0.25">
      <c r="A59" s="206" t="s">
        <v>200</v>
      </c>
      <c r="B59" s="386" t="s">
        <v>200</v>
      </c>
      <c r="C59" s="301">
        <v>0</v>
      </c>
      <c r="D59" s="181">
        <v>6</v>
      </c>
      <c r="E59" s="181">
        <v>2</v>
      </c>
      <c r="F59" s="181">
        <v>6</v>
      </c>
      <c r="G59" s="181">
        <v>4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306">
        <f t="shared" ref="O59" si="14">SUM(O60:O61)</f>
        <v>18</v>
      </c>
      <c r="P59" s="157"/>
    </row>
    <row r="60" spans="1:256" s="152" customFormat="1" ht="13.5" customHeight="1" x14ac:dyDescent="0.25">
      <c r="A60" s="407" t="s">
        <v>33</v>
      </c>
      <c r="B60" s="438" t="s">
        <v>33</v>
      </c>
      <c r="C60" s="459">
        <v>0</v>
      </c>
      <c r="D60" s="184">
        <v>6</v>
      </c>
      <c r="E60" s="184">
        <v>2</v>
      </c>
      <c r="F60" s="184">
        <v>6</v>
      </c>
      <c r="G60" s="184">
        <v>4</v>
      </c>
      <c r="H60" s="184">
        <v>0</v>
      </c>
      <c r="I60" s="184">
        <v>0</v>
      </c>
      <c r="J60" s="184">
        <v>0</v>
      </c>
      <c r="K60" s="184">
        <v>0</v>
      </c>
      <c r="L60" s="184">
        <v>0</v>
      </c>
      <c r="M60" s="184">
        <v>0</v>
      </c>
      <c r="N60" s="184">
        <v>0</v>
      </c>
      <c r="O60" s="463">
        <f>SUM(C60:N60)</f>
        <v>18</v>
      </c>
      <c r="P60" s="157"/>
    </row>
    <row r="61" spans="1:256" s="152" customFormat="1" ht="13.5" customHeight="1" x14ac:dyDescent="0.25">
      <c r="A61" s="407" t="s">
        <v>76</v>
      </c>
      <c r="B61" s="438" t="s">
        <v>76</v>
      </c>
      <c r="C61" s="459">
        <v>0</v>
      </c>
      <c r="D61" s="184">
        <v>0</v>
      </c>
      <c r="E61" s="184">
        <v>0</v>
      </c>
      <c r="F61" s="184">
        <v>0</v>
      </c>
      <c r="G61" s="184">
        <v>0</v>
      </c>
      <c r="H61" s="184">
        <v>0</v>
      </c>
      <c r="I61" s="184">
        <v>0</v>
      </c>
      <c r="J61" s="184">
        <v>0</v>
      </c>
      <c r="K61" s="184">
        <v>0</v>
      </c>
      <c r="L61" s="184">
        <v>0</v>
      </c>
      <c r="M61" s="184">
        <v>0</v>
      </c>
      <c r="N61" s="184">
        <v>0</v>
      </c>
      <c r="O61" s="463">
        <f>SUM(C61:N61)</f>
        <v>0</v>
      </c>
      <c r="P61" s="157"/>
    </row>
    <row r="62" spans="1:256" s="152" customFormat="1" ht="18.75" customHeight="1" x14ac:dyDescent="0.25">
      <c r="A62" s="206" t="s">
        <v>199</v>
      </c>
      <c r="B62" s="386" t="s">
        <v>199</v>
      </c>
      <c r="C62" s="301">
        <v>37</v>
      </c>
      <c r="D62" s="181">
        <v>19</v>
      </c>
      <c r="E62" s="181">
        <v>22</v>
      </c>
      <c r="F62" s="181">
        <v>11</v>
      </c>
      <c r="G62" s="181">
        <v>0</v>
      </c>
      <c r="H62" s="181">
        <v>0</v>
      </c>
      <c r="I62" s="181">
        <v>0</v>
      </c>
      <c r="J62" s="181">
        <v>17</v>
      </c>
      <c r="K62" s="181">
        <v>0</v>
      </c>
      <c r="L62" s="181">
        <v>0</v>
      </c>
      <c r="M62" s="181">
        <v>0</v>
      </c>
      <c r="N62" s="181">
        <v>0</v>
      </c>
      <c r="O62" s="306">
        <f t="shared" ref="O62" si="15">SUM(O63:O64)</f>
        <v>106</v>
      </c>
      <c r="P62" s="157"/>
      <c r="IV62" s="152">
        <f>SUM(O62)</f>
        <v>106</v>
      </c>
    </row>
    <row r="63" spans="1:256" s="152" customFormat="1" ht="13.5" customHeight="1" x14ac:dyDescent="0.25">
      <c r="A63" s="407" t="s">
        <v>38</v>
      </c>
      <c r="B63" s="438" t="s">
        <v>38</v>
      </c>
      <c r="C63" s="459">
        <v>37</v>
      </c>
      <c r="D63" s="184">
        <v>18</v>
      </c>
      <c r="E63" s="184">
        <v>19</v>
      </c>
      <c r="F63" s="184">
        <v>10</v>
      </c>
      <c r="G63" s="184">
        <v>0</v>
      </c>
      <c r="H63" s="184">
        <v>0</v>
      </c>
      <c r="I63" s="184">
        <v>0</v>
      </c>
      <c r="J63" s="184">
        <v>17</v>
      </c>
      <c r="K63" s="184">
        <v>0</v>
      </c>
      <c r="L63" s="184">
        <v>0</v>
      </c>
      <c r="M63" s="184">
        <v>0</v>
      </c>
      <c r="N63" s="184">
        <v>0</v>
      </c>
      <c r="O63" s="463">
        <f>SUM(C63:N63)</f>
        <v>101</v>
      </c>
      <c r="P63" s="157"/>
    </row>
    <row r="64" spans="1:256" s="152" customFormat="1" ht="13.5" customHeight="1" x14ac:dyDescent="0.25">
      <c r="A64" s="407" t="s">
        <v>198</v>
      </c>
      <c r="B64" s="438" t="s">
        <v>198</v>
      </c>
      <c r="C64" s="459">
        <v>0</v>
      </c>
      <c r="D64" s="184">
        <v>1</v>
      </c>
      <c r="E64" s="184">
        <v>3</v>
      </c>
      <c r="F64" s="184">
        <v>1</v>
      </c>
      <c r="G64" s="184">
        <v>0</v>
      </c>
      <c r="H64" s="184">
        <v>0</v>
      </c>
      <c r="I64" s="184">
        <v>0</v>
      </c>
      <c r="J64" s="184">
        <v>0</v>
      </c>
      <c r="K64" s="184">
        <v>0</v>
      </c>
      <c r="L64" s="184">
        <v>0</v>
      </c>
      <c r="M64" s="184">
        <v>0</v>
      </c>
      <c r="N64" s="184">
        <v>0</v>
      </c>
      <c r="O64" s="463">
        <f>SUM(C64:N64)</f>
        <v>5</v>
      </c>
      <c r="P64" s="157"/>
    </row>
    <row r="65" spans="1:16" s="152" customFormat="1" ht="18.75" customHeight="1" x14ac:dyDescent="0.25">
      <c r="A65" s="206" t="s">
        <v>197</v>
      </c>
      <c r="B65" s="386" t="s">
        <v>197</v>
      </c>
      <c r="C65" s="301">
        <v>3</v>
      </c>
      <c r="D65" s="181">
        <v>18</v>
      </c>
      <c r="E65" s="181">
        <v>17</v>
      </c>
      <c r="F65" s="181">
        <v>4</v>
      </c>
      <c r="G65" s="181">
        <v>16</v>
      </c>
      <c r="H65" s="181">
        <v>9</v>
      </c>
      <c r="I65" s="181">
        <v>11</v>
      </c>
      <c r="J65" s="181">
        <v>0</v>
      </c>
      <c r="K65" s="181">
        <v>7</v>
      </c>
      <c r="L65" s="181">
        <v>0</v>
      </c>
      <c r="M65" s="181">
        <v>3</v>
      </c>
      <c r="N65" s="181">
        <v>0</v>
      </c>
      <c r="O65" s="306">
        <f>SUM(O66:O68)</f>
        <v>88</v>
      </c>
      <c r="P65" s="157"/>
    </row>
    <row r="66" spans="1:16" s="152" customFormat="1" ht="13.5" customHeight="1" x14ac:dyDescent="0.25">
      <c r="A66" s="407" t="s">
        <v>44</v>
      </c>
      <c r="B66" s="438" t="s">
        <v>44</v>
      </c>
      <c r="C66" s="459">
        <v>3</v>
      </c>
      <c r="D66" s="184">
        <v>18</v>
      </c>
      <c r="E66" s="184">
        <v>17</v>
      </c>
      <c r="F66" s="184">
        <v>4</v>
      </c>
      <c r="G66" s="184">
        <v>16</v>
      </c>
      <c r="H66" s="184">
        <v>9</v>
      </c>
      <c r="I66" s="184">
        <v>11</v>
      </c>
      <c r="J66" s="184">
        <v>0</v>
      </c>
      <c r="K66" s="184">
        <v>7</v>
      </c>
      <c r="L66" s="184">
        <v>0</v>
      </c>
      <c r="M66" s="184">
        <v>3</v>
      </c>
      <c r="N66" s="184">
        <v>0</v>
      </c>
      <c r="O66" s="463">
        <f>SUM(C66:N66)</f>
        <v>88</v>
      </c>
      <c r="P66" s="157"/>
    </row>
    <row r="67" spans="1:16" s="152" customFormat="1" ht="13.5" customHeight="1" x14ac:dyDescent="0.25">
      <c r="A67" s="407" t="s">
        <v>196</v>
      </c>
      <c r="B67" s="438" t="s">
        <v>196</v>
      </c>
      <c r="C67" s="459">
        <v>0</v>
      </c>
      <c r="D67" s="184">
        <v>0</v>
      </c>
      <c r="E67" s="184">
        <v>0</v>
      </c>
      <c r="F67" s="184">
        <v>0</v>
      </c>
      <c r="G67" s="184">
        <v>0</v>
      </c>
      <c r="H67" s="184">
        <v>0</v>
      </c>
      <c r="I67" s="184">
        <v>0</v>
      </c>
      <c r="J67" s="184">
        <v>0</v>
      </c>
      <c r="K67" s="184">
        <v>0</v>
      </c>
      <c r="L67" s="184">
        <v>0</v>
      </c>
      <c r="M67" s="184">
        <v>0</v>
      </c>
      <c r="N67" s="184">
        <v>0</v>
      </c>
      <c r="O67" s="463">
        <f>SUM(C67:N67)</f>
        <v>0</v>
      </c>
      <c r="P67" s="157"/>
    </row>
    <row r="68" spans="1:16" s="152" customFormat="1" ht="13.5" customHeight="1" x14ac:dyDescent="0.25">
      <c r="A68" s="458" t="s">
        <v>195</v>
      </c>
      <c r="B68" s="438" t="s">
        <v>195</v>
      </c>
      <c r="C68" s="459">
        <v>0</v>
      </c>
      <c r="D68" s="184">
        <v>0</v>
      </c>
      <c r="E68" s="184">
        <v>0</v>
      </c>
      <c r="F68" s="184">
        <v>0</v>
      </c>
      <c r="G68" s="184">
        <v>0</v>
      </c>
      <c r="H68" s="184">
        <v>0</v>
      </c>
      <c r="I68" s="184">
        <v>0</v>
      </c>
      <c r="J68" s="184">
        <v>0</v>
      </c>
      <c r="K68" s="184">
        <v>0</v>
      </c>
      <c r="L68" s="184">
        <v>0</v>
      </c>
      <c r="M68" s="184">
        <v>0</v>
      </c>
      <c r="N68" s="184">
        <v>0</v>
      </c>
      <c r="O68" s="463">
        <f>SUM(C68:N68)</f>
        <v>0</v>
      </c>
      <c r="P68" s="157"/>
    </row>
    <row r="69" spans="1:16" s="152" customFormat="1" ht="18.75" customHeight="1" x14ac:dyDescent="0.25">
      <c r="A69" s="206" t="s">
        <v>41</v>
      </c>
      <c r="B69" s="386" t="s">
        <v>41</v>
      </c>
      <c r="C69" s="301">
        <v>13</v>
      </c>
      <c r="D69" s="181">
        <v>13</v>
      </c>
      <c r="E69" s="181">
        <v>16</v>
      </c>
      <c r="F69" s="181">
        <v>10</v>
      </c>
      <c r="G69" s="181">
        <v>19</v>
      </c>
      <c r="H69" s="181">
        <v>10</v>
      </c>
      <c r="I69" s="181">
        <v>5</v>
      </c>
      <c r="J69" s="181">
        <v>14</v>
      </c>
      <c r="K69" s="181">
        <v>11</v>
      </c>
      <c r="L69" s="181">
        <v>10</v>
      </c>
      <c r="M69" s="181">
        <v>5</v>
      </c>
      <c r="N69" s="181">
        <v>6</v>
      </c>
      <c r="O69" s="306">
        <f t="shared" ref="O69" si="16">SUM(O70:O71)</f>
        <v>132</v>
      </c>
      <c r="P69" s="157"/>
    </row>
    <row r="70" spans="1:16" s="152" customFormat="1" ht="13.5" customHeight="1" x14ac:dyDescent="0.25">
      <c r="A70" s="407" t="s">
        <v>41</v>
      </c>
      <c r="B70" s="438" t="s">
        <v>41</v>
      </c>
      <c r="C70" s="459">
        <v>5</v>
      </c>
      <c r="D70" s="184">
        <v>4</v>
      </c>
      <c r="E70" s="184">
        <v>2</v>
      </c>
      <c r="F70" s="184">
        <v>1</v>
      </c>
      <c r="G70" s="184">
        <v>4</v>
      </c>
      <c r="H70" s="184">
        <v>6</v>
      </c>
      <c r="I70" s="184">
        <v>3</v>
      </c>
      <c r="J70" s="184">
        <v>10</v>
      </c>
      <c r="K70" s="184">
        <v>7</v>
      </c>
      <c r="L70" s="184">
        <v>4</v>
      </c>
      <c r="M70" s="184">
        <v>1</v>
      </c>
      <c r="N70" s="184">
        <v>2</v>
      </c>
      <c r="O70" s="463">
        <f>SUM(C70:N70)</f>
        <v>49</v>
      </c>
      <c r="P70" s="157"/>
    </row>
    <row r="71" spans="1:16" s="152" customFormat="1" ht="13.5" customHeight="1" x14ac:dyDescent="0.25">
      <c r="A71" s="407" t="s">
        <v>37</v>
      </c>
      <c r="B71" s="438" t="s">
        <v>37</v>
      </c>
      <c r="C71" s="459">
        <v>8</v>
      </c>
      <c r="D71" s="184">
        <v>9</v>
      </c>
      <c r="E71" s="184">
        <v>14</v>
      </c>
      <c r="F71" s="184">
        <v>9</v>
      </c>
      <c r="G71" s="184">
        <v>15</v>
      </c>
      <c r="H71" s="184">
        <v>4</v>
      </c>
      <c r="I71" s="184">
        <v>2</v>
      </c>
      <c r="J71" s="184">
        <v>4</v>
      </c>
      <c r="K71" s="184">
        <v>4</v>
      </c>
      <c r="L71" s="184">
        <v>6</v>
      </c>
      <c r="M71" s="184">
        <v>4</v>
      </c>
      <c r="N71" s="184">
        <v>4</v>
      </c>
      <c r="O71" s="463">
        <f>SUM(C71:N71)</f>
        <v>83</v>
      </c>
      <c r="P71" s="157"/>
    </row>
    <row r="72" spans="1:16" s="152" customFormat="1" ht="18.75" customHeight="1" x14ac:dyDescent="0.25">
      <c r="A72" s="206" t="s">
        <v>42</v>
      </c>
      <c r="B72" s="386" t="s">
        <v>42</v>
      </c>
      <c r="C72" s="301">
        <v>2</v>
      </c>
      <c r="D72" s="181">
        <v>0</v>
      </c>
      <c r="E72" s="181">
        <v>2</v>
      </c>
      <c r="F72" s="181">
        <v>2</v>
      </c>
      <c r="G72" s="181">
        <v>1</v>
      </c>
      <c r="H72" s="181">
        <v>5</v>
      </c>
      <c r="I72" s="181">
        <v>12</v>
      </c>
      <c r="J72" s="181">
        <v>1</v>
      </c>
      <c r="K72" s="181">
        <v>7</v>
      </c>
      <c r="L72" s="181">
        <v>5</v>
      </c>
      <c r="M72" s="181">
        <v>4</v>
      </c>
      <c r="N72" s="181">
        <v>5</v>
      </c>
      <c r="O72" s="306">
        <f t="shared" ref="O72" si="17">SUM(O73)</f>
        <v>46</v>
      </c>
      <c r="P72" s="157"/>
    </row>
    <row r="73" spans="1:16" s="157" customFormat="1" ht="13.5" customHeight="1" x14ac:dyDescent="0.2">
      <c r="A73" s="407" t="s">
        <v>194</v>
      </c>
      <c r="B73" s="438" t="s">
        <v>194</v>
      </c>
      <c r="C73" s="459">
        <v>2</v>
      </c>
      <c r="D73" s="184">
        <v>0</v>
      </c>
      <c r="E73" s="184">
        <v>2</v>
      </c>
      <c r="F73" s="184">
        <v>2</v>
      </c>
      <c r="G73" s="184">
        <v>1</v>
      </c>
      <c r="H73" s="184">
        <v>5</v>
      </c>
      <c r="I73" s="184">
        <v>12</v>
      </c>
      <c r="J73" s="184">
        <v>1</v>
      </c>
      <c r="K73" s="184">
        <v>7</v>
      </c>
      <c r="L73" s="184">
        <v>5</v>
      </c>
      <c r="M73" s="184">
        <v>4</v>
      </c>
      <c r="N73" s="184">
        <v>5</v>
      </c>
      <c r="O73" s="463">
        <f>SUM(C73:N73)</f>
        <v>46</v>
      </c>
    </row>
    <row r="74" spans="1:16" s="152" customFormat="1" ht="18.75" customHeight="1" x14ac:dyDescent="0.25">
      <c r="A74" s="206" t="s">
        <v>43</v>
      </c>
      <c r="B74" s="386" t="s">
        <v>43</v>
      </c>
      <c r="C74" s="301">
        <v>30</v>
      </c>
      <c r="D74" s="181">
        <v>40</v>
      </c>
      <c r="E74" s="181">
        <v>29</v>
      </c>
      <c r="F74" s="181">
        <v>47</v>
      </c>
      <c r="G74" s="181">
        <v>50</v>
      </c>
      <c r="H74" s="181">
        <v>32</v>
      </c>
      <c r="I74" s="181">
        <v>35</v>
      </c>
      <c r="J74" s="181">
        <v>82</v>
      </c>
      <c r="K74" s="181">
        <v>46</v>
      </c>
      <c r="L74" s="181">
        <v>42</v>
      </c>
      <c r="M74" s="181">
        <v>13</v>
      </c>
      <c r="N74" s="181">
        <v>15</v>
      </c>
      <c r="O74" s="306">
        <f t="shared" ref="O74" si="18">SUM(O75:O78)</f>
        <v>461</v>
      </c>
      <c r="P74" s="157"/>
    </row>
    <row r="75" spans="1:16" s="152" customFormat="1" ht="13.5" customHeight="1" x14ac:dyDescent="0.25">
      <c r="A75" s="407" t="s">
        <v>43</v>
      </c>
      <c r="B75" s="438" t="s">
        <v>43</v>
      </c>
      <c r="C75" s="459">
        <v>10</v>
      </c>
      <c r="D75" s="184">
        <v>14</v>
      </c>
      <c r="E75" s="184">
        <v>4</v>
      </c>
      <c r="F75" s="184">
        <v>19</v>
      </c>
      <c r="G75" s="184">
        <v>12</v>
      </c>
      <c r="H75" s="184">
        <v>3</v>
      </c>
      <c r="I75" s="184">
        <v>10</v>
      </c>
      <c r="J75" s="184">
        <v>11</v>
      </c>
      <c r="K75" s="184">
        <v>4</v>
      </c>
      <c r="L75" s="184">
        <v>6</v>
      </c>
      <c r="M75" s="184">
        <v>6</v>
      </c>
      <c r="N75" s="184">
        <v>7</v>
      </c>
      <c r="O75" s="463">
        <f>SUM(C75:N75)</f>
        <v>106</v>
      </c>
      <c r="P75" s="157"/>
    </row>
    <row r="76" spans="1:16" s="152" customFormat="1" ht="13.5" customHeight="1" x14ac:dyDescent="0.25">
      <c r="A76" s="407" t="s">
        <v>193</v>
      </c>
      <c r="B76" s="438" t="s">
        <v>193</v>
      </c>
      <c r="C76" s="459">
        <v>0</v>
      </c>
      <c r="D76" s="184">
        <v>1</v>
      </c>
      <c r="E76" s="184">
        <v>1</v>
      </c>
      <c r="F76" s="184">
        <v>2</v>
      </c>
      <c r="G76" s="184">
        <v>4</v>
      </c>
      <c r="H76" s="184">
        <v>0</v>
      </c>
      <c r="I76" s="184">
        <v>1</v>
      </c>
      <c r="J76" s="184">
        <v>1</v>
      </c>
      <c r="K76" s="184">
        <v>0</v>
      </c>
      <c r="L76" s="184">
        <v>0</v>
      </c>
      <c r="M76" s="184">
        <v>2</v>
      </c>
      <c r="N76" s="184">
        <v>4</v>
      </c>
      <c r="O76" s="463">
        <f>SUM(C76:N76)</f>
        <v>16</v>
      </c>
      <c r="P76" s="157"/>
    </row>
    <row r="77" spans="1:16" s="152" customFormat="1" ht="13.5" customHeight="1" x14ac:dyDescent="0.25">
      <c r="A77" s="407" t="s">
        <v>192</v>
      </c>
      <c r="B77" s="438" t="s">
        <v>192</v>
      </c>
      <c r="C77" s="459">
        <v>1</v>
      </c>
      <c r="D77" s="184">
        <v>5</v>
      </c>
      <c r="E77" s="184">
        <v>0</v>
      </c>
      <c r="F77" s="184">
        <v>4</v>
      </c>
      <c r="G77" s="184">
        <v>3</v>
      </c>
      <c r="H77" s="184">
        <v>3</v>
      </c>
      <c r="I77" s="184">
        <v>6</v>
      </c>
      <c r="J77" s="184">
        <v>3</v>
      </c>
      <c r="K77" s="184">
        <v>6</v>
      </c>
      <c r="L77" s="184">
        <v>4</v>
      </c>
      <c r="M77" s="184">
        <v>5</v>
      </c>
      <c r="N77" s="184">
        <v>4</v>
      </c>
      <c r="O77" s="463">
        <f>SUM(C77:N77)</f>
        <v>44</v>
      </c>
      <c r="P77" s="157"/>
    </row>
    <row r="78" spans="1:16" s="152" customFormat="1" ht="13.5" customHeight="1" x14ac:dyDescent="0.25">
      <c r="A78" s="407" t="s">
        <v>191</v>
      </c>
      <c r="B78" s="438" t="s">
        <v>191</v>
      </c>
      <c r="C78" s="459">
        <v>19</v>
      </c>
      <c r="D78" s="184">
        <v>20</v>
      </c>
      <c r="E78" s="184">
        <v>24</v>
      </c>
      <c r="F78" s="184">
        <v>22</v>
      </c>
      <c r="G78" s="184">
        <v>31</v>
      </c>
      <c r="H78" s="184">
        <v>26</v>
      </c>
      <c r="I78" s="184">
        <v>18</v>
      </c>
      <c r="J78" s="184">
        <v>67</v>
      </c>
      <c r="K78" s="184">
        <v>36</v>
      </c>
      <c r="L78" s="184">
        <v>32</v>
      </c>
      <c r="M78" s="184">
        <v>0</v>
      </c>
      <c r="N78" s="184">
        <v>0</v>
      </c>
      <c r="O78" s="463">
        <f>SUM(C78:N78)</f>
        <v>295</v>
      </c>
      <c r="P78" s="157"/>
    </row>
    <row r="79" spans="1:16" s="152" customFormat="1" ht="18.75" customHeight="1" x14ac:dyDescent="0.25">
      <c r="A79" s="206" t="s">
        <v>45</v>
      </c>
      <c r="B79" s="386" t="s">
        <v>45</v>
      </c>
      <c r="C79" s="301">
        <v>1</v>
      </c>
      <c r="D79" s="181">
        <v>30</v>
      </c>
      <c r="E79" s="181">
        <v>16</v>
      </c>
      <c r="F79" s="181">
        <v>7</v>
      </c>
      <c r="G79" s="181">
        <v>6</v>
      </c>
      <c r="H79" s="181">
        <v>12</v>
      </c>
      <c r="I79" s="181">
        <v>11</v>
      </c>
      <c r="J79" s="181">
        <v>8</v>
      </c>
      <c r="K79" s="181">
        <v>24</v>
      </c>
      <c r="L79" s="181">
        <v>24</v>
      </c>
      <c r="M79" s="181">
        <v>8</v>
      </c>
      <c r="N79" s="181">
        <v>0</v>
      </c>
      <c r="O79" s="306">
        <f t="shared" ref="O79" si="19">SUM(O80:O81)</f>
        <v>147</v>
      </c>
      <c r="P79" s="157"/>
    </row>
    <row r="80" spans="1:16" s="152" customFormat="1" ht="13.5" customHeight="1" x14ac:dyDescent="0.25">
      <c r="A80" s="407" t="s">
        <v>45</v>
      </c>
      <c r="B80" s="438" t="s">
        <v>45</v>
      </c>
      <c r="C80" s="459">
        <v>0</v>
      </c>
      <c r="D80" s="184">
        <v>3</v>
      </c>
      <c r="E80" s="184">
        <v>3</v>
      </c>
      <c r="F80" s="184">
        <v>4</v>
      </c>
      <c r="G80" s="184">
        <v>3</v>
      </c>
      <c r="H80" s="184">
        <v>3</v>
      </c>
      <c r="I80" s="184">
        <v>9</v>
      </c>
      <c r="J80" s="184">
        <v>5</v>
      </c>
      <c r="K80" s="184">
        <v>20</v>
      </c>
      <c r="L80" s="184">
        <v>18</v>
      </c>
      <c r="M80" s="184">
        <v>6</v>
      </c>
      <c r="N80" s="184">
        <v>0</v>
      </c>
      <c r="O80" s="463">
        <f>SUM(C80:N80)</f>
        <v>74</v>
      </c>
      <c r="P80" s="157"/>
    </row>
    <row r="81" spans="1:256" s="152" customFormat="1" ht="13.5" customHeight="1" x14ac:dyDescent="0.25">
      <c r="A81" s="407" t="s">
        <v>39</v>
      </c>
      <c r="B81" s="438" t="s">
        <v>39</v>
      </c>
      <c r="C81" s="459">
        <v>1</v>
      </c>
      <c r="D81" s="184">
        <v>27</v>
      </c>
      <c r="E81" s="184">
        <v>13</v>
      </c>
      <c r="F81" s="184">
        <v>3</v>
      </c>
      <c r="G81" s="184">
        <v>3</v>
      </c>
      <c r="H81" s="184">
        <v>9</v>
      </c>
      <c r="I81" s="184">
        <v>2</v>
      </c>
      <c r="J81" s="184">
        <v>3</v>
      </c>
      <c r="K81" s="184">
        <v>4</v>
      </c>
      <c r="L81" s="184">
        <v>6</v>
      </c>
      <c r="M81" s="184">
        <v>2</v>
      </c>
      <c r="N81" s="184">
        <v>0</v>
      </c>
      <c r="O81" s="463">
        <f>SUM(C81:N81)</f>
        <v>73</v>
      </c>
      <c r="P81" s="157"/>
    </row>
    <row r="82" spans="1:256" s="152" customFormat="1" ht="18.75" customHeight="1" x14ac:dyDescent="0.25">
      <c r="A82" s="206" t="s">
        <v>190</v>
      </c>
      <c r="B82" s="386" t="s">
        <v>190</v>
      </c>
      <c r="C82" s="301">
        <v>7</v>
      </c>
      <c r="D82" s="181">
        <v>11</v>
      </c>
      <c r="E82" s="181">
        <v>1</v>
      </c>
      <c r="F82" s="181">
        <v>0</v>
      </c>
      <c r="G82" s="181">
        <v>0</v>
      </c>
      <c r="H82" s="181">
        <v>7</v>
      </c>
      <c r="I82" s="181">
        <v>10</v>
      </c>
      <c r="J82" s="181">
        <v>12</v>
      </c>
      <c r="K82" s="181">
        <v>12</v>
      </c>
      <c r="L82" s="181">
        <v>5</v>
      </c>
      <c r="M82" s="181">
        <v>5</v>
      </c>
      <c r="N82" s="181">
        <v>8</v>
      </c>
      <c r="O82" s="306">
        <f>SUM(O83:O86)</f>
        <v>78</v>
      </c>
      <c r="P82" s="157"/>
    </row>
    <row r="83" spans="1:256" s="152" customFormat="1" ht="13.5" customHeight="1" x14ac:dyDescent="0.25">
      <c r="A83" s="407" t="s">
        <v>189</v>
      </c>
      <c r="B83" s="438" t="s">
        <v>189</v>
      </c>
      <c r="C83" s="459">
        <v>7</v>
      </c>
      <c r="D83" s="184">
        <v>11</v>
      </c>
      <c r="E83" s="184">
        <v>1</v>
      </c>
      <c r="F83" s="184">
        <v>0</v>
      </c>
      <c r="G83" s="184">
        <v>0</v>
      </c>
      <c r="H83" s="184">
        <v>7</v>
      </c>
      <c r="I83" s="184">
        <v>10</v>
      </c>
      <c r="J83" s="184">
        <v>12</v>
      </c>
      <c r="K83" s="184">
        <v>12</v>
      </c>
      <c r="L83" s="184">
        <v>5</v>
      </c>
      <c r="M83" s="184">
        <v>5</v>
      </c>
      <c r="N83" s="184">
        <v>8</v>
      </c>
      <c r="O83" s="463">
        <f>SUM(C83:N83)</f>
        <v>78</v>
      </c>
      <c r="P83" s="157"/>
    </row>
    <row r="84" spans="1:256" s="152" customFormat="1" ht="13.5" customHeight="1" x14ac:dyDescent="0.25">
      <c r="A84" s="407" t="s">
        <v>188</v>
      </c>
      <c r="B84" s="438" t="s">
        <v>188</v>
      </c>
      <c r="C84" s="459">
        <v>0</v>
      </c>
      <c r="D84" s="184">
        <v>0</v>
      </c>
      <c r="E84" s="184">
        <v>0</v>
      </c>
      <c r="F84" s="184">
        <v>0</v>
      </c>
      <c r="G84" s="184">
        <v>0</v>
      </c>
      <c r="H84" s="184">
        <v>0</v>
      </c>
      <c r="I84" s="184">
        <v>0</v>
      </c>
      <c r="J84" s="184">
        <v>0</v>
      </c>
      <c r="K84" s="184">
        <v>0</v>
      </c>
      <c r="L84" s="184">
        <v>0</v>
      </c>
      <c r="M84" s="184">
        <v>0</v>
      </c>
      <c r="N84" s="184">
        <v>0</v>
      </c>
      <c r="O84" s="463">
        <f>SUM(C84:N84)</f>
        <v>0</v>
      </c>
      <c r="P84" s="157"/>
    </row>
    <row r="85" spans="1:256" s="152" customFormat="1" ht="13.5" customHeight="1" x14ac:dyDescent="0.25">
      <c r="A85" s="407" t="s">
        <v>187</v>
      </c>
      <c r="B85" s="438" t="s">
        <v>187</v>
      </c>
      <c r="C85" s="459">
        <v>0</v>
      </c>
      <c r="D85" s="184">
        <v>0</v>
      </c>
      <c r="E85" s="184">
        <v>0</v>
      </c>
      <c r="F85" s="184">
        <v>0</v>
      </c>
      <c r="G85" s="184">
        <v>0</v>
      </c>
      <c r="H85" s="184">
        <v>0</v>
      </c>
      <c r="I85" s="184">
        <v>0</v>
      </c>
      <c r="J85" s="184">
        <v>0</v>
      </c>
      <c r="K85" s="184">
        <v>0</v>
      </c>
      <c r="L85" s="184">
        <v>0</v>
      </c>
      <c r="M85" s="184">
        <v>0</v>
      </c>
      <c r="N85" s="184">
        <v>0</v>
      </c>
      <c r="O85" s="463">
        <f>SUM(C85:N85)</f>
        <v>0</v>
      </c>
      <c r="P85" s="157"/>
      <c r="Q85" s="154"/>
      <c r="R85" s="154"/>
    </row>
    <row r="86" spans="1:256" s="152" customFormat="1" ht="13.5" customHeight="1" x14ac:dyDescent="0.25">
      <c r="A86" s="407" t="s">
        <v>186</v>
      </c>
      <c r="B86" s="438" t="s">
        <v>186</v>
      </c>
      <c r="C86" s="459">
        <v>0</v>
      </c>
      <c r="D86" s="184">
        <v>0</v>
      </c>
      <c r="E86" s="184">
        <v>0</v>
      </c>
      <c r="F86" s="184">
        <v>0</v>
      </c>
      <c r="G86" s="184">
        <v>0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463">
        <f>SUM(C86:N86)</f>
        <v>0</v>
      </c>
      <c r="P86" s="157"/>
      <c r="Q86" s="154"/>
      <c r="R86" s="154"/>
    </row>
    <row r="87" spans="1:256" s="152" customFormat="1" ht="18.75" customHeight="1" x14ac:dyDescent="0.25">
      <c r="A87" s="206" t="s">
        <v>185</v>
      </c>
      <c r="B87" s="386" t="s">
        <v>185</v>
      </c>
      <c r="C87" s="301">
        <v>5</v>
      </c>
      <c r="D87" s="181">
        <v>7</v>
      </c>
      <c r="E87" s="181">
        <v>8</v>
      </c>
      <c r="F87" s="181">
        <v>5</v>
      </c>
      <c r="G87" s="181">
        <v>5</v>
      </c>
      <c r="H87" s="181">
        <v>5</v>
      </c>
      <c r="I87" s="181">
        <v>6</v>
      </c>
      <c r="J87" s="181">
        <v>4</v>
      </c>
      <c r="K87" s="181">
        <v>13</v>
      </c>
      <c r="L87" s="181">
        <v>9</v>
      </c>
      <c r="M87" s="181">
        <v>8</v>
      </c>
      <c r="N87" s="181">
        <v>9</v>
      </c>
      <c r="O87" s="306">
        <f t="shared" ref="O87" si="20">SUM(O88)</f>
        <v>84</v>
      </c>
      <c r="P87" s="157"/>
    </row>
    <row r="88" spans="1:256" s="152" customFormat="1" ht="13.5" customHeight="1" x14ac:dyDescent="0.25">
      <c r="A88" s="407" t="s">
        <v>185</v>
      </c>
      <c r="B88" s="438" t="s">
        <v>185</v>
      </c>
      <c r="C88" s="459">
        <v>5</v>
      </c>
      <c r="D88" s="184">
        <v>7</v>
      </c>
      <c r="E88" s="184">
        <v>8</v>
      </c>
      <c r="F88" s="184">
        <v>5</v>
      </c>
      <c r="G88" s="184">
        <v>5</v>
      </c>
      <c r="H88" s="184">
        <v>5</v>
      </c>
      <c r="I88" s="184">
        <v>6</v>
      </c>
      <c r="J88" s="184">
        <v>4</v>
      </c>
      <c r="K88" s="184">
        <v>13</v>
      </c>
      <c r="L88" s="184">
        <v>9</v>
      </c>
      <c r="M88" s="184">
        <v>8</v>
      </c>
      <c r="N88" s="184">
        <v>9</v>
      </c>
      <c r="O88" s="463">
        <f>SUM(C88:N88)</f>
        <v>84</v>
      </c>
      <c r="P88" s="157"/>
    </row>
    <row r="89" spans="1:256" s="160" customFormat="1" ht="18.75" customHeight="1" x14ac:dyDescent="0.25">
      <c r="A89" s="206" t="s">
        <v>55</v>
      </c>
      <c r="B89" s="386" t="s">
        <v>55</v>
      </c>
      <c r="C89" s="301">
        <v>0</v>
      </c>
      <c r="D89" s="181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306">
        <f t="shared" ref="O89" si="21">SUM(O90)</f>
        <v>0</v>
      </c>
      <c r="P89" s="157"/>
      <c r="IV89" s="160">
        <f>SUM(O89)</f>
        <v>0</v>
      </c>
    </row>
    <row r="90" spans="1:256" s="157" customFormat="1" ht="13.5" customHeight="1" x14ac:dyDescent="0.2">
      <c r="A90" s="407" t="s">
        <v>55</v>
      </c>
      <c r="B90" s="438" t="s">
        <v>55</v>
      </c>
      <c r="C90" s="459">
        <v>0</v>
      </c>
      <c r="D90" s="184">
        <v>0</v>
      </c>
      <c r="E90" s="184">
        <v>0</v>
      </c>
      <c r="F90" s="184">
        <v>0</v>
      </c>
      <c r="G90" s="184">
        <v>0</v>
      </c>
      <c r="H90" s="184">
        <v>0</v>
      </c>
      <c r="I90" s="184">
        <v>0</v>
      </c>
      <c r="J90" s="184">
        <v>0</v>
      </c>
      <c r="K90" s="184">
        <v>0</v>
      </c>
      <c r="L90" s="184">
        <v>0</v>
      </c>
      <c r="M90" s="184">
        <v>0</v>
      </c>
      <c r="N90" s="184">
        <v>0</v>
      </c>
      <c r="O90" s="463">
        <f>SUM(C90:N90)</f>
        <v>0</v>
      </c>
    </row>
    <row r="91" spans="1:256" s="152" customFormat="1" ht="18.75" customHeight="1" x14ac:dyDescent="0.25">
      <c r="A91" s="206" t="s">
        <v>184</v>
      </c>
      <c r="B91" s="386" t="s">
        <v>184</v>
      </c>
      <c r="C91" s="301">
        <v>12</v>
      </c>
      <c r="D91" s="181">
        <v>12</v>
      </c>
      <c r="E91" s="181">
        <v>12</v>
      </c>
      <c r="F91" s="181">
        <v>10</v>
      </c>
      <c r="G91" s="181">
        <v>0</v>
      </c>
      <c r="H91" s="181">
        <v>0</v>
      </c>
      <c r="I91" s="181">
        <v>5</v>
      </c>
      <c r="J91" s="181">
        <v>0</v>
      </c>
      <c r="K91" s="181">
        <v>3</v>
      </c>
      <c r="L91" s="181">
        <v>0</v>
      </c>
      <c r="M91" s="181">
        <v>3</v>
      </c>
      <c r="N91" s="181">
        <v>6</v>
      </c>
      <c r="O91" s="306">
        <f t="shared" ref="O91" si="22">SUM(O92:O94)</f>
        <v>63</v>
      </c>
      <c r="P91" s="157"/>
    </row>
    <row r="92" spans="1:256" s="152" customFormat="1" ht="13.5" customHeight="1" x14ac:dyDescent="0.25">
      <c r="A92" s="407" t="s">
        <v>183</v>
      </c>
      <c r="B92" s="438" t="s">
        <v>183</v>
      </c>
      <c r="C92" s="459">
        <v>12</v>
      </c>
      <c r="D92" s="184">
        <v>12</v>
      </c>
      <c r="E92" s="184">
        <v>12</v>
      </c>
      <c r="F92" s="184">
        <v>10</v>
      </c>
      <c r="G92" s="184">
        <v>0</v>
      </c>
      <c r="H92" s="184">
        <v>0</v>
      </c>
      <c r="I92" s="184">
        <v>5</v>
      </c>
      <c r="J92" s="184">
        <v>0</v>
      </c>
      <c r="K92" s="184">
        <v>3</v>
      </c>
      <c r="L92" s="184">
        <v>0</v>
      </c>
      <c r="M92" s="184">
        <v>3</v>
      </c>
      <c r="N92" s="184">
        <v>6</v>
      </c>
      <c r="O92" s="463">
        <f>SUM(C92:N92)</f>
        <v>63</v>
      </c>
      <c r="P92" s="157"/>
    </row>
    <row r="93" spans="1:256" s="152" customFormat="1" ht="13.5" customHeight="1" x14ac:dyDescent="0.25">
      <c r="A93" s="407" t="s">
        <v>182</v>
      </c>
      <c r="B93" s="438" t="s">
        <v>182</v>
      </c>
      <c r="C93" s="459">
        <v>0</v>
      </c>
      <c r="D93" s="184">
        <v>0</v>
      </c>
      <c r="E93" s="184">
        <v>0</v>
      </c>
      <c r="F93" s="184">
        <v>0</v>
      </c>
      <c r="G93" s="184">
        <v>0</v>
      </c>
      <c r="H93" s="184">
        <v>0</v>
      </c>
      <c r="I93" s="184">
        <v>0</v>
      </c>
      <c r="J93" s="184">
        <v>0</v>
      </c>
      <c r="K93" s="184">
        <v>0</v>
      </c>
      <c r="L93" s="184">
        <v>0</v>
      </c>
      <c r="M93" s="184">
        <v>0</v>
      </c>
      <c r="N93" s="184">
        <v>0</v>
      </c>
      <c r="O93" s="463">
        <f>SUM(C93:N93)</f>
        <v>0</v>
      </c>
      <c r="P93" s="157"/>
    </row>
    <row r="94" spans="1:256" s="152" customFormat="1" ht="13.5" customHeight="1" x14ac:dyDescent="0.25">
      <c r="A94" s="407" t="s">
        <v>181</v>
      </c>
      <c r="B94" s="438" t="s">
        <v>181</v>
      </c>
      <c r="C94" s="459">
        <v>0</v>
      </c>
      <c r="D94" s="184">
        <v>0</v>
      </c>
      <c r="E94" s="184">
        <v>0</v>
      </c>
      <c r="F94" s="184">
        <v>0</v>
      </c>
      <c r="G94" s="184">
        <v>0</v>
      </c>
      <c r="H94" s="184">
        <v>0</v>
      </c>
      <c r="I94" s="184">
        <v>0</v>
      </c>
      <c r="J94" s="184">
        <v>0</v>
      </c>
      <c r="K94" s="184">
        <v>0</v>
      </c>
      <c r="L94" s="184">
        <v>0</v>
      </c>
      <c r="M94" s="184">
        <v>0</v>
      </c>
      <c r="N94" s="184">
        <v>0</v>
      </c>
      <c r="O94" s="463">
        <f>SUM(C94:N94)</f>
        <v>0</v>
      </c>
      <c r="P94" s="157"/>
    </row>
    <row r="95" spans="1:256" s="152" customFormat="1" ht="15.75" thickBot="1" x14ac:dyDescent="0.3">
      <c r="B95" s="442"/>
      <c r="C95" s="461"/>
      <c r="D95" s="462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4"/>
      <c r="P95" s="157"/>
    </row>
    <row r="96" spans="1:256" s="156" customFormat="1" ht="29.25" customHeight="1" x14ac:dyDescent="0.2">
      <c r="B96" s="417" t="s">
        <v>1</v>
      </c>
      <c r="C96" s="466">
        <f t="shared" ref="C96:O96" si="23">SUM(C57,C72,C29,C59,C37,C44,C62,C12,C89,C74,C50,C9,C25,C55,C82,C91,C18,C35,C23,C39,C87,C69,C79,C65,C15,C31)</f>
        <v>584</v>
      </c>
      <c r="D96" s="467">
        <f t="shared" si="23"/>
        <v>630</v>
      </c>
      <c r="E96" s="467">
        <f t="shared" si="23"/>
        <v>961</v>
      </c>
      <c r="F96" s="467">
        <f t="shared" si="23"/>
        <v>571</v>
      </c>
      <c r="G96" s="467">
        <f t="shared" si="23"/>
        <v>546</v>
      </c>
      <c r="H96" s="467">
        <f t="shared" si="23"/>
        <v>454</v>
      </c>
      <c r="I96" s="467">
        <f t="shared" si="23"/>
        <v>529</v>
      </c>
      <c r="J96" s="467">
        <f t="shared" si="23"/>
        <v>514</v>
      </c>
      <c r="K96" s="467">
        <f t="shared" si="23"/>
        <v>590</v>
      </c>
      <c r="L96" s="467">
        <f t="shared" si="23"/>
        <v>540</v>
      </c>
      <c r="M96" s="467">
        <f t="shared" si="23"/>
        <v>421</v>
      </c>
      <c r="N96" s="468">
        <f t="shared" si="23"/>
        <v>399</v>
      </c>
      <c r="O96" s="465">
        <f t="shared" si="23"/>
        <v>6739</v>
      </c>
      <c r="P96" s="157"/>
    </row>
    <row r="97" spans="2:15" s="152" customFormat="1" x14ac:dyDescent="0.25">
      <c r="B97" s="18" t="s">
        <v>404</v>
      </c>
      <c r="J97" s="154"/>
      <c r="K97" s="154"/>
      <c r="L97" s="154"/>
      <c r="M97" s="154"/>
      <c r="N97" s="154"/>
    </row>
    <row r="98" spans="2:15" s="152" customFormat="1" x14ac:dyDescent="0.25">
      <c r="B98" s="18" t="s">
        <v>405</v>
      </c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</row>
    <row r="99" spans="2:15" s="152" customFormat="1" ht="18" x14ac:dyDescent="0.25">
      <c r="B99" s="18" t="s">
        <v>406</v>
      </c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55"/>
    </row>
    <row r="100" spans="2:15" s="152" customFormat="1" x14ac:dyDescent="0.25">
      <c r="B100" s="3"/>
    </row>
    <row r="101" spans="2:15" x14ac:dyDescent="0.25"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</row>
    <row r="102" spans="2:15" x14ac:dyDescent="0.25">
      <c r="C102" s="151"/>
      <c r="J102" s="150"/>
      <c r="K102" s="150"/>
      <c r="L102" s="150"/>
      <c r="M102" s="150"/>
      <c r="N102" s="150"/>
    </row>
    <row r="103" spans="2:15" x14ac:dyDescent="0.25">
      <c r="D103" s="151"/>
      <c r="J103" s="150"/>
      <c r="K103" s="150"/>
      <c r="L103" s="150"/>
      <c r="M103" s="150"/>
      <c r="N103" s="150"/>
    </row>
    <row r="104" spans="2:15" x14ac:dyDescent="0.25">
      <c r="J104" s="150"/>
      <c r="K104" s="150"/>
      <c r="L104" s="150"/>
      <c r="M104" s="150"/>
      <c r="N104" s="150"/>
    </row>
    <row r="105" spans="2:15" x14ac:dyDescent="0.25">
      <c r="J105" s="150"/>
      <c r="K105" s="150"/>
      <c r="L105" s="150"/>
      <c r="M105" s="150"/>
      <c r="N105" s="150"/>
    </row>
    <row r="106" spans="2:15" x14ac:dyDescent="0.25">
      <c r="J106" s="150"/>
      <c r="K106" s="150"/>
      <c r="L106" s="150"/>
      <c r="M106" s="150"/>
      <c r="N106" s="150"/>
    </row>
    <row r="107" spans="2:15" x14ac:dyDescent="0.25">
      <c r="J107" s="150"/>
      <c r="K107" s="150"/>
      <c r="L107" s="150"/>
      <c r="M107" s="150"/>
      <c r="N107" s="150"/>
    </row>
    <row r="108" spans="2:15" x14ac:dyDescent="0.25">
      <c r="J108" s="150"/>
      <c r="K108" s="150"/>
      <c r="L108" s="150"/>
      <c r="M108" s="150"/>
      <c r="N108" s="150"/>
    </row>
    <row r="109" spans="2:15" x14ac:dyDescent="0.25">
      <c r="J109" s="150"/>
      <c r="K109" s="150"/>
      <c r="L109" s="150"/>
      <c r="M109" s="150"/>
      <c r="N109" s="150"/>
    </row>
    <row r="110" spans="2:15" x14ac:dyDescent="0.25">
      <c r="J110" s="150"/>
      <c r="K110" s="150"/>
      <c r="L110" s="150"/>
      <c r="M110" s="150"/>
      <c r="N110" s="150"/>
    </row>
    <row r="111" spans="2:15" x14ac:dyDescent="0.25">
      <c r="J111" s="150"/>
      <c r="K111" s="150"/>
      <c r="L111" s="150"/>
      <c r="M111" s="150"/>
      <c r="N111" s="150"/>
    </row>
    <row r="112" spans="2:15" x14ac:dyDescent="0.25">
      <c r="J112" s="150"/>
      <c r="K112" s="150"/>
      <c r="L112" s="150"/>
      <c r="M112" s="150"/>
      <c r="N112" s="150"/>
    </row>
    <row r="113" spans="10:14" x14ac:dyDescent="0.25">
      <c r="J113" s="150"/>
      <c r="K113" s="150"/>
      <c r="L113" s="150"/>
      <c r="M113" s="150"/>
      <c r="N113" s="150"/>
    </row>
    <row r="114" spans="10:14" x14ac:dyDescent="0.25">
      <c r="J114" s="150"/>
      <c r="K114" s="150"/>
      <c r="L114" s="150"/>
      <c r="M114" s="150"/>
      <c r="N114" s="150"/>
    </row>
    <row r="115" spans="10:14" x14ac:dyDescent="0.25">
      <c r="J115" s="150"/>
      <c r="K115" s="150"/>
      <c r="L115" s="150"/>
      <c r="M115" s="150"/>
      <c r="N115" s="150"/>
    </row>
    <row r="116" spans="10:14" x14ac:dyDescent="0.25">
      <c r="J116" s="150"/>
      <c r="K116" s="150"/>
      <c r="L116" s="150"/>
      <c r="M116" s="150"/>
      <c r="N116" s="150"/>
    </row>
    <row r="117" spans="10:14" x14ac:dyDescent="0.25">
      <c r="J117" s="150"/>
      <c r="K117" s="150"/>
      <c r="L117" s="150"/>
      <c r="M117" s="150"/>
      <c r="N117" s="150"/>
    </row>
    <row r="118" spans="10:14" x14ac:dyDescent="0.25">
      <c r="J118" s="150"/>
      <c r="K118" s="150"/>
      <c r="L118" s="150"/>
      <c r="M118" s="150"/>
      <c r="N118" s="150"/>
    </row>
    <row r="119" spans="10:14" x14ac:dyDescent="0.25">
      <c r="J119" s="150"/>
      <c r="K119" s="150"/>
      <c r="L119" s="150"/>
      <c r="M119" s="150"/>
      <c r="N119" s="150"/>
    </row>
    <row r="120" spans="10:14" x14ac:dyDescent="0.25">
      <c r="J120" s="150"/>
      <c r="K120" s="150"/>
      <c r="L120" s="150"/>
      <c r="M120" s="150"/>
      <c r="N120" s="150"/>
    </row>
    <row r="121" spans="10:14" x14ac:dyDescent="0.25">
      <c r="J121" s="150"/>
      <c r="K121" s="150"/>
      <c r="L121" s="150"/>
      <c r="M121" s="150"/>
      <c r="N121" s="150"/>
    </row>
    <row r="122" spans="10:14" x14ac:dyDescent="0.25">
      <c r="J122" s="150"/>
      <c r="K122" s="150"/>
      <c r="L122" s="150"/>
      <c r="M122" s="150"/>
      <c r="N122" s="150"/>
    </row>
    <row r="123" spans="10:14" x14ac:dyDescent="0.25">
      <c r="J123" s="150"/>
      <c r="K123" s="150"/>
      <c r="L123" s="150"/>
      <c r="M123" s="150"/>
      <c r="N123" s="150"/>
    </row>
    <row r="124" spans="10:14" x14ac:dyDescent="0.25">
      <c r="J124" s="150"/>
      <c r="K124" s="150"/>
      <c r="L124" s="150"/>
      <c r="M124" s="150"/>
      <c r="N124" s="150"/>
    </row>
    <row r="125" spans="10:14" x14ac:dyDescent="0.25">
      <c r="J125" s="150"/>
      <c r="K125" s="150"/>
      <c r="L125" s="150"/>
      <c r="M125" s="150"/>
      <c r="N125" s="150"/>
    </row>
    <row r="126" spans="10:14" x14ac:dyDescent="0.25">
      <c r="J126" s="150"/>
      <c r="K126" s="150"/>
      <c r="L126" s="150"/>
      <c r="M126" s="150"/>
      <c r="N126" s="150"/>
    </row>
    <row r="127" spans="10:14" x14ac:dyDescent="0.25">
      <c r="J127" s="150"/>
      <c r="K127" s="150"/>
      <c r="L127" s="150"/>
      <c r="M127" s="150"/>
      <c r="N127" s="150"/>
    </row>
    <row r="128" spans="10:14" x14ac:dyDescent="0.25">
      <c r="J128" s="150"/>
      <c r="K128" s="150"/>
      <c r="L128" s="150"/>
      <c r="M128" s="150"/>
      <c r="N128" s="150"/>
    </row>
    <row r="129" spans="10:14" x14ac:dyDescent="0.25">
      <c r="J129" s="150"/>
      <c r="K129" s="150"/>
      <c r="L129" s="150"/>
      <c r="M129" s="150"/>
      <c r="N129" s="150"/>
    </row>
    <row r="130" spans="10:14" x14ac:dyDescent="0.25">
      <c r="J130" s="150"/>
      <c r="K130" s="150"/>
      <c r="L130" s="150"/>
      <c r="M130" s="150"/>
      <c r="N130" s="150"/>
    </row>
    <row r="131" spans="10:14" x14ac:dyDescent="0.25">
      <c r="J131" s="150"/>
      <c r="K131" s="150"/>
      <c r="L131" s="150"/>
      <c r="M131" s="150"/>
      <c r="N131" s="150"/>
    </row>
    <row r="132" spans="10:14" x14ac:dyDescent="0.25">
      <c r="J132" s="150"/>
      <c r="K132" s="150"/>
      <c r="L132" s="150"/>
      <c r="M132" s="150"/>
      <c r="N132" s="150"/>
    </row>
    <row r="133" spans="10:14" x14ac:dyDescent="0.25">
      <c r="J133" s="150"/>
      <c r="K133" s="150"/>
      <c r="L133" s="150"/>
      <c r="M133" s="150"/>
      <c r="N133" s="150"/>
    </row>
    <row r="134" spans="10:14" x14ac:dyDescent="0.25">
      <c r="J134" s="150"/>
      <c r="K134" s="150"/>
      <c r="L134" s="150"/>
      <c r="M134" s="150"/>
      <c r="N134" s="150"/>
    </row>
    <row r="135" spans="10:14" x14ac:dyDescent="0.25">
      <c r="J135" s="150"/>
      <c r="K135" s="150"/>
      <c r="L135" s="150"/>
      <c r="M135" s="150"/>
      <c r="N135" s="150"/>
    </row>
    <row r="136" spans="10:14" x14ac:dyDescent="0.25">
      <c r="J136" s="150"/>
      <c r="K136" s="150"/>
      <c r="L136" s="150"/>
      <c r="M136" s="150"/>
      <c r="N136" s="150"/>
    </row>
    <row r="137" spans="10:14" x14ac:dyDescent="0.25">
      <c r="J137" s="150"/>
      <c r="K137" s="150"/>
      <c r="L137" s="150"/>
      <c r="M137" s="150"/>
      <c r="N137" s="150"/>
    </row>
    <row r="138" spans="10:14" x14ac:dyDescent="0.25">
      <c r="J138" s="150"/>
      <c r="K138" s="150"/>
      <c r="L138" s="150"/>
      <c r="M138" s="150"/>
      <c r="N138" s="150"/>
    </row>
    <row r="139" spans="10:14" x14ac:dyDescent="0.25">
      <c r="J139" s="150"/>
      <c r="K139" s="150"/>
      <c r="L139" s="150"/>
      <c r="M139" s="150"/>
      <c r="N139" s="150"/>
    </row>
    <row r="140" spans="10:14" x14ac:dyDescent="0.25">
      <c r="J140" s="150"/>
      <c r="K140" s="150"/>
      <c r="L140" s="150"/>
      <c r="M140" s="150"/>
      <c r="N140" s="150"/>
    </row>
    <row r="141" spans="10:14" x14ac:dyDescent="0.25">
      <c r="J141" s="150"/>
      <c r="K141" s="150"/>
      <c r="L141" s="150"/>
      <c r="M141" s="150"/>
      <c r="N141" s="150"/>
    </row>
    <row r="142" spans="10:14" x14ac:dyDescent="0.25">
      <c r="J142" s="150"/>
      <c r="K142" s="150"/>
      <c r="L142" s="150"/>
      <c r="M142" s="150"/>
      <c r="N142" s="150"/>
    </row>
    <row r="143" spans="10:14" x14ac:dyDescent="0.25">
      <c r="J143" s="150"/>
      <c r="K143" s="150"/>
      <c r="L143" s="150"/>
      <c r="M143" s="150"/>
      <c r="N143" s="150"/>
    </row>
    <row r="144" spans="10:14" x14ac:dyDescent="0.25">
      <c r="J144" s="150"/>
      <c r="K144" s="150"/>
      <c r="L144" s="150"/>
      <c r="M144" s="150"/>
      <c r="N144" s="150"/>
    </row>
    <row r="145" spans="10:14" x14ac:dyDescent="0.25">
      <c r="J145" s="150"/>
      <c r="K145" s="150"/>
      <c r="L145" s="150"/>
      <c r="M145" s="150"/>
      <c r="N145" s="150"/>
    </row>
    <row r="146" spans="10:14" x14ac:dyDescent="0.25">
      <c r="J146" s="150"/>
      <c r="K146" s="150"/>
      <c r="L146" s="150"/>
      <c r="M146" s="150"/>
      <c r="N146" s="150"/>
    </row>
    <row r="147" spans="10:14" x14ac:dyDescent="0.25">
      <c r="J147" s="150"/>
      <c r="K147" s="150"/>
      <c r="L147" s="150"/>
      <c r="M147" s="150"/>
      <c r="N147" s="150"/>
    </row>
    <row r="148" spans="10:14" x14ac:dyDescent="0.25">
      <c r="J148" s="150"/>
      <c r="K148" s="150"/>
      <c r="L148" s="150"/>
      <c r="M148" s="150"/>
      <c r="N148" s="150"/>
    </row>
    <row r="149" spans="10:14" x14ac:dyDescent="0.25">
      <c r="J149" s="150"/>
      <c r="K149" s="150"/>
      <c r="L149" s="150"/>
      <c r="M149" s="150"/>
      <c r="N149" s="150"/>
    </row>
    <row r="150" spans="10:14" x14ac:dyDescent="0.25">
      <c r="J150" s="150"/>
      <c r="K150" s="150"/>
      <c r="L150" s="150"/>
      <c r="M150" s="150"/>
      <c r="N150" s="150"/>
    </row>
    <row r="151" spans="10:14" x14ac:dyDescent="0.25">
      <c r="J151" s="150"/>
      <c r="K151" s="150"/>
      <c r="L151" s="150"/>
      <c r="M151" s="150"/>
      <c r="N151" s="150"/>
    </row>
  </sheetData>
  <mergeCells count="5">
    <mergeCell ref="B3:O3"/>
    <mergeCell ref="B4:O4"/>
    <mergeCell ref="C7:N7"/>
    <mergeCell ref="O7:O8"/>
    <mergeCell ref="B1:O1"/>
  </mergeCells>
  <printOptions horizontalCentered="1" verticalCentered="1"/>
  <pageMargins left="0" right="0" top="0" bottom="0" header="0" footer="0"/>
  <pageSetup paperSize="9" scale="4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105"/>
  <sheetViews>
    <sheetView showGridLines="0" view="pageBreakPreview" topLeftCell="A27" zoomScale="55" zoomScaleNormal="70" zoomScaleSheetLayoutView="55" workbookViewId="0">
      <selection activeCell="B47" sqref="B47:B49"/>
    </sheetView>
  </sheetViews>
  <sheetFormatPr baseColWidth="10" defaultColWidth="11.42578125" defaultRowHeight="15" x14ac:dyDescent="0.25"/>
  <cols>
    <col min="1" max="1" width="24" style="22" customWidth="1"/>
    <col min="2" max="2" width="36.28515625" style="22" customWidth="1"/>
    <col min="3" max="10" width="10.7109375" style="22" customWidth="1"/>
    <col min="11" max="11" width="11.42578125" style="22" customWidth="1"/>
    <col min="12" max="12" width="10.7109375" style="22" customWidth="1"/>
    <col min="13" max="13" width="12.140625" style="22" customWidth="1"/>
    <col min="14" max="14" width="11.85546875" style="22" customWidth="1"/>
    <col min="15" max="15" width="12" style="22" customWidth="1"/>
    <col min="16" max="16384" width="11.42578125" style="22"/>
  </cols>
  <sheetData>
    <row r="1" spans="1:16" ht="18" x14ac:dyDescent="0.25">
      <c r="B1" s="537" t="s">
        <v>398</v>
      </c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</row>
    <row r="2" spans="1:16" ht="20.25" x14ac:dyDescent="0.3">
      <c r="B2" s="140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0"/>
    </row>
    <row r="3" spans="1:16" ht="20.25" x14ac:dyDescent="0.3">
      <c r="B3" s="578" t="s">
        <v>239</v>
      </c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169"/>
    </row>
    <row r="4" spans="1:16" ht="20.25" x14ac:dyDescent="0.3">
      <c r="B4" s="578" t="s">
        <v>238</v>
      </c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169"/>
    </row>
    <row r="5" spans="1:16" ht="20.25" x14ac:dyDescent="0.3">
      <c r="B5" s="139" t="s">
        <v>377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20"/>
    </row>
    <row r="6" spans="1:16" x14ac:dyDescent="0.25">
      <c r="B6" s="136"/>
    </row>
    <row r="7" spans="1:16" ht="24.75" customHeight="1" thickBot="1" x14ac:dyDescent="0.3">
      <c r="B7" s="436" t="s">
        <v>237</v>
      </c>
      <c r="C7" s="586" t="s">
        <v>54</v>
      </c>
      <c r="D7" s="589"/>
      <c r="E7" s="589"/>
      <c r="F7" s="589"/>
      <c r="G7" s="589"/>
      <c r="H7" s="589"/>
      <c r="I7" s="589"/>
      <c r="J7" s="589"/>
      <c r="K7" s="589"/>
      <c r="L7" s="589"/>
      <c r="M7" s="589"/>
      <c r="N7" s="589"/>
      <c r="O7" s="581" t="s">
        <v>1</v>
      </c>
    </row>
    <row r="8" spans="1:16" ht="24" customHeight="1" thickBot="1" x14ac:dyDescent="0.3">
      <c r="B8" s="437" t="s">
        <v>56</v>
      </c>
      <c r="C8" s="392" t="s">
        <v>2</v>
      </c>
      <c r="D8" s="392" t="s">
        <v>3</v>
      </c>
      <c r="E8" s="392" t="s">
        <v>4</v>
      </c>
      <c r="F8" s="392" t="s">
        <v>5</v>
      </c>
      <c r="G8" s="392" t="s">
        <v>6</v>
      </c>
      <c r="H8" s="392" t="s">
        <v>7</v>
      </c>
      <c r="I8" s="392" t="s">
        <v>8</v>
      </c>
      <c r="J8" s="392" t="s">
        <v>9</v>
      </c>
      <c r="K8" s="392" t="s">
        <v>10</v>
      </c>
      <c r="L8" s="392" t="s">
        <v>11</v>
      </c>
      <c r="M8" s="392" t="s">
        <v>12</v>
      </c>
      <c r="N8" s="392" t="s">
        <v>13</v>
      </c>
      <c r="O8" s="582"/>
    </row>
    <row r="9" spans="1:16" s="157" customFormat="1" ht="18.75" customHeight="1" x14ac:dyDescent="0.25">
      <c r="A9" s="206"/>
      <c r="B9" s="386" t="s">
        <v>376</v>
      </c>
      <c r="C9" s="471">
        <v>1</v>
      </c>
      <c r="D9" s="472">
        <v>1</v>
      </c>
      <c r="E9" s="472">
        <v>2</v>
      </c>
      <c r="F9" s="472">
        <v>3</v>
      </c>
      <c r="G9" s="472">
        <v>2</v>
      </c>
      <c r="H9" s="472">
        <v>5</v>
      </c>
      <c r="I9" s="472">
        <v>6</v>
      </c>
      <c r="J9" s="472">
        <v>4</v>
      </c>
      <c r="K9" s="472">
        <v>7</v>
      </c>
      <c r="L9" s="472">
        <v>5</v>
      </c>
      <c r="M9" s="472">
        <v>2</v>
      </c>
      <c r="N9" s="472">
        <v>7</v>
      </c>
      <c r="O9" s="432">
        <f t="shared" ref="O9:O23" si="0">SUM(C9:N9)</f>
        <v>45</v>
      </c>
    </row>
    <row r="10" spans="1:16" s="167" customFormat="1" ht="18.75" customHeight="1" x14ac:dyDescent="0.25">
      <c r="A10" s="407"/>
      <c r="B10" s="438" t="s">
        <v>31</v>
      </c>
      <c r="C10" s="473">
        <v>1</v>
      </c>
      <c r="D10" s="470">
        <v>1</v>
      </c>
      <c r="E10" s="470">
        <v>2</v>
      </c>
      <c r="F10" s="470">
        <v>3</v>
      </c>
      <c r="G10" s="470">
        <v>2</v>
      </c>
      <c r="H10" s="470">
        <v>5</v>
      </c>
      <c r="I10" s="470">
        <v>6</v>
      </c>
      <c r="J10" s="470">
        <v>4</v>
      </c>
      <c r="K10" s="470">
        <v>7</v>
      </c>
      <c r="L10" s="470">
        <v>5</v>
      </c>
      <c r="M10" s="470">
        <v>2</v>
      </c>
      <c r="N10" s="470">
        <v>7</v>
      </c>
      <c r="O10" s="433">
        <f t="shared" si="0"/>
        <v>45</v>
      </c>
      <c r="P10" s="157"/>
    </row>
    <row r="11" spans="1:16" s="157" customFormat="1" ht="18.75" customHeight="1" x14ac:dyDescent="0.25">
      <c r="A11" s="206"/>
      <c r="B11" s="386" t="s">
        <v>219</v>
      </c>
      <c r="C11" s="474">
        <v>16</v>
      </c>
      <c r="D11" s="469">
        <v>5</v>
      </c>
      <c r="E11" s="469">
        <v>10</v>
      </c>
      <c r="F11" s="469">
        <v>8</v>
      </c>
      <c r="G11" s="469">
        <v>25</v>
      </c>
      <c r="H11" s="469">
        <v>5</v>
      </c>
      <c r="I11" s="469">
        <v>19</v>
      </c>
      <c r="J11" s="469">
        <v>0</v>
      </c>
      <c r="K11" s="469">
        <v>2</v>
      </c>
      <c r="L11" s="469">
        <v>1</v>
      </c>
      <c r="M11" s="469">
        <v>1</v>
      </c>
      <c r="N11" s="469">
        <v>0</v>
      </c>
      <c r="O11" s="434">
        <f t="shared" si="0"/>
        <v>92</v>
      </c>
    </row>
    <row r="12" spans="1:16" s="167" customFormat="1" ht="18.75" customHeight="1" x14ac:dyDescent="0.25">
      <c r="A12" s="407"/>
      <c r="B12" s="438" t="s">
        <v>14</v>
      </c>
      <c r="C12" s="473">
        <v>4</v>
      </c>
      <c r="D12" s="470">
        <v>2</v>
      </c>
      <c r="E12" s="470">
        <v>6</v>
      </c>
      <c r="F12" s="470">
        <v>5</v>
      </c>
      <c r="G12" s="470">
        <v>11</v>
      </c>
      <c r="H12" s="470">
        <v>5</v>
      </c>
      <c r="I12" s="470">
        <v>15</v>
      </c>
      <c r="J12" s="470">
        <v>0</v>
      </c>
      <c r="K12" s="470">
        <v>0</v>
      </c>
      <c r="L12" s="470">
        <v>0</v>
      </c>
      <c r="M12" s="470">
        <v>0</v>
      </c>
      <c r="N12" s="470">
        <v>0</v>
      </c>
      <c r="O12" s="433">
        <f t="shared" si="0"/>
        <v>48</v>
      </c>
      <c r="P12" s="157"/>
    </row>
    <row r="13" spans="1:16" s="167" customFormat="1" ht="18.75" customHeight="1" x14ac:dyDescent="0.25">
      <c r="A13" s="407"/>
      <c r="B13" s="438" t="s">
        <v>236</v>
      </c>
      <c r="C13" s="473">
        <v>12</v>
      </c>
      <c r="D13" s="470">
        <v>3</v>
      </c>
      <c r="E13" s="470">
        <v>4</v>
      </c>
      <c r="F13" s="470">
        <v>3</v>
      </c>
      <c r="G13" s="470">
        <v>14</v>
      </c>
      <c r="H13" s="470">
        <v>0</v>
      </c>
      <c r="I13" s="470">
        <v>4</v>
      </c>
      <c r="J13" s="470">
        <v>0</v>
      </c>
      <c r="K13" s="470">
        <v>2</v>
      </c>
      <c r="L13" s="470">
        <v>1</v>
      </c>
      <c r="M13" s="470">
        <v>1</v>
      </c>
      <c r="N13" s="470">
        <v>0</v>
      </c>
      <c r="O13" s="433">
        <f t="shared" si="0"/>
        <v>44</v>
      </c>
      <c r="P13" s="157"/>
    </row>
    <row r="14" spans="1:16" s="157" customFormat="1" ht="18.75" customHeight="1" x14ac:dyDescent="0.25">
      <c r="A14" s="206"/>
      <c r="B14" s="386" t="s">
        <v>26</v>
      </c>
      <c r="C14" s="474">
        <v>29</v>
      </c>
      <c r="D14" s="469">
        <v>13</v>
      </c>
      <c r="E14" s="469">
        <v>35</v>
      </c>
      <c r="F14" s="469">
        <v>30</v>
      </c>
      <c r="G14" s="469">
        <v>13</v>
      </c>
      <c r="H14" s="469">
        <v>9</v>
      </c>
      <c r="I14" s="469">
        <v>24</v>
      </c>
      <c r="J14" s="469">
        <v>40</v>
      </c>
      <c r="K14" s="469">
        <v>27</v>
      </c>
      <c r="L14" s="469">
        <v>27</v>
      </c>
      <c r="M14" s="469">
        <v>40</v>
      </c>
      <c r="N14" s="469">
        <v>0</v>
      </c>
      <c r="O14" s="434">
        <f t="shared" si="0"/>
        <v>287</v>
      </c>
    </row>
    <row r="15" spans="1:16" s="167" customFormat="1" ht="18.75" customHeight="1" x14ac:dyDescent="0.25">
      <c r="A15" s="407"/>
      <c r="B15" s="438" t="s">
        <v>26</v>
      </c>
      <c r="C15" s="473">
        <v>29</v>
      </c>
      <c r="D15" s="470">
        <v>13</v>
      </c>
      <c r="E15" s="470">
        <v>35</v>
      </c>
      <c r="F15" s="470">
        <v>30</v>
      </c>
      <c r="G15" s="470">
        <v>13</v>
      </c>
      <c r="H15" s="470">
        <v>9</v>
      </c>
      <c r="I15" s="470">
        <v>24</v>
      </c>
      <c r="J15" s="470">
        <v>40</v>
      </c>
      <c r="K15" s="470">
        <v>27</v>
      </c>
      <c r="L15" s="470">
        <v>27</v>
      </c>
      <c r="M15" s="470">
        <v>40</v>
      </c>
      <c r="N15" s="470">
        <v>0</v>
      </c>
      <c r="O15" s="433">
        <f t="shared" si="0"/>
        <v>287</v>
      </c>
      <c r="P15" s="157"/>
    </row>
    <row r="16" spans="1:16" s="160" customFormat="1" ht="18.75" customHeight="1" x14ac:dyDescent="0.25">
      <c r="A16" s="206"/>
      <c r="B16" s="386" t="s">
        <v>27</v>
      </c>
      <c r="C16" s="474">
        <v>8</v>
      </c>
      <c r="D16" s="469">
        <v>5</v>
      </c>
      <c r="E16" s="469">
        <v>4</v>
      </c>
      <c r="F16" s="469">
        <v>7</v>
      </c>
      <c r="G16" s="469">
        <v>8</v>
      </c>
      <c r="H16" s="469">
        <v>6</v>
      </c>
      <c r="I16" s="469">
        <v>12</v>
      </c>
      <c r="J16" s="469">
        <v>15</v>
      </c>
      <c r="K16" s="469">
        <v>7</v>
      </c>
      <c r="L16" s="469">
        <v>8</v>
      </c>
      <c r="M16" s="469">
        <v>7</v>
      </c>
      <c r="N16" s="469">
        <v>14</v>
      </c>
      <c r="O16" s="433">
        <f t="shared" si="0"/>
        <v>101</v>
      </c>
      <c r="P16" s="157"/>
    </row>
    <row r="17" spans="1:19" s="157" customFormat="1" ht="18.75" customHeight="1" x14ac:dyDescent="0.2">
      <c r="A17" s="407"/>
      <c r="B17" s="438" t="s">
        <v>27</v>
      </c>
      <c r="C17" s="473">
        <v>8</v>
      </c>
      <c r="D17" s="470">
        <v>5</v>
      </c>
      <c r="E17" s="470">
        <v>4</v>
      </c>
      <c r="F17" s="470">
        <v>7</v>
      </c>
      <c r="G17" s="470">
        <v>8</v>
      </c>
      <c r="H17" s="470">
        <v>6</v>
      </c>
      <c r="I17" s="470">
        <v>12</v>
      </c>
      <c r="J17" s="470">
        <v>15</v>
      </c>
      <c r="K17" s="470">
        <v>7</v>
      </c>
      <c r="L17" s="470">
        <v>8</v>
      </c>
      <c r="M17" s="470">
        <v>7</v>
      </c>
      <c r="N17" s="470">
        <v>14</v>
      </c>
      <c r="O17" s="434">
        <f t="shared" si="0"/>
        <v>101</v>
      </c>
    </row>
    <row r="18" spans="1:19" s="167" customFormat="1" ht="18.75" customHeight="1" x14ac:dyDescent="0.25">
      <c r="A18" s="206"/>
      <c r="B18" s="386" t="s">
        <v>215</v>
      </c>
      <c r="C18" s="474">
        <v>24</v>
      </c>
      <c r="D18" s="469">
        <v>9</v>
      </c>
      <c r="E18" s="469">
        <v>20</v>
      </c>
      <c r="F18" s="469">
        <v>22</v>
      </c>
      <c r="G18" s="469">
        <v>11</v>
      </c>
      <c r="H18" s="469">
        <v>0</v>
      </c>
      <c r="I18" s="469">
        <v>0</v>
      </c>
      <c r="J18" s="469">
        <v>0</v>
      </c>
      <c r="K18" s="469">
        <v>2</v>
      </c>
      <c r="L18" s="469">
        <v>1</v>
      </c>
      <c r="M18" s="469">
        <v>0</v>
      </c>
      <c r="N18" s="469">
        <v>2</v>
      </c>
      <c r="O18" s="433">
        <f t="shared" si="0"/>
        <v>91</v>
      </c>
      <c r="P18" s="157"/>
    </row>
    <row r="19" spans="1:19" s="157" customFormat="1" ht="18.75" customHeight="1" x14ac:dyDescent="0.2">
      <c r="A19" s="407"/>
      <c r="B19" s="438" t="s">
        <v>215</v>
      </c>
      <c r="C19" s="323">
        <v>24</v>
      </c>
      <c r="D19" s="200">
        <v>9</v>
      </c>
      <c r="E19" s="200">
        <v>20</v>
      </c>
      <c r="F19" s="200">
        <v>22</v>
      </c>
      <c r="G19" s="200">
        <v>10</v>
      </c>
      <c r="H19" s="200">
        <v>0</v>
      </c>
      <c r="I19" s="200">
        <v>0</v>
      </c>
      <c r="J19" s="200">
        <v>0</v>
      </c>
      <c r="K19" s="200">
        <v>0</v>
      </c>
      <c r="L19" s="200">
        <v>0</v>
      </c>
      <c r="M19" s="200">
        <v>0</v>
      </c>
      <c r="N19" s="200">
        <v>0</v>
      </c>
      <c r="O19" s="434">
        <f t="shared" si="0"/>
        <v>85</v>
      </c>
    </row>
    <row r="20" spans="1:19" s="157" customFormat="1" ht="18.75" customHeight="1" x14ac:dyDescent="0.2">
      <c r="A20" s="407"/>
      <c r="B20" s="438" t="s">
        <v>46</v>
      </c>
      <c r="C20" s="323">
        <v>0</v>
      </c>
      <c r="D20" s="200">
        <v>0</v>
      </c>
      <c r="E20" s="200">
        <v>0</v>
      </c>
      <c r="F20" s="200">
        <v>0</v>
      </c>
      <c r="G20" s="200">
        <v>0</v>
      </c>
      <c r="H20" s="200">
        <v>0</v>
      </c>
      <c r="I20" s="200">
        <v>0</v>
      </c>
      <c r="J20" s="200">
        <v>0</v>
      </c>
      <c r="K20" s="200">
        <v>2</v>
      </c>
      <c r="L20" s="200">
        <v>1</v>
      </c>
      <c r="M20" s="200">
        <v>0</v>
      </c>
      <c r="N20" s="200">
        <v>2</v>
      </c>
      <c r="O20" s="433">
        <f t="shared" si="0"/>
        <v>5</v>
      </c>
    </row>
    <row r="21" spans="1:19" s="157" customFormat="1" ht="18.75" customHeight="1" x14ac:dyDescent="0.2">
      <c r="A21" s="458"/>
      <c r="B21" s="438" t="s">
        <v>214</v>
      </c>
      <c r="C21" s="323">
        <v>0</v>
      </c>
      <c r="D21" s="200">
        <v>0</v>
      </c>
      <c r="E21" s="200">
        <v>0</v>
      </c>
      <c r="F21" s="200">
        <v>0</v>
      </c>
      <c r="G21" s="200">
        <v>1</v>
      </c>
      <c r="H21" s="200">
        <v>0</v>
      </c>
      <c r="I21" s="200">
        <v>0</v>
      </c>
      <c r="J21" s="200">
        <v>0</v>
      </c>
      <c r="K21" s="200">
        <v>0</v>
      </c>
      <c r="L21" s="200">
        <v>0</v>
      </c>
      <c r="M21" s="200">
        <v>0</v>
      </c>
      <c r="N21" s="200">
        <v>0</v>
      </c>
      <c r="O21" s="434">
        <f t="shared" si="0"/>
        <v>1</v>
      </c>
    </row>
    <row r="22" spans="1:19" s="167" customFormat="1" ht="18.75" customHeight="1" x14ac:dyDescent="0.25">
      <c r="A22" s="206"/>
      <c r="B22" s="386" t="s">
        <v>36</v>
      </c>
      <c r="C22" s="324">
        <v>32</v>
      </c>
      <c r="D22" s="204">
        <v>7</v>
      </c>
      <c r="E22" s="204">
        <v>1</v>
      </c>
      <c r="F22" s="204">
        <v>5</v>
      </c>
      <c r="G22" s="204">
        <v>9</v>
      </c>
      <c r="H22" s="204">
        <v>4</v>
      </c>
      <c r="I22" s="204">
        <v>37</v>
      </c>
      <c r="J22" s="204">
        <v>10</v>
      </c>
      <c r="K22" s="204">
        <v>29</v>
      </c>
      <c r="L22" s="204">
        <v>49</v>
      </c>
      <c r="M22" s="204">
        <v>5</v>
      </c>
      <c r="N22" s="204">
        <v>0</v>
      </c>
      <c r="O22" s="433">
        <f t="shared" si="0"/>
        <v>188</v>
      </c>
      <c r="P22" s="157"/>
    </row>
    <row r="23" spans="1:19" s="157" customFormat="1" ht="18.75" customHeight="1" x14ac:dyDescent="0.2">
      <c r="A23" s="407"/>
      <c r="B23" s="438" t="s">
        <v>36</v>
      </c>
      <c r="C23" s="323">
        <v>32</v>
      </c>
      <c r="D23" s="200">
        <v>7</v>
      </c>
      <c r="E23" s="200">
        <v>1</v>
      </c>
      <c r="F23" s="200">
        <v>5</v>
      </c>
      <c r="G23" s="200">
        <v>9</v>
      </c>
      <c r="H23" s="200">
        <v>4</v>
      </c>
      <c r="I23" s="200">
        <v>37</v>
      </c>
      <c r="J23" s="200">
        <v>10</v>
      </c>
      <c r="K23" s="200">
        <v>29</v>
      </c>
      <c r="L23" s="200">
        <v>49</v>
      </c>
      <c r="M23" s="200">
        <v>5</v>
      </c>
      <c r="N23" s="200">
        <v>0</v>
      </c>
      <c r="O23" s="434">
        <f t="shared" si="0"/>
        <v>188</v>
      </c>
    </row>
    <row r="24" spans="1:19" s="167" customFormat="1" ht="18.75" customHeight="1" x14ac:dyDescent="0.25">
      <c r="A24" s="206"/>
      <c r="B24" s="386" t="s">
        <v>209</v>
      </c>
      <c r="C24" s="324">
        <v>9</v>
      </c>
      <c r="D24" s="204">
        <v>4</v>
      </c>
      <c r="E24" s="204">
        <v>11</v>
      </c>
      <c r="F24" s="204">
        <v>12</v>
      </c>
      <c r="G24" s="204">
        <v>13</v>
      </c>
      <c r="H24" s="204">
        <v>10</v>
      </c>
      <c r="I24" s="204">
        <v>6</v>
      </c>
      <c r="J24" s="204">
        <v>8</v>
      </c>
      <c r="K24" s="204">
        <v>7</v>
      </c>
      <c r="L24" s="204">
        <v>12</v>
      </c>
      <c r="M24" s="204">
        <v>10</v>
      </c>
      <c r="N24" s="204">
        <v>6</v>
      </c>
      <c r="O24" s="433">
        <f t="shared" ref="O24:O48" si="1">SUM(C24:N24)</f>
        <v>108</v>
      </c>
      <c r="P24" s="157"/>
    </row>
    <row r="25" spans="1:19" s="157" customFormat="1" ht="18.75" customHeight="1" x14ac:dyDescent="0.2">
      <c r="A25" s="407"/>
      <c r="B25" s="438" t="s">
        <v>35</v>
      </c>
      <c r="C25" s="323">
        <v>3</v>
      </c>
      <c r="D25" s="200">
        <v>0</v>
      </c>
      <c r="E25" s="200">
        <v>6</v>
      </c>
      <c r="F25" s="200">
        <v>8</v>
      </c>
      <c r="G25" s="200">
        <v>5</v>
      </c>
      <c r="H25" s="200">
        <v>1</v>
      </c>
      <c r="I25" s="200">
        <v>0</v>
      </c>
      <c r="J25" s="200">
        <v>1</v>
      </c>
      <c r="K25" s="200">
        <v>3</v>
      </c>
      <c r="L25" s="200">
        <v>7</v>
      </c>
      <c r="M25" s="200">
        <v>6</v>
      </c>
      <c r="N25" s="200">
        <v>0</v>
      </c>
      <c r="O25" s="434">
        <f t="shared" si="1"/>
        <v>40</v>
      </c>
    </row>
    <row r="26" spans="1:19" s="167" customFormat="1" ht="18.75" customHeight="1" x14ac:dyDescent="0.25">
      <c r="A26" s="458"/>
      <c r="B26" s="438" t="s">
        <v>208</v>
      </c>
      <c r="C26" s="323">
        <v>6</v>
      </c>
      <c r="D26" s="200">
        <v>4</v>
      </c>
      <c r="E26" s="200">
        <v>5</v>
      </c>
      <c r="F26" s="200">
        <v>4</v>
      </c>
      <c r="G26" s="200">
        <v>8</v>
      </c>
      <c r="H26" s="200">
        <v>9</v>
      </c>
      <c r="I26" s="200">
        <v>6</v>
      </c>
      <c r="J26" s="200">
        <v>7</v>
      </c>
      <c r="K26" s="200">
        <v>4</v>
      </c>
      <c r="L26" s="200">
        <v>5</v>
      </c>
      <c r="M26" s="200">
        <v>4</v>
      </c>
      <c r="N26" s="200">
        <v>6</v>
      </c>
      <c r="O26" s="433">
        <f t="shared" si="1"/>
        <v>68</v>
      </c>
      <c r="P26" s="157"/>
    </row>
    <row r="27" spans="1:19" s="167" customFormat="1" ht="18.75" customHeight="1" x14ac:dyDescent="0.25">
      <c r="A27" s="206"/>
      <c r="B27" s="386" t="s">
        <v>204</v>
      </c>
      <c r="C27" s="324">
        <v>13</v>
      </c>
      <c r="D27" s="204">
        <v>15</v>
      </c>
      <c r="E27" s="204">
        <v>23</v>
      </c>
      <c r="F27" s="204">
        <v>20</v>
      </c>
      <c r="G27" s="204">
        <v>10</v>
      </c>
      <c r="H27" s="204">
        <v>14</v>
      </c>
      <c r="I27" s="204">
        <v>12</v>
      </c>
      <c r="J27" s="204">
        <v>14</v>
      </c>
      <c r="K27" s="204">
        <v>7</v>
      </c>
      <c r="L27" s="204">
        <v>17</v>
      </c>
      <c r="M27" s="204">
        <v>16</v>
      </c>
      <c r="N27" s="204">
        <v>13</v>
      </c>
      <c r="O27" s="433">
        <f t="shared" si="1"/>
        <v>174</v>
      </c>
      <c r="P27" s="157"/>
    </row>
    <row r="28" spans="1:19" s="157" customFormat="1" ht="18.75" customHeight="1" x14ac:dyDescent="0.2">
      <c r="A28" s="407"/>
      <c r="B28" s="438" t="s">
        <v>47</v>
      </c>
      <c r="C28" s="323">
        <v>13</v>
      </c>
      <c r="D28" s="200">
        <v>15</v>
      </c>
      <c r="E28" s="200">
        <v>23</v>
      </c>
      <c r="F28" s="200">
        <v>20</v>
      </c>
      <c r="G28" s="200">
        <v>10</v>
      </c>
      <c r="H28" s="200">
        <v>14</v>
      </c>
      <c r="I28" s="200">
        <v>12</v>
      </c>
      <c r="J28" s="200">
        <v>14</v>
      </c>
      <c r="K28" s="200">
        <v>7</v>
      </c>
      <c r="L28" s="200">
        <v>17</v>
      </c>
      <c r="M28" s="200">
        <v>16</v>
      </c>
      <c r="N28" s="200">
        <v>13</v>
      </c>
      <c r="O28" s="434">
        <f t="shared" si="1"/>
        <v>174</v>
      </c>
    </row>
    <row r="29" spans="1:19" s="167" customFormat="1" ht="18.75" customHeight="1" x14ac:dyDescent="0.25">
      <c r="A29" s="206"/>
      <c r="B29" s="386" t="s">
        <v>201</v>
      </c>
      <c r="C29" s="474">
        <v>19</v>
      </c>
      <c r="D29" s="469">
        <v>28</v>
      </c>
      <c r="E29" s="469">
        <v>18</v>
      </c>
      <c r="F29" s="469">
        <v>7</v>
      </c>
      <c r="G29" s="469">
        <v>21</v>
      </c>
      <c r="H29" s="469">
        <v>11</v>
      </c>
      <c r="I29" s="469">
        <v>19</v>
      </c>
      <c r="J29" s="469">
        <v>21</v>
      </c>
      <c r="K29" s="469">
        <v>25</v>
      </c>
      <c r="L29" s="469">
        <v>12</v>
      </c>
      <c r="M29" s="469">
        <v>9</v>
      </c>
      <c r="N29" s="469">
        <v>17</v>
      </c>
      <c r="O29" s="433">
        <f t="shared" si="1"/>
        <v>207</v>
      </c>
      <c r="P29" s="157"/>
      <c r="S29" s="167" t="s">
        <v>111</v>
      </c>
    </row>
    <row r="30" spans="1:19" s="157" customFormat="1" ht="18.75" customHeight="1" x14ac:dyDescent="0.2">
      <c r="A30" s="407"/>
      <c r="B30" s="438" t="s">
        <v>30</v>
      </c>
      <c r="C30" s="473">
        <v>19</v>
      </c>
      <c r="D30" s="470">
        <v>28</v>
      </c>
      <c r="E30" s="470">
        <v>18</v>
      </c>
      <c r="F30" s="470">
        <v>7</v>
      </c>
      <c r="G30" s="470">
        <v>21</v>
      </c>
      <c r="H30" s="470">
        <v>11</v>
      </c>
      <c r="I30" s="470">
        <v>19</v>
      </c>
      <c r="J30" s="470">
        <v>21</v>
      </c>
      <c r="K30" s="470">
        <v>25</v>
      </c>
      <c r="L30" s="470">
        <v>12</v>
      </c>
      <c r="M30" s="470">
        <v>9</v>
      </c>
      <c r="N30" s="470">
        <v>17</v>
      </c>
      <c r="O30" s="434">
        <f t="shared" si="1"/>
        <v>207</v>
      </c>
    </row>
    <row r="31" spans="1:19" s="167" customFormat="1" ht="18.75" customHeight="1" x14ac:dyDescent="0.25">
      <c r="A31" s="206"/>
      <c r="B31" s="386" t="s">
        <v>59</v>
      </c>
      <c r="C31" s="474">
        <v>211</v>
      </c>
      <c r="D31" s="469">
        <v>182</v>
      </c>
      <c r="E31" s="469">
        <v>182</v>
      </c>
      <c r="F31" s="469">
        <v>154</v>
      </c>
      <c r="G31" s="469">
        <v>161</v>
      </c>
      <c r="H31" s="469">
        <v>112</v>
      </c>
      <c r="I31" s="469">
        <v>145</v>
      </c>
      <c r="J31" s="469">
        <v>117</v>
      </c>
      <c r="K31" s="469">
        <v>107</v>
      </c>
      <c r="L31" s="469">
        <v>125</v>
      </c>
      <c r="M31" s="469">
        <v>112</v>
      </c>
      <c r="N31" s="469">
        <v>171</v>
      </c>
      <c r="O31" s="433">
        <f t="shared" si="1"/>
        <v>1779</v>
      </c>
      <c r="P31" s="157"/>
    </row>
    <row r="32" spans="1:19" s="167" customFormat="1" ht="18.75" customHeight="1" x14ac:dyDescent="0.25">
      <c r="A32" s="407"/>
      <c r="B32" s="438" t="s">
        <v>59</v>
      </c>
      <c r="C32" s="473">
        <v>211</v>
      </c>
      <c r="D32" s="470">
        <v>182</v>
      </c>
      <c r="E32" s="470">
        <v>182</v>
      </c>
      <c r="F32" s="470">
        <v>154</v>
      </c>
      <c r="G32" s="470">
        <v>161</v>
      </c>
      <c r="H32" s="470">
        <v>112</v>
      </c>
      <c r="I32" s="470">
        <v>145</v>
      </c>
      <c r="J32" s="470">
        <v>117</v>
      </c>
      <c r="K32" s="470">
        <v>107</v>
      </c>
      <c r="L32" s="470">
        <v>125</v>
      </c>
      <c r="M32" s="470">
        <v>112</v>
      </c>
      <c r="N32" s="470">
        <v>171</v>
      </c>
      <c r="O32" s="433">
        <f t="shared" si="1"/>
        <v>1779</v>
      </c>
      <c r="P32" s="157"/>
    </row>
    <row r="33" spans="1:16" s="157" customFormat="1" ht="18.75" customHeight="1" x14ac:dyDescent="0.25">
      <c r="A33" s="206"/>
      <c r="B33" s="386" t="s">
        <v>200</v>
      </c>
      <c r="C33" s="474">
        <v>0</v>
      </c>
      <c r="D33" s="469">
        <v>0</v>
      </c>
      <c r="E33" s="469">
        <v>0</v>
      </c>
      <c r="F33" s="469">
        <v>0</v>
      </c>
      <c r="G33" s="469">
        <v>7</v>
      </c>
      <c r="H33" s="469">
        <v>0</v>
      </c>
      <c r="I33" s="469">
        <v>0</v>
      </c>
      <c r="J33" s="469">
        <v>0</v>
      </c>
      <c r="K33" s="469">
        <v>0</v>
      </c>
      <c r="L33" s="469">
        <v>0</v>
      </c>
      <c r="M33" s="469">
        <v>0</v>
      </c>
      <c r="N33" s="469">
        <v>0</v>
      </c>
      <c r="O33" s="434">
        <f t="shared" si="1"/>
        <v>7</v>
      </c>
    </row>
    <row r="34" spans="1:16" s="167" customFormat="1" ht="18.75" customHeight="1" x14ac:dyDescent="0.25">
      <c r="A34" s="407"/>
      <c r="B34" s="438" t="s">
        <v>33</v>
      </c>
      <c r="C34" s="473">
        <v>0</v>
      </c>
      <c r="D34" s="470">
        <v>0</v>
      </c>
      <c r="E34" s="470">
        <v>0</v>
      </c>
      <c r="F34" s="470">
        <v>0</v>
      </c>
      <c r="G34" s="470">
        <v>7</v>
      </c>
      <c r="H34" s="470">
        <v>0</v>
      </c>
      <c r="I34" s="470">
        <v>0</v>
      </c>
      <c r="J34" s="470">
        <v>0</v>
      </c>
      <c r="K34" s="470">
        <v>0</v>
      </c>
      <c r="L34" s="470">
        <v>0</v>
      </c>
      <c r="M34" s="470">
        <v>0</v>
      </c>
      <c r="N34" s="470">
        <v>0</v>
      </c>
      <c r="O34" s="433">
        <f t="shared" si="1"/>
        <v>7</v>
      </c>
      <c r="P34" s="157"/>
    </row>
    <row r="35" spans="1:16" s="167" customFormat="1" ht="18.75" customHeight="1" x14ac:dyDescent="0.25">
      <c r="A35" s="206"/>
      <c r="B35" s="386" t="s">
        <v>197</v>
      </c>
      <c r="C35" s="474">
        <v>0</v>
      </c>
      <c r="D35" s="469">
        <v>0</v>
      </c>
      <c r="E35" s="469">
        <v>0</v>
      </c>
      <c r="F35" s="469">
        <v>0</v>
      </c>
      <c r="G35" s="469">
        <v>2</v>
      </c>
      <c r="H35" s="469">
        <v>2</v>
      </c>
      <c r="I35" s="469">
        <v>2</v>
      </c>
      <c r="J35" s="469">
        <v>2</v>
      </c>
      <c r="K35" s="469">
        <v>1</v>
      </c>
      <c r="L35" s="469">
        <v>0</v>
      </c>
      <c r="M35" s="469">
        <v>1</v>
      </c>
      <c r="N35" s="469">
        <v>0</v>
      </c>
      <c r="O35" s="475">
        <f t="shared" si="1"/>
        <v>10</v>
      </c>
      <c r="P35" s="157"/>
    </row>
    <row r="36" spans="1:16" s="167" customFormat="1" ht="18.75" customHeight="1" x14ac:dyDescent="0.25">
      <c r="A36" s="407"/>
      <c r="B36" s="438" t="s">
        <v>44</v>
      </c>
      <c r="C36" s="473">
        <v>0</v>
      </c>
      <c r="D36" s="470">
        <v>0</v>
      </c>
      <c r="E36" s="470">
        <v>0</v>
      </c>
      <c r="F36" s="470">
        <v>0</v>
      </c>
      <c r="G36" s="470">
        <v>2</v>
      </c>
      <c r="H36" s="470">
        <v>2</v>
      </c>
      <c r="I36" s="470">
        <v>2</v>
      </c>
      <c r="J36" s="470">
        <v>2</v>
      </c>
      <c r="K36" s="470">
        <v>1</v>
      </c>
      <c r="L36" s="470">
        <v>0</v>
      </c>
      <c r="M36" s="470">
        <v>1</v>
      </c>
      <c r="N36" s="470">
        <v>0</v>
      </c>
      <c r="O36" s="476">
        <f t="shared" si="1"/>
        <v>10</v>
      </c>
      <c r="P36" s="157"/>
    </row>
    <row r="37" spans="1:16" s="167" customFormat="1" ht="18.75" customHeight="1" x14ac:dyDescent="0.25">
      <c r="A37" s="206"/>
      <c r="B37" s="386" t="s">
        <v>41</v>
      </c>
      <c r="C37" s="474">
        <v>1</v>
      </c>
      <c r="D37" s="469">
        <v>1</v>
      </c>
      <c r="E37" s="469">
        <v>1</v>
      </c>
      <c r="F37" s="469">
        <v>4</v>
      </c>
      <c r="G37" s="469">
        <v>2</v>
      </c>
      <c r="H37" s="469">
        <v>1</v>
      </c>
      <c r="I37" s="469">
        <v>3</v>
      </c>
      <c r="J37" s="469">
        <v>3</v>
      </c>
      <c r="K37" s="469">
        <v>1</v>
      </c>
      <c r="L37" s="469">
        <v>0</v>
      </c>
      <c r="M37" s="469">
        <v>0</v>
      </c>
      <c r="N37" s="469">
        <v>0</v>
      </c>
      <c r="O37" s="475">
        <f t="shared" si="1"/>
        <v>17</v>
      </c>
      <c r="P37" s="157"/>
    </row>
    <row r="38" spans="1:16" s="167" customFormat="1" ht="18.75" customHeight="1" x14ac:dyDescent="0.25">
      <c r="A38" s="407"/>
      <c r="B38" s="438" t="s">
        <v>41</v>
      </c>
      <c r="C38" s="473">
        <v>0</v>
      </c>
      <c r="D38" s="470">
        <v>1</v>
      </c>
      <c r="E38" s="470">
        <v>1</v>
      </c>
      <c r="F38" s="470">
        <v>4</v>
      </c>
      <c r="G38" s="470">
        <v>2</v>
      </c>
      <c r="H38" s="470">
        <v>1</v>
      </c>
      <c r="I38" s="470">
        <v>3</v>
      </c>
      <c r="J38" s="470">
        <v>3</v>
      </c>
      <c r="K38" s="470">
        <v>1</v>
      </c>
      <c r="L38" s="470">
        <v>0</v>
      </c>
      <c r="M38" s="470">
        <v>0</v>
      </c>
      <c r="N38" s="470">
        <v>0</v>
      </c>
      <c r="O38" s="476">
        <f t="shared" si="1"/>
        <v>16</v>
      </c>
      <c r="P38" s="157"/>
    </row>
    <row r="39" spans="1:16" s="167" customFormat="1" ht="18.75" customHeight="1" x14ac:dyDescent="0.25">
      <c r="A39" s="407"/>
      <c r="B39" s="438" t="s">
        <v>37</v>
      </c>
      <c r="C39" s="473">
        <v>1</v>
      </c>
      <c r="D39" s="470">
        <v>0</v>
      </c>
      <c r="E39" s="470">
        <v>0</v>
      </c>
      <c r="F39" s="470">
        <v>0</v>
      </c>
      <c r="G39" s="470">
        <v>0</v>
      </c>
      <c r="H39" s="470">
        <v>0</v>
      </c>
      <c r="I39" s="470">
        <v>0</v>
      </c>
      <c r="J39" s="470">
        <v>0</v>
      </c>
      <c r="K39" s="470">
        <v>0</v>
      </c>
      <c r="L39" s="470">
        <v>0</v>
      </c>
      <c r="M39" s="470">
        <v>0</v>
      </c>
      <c r="N39" s="470">
        <v>0</v>
      </c>
      <c r="O39" s="476">
        <f t="shared" si="1"/>
        <v>1</v>
      </c>
      <c r="P39" s="157"/>
    </row>
    <row r="40" spans="1:16" s="167" customFormat="1" ht="18.75" customHeight="1" x14ac:dyDescent="0.25">
      <c r="A40" s="206"/>
      <c r="B40" s="386" t="s">
        <v>43</v>
      </c>
      <c r="C40" s="474">
        <v>10</v>
      </c>
      <c r="D40" s="469">
        <v>0</v>
      </c>
      <c r="E40" s="469">
        <v>6</v>
      </c>
      <c r="F40" s="469">
        <v>8</v>
      </c>
      <c r="G40" s="469">
        <v>6</v>
      </c>
      <c r="H40" s="469">
        <v>10</v>
      </c>
      <c r="I40" s="469">
        <v>8</v>
      </c>
      <c r="J40" s="469">
        <v>10</v>
      </c>
      <c r="K40" s="469">
        <v>5</v>
      </c>
      <c r="L40" s="469">
        <v>7</v>
      </c>
      <c r="M40" s="469">
        <v>5</v>
      </c>
      <c r="N40" s="469">
        <v>8</v>
      </c>
      <c r="O40" s="475">
        <f t="shared" si="1"/>
        <v>83</v>
      </c>
      <c r="P40" s="157"/>
    </row>
    <row r="41" spans="1:16" s="167" customFormat="1" ht="18.75" customHeight="1" x14ac:dyDescent="0.25">
      <c r="A41" s="407"/>
      <c r="B41" s="438" t="s">
        <v>43</v>
      </c>
      <c r="C41" s="473">
        <v>10</v>
      </c>
      <c r="D41" s="470">
        <v>0</v>
      </c>
      <c r="E41" s="470">
        <v>6</v>
      </c>
      <c r="F41" s="470">
        <v>8</v>
      </c>
      <c r="G41" s="470">
        <v>6</v>
      </c>
      <c r="H41" s="470">
        <v>10</v>
      </c>
      <c r="I41" s="470">
        <v>8</v>
      </c>
      <c r="J41" s="470">
        <v>10</v>
      </c>
      <c r="K41" s="470">
        <v>5</v>
      </c>
      <c r="L41" s="470">
        <v>7</v>
      </c>
      <c r="M41" s="470">
        <v>5</v>
      </c>
      <c r="N41" s="470">
        <v>8</v>
      </c>
      <c r="O41" s="476">
        <f t="shared" si="1"/>
        <v>83</v>
      </c>
      <c r="P41" s="157"/>
    </row>
    <row r="42" spans="1:16" s="167" customFormat="1" ht="18.75" customHeight="1" x14ac:dyDescent="0.25">
      <c r="A42" s="206"/>
      <c r="B42" s="386" t="s">
        <v>45</v>
      </c>
      <c r="C42" s="474">
        <v>0</v>
      </c>
      <c r="D42" s="469">
        <v>0</v>
      </c>
      <c r="E42" s="469">
        <v>0</v>
      </c>
      <c r="F42" s="469">
        <v>2</v>
      </c>
      <c r="G42" s="469">
        <v>2</v>
      </c>
      <c r="H42" s="469">
        <v>1</v>
      </c>
      <c r="I42" s="469">
        <v>18</v>
      </c>
      <c r="J42" s="469">
        <v>3</v>
      </c>
      <c r="K42" s="469">
        <v>0</v>
      </c>
      <c r="L42" s="469">
        <v>4</v>
      </c>
      <c r="M42" s="469">
        <v>2</v>
      </c>
      <c r="N42" s="469">
        <v>0</v>
      </c>
      <c r="O42" s="475">
        <f t="shared" si="1"/>
        <v>32</v>
      </c>
      <c r="P42" s="157"/>
    </row>
    <row r="43" spans="1:16" s="167" customFormat="1" ht="18.75" customHeight="1" x14ac:dyDescent="0.25">
      <c r="A43" s="407"/>
      <c r="B43" s="438" t="s">
        <v>45</v>
      </c>
      <c r="C43" s="473">
        <v>0</v>
      </c>
      <c r="D43" s="470">
        <v>0</v>
      </c>
      <c r="E43" s="470">
        <v>0</v>
      </c>
      <c r="F43" s="470">
        <v>2</v>
      </c>
      <c r="G43" s="470">
        <v>2</v>
      </c>
      <c r="H43" s="470">
        <v>0</v>
      </c>
      <c r="I43" s="470">
        <v>3</v>
      </c>
      <c r="J43" s="470">
        <v>3</v>
      </c>
      <c r="K43" s="470">
        <v>0</v>
      </c>
      <c r="L43" s="470">
        <v>1</v>
      </c>
      <c r="M43" s="470">
        <v>1</v>
      </c>
      <c r="N43" s="470">
        <v>0</v>
      </c>
      <c r="O43" s="476">
        <f t="shared" si="1"/>
        <v>12</v>
      </c>
      <c r="P43" s="157"/>
    </row>
    <row r="44" spans="1:16" s="167" customFormat="1" ht="18.75" customHeight="1" x14ac:dyDescent="0.25">
      <c r="A44" s="407"/>
      <c r="B44" s="438" t="s">
        <v>39</v>
      </c>
      <c r="C44" s="473">
        <v>0</v>
      </c>
      <c r="D44" s="470">
        <v>0</v>
      </c>
      <c r="E44" s="470">
        <v>0</v>
      </c>
      <c r="F44" s="470">
        <v>0</v>
      </c>
      <c r="G44" s="470">
        <v>0</v>
      </c>
      <c r="H44" s="470">
        <v>1</v>
      </c>
      <c r="I44" s="470">
        <v>15</v>
      </c>
      <c r="J44" s="470">
        <v>0</v>
      </c>
      <c r="K44" s="470">
        <v>0</v>
      </c>
      <c r="L44" s="470">
        <v>3</v>
      </c>
      <c r="M44" s="470">
        <v>1</v>
      </c>
      <c r="N44" s="470">
        <v>0</v>
      </c>
      <c r="O44" s="476">
        <f t="shared" si="1"/>
        <v>20</v>
      </c>
      <c r="P44" s="157"/>
    </row>
    <row r="45" spans="1:16" s="167" customFormat="1" ht="18.75" customHeight="1" x14ac:dyDescent="0.25">
      <c r="A45" s="206"/>
      <c r="B45" s="386" t="s">
        <v>185</v>
      </c>
      <c r="C45" s="474">
        <v>7</v>
      </c>
      <c r="D45" s="469">
        <v>8</v>
      </c>
      <c r="E45" s="469">
        <v>8</v>
      </c>
      <c r="F45" s="469">
        <v>8</v>
      </c>
      <c r="G45" s="469">
        <v>6</v>
      </c>
      <c r="H45" s="469">
        <v>7</v>
      </c>
      <c r="I45" s="469">
        <v>0</v>
      </c>
      <c r="J45" s="469">
        <v>10</v>
      </c>
      <c r="K45" s="469">
        <v>9</v>
      </c>
      <c r="L45" s="469">
        <v>9</v>
      </c>
      <c r="M45" s="469">
        <v>7</v>
      </c>
      <c r="N45" s="469">
        <v>14</v>
      </c>
      <c r="O45" s="475">
        <f t="shared" si="1"/>
        <v>93</v>
      </c>
      <c r="P45" s="157"/>
    </row>
    <row r="46" spans="1:16" s="167" customFormat="1" ht="18.75" customHeight="1" x14ac:dyDescent="0.25">
      <c r="A46" s="407"/>
      <c r="B46" s="438" t="s">
        <v>185</v>
      </c>
      <c r="C46" s="473">
        <v>7</v>
      </c>
      <c r="D46" s="470">
        <v>8</v>
      </c>
      <c r="E46" s="470">
        <v>8</v>
      </c>
      <c r="F46" s="470">
        <v>8</v>
      </c>
      <c r="G46" s="470">
        <v>6</v>
      </c>
      <c r="H46" s="470">
        <v>7</v>
      </c>
      <c r="I46" s="470">
        <v>0</v>
      </c>
      <c r="J46" s="470">
        <v>10</v>
      </c>
      <c r="K46" s="470">
        <v>9</v>
      </c>
      <c r="L46" s="470">
        <v>9</v>
      </c>
      <c r="M46" s="470">
        <v>7</v>
      </c>
      <c r="N46" s="470">
        <v>14</v>
      </c>
      <c r="O46" s="476">
        <f t="shared" si="1"/>
        <v>93</v>
      </c>
      <c r="P46" s="157"/>
    </row>
    <row r="47" spans="1:16" s="167" customFormat="1" ht="18.75" customHeight="1" x14ac:dyDescent="0.25">
      <c r="A47" s="206"/>
      <c r="B47" s="386" t="s">
        <v>184</v>
      </c>
      <c r="C47" s="474">
        <v>5</v>
      </c>
      <c r="D47" s="469">
        <v>4</v>
      </c>
      <c r="E47" s="469">
        <v>5</v>
      </c>
      <c r="F47" s="469">
        <v>2</v>
      </c>
      <c r="G47" s="469">
        <v>0</v>
      </c>
      <c r="H47" s="469">
        <v>0</v>
      </c>
      <c r="I47" s="469">
        <v>4</v>
      </c>
      <c r="J47" s="469">
        <v>0</v>
      </c>
      <c r="K47" s="469">
        <v>6</v>
      </c>
      <c r="L47" s="469">
        <v>0</v>
      </c>
      <c r="M47" s="469">
        <v>6</v>
      </c>
      <c r="N47" s="469">
        <v>1</v>
      </c>
      <c r="O47" s="475">
        <f t="shared" si="1"/>
        <v>33</v>
      </c>
      <c r="P47" s="157"/>
    </row>
    <row r="48" spans="1:16" s="167" customFormat="1" ht="18.75" customHeight="1" x14ac:dyDescent="0.25">
      <c r="A48" s="407"/>
      <c r="B48" s="438" t="s">
        <v>183</v>
      </c>
      <c r="C48" s="473">
        <v>5</v>
      </c>
      <c r="D48" s="470">
        <v>4</v>
      </c>
      <c r="E48" s="470">
        <v>5</v>
      </c>
      <c r="F48" s="470">
        <v>2</v>
      </c>
      <c r="G48" s="470">
        <v>0</v>
      </c>
      <c r="H48" s="470">
        <v>0</v>
      </c>
      <c r="I48" s="470">
        <v>4</v>
      </c>
      <c r="J48" s="470">
        <v>0</v>
      </c>
      <c r="K48" s="470">
        <v>6</v>
      </c>
      <c r="L48" s="470">
        <v>0</v>
      </c>
      <c r="M48" s="470">
        <v>6</v>
      </c>
      <c r="N48" s="470">
        <v>1</v>
      </c>
      <c r="O48" s="476">
        <f t="shared" si="1"/>
        <v>33</v>
      </c>
      <c r="P48" s="157"/>
    </row>
    <row r="49" spans="2:18" s="167" customFormat="1" ht="15.75" thickBot="1" x14ac:dyDescent="0.3">
      <c r="B49" s="442"/>
      <c r="C49" s="430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5"/>
      <c r="P49" s="157"/>
    </row>
    <row r="50" spans="2:18" s="156" customFormat="1" ht="25.7" customHeight="1" x14ac:dyDescent="0.2">
      <c r="B50" s="417" t="s">
        <v>1</v>
      </c>
      <c r="C50" s="478">
        <f t="shared" ref="C50:O50" si="2">SUM(C9:C48)/2</f>
        <v>385</v>
      </c>
      <c r="D50" s="479">
        <f t="shared" si="2"/>
        <v>282</v>
      </c>
      <c r="E50" s="479">
        <f t="shared" si="2"/>
        <v>326</v>
      </c>
      <c r="F50" s="479">
        <f t="shared" si="2"/>
        <v>292</v>
      </c>
      <c r="G50" s="479">
        <f t="shared" si="2"/>
        <v>298</v>
      </c>
      <c r="H50" s="479">
        <f t="shared" si="2"/>
        <v>197</v>
      </c>
      <c r="I50" s="479">
        <f t="shared" si="2"/>
        <v>315</v>
      </c>
      <c r="J50" s="479">
        <f t="shared" si="2"/>
        <v>257</v>
      </c>
      <c r="K50" s="479">
        <f t="shared" si="2"/>
        <v>242</v>
      </c>
      <c r="L50" s="479">
        <f t="shared" si="2"/>
        <v>277</v>
      </c>
      <c r="M50" s="479">
        <f t="shared" si="2"/>
        <v>223</v>
      </c>
      <c r="N50" s="480">
        <f t="shared" si="2"/>
        <v>253</v>
      </c>
      <c r="O50" s="477">
        <f t="shared" si="2"/>
        <v>3347</v>
      </c>
      <c r="P50" s="157"/>
    </row>
    <row r="51" spans="2:18" s="167" customFormat="1" ht="18" customHeight="1" x14ac:dyDescent="0.25">
      <c r="B51" s="18" t="s">
        <v>404</v>
      </c>
      <c r="J51" s="154"/>
      <c r="K51" s="154"/>
      <c r="L51" s="154"/>
      <c r="M51" s="154"/>
      <c r="N51" s="154"/>
    </row>
    <row r="52" spans="2:18" s="167" customFormat="1" x14ac:dyDescent="0.25">
      <c r="B52" s="18" t="s">
        <v>405</v>
      </c>
    </row>
    <row r="53" spans="2:18" s="167" customFormat="1" x14ac:dyDescent="0.25">
      <c r="B53" s="18" t="s">
        <v>406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s="167" customFormat="1" x14ac:dyDescent="0.25">
      <c r="B54" s="3"/>
      <c r="J54" s="154"/>
      <c r="K54" s="154"/>
      <c r="L54" s="154"/>
      <c r="M54" s="154"/>
      <c r="N54" s="154"/>
      <c r="O54" s="168"/>
    </row>
    <row r="55" spans="2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8" x14ac:dyDescent="0.25">
      <c r="H56" s="151"/>
      <c r="J56" s="150"/>
      <c r="K56" s="150"/>
      <c r="L56" s="150"/>
      <c r="M56" s="150"/>
      <c r="N56" s="150"/>
    </row>
    <row r="57" spans="2:18" x14ac:dyDescent="0.25">
      <c r="J57" s="150"/>
      <c r="K57" s="150"/>
      <c r="L57" s="150"/>
      <c r="M57" s="150"/>
      <c r="N57" s="150"/>
    </row>
    <row r="58" spans="2:18" x14ac:dyDescent="0.25">
      <c r="J58" s="150"/>
      <c r="K58" s="150"/>
      <c r="L58" s="150"/>
      <c r="M58" s="150"/>
      <c r="N58" s="150"/>
    </row>
    <row r="59" spans="2:18" x14ac:dyDescent="0.25">
      <c r="J59" s="150"/>
      <c r="K59" s="150"/>
      <c r="L59" s="150"/>
      <c r="M59" s="150"/>
      <c r="N59" s="150"/>
    </row>
    <row r="60" spans="2:18" x14ac:dyDescent="0.25">
      <c r="J60" s="150"/>
      <c r="K60" s="150"/>
      <c r="L60" s="150"/>
      <c r="M60" s="150"/>
      <c r="N60" s="150"/>
    </row>
    <row r="61" spans="2:18" x14ac:dyDescent="0.25">
      <c r="J61" s="150"/>
      <c r="K61" s="150"/>
      <c r="L61" s="150"/>
      <c r="M61" s="150"/>
      <c r="N61" s="150"/>
    </row>
    <row r="62" spans="2:18" x14ac:dyDescent="0.25">
      <c r="J62" s="150"/>
      <c r="K62" s="150"/>
      <c r="L62" s="150"/>
      <c r="M62" s="150"/>
      <c r="N62" s="150"/>
    </row>
    <row r="63" spans="2:18" x14ac:dyDescent="0.25">
      <c r="J63" s="150"/>
      <c r="K63" s="150"/>
      <c r="L63" s="150"/>
      <c r="M63" s="150"/>
      <c r="N63" s="150"/>
    </row>
    <row r="64" spans="2:18" x14ac:dyDescent="0.25">
      <c r="J64" s="150"/>
      <c r="K64" s="150"/>
      <c r="L64" s="150"/>
      <c r="M64" s="150"/>
      <c r="N64" s="150"/>
    </row>
    <row r="65" spans="10:14" x14ac:dyDescent="0.25">
      <c r="J65" s="150"/>
      <c r="K65" s="150"/>
      <c r="L65" s="150"/>
      <c r="M65" s="150"/>
      <c r="N65" s="150"/>
    </row>
    <row r="66" spans="10:14" x14ac:dyDescent="0.25">
      <c r="J66" s="150"/>
      <c r="K66" s="150"/>
      <c r="L66" s="150"/>
      <c r="M66" s="150"/>
      <c r="N66" s="150"/>
    </row>
    <row r="67" spans="10:14" x14ac:dyDescent="0.25">
      <c r="J67" s="150"/>
      <c r="K67" s="150"/>
      <c r="L67" s="150"/>
      <c r="M67" s="150"/>
      <c r="N67" s="150"/>
    </row>
    <row r="68" spans="10:14" x14ac:dyDescent="0.25">
      <c r="J68" s="150"/>
      <c r="K68" s="150"/>
      <c r="L68" s="150"/>
      <c r="M68" s="150"/>
      <c r="N68" s="150"/>
    </row>
    <row r="69" spans="10:14" x14ac:dyDescent="0.25">
      <c r="J69" s="150"/>
      <c r="K69" s="150"/>
      <c r="L69" s="150"/>
      <c r="M69" s="150"/>
      <c r="N69" s="150"/>
    </row>
    <row r="70" spans="10:14" x14ac:dyDescent="0.25">
      <c r="J70" s="150"/>
      <c r="K70" s="150"/>
      <c r="L70" s="150"/>
      <c r="M70" s="150"/>
      <c r="N70" s="150"/>
    </row>
    <row r="71" spans="10:14" x14ac:dyDescent="0.25">
      <c r="J71" s="150"/>
      <c r="K71" s="150"/>
      <c r="L71" s="150"/>
      <c r="M71" s="150"/>
      <c r="N71" s="150"/>
    </row>
    <row r="72" spans="10:14" x14ac:dyDescent="0.25">
      <c r="J72" s="150"/>
      <c r="K72" s="150"/>
      <c r="L72" s="150"/>
      <c r="M72" s="150"/>
      <c r="N72" s="150"/>
    </row>
    <row r="73" spans="10:14" x14ac:dyDescent="0.25">
      <c r="J73" s="150"/>
      <c r="K73" s="150"/>
      <c r="L73" s="150"/>
      <c r="M73" s="150"/>
      <c r="N73" s="150"/>
    </row>
    <row r="74" spans="10:14" x14ac:dyDescent="0.25">
      <c r="J74" s="150"/>
      <c r="K74" s="150"/>
      <c r="L74" s="150"/>
      <c r="M74" s="150"/>
      <c r="N74" s="150"/>
    </row>
    <row r="75" spans="10:14" x14ac:dyDescent="0.25">
      <c r="J75" s="150"/>
      <c r="K75" s="150"/>
      <c r="L75" s="150"/>
      <c r="M75" s="150"/>
      <c r="N75" s="150"/>
    </row>
    <row r="76" spans="10:14" x14ac:dyDescent="0.25">
      <c r="J76" s="150"/>
      <c r="K76" s="150"/>
      <c r="L76" s="150"/>
      <c r="M76" s="150"/>
      <c r="N76" s="150"/>
    </row>
    <row r="77" spans="10:14" x14ac:dyDescent="0.25">
      <c r="J77" s="150"/>
      <c r="K77" s="150"/>
      <c r="L77" s="150"/>
      <c r="M77" s="150"/>
      <c r="N77" s="150"/>
    </row>
    <row r="78" spans="10:14" x14ac:dyDescent="0.25">
      <c r="J78" s="150"/>
      <c r="K78" s="150"/>
      <c r="L78" s="150"/>
      <c r="M78" s="150"/>
      <c r="N78" s="150"/>
    </row>
    <row r="79" spans="10:14" x14ac:dyDescent="0.25">
      <c r="J79" s="150"/>
      <c r="K79" s="150"/>
      <c r="L79" s="150"/>
      <c r="M79" s="150"/>
      <c r="N79" s="150"/>
    </row>
    <row r="80" spans="10:14" x14ac:dyDescent="0.25">
      <c r="J80" s="150"/>
      <c r="K80" s="150"/>
      <c r="L80" s="150"/>
      <c r="M80" s="150"/>
      <c r="N80" s="150"/>
    </row>
    <row r="81" spans="10:14" x14ac:dyDescent="0.25">
      <c r="J81" s="150"/>
      <c r="K81" s="150"/>
      <c r="L81" s="150"/>
      <c r="M81" s="150"/>
      <c r="N81" s="150"/>
    </row>
    <row r="82" spans="10:14" x14ac:dyDescent="0.25">
      <c r="J82" s="150"/>
      <c r="K82" s="150"/>
      <c r="L82" s="150"/>
      <c r="M82" s="150"/>
      <c r="N82" s="150"/>
    </row>
    <row r="83" spans="10:14" x14ac:dyDescent="0.25">
      <c r="J83" s="150"/>
      <c r="K83" s="150"/>
      <c r="L83" s="150"/>
      <c r="M83" s="150"/>
      <c r="N83" s="150"/>
    </row>
    <row r="84" spans="10:14" x14ac:dyDescent="0.25">
      <c r="J84" s="150"/>
      <c r="K84" s="150"/>
      <c r="L84" s="150"/>
      <c r="M84" s="150"/>
      <c r="N84" s="150"/>
    </row>
    <row r="85" spans="10:14" x14ac:dyDescent="0.25">
      <c r="J85" s="150"/>
      <c r="K85" s="150"/>
      <c r="L85" s="150"/>
      <c r="M85" s="150"/>
      <c r="N85" s="150"/>
    </row>
    <row r="86" spans="10:14" x14ac:dyDescent="0.25">
      <c r="J86" s="150"/>
      <c r="K86" s="150"/>
      <c r="L86" s="150"/>
      <c r="M86" s="150"/>
      <c r="N86" s="150"/>
    </row>
    <row r="87" spans="10:14" x14ac:dyDescent="0.25">
      <c r="J87" s="150"/>
      <c r="K87" s="150"/>
      <c r="L87" s="150"/>
      <c r="M87" s="150"/>
      <c r="N87" s="150"/>
    </row>
    <row r="88" spans="10:14" x14ac:dyDescent="0.25">
      <c r="J88" s="150"/>
      <c r="K88" s="150"/>
      <c r="L88" s="150"/>
      <c r="M88" s="150"/>
      <c r="N88" s="150"/>
    </row>
    <row r="89" spans="10:14" x14ac:dyDescent="0.25">
      <c r="J89" s="150"/>
      <c r="K89" s="150"/>
      <c r="L89" s="150"/>
      <c r="M89" s="150"/>
      <c r="N89" s="150"/>
    </row>
    <row r="90" spans="10:14" x14ac:dyDescent="0.25">
      <c r="J90" s="150"/>
      <c r="K90" s="150"/>
      <c r="L90" s="150"/>
      <c r="M90" s="150"/>
      <c r="N90" s="150"/>
    </row>
    <row r="91" spans="10:14" x14ac:dyDescent="0.25">
      <c r="J91" s="150"/>
      <c r="K91" s="150"/>
      <c r="L91" s="150"/>
      <c r="M91" s="150"/>
      <c r="N91" s="150"/>
    </row>
    <row r="92" spans="10:14" x14ac:dyDescent="0.25">
      <c r="J92" s="150"/>
      <c r="K92" s="150"/>
      <c r="L92" s="150"/>
      <c r="M92" s="150"/>
      <c r="N92" s="150"/>
    </row>
    <row r="93" spans="10:14" x14ac:dyDescent="0.25">
      <c r="J93" s="150"/>
      <c r="K93" s="150"/>
      <c r="L93" s="150"/>
      <c r="M93" s="150"/>
      <c r="N93" s="150"/>
    </row>
    <row r="94" spans="10:14" x14ac:dyDescent="0.25">
      <c r="J94" s="150"/>
      <c r="K94" s="150"/>
      <c r="L94" s="150"/>
      <c r="M94" s="150"/>
      <c r="N94" s="150"/>
    </row>
    <row r="95" spans="10:14" x14ac:dyDescent="0.25">
      <c r="J95" s="150"/>
      <c r="K95" s="150"/>
      <c r="L95" s="150"/>
      <c r="M95" s="150"/>
      <c r="N95" s="150"/>
    </row>
    <row r="96" spans="10:14" x14ac:dyDescent="0.25">
      <c r="J96" s="150"/>
      <c r="K96" s="150"/>
      <c r="L96" s="150"/>
      <c r="M96" s="150"/>
      <c r="N96" s="150"/>
    </row>
    <row r="97" spans="10:14" x14ac:dyDescent="0.25">
      <c r="J97" s="150"/>
      <c r="K97" s="150"/>
      <c r="L97" s="150"/>
      <c r="M97" s="150"/>
      <c r="N97" s="150"/>
    </row>
    <row r="98" spans="10:14" x14ac:dyDescent="0.25">
      <c r="J98" s="150"/>
      <c r="K98" s="150"/>
      <c r="L98" s="150"/>
      <c r="M98" s="150"/>
      <c r="N98" s="150"/>
    </row>
    <row r="99" spans="10:14" x14ac:dyDescent="0.25">
      <c r="J99" s="150"/>
      <c r="K99" s="150"/>
      <c r="L99" s="150"/>
      <c r="M99" s="150"/>
      <c r="N99" s="150"/>
    </row>
    <row r="100" spans="10:14" x14ac:dyDescent="0.25">
      <c r="J100" s="150"/>
      <c r="K100" s="150"/>
      <c r="L100" s="150"/>
      <c r="M100" s="150"/>
      <c r="N100" s="150"/>
    </row>
    <row r="101" spans="10:14" x14ac:dyDescent="0.25">
      <c r="J101" s="150"/>
      <c r="K101" s="150"/>
      <c r="L101" s="150"/>
      <c r="M101" s="150"/>
      <c r="N101" s="150"/>
    </row>
    <row r="102" spans="10:14" x14ac:dyDescent="0.25">
      <c r="J102" s="150"/>
      <c r="K102" s="150"/>
      <c r="L102" s="150"/>
      <c r="M102" s="150"/>
      <c r="N102" s="150"/>
    </row>
    <row r="103" spans="10:14" x14ac:dyDescent="0.25">
      <c r="J103" s="150"/>
      <c r="K103" s="150"/>
      <c r="L103" s="150"/>
      <c r="M103" s="150"/>
      <c r="N103" s="150"/>
    </row>
    <row r="104" spans="10:14" x14ac:dyDescent="0.25">
      <c r="J104" s="150"/>
      <c r="K104" s="150"/>
      <c r="L104" s="150"/>
      <c r="M104" s="150"/>
      <c r="N104" s="150"/>
    </row>
    <row r="105" spans="10:14" x14ac:dyDescent="0.25">
      <c r="J105" s="150"/>
      <c r="K105" s="150"/>
      <c r="L105" s="150"/>
      <c r="M105" s="150"/>
      <c r="N105" s="150"/>
    </row>
  </sheetData>
  <mergeCells count="5">
    <mergeCell ref="B3:O3"/>
    <mergeCell ref="B4:O4"/>
    <mergeCell ref="C7:N7"/>
    <mergeCell ref="O7:O8"/>
    <mergeCell ref="B1:O1"/>
  </mergeCells>
  <printOptions horizontalCentered="1" verticalCentered="1"/>
  <pageMargins left="0" right="0" top="0" bottom="0" header="0" footer="0"/>
  <pageSetup paperSize="9" scale="5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1"/>
  <sheetViews>
    <sheetView showGridLines="0" view="pageBreakPreview" topLeftCell="A91" zoomScale="64" zoomScaleNormal="90" zoomScaleSheetLayoutView="64" workbookViewId="0">
      <selection activeCell="B47" sqref="B47:B49"/>
    </sheetView>
  </sheetViews>
  <sheetFormatPr baseColWidth="10" defaultRowHeight="15" x14ac:dyDescent="0.25"/>
  <cols>
    <col min="1" max="1" width="26.85546875" customWidth="1"/>
    <col min="2" max="2" width="36.7109375" style="170" customWidth="1"/>
    <col min="15" max="15" width="13.140625" customWidth="1"/>
  </cols>
  <sheetData>
    <row r="1" spans="1:16" ht="18" customHeight="1" x14ac:dyDescent="0.25">
      <c r="B1" s="537" t="s">
        <v>399</v>
      </c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</row>
    <row r="2" spans="1:16" ht="18" x14ac:dyDescent="0.25">
      <c r="B2" s="165" t="s">
        <v>60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6" ht="18" x14ac:dyDescent="0.25">
      <c r="B3" s="538" t="s">
        <v>240</v>
      </c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16" ht="18" x14ac:dyDescent="0.25">
      <c r="B4" s="538" t="s">
        <v>223</v>
      </c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16" ht="18" x14ac:dyDescent="0.25">
      <c r="B5" s="163" t="s">
        <v>377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</row>
    <row r="6" spans="1:16" ht="8.25" customHeight="1" x14ac:dyDescent="0.25">
      <c r="B6" s="173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6" ht="30.75" customHeight="1" thickBot="1" x14ac:dyDescent="0.3">
      <c r="B7" s="436" t="s">
        <v>222</v>
      </c>
      <c r="C7" s="579" t="s">
        <v>54</v>
      </c>
      <c r="D7" s="580"/>
      <c r="E7" s="580"/>
      <c r="F7" s="580"/>
      <c r="G7" s="580"/>
      <c r="H7" s="580"/>
      <c r="I7" s="580"/>
      <c r="J7" s="580"/>
      <c r="K7" s="580"/>
      <c r="L7" s="580"/>
      <c r="M7" s="580"/>
      <c r="N7" s="580"/>
      <c r="O7" s="581" t="s">
        <v>1</v>
      </c>
    </row>
    <row r="8" spans="1:16" ht="23.25" customHeight="1" x14ac:dyDescent="0.25">
      <c r="B8" s="483" t="s">
        <v>56</v>
      </c>
      <c r="C8" s="392" t="s">
        <v>2</v>
      </c>
      <c r="D8" s="392" t="s">
        <v>3</v>
      </c>
      <c r="E8" s="392" t="s">
        <v>4</v>
      </c>
      <c r="F8" s="392" t="s">
        <v>5</v>
      </c>
      <c r="G8" s="392" t="s">
        <v>6</v>
      </c>
      <c r="H8" s="392" t="s">
        <v>7</v>
      </c>
      <c r="I8" s="392" t="s">
        <v>8</v>
      </c>
      <c r="J8" s="392" t="s">
        <v>9</v>
      </c>
      <c r="K8" s="392" t="s">
        <v>10</v>
      </c>
      <c r="L8" s="392" t="s">
        <v>11</v>
      </c>
      <c r="M8" s="392" t="s">
        <v>12</v>
      </c>
      <c r="N8" s="392" t="s">
        <v>13</v>
      </c>
      <c r="O8" s="582"/>
    </row>
    <row r="9" spans="1:16" ht="14.25" customHeight="1" x14ac:dyDescent="0.25">
      <c r="A9" s="206"/>
      <c r="B9" s="386" t="s">
        <v>221</v>
      </c>
      <c r="C9" s="487">
        <v>0</v>
      </c>
      <c r="D9" s="488">
        <v>0</v>
      </c>
      <c r="E9" s="488">
        <v>0</v>
      </c>
      <c r="F9" s="488">
        <v>0</v>
      </c>
      <c r="G9" s="488">
        <v>0</v>
      </c>
      <c r="H9" s="488">
        <v>0</v>
      </c>
      <c r="I9" s="488">
        <v>0</v>
      </c>
      <c r="J9" s="488">
        <v>0</v>
      </c>
      <c r="K9" s="488">
        <v>0</v>
      </c>
      <c r="L9" s="488">
        <v>0</v>
      </c>
      <c r="M9" s="488">
        <v>0</v>
      </c>
      <c r="N9" s="488">
        <v>0</v>
      </c>
      <c r="O9" s="494">
        <f>+O10+O11</f>
        <v>0</v>
      </c>
      <c r="P9" s="125"/>
    </row>
    <row r="10" spans="1:16" ht="14.25" customHeight="1" x14ac:dyDescent="0.25">
      <c r="A10" s="407"/>
      <c r="B10" s="438" t="s">
        <v>29</v>
      </c>
      <c r="C10" s="489">
        <v>0</v>
      </c>
      <c r="D10" s="188">
        <v>0</v>
      </c>
      <c r="E10" s="188">
        <v>0</v>
      </c>
      <c r="F10" s="188">
        <v>0</v>
      </c>
      <c r="G10" s="188">
        <v>0</v>
      </c>
      <c r="H10" s="188">
        <v>0</v>
      </c>
      <c r="I10" s="188">
        <v>0</v>
      </c>
      <c r="J10" s="188">
        <v>0</v>
      </c>
      <c r="K10" s="188">
        <v>0</v>
      </c>
      <c r="L10" s="188">
        <v>0</v>
      </c>
      <c r="M10" s="188">
        <v>0</v>
      </c>
      <c r="N10" s="188">
        <v>0</v>
      </c>
      <c r="O10" s="495">
        <f t="shared" ref="O10:O74" si="0">SUM(C10:N10)</f>
        <v>0</v>
      </c>
      <c r="P10" s="125"/>
    </row>
    <row r="11" spans="1:16" ht="14.25" customHeight="1" x14ac:dyDescent="0.25">
      <c r="A11" s="408"/>
      <c r="B11" s="439" t="s">
        <v>57</v>
      </c>
      <c r="C11" s="489">
        <v>0</v>
      </c>
      <c r="D11" s="188">
        <v>0</v>
      </c>
      <c r="E11" s="188">
        <v>0</v>
      </c>
      <c r="F11" s="188">
        <v>0</v>
      </c>
      <c r="G11" s="188">
        <v>0</v>
      </c>
      <c r="H11" s="188">
        <v>0</v>
      </c>
      <c r="I11" s="188">
        <v>0</v>
      </c>
      <c r="J11" s="188">
        <v>0</v>
      </c>
      <c r="K11" s="188">
        <v>0</v>
      </c>
      <c r="L11" s="188">
        <v>0</v>
      </c>
      <c r="M11" s="188">
        <v>0</v>
      </c>
      <c r="N11" s="188">
        <v>0</v>
      </c>
      <c r="O11" s="495">
        <f t="shared" si="0"/>
        <v>0</v>
      </c>
      <c r="P11" s="125"/>
    </row>
    <row r="12" spans="1:16" ht="14.25" customHeight="1" x14ac:dyDescent="0.25">
      <c r="A12" s="206"/>
      <c r="B12" s="386" t="s">
        <v>371</v>
      </c>
      <c r="C12" s="490">
        <v>39</v>
      </c>
      <c r="D12" s="187">
        <v>26</v>
      </c>
      <c r="E12" s="187">
        <v>22</v>
      </c>
      <c r="F12" s="187">
        <v>23</v>
      </c>
      <c r="G12" s="187">
        <v>18</v>
      </c>
      <c r="H12" s="187">
        <v>13</v>
      </c>
      <c r="I12" s="187">
        <v>28</v>
      </c>
      <c r="J12" s="187">
        <v>21</v>
      </c>
      <c r="K12" s="187">
        <v>21</v>
      </c>
      <c r="L12" s="187">
        <v>30</v>
      </c>
      <c r="M12" s="187">
        <v>42</v>
      </c>
      <c r="N12" s="187">
        <v>52</v>
      </c>
      <c r="O12" s="496">
        <f>+O13+O14</f>
        <v>335</v>
      </c>
      <c r="P12" s="125"/>
    </row>
    <row r="13" spans="1:16" ht="14.25" customHeight="1" x14ac:dyDescent="0.25">
      <c r="A13" s="407"/>
      <c r="B13" s="438" t="s">
        <v>31</v>
      </c>
      <c r="C13" s="491">
        <v>39</v>
      </c>
      <c r="D13" s="188">
        <v>26</v>
      </c>
      <c r="E13" s="183">
        <v>22</v>
      </c>
      <c r="F13" s="183">
        <v>23</v>
      </c>
      <c r="G13" s="183">
        <v>18</v>
      </c>
      <c r="H13" s="183">
        <v>13</v>
      </c>
      <c r="I13" s="183">
        <v>28</v>
      </c>
      <c r="J13" s="183">
        <v>21</v>
      </c>
      <c r="K13" s="183">
        <v>21</v>
      </c>
      <c r="L13" s="183">
        <v>30</v>
      </c>
      <c r="M13" s="183">
        <v>42</v>
      </c>
      <c r="N13" s="183">
        <v>52</v>
      </c>
      <c r="O13" s="497">
        <f t="shared" si="0"/>
        <v>335</v>
      </c>
      <c r="P13" s="125"/>
    </row>
    <row r="14" spans="1:16" ht="14.25" customHeight="1" x14ac:dyDescent="0.25">
      <c r="A14" s="407"/>
      <c r="B14" s="438" t="s">
        <v>220</v>
      </c>
      <c r="C14" s="489">
        <v>0</v>
      </c>
      <c r="D14" s="188">
        <v>0</v>
      </c>
      <c r="E14" s="188">
        <v>0</v>
      </c>
      <c r="F14" s="188">
        <v>0</v>
      </c>
      <c r="G14" s="188">
        <v>0</v>
      </c>
      <c r="H14" s="188">
        <v>0</v>
      </c>
      <c r="I14" s="188">
        <v>0</v>
      </c>
      <c r="J14" s="188">
        <v>0</v>
      </c>
      <c r="K14" s="188">
        <v>0</v>
      </c>
      <c r="L14" s="188">
        <v>0</v>
      </c>
      <c r="M14" s="188">
        <v>0</v>
      </c>
      <c r="N14" s="188">
        <v>0</v>
      </c>
      <c r="O14" s="495">
        <f t="shared" si="0"/>
        <v>0</v>
      </c>
      <c r="P14" s="125"/>
    </row>
    <row r="15" spans="1:16" ht="14.25" customHeight="1" x14ac:dyDescent="0.25">
      <c r="A15" s="206"/>
      <c r="B15" s="386" t="s">
        <v>219</v>
      </c>
      <c r="C15" s="490">
        <v>22</v>
      </c>
      <c r="D15" s="187">
        <v>10</v>
      </c>
      <c r="E15" s="187">
        <v>14</v>
      </c>
      <c r="F15" s="187">
        <v>6</v>
      </c>
      <c r="G15" s="187">
        <v>24</v>
      </c>
      <c r="H15" s="187">
        <v>4</v>
      </c>
      <c r="I15" s="187">
        <v>20</v>
      </c>
      <c r="J15" s="187">
        <v>6</v>
      </c>
      <c r="K15" s="187">
        <v>3</v>
      </c>
      <c r="L15" s="187">
        <v>2</v>
      </c>
      <c r="M15" s="187">
        <v>4</v>
      </c>
      <c r="N15" s="187">
        <v>4</v>
      </c>
      <c r="O15" s="496">
        <f>+O16+O17</f>
        <v>119</v>
      </c>
      <c r="P15" s="125"/>
    </row>
    <row r="16" spans="1:16" ht="14.25" customHeight="1" x14ac:dyDescent="0.25">
      <c r="A16" s="407"/>
      <c r="B16" s="438" t="s">
        <v>14</v>
      </c>
      <c r="C16" s="489">
        <v>5</v>
      </c>
      <c r="D16" s="188">
        <v>6</v>
      </c>
      <c r="E16" s="188">
        <v>9</v>
      </c>
      <c r="F16" s="188">
        <v>3</v>
      </c>
      <c r="G16" s="188">
        <v>6</v>
      </c>
      <c r="H16" s="188">
        <v>4</v>
      </c>
      <c r="I16" s="188">
        <v>15</v>
      </c>
      <c r="J16" s="188">
        <v>0</v>
      </c>
      <c r="K16" s="188">
        <v>0</v>
      </c>
      <c r="L16" s="188">
        <v>0</v>
      </c>
      <c r="M16" s="188">
        <v>0</v>
      </c>
      <c r="N16" s="188">
        <v>0</v>
      </c>
      <c r="O16" s="495">
        <f t="shared" si="0"/>
        <v>48</v>
      </c>
      <c r="P16" s="125"/>
    </row>
    <row r="17" spans="1:16" ht="14.25" customHeight="1" x14ac:dyDescent="0.25">
      <c r="A17" s="407"/>
      <c r="B17" s="438" t="s">
        <v>73</v>
      </c>
      <c r="C17" s="489">
        <v>17</v>
      </c>
      <c r="D17" s="188">
        <v>4</v>
      </c>
      <c r="E17" s="188">
        <v>5</v>
      </c>
      <c r="F17" s="188">
        <v>3</v>
      </c>
      <c r="G17" s="188">
        <v>18</v>
      </c>
      <c r="H17" s="188">
        <v>0</v>
      </c>
      <c r="I17" s="188">
        <v>5</v>
      </c>
      <c r="J17" s="188">
        <v>6</v>
      </c>
      <c r="K17" s="188">
        <v>3</v>
      </c>
      <c r="L17" s="188">
        <v>2</v>
      </c>
      <c r="M17" s="188">
        <v>4</v>
      </c>
      <c r="N17" s="188">
        <v>4</v>
      </c>
      <c r="O17" s="495">
        <f t="shared" si="0"/>
        <v>71</v>
      </c>
      <c r="P17" s="125"/>
    </row>
    <row r="18" spans="1:16" ht="14.25" customHeight="1" x14ac:dyDescent="0.25">
      <c r="A18" s="206"/>
      <c r="B18" s="386" t="s">
        <v>26</v>
      </c>
      <c r="C18" s="490">
        <v>653</v>
      </c>
      <c r="D18" s="187">
        <v>557</v>
      </c>
      <c r="E18" s="187">
        <v>745</v>
      </c>
      <c r="F18" s="187">
        <v>762</v>
      </c>
      <c r="G18" s="187">
        <v>717</v>
      </c>
      <c r="H18" s="187">
        <v>689</v>
      </c>
      <c r="I18" s="187">
        <v>922</v>
      </c>
      <c r="J18" s="187">
        <v>741</v>
      </c>
      <c r="K18" s="187">
        <v>930</v>
      </c>
      <c r="L18" s="187">
        <v>956</v>
      </c>
      <c r="M18" s="187">
        <v>680</v>
      </c>
      <c r="N18" s="187">
        <v>6</v>
      </c>
      <c r="O18" s="496">
        <f>SUM(O19:O22)</f>
        <v>8358</v>
      </c>
      <c r="P18" s="125"/>
    </row>
    <row r="19" spans="1:16" ht="14.25" customHeight="1" x14ac:dyDescent="0.25">
      <c r="A19" s="407"/>
      <c r="B19" s="438" t="s">
        <v>26</v>
      </c>
      <c r="C19" s="489">
        <v>585</v>
      </c>
      <c r="D19" s="188">
        <v>516</v>
      </c>
      <c r="E19" s="188">
        <v>704</v>
      </c>
      <c r="F19" s="188">
        <v>712</v>
      </c>
      <c r="G19" s="188">
        <v>657</v>
      </c>
      <c r="H19" s="188">
        <v>620</v>
      </c>
      <c r="I19" s="188">
        <v>897</v>
      </c>
      <c r="J19" s="188">
        <v>700</v>
      </c>
      <c r="K19" s="188">
        <v>884</v>
      </c>
      <c r="L19" s="188">
        <v>914</v>
      </c>
      <c r="M19" s="188">
        <v>664</v>
      </c>
      <c r="N19" s="188">
        <v>0</v>
      </c>
      <c r="O19" s="495">
        <f t="shared" si="0"/>
        <v>7853</v>
      </c>
      <c r="P19" s="125"/>
    </row>
    <row r="20" spans="1:16" ht="14.25" customHeight="1" x14ac:dyDescent="0.25">
      <c r="A20" s="407"/>
      <c r="B20" s="438" t="s">
        <v>28</v>
      </c>
      <c r="C20" s="489">
        <v>23</v>
      </c>
      <c r="D20" s="188">
        <v>3</v>
      </c>
      <c r="E20" s="188">
        <v>8</v>
      </c>
      <c r="F20" s="188">
        <v>30</v>
      </c>
      <c r="G20" s="188">
        <v>15</v>
      </c>
      <c r="H20" s="188">
        <v>14</v>
      </c>
      <c r="I20" s="188">
        <v>15</v>
      </c>
      <c r="J20" s="188">
        <v>16</v>
      </c>
      <c r="K20" s="188">
        <v>13</v>
      </c>
      <c r="L20" s="188">
        <v>12</v>
      </c>
      <c r="M20" s="188">
        <v>16</v>
      </c>
      <c r="N20" s="188">
        <v>6</v>
      </c>
      <c r="O20" s="495">
        <f t="shared" si="0"/>
        <v>171</v>
      </c>
      <c r="P20" s="125"/>
    </row>
    <row r="21" spans="1:16" s="134" customFormat="1" ht="14.25" customHeight="1" x14ac:dyDescent="0.25">
      <c r="A21" s="407"/>
      <c r="B21" s="438" t="s">
        <v>32</v>
      </c>
      <c r="C21" s="489">
        <v>0</v>
      </c>
      <c r="D21" s="188">
        <v>0</v>
      </c>
      <c r="E21" s="188">
        <v>0</v>
      </c>
      <c r="F21" s="188">
        <v>0</v>
      </c>
      <c r="G21" s="188">
        <v>0</v>
      </c>
      <c r="H21" s="188">
        <v>0</v>
      </c>
      <c r="I21" s="188">
        <v>0</v>
      </c>
      <c r="J21" s="188">
        <v>0</v>
      </c>
      <c r="K21" s="188">
        <v>0</v>
      </c>
      <c r="L21" s="188">
        <v>0</v>
      </c>
      <c r="M21" s="188">
        <v>0</v>
      </c>
      <c r="N21" s="188">
        <v>0</v>
      </c>
      <c r="O21" s="495">
        <f t="shared" si="0"/>
        <v>0</v>
      </c>
      <c r="P21" s="172"/>
    </row>
    <row r="22" spans="1:16" s="134" customFormat="1" ht="14.25" customHeight="1" x14ac:dyDescent="0.25">
      <c r="A22" s="407"/>
      <c r="B22" s="438" t="s">
        <v>40</v>
      </c>
      <c r="C22" s="489">
        <v>45</v>
      </c>
      <c r="D22" s="188">
        <v>38</v>
      </c>
      <c r="E22" s="188">
        <v>33</v>
      </c>
      <c r="F22" s="188">
        <v>20</v>
      </c>
      <c r="G22" s="188">
        <v>45</v>
      </c>
      <c r="H22" s="188">
        <v>55</v>
      </c>
      <c r="I22" s="188">
        <v>10</v>
      </c>
      <c r="J22" s="188">
        <v>25</v>
      </c>
      <c r="K22" s="188">
        <v>33</v>
      </c>
      <c r="L22" s="188">
        <v>30</v>
      </c>
      <c r="M22" s="188">
        <v>0</v>
      </c>
      <c r="N22" s="188">
        <v>0</v>
      </c>
      <c r="O22" s="495">
        <f t="shared" si="0"/>
        <v>334</v>
      </c>
      <c r="P22" s="172"/>
    </row>
    <row r="23" spans="1:16" s="84" customFormat="1" ht="14.25" customHeight="1" x14ac:dyDescent="0.25">
      <c r="A23" s="206"/>
      <c r="B23" s="386" t="s">
        <v>218</v>
      </c>
      <c r="C23" s="490">
        <v>33</v>
      </c>
      <c r="D23" s="187">
        <v>29</v>
      </c>
      <c r="E23" s="187">
        <v>33</v>
      </c>
      <c r="F23" s="187">
        <v>40</v>
      </c>
      <c r="G23" s="187">
        <v>35</v>
      </c>
      <c r="H23" s="187">
        <v>49</v>
      </c>
      <c r="I23" s="187">
        <v>38</v>
      </c>
      <c r="J23" s="187">
        <v>43</v>
      </c>
      <c r="K23" s="187">
        <v>37</v>
      </c>
      <c r="L23" s="187">
        <v>38</v>
      </c>
      <c r="M23" s="187">
        <v>50</v>
      </c>
      <c r="N23" s="187">
        <v>28</v>
      </c>
      <c r="O23" s="496">
        <f>+O24</f>
        <v>453</v>
      </c>
      <c r="P23" s="125"/>
    </row>
    <row r="24" spans="1:16" ht="14.25" customHeight="1" x14ac:dyDescent="0.25">
      <c r="A24" s="407"/>
      <c r="B24" s="438" t="s">
        <v>218</v>
      </c>
      <c r="C24" s="489">
        <v>33</v>
      </c>
      <c r="D24" s="188">
        <v>29</v>
      </c>
      <c r="E24" s="188">
        <v>33</v>
      </c>
      <c r="F24" s="188">
        <v>40</v>
      </c>
      <c r="G24" s="188">
        <v>35</v>
      </c>
      <c r="H24" s="188">
        <v>49</v>
      </c>
      <c r="I24" s="188">
        <v>38</v>
      </c>
      <c r="J24" s="188">
        <v>43</v>
      </c>
      <c r="K24" s="188">
        <v>37</v>
      </c>
      <c r="L24" s="188">
        <v>38</v>
      </c>
      <c r="M24" s="188">
        <v>50</v>
      </c>
      <c r="N24" s="188">
        <v>28</v>
      </c>
      <c r="O24" s="495">
        <f t="shared" si="0"/>
        <v>453</v>
      </c>
      <c r="P24" s="125"/>
    </row>
    <row r="25" spans="1:16" s="135" customFormat="1" ht="14.25" customHeight="1" x14ac:dyDescent="0.25">
      <c r="A25" s="206"/>
      <c r="B25" s="386" t="s">
        <v>217</v>
      </c>
      <c r="C25" s="490">
        <v>60</v>
      </c>
      <c r="D25" s="187">
        <v>42</v>
      </c>
      <c r="E25" s="187">
        <v>42</v>
      </c>
      <c r="F25" s="187">
        <v>46</v>
      </c>
      <c r="G25" s="187">
        <v>53</v>
      </c>
      <c r="H25" s="187">
        <v>29</v>
      </c>
      <c r="I25" s="187">
        <v>50</v>
      </c>
      <c r="J25" s="187">
        <v>0</v>
      </c>
      <c r="K25" s="187">
        <v>41</v>
      </c>
      <c r="L25" s="187">
        <v>25</v>
      </c>
      <c r="M25" s="187">
        <v>0</v>
      </c>
      <c r="N25" s="187">
        <v>0</v>
      </c>
      <c r="O25" s="496">
        <f>+O26+O27</f>
        <v>388</v>
      </c>
      <c r="P25" s="125"/>
    </row>
    <row r="26" spans="1:16" ht="14.25" customHeight="1" x14ac:dyDescent="0.25">
      <c r="A26" s="407"/>
      <c r="B26" s="438" t="s">
        <v>217</v>
      </c>
      <c r="C26" s="489">
        <v>60</v>
      </c>
      <c r="D26" s="188">
        <v>42</v>
      </c>
      <c r="E26" s="188">
        <v>42</v>
      </c>
      <c r="F26" s="188">
        <v>46</v>
      </c>
      <c r="G26" s="188">
        <v>53</v>
      </c>
      <c r="H26" s="188">
        <v>29</v>
      </c>
      <c r="I26" s="188">
        <v>50</v>
      </c>
      <c r="J26" s="188">
        <v>0</v>
      </c>
      <c r="K26" s="188">
        <v>41</v>
      </c>
      <c r="L26" s="188">
        <v>25</v>
      </c>
      <c r="M26" s="188">
        <v>0</v>
      </c>
      <c r="N26" s="188">
        <v>0</v>
      </c>
      <c r="O26" s="495">
        <f t="shared" si="0"/>
        <v>388</v>
      </c>
      <c r="P26" s="125"/>
    </row>
    <row r="27" spans="1:16" ht="14.25" customHeight="1" x14ac:dyDescent="0.25">
      <c r="A27" s="407"/>
      <c r="B27" s="438" t="s">
        <v>216</v>
      </c>
      <c r="C27" s="489">
        <v>0</v>
      </c>
      <c r="D27" s="188">
        <v>0</v>
      </c>
      <c r="E27" s="188">
        <v>0</v>
      </c>
      <c r="F27" s="188">
        <v>0</v>
      </c>
      <c r="G27" s="188">
        <v>0</v>
      </c>
      <c r="H27" s="188">
        <v>0</v>
      </c>
      <c r="I27" s="188">
        <v>0</v>
      </c>
      <c r="J27" s="188">
        <v>0</v>
      </c>
      <c r="K27" s="188">
        <v>0</v>
      </c>
      <c r="L27" s="188">
        <v>0</v>
      </c>
      <c r="M27" s="188">
        <v>0</v>
      </c>
      <c r="N27" s="188">
        <v>0</v>
      </c>
      <c r="O27" s="495">
        <f t="shared" si="0"/>
        <v>0</v>
      </c>
      <c r="P27" s="125"/>
    </row>
    <row r="28" spans="1:16" ht="14.25" customHeight="1" x14ac:dyDescent="0.25">
      <c r="A28" s="206"/>
      <c r="B28" s="386" t="s">
        <v>27</v>
      </c>
      <c r="C28" s="490">
        <v>73</v>
      </c>
      <c r="D28" s="187">
        <v>74</v>
      </c>
      <c r="E28" s="187">
        <v>78</v>
      </c>
      <c r="F28" s="187">
        <v>79</v>
      </c>
      <c r="G28" s="187">
        <v>81</v>
      </c>
      <c r="H28" s="187">
        <v>70</v>
      </c>
      <c r="I28" s="187">
        <v>77</v>
      </c>
      <c r="J28" s="187">
        <v>56</v>
      </c>
      <c r="K28" s="187">
        <v>60</v>
      </c>
      <c r="L28" s="187">
        <v>69</v>
      </c>
      <c r="M28" s="187">
        <v>60</v>
      </c>
      <c r="N28" s="187">
        <v>85</v>
      </c>
      <c r="O28" s="496">
        <f>+O29</f>
        <v>862</v>
      </c>
      <c r="P28" s="125"/>
    </row>
    <row r="29" spans="1:16" s="135" customFormat="1" ht="14.25" customHeight="1" x14ac:dyDescent="0.25">
      <c r="A29" s="407"/>
      <c r="B29" s="438" t="s">
        <v>27</v>
      </c>
      <c r="C29" s="489">
        <v>73</v>
      </c>
      <c r="D29" s="188">
        <v>74</v>
      </c>
      <c r="E29" s="188">
        <v>78</v>
      </c>
      <c r="F29" s="188">
        <v>79</v>
      </c>
      <c r="G29" s="188">
        <v>81</v>
      </c>
      <c r="H29" s="188">
        <v>70</v>
      </c>
      <c r="I29" s="188">
        <v>77</v>
      </c>
      <c r="J29" s="188">
        <v>56</v>
      </c>
      <c r="K29" s="188">
        <v>60</v>
      </c>
      <c r="L29" s="188">
        <v>69</v>
      </c>
      <c r="M29" s="188">
        <v>60</v>
      </c>
      <c r="N29" s="188">
        <v>85</v>
      </c>
      <c r="O29" s="495">
        <f t="shared" si="0"/>
        <v>862</v>
      </c>
      <c r="P29" s="125"/>
    </row>
    <row r="30" spans="1:16" ht="14.25" customHeight="1" x14ac:dyDescent="0.25">
      <c r="A30" s="206"/>
      <c r="B30" s="386" t="s">
        <v>215</v>
      </c>
      <c r="C30" s="490">
        <v>199</v>
      </c>
      <c r="D30" s="187">
        <v>141</v>
      </c>
      <c r="E30" s="187">
        <v>118</v>
      </c>
      <c r="F30" s="187">
        <v>113</v>
      </c>
      <c r="G30" s="187">
        <v>158</v>
      </c>
      <c r="H30" s="187">
        <v>1</v>
      </c>
      <c r="I30" s="187">
        <v>2</v>
      </c>
      <c r="J30" s="187">
        <v>3</v>
      </c>
      <c r="K30" s="187">
        <v>2</v>
      </c>
      <c r="L30" s="187">
        <v>3</v>
      </c>
      <c r="M30" s="187">
        <v>6</v>
      </c>
      <c r="N30" s="187">
        <v>1</v>
      </c>
      <c r="O30" s="496">
        <f>+O31+O32+O33</f>
        <v>747</v>
      </c>
      <c r="P30" s="125"/>
    </row>
    <row r="31" spans="1:16" s="135" customFormat="1" ht="14.25" customHeight="1" x14ac:dyDescent="0.25">
      <c r="A31" s="407"/>
      <c r="B31" s="438" t="s">
        <v>215</v>
      </c>
      <c r="C31" s="489">
        <v>186</v>
      </c>
      <c r="D31" s="188">
        <v>137</v>
      </c>
      <c r="E31" s="188">
        <v>115</v>
      </c>
      <c r="F31" s="188">
        <v>111</v>
      </c>
      <c r="G31" s="188">
        <v>155</v>
      </c>
      <c r="H31" s="188">
        <v>0</v>
      </c>
      <c r="I31" s="188">
        <v>0</v>
      </c>
      <c r="J31" s="188">
        <v>0</v>
      </c>
      <c r="K31" s="188">
        <v>0</v>
      </c>
      <c r="L31" s="188">
        <v>0</v>
      </c>
      <c r="M31" s="188">
        <v>0</v>
      </c>
      <c r="N31" s="188">
        <v>0</v>
      </c>
      <c r="O31" s="495">
        <f t="shared" si="0"/>
        <v>704</v>
      </c>
      <c r="P31" s="125"/>
    </row>
    <row r="32" spans="1:16" ht="14.25" customHeight="1" x14ac:dyDescent="0.25">
      <c r="A32" s="407"/>
      <c r="B32" s="438" t="s">
        <v>46</v>
      </c>
      <c r="C32" s="489">
        <v>13</v>
      </c>
      <c r="D32" s="188">
        <v>2</v>
      </c>
      <c r="E32" s="188">
        <v>2</v>
      </c>
      <c r="F32" s="188">
        <v>1</v>
      </c>
      <c r="G32" s="188">
        <v>2</v>
      </c>
      <c r="H32" s="188">
        <v>0</v>
      </c>
      <c r="I32" s="188">
        <v>0</v>
      </c>
      <c r="J32" s="188">
        <v>1</v>
      </c>
      <c r="K32" s="188">
        <v>0</v>
      </c>
      <c r="L32" s="188">
        <v>0</v>
      </c>
      <c r="M32" s="188">
        <v>5</v>
      </c>
      <c r="N32" s="188">
        <v>0</v>
      </c>
      <c r="O32" s="495">
        <f t="shared" si="0"/>
        <v>26</v>
      </c>
      <c r="P32" s="125"/>
    </row>
    <row r="33" spans="1:16" s="135" customFormat="1" ht="14.25" customHeight="1" x14ac:dyDescent="0.25">
      <c r="A33" s="407"/>
      <c r="B33" s="438" t="s">
        <v>214</v>
      </c>
      <c r="C33" s="489">
        <v>0</v>
      </c>
      <c r="D33" s="188">
        <v>2</v>
      </c>
      <c r="E33" s="188">
        <v>1</v>
      </c>
      <c r="F33" s="188">
        <v>1</v>
      </c>
      <c r="G33" s="188">
        <v>1</v>
      </c>
      <c r="H33" s="188">
        <v>1</v>
      </c>
      <c r="I33" s="188">
        <v>2</v>
      </c>
      <c r="J33" s="188">
        <v>2</v>
      </c>
      <c r="K33" s="188">
        <v>2</v>
      </c>
      <c r="L33" s="188">
        <v>3</v>
      </c>
      <c r="M33" s="188">
        <v>1</v>
      </c>
      <c r="N33" s="188">
        <v>1</v>
      </c>
      <c r="O33" s="495">
        <f t="shared" si="0"/>
        <v>17</v>
      </c>
      <c r="P33" s="125"/>
    </row>
    <row r="34" spans="1:16" ht="14.25" customHeight="1" x14ac:dyDescent="0.25">
      <c r="A34" s="206"/>
      <c r="B34" s="386" t="s">
        <v>34</v>
      </c>
      <c r="C34" s="490">
        <v>0</v>
      </c>
      <c r="D34" s="187">
        <v>0</v>
      </c>
      <c r="E34" s="187">
        <v>0</v>
      </c>
      <c r="F34" s="187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0</v>
      </c>
      <c r="O34" s="496">
        <f>+O35</f>
        <v>0</v>
      </c>
      <c r="P34" s="125"/>
    </row>
    <row r="35" spans="1:16" ht="14.25" customHeight="1" x14ac:dyDescent="0.25">
      <c r="A35" s="407"/>
      <c r="B35" s="438" t="s">
        <v>34</v>
      </c>
      <c r="C35" s="489">
        <v>0</v>
      </c>
      <c r="D35" s="188">
        <v>0</v>
      </c>
      <c r="E35" s="188">
        <v>0</v>
      </c>
      <c r="F35" s="188">
        <v>0</v>
      </c>
      <c r="G35" s="188">
        <v>0</v>
      </c>
      <c r="H35" s="188">
        <v>0</v>
      </c>
      <c r="I35" s="188">
        <v>0</v>
      </c>
      <c r="J35" s="188">
        <v>0</v>
      </c>
      <c r="K35" s="188">
        <v>0</v>
      </c>
      <c r="L35" s="188">
        <v>0</v>
      </c>
      <c r="M35" s="188">
        <v>0</v>
      </c>
      <c r="N35" s="188">
        <v>0</v>
      </c>
      <c r="O35" s="495">
        <f t="shared" si="0"/>
        <v>0</v>
      </c>
      <c r="P35" s="125"/>
    </row>
    <row r="36" spans="1:16" ht="14.25" customHeight="1" x14ac:dyDescent="0.25">
      <c r="A36" s="206"/>
      <c r="B36" s="386" t="s">
        <v>36</v>
      </c>
      <c r="C36" s="490">
        <v>81</v>
      </c>
      <c r="D36" s="187">
        <v>68</v>
      </c>
      <c r="E36" s="187">
        <v>40</v>
      </c>
      <c r="F36" s="187">
        <v>50</v>
      </c>
      <c r="G36" s="187">
        <v>62</v>
      </c>
      <c r="H36" s="187">
        <v>38</v>
      </c>
      <c r="I36" s="187">
        <v>36</v>
      </c>
      <c r="J36" s="187">
        <v>36</v>
      </c>
      <c r="K36" s="187">
        <v>61</v>
      </c>
      <c r="L36" s="187">
        <v>54</v>
      </c>
      <c r="M36" s="187">
        <v>47</v>
      </c>
      <c r="N36" s="187">
        <v>42</v>
      </c>
      <c r="O36" s="496">
        <f>+O37</f>
        <v>615</v>
      </c>
      <c r="P36" s="125"/>
    </row>
    <row r="37" spans="1:16" ht="14.25" customHeight="1" x14ac:dyDescent="0.25">
      <c r="A37" s="407"/>
      <c r="B37" s="438" t="s">
        <v>36</v>
      </c>
      <c r="C37" s="489">
        <v>81</v>
      </c>
      <c r="D37" s="188">
        <v>68</v>
      </c>
      <c r="E37" s="188">
        <v>40</v>
      </c>
      <c r="F37" s="188">
        <v>50</v>
      </c>
      <c r="G37" s="188">
        <v>62</v>
      </c>
      <c r="H37" s="188">
        <v>38</v>
      </c>
      <c r="I37" s="188">
        <v>36</v>
      </c>
      <c r="J37" s="188">
        <v>36</v>
      </c>
      <c r="K37" s="188">
        <v>61</v>
      </c>
      <c r="L37" s="188">
        <v>54</v>
      </c>
      <c r="M37" s="188">
        <v>47</v>
      </c>
      <c r="N37" s="188">
        <v>42</v>
      </c>
      <c r="O37" s="495">
        <f t="shared" si="0"/>
        <v>615</v>
      </c>
      <c r="P37" s="125"/>
    </row>
    <row r="38" spans="1:16" s="135" customFormat="1" ht="14.25" customHeight="1" x14ac:dyDescent="0.25">
      <c r="A38" s="206"/>
      <c r="B38" s="386" t="s">
        <v>213</v>
      </c>
      <c r="C38" s="490">
        <v>144</v>
      </c>
      <c r="D38" s="187">
        <v>133</v>
      </c>
      <c r="E38" s="187">
        <v>15</v>
      </c>
      <c r="F38" s="187">
        <v>67</v>
      </c>
      <c r="G38" s="187">
        <v>64</v>
      </c>
      <c r="H38" s="187">
        <v>54</v>
      </c>
      <c r="I38" s="187">
        <v>46</v>
      </c>
      <c r="J38" s="187">
        <v>41</v>
      </c>
      <c r="K38" s="187">
        <v>43</v>
      </c>
      <c r="L38" s="187">
        <v>37</v>
      </c>
      <c r="M38" s="187">
        <v>57</v>
      </c>
      <c r="N38" s="187">
        <v>0</v>
      </c>
      <c r="O38" s="496">
        <f>SUM(O39:O42)</f>
        <v>701</v>
      </c>
      <c r="P38" s="125"/>
    </row>
    <row r="39" spans="1:16" ht="14.25" customHeight="1" x14ac:dyDescent="0.25">
      <c r="A39" s="407"/>
      <c r="B39" s="438" t="s">
        <v>213</v>
      </c>
      <c r="C39" s="489">
        <v>130</v>
      </c>
      <c r="D39" s="188">
        <v>129</v>
      </c>
      <c r="E39" s="188">
        <v>0</v>
      </c>
      <c r="F39" s="188">
        <v>60</v>
      </c>
      <c r="G39" s="188">
        <v>56</v>
      </c>
      <c r="H39" s="188">
        <v>51</v>
      </c>
      <c r="I39" s="188">
        <v>44</v>
      </c>
      <c r="J39" s="188">
        <v>41</v>
      </c>
      <c r="K39" s="188">
        <v>43</v>
      </c>
      <c r="L39" s="188">
        <v>37</v>
      </c>
      <c r="M39" s="188">
        <v>48</v>
      </c>
      <c r="N39" s="188">
        <v>0</v>
      </c>
      <c r="O39" s="495">
        <f t="shared" si="0"/>
        <v>639</v>
      </c>
      <c r="P39" s="125"/>
    </row>
    <row r="40" spans="1:16" ht="14.25" customHeight="1" x14ac:dyDescent="0.25">
      <c r="A40" s="407"/>
      <c r="B40" s="438" t="s">
        <v>211</v>
      </c>
      <c r="C40" s="489">
        <v>0</v>
      </c>
      <c r="D40" s="188">
        <v>2</v>
      </c>
      <c r="E40" s="188">
        <v>0</v>
      </c>
      <c r="F40" s="188">
        <v>0</v>
      </c>
      <c r="G40" s="188">
        <v>0</v>
      </c>
      <c r="H40" s="188">
        <v>0</v>
      </c>
      <c r="I40" s="188">
        <v>0</v>
      </c>
      <c r="J40" s="188">
        <v>0</v>
      </c>
      <c r="K40" s="188">
        <v>0</v>
      </c>
      <c r="L40" s="188">
        <v>0</v>
      </c>
      <c r="M40" s="188">
        <v>1</v>
      </c>
      <c r="N40" s="188">
        <v>0</v>
      </c>
      <c r="O40" s="495">
        <f t="shared" si="0"/>
        <v>3</v>
      </c>
      <c r="P40" s="125"/>
    </row>
    <row r="41" spans="1:16" ht="14.25" customHeight="1" x14ac:dyDescent="0.25">
      <c r="A41" s="407"/>
      <c r="B41" s="438" t="s">
        <v>212</v>
      </c>
      <c r="C41" s="489">
        <v>11</v>
      </c>
      <c r="D41" s="188">
        <v>2</v>
      </c>
      <c r="E41" s="188">
        <v>3</v>
      </c>
      <c r="F41" s="188">
        <v>2</v>
      </c>
      <c r="G41" s="188">
        <v>2</v>
      </c>
      <c r="H41" s="188">
        <v>3</v>
      </c>
      <c r="I41" s="188">
        <v>2</v>
      </c>
      <c r="J41" s="188">
        <v>0</v>
      </c>
      <c r="K41" s="188">
        <v>0</v>
      </c>
      <c r="L41" s="188">
        <v>0</v>
      </c>
      <c r="M41" s="188">
        <v>4</v>
      </c>
      <c r="N41" s="188">
        <v>0</v>
      </c>
      <c r="O41" s="495">
        <f t="shared" si="0"/>
        <v>29</v>
      </c>
      <c r="P41" s="125"/>
    </row>
    <row r="42" spans="1:16" ht="14.25" customHeight="1" x14ac:dyDescent="0.25">
      <c r="A42" s="407"/>
      <c r="B42" s="438" t="s">
        <v>210</v>
      </c>
      <c r="C42" s="489">
        <v>3</v>
      </c>
      <c r="D42" s="188">
        <v>0</v>
      </c>
      <c r="E42" s="188">
        <v>12</v>
      </c>
      <c r="F42" s="188">
        <v>5</v>
      </c>
      <c r="G42" s="188">
        <v>6</v>
      </c>
      <c r="H42" s="188">
        <v>0</v>
      </c>
      <c r="I42" s="188">
        <v>0</v>
      </c>
      <c r="J42" s="188">
        <v>0</v>
      </c>
      <c r="K42" s="188">
        <v>0</v>
      </c>
      <c r="L42" s="188">
        <v>0</v>
      </c>
      <c r="M42" s="188">
        <v>4</v>
      </c>
      <c r="N42" s="188">
        <v>0</v>
      </c>
      <c r="O42" s="495">
        <f t="shared" si="0"/>
        <v>30</v>
      </c>
      <c r="P42" s="125"/>
    </row>
    <row r="43" spans="1:16" s="135" customFormat="1" ht="14.25" customHeight="1" x14ac:dyDescent="0.25">
      <c r="A43" s="206"/>
      <c r="B43" s="386" t="s">
        <v>209</v>
      </c>
      <c r="C43" s="490">
        <v>80</v>
      </c>
      <c r="D43" s="187">
        <v>86</v>
      </c>
      <c r="E43" s="187">
        <v>81</v>
      </c>
      <c r="F43" s="187">
        <v>79</v>
      </c>
      <c r="G43" s="187">
        <v>76</v>
      </c>
      <c r="H43" s="187">
        <v>59</v>
      </c>
      <c r="I43" s="187">
        <v>56</v>
      </c>
      <c r="J43" s="187">
        <v>70</v>
      </c>
      <c r="K43" s="187">
        <v>76</v>
      </c>
      <c r="L43" s="187">
        <v>62</v>
      </c>
      <c r="M43" s="187">
        <v>70</v>
      </c>
      <c r="N43" s="187">
        <v>0</v>
      </c>
      <c r="O43" s="496">
        <f>SUM(O44:O48)</f>
        <v>795</v>
      </c>
      <c r="P43" s="125"/>
    </row>
    <row r="44" spans="1:16" ht="14.25" customHeight="1" x14ac:dyDescent="0.25">
      <c r="A44" s="407"/>
      <c r="B44" s="438" t="s">
        <v>35</v>
      </c>
      <c r="C44" s="489">
        <v>77</v>
      </c>
      <c r="D44" s="188">
        <v>86</v>
      </c>
      <c r="E44" s="188">
        <v>79</v>
      </c>
      <c r="F44" s="188">
        <v>79</v>
      </c>
      <c r="G44" s="188">
        <v>76</v>
      </c>
      <c r="H44" s="188">
        <v>59</v>
      </c>
      <c r="I44" s="188">
        <v>56</v>
      </c>
      <c r="J44" s="188">
        <v>70</v>
      </c>
      <c r="K44" s="188">
        <v>75</v>
      </c>
      <c r="L44" s="188">
        <v>61</v>
      </c>
      <c r="M44" s="188">
        <v>70</v>
      </c>
      <c r="N44" s="188">
        <v>0</v>
      </c>
      <c r="O44" s="495">
        <f t="shared" si="0"/>
        <v>788</v>
      </c>
      <c r="P44" s="125"/>
    </row>
    <row r="45" spans="1:16" ht="14.25" customHeight="1" x14ac:dyDescent="0.25">
      <c r="A45" s="407"/>
      <c r="B45" s="438" t="s">
        <v>208</v>
      </c>
      <c r="C45" s="489">
        <v>1</v>
      </c>
      <c r="D45" s="188">
        <v>0</v>
      </c>
      <c r="E45" s="188">
        <v>2</v>
      </c>
      <c r="F45" s="188">
        <v>0</v>
      </c>
      <c r="G45" s="188">
        <v>0</v>
      </c>
      <c r="H45" s="188">
        <v>0</v>
      </c>
      <c r="I45" s="188">
        <v>0</v>
      </c>
      <c r="J45" s="188">
        <v>0</v>
      </c>
      <c r="K45" s="188">
        <v>0</v>
      </c>
      <c r="L45" s="188">
        <v>0</v>
      </c>
      <c r="M45" s="188">
        <v>0</v>
      </c>
      <c r="N45" s="188">
        <v>0</v>
      </c>
      <c r="O45" s="495">
        <f t="shared" si="0"/>
        <v>3</v>
      </c>
      <c r="P45" s="125"/>
    </row>
    <row r="46" spans="1:16" ht="14.25" customHeight="1" x14ac:dyDescent="0.25">
      <c r="A46" s="407"/>
      <c r="B46" s="438" t="s">
        <v>207</v>
      </c>
      <c r="C46" s="489">
        <v>2</v>
      </c>
      <c r="D46" s="188">
        <v>0</v>
      </c>
      <c r="E46" s="188">
        <v>0</v>
      </c>
      <c r="F46" s="188">
        <v>0</v>
      </c>
      <c r="G46" s="188">
        <v>0</v>
      </c>
      <c r="H46" s="188">
        <v>0</v>
      </c>
      <c r="I46" s="188">
        <v>0</v>
      </c>
      <c r="J46" s="188">
        <v>0</v>
      </c>
      <c r="K46" s="188">
        <v>1</v>
      </c>
      <c r="L46" s="188">
        <v>1</v>
      </c>
      <c r="M46" s="188">
        <v>0</v>
      </c>
      <c r="N46" s="188">
        <v>0</v>
      </c>
      <c r="O46" s="495">
        <f t="shared" si="0"/>
        <v>4</v>
      </c>
      <c r="P46" s="125"/>
    </row>
    <row r="47" spans="1:16" s="135" customFormat="1" ht="14.25" customHeight="1" x14ac:dyDescent="0.25">
      <c r="A47" s="407"/>
      <c r="B47" s="438" t="s">
        <v>206</v>
      </c>
      <c r="C47" s="489">
        <v>0</v>
      </c>
      <c r="D47" s="188">
        <v>0</v>
      </c>
      <c r="E47" s="188">
        <v>0</v>
      </c>
      <c r="F47" s="188">
        <v>0</v>
      </c>
      <c r="G47" s="188">
        <v>0</v>
      </c>
      <c r="H47" s="188">
        <v>0</v>
      </c>
      <c r="I47" s="188">
        <v>0</v>
      </c>
      <c r="J47" s="188">
        <v>0</v>
      </c>
      <c r="K47" s="188">
        <v>0</v>
      </c>
      <c r="L47" s="188">
        <v>0</v>
      </c>
      <c r="M47" s="188">
        <v>0</v>
      </c>
      <c r="N47" s="188">
        <v>0</v>
      </c>
      <c r="O47" s="495">
        <f t="shared" si="0"/>
        <v>0</v>
      </c>
      <c r="P47" s="125"/>
    </row>
    <row r="48" spans="1:16" ht="14.25" customHeight="1" x14ac:dyDescent="0.25">
      <c r="A48" s="407"/>
      <c r="B48" s="438" t="s">
        <v>205</v>
      </c>
      <c r="C48" s="489">
        <v>0</v>
      </c>
      <c r="D48" s="188">
        <v>0</v>
      </c>
      <c r="E48" s="188">
        <v>0</v>
      </c>
      <c r="F48" s="188">
        <v>0</v>
      </c>
      <c r="G48" s="188">
        <v>0</v>
      </c>
      <c r="H48" s="188">
        <v>0</v>
      </c>
      <c r="I48" s="188">
        <v>0</v>
      </c>
      <c r="J48" s="188">
        <v>0</v>
      </c>
      <c r="K48" s="188">
        <v>0</v>
      </c>
      <c r="L48" s="188">
        <v>0</v>
      </c>
      <c r="M48" s="188">
        <v>0</v>
      </c>
      <c r="N48" s="188">
        <v>0</v>
      </c>
      <c r="O48" s="495">
        <f t="shared" si="0"/>
        <v>0</v>
      </c>
      <c r="P48" s="125"/>
    </row>
    <row r="49" spans="1:16" s="84" customFormat="1" ht="14.25" customHeight="1" x14ac:dyDescent="0.25">
      <c r="A49" s="206"/>
      <c r="B49" s="386" t="s">
        <v>204</v>
      </c>
      <c r="C49" s="490">
        <v>150</v>
      </c>
      <c r="D49" s="187">
        <v>115</v>
      </c>
      <c r="E49" s="187">
        <v>190</v>
      </c>
      <c r="F49" s="187">
        <v>231</v>
      </c>
      <c r="G49" s="187">
        <v>140</v>
      </c>
      <c r="H49" s="187">
        <v>115</v>
      </c>
      <c r="I49" s="187">
        <v>105</v>
      </c>
      <c r="J49" s="187">
        <v>110</v>
      </c>
      <c r="K49" s="187">
        <v>104</v>
      </c>
      <c r="L49" s="187">
        <v>88</v>
      </c>
      <c r="M49" s="187">
        <v>83</v>
      </c>
      <c r="N49" s="187">
        <v>126</v>
      </c>
      <c r="O49" s="496">
        <f>SUM(O50:O53)</f>
        <v>1557</v>
      </c>
      <c r="P49" s="125"/>
    </row>
    <row r="50" spans="1:16" ht="14.25" customHeight="1" x14ac:dyDescent="0.25">
      <c r="A50" s="407"/>
      <c r="B50" s="438" t="s">
        <v>47</v>
      </c>
      <c r="C50" s="489">
        <v>117</v>
      </c>
      <c r="D50" s="188">
        <v>80</v>
      </c>
      <c r="E50" s="188">
        <v>170</v>
      </c>
      <c r="F50" s="188">
        <v>192</v>
      </c>
      <c r="G50" s="188">
        <v>118</v>
      </c>
      <c r="H50" s="188">
        <v>82</v>
      </c>
      <c r="I50" s="188">
        <v>78</v>
      </c>
      <c r="J50" s="188">
        <v>79</v>
      </c>
      <c r="K50" s="188">
        <v>84</v>
      </c>
      <c r="L50" s="188">
        <v>72</v>
      </c>
      <c r="M50" s="188">
        <v>61</v>
      </c>
      <c r="N50" s="188">
        <v>110</v>
      </c>
      <c r="O50" s="495">
        <f t="shared" si="0"/>
        <v>1243</v>
      </c>
      <c r="P50" s="125"/>
    </row>
    <row r="51" spans="1:16" s="84" customFormat="1" ht="14.25" customHeight="1" x14ac:dyDescent="0.25">
      <c r="A51" s="407"/>
      <c r="B51" s="438" t="s">
        <v>203</v>
      </c>
      <c r="C51" s="489">
        <v>10</v>
      </c>
      <c r="D51" s="188">
        <v>15</v>
      </c>
      <c r="E51" s="188">
        <v>12</v>
      </c>
      <c r="F51" s="188">
        <v>15</v>
      </c>
      <c r="G51" s="188">
        <v>12</v>
      </c>
      <c r="H51" s="188">
        <v>20</v>
      </c>
      <c r="I51" s="188">
        <v>12</v>
      </c>
      <c r="J51" s="188">
        <v>25</v>
      </c>
      <c r="K51" s="188">
        <v>15</v>
      </c>
      <c r="L51" s="188">
        <v>12</v>
      </c>
      <c r="M51" s="188">
        <v>15</v>
      </c>
      <c r="N51" s="188">
        <v>12</v>
      </c>
      <c r="O51" s="495">
        <f t="shared" si="0"/>
        <v>175</v>
      </c>
      <c r="P51" s="125"/>
    </row>
    <row r="52" spans="1:16" ht="14.25" customHeight="1" x14ac:dyDescent="0.25">
      <c r="A52" s="407"/>
      <c r="B52" s="438" t="s">
        <v>202</v>
      </c>
      <c r="C52" s="489">
        <v>13</v>
      </c>
      <c r="D52" s="188">
        <v>20</v>
      </c>
      <c r="E52" s="188">
        <v>8</v>
      </c>
      <c r="F52" s="188">
        <v>24</v>
      </c>
      <c r="G52" s="188">
        <v>10</v>
      </c>
      <c r="H52" s="188">
        <v>13</v>
      </c>
      <c r="I52" s="188">
        <v>15</v>
      </c>
      <c r="J52" s="188">
        <v>6</v>
      </c>
      <c r="K52" s="188">
        <v>5</v>
      </c>
      <c r="L52" s="188">
        <v>4</v>
      </c>
      <c r="M52" s="188">
        <v>7</v>
      </c>
      <c r="N52" s="188">
        <v>4</v>
      </c>
      <c r="O52" s="495">
        <f t="shared" si="0"/>
        <v>129</v>
      </c>
      <c r="P52" s="125"/>
    </row>
    <row r="53" spans="1:16" ht="14.25" customHeight="1" x14ac:dyDescent="0.25">
      <c r="A53" s="206"/>
      <c r="B53" s="438" t="s">
        <v>378</v>
      </c>
      <c r="C53" s="489">
        <v>10</v>
      </c>
      <c r="D53" s="188">
        <v>0</v>
      </c>
      <c r="E53" s="188">
        <v>0</v>
      </c>
      <c r="F53" s="188">
        <v>0</v>
      </c>
      <c r="G53" s="188">
        <v>0</v>
      </c>
      <c r="H53" s="188">
        <v>0</v>
      </c>
      <c r="I53" s="188">
        <v>0</v>
      </c>
      <c r="J53" s="188">
        <v>0</v>
      </c>
      <c r="K53" s="188">
        <v>0</v>
      </c>
      <c r="L53" s="188">
        <v>0</v>
      </c>
      <c r="M53" s="188">
        <v>0</v>
      </c>
      <c r="N53" s="188">
        <v>0</v>
      </c>
      <c r="O53" s="495">
        <f t="shared" si="0"/>
        <v>10</v>
      </c>
      <c r="P53" s="125"/>
    </row>
    <row r="54" spans="1:16" ht="14.25" customHeight="1" x14ac:dyDescent="0.25">
      <c r="A54" s="407"/>
      <c r="B54" s="386" t="s">
        <v>201</v>
      </c>
      <c r="C54" s="490">
        <v>171</v>
      </c>
      <c r="D54" s="187">
        <v>124</v>
      </c>
      <c r="E54" s="187">
        <v>143</v>
      </c>
      <c r="F54" s="187">
        <v>80</v>
      </c>
      <c r="G54" s="187">
        <v>125</v>
      </c>
      <c r="H54" s="187">
        <v>82</v>
      </c>
      <c r="I54" s="187">
        <v>87</v>
      </c>
      <c r="J54" s="187">
        <v>84</v>
      </c>
      <c r="K54" s="187">
        <v>80</v>
      </c>
      <c r="L54" s="187">
        <v>84</v>
      </c>
      <c r="M54" s="187">
        <v>55</v>
      </c>
      <c r="N54" s="187">
        <v>77</v>
      </c>
      <c r="O54" s="496">
        <f>+O55</f>
        <v>1192</v>
      </c>
      <c r="P54" s="125"/>
    </row>
    <row r="55" spans="1:16" s="135" customFormat="1" ht="14.25" customHeight="1" x14ac:dyDescent="0.25">
      <c r="A55" s="206"/>
      <c r="B55" s="438" t="s">
        <v>30</v>
      </c>
      <c r="C55" s="489">
        <v>171</v>
      </c>
      <c r="D55" s="188">
        <v>124</v>
      </c>
      <c r="E55" s="188">
        <v>143</v>
      </c>
      <c r="F55" s="188">
        <v>80</v>
      </c>
      <c r="G55" s="188">
        <v>125</v>
      </c>
      <c r="H55" s="188">
        <v>82</v>
      </c>
      <c r="I55" s="188">
        <v>87</v>
      </c>
      <c r="J55" s="188">
        <v>84</v>
      </c>
      <c r="K55" s="188">
        <v>80</v>
      </c>
      <c r="L55" s="188">
        <v>84</v>
      </c>
      <c r="M55" s="188">
        <v>55</v>
      </c>
      <c r="N55" s="188">
        <v>77</v>
      </c>
      <c r="O55" s="495">
        <f t="shared" si="0"/>
        <v>1192</v>
      </c>
      <c r="P55" s="125"/>
    </row>
    <row r="56" spans="1:16" ht="14.25" customHeight="1" x14ac:dyDescent="0.25">
      <c r="A56" s="407"/>
      <c r="B56" s="386" t="s">
        <v>59</v>
      </c>
      <c r="C56" s="490">
        <v>2714</v>
      </c>
      <c r="D56" s="187">
        <v>1640</v>
      </c>
      <c r="E56" s="187">
        <v>1611</v>
      </c>
      <c r="F56" s="187">
        <v>1567</v>
      </c>
      <c r="G56" s="187">
        <v>1526</v>
      </c>
      <c r="H56" s="187">
        <v>1199</v>
      </c>
      <c r="I56" s="187">
        <v>1359</v>
      </c>
      <c r="J56" s="187">
        <v>1616</v>
      </c>
      <c r="K56" s="187">
        <v>1676</v>
      </c>
      <c r="L56" s="187">
        <v>1305</v>
      </c>
      <c r="M56" s="187">
        <v>1276</v>
      </c>
      <c r="N56" s="187">
        <v>1259</v>
      </c>
      <c r="O56" s="496">
        <f>SUM(C56:N56)</f>
        <v>18748</v>
      </c>
      <c r="P56" s="125"/>
    </row>
    <row r="57" spans="1:16" ht="14.25" customHeight="1" x14ac:dyDescent="0.25">
      <c r="A57" s="206"/>
      <c r="B57" s="438" t="s">
        <v>59</v>
      </c>
      <c r="C57" s="489">
        <v>2714</v>
      </c>
      <c r="D57" s="188">
        <v>1640</v>
      </c>
      <c r="E57" s="188">
        <v>1611</v>
      </c>
      <c r="F57" s="188">
        <v>1567</v>
      </c>
      <c r="G57" s="188">
        <v>1526</v>
      </c>
      <c r="H57" s="188">
        <v>1199</v>
      </c>
      <c r="I57" s="188">
        <v>1359</v>
      </c>
      <c r="J57" s="188">
        <v>1616</v>
      </c>
      <c r="K57" s="188">
        <v>1676</v>
      </c>
      <c r="L57" s="188">
        <v>1305</v>
      </c>
      <c r="M57" s="188">
        <v>1276</v>
      </c>
      <c r="N57" s="188">
        <v>1259</v>
      </c>
      <c r="O57" s="495">
        <f>+O56</f>
        <v>18748</v>
      </c>
      <c r="P57" s="125"/>
    </row>
    <row r="58" spans="1:16" s="135" customFormat="1" ht="14.25" customHeight="1" x14ac:dyDescent="0.25">
      <c r="A58" s="407"/>
      <c r="B58" s="386" t="s">
        <v>200</v>
      </c>
      <c r="C58" s="490">
        <v>70</v>
      </c>
      <c r="D58" s="187">
        <v>33</v>
      </c>
      <c r="E58" s="187">
        <v>42</v>
      </c>
      <c r="F58" s="187">
        <v>28</v>
      </c>
      <c r="G58" s="187">
        <v>33</v>
      </c>
      <c r="H58" s="187">
        <v>0</v>
      </c>
      <c r="I58" s="187">
        <v>0</v>
      </c>
      <c r="J58" s="187">
        <v>0</v>
      </c>
      <c r="K58" s="187">
        <v>0</v>
      </c>
      <c r="L58" s="187">
        <v>0</v>
      </c>
      <c r="M58" s="187">
        <v>0</v>
      </c>
      <c r="N58" s="187">
        <v>0</v>
      </c>
      <c r="O58" s="496">
        <f>SUM(O59:O60)</f>
        <v>206</v>
      </c>
      <c r="P58" s="125"/>
    </row>
    <row r="59" spans="1:16" ht="14.25" customHeight="1" x14ac:dyDescent="0.25">
      <c r="A59" s="407"/>
      <c r="B59" s="438" t="s">
        <v>33</v>
      </c>
      <c r="C59" s="489">
        <v>70</v>
      </c>
      <c r="D59" s="188">
        <v>33</v>
      </c>
      <c r="E59" s="188">
        <v>42</v>
      </c>
      <c r="F59" s="188">
        <v>28</v>
      </c>
      <c r="G59" s="188">
        <v>33</v>
      </c>
      <c r="H59" s="188">
        <v>0</v>
      </c>
      <c r="I59" s="188">
        <v>0</v>
      </c>
      <c r="J59" s="188">
        <v>0</v>
      </c>
      <c r="K59" s="188">
        <v>0</v>
      </c>
      <c r="L59" s="188">
        <v>0</v>
      </c>
      <c r="M59" s="188">
        <v>0</v>
      </c>
      <c r="N59" s="188">
        <v>0</v>
      </c>
      <c r="O59" s="495">
        <f t="shared" si="0"/>
        <v>206</v>
      </c>
      <c r="P59" s="125"/>
    </row>
    <row r="60" spans="1:16" ht="14.25" customHeight="1" x14ac:dyDescent="0.25">
      <c r="A60" s="206"/>
      <c r="B60" s="438" t="s">
        <v>76</v>
      </c>
      <c r="C60" s="489">
        <v>0</v>
      </c>
      <c r="D60" s="188">
        <v>0</v>
      </c>
      <c r="E60" s="188">
        <v>0</v>
      </c>
      <c r="F60" s="188">
        <v>0</v>
      </c>
      <c r="G60" s="188">
        <v>0</v>
      </c>
      <c r="H60" s="188">
        <v>0</v>
      </c>
      <c r="I60" s="188">
        <v>0</v>
      </c>
      <c r="J60" s="188">
        <v>0</v>
      </c>
      <c r="K60" s="188">
        <v>0</v>
      </c>
      <c r="L60" s="188">
        <v>0</v>
      </c>
      <c r="M60" s="188">
        <v>0</v>
      </c>
      <c r="N60" s="188">
        <v>0</v>
      </c>
      <c r="O60" s="495">
        <f t="shared" si="0"/>
        <v>0</v>
      </c>
      <c r="P60" s="125"/>
    </row>
    <row r="61" spans="1:16" ht="14.25" customHeight="1" x14ac:dyDescent="0.25">
      <c r="A61" s="407"/>
      <c r="B61" s="386" t="s">
        <v>199</v>
      </c>
      <c r="C61" s="490">
        <v>93</v>
      </c>
      <c r="D61" s="187">
        <v>59</v>
      </c>
      <c r="E61" s="187">
        <v>72</v>
      </c>
      <c r="F61" s="187">
        <v>56</v>
      </c>
      <c r="G61" s="187">
        <v>7</v>
      </c>
      <c r="H61" s="187">
        <v>0</v>
      </c>
      <c r="I61" s="187">
        <v>0</v>
      </c>
      <c r="J61" s="187">
        <v>70</v>
      </c>
      <c r="K61" s="187">
        <v>0</v>
      </c>
      <c r="L61" s="187">
        <v>0</v>
      </c>
      <c r="M61" s="187">
        <v>0</v>
      </c>
      <c r="N61" s="187">
        <v>0</v>
      </c>
      <c r="O61" s="496">
        <f>SUM(O62:O63)</f>
        <v>357</v>
      </c>
      <c r="P61" s="125"/>
    </row>
    <row r="62" spans="1:16" s="135" customFormat="1" ht="14.25" customHeight="1" x14ac:dyDescent="0.25">
      <c r="A62" s="407"/>
      <c r="B62" s="438" t="s">
        <v>38</v>
      </c>
      <c r="C62" s="489">
        <v>93</v>
      </c>
      <c r="D62" s="188">
        <v>59</v>
      </c>
      <c r="E62" s="188">
        <v>72</v>
      </c>
      <c r="F62" s="188">
        <v>56</v>
      </c>
      <c r="G62" s="188">
        <v>0</v>
      </c>
      <c r="H62" s="188">
        <v>0</v>
      </c>
      <c r="I62" s="188">
        <v>0</v>
      </c>
      <c r="J62" s="188">
        <v>70</v>
      </c>
      <c r="K62" s="188">
        <v>0</v>
      </c>
      <c r="L62" s="188">
        <v>0</v>
      </c>
      <c r="M62" s="188">
        <v>0</v>
      </c>
      <c r="N62" s="188">
        <v>0</v>
      </c>
      <c r="O62" s="495">
        <f t="shared" si="0"/>
        <v>350</v>
      </c>
      <c r="P62" s="125"/>
    </row>
    <row r="63" spans="1:16" ht="14.25" customHeight="1" x14ac:dyDescent="0.25">
      <c r="A63" s="206"/>
      <c r="B63" s="438" t="s">
        <v>198</v>
      </c>
      <c r="C63" s="489">
        <v>0</v>
      </c>
      <c r="D63" s="188">
        <v>0</v>
      </c>
      <c r="E63" s="188">
        <v>0</v>
      </c>
      <c r="F63" s="188">
        <v>0</v>
      </c>
      <c r="G63" s="188">
        <v>7</v>
      </c>
      <c r="H63" s="188">
        <v>0</v>
      </c>
      <c r="I63" s="188">
        <v>0</v>
      </c>
      <c r="J63" s="188">
        <v>0</v>
      </c>
      <c r="K63" s="188">
        <v>0</v>
      </c>
      <c r="L63" s="188">
        <v>0</v>
      </c>
      <c r="M63" s="188">
        <v>0</v>
      </c>
      <c r="N63" s="188">
        <v>0</v>
      </c>
      <c r="O63" s="495">
        <f t="shared" si="0"/>
        <v>7</v>
      </c>
      <c r="P63" s="125"/>
    </row>
    <row r="64" spans="1:16" s="135" customFormat="1" ht="14.25" customHeight="1" x14ac:dyDescent="0.25">
      <c r="A64" s="407"/>
      <c r="B64" s="386" t="s">
        <v>197</v>
      </c>
      <c r="C64" s="490">
        <v>27</v>
      </c>
      <c r="D64" s="187">
        <v>33</v>
      </c>
      <c r="E64" s="187">
        <v>24</v>
      </c>
      <c r="F64" s="187">
        <v>23</v>
      </c>
      <c r="G64" s="187">
        <v>22</v>
      </c>
      <c r="H64" s="187">
        <v>30</v>
      </c>
      <c r="I64" s="187">
        <v>17</v>
      </c>
      <c r="J64" s="187">
        <v>13</v>
      </c>
      <c r="K64" s="187">
        <v>19</v>
      </c>
      <c r="L64" s="187">
        <v>0</v>
      </c>
      <c r="M64" s="187">
        <v>10</v>
      </c>
      <c r="N64" s="187">
        <v>0</v>
      </c>
      <c r="O64" s="496">
        <f>+O65+O66+O67</f>
        <v>218</v>
      </c>
      <c r="P64" s="125"/>
    </row>
    <row r="65" spans="1:16" ht="14.25" customHeight="1" x14ac:dyDescent="0.25">
      <c r="A65" s="407"/>
      <c r="B65" s="438" t="s">
        <v>44</v>
      </c>
      <c r="C65" s="489">
        <v>27</v>
      </c>
      <c r="D65" s="188">
        <v>33</v>
      </c>
      <c r="E65" s="188">
        <v>24</v>
      </c>
      <c r="F65" s="188">
        <v>23</v>
      </c>
      <c r="G65" s="188">
        <v>22</v>
      </c>
      <c r="H65" s="188">
        <v>30</v>
      </c>
      <c r="I65" s="188">
        <v>17</v>
      </c>
      <c r="J65" s="188">
        <v>13</v>
      </c>
      <c r="K65" s="188">
        <v>19</v>
      </c>
      <c r="L65" s="188">
        <v>0</v>
      </c>
      <c r="M65" s="188">
        <v>10</v>
      </c>
      <c r="N65" s="188">
        <v>0</v>
      </c>
      <c r="O65" s="495">
        <f t="shared" si="0"/>
        <v>218</v>
      </c>
      <c r="P65" s="125"/>
    </row>
    <row r="66" spans="1:16" s="135" customFormat="1" ht="14.25" customHeight="1" x14ac:dyDescent="0.25">
      <c r="A66" s="407"/>
      <c r="B66" s="438" t="s">
        <v>196</v>
      </c>
      <c r="C66" s="489">
        <v>0</v>
      </c>
      <c r="D66" s="188">
        <v>0</v>
      </c>
      <c r="E66" s="188">
        <v>0</v>
      </c>
      <c r="F66" s="188">
        <v>0</v>
      </c>
      <c r="G66" s="188">
        <v>0</v>
      </c>
      <c r="H66" s="188">
        <v>0</v>
      </c>
      <c r="I66" s="188">
        <v>0</v>
      </c>
      <c r="J66" s="188">
        <v>0</v>
      </c>
      <c r="K66" s="188">
        <v>0</v>
      </c>
      <c r="L66" s="188">
        <v>0</v>
      </c>
      <c r="M66" s="188">
        <v>0</v>
      </c>
      <c r="N66" s="188">
        <v>0</v>
      </c>
      <c r="O66" s="495">
        <f t="shared" si="0"/>
        <v>0</v>
      </c>
      <c r="P66" s="125"/>
    </row>
    <row r="67" spans="1:16" ht="14.25" customHeight="1" x14ac:dyDescent="0.25">
      <c r="A67" s="206"/>
      <c r="B67" s="438" t="s">
        <v>195</v>
      </c>
      <c r="C67" s="489">
        <v>0</v>
      </c>
      <c r="D67" s="188">
        <v>0</v>
      </c>
      <c r="E67" s="188">
        <v>0</v>
      </c>
      <c r="F67" s="188">
        <v>0</v>
      </c>
      <c r="G67" s="188">
        <v>0</v>
      </c>
      <c r="H67" s="188">
        <v>0</v>
      </c>
      <c r="I67" s="188">
        <v>0</v>
      </c>
      <c r="J67" s="188">
        <v>0</v>
      </c>
      <c r="K67" s="188">
        <v>0</v>
      </c>
      <c r="L67" s="188">
        <v>0</v>
      </c>
      <c r="M67" s="188">
        <v>0</v>
      </c>
      <c r="N67" s="188">
        <v>0</v>
      </c>
      <c r="O67" s="495">
        <f t="shared" si="0"/>
        <v>0</v>
      </c>
      <c r="P67" s="125"/>
    </row>
    <row r="68" spans="1:16" ht="14.25" customHeight="1" x14ac:dyDescent="0.25">
      <c r="A68" s="407"/>
      <c r="B68" s="386" t="s">
        <v>41</v>
      </c>
      <c r="C68" s="490">
        <v>14</v>
      </c>
      <c r="D68" s="187">
        <v>14</v>
      </c>
      <c r="E68" s="187">
        <v>20</v>
      </c>
      <c r="F68" s="187">
        <v>24</v>
      </c>
      <c r="G68" s="187">
        <v>13</v>
      </c>
      <c r="H68" s="187">
        <v>3</v>
      </c>
      <c r="I68" s="187">
        <v>9</v>
      </c>
      <c r="J68" s="187">
        <v>5</v>
      </c>
      <c r="K68" s="187">
        <v>15</v>
      </c>
      <c r="L68" s="187">
        <v>7</v>
      </c>
      <c r="M68" s="187">
        <v>6</v>
      </c>
      <c r="N68" s="187">
        <v>9</v>
      </c>
      <c r="O68" s="496">
        <f>+O69+O70</f>
        <v>139</v>
      </c>
      <c r="P68" s="125"/>
    </row>
    <row r="69" spans="1:16" ht="14.25" customHeight="1" x14ac:dyDescent="0.25">
      <c r="A69" s="407"/>
      <c r="B69" s="438" t="s">
        <v>41</v>
      </c>
      <c r="C69" s="489">
        <v>0</v>
      </c>
      <c r="D69" s="188">
        <v>0</v>
      </c>
      <c r="E69" s="188">
        <v>0</v>
      </c>
      <c r="F69" s="188">
        <v>0</v>
      </c>
      <c r="G69" s="188">
        <v>0</v>
      </c>
      <c r="H69" s="188">
        <v>0</v>
      </c>
      <c r="I69" s="188">
        <v>0</v>
      </c>
      <c r="J69" s="188">
        <v>0</v>
      </c>
      <c r="K69" s="188">
        <v>0</v>
      </c>
      <c r="L69" s="188">
        <v>0</v>
      </c>
      <c r="M69" s="188">
        <v>0</v>
      </c>
      <c r="N69" s="188">
        <v>0</v>
      </c>
      <c r="O69" s="495">
        <f t="shared" si="0"/>
        <v>0</v>
      </c>
      <c r="P69" s="125"/>
    </row>
    <row r="70" spans="1:16" ht="14.25" customHeight="1" x14ac:dyDescent="0.25">
      <c r="A70" s="206"/>
      <c r="B70" s="438" t="s">
        <v>37</v>
      </c>
      <c r="C70" s="489">
        <v>14</v>
      </c>
      <c r="D70" s="188">
        <v>14</v>
      </c>
      <c r="E70" s="188">
        <v>20</v>
      </c>
      <c r="F70" s="188">
        <v>24</v>
      </c>
      <c r="G70" s="188">
        <v>13</v>
      </c>
      <c r="H70" s="188">
        <v>3</v>
      </c>
      <c r="I70" s="188">
        <v>9</v>
      </c>
      <c r="J70" s="188">
        <v>5</v>
      </c>
      <c r="K70" s="188">
        <v>15</v>
      </c>
      <c r="L70" s="188">
        <v>7</v>
      </c>
      <c r="M70" s="188">
        <v>6</v>
      </c>
      <c r="N70" s="188">
        <v>9</v>
      </c>
      <c r="O70" s="495">
        <f t="shared" si="0"/>
        <v>139</v>
      </c>
      <c r="P70" s="125"/>
    </row>
    <row r="71" spans="1:16" s="135" customFormat="1" ht="14.25" customHeight="1" x14ac:dyDescent="0.25">
      <c r="A71" s="407"/>
      <c r="B71" s="386" t="s">
        <v>42</v>
      </c>
      <c r="C71" s="490">
        <v>21</v>
      </c>
      <c r="D71" s="187">
        <v>23</v>
      </c>
      <c r="E71" s="187">
        <v>23</v>
      </c>
      <c r="F71" s="187">
        <v>18</v>
      </c>
      <c r="G71" s="187">
        <v>20</v>
      </c>
      <c r="H71" s="187">
        <v>26</v>
      </c>
      <c r="I71" s="187">
        <v>23</v>
      </c>
      <c r="J71" s="187">
        <v>29</v>
      </c>
      <c r="K71" s="187">
        <v>38</v>
      </c>
      <c r="L71" s="187">
        <v>18</v>
      </c>
      <c r="M71" s="187">
        <v>31</v>
      </c>
      <c r="N71" s="187">
        <v>26</v>
      </c>
      <c r="O71" s="496">
        <f>+O72</f>
        <v>296</v>
      </c>
      <c r="P71" s="125"/>
    </row>
    <row r="72" spans="1:16" ht="14.25" customHeight="1" x14ac:dyDescent="0.25">
      <c r="A72" s="206"/>
      <c r="B72" s="438" t="s">
        <v>194</v>
      </c>
      <c r="C72" s="489">
        <v>21</v>
      </c>
      <c r="D72" s="188">
        <v>23</v>
      </c>
      <c r="E72" s="188">
        <v>23</v>
      </c>
      <c r="F72" s="188">
        <v>18</v>
      </c>
      <c r="G72" s="188">
        <v>20</v>
      </c>
      <c r="H72" s="188">
        <v>26</v>
      </c>
      <c r="I72" s="188">
        <v>23</v>
      </c>
      <c r="J72" s="188">
        <v>29</v>
      </c>
      <c r="K72" s="188">
        <v>38</v>
      </c>
      <c r="L72" s="188">
        <v>18</v>
      </c>
      <c r="M72" s="188">
        <v>31</v>
      </c>
      <c r="N72" s="188">
        <v>26</v>
      </c>
      <c r="O72" s="495">
        <f t="shared" si="0"/>
        <v>296</v>
      </c>
      <c r="P72" s="125"/>
    </row>
    <row r="73" spans="1:16" ht="14.25" customHeight="1" x14ac:dyDescent="0.25">
      <c r="A73" s="407"/>
      <c r="B73" s="386" t="s">
        <v>43</v>
      </c>
      <c r="C73" s="490">
        <v>77</v>
      </c>
      <c r="D73" s="187">
        <v>56</v>
      </c>
      <c r="E73" s="187">
        <v>66</v>
      </c>
      <c r="F73" s="187">
        <v>61</v>
      </c>
      <c r="G73" s="187">
        <v>56</v>
      </c>
      <c r="H73" s="187">
        <v>47</v>
      </c>
      <c r="I73" s="187">
        <v>34</v>
      </c>
      <c r="J73" s="187">
        <v>2</v>
      </c>
      <c r="K73" s="187">
        <v>43</v>
      </c>
      <c r="L73" s="187">
        <v>55</v>
      </c>
      <c r="M73" s="187">
        <v>48</v>
      </c>
      <c r="N73" s="187">
        <v>46</v>
      </c>
      <c r="O73" s="496">
        <f>SUM(O74:O77)</f>
        <v>591</v>
      </c>
      <c r="P73" s="125"/>
    </row>
    <row r="74" spans="1:16" ht="14.25" customHeight="1" x14ac:dyDescent="0.25">
      <c r="A74" s="407"/>
      <c r="B74" s="438" t="s">
        <v>43</v>
      </c>
      <c r="C74" s="489">
        <v>76</v>
      </c>
      <c r="D74" s="188">
        <v>53</v>
      </c>
      <c r="E74" s="188">
        <v>64</v>
      </c>
      <c r="F74" s="188">
        <v>59</v>
      </c>
      <c r="G74" s="188">
        <v>56</v>
      </c>
      <c r="H74" s="188">
        <v>46</v>
      </c>
      <c r="I74" s="188">
        <v>33</v>
      </c>
      <c r="J74" s="188">
        <v>2</v>
      </c>
      <c r="K74" s="188">
        <v>43</v>
      </c>
      <c r="L74" s="188">
        <v>53</v>
      </c>
      <c r="M74" s="188">
        <v>43</v>
      </c>
      <c r="N74" s="188">
        <v>43</v>
      </c>
      <c r="O74" s="495">
        <f t="shared" si="0"/>
        <v>571</v>
      </c>
      <c r="P74" s="125"/>
    </row>
    <row r="75" spans="1:16" ht="14.25" customHeight="1" x14ac:dyDescent="0.25">
      <c r="A75" s="407"/>
      <c r="B75" s="438" t="s">
        <v>193</v>
      </c>
      <c r="C75" s="489">
        <v>1</v>
      </c>
      <c r="D75" s="188">
        <v>3</v>
      </c>
      <c r="E75" s="188">
        <v>2</v>
      </c>
      <c r="F75" s="188">
        <v>2</v>
      </c>
      <c r="G75" s="188">
        <v>0</v>
      </c>
      <c r="H75" s="188">
        <v>1</v>
      </c>
      <c r="I75" s="188">
        <v>1</v>
      </c>
      <c r="J75" s="188">
        <v>0</v>
      </c>
      <c r="K75" s="188">
        <v>0</v>
      </c>
      <c r="L75" s="188">
        <v>1</v>
      </c>
      <c r="M75" s="188">
        <v>1</v>
      </c>
      <c r="N75" s="188">
        <v>3</v>
      </c>
      <c r="O75" s="495">
        <f t="shared" ref="O75:O93" si="1">SUM(C75:N75)</f>
        <v>15</v>
      </c>
      <c r="P75" s="125"/>
    </row>
    <row r="76" spans="1:16" ht="14.25" customHeight="1" x14ac:dyDescent="0.25">
      <c r="A76" s="407"/>
      <c r="B76" s="438" t="s">
        <v>192</v>
      </c>
      <c r="C76" s="489">
        <v>0</v>
      </c>
      <c r="D76" s="188">
        <v>0</v>
      </c>
      <c r="E76" s="188">
        <v>0</v>
      </c>
      <c r="F76" s="188">
        <v>0</v>
      </c>
      <c r="G76" s="188">
        <v>0</v>
      </c>
      <c r="H76" s="188">
        <v>0</v>
      </c>
      <c r="I76" s="188">
        <v>0</v>
      </c>
      <c r="J76" s="188">
        <v>0</v>
      </c>
      <c r="K76" s="188">
        <v>0</v>
      </c>
      <c r="L76" s="188">
        <v>0</v>
      </c>
      <c r="M76" s="188">
        <v>4</v>
      </c>
      <c r="N76" s="188">
        <v>0</v>
      </c>
      <c r="O76" s="495">
        <f t="shared" si="1"/>
        <v>4</v>
      </c>
      <c r="P76" s="125"/>
    </row>
    <row r="77" spans="1:16" ht="14.25" customHeight="1" x14ac:dyDescent="0.25">
      <c r="A77" s="206"/>
      <c r="B77" s="438" t="s">
        <v>191</v>
      </c>
      <c r="C77" s="489">
        <v>0</v>
      </c>
      <c r="D77" s="188">
        <v>0</v>
      </c>
      <c r="E77" s="188">
        <v>0</v>
      </c>
      <c r="F77" s="188">
        <v>0</v>
      </c>
      <c r="G77" s="188">
        <v>0</v>
      </c>
      <c r="H77" s="188">
        <v>0</v>
      </c>
      <c r="I77" s="188">
        <v>0</v>
      </c>
      <c r="J77" s="188">
        <v>0</v>
      </c>
      <c r="K77" s="188">
        <v>0</v>
      </c>
      <c r="L77" s="188">
        <v>1</v>
      </c>
      <c r="M77" s="188">
        <v>0</v>
      </c>
      <c r="N77" s="188">
        <v>0</v>
      </c>
      <c r="O77" s="495">
        <f t="shared" si="1"/>
        <v>1</v>
      </c>
      <c r="P77" s="125"/>
    </row>
    <row r="78" spans="1:16" ht="14.25" customHeight="1" x14ac:dyDescent="0.25">
      <c r="A78" s="407"/>
      <c r="B78" s="386" t="s">
        <v>45</v>
      </c>
      <c r="C78" s="490">
        <v>0</v>
      </c>
      <c r="D78" s="187">
        <v>5</v>
      </c>
      <c r="E78" s="187">
        <v>1</v>
      </c>
      <c r="F78" s="187">
        <v>4</v>
      </c>
      <c r="G78" s="187">
        <v>7</v>
      </c>
      <c r="H78" s="187">
        <v>1</v>
      </c>
      <c r="I78" s="187">
        <v>2</v>
      </c>
      <c r="J78" s="187">
        <v>1</v>
      </c>
      <c r="K78" s="187">
        <v>1</v>
      </c>
      <c r="L78" s="187">
        <v>22</v>
      </c>
      <c r="M78" s="187">
        <v>15</v>
      </c>
      <c r="N78" s="187">
        <v>0</v>
      </c>
      <c r="O78" s="496">
        <f>+O79+O80</f>
        <v>59</v>
      </c>
      <c r="P78" s="125"/>
    </row>
    <row r="79" spans="1:16" ht="14.25" customHeight="1" x14ac:dyDescent="0.25">
      <c r="A79" s="407"/>
      <c r="B79" s="438" t="s">
        <v>45</v>
      </c>
      <c r="C79" s="489">
        <v>0</v>
      </c>
      <c r="D79" s="188">
        <v>5</v>
      </c>
      <c r="E79" s="188">
        <v>0</v>
      </c>
      <c r="F79" s="188">
        <v>4</v>
      </c>
      <c r="G79" s="188">
        <v>7</v>
      </c>
      <c r="H79" s="188">
        <v>1</v>
      </c>
      <c r="I79" s="188">
        <v>2</v>
      </c>
      <c r="J79" s="188">
        <v>1</v>
      </c>
      <c r="K79" s="188">
        <v>1</v>
      </c>
      <c r="L79" s="188">
        <v>2</v>
      </c>
      <c r="M79" s="188">
        <v>1</v>
      </c>
      <c r="N79" s="188">
        <v>0</v>
      </c>
      <c r="O79" s="495">
        <f t="shared" si="1"/>
        <v>24</v>
      </c>
      <c r="P79" s="125"/>
    </row>
    <row r="80" spans="1:16" ht="14.25" customHeight="1" x14ac:dyDescent="0.25">
      <c r="A80" s="206"/>
      <c r="B80" s="438" t="s">
        <v>39</v>
      </c>
      <c r="C80" s="489">
        <v>0</v>
      </c>
      <c r="D80" s="188">
        <v>0</v>
      </c>
      <c r="E80" s="188">
        <v>1</v>
      </c>
      <c r="F80" s="188">
        <v>0</v>
      </c>
      <c r="G80" s="188">
        <v>0</v>
      </c>
      <c r="H80" s="188">
        <v>0</v>
      </c>
      <c r="I80" s="188">
        <v>0</v>
      </c>
      <c r="J80" s="188">
        <v>0</v>
      </c>
      <c r="K80" s="188">
        <v>0</v>
      </c>
      <c r="L80" s="188">
        <v>20</v>
      </c>
      <c r="M80" s="188">
        <v>14</v>
      </c>
      <c r="N80" s="188">
        <v>0</v>
      </c>
      <c r="O80" s="495">
        <f t="shared" si="1"/>
        <v>35</v>
      </c>
      <c r="P80" s="125"/>
    </row>
    <row r="81" spans="1:16" ht="14.25" customHeight="1" x14ac:dyDescent="0.25">
      <c r="A81" s="407"/>
      <c r="B81" s="386" t="s">
        <v>190</v>
      </c>
      <c r="C81" s="490">
        <v>0</v>
      </c>
      <c r="D81" s="187">
        <v>4</v>
      </c>
      <c r="E81" s="187">
        <v>0</v>
      </c>
      <c r="F81" s="187">
        <v>0</v>
      </c>
      <c r="G81" s="187">
        <v>10</v>
      </c>
      <c r="H81" s="187">
        <v>14</v>
      </c>
      <c r="I81" s="187">
        <v>29</v>
      </c>
      <c r="J81" s="187">
        <v>29</v>
      </c>
      <c r="K81" s="187">
        <v>14</v>
      </c>
      <c r="L81" s="187">
        <v>0</v>
      </c>
      <c r="M81" s="187">
        <v>4</v>
      </c>
      <c r="N81" s="187">
        <v>35</v>
      </c>
      <c r="O81" s="496">
        <f>SUM(O82:O85)</f>
        <v>139</v>
      </c>
      <c r="P81" s="125"/>
    </row>
    <row r="82" spans="1:16" s="135" customFormat="1" ht="14.25" customHeight="1" x14ac:dyDescent="0.25">
      <c r="A82" s="407"/>
      <c r="B82" s="438" t="s">
        <v>335</v>
      </c>
      <c r="C82" s="489">
        <v>0</v>
      </c>
      <c r="D82" s="188">
        <v>4</v>
      </c>
      <c r="E82" s="188">
        <v>0</v>
      </c>
      <c r="F82" s="188">
        <v>0</v>
      </c>
      <c r="G82" s="188">
        <v>10</v>
      </c>
      <c r="H82" s="188">
        <v>14</v>
      </c>
      <c r="I82" s="188">
        <v>29</v>
      </c>
      <c r="J82" s="188">
        <v>29</v>
      </c>
      <c r="K82" s="188">
        <v>14</v>
      </c>
      <c r="L82" s="188">
        <v>0</v>
      </c>
      <c r="M82" s="188">
        <v>4</v>
      </c>
      <c r="N82" s="188">
        <v>35</v>
      </c>
      <c r="O82" s="495">
        <f t="shared" si="1"/>
        <v>139</v>
      </c>
      <c r="P82" s="125"/>
    </row>
    <row r="83" spans="1:16" ht="14.25" customHeight="1" x14ac:dyDescent="0.25">
      <c r="A83" s="407"/>
      <c r="B83" s="438" t="s">
        <v>188</v>
      </c>
      <c r="C83" s="489">
        <v>0</v>
      </c>
      <c r="D83" s="188">
        <v>0</v>
      </c>
      <c r="E83" s="188">
        <v>0</v>
      </c>
      <c r="F83" s="188">
        <v>0</v>
      </c>
      <c r="G83" s="188">
        <v>0</v>
      </c>
      <c r="H83" s="188">
        <v>0</v>
      </c>
      <c r="I83" s="188">
        <v>0</v>
      </c>
      <c r="J83" s="188">
        <v>0</v>
      </c>
      <c r="K83" s="188">
        <v>0</v>
      </c>
      <c r="L83" s="188">
        <v>0</v>
      </c>
      <c r="M83" s="188">
        <v>0</v>
      </c>
      <c r="N83" s="188">
        <v>0</v>
      </c>
      <c r="O83" s="495">
        <f t="shared" si="1"/>
        <v>0</v>
      </c>
      <c r="P83" s="125"/>
    </row>
    <row r="84" spans="1:16" ht="14.25" customHeight="1" x14ac:dyDescent="0.25">
      <c r="A84" s="407"/>
      <c r="B84" s="438" t="s">
        <v>187</v>
      </c>
      <c r="C84" s="489">
        <v>0</v>
      </c>
      <c r="D84" s="188">
        <v>0</v>
      </c>
      <c r="E84" s="188">
        <v>0</v>
      </c>
      <c r="F84" s="188">
        <v>0</v>
      </c>
      <c r="G84" s="188">
        <v>0</v>
      </c>
      <c r="H84" s="188">
        <v>0</v>
      </c>
      <c r="I84" s="188">
        <v>0</v>
      </c>
      <c r="J84" s="188">
        <v>0</v>
      </c>
      <c r="K84" s="188">
        <v>0</v>
      </c>
      <c r="L84" s="188">
        <v>0</v>
      </c>
      <c r="M84" s="188">
        <v>0</v>
      </c>
      <c r="N84" s="188">
        <v>0</v>
      </c>
      <c r="O84" s="495">
        <f t="shared" si="1"/>
        <v>0</v>
      </c>
      <c r="P84" s="125"/>
    </row>
    <row r="85" spans="1:16" ht="14.25" customHeight="1" x14ac:dyDescent="0.25">
      <c r="A85" s="206"/>
      <c r="B85" s="438" t="s">
        <v>186</v>
      </c>
      <c r="C85" s="489">
        <v>0</v>
      </c>
      <c r="D85" s="188">
        <v>0</v>
      </c>
      <c r="E85" s="188">
        <v>0</v>
      </c>
      <c r="F85" s="188">
        <v>0</v>
      </c>
      <c r="G85" s="188">
        <v>0</v>
      </c>
      <c r="H85" s="188">
        <v>0</v>
      </c>
      <c r="I85" s="188">
        <v>0</v>
      </c>
      <c r="J85" s="188">
        <v>0</v>
      </c>
      <c r="K85" s="188">
        <v>0</v>
      </c>
      <c r="L85" s="188">
        <v>0</v>
      </c>
      <c r="M85" s="188">
        <v>0</v>
      </c>
      <c r="N85" s="188">
        <v>0</v>
      </c>
      <c r="O85" s="495">
        <f t="shared" si="1"/>
        <v>0</v>
      </c>
      <c r="P85" s="125"/>
    </row>
    <row r="86" spans="1:16" s="135" customFormat="1" ht="14.25" customHeight="1" x14ac:dyDescent="0.25">
      <c r="A86" s="407"/>
      <c r="B86" s="386" t="s">
        <v>185</v>
      </c>
      <c r="C86" s="490">
        <v>56</v>
      </c>
      <c r="D86" s="187">
        <v>30</v>
      </c>
      <c r="E86" s="187">
        <v>44</v>
      </c>
      <c r="F86" s="187">
        <v>60</v>
      </c>
      <c r="G86" s="187">
        <v>37</v>
      </c>
      <c r="H86" s="187">
        <v>43</v>
      </c>
      <c r="I86" s="187">
        <v>49</v>
      </c>
      <c r="J86" s="187">
        <v>56</v>
      </c>
      <c r="K86" s="187">
        <v>51</v>
      </c>
      <c r="L86" s="187">
        <v>34</v>
      </c>
      <c r="M86" s="187">
        <v>39</v>
      </c>
      <c r="N86" s="187">
        <v>32</v>
      </c>
      <c r="O86" s="496">
        <f>+O87</f>
        <v>531</v>
      </c>
      <c r="P86" s="125"/>
    </row>
    <row r="87" spans="1:16" ht="14.25" customHeight="1" x14ac:dyDescent="0.25">
      <c r="A87" s="206"/>
      <c r="B87" s="438" t="s">
        <v>185</v>
      </c>
      <c r="C87" s="489">
        <v>56</v>
      </c>
      <c r="D87" s="188">
        <v>30</v>
      </c>
      <c r="E87" s="188">
        <v>44</v>
      </c>
      <c r="F87" s="188">
        <v>60</v>
      </c>
      <c r="G87" s="188">
        <v>37</v>
      </c>
      <c r="H87" s="188">
        <v>43</v>
      </c>
      <c r="I87" s="188">
        <v>49</v>
      </c>
      <c r="J87" s="188">
        <v>56</v>
      </c>
      <c r="K87" s="188">
        <v>51</v>
      </c>
      <c r="L87" s="188">
        <v>34</v>
      </c>
      <c r="M87" s="188">
        <v>39</v>
      </c>
      <c r="N87" s="188">
        <v>32</v>
      </c>
      <c r="O87" s="495">
        <f t="shared" si="1"/>
        <v>531</v>
      </c>
      <c r="P87" s="125"/>
    </row>
    <row r="88" spans="1:16" s="135" customFormat="1" ht="14.25" customHeight="1" x14ac:dyDescent="0.25">
      <c r="A88" s="407"/>
      <c r="B88" s="386" t="s">
        <v>55</v>
      </c>
      <c r="C88" s="490">
        <v>4</v>
      </c>
      <c r="D88" s="187">
        <v>2</v>
      </c>
      <c r="E88" s="187">
        <v>8</v>
      </c>
      <c r="F88" s="187">
        <v>7</v>
      </c>
      <c r="G88" s="187">
        <v>8</v>
      </c>
      <c r="H88" s="187">
        <v>6</v>
      </c>
      <c r="I88" s="187">
        <v>0</v>
      </c>
      <c r="J88" s="187">
        <v>0</v>
      </c>
      <c r="K88" s="187">
        <v>0</v>
      </c>
      <c r="L88" s="187">
        <v>0</v>
      </c>
      <c r="M88" s="187">
        <v>0</v>
      </c>
      <c r="N88" s="187">
        <v>0</v>
      </c>
      <c r="O88" s="496">
        <f>+O89</f>
        <v>35</v>
      </c>
      <c r="P88" s="125"/>
    </row>
    <row r="89" spans="1:16" ht="14.25" customHeight="1" x14ac:dyDescent="0.25">
      <c r="A89" s="206"/>
      <c r="B89" s="438" t="s">
        <v>55</v>
      </c>
      <c r="C89" s="489">
        <v>4</v>
      </c>
      <c r="D89" s="188">
        <v>2</v>
      </c>
      <c r="E89" s="188">
        <v>8</v>
      </c>
      <c r="F89" s="188">
        <v>7</v>
      </c>
      <c r="G89" s="188">
        <v>8</v>
      </c>
      <c r="H89" s="188">
        <v>6</v>
      </c>
      <c r="I89" s="188">
        <v>0</v>
      </c>
      <c r="J89" s="188">
        <v>0</v>
      </c>
      <c r="K89" s="188">
        <v>0</v>
      </c>
      <c r="L89" s="188">
        <v>0</v>
      </c>
      <c r="M89" s="188">
        <v>0</v>
      </c>
      <c r="N89" s="188">
        <v>0</v>
      </c>
      <c r="O89" s="495">
        <f t="shared" si="1"/>
        <v>35</v>
      </c>
      <c r="P89" s="125"/>
    </row>
    <row r="90" spans="1:16" s="135" customFormat="1" ht="14.25" customHeight="1" x14ac:dyDescent="0.25">
      <c r="A90" s="407"/>
      <c r="B90" s="386" t="s">
        <v>184</v>
      </c>
      <c r="C90" s="490">
        <v>192</v>
      </c>
      <c r="D90" s="187">
        <v>111</v>
      </c>
      <c r="E90" s="187">
        <v>81</v>
      </c>
      <c r="F90" s="187">
        <v>73</v>
      </c>
      <c r="G90" s="187">
        <v>9</v>
      </c>
      <c r="H90" s="187">
        <v>5</v>
      </c>
      <c r="I90" s="187">
        <v>56</v>
      </c>
      <c r="J90" s="187">
        <v>0</v>
      </c>
      <c r="K90" s="187">
        <v>72</v>
      </c>
      <c r="L90" s="187">
        <v>0</v>
      </c>
      <c r="M90" s="187">
        <v>112</v>
      </c>
      <c r="N90" s="187">
        <v>96</v>
      </c>
      <c r="O90" s="496">
        <f>SUM(O91:O93)</f>
        <v>807</v>
      </c>
      <c r="P90" s="125"/>
    </row>
    <row r="91" spans="1:16" ht="14.25" customHeight="1" x14ac:dyDescent="0.25">
      <c r="A91" s="407"/>
      <c r="B91" s="438" t="s">
        <v>183</v>
      </c>
      <c r="C91" s="489">
        <v>164</v>
      </c>
      <c r="D91" s="188">
        <v>96</v>
      </c>
      <c r="E91" s="188">
        <v>62</v>
      </c>
      <c r="F91" s="188">
        <v>64</v>
      </c>
      <c r="G91" s="188">
        <v>0</v>
      </c>
      <c r="H91" s="188">
        <v>0</v>
      </c>
      <c r="I91" s="188">
        <v>56</v>
      </c>
      <c r="J91" s="188">
        <v>0</v>
      </c>
      <c r="K91" s="188">
        <v>67</v>
      </c>
      <c r="L91" s="188">
        <v>0</v>
      </c>
      <c r="M91" s="188">
        <v>108</v>
      </c>
      <c r="N91" s="188">
        <v>92</v>
      </c>
      <c r="O91" s="495">
        <f t="shared" si="1"/>
        <v>709</v>
      </c>
      <c r="P91" s="125"/>
    </row>
    <row r="92" spans="1:16" ht="14.25" customHeight="1" x14ac:dyDescent="0.25">
      <c r="A92" s="407"/>
      <c r="B92" s="438" t="s">
        <v>182</v>
      </c>
      <c r="C92" s="489">
        <v>10</v>
      </c>
      <c r="D92" s="188">
        <v>5</v>
      </c>
      <c r="E92" s="188">
        <v>4</v>
      </c>
      <c r="F92" s="188">
        <v>0</v>
      </c>
      <c r="G92" s="188">
        <v>4</v>
      </c>
      <c r="H92" s="188">
        <v>0</v>
      </c>
      <c r="I92" s="188">
        <v>0</v>
      </c>
      <c r="J92" s="188">
        <v>0</v>
      </c>
      <c r="K92" s="188">
        <v>5</v>
      </c>
      <c r="L92" s="188">
        <v>0</v>
      </c>
      <c r="M92" s="188">
        <v>4</v>
      </c>
      <c r="N92" s="188">
        <v>4</v>
      </c>
      <c r="O92" s="495">
        <f t="shared" si="1"/>
        <v>36</v>
      </c>
      <c r="P92" s="125"/>
    </row>
    <row r="93" spans="1:16" ht="14.25" customHeight="1" x14ac:dyDescent="0.25">
      <c r="A93" s="481"/>
      <c r="B93" s="438" t="s">
        <v>181</v>
      </c>
      <c r="C93" s="489">
        <v>18</v>
      </c>
      <c r="D93" s="188">
        <v>10</v>
      </c>
      <c r="E93" s="188">
        <v>15</v>
      </c>
      <c r="F93" s="188">
        <v>9</v>
      </c>
      <c r="G93" s="188">
        <v>5</v>
      </c>
      <c r="H93" s="188">
        <v>5</v>
      </c>
      <c r="I93" s="188">
        <v>0</v>
      </c>
      <c r="J93" s="188">
        <v>0</v>
      </c>
      <c r="K93" s="188">
        <v>0</v>
      </c>
      <c r="L93" s="188">
        <v>0</v>
      </c>
      <c r="M93" s="188">
        <v>0</v>
      </c>
      <c r="N93" s="188">
        <v>0</v>
      </c>
      <c r="O93" s="495">
        <f t="shared" si="1"/>
        <v>62</v>
      </c>
      <c r="P93" s="125"/>
    </row>
    <row r="94" spans="1:16" x14ac:dyDescent="0.25">
      <c r="B94" s="484"/>
      <c r="C94" s="492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8"/>
      <c r="P94" s="125"/>
    </row>
    <row r="95" spans="1:16" ht="25.7" customHeight="1" x14ac:dyDescent="0.25">
      <c r="A95" s="482"/>
      <c r="B95" s="417" t="s">
        <v>1</v>
      </c>
      <c r="C95" s="485">
        <f>SUM(C9:C93)/2</f>
        <v>4973</v>
      </c>
      <c r="D95" s="465">
        <f t="shared" ref="D95:O95" si="2">SUM(D9:D93)/2</f>
        <v>3415</v>
      </c>
      <c r="E95" s="465">
        <f t="shared" si="2"/>
        <v>3513</v>
      </c>
      <c r="F95" s="465">
        <f t="shared" si="2"/>
        <v>3497</v>
      </c>
      <c r="G95" s="465">
        <f t="shared" si="2"/>
        <v>3301</v>
      </c>
      <c r="H95" s="465">
        <f t="shared" si="2"/>
        <v>2577</v>
      </c>
      <c r="I95" s="465">
        <f t="shared" si="2"/>
        <v>3045</v>
      </c>
      <c r="J95" s="465">
        <f t="shared" si="2"/>
        <v>3032</v>
      </c>
      <c r="K95" s="465">
        <f t="shared" si="2"/>
        <v>3387</v>
      </c>
      <c r="L95" s="465">
        <f t="shared" si="2"/>
        <v>2889</v>
      </c>
      <c r="M95" s="465">
        <f t="shared" si="2"/>
        <v>2695</v>
      </c>
      <c r="N95" s="486">
        <f t="shared" si="2"/>
        <v>1924</v>
      </c>
      <c r="O95" s="465">
        <f t="shared" si="2"/>
        <v>38248</v>
      </c>
      <c r="P95" s="125"/>
    </row>
    <row r="96" spans="1:16" ht="5.25" customHeight="1" x14ac:dyDescent="0.25">
      <c r="A96" s="186"/>
      <c r="B96" s="171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</row>
    <row r="97" spans="1:15" x14ac:dyDescent="0.25">
      <c r="A97" s="185"/>
      <c r="B97" s="18" t="s">
        <v>404</v>
      </c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</row>
    <row r="98" spans="1:15" x14ac:dyDescent="0.25">
      <c r="A98" s="186"/>
      <c r="B98" s="18" t="s">
        <v>405</v>
      </c>
    </row>
    <row r="99" spans="1:15" x14ac:dyDescent="0.25">
      <c r="A99" s="185"/>
      <c r="B99" s="18" t="s">
        <v>406</v>
      </c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</row>
    <row r="100" spans="1:15" x14ac:dyDescent="0.25">
      <c r="A100" s="185"/>
    </row>
    <row r="101" spans="1:15" x14ac:dyDescent="0.25">
      <c r="A101" s="185"/>
    </row>
  </sheetData>
  <mergeCells count="5">
    <mergeCell ref="B3:O3"/>
    <mergeCell ref="B4:O4"/>
    <mergeCell ref="C7:N7"/>
    <mergeCell ref="O7:O8"/>
    <mergeCell ref="B1:O1"/>
  </mergeCells>
  <printOptions horizontalCentered="1" verticalCentered="1"/>
  <pageMargins left="0" right="0" top="0" bottom="0" header="0" footer="0"/>
  <pageSetup paperSize="9" scale="4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8"/>
  <sheetViews>
    <sheetView showGridLines="0" tabSelected="1" view="pageBreakPreview" topLeftCell="A78" zoomScale="70" zoomScaleNormal="90" zoomScaleSheetLayoutView="70" workbookViewId="0">
      <selection activeCell="B47" sqref="B47:B49"/>
    </sheetView>
  </sheetViews>
  <sheetFormatPr baseColWidth="10" defaultColWidth="11.42578125" defaultRowHeight="14.25" x14ac:dyDescent="0.2"/>
  <cols>
    <col min="1" max="1" width="21.5703125" style="141" customWidth="1"/>
    <col min="2" max="2" width="36.42578125" style="141" customWidth="1"/>
    <col min="3" max="6" width="16.7109375" style="141" customWidth="1"/>
    <col min="7" max="7" width="18" style="141" customWidth="1"/>
    <col min="8" max="8" width="17.85546875" style="141" customWidth="1"/>
    <col min="9" max="16384" width="11.42578125" style="141"/>
  </cols>
  <sheetData>
    <row r="1" spans="1:8" ht="15.75" x14ac:dyDescent="0.25">
      <c r="B1" s="547" t="s">
        <v>401</v>
      </c>
      <c r="C1" s="547"/>
      <c r="D1" s="547"/>
      <c r="E1" s="547"/>
      <c r="F1" s="547"/>
      <c r="G1" s="547"/>
      <c r="H1" s="547"/>
    </row>
    <row r="2" spans="1:8" ht="18" x14ac:dyDescent="0.25">
      <c r="B2" s="127" t="s">
        <v>60</v>
      </c>
      <c r="C2" s="176"/>
      <c r="D2" s="176"/>
      <c r="E2" s="176"/>
      <c r="F2" s="176"/>
      <c r="G2" s="176"/>
      <c r="H2" s="176"/>
    </row>
    <row r="3" spans="1:8" ht="18" x14ac:dyDescent="0.25">
      <c r="B3" s="540" t="s">
        <v>330</v>
      </c>
      <c r="C3" s="540"/>
      <c r="D3" s="540"/>
      <c r="E3" s="540"/>
      <c r="F3" s="540"/>
      <c r="G3" s="540"/>
      <c r="H3" s="540"/>
    </row>
    <row r="4" spans="1:8" ht="18" x14ac:dyDescent="0.25">
      <c r="B4" s="540" t="s">
        <v>329</v>
      </c>
      <c r="C4" s="540"/>
      <c r="D4" s="540"/>
      <c r="E4" s="540"/>
      <c r="F4" s="540"/>
      <c r="G4" s="540"/>
      <c r="H4" s="540"/>
    </row>
    <row r="5" spans="1:8" ht="18" x14ac:dyDescent="0.25">
      <c r="B5" s="590" t="s">
        <v>377</v>
      </c>
      <c r="C5" s="590"/>
      <c r="D5" s="590"/>
      <c r="E5" s="590"/>
      <c r="F5" s="590"/>
      <c r="G5" s="590"/>
      <c r="H5" s="590"/>
    </row>
    <row r="6" spans="1:8" ht="21.75" customHeight="1" thickBot="1" x14ac:dyDescent="0.25">
      <c r="B6" s="504" t="s">
        <v>328</v>
      </c>
      <c r="C6" s="586" t="s">
        <v>327</v>
      </c>
      <c r="D6" s="586"/>
      <c r="E6" s="586" t="s">
        <v>161</v>
      </c>
      <c r="F6" s="586"/>
      <c r="G6" s="508" t="s">
        <v>326</v>
      </c>
      <c r="H6" s="587" t="s">
        <v>159</v>
      </c>
    </row>
    <row r="7" spans="1:8" ht="21.75" customHeight="1" thickBot="1" x14ac:dyDescent="0.25">
      <c r="B7" s="504" t="s">
        <v>325</v>
      </c>
      <c r="C7" s="392" t="s">
        <v>115</v>
      </c>
      <c r="D7" s="392" t="s">
        <v>114</v>
      </c>
      <c r="E7" s="392" t="s">
        <v>117</v>
      </c>
      <c r="F7" s="392" t="s">
        <v>116</v>
      </c>
      <c r="G7" s="509" t="s">
        <v>324</v>
      </c>
      <c r="H7" s="588"/>
    </row>
    <row r="8" spans="1:8" ht="21" customHeight="1" x14ac:dyDescent="0.25">
      <c r="A8" s="499"/>
      <c r="B8" s="505" t="s">
        <v>323</v>
      </c>
      <c r="C8" s="298">
        <v>31</v>
      </c>
      <c r="D8" s="299">
        <v>39</v>
      </c>
      <c r="E8" s="512">
        <v>0</v>
      </c>
      <c r="F8" s="513">
        <v>0</v>
      </c>
      <c r="G8" s="299">
        <v>0</v>
      </c>
      <c r="H8" s="304">
        <v>0</v>
      </c>
    </row>
    <row r="9" spans="1:8" ht="13.5" customHeight="1" x14ac:dyDescent="0.2">
      <c r="A9" s="500"/>
      <c r="B9" s="506" t="s">
        <v>322</v>
      </c>
      <c r="C9" s="459">
        <v>5</v>
      </c>
      <c r="D9" s="184">
        <v>18</v>
      </c>
      <c r="E9" s="514">
        <v>0</v>
      </c>
      <c r="F9" s="515">
        <v>0</v>
      </c>
      <c r="G9" s="182">
        <v>0</v>
      </c>
      <c r="H9" s="305">
        <v>0</v>
      </c>
    </row>
    <row r="10" spans="1:8" ht="13.5" customHeight="1" x14ac:dyDescent="0.2">
      <c r="A10" s="501"/>
      <c r="B10" s="506" t="s">
        <v>321</v>
      </c>
      <c r="C10" s="459">
        <v>26</v>
      </c>
      <c r="D10" s="184">
        <v>21</v>
      </c>
      <c r="E10" s="514">
        <v>0</v>
      </c>
      <c r="F10" s="515">
        <v>0</v>
      </c>
      <c r="G10" s="184">
        <v>0</v>
      </c>
      <c r="H10" s="463">
        <v>0</v>
      </c>
    </row>
    <row r="11" spans="1:8" ht="18" customHeight="1" x14ac:dyDescent="0.25">
      <c r="A11" s="499"/>
      <c r="B11" s="505" t="s">
        <v>372</v>
      </c>
      <c r="C11" s="301">
        <v>306</v>
      </c>
      <c r="D11" s="181">
        <v>4551</v>
      </c>
      <c r="E11" s="516">
        <v>258</v>
      </c>
      <c r="F11" s="517">
        <v>197</v>
      </c>
      <c r="G11" s="181">
        <v>45</v>
      </c>
      <c r="H11" s="306">
        <v>335</v>
      </c>
    </row>
    <row r="12" spans="1:8" ht="13.5" customHeight="1" x14ac:dyDescent="0.2">
      <c r="A12" s="500"/>
      <c r="B12" s="484" t="s">
        <v>320</v>
      </c>
      <c r="C12" s="459">
        <v>222</v>
      </c>
      <c r="D12" s="184">
        <v>3155</v>
      </c>
      <c r="E12" s="514">
        <v>156</v>
      </c>
      <c r="F12" s="515">
        <v>143</v>
      </c>
      <c r="G12" s="184">
        <v>45</v>
      </c>
      <c r="H12" s="463">
        <v>335</v>
      </c>
    </row>
    <row r="13" spans="1:8" ht="13.5" customHeight="1" x14ac:dyDescent="0.25">
      <c r="A13" s="500"/>
      <c r="B13" s="484" t="s">
        <v>319</v>
      </c>
      <c r="C13" s="459">
        <v>84</v>
      </c>
      <c r="D13" s="184">
        <v>1396</v>
      </c>
      <c r="E13" s="514">
        <v>102</v>
      </c>
      <c r="F13" s="515">
        <v>54</v>
      </c>
      <c r="G13" s="181">
        <v>0</v>
      </c>
      <c r="H13" s="306">
        <v>0</v>
      </c>
    </row>
    <row r="14" spans="1:8" ht="18" customHeight="1" x14ac:dyDescent="0.25">
      <c r="A14" s="499"/>
      <c r="B14" s="505" t="s">
        <v>318</v>
      </c>
      <c r="C14" s="301">
        <v>994</v>
      </c>
      <c r="D14" s="181">
        <v>3010</v>
      </c>
      <c r="E14" s="516">
        <v>155</v>
      </c>
      <c r="F14" s="517">
        <v>173</v>
      </c>
      <c r="G14" s="181">
        <v>92</v>
      </c>
      <c r="H14" s="306">
        <v>119</v>
      </c>
    </row>
    <row r="15" spans="1:8" ht="13.5" customHeight="1" x14ac:dyDescent="0.2">
      <c r="A15" s="500"/>
      <c r="B15" s="484" t="s">
        <v>317</v>
      </c>
      <c r="C15" s="459">
        <v>194</v>
      </c>
      <c r="D15" s="184">
        <v>1439</v>
      </c>
      <c r="E15" s="514">
        <v>104</v>
      </c>
      <c r="F15" s="515">
        <v>135</v>
      </c>
      <c r="G15" s="184">
        <v>48</v>
      </c>
      <c r="H15" s="463">
        <v>48</v>
      </c>
    </row>
    <row r="16" spans="1:8" ht="13.5" customHeight="1" x14ac:dyDescent="0.2">
      <c r="A16" s="500"/>
      <c r="B16" s="484" t="s">
        <v>316</v>
      </c>
      <c r="C16" s="459">
        <v>800</v>
      </c>
      <c r="D16" s="184">
        <v>1571</v>
      </c>
      <c r="E16" s="514">
        <v>51</v>
      </c>
      <c r="F16" s="515">
        <v>38</v>
      </c>
      <c r="G16" s="184">
        <v>44</v>
      </c>
      <c r="H16" s="463">
        <v>71</v>
      </c>
    </row>
    <row r="17" spans="1:8" ht="18" customHeight="1" x14ac:dyDescent="0.25">
      <c r="A17" s="499"/>
      <c r="B17" s="505" t="s">
        <v>315</v>
      </c>
      <c r="C17" s="301">
        <v>814</v>
      </c>
      <c r="D17" s="181">
        <v>24091</v>
      </c>
      <c r="E17" s="516">
        <v>904</v>
      </c>
      <c r="F17" s="517">
        <v>698</v>
      </c>
      <c r="G17" s="181">
        <v>287</v>
      </c>
      <c r="H17" s="306">
        <v>8358</v>
      </c>
    </row>
    <row r="18" spans="1:8" ht="13.5" customHeight="1" x14ac:dyDescent="0.2">
      <c r="A18" s="500"/>
      <c r="B18" s="484" t="s">
        <v>314</v>
      </c>
      <c r="C18" s="459">
        <v>561</v>
      </c>
      <c r="D18" s="184">
        <v>19299</v>
      </c>
      <c r="E18" s="514">
        <v>859</v>
      </c>
      <c r="F18" s="515">
        <v>630</v>
      </c>
      <c r="G18" s="184">
        <v>287</v>
      </c>
      <c r="H18" s="463">
        <v>7853</v>
      </c>
    </row>
    <row r="19" spans="1:8" ht="13.5" customHeight="1" x14ac:dyDescent="0.2">
      <c r="A19" s="500"/>
      <c r="B19" s="484" t="s">
        <v>313</v>
      </c>
      <c r="C19" s="459">
        <v>0</v>
      </c>
      <c r="D19" s="184">
        <v>1415</v>
      </c>
      <c r="E19" s="514">
        <v>25</v>
      </c>
      <c r="F19" s="515">
        <v>44</v>
      </c>
      <c r="G19" s="184">
        <v>0</v>
      </c>
      <c r="H19" s="463">
        <v>171</v>
      </c>
    </row>
    <row r="20" spans="1:8" ht="13.5" customHeight="1" x14ac:dyDescent="0.2">
      <c r="A20" s="500"/>
      <c r="B20" s="484" t="s">
        <v>312</v>
      </c>
      <c r="C20" s="459">
        <v>63</v>
      </c>
      <c r="D20" s="184">
        <v>0</v>
      </c>
      <c r="E20" s="514">
        <v>0</v>
      </c>
      <c r="F20" s="515">
        <v>0</v>
      </c>
      <c r="G20" s="184">
        <v>0</v>
      </c>
      <c r="H20" s="463">
        <v>0</v>
      </c>
    </row>
    <row r="21" spans="1:8" ht="13.5" customHeight="1" x14ac:dyDescent="0.2">
      <c r="A21" s="500"/>
      <c r="B21" s="484" t="s">
        <v>311</v>
      </c>
      <c r="C21" s="459">
        <v>190</v>
      </c>
      <c r="D21" s="184">
        <v>3377</v>
      </c>
      <c r="E21" s="514">
        <v>20</v>
      </c>
      <c r="F21" s="515">
        <v>24</v>
      </c>
      <c r="G21" s="184">
        <v>0</v>
      </c>
      <c r="H21" s="463">
        <v>334</v>
      </c>
    </row>
    <row r="22" spans="1:8" ht="18" customHeight="1" x14ac:dyDescent="0.25">
      <c r="A22" s="502"/>
      <c r="B22" s="505" t="s">
        <v>310</v>
      </c>
      <c r="C22" s="301">
        <v>280</v>
      </c>
      <c r="D22" s="181">
        <v>947</v>
      </c>
      <c r="E22" s="516">
        <v>77</v>
      </c>
      <c r="F22" s="517">
        <v>30</v>
      </c>
      <c r="G22" s="189">
        <v>0</v>
      </c>
      <c r="H22" s="520">
        <v>453</v>
      </c>
    </row>
    <row r="23" spans="1:8" ht="13.5" customHeight="1" x14ac:dyDescent="0.2">
      <c r="A23" s="500"/>
      <c r="B23" s="506" t="s">
        <v>309</v>
      </c>
      <c r="C23" s="459">
        <v>280</v>
      </c>
      <c r="D23" s="184">
        <v>947</v>
      </c>
      <c r="E23" s="514">
        <v>77</v>
      </c>
      <c r="F23" s="515">
        <v>30</v>
      </c>
      <c r="G23" s="184">
        <v>0</v>
      </c>
      <c r="H23" s="463">
        <v>453</v>
      </c>
    </row>
    <row r="24" spans="1:8" ht="17.45" customHeight="1" x14ac:dyDescent="0.25">
      <c r="A24" s="502"/>
      <c r="B24" s="505" t="s">
        <v>308</v>
      </c>
      <c r="C24" s="301">
        <v>53</v>
      </c>
      <c r="D24" s="181">
        <v>1032</v>
      </c>
      <c r="E24" s="516">
        <v>144</v>
      </c>
      <c r="F24" s="517">
        <v>105</v>
      </c>
      <c r="G24" s="181">
        <v>0</v>
      </c>
      <c r="H24" s="306">
        <v>388</v>
      </c>
    </row>
    <row r="25" spans="1:8" ht="13.5" customHeight="1" x14ac:dyDescent="0.2">
      <c r="A25" s="500"/>
      <c r="B25" s="506" t="s">
        <v>307</v>
      </c>
      <c r="C25" s="459">
        <v>0</v>
      </c>
      <c r="D25" s="184">
        <v>454</v>
      </c>
      <c r="E25" s="514">
        <v>0</v>
      </c>
      <c r="F25" s="515">
        <v>0</v>
      </c>
      <c r="G25" s="184">
        <v>0</v>
      </c>
      <c r="H25" s="463">
        <v>388</v>
      </c>
    </row>
    <row r="26" spans="1:8" ht="13.5" customHeight="1" x14ac:dyDescent="0.2">
      <c r="A26" s="500"/>
      <c r="B26" s="506" t="s">
        <v>322</v>
      </c>
      <c r="C26" s="459">
        <v>5</v>
      </c>
      <c r="D26" s="184">
        <v>18</v>
      </c>
      <c r="E26" s="514">
        <v>0</v>
      </c>
      <c r="F26" s="515">
        <v>105</v>
      </c>
      <c r="G26" s="184">
        <v>0</v>
      </c>
      <c r="H26" s="463">
        <v>0</v>
      </c>
    </row>
    <row r="27" spans="1:8" ht="13.5" customHeight="1" x14ac:dyDescent="0.25">
      <c r="A27" s="500"/>
      <c r="B27" s="506" t="s">
        <v>306</v>
      </c>
      <c r="C27" s="459">
        <v>48</v>
      </c>
      <c r="D27" s="184">
        <v>560</v>
      </c>
      <c r="E27" s="514">
        <v>144</v>
      </c>
      <c r="F27" s="515">
        <v>0</v>
      </c>
      <c r="G27" s="181">
        <v>0</v>
      </c>
      <c r="H27" s="306">
        <v>862</v>
      </c>
    </row>
    <row r="28" spans="1:8" s="148" customFormat="1" ht="18" customHeight="1" x14ac:dyDescent="0.25">
      <c r="A28" s="503"/>
      <c r="B28" s="505" t="s">
        <v>305</v>
      </c>
      <c r="C28" s="301">
        <v>369</v>
      </c>
      <c r="D28" s="181">
        <v>14055</v>
      </c>
      <c r="E28" s="516">
        <v>57</v>
      </c>
      <c r="F28" s="517">
        <v>40</v>
      </c>
      <c r="G28" s="181">
        <v>101</v>
      </c>
      <c r="H28" s="306">
        <v>862</v>
      </c>
    </row>
    <row r="29" spans="1:8" ht="13.5" customHeight="1" x14ac:dyDescent="0.2">
      <c r="A29" s="500"/>
      <c r="B29" s="484" t="s">
        <v>304</v>
      </c>
      <c r="C29" s="459">
        <v>369</v>
      </c>
      <c r="D29" s="184">
        <v>14055</v>
      </c>
      <c r="E29" s="514">
        <v>57</v>
      </c>
      <c r="F29" s="515">
        <v>40</v>
      </c>
      <c r="G29" s="184">
        <v>101</v>
      </c>
      <c r="H29" s="463">
        <v>747</v>
      </c>
    </row>
    <row r="30" spans="1:8" ht="13.5" customHeight="1" x14ac:dyDescent="0.25">
      <c r="A30" s="502"/>
      <c r="B30" s="505" t="s">
        <v>303</v>
      </c>
      <c r="C30" s="301">
        <v>225</v>
      </c>
      <c r="D30" s="181">
        <v>6046</v>
      </c>
      <c r="E30" s="516">
        <v>173</v>
      </c>
      <c r="F30" s="517">
        <v>153</v>
      </c>
      <c r="G30" s="181">
        <v>91</v>
      </c>
      <c r="H30" s="306">
        <v>704</v>
      </c>
    </row>
    <row r="31" spans="1:8" ht="13.5" customHeight="1" x14ac:dyDescent="0.2">
      <c r="A31" s="500"/>
      <c r="B31" s="484" t="s">
        <v>302</v>
      </c>
      <c r="C31" s="459">
        <v>43</v>
      </c>
      <c r="D31" s="184">
        <v>4407</v>
      </c>
      <c r="E31" s="514">
        <v>113</v>
      </c>
      <c r="F31" s="515">
        <v>90</v>
      </c>
      <c r="G31" s="184">
        <v>85</v>
      </c>
      <c r="H31" s="463">
        <v>26</v>
      </c>
    </row>
    <row r="32" spans="1:8" ht="13.5" customHeight="1" x14ac:dyDescent="0.2">
      <c r="A32" s="500"/>
      <c r="B32" s="484" t="s">
        <v>301</v>
      </c>
      <c r="C32" s="459">
        <v>67</v>
      </c>
      <c r="D32" s="184">
        <v>936</v>
      </c>
      <c r="E32" s="514">
        <v>37</v>
      </c>
      <c r="F32" s="515">
        <v>50</v>
      </c>
      <c r="G32" s="184">
        <v>5</v>
      </c>
      <c r="H32" s="463">
        <v>17</v>
      </c>
    </row>
    <row r="33" spans="1:8" ht="13.5" customHeight="1" x14ac:dyDescent="0.2">
      <c r="A33" s="500"/>
      <c r="B33" s="484" t="s">
        <v>300</v>
      </c>
      <c r="C33" s="459">
        <v>115</v>
      </c>
      <c r="D33" s="184">
        <v>703</v>
      </c>
      <c r="E33" s="514">
        <v>23</v>
      </c>
      <c r="F33" s="515">
        <v>13</v>
      </c>
      <c r="G33" s="184">
        <v>1</v>
      </c>
      <c r="H33" s="463">
        <v>0</v>
      </c>
    </row>
    <row r="34" spans="1:8" ht="18" customHeight="1" x14ac:dyDescent="0.25">
      <c r="A34" s="502"/>
      <c r="B34" s="505" t="s">
        <v>299</v>
      </c>
      <c r="C34" s="301">
        <v>0</v>
      </c>
      <c r="D34" s="181">
        <v>0</v>
      </c>
      <c r="E34" s="516">
        <v>0</v>
      </c>
      <c r="F34" s="517">
        <v>0</v>
      </c>
      <c r="G34" s="181">
        <v>0</v>
      </c>
      <c r="H34" s="306">
        <v>0</v>
      </c>
    </row>
    <row r="35" spans="1:8" ht="13.5" customHeight="1" x14ac:dyDescent="0.2">
      <c r="A35" s="500"/>
      <c r="B35" s="484" t="s">
        <v>298</v>
      </c>
      <c r="C35" s="459">
        <v>0</v>
      </c>
      <c r="D35" s="184">
        <v>0</v>
      </c>
      <c r="E35" s="514">
        <v>0</v>
      </c>
      <c r="F35" s="515">
        <v>0</v>
      </c>
      <c r="G35" s="184">
        <v>0</v>
      </c>
      <c r="H35" s="463">
        <v>615</v>
      </c>
    </row>
    <row r="36" spans="1:8" ht="18" customHeight="1" x14ac:dyDescent="0.25">
      <c r="A36" s="502"/>
      <c r="B36" s="507" t="s">
        <v>297</v>
      </c>
      <c r="C36" s="301">
        <v>0</v>
      </c>
      <c r="D36" s="181">
        <v>692</v>
      </c>
      <c r="E36" s="516">
        <v>460</v>
      </c>
      <c r="F36" s="517">
        <v>289</v>
      </c>
      <c r="G36" s="181">
        <v>188</v>
      </c>
      <c r="H36" s="306">
        <v>615</v>
      </c>
    </row>
    <row r="37" spans="1:8" ht="13.5" customHeight="1" x14ac:dyDescent="0.2">
      <c r="A37" s="500"/>
      <c r="B37" s="484" t="s">
        <v>296</v>
      </c>
      <c r="C37" s="459">
        <v>0</v>
      </c>
      <c r="D37" s="184">
        <v>692</v>
      </c>
      <c r="E37" s="514">
        <v>460</v>
      </c>
      <c r="F37" s="515">
        <v>289</v>
      </c>
      <c r="G37" s="184">
        <v>188</v>
      </c>
      <c r="H37" s="463">
        <v>701</v>
      </c>
    </row>
    <row r="38" spans="1:8" ht="18" customHeight="1" x14ac:dyDescent="0.25">
      <c r="A38" s="502"/>
      <c r="B38" s="507" t="s">
        <v>295</v>
      </c>
      <c r="C38" s="301">
        <v>209</v>
      </c>
      <c r="D38" s="181">
        <v>3874</v>
      </c>
      <c r="E38" s="516">
        <v>537</v>
      </c>
      <c r="F38" s="517">
        <v>205</v>
      </c>
      <c r="G38" s="181">
        <v>0</v>
      </c>
      <c r="H38" s="306">
        <v>639</v>
      </c>
    </row>
    <row r="39" spans="1:8" ht="13.5" customHeight="1" x14ac:dyDescent="0.25">
      <c r="A39" s="500"/>
      <c r="B39" s="484" t="s">
        <v>294</v>
      </c>
      <c r="C39" s="459">
        <v>65</v>
      </c>
      <c r="D39" s="184">
        <v>2309</v>
      </c>
      <c r="E39" s="514">
        <v>168</v>
      </c>
      <c r="F39" s="515">
        <v>89</v>
      </c>
      <c r="G39" s="181">
        <v>0</v>
      </c>
      <c r="H39" s="463">
        <v>3</v>
      </c>
    </row>
    <row r="40" spans="1:8" ht="13.5" customHeight="1" x14ac:dyDescent="0.25">
      <c r="A40" s="500"/>
      <c r="B40" s="484" t="s">
        <v>293</v>
      </c>
      <c r="C40" s="459">
        <v>6</v>
      </c>
      <c r="D40" s="184">
        <v>663</v>
      </c>
      <c r="E40" s="514">
        <v>272</v>
      </c>
      <c r="F40" s="515">
        <v>40</v>
      </c>
      <c r="G40" s="181">
        <v>0</v>
      </c>
      <c r="H40" s="463">
        <v>29</v>
      </c>
    </row>
    <row r="41" spans="1:8" ht="13.5" customHeight="1" x14ac:dyDescent="0.25">
      <c r="A41" s="500"/>
      <c r="B41" s="484" t="s">
        <v>292</v>
      </c>
      <c r="C41" s="459">
        <v>93</v>
      </c>
      <c r="D41" s="184">
        <v>508</v>
      </c>
      <c r="E41" s="514">
        <v>29</v>
      </c>
      <c r="F41" s="515">
        <v>15</v>
      </c>
      <c r="G41" s="181">
        <v>0</v>
      </c>
      <c r="H41" s="463">
        <v>30</v>
      </c>
    </row>
    <row r="42" spans="1:8" ht="13.5" customHeight="1" x14ac:dyDescent="0.25">
      <c r="A42" s="500"/>
      <c r="B42" s="484" t="s">
        <v>291</v>
      </c>
      <c r="C42" s="459">
        <v>45</v>
      </c>
      <c r="D42" s="184">
        <v>394</v>
      </c>
      <c r="E42" s="514">
        <v>68</v>
      </c>
      <c r="F42" s="515">
        <v>61</v>
      </c>
      <c r="G42" s="181">
        <v>0</v>
      </c>
      <c r="H42" s="463">
        <v>795</v>
      </c>
    </row>
    <row r="43" spans="1:8" ht="18" customHeight="1" x14ac:dyDescent="0.25">
      <c r="A43" s="502"/>
      <c r="B43" s="507" t="s">
        <v>290</v>
      </c>
      <c r="C43" s="301">
        <v>510</v>
      </c>
      <c r="D43" s="181">
        <v>9048</v>
      </c>
      <c r="E43" s="516">
        <v>361</v>
      </c>
      <c r="F43" s="517">
        <v>247</v>
      </c>
      <c r="G43" s="181">
        <v>108</v>
      </c>
      <c r="H43" s="306">
        <v>788</v>
      </c>
    </row>
    <row r="44" spans="1:8" ht="13.5" customHeight="1" x14ac:dyDescent="0.2">
      <c r="A44" s="500"/>
      <c r="B44" s="484" t="s">
        <v>289</v>
      </c>
      <c r="C44" s="459">
        <v>94</v>
      </c>
      <c r="D44" s="184">
        <v>6651</v>
      </c>
      <c r="E44" s="514">
        <v>222</v>
      </c>
      <c r="F44" s="515">
        <v>112</v>
      </c>
      <c r="G44" s="184">
        <v>40</v>
      </c>
      <c r="H44" s="463">
        <v>3</v>
      </c>
    </row>
    <row r="45" spans="1:8" ht="13.5" customHeight="1" x14ac:dyDescent="0.2">
      <c r="A45" s="500"/>
      <c r="B45" s="484" t="s">
        <v>288</v>
      </c>
      <c r="C45" s="459">
        <v>227</v>
      </c>
      <c r="D45" s="184">
        <v>1175</v>
      </c>
      <c r="E45" s="514">
        <v>50</v>
      </c>
      <c r="F45" s="515">
        <v>52</v>
      </c>
      <c r="G45" s="184">
        <v>68</v>
      </c>
      <c r="H45" s="463">
        <v>4</v>
      </c>
    </row>
    <row r="46" spans="1:8" ht="13.5" customHeight="1" x14ac:dyDescent="0.25">
      <c r="A46" s="500"/>
      <c r="B46" s="484" t="s">
        <v>287</v>
      </c>
      <c r="C46" s="301">
        <v>69</v>
      </c>
      <c r="D46" s="181">
        <v>724</v>
      </c>
      <c r="E46" s="516">
        <v>21</v>
      </c>
      <c r="F46" s="517">
        <v>59</v>
      </c>
      <c r="G46" s="181">
        <v>0</v>
      </c>
      <c r="H46" s="306">
        <v>0</v>
      </c>
    </row>
    <row r="47" spans="1:8" ht="13.5" customHeight="1" x14ac:dyDescent="0.2">
      <c r="A47" s="500"/>
      <c r="B47" s="484" t="s">
        <v>286</v>
      </c>
      <c r="C47" s="459">
        <v>104</v>
      </c>
      <c r="D47" s="184">
        <v>171</v>
      </c>
      <c r="E47" s="514">
        <v>24</v>
      </c>
      <c r="F47" s="515">
        <v>14</v>
      </c>
      <c r="G47" s="184">
        <v>0</v>
      </c>
      <c r="H47" s="463">
        <v>0</v>
      </c>
    </row>
    <row r="48" spans="1:8" ht="13.5" customHeight="1" x14ac:dyDescent="0.2">
      <c r="A48" s="500"/>
      <c r="B48" s="484" t="s">
        <v>285</v>
      </c>
      <c r="C48" s="459">
        <v>16</v>
      </c>
      <c r="D48" s="184">
        <v>327</v>
      </c>
      <c r="E48" s="514">
        <v>44</v>
      </c>
      <c r="F48" s="515">
        <v>10</v>
      </c>
      <c r="G48" s="184">
        <v>0</v>
      </c>
      <c r="H48" s="463">
        <v>1557</v>
      </c>
    </row>
    <row r="49" spans="1:8" ht="18" customHeight="1" x14ac:dyDescent="0.25">
      <c r="A49" s="502"/>
      <c r="B49" s="507" t="s">
        <v>284</v>
      </c>
      <c r="C49" s="301">
        <v>350</v>
      </c>
      <c r="D49" s="181">
        <v>12064</v>
      </c>
      <c r="E49" s="516">
        <v>812</v>
      </c>
      <c r="F49" s="517">
        <v>461</v>
      </c>
      <c r="G49" s="181">
        <v>174</v>
      </c>
      <c r="H49" s="306">
        <v>1243</v>
      </c>
    </row>
    <row r="50" spans="1:8" ht="13.5" customHeight="1" x14ac:dyDescent="0.2">
      <c r="A50" s="500"/>
      <c r="B50" s="484" t="s">
        <v>283</v>
      </c>
      <c r="C50" s="459">
        <v>98</v>
      </c>
      <c r="D50" s="184">
        <v>10806</v>
      </c>
      <c r="E50" s="514">
        <v>747</v>
      </c>
      <c r="F50" s="515">
        <v>393</v>
      </c>
      <c r="G50" s="184">
        <v>174</v>
      </c>
      <c r="H50" s="463">
        <v>175</v>
      </c>
    </row>
    <row r="51" spans="1:8" ht="13.5" customHeight="1" x14ac:dyDescent="0.2">
      <c r="A51" s="500"/>
      <c r="B51" s="484" t="s">
        <v>282</v>
      </c>
      <c r="C51" s="459">
        <v>3</v>
      </c>
      <c r="D51" s="184">
        <v>259</v>
      </c>
      <c r="E51" s="514">
        <v>2</v>
      </c>
      <c r="F51" s="515">
        <v>2</v>
      </c>
      <c r="G51" s="184">
        <v>0</v>
      </c>
      <c r="H51" s="463">
        <v>129</v>
      </c>
    </row>
    <row r="52" spans="1:8" ht="13.5" customHeight="1" x14ac:dyDescent="0.2">
      <c r="A52" s="500"/>
      <c r="B52" s="484" t="s">
        <v>281</v>
      </c>
      <c r="C52" s="459">
        <v>227</v>
      </c>
      <c r="D52" s="184">
        <v>878</v>
      </c>
      <c r="E52" s="514">
        <v>58</v>
      </c>
      <c r="F52" s="515">
        <v>65</v>
      </c>
      <c r="G52" s="184">
        <v>0</v>
      </c>
      <c r="H52" s="463">
        <v>10</v>
      </c>
    </row>
    <row r="53" spans="1:8" ht="13.5" customHeight="1" x14ac:dyDescent="0.2">
      <c r="A53" s="500"/>
      <c r="B53" s="484" t="s">
        <v>381</v>
      </c>
      <c r="C53" s="459">
        <v>22</v>
      </c>
      <c r="D53" s="184">
        <v>121</v>
      </c>
      <c r="E53" s="514">
        <v>5</v>
      </c>
      <c r="F53" s="515">
        <v>1</v>
      </c>
      <c r="G53" s="184">
        <v>0</v>
      </c>
      <c r="H53" s="463">
        <v>1192</v>
      </c>
    </row>
    <row r="54" spans="1:8" ht="18" customHeight="1" x14ac:dyDescent="0.25">
      <c r="A54" s="502"/>
      <c r="B54" s="507" t="s">
        <v>280</v>
      </c>
      <c r="C54" s="301">
        <v>0</v>
      </c>
      <c r="D54" s="181">
        <v>7810</v>
      </c>
      <c r="E54" s="516">
        <v>212</v>
      </c>
      <c r="F54" s="517">
        <v>365</v>
      </c>
      <c r="G54" s="181">
        <v>207</v>
      </c>
      <c r="H54" s="306">
        <v>1192</v>
      </c>
    </row>
    <row r="55" spans="1:8" ht="13.5" customHeight="1" x14ac:dyDescent="0.2">
      <c r="A55" s="500"/>
      <c r="B55" s="484" t="s">
        <v>279</v>
      </c>
      <c r="C55" s="459">
        <v>0</v>
      </c>
      <c r="D55" s="184">
        <v>7810</v>
      </c>
      <c r="E55" s="514">
        <v>212</v>
      </c>
      <c r="F55" s="515">
        <v>365</v>
      </c>
      <c r="G55" s="184">
        <v>207</v>
      </c>
      <c r="H55" s="463">
        <v>18748</v>
      </c>
    </row>
    <row r="56" spans="1:8" ht="18" customHeight="1" x14ac:dyDescent="0.25">
      <c r="A56" s="502"/>
      <c r="B56" s="507" t="s">
        <v>278</v>
      </c>
      <c r="C56" s="301">
        <v>21626</v>
      </c>
      <c r="D56" s="181">
        <v>268855</v>
      </c>
      <c r="E56" s="516">
        <v>2859</v>
      </c>
      <c r="F56" s="517">
        <v>2553</v>
      </c>
      <c r="G56" s="181">
        <v>1779</v>
      </c>
      <c r="H56" s="306">
        <v>18748</v>
      </c>
    </row>
    <row r="57" spans="1:8" ht="13.5" customHeight="1" x14ac:dyDescent="0.2">
      <c r="A57" s="500"/>
      <c r="B57" s="484" t="s">
        <v>277</v>
      </c>
      <c r="C57" s="459">
        <v>21626</v>
      </c>
      <c r="D57" s="184">
        <v>268855</v>
      </c>
      <c r="E57" s="514">
        <v>2859</v>
      </c>
      <c r="F57" s="515">
        <v>2553</v>
      </c>
      <c r="G57" s="184">
        <v>1779</v>
      </c>
      <c r="H57" s="463">
        <v>206</v>
      </c>
    </row>
    <row r="58" spans="1:8" s="148" customFormat="1" ht="18" customHeight="1" x14ac:dyDescent="0.25">
      <c r="A58" s="502"/>
      <c r="B58" s="507" t="s">
        <v>276</v>
      </c>
      <c r="C58" s="301">
        <v>1</v>
      </c>
      <c r="D58" s="181">
        <v>567</v>
      </c>
      <c r="E58" s="516">
        <v>22</v>
      </c>
      <c r="F58" s="517">
        <v>18</v>
      </c>
      <c r="G58" s="181">
        <v>7</v>
      </c>
      <c r="H58" s="306">
        <v>206</v>
      </c>
    </row>
    <row r="59" spans="1:8" ht="13.5" customHeight="1" x14ac:dyDescent="0.2">
      <c r="A59" s="500"/>
      <c r="B59" s="484" t="s">
        <v>275</v>
      </c>
      <c r="C59" s="459">
        <v>1</v>
      </c>
      <c r="D59" s="184">
        <v>567</v>
      </c>
      <c r="E59" s="514">
        <v>22</v>
      </c>
      <c r="F59" s="515">
        <v>18</v>
      </c>
      <c r="G59" s="184">
        <v>7</v>
      </c>
      <c r="H59" s="463">
        <v>0</v>
      </c>
    </row>
    <row r="60" spans="1:8" ht="13.5" customHeight="1" x14ac:dyDescent="0.2">
      <c r="A60" s="500"/>
      <c r="B60" s="484" t="s">
        <v>274</v>
      </c>
      <c r="C60" s="459">
        <v>0</v>
      </c>
      <c r="D60" s="184">
        <v>0</v>
      </c>
      <c r="E60" s="514">
        <v>0</v>
      </c>
      <c r="F60" s="515">
        <v>0</v>
      </c>
      <c r="G60" s="184">
        <v>0</v>
      </c>
      <c r="H60" s="463">
        <v>357</v>
      </c>
    </row>
    <row r="61" spans="1:8" ht="18" customHeight="1" x14ac:dyDescent="0.25">
      <c r="A61" s="502"/>
      <c r="B61" s="507" t="s">
        <v>273</v>
      </c>
      <c r="C61" s="301">
        <v>464</v>
      </c>
      <c r="D61" s="181">
        <v>577</v>
      </c>
      <c r="E61" s="516">
        <v>187</v>
      </c>
      <c r="F61" s="517">
        <v>106</v>
      </c>
      <c r="G61" s="181">
        <v>0</v>
      </c>
      <c r="H61" s="306">
        <v>350</v>
      </c>
    </row>
    <row r="62" spans="1:8" ht="13.5" customHeight="1" x14ac:dyDescent="0.2">
      <c r="A62" s="500"/>
      <c r="B62" s="484" t="s">
        <v>272</v>
      </c>
      <c r="C62" s="459">
        <v>0</v>
      </c>
      <c r="D62" s="184">
        <v>0</v>
      </c>
      <c r="E62" s="514">
        <v>157</v>
      </c>
      <c r="F62" s="515">
        <v>101</v>
      </c>
      <c r="G62" s="184">
        <v>0</v>
      </c>
      <c r="H62" s="463">
        <v>7</v>
      </c>
    </row>
    <row r="63" spans="1:8" ht="13.5" customHeight="1" x14ac:dyDescent="0.2">
      <c r="A63" s="500"/>
      <c r="B63" s="484" t="s">
        <v>271</v>
      </c>
      <c r="C63" s="459">
        <v>464</v>
      </c>
      <c r="D63" s="184">
        <v>577</v>
      </c>
      <c r="E63" s="514">
        <v>30</v>
      </c>
      <c r="F63" s="515">
        <v>5</v>
      </c>
      <c r="G63" s="184">
        <v>0</v>
      </c>
      <c r="H63" s="463">
        <v>218</v>
      </c>
    </row>
    <row r="64" spans="1:8" ht="18" customHeight="1" x14ac:dyDescent="0.25">
      <c r="A64" s="502"/>
      <c r="B64" s="507" t="s">
        <v>270</v>
      </c>
      <c r="C64" s="301">
        <v>8</v>
      </c>
      <c r="D64" s="181">
        <v>322</v>
      </c>
      <c r="E64" s="516">
        <v>78</v>
      </c>
      <c r="F64" s="517">
        <v>88</v>
      </c>
      <c r="G64" s="181">
        <v>10</v>
      </c>
      <c r="H64" s="306">
        <v>218</v>
      </c>
    </row>
    <row r="65" spans="1:8" ht="13.5" customHeight="1" x14ac:dyDescent="0.2">
      <c r="A65" s="500"/>
      <c r="B65" s="484" t="s">
        <v>269</v>
      </c>
      <c r="C65" s="459">
        <v>8</v>
      </c>
      <c r="D65" s="184">
        <v>322</v>
      </c>
      <c r="E65" s="514">
        <v>78</v>
      </c>
      <c r="F65" s="515">
        <v>88</v>
      </c>
      <c r="G65" s="184">
        <v>10</v>
      </c>
      <c r="H65" s="463">
        <v>0</v>
      </c>
    </row>
    <row r="66" spans="1:8" ht="13.5" customHeight="1" x14ac:dyDescent="0.2">
      <c r="A66" s="500"/>
      <c r="B66" s="484" t="s">
        <v>268</v>
      </c>
      <c r="C66" s="459">
        <v>0</v>
      </c>
      <c r="D66" s="184">
        <v>0</v>
      </c>
      <c r="E66" s="514">
        <v>0</v>
      </c>
      <c r="F66" s="515">
        <v>0</v>
      </c>
      <c r="G66" s="184">
        <v>0</v>
      </c>
      <c r="H66" s="463">
        <v>0</v>
      </c>
    </row>
    <row r="67" spans="1:8" ht="13.5" customHeight="1" x14ac:dyDescent="0.2">
      <c r="A67" s="500"/>
      <c r="B67" s="484" t="s">
        <v>267</v>
      </c>
      <c r="C67" s="459">
        <v>0</v>
      </c>
      <c r="D67" s="184">
        <v>0</v>
      </c>
      <c r="E67" s="514">
        <v>0</v>
      </c>
      <c r="F67" s="515">
        <v>0</v>
      </c>
      <c r="G67" s="184">
        <v>0</v>
      </c>
      <c r="H67" s="463">
        <v>139</v>
      </c>
    </row>
    <row r="68" spans="1:8" ht="18.75" customHeight="1" x14ac:dyDescent="0.25">
      <c r="A68" s="502"/>
      <c r="B68" s="507" t="s">
        <v>266</v>
      </c>
      <c r="C68" s="301">
        <v>71</v>
      </c>
      <c r="D68" s="181">
        <v>7414</v>
      </c>
      <c r="E68" s="516">
        <v>262</v>
      </c>
      <c r="F68" s="517">
        <v>132</v>
      </c>
      <c r="G68" s="181">
        <v>17</v>
      </c>
      <c r="H68" s="306">
        <v>0</v>
      </c>
    </row>
    <row r="69" spans="1:8" ht="13.5" customHeight="1" x14ac:dyDescent="0.2">
      <c r="A69" s="500"/>
      <c r="B69" s="484" t="s">
        <v>265</v>
      </c>
      <c r="C69" s="459">
        <v>31</v>
      </c>
      <c r="D69" s="184">
        <v>5521</v>
      </c>
      <c r="E69" s="514">
        <v>102</v>
      </c>
      <c r="F69" s="515">
        <v>49</v>
      </c>
      <c r="G69" s="184">
        <v>16</v>
      </c>
      <c r="H69" s="463">
        <v>139</v>
      </c>
    </row>
    <row r="70" spans="1:8" ht="13.5" customHeight="1" x14ac:dyDescent="0.2">
      <c r="A70" s="500"/>
      <c r="B70" s="484" t="s">
        <v>264</v>
      </c>
      <c r="C70" s="459">
        <v>40</v>
      </c>
      <c r="D70" s="184">
        <v>1893</v>
      </c>
      <c r="E70" s="514">
        <v>160</v>
      </c>
      <c r="F70" s="515">
        <v>83</v>
      </c>
      <c r="G70" s="184">
        <v>1</v>
      </c>
      <c r="H70" s="463">
        <v>296</v>
      </c>
    </row>
    <row r="71" spans="1:8" ht="18.75" customHeight="1" x14ac:dyDescent="0.25">
      <c r="A71" s="502"/>
      <c r="B71" s="507" t="s">
        <v>263</v>
      </c>
      <c r="C71" s="301">
        <v>77</v>
      </c>
      <c r="D71" s="181">
        <v>389</v>
      </c>
      <c r="E71" s="516">
        <v>112</v>
      </c>
      <c r="F71" s="517">
        <v>46</v>
      </c>
      <c r="G71" s="181">
        <v>0</v>
      </c>
      <c r="H71" s="306">
        <v>296</v>
      </c>
    </row>
    <row r="72" spans="1:8" ht="13.5" customHeight="1" x14ac:dyDescent="0.2">
      <c r="A72" s="500"/>
      <c r="B72" s="484" t="s">
        <v>262</v>
      </c>
      <c r="C72" s="459">
        <v>77</v>
      </c>
      <c r="D72" s="184">
        <v>389</v>
      </c>
      <c r="E72" s="514">
        <v>112</v>
      </c>
      <c r="F72" s="515">
        <v>46</v>
      </c>
      <c r="G72" s="184">
        <v>0</v>
      </c>
      <c r="H72" s="463">
        <v>591</v>
      </c>
    </row>
    <row r="73" spans="1:8" ht="18.75" customHeight="1" x14ac:dyDescent="0.25">
      <c r="A73" s="502"/>
      <c r="B73" s="507" t="s">
        <v>261</v>
      </c>
      <c r="C73" s="301">
        <v>147</v>
      </c>
      <c r="D73" s="181">
        <v>8074</v>
      </c>
      <c r="E73" s="516">
        <v>352</v>
      </c>
      <c r="F73" s="517">
        <v>461</v>
      </c>
      <c r="G73" s="181">
        <v>83</v>
      </c>
      <c r="H73" s="306">
        <v>571</v>
      </c>
    </row>
    <row r="74" spans="1:8" ht="13.5" customHeight="1" x14ac:dyDescent="0.2">
      <c r="A74" s="500"/>
      <c r="B74" s="484" t="s">
        <v>260</v>
      </c>
      <c r="C74" s="459">
        <v>0</v>
      </c>
      <c r="D74" s="184">
        <v>4275</v>
      </c>
      <c r="E74" s="514">
        <v>225</v>
      </c>
      <c r="F74" s="515">
        <v>106</v>
      </c>
      <c r="G74" s="184">
        <v>83</v>
      </c>
      <c r="H74" s="463">
        <v>15</v>
      </c>
    </row>
    <row r="75" spans="1:8" ht="13.5" customHeight="1" x14ac:dyDescent="0.2">
      <c r="A75" s="500"/>
      <c r="B75" s="484" t="s">
        <v>259</v>
      </c>
      <c r="C75" s="459">
        <v>104</v>
      </c>
      <c r="D75" s="184">
        <v>1131</v>
      </c>
      <c r="E75" s="514">
        <v>18</v>
      </c>
      <c r="F75" s="515">
        <v>16</v>
      </c>
      <c r="G75" s="184">
        <v>0</v>
      </c>
      <c r="H75" s="463">
        <v>4</v>
      </c>
    </row>
    <row r="76" spans="1:8" ht="13.5" customHeight="1" x14ac:dyDescent="0.2">
      <c r="A76" s="500"/>
      <c r="B76" s="484" t="s">
        <v>258</v>
      </c>
      <c r="C76" s="459">
        <v>43</v>
      </c>
      <c r="D76" s="184">
        <v>2349</v>
      </c>
      <c r="E76" s="514">
        <v>53</v>
      </c>
      <c r="F76" s="515">
        <v>44</v>
      </c>
      <c r="G76" s="184">
        <v>0</v>
      </c>
      <c r="H76" s="463">
        <v>1</v>
      </c>
    </row>
    <row r="77" spans="1:8" ht="13.5" customHeight="1" x14ac:dyDescent="0.2">
      <c r="A77" s="500"/>
      <c r="B77" s="484" t="s">
        <v>257</v>
      </c>
      <c r="C77" s="284">
        <v>0</v>
      </c>
      <c r="D77" s="184">
        <v>319</v>
      </c>
      <c r="E77" s="514">
        <v>56</v>
      </c>
      <c r="F77" s="515">
        <v>295</v>
      </c>
      <c r="G77" s="184">
        <v>0</v>
      </c>
      <c r="H77" s="463">
        <v>59</v>
      </c>
    </row>
    <row r="78" spans="1:8" ht="18.75" customHeight="1" x14ac:dyDescent="0.25">
      <c r="A78" s="502"/>
      <c r="B78" s="507" t="s">
        <v>256</v>
      </c>
      <c r="C78" s="301">
        <v>72</v>
      </c>
      <c r="D78" s="181">
        <v>996</v>
      </c>
      <c r="E78" s="516">
        <v>144</v>
      </c>
      <c r="F78" s="517">
        <v>147</v>
      </c>
      <c r="G78" s="181">
        <v>32</v>
      </c>
      <c r="H78" s="306">
        <v>24</v>
      </c>
    </row>
    <row r="79" spans="1:8" ht="13.5" customHeight="1" x14ac:dyDescent="0.2">
      <c r="A79" s="500"/>
      <c r="B79" s="484" t="s">
        <v>255</v>
      </c>
      <c r="C79" s="459">
        <v>8</v>
      </c>
      <c r="D79" s="184">
        <v>579</v>
      </c>
      <c r="E79" s="514">
        <v>41</v>
      </c>
      <c r="F79" s="515">
        <v>74</v>
      </c>
      <c r="G79" s="184">
        <v>12</v>
      </c>
      <c r="H79" s="463">
        <v>35</v>
      </c>
    </row>
    <row r="80" spans="1:8" ht="13.5" customHeight="1" x14ac:dyDescent="0.2">
      <c r="A80" s="500"/>
      <c r="B80" s="484" t="s">
        <v>254</v>
      </c>
      <c r="C80" s="459">
        <v>64</v>
      </c>
      <c r="D80" s="184">
        <v>417</v>
      </c>
      <c r="E80" s="514">
        <v>103</v>
      </c>
      <c r="F80" s="515">
        <v>73</v>
      </c>
      <c r="G80" s="184">
        <v>20</v>
      </c>
      <c r="H80" s="463">
        <v>139</v>
      </c>
    </row>
    <row r="81" spans="1:8" ht="18.75" customHeight="1" x14ac:dyDescent="0.25">
      <c r="A81" s="502"/>
      <c r="B81" s="507" t="s">
        <v>253</v>
      </c>
      <c r="C81" s="301">
        <v>641</v>
      </c>
      <c r="D81" s="181">
        <v>2446</v>
      </c>
      <c r="E81" s="516">
        <v>240</v>
      </c>
      <c r="F81" s="517">
        <v>78</v>
      </c>
      <c r="G81" s="181">
        <v>0</v>
      </c>
      <c r="H81" s="306">
        <v>139</v>
      </c>
    </row>
    <row r="82" spans="1:8" ht="13.5" customHeight="1" x14ac:dyDescent="0.2">
      <c r="A82" s="500"/>
      <c r="B82" s="484" t="s">
        <v>252</v>
      </c>
      <c r="C82" s="459">
        <v>641</v>
      </c>
      <c r="D82" s="184">
        <v>2446</v>
      </c>
      <c r="E82" s="514">
        <v>240</v>
      </c>
      <c r="F82" s="515">
        <v>78</v>
      </c>
      <c r="G82" s="184">
        <v>0</v>
      </c>
      <c r="H82" s="463">
        <v>0</v>
      </c>
    </row>
    <row r="83" spans="1:8" ht="13.5" customHeight="1" x14ac:dyDescent="0.2">
      <c r="A83" s="500"/>
      <c r="B83" s="484" t="s">
        <v>251</v>
      </c>
      <c r="C83" s="459">
        <v>0</v>
      </c>
      <c r="D83" s="184">
        <v>0</v>
      </c>
      <c r="E83" s="514">
        <v>0</v>
      </c>
      <c r="F83" s="515">
        <v>0</v>
      </c>
      <c r="G83" s="184">
        <v>0</v>
      </c>
      <c r="H83" s="463">
        <v>0</v>
      </c>
    </row>
    <row r="84" spans="1:8" ht="13.5" customHeight="1" x14ac:dyDescent="0.2">
      <c r="A84" s="500"/>
      <c r="B84" s="484" t="s">
        <v>250</v>
      </c>
      <c r="C84" s="459">
        <v>0</v>
      </c>
      <c r="D84" s="184">
        <v>0</v>
      </c>
      <c r="E84" s="514">
        <v>0</v>
      </c>
      <c r="F84" s="515">
        <v>0</v>
      </c>
      <c r="G84" s="184">
        <v>0</v>
      </c>
      <c r="H84" s="463">
        <v>0</v>
      </c>
    </row>
    <row r="85" spans="1:8" ht="13.5" customHeight="1" x14ac:dyDescent="0.2">
      <c r="A85" s="500"/>
      <c r="B85" s="484" t="s">
        <v>249</v>
      </c>
      <c r="C85" s="459">
        <v>0</v>
      </c>
      <c r="D85" s="184">
        <v>0</v>
      </c>
      <c r="E85" s="514">
        <v>0</v>
      </c>
      <c r="F85" s="515">
        <v>0</v>
      </c>
      <c r="G85" s="184">
        <v>0</v>
      </c>
      <c r="H85" s="463">
        <v>531</v>
      </c>
    </row>
    <row r="86" spans="1:8" ht="18.75" customHeight="1" x14ac:dyDescent="0.25">
      <c r="A86" s="502"/>
      <c r="B86" s="507" t="s">
        <v>248</v>
      </c>
      <c r="C86" s="301">
        <v>703</v>
      </c>
      <c r="D86" s="181">
        <v>11928</v>
      </c>
      <c r="E86" s="516">
        <v>144</v>
      </c>
      <c r="F86" s="517">
        <v>84</v>
      </c>
      <c r="G86" s="181">
        <v>93</v>
      </c>
      <c r="H86" s="306">
        <v>531</v>
      </c>
    </row>
    <row r="87" spans="1:8" ht="13.5" customHeight="1" x14ac:dyDescent="0.2">
      <c r="A87" s="500"/>
      <c r="B87" s="484" t="s">
        <v>247</v>
      </c>
      <c r="C87" s="459">
        <v>703</v>
      </c>
      <c r="D87" s="184">
        <v>11928</v>
      </c>
      <c r="E87" s="514">
        <v>144</v>
      </c>
      <c r="F87" s="515">
        <v>84</v>
      </c>
      <c r="G87" s="184">
        <v>93</v>
      </c>
      <c r="H87" s="463">
        <v>35</v>
      </c>
    </row>
    <row r="88" spans="1:8" ht="18.75" customHeight="1" x14ac:dyDescent="0.25">
      <c r="A88" s="502"/>
      <c r="B88" s="507" t="s">
        <v>246</v>
      </c>
      <c r="C88" s="301">
        <v>14</v>
      </c>
      <c r="D88" s="181">
        <v>148</v>
      </c>
      <c r="E88" s="516">
        <v>5</v>
      </c>
      <c r="F88" s="517">
        <v>0</v>
      </c>
      <c r="G88" s="181">
        <v>0</v>
      </c>
      <c r="H88" s="306">
        <v>35</v>
      </c>
    </row>
    <row r="89" spans="1:8" ht="13.5" customHeight="1" x14ac:dyDescent="0.2">
      <c r="A89" s="500"/>
      <c r="B89" s="484" t="s">
        <v>245</v>
      </c>
      <c r="C89" s="459">
        <v>14</v>
      </c>
      <c r="D89" s="184">
        <v>148</v>
      </c>
      <c r="E89" s="514">
        <v>5</v>
      </c>
      <c r="F89" s="515">
        <v>0</v>
      </c>
      <c r="G89" s="184">
        <v>0</v>
      </c>
      <c r="H89" s="463">
        <v>807</v>
      </c>
    </row>
    <row r="90" spans="1:8" ht="18.75" customHeight="1" x14ac:dyDescent="0.25">
      <c r="A90" s="502"/>
      <c r="B90" s="507" t="s">
        <v>244</v>
      </c>
      <c r="C90" s="301">
        <v>275</v>
      </c>
      <c r="D90" s="181">
        <v>2599</v>
      </c>
      <c r="E90" s="516">
        <v>129</v>
      </c>
      <c r="F90" s="517">
        <v>63</v>
      </c>
      <c r="G90" s="181">
        <v>33</v>
      </c>
      <c r="H90" s="306">
        <v>709</v>
      </c>
    </row>
    <row r="91" spans="1:8" ht="13.5" customHeight="1" x14ac:dyDescent="0.2">
      <c r="A91" s="500"/>
      <c r="B91" s="484" t="s">
        <v>243</v>
      </c>
      <c r="C91" s="459">
        <v>0</v>
      </c>
      <c r="D91" s="184">
        <v>2044</v>
      </c>
      <c r="E91" s="514">
        <v>129</v>
      </c>
      <c r="F91" s="515">
        <v>63</v>
      </c>
      <c r="G91" s="184">
        <v>33</v>
      </c>
      <c r="H91" s="463">
        <v>36</v>
      </c>
    </row>
    <row r="92" spans="1:8" ht="13.5" customHeight="1" x14ac:dyDescent="0.2">
      <c r="A92" s="500"/>
      <c r="B92" s="484" t="s">
        <v>242</v>
      </c>
      <c r="C92" s="459">
        <v>67</v>
      </c>
      <c r="D92" s="184">
        <v>350</v>
      </c>
      <c r="E92" s="514">
        <v>0</v>
      </c>
      <c r="F92" s="515">
        <v>0</v>
      </c>
      <c r="G92" s="184">
        <v>0</v>
      </c>
      <c r="H92" s="463">
        <v>62</v>
      </c>
    </row>
    <row r="93" spans="1:8" ht="13.5" customHeight="1" x14ac:dyDescent="0.2">
      <c r="A93" s="500"/>
      <c r="B93" s="484" t="s">
        <v>241</v>
      </c>
      <c r="C93" s="459">
        <v>208</v>
      </c>
      <c r="D93" s="184">
        <v>205</v>
      </c>
      <c r="E93" s="514">
        <v>0</v>
      </c>
      <c r="F93" s="515">
        <v>0</v>
      </c>
      <c r="G93" s="184">
        <v>0</v>
      </c>
      <c r="H93" s="463">
        <v>478</v>
      </c>
    </row>
    <row r="94" spans="1:8" ht="5.25" customHeight="1" thickBot="1" x14ac:dyDescent="0.25">
      <c r="B94" s="442"/>
      <c r="C94" s="510"/>
      <c r="D94" s="511"/>
      <c r="E94" s="518"/>
      <c r="F94" s="519"/>
      <c r="G94" s="511"/>
      <c r="H94" s="521"/>
    </row>
    <row r="95" spans="1:8" ht="25.7" customHeight="1" x14ac:dyDescent="0.2">
      <c r="B95" s="522" t="s">
        <v>58</v>
      </c>
      <c r="C95" s="467">
        <f t="shared" ref="C95:H95" si="0">SUM(C8,C11,C14,C28,C58,C17,C22,C24,C30,C34,C36,C38,C43,C49,C54,C56,C61,C64,C68,C71,C73,C78,C81,C86,C88,C90)</f>
        <v>28240</v>
      </c>
      <c r="D95" s="467">
        <f t="shared" si="0"/>
        <v>391574</v>
      </c>
      <c r="E95" s="467">
        <f t="shared" si="0"/>
        <v>8684</v>
      </c>
      <c r="F95" s="467">
        <f t="shared" si="0"/>
        <v>6739</v>
      </c>
      <c r="G95" s="523">
        <f t="shared" si="0"/>
        <v>3347</v>
      </c>
      <c r="H95" s="465">
        <f t="shared" si="0"/>
        <v>37523</v>
      </c>
    </row>
    <row r="96" spans="1:8" ht="20.25" customHeight="1" x14ac:dyDescent="0.2">
      <c r="B96" s="18" t="s">
        <v>404</v>
      </c>
      <c r="C96" s="175"/>
      <c r="D96" s="175"/>
      <c r="E96" s="175"/>
      <c r="F96" s="175"/>
      <c r="G96" s="175"/>
      <c r="H96" s="175"/>
    </row>
    <row r="97" spans="2:5" x14ac:dyDescent="0.2">
      <c r="B97" s="18" t="s">
        <v>405</v>
      </c>
      <c r="E97" s="174"/>
    </row>
    <row r="98" spans="2:5" x14ac:dyDescent="0.2">
      <c r="B98" s="18" t="s">
        <v>406</v>
      </c>
    </row>
  </sheetData>
  <mergeCells count="7">
    <mergeCell ref="B1:H1"/>
    <mergeCell ref="B3:H3"/>
    <mergeCell ref="B4:H4"/>
    <mergeCell ref="B5:H5"/>
    <mergeCell ref="C6:D6"/>
    <mergeCell ref="E6:F6"/>
    <mergeCell ref="H6:H7"/>
  </mergeCells>
  <printOptions horizontalCentered="1" verticalCentered="1"/>
  <pageMargins left="0" right="0" top="0" bottom="0" header="0" footer="0"/>
  <pageSetup paperSize="9" scale="4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46"/>
  <sheetViews>
    <sheetView showGridLines="0" view="pageBreakPreview" topLeftCell="A21" zoomScale="85" zoomScaleNormal="100" zoomScaleSheetLayoutView="85" workbookViewId="0">
      <selection activeCell="B47" sqref="B47:B49"/>
    </sheetView>
  </sheetViews>
  <sheetFormatPr baseColWidth="10" defaultColWidth="11.42578125" defaultRowHeight="12.75" x14ac:dyDescent="0.2"/>
  <cols>
    <col min="1" max="1" width="11.42578125" style="13"/>
    <col min="2" max="2" width="36.140625" style="13" customWidth="1"/>
    <col min="3" max="12" width="9.7109375" style="13" customWidth="1"/>
    <col min="13" max="13" width="10.42578125" style="13" customWidth="1"/>
    <col min="14" max="14" width="10.140625" style="13" customWidth="1"/>
    <col min="15" max="15" width="11.7109375" style="13" customWidth="1"/>
    <col min="16" max="16" width="12.28515625" style="13" bestFit="1" customWidth="1"/>
    <col min="17" max="16384" width="11.42578125" style="13"/>
  </cols>
  <sheetData>
    <row r="1" spans="2:17" ht="15" x14ac:dyDescent="0.25">
      <c r="B1" s="591" t="s">
        <v>403</v>
      </c>
      <c r="C1" s="591"/>
      <c r="D1" s="591"/>
      <c r="E1" s="591"/>
      <c r="F1" s="591"/>
      <c r="G1" s="591"/>
      <c r="H1" s="591"/>
      <c r="I1" s="591"/>
      <c r="J1" s="591"/>
      <c r="K1" s="591"/>
      <c r="L1" s="591"/>
      <c r="M1" s="591"/>
      <c r="N1" s="591"/>
      <c r="O1" s="591"/>
    </row>
    <row r="2" spans="2:17" ht="15.75" x14ac:dyDescent="0.25">
      <c r="B2" s="19" t="s">
        <v>59</v>
      </c>
      <c r="C2" s="19"/>
      <c r="D2" s="19"/>
      <c r="E2" s="19"/>
      <c r="F2" s="19"/>
      <c r="G2" s="19"/>
      <c r="H2" s="20"/>
      <c r="I2" s="20"/>
      <c r="J2" s="20"/>
      <c r="K2" s="20"/>
      <c r="L2" s="20"/>
      <c r="M2" s="20"/>
      <c r="N2" s="20"/>
      <c r="O2" s="20"/>
    </row>
    <row r="3" spans="2:17" ht="15.75" x14ac:dyDescent="0.2">
      <c r="B3" s="592" t="s">
        <v>74</v>
      </c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592"/>
    </row>
    <row r="4" spans="2:17" ht="15.75" x14ac:dyDescent="0.2">
      <c r="B4" s="592" t="s">
        <v>75</v>
      </c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592"/>
      <c r="O4" s="592"/>
    </row>
    <row r="5" spans="2:17" ht="15.75" x14ac:dyDescent="0.25">
      <c r="B5" s="5" t="s">
        <v>49</v>
      </c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</row>
    <row r="6" spans="2:17" ht="15.75" x14ac:dyDescent="0.25">
      <c r="B6" s="8" t="s">
        <v>377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</row>
    <row r="7" spans="2:17" x14ac:dyDescent="0.2">
      <c r="B7" s="15"/>
      <c r="C7" s="7"/>
      <c r="D7" s="7"/>
      <c r="E7" s="7"/>
      <c r="F7" s="7"/>
      <c r="G7" s="7"/>
      <c r="H7" s="14"/>
      <c r="I7" s="14"/>
      <c r="J7" s="14"/>
      <c r="K7" s="14"/>
      <c r="L7" s="14"/>
      <c r="M7" s="14"/>
      <c r="N7" s="14"/>
      <c r="O7" s="14"/>
    </row>
    <row r="8" spans="2:17" ht="21" customHeight="1" thickBot="1" x14ac:dyDescent="0.25">
      <c r="B8" s="563" t="s">
        <v>50</v>
      </c>
      <c r="C8" s="594" t="s">
        <v>0</v>
      </c>
      <c r="D8" s="595"/>
      <c r="E8" s="595"/>
      <c r="F8" s="595"/>
      <c r="G8" s="595"/>
      <c r="H8" s="595"/>
      <c r="I8" s="595"/>
      <c r="J8" s="595"/>
      <c r="K8" s="595"/>
      <c r="L8" s="595"/>
      <c r="M8" s="595"/>
      <c r="N8" s="595"/>
      <c r="O8" s="563" t="s">
        <v>1</v>
      </c>
    </row>
    <row r="9" spans="2:17" ht="21" customHeight="1" thickBot="1" x14ac:dyDescent="0.25">
      <c r="B9" s="593"/>
      <c r="C9" s="251" t="s">
        <v>2</v>
      </c>
      <c r="D9" s="251" t="s">
        <v>3</v>
      </c>
      <c r="E9" s="251" t="s">
        <v>4</v>
      </c>
      <c r="F9" s="251" t="s">
        <v>5</v>
      </c>
      <c r="G9" s="251" t="s">
        <v>6</v>
      </c>
      <c r="H9" s="251" t="s">
        <v>7</v>
      </c>
      <c r="I9" s="251" t="s">
        <v>8</v>
      </c>
      <c r="J9" s="251" t="s">
        <v>9</v>
      </c>
      <c r="K9" s="251" t="s">
        <v>10</v>
      </c>
      <c r="L9" s="251" t="s">
        <v>11</v>
      </c>
      <c r="M9" s="251" t="s">
        <v>12</v>
      </c>
      <c r="N9" s="251" t="s">
        <v>13</v>
      </c>
      <c r="O9" s="593"/>
    </row>
    <row r="10" spans="2:17" ht="28.5" customHeight="1" x14ac:dyDescent="0.2">
      <c r="B10" s="505" t="s">
        <v>51</v>
      </c>
      <c r="C10" s="525">
        <v>1709</v>
      </c>
      <c r="D10" s="526">
        <v>1015</v>
      </c>
      <c r="E10" s="526">
        <v>1701</v>
      </c>
      <c r="F10" s="526">
        <v>1551</v>
      </c>
      <c r="G10" s="526">
        <v>1555</v>
      </c>
      <c r="H10" s="526">
        <v>993</v>
      </c>
      <c r="I10" s="526">
        <v>1234</v>
      </c>
      <c r="J10" s="526">
        <v>1356</v>
      </c>
      <c r="K10" s="526">
        <v>1019</v>
      </c>
      <c r="L10" s="526">
        <v>939</v>
      </c>
      <c r="M10" s="526">
        <v>1251</v>
      </c>
      <c r="N10" s="526">
        <v>1178</v>
      </c>
      <c r="O10" s="532">
        <f>SUM(C10:N10)</f>
        <v>15501</v>
      </c>
      <c r="P10" s="16"/>
      <c r="Q10" s="13" t="s">
        <v>61</v>
      </c>
    </row>
    <row r="11" spans="2:17" ht="18" customHeight="1" x14ac:dyDescent="0.2">
      <c r="B11" s="505" t="s">
        <v>15</v>
      </c>
      <c r="C11" s="527">
        <f t="shared" ref="C11:K11" si="0">SUM(C12:C17)</f>
        <v>288</v>
      </c>
      <c r="D11" s="25">
        <f t="shared" si="0"/>
        <v>182</v>
      </c>
      <c r="E11" s="25">
        <f t="shared" si="0"/>
        <v>182</v>
      </c>
      <c r="F11" s="25">
        <f t="shared" si="0"/>
        <v>192</v>
      </c>
      <c r="G11" s="25">
        <f t="shared" si="0"/>
        <v>177</v>
      </c>
      <c r="H11" s="25">
        <f t="shared" si="0"/>
        <v>117</v>
      </c>
      <c r="I11" s="25">
        <f t="shared" si="0"/>
        <v>155</v>
      </c>
      <c r="J11" s="25">
        <f t="shared" si="0"/>
        <v>132</v>
      </c>
      <c r="K11" s="25">
        <f t="shared" si="0"/>
        <v>112</v>
      </c>
      <c r="L11" s="25">
        <v>440</v>
      </c>
      <c r="M11" s="25">
        <f t="shared" ref="M11" si="1">SUM(M12:M17)</f>
        <v>112</v>
      </c>
      <c r="N11" s="25">
        <f t="shared" ref="N11" si="2">SUM(N12:N17)</f>
        <v>173</v>
      </c>
      <c r="O11" s="533">
        <f>SUM(O12:O17)</f>
        <v>1957</v>
      </c>
      <c r="P11" s="16"/>
      <c r="Q11" s="13" t="s">
        <v>62</v>
      </c>
    </row>
    <row r="12" spans="2:17" s="21" customFormat="1" x14ac:dyDescent="0.2">
      <c r="B12" s="484" t="s">
        <v>16</v>
      </c>
      <c r="C12" s="528">
        <v>113</v>
      </c>
      <c r="D12" s="26">
        <v>69</v>
      </c>
      <c r="E12" s="26">
        <v>76</v>
      </c>
      <c r="F12" s="26">
        <v>77</v>
      </c>
      <c r="G12" s="26">
        <v>84</v>
      </c>
      <c r="H12" s="26">
        <v>42</v>
      </c>
      <c r="I12" s="26">
        <v>64</v>
      </c>
      <c r="J12" s="26">
        <v>60</v>
      </c>
      <c r="K12" s="26">
        <v>54</v>
      </c>
      <c r="L12" s="26">
        <v>63</v>
      </c>
      <c r="M12" s="26">
        <v>42</v>
      </c>
      <c r="N12" s="26">
        <v>78</v>
      </c>
      <c r="O12" s="534">
        <f>SUM(C12:N12)</f>
        <v>822</v>
      </c>
      <c r="P12" s="16"/>
      <c r="Q12" s="21" t="s">
        <v>63</v>
      </c>
    </row>
    <row r="13" spans="2:17" s="21" customFormat="1" x14ac:dyDescent="0.2">
      <c r="B13" s="484" t="s">
        <v>17</v>
      </c>
      <c r="C13" s="528">
        <v>130</v>
      </c>
      <c r="D13" s="26">
        <v>92</v>
      </c>
      <c r="E13" s="26">
        <v>67</v>
      </c>
      <c r="F13" s="26">
        <v>39</v>
      </c>
      <c r="G13" s="26">
        <v>65</v>
      </c>
      <c r="H13" s="26">
        <v>51</v>
      </c>
      <c r="I13" s="26">
        <v>70</v>
      </c>
      <c r="J13" s="26">
        <v>51</v>
      </c>
      <c r="K13" s="26">
        <v>43</v>
      </c>
      <c r="L13" s="26">
        <v>57</v>
      </c>
      <c r="M13" s="26">
        <v>51</v>
      </c>
      <c r="N13" s="26">
        <v>72</v>
      </c>
      <c r="O13" s="534">
        <f t="shared" ref="O13:O22" si="3">SUM(C13:N13)</f>
        <v>788</v>
      </c>
      <c r="P13" s="16"/>
      <c r="Q13" s="21" t="s">
        <v>64</v>
      </c>
    </row>
    <row r="14" spans="2:17" s="21" customFormat="1" x14ac:dyDescent="0.2">
      <c r="B14" s="484" t="s">
        <v>52</v>
      </c>
      <c r="C14" s="528">
        <v>34</v>
      </c>
      <c r="D14" s="26">
        <v>12</v>
      </c>
      <c r="E14" s="26">
        <v>30</v>
      </c>
      <c r="F14" s="26">
        <v>15</v>
      </c>
      <c r="G14" s="26">
        <v>21</v>
      </c>
      <c r="H14" s="26">
        <v>19</v>
      </c>
      <c r="I14" s="26">
        <v>15</v>
      </c>
      <c r="J14" s="26">
        <v>16</v>
      </c>
      <c r="K14" s="26">
        <v>13</v>
      </c>
      <c r="L14" s="26">
        <v>12</v>
      </c>
      <c r="M14" s="26">
        <v>12</v>
      </c>
      <c r="N14" s="26">
        <v>16</v>
      </c>
      <c r="O14" s="534">
        <f t="shared" si="3"/>
        <v>215</v>
      </c>
      <c r="P14" s="16"/>
      <c r="Q14" s="21" t="s">
        <v>65</v>
      </c>
    </row>
    <row r="15" spans="2:17" s="21" customFormat="1" x14ac:dyDescent="0.2">
      <c r="B15" s="484" t="s">
        <v>18</v>
      </c>
      <c r="C15" s="529">
        <v>6</v>
      </c>
      <c r="D15" s="27">
        <v>1</v>
      </c>
      <c r="E15" s="27">
        <v>0</v>
      </c>
      <c r="F15" s="27">
        <v>55</v>
      </c>
      <c r="G15" s="27">
        <v>2</v>
      </c>
      <c r="H15" s="27">
        <v>0</v>
      </c>
      <c r="I15" s="27">
        <v>1</v>
      </c>
      <c r="J15" s="27">
        <v>1</v>
      </c>
      <c r="K15" s="27">
        <v>1</v>
      </c>
      <c r="L15" s="27">
        <v>0</v>
      </c>
      <c r="M15" s="27">
        <v>1</v>
      </c>
      <c r="N15" s="27">
        <v>0</v>
      </c>
      <c r="O15" s="534">
        <f t="shared" si="3"/>
        <v>68</v>
      </c>
      <c r="P15" s="16"/>
      <c r="Q15" s="21" t="s">
        <v>66</v>
      </c>
    </row>
    <row r="16" spans="2:17" s="21" customFormat="1" x14ac:dyDescent="0.2">
      <c r="B16" s="484" t="s">
        <v>19</v>
      </c>
      <c r="C16" s="529">
        <v>0</v>
      </c>
      <c r="D16" s="27">
        <v>0</v>
      </c>
      <c r="E16" s="27">
        <v>0</v>
      </c>
      <c r="F16" s="27">
        <v>4</v>
      </c>
      <c r="G16" s="27">
        <v>1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534">
        <f t="shared" si="3"/>
        <v>5</v>
      </c>
      <c r="P16" s="16"/>
      <c r="Q16" s="21" t="s">
        <v>67</v>
      </c>
    </row>
    <row r="17" spans="2:18" s="21" customFormat="1" x14ac:dyDescent="0.2">
      <c r="B17" s="484" t="s">
        <v>20</v>
      </c>
      <c r="C17" s="529">
        <v>5</v>
      </c>
      <c r="D17" s="27">
        <v>8</v>
      </c>
      <c r="E17" s="27">
        <v>9</v>
      </c>
      <c r="F17" s="27">
        <v>2</v>
      </c>
      <c r="G17" s="27">
        <v>4</v>
      </c>
      <c r="H17" s="27">
        <v>5</v>
      </c>
      <c r="I17" s="27">
        <v>5</v>
      </c>
      <c r="J17" s="27">
        <v>4</v>
      </c>
      <c r="K17" s="27">
        <v>1</v>
      </c>
      <c r="L17" s="27">
        <v>3</v>
      </c>
      <c r="M17" s="27">
        <v>6</v>
      </c>
      <c r="N17" s="27">
        <v>7</v>
      </c>
      <c r="O17" s="535">
        <f t="shared" si="3"/>
        <v>59</v>
      </c>
      <c r="P17" s="16"/>
      <c r="Q17" s="21" t="s">
        <v>68</v>
      </c>
    </row>
    <row r="18" spans="2:18" ht="18" customHeight="1" x14ac:dyDescent="0.2">
      <c r="B18" s="505" t="s">
        <v>53</v>
      </c>
      <c r="C18" s="527">
        <v>333</v>
      </c>
      <c r="D18" s="25">
        <v>140</v>
      </c>
      <c r="E18" s="25">
        <v>215</v>
      </c>
      <c r="F18" s="25">
        <v>242</v>
      </c>
      <c r="G18" s="25">
        <v>305</v>
      </c>
      <c r="H18" s="25">
        <v>291</v>
      </c>
      <c r="I18" s="25">
        <v>290</v>
      </c>
      <c r="J18" s="25">
        <v>265</v>
      </c>
      <c r="K18" s="25">
        <v>313</v>
      </c>
      <c r="L18" s="25">
        <v>327</v>
      </c>
      <c r="M18" s="25">
        <v>309</v>
      </c>
      <c r="N18" s="25">
        <v>302</v>
      </c>
      <c r="O18" s="533">
        <f t="shared" si="3"/>
        <v>3332</v>
      </c>
      <c r="P18" s="16"/>
      <c r="Q18" s="13" t="s">
        <v>72</v>
      </c>
    </row>
    <row r="19" spans="2:18" ht="18" customHeight="1" x14ac:dyDescent="0.2">
      <c r="B19" s="505" t="s">
        <v>22</v>
      </c>
      <c r="C19" s="527">
        <v>180</v>
      </c>
      <c r="D19" s="25">
        <v>6</v>
      </c>
      <c r="E19" s="25">
        <v>173</v>
      </c>
      <c r="F19" s="25">
        <v>198</v>
      </c>
      <c r="G19" s="25">
        <v>187</v>
      </c>
      <c r="H19" s="25">
        <v>207</v>
      </c>
      <c r="I19" s="25">
        <v>245</v>
      </c>
      <c r="J19" s="25">
        <v>225</v>
      </c>
      <c r="K19" s="25">
        <v>382</v>
      </c>
      <c r="L19" s="25">
        <v>380</v>
      </c>
      <c r="M19" s="25">
        <v>338</v>
      </c>
      <c r="N19" s="25">
        <v>164</v>
      </c>
      <c r="O19" s="533">
        <f t="shared" si="3"/>
        <v>2685</v>
      </c>
      <c r="P19" s="16"/>
      <c r="Q19" s="13" t="s">
        <v>69</v>
      </c>
    </row>
    <row r="20" spans="2:18" ht="18" customHeight="1" x14ac:dyDescent="0.2">
      <c r="B20" s="505" t="s">
        <v>23</v>
      </c>
      <c r="C20" s="527">
        <v>657</v>
      </c>
      <c r="D20" s="25">
        <v>249</v>
      </c>
      <c r="E20" s="25">
        <v>597</v>
      </c>
      <c r="F20" s="25">
        <v>801</v>
      </c>
      <c r="G20" s="25">
        <v>858</v>
      </c>
      <c r="H20" s="25">
        <v>709</v>
      </c>
      <c r="I20" s="25">
        <v>641</v>
      </c>
      <c r="J20" s="25">
        <v>679</v>
      </c>
      <c r="K20" s="25">
        <v>570</v>
      </c>
      <c r="L20" s="25">
        <v>586</v>
      </c>
      <c r="M20" s="25">
        <v>514</v>
      </c>
      <c r="N20" s="25">
        <v>752</v>
      </c>
      <c r="O20" s="533">
        <f t="shared" si="3"/>
        <v>7613</v>
      </c>
      <c r="P20" s="16"/>
      <c r="Q20" s="13" t="s">
        <v>70</v>
      </c>
    </row>
    <row r="21" spans="2:18" ht="18" customHeight="1" x14ac:dyDescent="0.2">
      <c r="B21" s="505" t="s">
        <v>24</v>
      </c>
      <c r="C21" s="527">
        <v>42</v>
      </c>
      <c r="D21" s="25">
        <v>8</v>
      </c>
      <c r="E21" s="25">
        <v>33</v>
      </c>
      <c r="F21" s="25">
        <v>109</v>
      </c>
      <c r="G21" s="25">
        <v>100</v>
      </c>
      <c r="H21" s="25">
        <v>94</v>
      </c>
      <c r="I21" s="25">
        <v>65</v>
      </c>
      <c r="J21" s="25">
        <v>71</v>
      </c>
      <c r="K21" s="25">
        <v>59</v>
      </c>
      <c r="L21" s="25">
        <v>34</v>
      </c>
      <c r="M21" s="25">
        <v>37</v>
      </c>
      <c r="N21" s="25">
        <v>45</v>
      </c>
      <c r="O21" s="533">
        <f t="shared" si="3"/>
        <v>697</v>
      </c>
      <c r="P21" s="16"/>
      <c r="Q21" s="13" t="s">
        <v>71</v>
      </c>
    </row>
    <row r="22" spans="2:18" ht="18" customHeight="1" x14ac:dyDescent="0.2">
      <c r="B22" s="505" t="s">
        <v>25</v>
      </c>
      <c r="C22" s="527">
        <v>16</v>
      </c>
      <c r="D22" s="25">
        <v>2</v>
      </c>
      <c r="E22" s="25">
        <v>3</v>
      </c>
      <c r="F22" s="25">
        <v>27</v>
      </c>
      <c r="G22" s="25">
        <v>16</v>
      </c>
      <c r="H22" s="25">
        <v>16</v>
      </c>
      <c r="I22" s="25">
        <v>5</v>
      </c>
      <c r="J22" s="25">
        <v>16</v>
      </c>
      <c r="K22" s="25">
        <v>30</v>
      </c>
      <c r="L22" s="25">
        <v>5</v>
      </c>
      <c r="M22" s="25">
        <v>82</v>
      </c>
      <c r="N22" s="25">
        <v>12</v>
      </c>
      <c r="O22" s="533">
        <f t="shared" si="3"/>
        <v>230</v>
      </c>
      <c r="P22" s="16"/>
    </row>
    <row r="23" spans="2:18" ht="13.5" thickBot="1" x14ac:dyDescent="0.25">
      <c r="B23" s="524"/>
      <c r="C23" s="530"/>
      <c r="D23" s="531"/>
      <c r="E23" s="531"/>
      <c r="F23" s="531"/>
      <c r="G23" s="531"/>
      <c r="H23" s="531"/>
      <c r="I23" s="531"/>
      <c r="J23" s="531"/>
      <c r="K23" s="531"/>
      <c r="L23" s="531"/>
      <c r="M23" s="531"/>
      <c r="N23" s="531"/>
      <c r="O23" s="536"/>
      <c r="P23" s="16"/>
    </row>
    <row r="24" spans="2:18" x14ac:dyDescent="0.2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9"/>
      <c r="P24" s="16"/>
    </row>
    <row r="25" spans="2:18" x14ac:dyDescent="0.2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9"/>
      <c r="P25" s="16"/>
    </row>
    <row r="26" spans="2:18" x14ac:dyDescent="0.2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9"/>
      <c r="P26" s="16"/>
    </row>
    <row r="27" spans="2:18" x14ac:dyDescent="0.2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9"/>
      <c r="P27" s="16"/>
    </row>
    <row r="28" spans="2:18" x14ac:dyDescent="0.2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9"/>
      <c r="P28" s="16"/>
      <c r="Q28" s="10" t="s">
        <v>15</v>
      </c>
      <c r="R28" s="11">
        <f>SUM(O11)</f>
        <v>1957</v>
      </c>
    </row>
    <row r="29" spans="2:18" x14ac:dyDescent="0.2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9"/>
      <c r="P29" s="16"/>
      <c r="Q29" s="10" t="s">
        <v>21</v>
      </c>
      <c r="R29" s="12">
        <f>SUM(O18)</f>
        <v>3332</v>
      </c>
    </row>
    <row r="30" spans="2:18" x14ac:dyDescent="0.2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9"/>
      <c r="P30" s="16"/>
      <c r="Q30" s="10" t="s">
        <v>22</v>
      </c>
      <c r="R30" s="12">
        <f>SUM(O19)</f>
        <v>2685</v>
      </c>
    </row>
    <row r="31" spans="2:18" x14ac:dyDescent="0.2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9"/>
      <c r="P31" s="16"/>
      <c r="Q31" s="10" t="s">
        <v>23</v>
      </c>
      <c r="R31" s="12">
        <f>SUM(O20)</f>
        <v>7613</v>
      </c>
    </row>
    <row r="32" spans="2:18" x14ac:dyDescent="0.2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9"/>
      <c r="P32" s="16"/>
      <c r="Q32" s="10" t="s">
        <v>24</v>
      </c>
      <c r="R32" s="12">
        <f>SUM(O21)</f>
        <v>697</v>
      </c>
    </row>
    <row r="33" spans="2:18" x14ac:dyDescent="0.2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9"/>
      <c r="P33" s="16"/>
      <c r="Q33" s="10" t="s">
        <v>25</v>
      </c>
      <c r="R33" s="12">
        <f>SUM(O22)</f>
        <v>230</v>
      </c>
    </row>
    <row r="34" spans="2:18" x14ac:dyDescent="0.2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9"/>
      <c r="P34" s="16"/>
      <c r="R34" s="191"/>
    </row>
    <row r="35" spans="2:18" x14ac:dyDescent="0.2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9"/>
      <c r="P35" s="16"/>
    </row>
    <row r="36" spans="2:18" x14ac:dyDescent="0.2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9"/>
      <c r="P36" s="16"/>
    </row>
    <row r="37" spans="2:18" x14ac:dyDescent="0.2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9"/>
      <c r="P37" s="16"/>
    </row>
    <row r="38" spans="2:18" x14ac:dyDescent="0.2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9"/>
      <c r="P38" s="16"/>
    </row>
    <row r="39" spans="2:18" x14ac:dyDescent="0.2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9"/>
      <c r="P39" s="16"/>
    </row>
    <row r="40" spans="2:18" ht="18.75" customHeight="1" x14ac:dyDescent="0.2">
      <c r="B40" s="18" t="s">
        <v>404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9"/>
      <c r="P40" s="16"/>
    </row>
    <row r="41" spans="2:18" x14ac:dyDescent="0.2">
      <c r="B41" s="18" t="s">
        <v>405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9"/>
      <c r="P41" s="16"/>
    </row>
    <row r="42" spans="2:18" x14ac:dyDescent="0.2">
      <c r="B42" s="18" t="s">
        <v>406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2:18" x14ac:dyDescent="0.2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2:18" x14ac:dyDescent="0.2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2:18" ht="20.25" x14ac:dyDescent="0.3">
      <c r="B45" s="28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2:18" x14ac:dyDescent="0.2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</sheetData>
  <mergeCells count="6">
    <mergeCell ref="B1:O1"/>
    <mergeCell ref="B3:O3"/>
    <mergeCell ref="B4:O4"/>
    <mergeCell ref="B8:B9"/>
    <mergeCell ref="C8:N8"/>
    <mergeCell ref="O8:O9"/>
  </mergeCells>
  <printOptions horizontalCentered="1" verticalCentered="1"/>
  <pageMargins left="0" right="0" top="0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D40"/>
  <sheetViews>
    <sheetView showGridLines="0" view="pageBreakPreview" topLeftCell="A37" zoomScaleNormal="100" zoomScaleSheetLayoutView="100" workbookViewId="0">
      <selection activeCell="B47" sqref="B47:B49"/>
    </sheetView>
  </sheetViews>
  <sheetFormatPr baseColWidth="10" defaultColWidth="11.42578125" defaultRowHeight="14.25" x14ac:dyDescent="0.2"/>
  <cols>
    <col min="1" max="3" width="11.42578125" style="45"/>
    <col min="4" max="4" width="11.28515625" style="45" customWidth="1"/>
    <col min="5" max="16384" width="11.42578125" style="45"/>
  </cols>
  <sheetData>
    <row r="1" spans="2:30" ht="18" customHeight="1" x14ac:dyDescent="0.25">
      <c r="B1" s="545" t="s">
        <v>384</v>
      </c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49"/>
    </row>
    <row r="2" spans="2:30" ht="20.25" customHeight="1" x14ac:dyDescent="0.25">
      <c r="B2" s="48" t="s">
        <v>59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2:30" ht="23.25" customHeight="1" x14ac:dyDescent="0.2">
      <c r="B3" s="544" t="s">
        <v>118</v>
      </c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47"/>
    </row>
    <row r="4" spans="2:30" ht="18" x14ac:dyDescent="0.25">
      <c r="B4" s="539" t="s">
        <v>377</v>
      </c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46"/>
    </row>
    <row r="8" spans="2:30" x14ac:dyDescent="0.2">
      <c r="P8" s="45" t="s">
        <v>61</v>
      </c>
      <c r="Q8" s="45" t="s">
        <v>117</v>
      </c>
      <c r="R8" s="24">
        <f>SUM('C-1'!C32)</f>
        <v>286</v>
      </c>
      <c r="S8" s="24">
        <f>SUM('C-1'!D32)</f>
        <v>307</v>
      </c>
      <c r="T8" s="24">
        <f>SUM('C-1'!E32)</f>
        <v>202</v>
      </c>
      <c r="U8" s="24">
        <f>SUM('C-1'!F32)</f>
        <v>190</v>
      </c>
      <c r="V8" s="24">
        <f>SUM('C-1'!G32)</f>
        <v>249</v>
      </c>
      <c r="W8" s="24">
        <f>SUM('C-1'!H32)</f>
        <v>214</v>
      </c>
      <c r="X8" s="24">
        <f>SUM('C-1'!I32)</f>
        <v>176</v>
      </c>
      <c r="Y8" s="24">
        <f>SUM('C-1'!J32)</f>
        <v>171</v>
      </c>
      <c r="Z8" s="24">
        <f>SUM('C-1'!K32)</f>
        <v>238</v>
      </c>
      <c r="AA8" s="24">
        <f>SUM('C-1'!L32)</f>
        <v>234</v>
      </c>
      <c r="AB8" s="24">
        <f>SUM('C-1'!M32)</f>
        <v>230</v>
      </c>
      <c r="AC8" s="24">
        <f>SUM('C-1'!N32)</f>
        <v>362</v>
      </c>
      <c r="AD8" s="24">
        <f>SUM(R8:AC8)</f>
        <v>2859</v>
      </c>
    </row>
    <row r="9" spans="2:30" x14ac:dyDescent="0.2">
      <c r="P9" s="45" t="s">
        <v>62</v>
      </c>
      <c r="Q9" s="45" t="s">
        <v>116</v>
      </c>
      <c r="R9" s="24">
        <f>SUM('C-1'!C35)</f>
        <v>168</v>
      </c>
      <c r="S9" s="24">
        <f>SUM('C-1'!D35)</f>
        <v>176</v>
      </c>
      <c r="T9" s="24">
        <f>SUM('C-1'!E35)</f>
        <v>601</v>
      </c>
      <c r="U9" s="24">
        <f>SUM('C-1'!F35)</f>
        <v>194</v>
      </c>
      <c r="V9" s="24">
        <f>SUM('C-1'!G35)</f>
        <v>158</v>
      </c>
      <c r="W9" s="24">
        <f>SUM('C-1'!H35)</f>
        <v>140</v>
      </c>
      <c r="X9" s="24">
        <f>SUM('C-1'!I35)</f>
        <v>191</v>
      </c>
      <c r="Y9" s="24">
        <f>SUM('C-1'!J35)</f>
        <v>152</v>
      </c>
      <c r="Z9" s="24">
        <f>SUM('C-1'!K35)</f>
        <v>182</v>
      </c>
      <c r="AA9" s="24">
        <f>SUM('C-1'!L35)</f>
        <v>202</v>
      </c>
      <c r="AB9" s="24">
        <f>SUM('C-1'!M35)</f>
        <v>167</v>
      </c>
      <c r="AC9" s="24">
        <f>SUM('C-1'!N35)</f>
        <v>222</v>
      </c>
      <c r="AD9" s="24">
        <f>SUM(R9:AC9)</f>
        <v>2553</v>
      </c>
    </row>
    <row r="10" spans="2:30" ht="15" x14ac:dyDescent="0.25">
      <c r="P10" s="45" t="s">
        <v>63</v>
      </c>
      <c r="Q10"/>
      <c r="R10" s="24">
        <f t="shared" ref="R10:AC10" si="0">SUM(R8:R9)</f>
        <v>454</v>
      </c>
      <c r="S10" s="24">
        <f t="shared" si="0"/>
        <v>483</v>
      </c>
      <c r="T10" s="24">
        <f t="shared" si="0"/>
        <v>803</v>
      </c>
      <c r="U10" s="24">
        <f t="shared" si="0"/>
        <v>384</v>
      </c>
      <c r="V10" s="24">
        <f t="shared" si="0"/>
        <v>407</v>
      </c>
      <c r="W10" s="24">
        <f t="shared" si="0"/>
        <v>354</v>
      </c>
      <c r="X10" s="24">
        <f t="shared" si="0"/>
        <v>367</v>
      </c>
      <c r="Y10" s="24">
        <f t="shared" si="0"/>
        <v>323</v>
      </c>
      <c r="Z10" s="24">
        <f t="shared" si="0"/>
        <v>420</v>
      </c>
      <c r="AA10" s="24">
        <f t="shared" si="0"/>
        <v>436</v>
      </c>
      <c r="AB10" s="24">
        <f t="shared" si="0"/>
        <v>397</v>
      </c>
      <c r="AC10" s="24">
        <f t="shared" si="0"/>
        <v>584</v>
      </c>
      <c r="AD10" s="24">
        <f>SUM(R10:AC10)</f>
        <v>5412</v>
      </c>
    </row>
    <row r="11" spans="2:30" ht="15" x14ac:dyDescent="0.25">
      <c r="L11" s="45">
        <v>440</v>
      </c>
      <c r="P11" s="45" t="s">
        <v>64</v>
      </c>
      <c r="Q11" s="45" t="s">
        <v>115</v>
      </c>
      <c r="R11" s="24">
        <f>SUM('C-1'!O10)</f>
        <v>21626</v>
      </c>
      <c r="S11"/>
      <c r="T11"/>
      <c r="U11"/>
      <c r="V11"/>
      <c r="W11"/>
      <c r="X11"/>
      <c r="Y11"/>
      <c r="Z11"/>
      <c r="AA11"/>
      <c r="AB11"/>
      <c r="AC11"/>
      <c r="AD11"/>
    </row>
    <row r="12" spans="2:30" ht="15" x14ac:dyDescent="0.25">
      <c r="P12" s="45" t="s">
        <v>65</v>
      </c>
      <c r="Q12" s="45" t="s">
        <v>114</v>
      </c>
      <c r="R12" s="24">
        <f>SUM('C-1'!O19)</f>
        <v>268855</v>
      </c>
      <c r="S12"/>
      <c r="T12"/>
      <c r="U12"/>
      <c r="V12"/>
      <c r="W12"/>
      <c r="X12"/>
      <c r="Y12"/>
      <c r="Z12"/>
      <c r="AA12"/>
      <c r="AB12"/>
      <c r="AC12"/>
      <c r="AD12"/>
    </row>
    <row r="13" spans="2:30" ht="15" x14ac:dyDescent="0.25">
      <c r="P13" s="45" t="s">
        <v>66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2:30" ht="15" x14ac:dyDescent="0.25">
      <c r="P14" s="45" t="s">
        <v>67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2:30" ht="15" x14ac:dyDescent="0.25">
      <c r="P15" s="45" t="s">
        <v>68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2:30" ht="15" x14ac:dyDescent="0.25">
      <c r="P16" s="45" t="s">
        <v>72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5:29" ht="15" x14ac:dyDescent="0.25">
      <c r="P17" s="45" t="s">
        <v>69</v>
      </c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5:29" ht="15" x14ac:dyDescent="0.25">
      <c r="P18" s="45" t="s">
        <v>70</v>
      </c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5:29" ht="15" x14ac:dyDescent="0.25">
      <c r="P19" s="45" t="s">
        <v>71</v>
      </c>
      <c r="Q19"/>
      <c r="R19"/>
      <c r="S19"/>
      <c r="T19"/>
      <c r="U19"/>
      <c r="V19"/>
      <c r="W19"/>
      <c r="X19"/>
      <c r="Y19"/>
      <c r="Z19"/>
      <c r="AA19"/>
      <c r="AB19"/>
      <c r="AC19"/>
    </row>
    <row r="21" spans="15:29" ht="15" x14ac:dyDescent="0.25">
      <c r="P21"/>
      <c r="Q21" s="45" t="s">
        <v>61</v>
      </c>
      <c r="R21" s="45" t="s">
        <v>62</v>
      </c>
      <c r="S21" s="45" t="s">
        <v>63</v>
      </c>
      <c r="T21" s="45" t="s">
        <v>64</v>
      </c>
      <c r="U21" s="45" t="s">
        <v>65</v>
      </c>
      <c r="V21" s="45" t="s">
        <v>66</v>
      </c>
      <c r="W21" s="45" t="s">
        <v>67</v>
      </c>
      <c r="X21" s="45" t="s">
        <v>68</v>
      </c>
      <c r="Y21" s="45" t="s">
        <v>72</v>
      </c>
      <c r="Z21" s="45" t="s">
        <v>69</v>
      </c>
      <c r="AA21" s="45" t="s">
        <v>70</v>
      </c>
      <c r="AB21" s="45" t="s">
        <v>71</v>
      </c>
      <c r="AC21"/>
    </row>
    <row r="22" spans="15:29" x14ac:dyDescent="0.2">
      <c r="P22" s="45" t="s">
        <v>113</v>
      </c>
      <c r="Q22" s="38">
        <f>SUM('C-1'!C49)</f>
        <v>1724</v>
      </c>
      <c r="R22" s="38">
        <f>SUM('C-1'!D49)</f>
        <v>1029</v>
      </c>
      <c r="S22" s="38">
        <f>SUM('C-1'!E49)</f>
        <v>1516</v>
      </c>
      <c r="T22" s="38">
        <f>SUM('C-1'!F49)</f>
        <v>926</v>
      </c>
      <c r="U22" s="38">
        <f>SUM('C-1'!G49)</f>
        <v>904</v>
      </c>
      <c r="V22" s="38">
        <f>SUM('C-1'!H49)</f>
        <v>718</v>
      </c>
      <c r="W22" s="38">
        <f>SUM('C-1'!I49)</f>
        <v>827</v>
      </c>
      <c r="X22" s="38">
        <f>SUM('C-1'!J49)</f>
        <v>916</v>
      </c>
      <c r="Y22" s="38">
        <f>SUM('C-1'!K49)</f>
        <v>992</v>
      </c>
      <c r="Z22" s="38">
        <f>SUM('C-1'!L49)</f>
        <v>798</v>
      </c>
      <c r="AA22" s="38">
        <f>SUM('C-1'!M49)</f>
        <v>798</v>
      </c>
      <c r="AB22" s="38">
        <f>SUM('C-1'!N49)</f>
        <v>736</v>
      </c>
      <c r="AC22" s="24">
        <f>SUM(Q22:AB22)</f>
        <v>11884</v>
      </c>
    </row>
    <row r="23" spans="15:29" x14ac:dyDescent="0.2">
      <c r="P23" s="45" t="s">
        <v>112</v>
      </c>
      <c r="Q23" s="38">
        <f>SUM('C-1'!C50)</f>
        <v>990</v>
      </c>
      <c r="R23" s="38">
        <f>SUM('C-1'!D50)</f>
        <v>611</v>
      </c>
      <c r="S23" s="38">
        <f>SUM('C-1'!E50)</f>
        <v>95</v>
      </c>
      <c r="T23" s="38">
        <f>SUM('C-1'!F50)</f>
        <v>641</v>
      </c>
      <c r="U23" s="38">
        <f>SUM('C-1'!G50)</f>
        <v>622</v>
      </c>
      <c r="V23" s="38">
        <f>SUM('C-1'!H50)</f>
        <v>481</v>
      </c>
      <c r="W23" s="38">
        <f>SUM('C-1'!I50)</f>
        <v>532</v>
      </c>
      <c r="X23" s="38">
        <f>SUM('C-1'!J50)</f>
        <v>700</v>
      </c>
      <c r="Y23" s="38">
        <f>SUM('C-1'!K50)</f>
        <v>684</v>
      </c>
      <c r="Z23" s="38">
        <f>SUM('C-1'!L50)</f>
        <v>507</v>
      </c>
      <c r="AA23" s="38">
        <f>SUM('C-1'!M50)</f>
        <v>478</v>
      </c>
      <c r="AB23" s="38">
        <f>SUM('C-1'!N50)</f>
        <v>523</v>
      </c>
      <c r="AC23" s="24">
        <f>SUM(Q23:AB23)</f>
        <v>6864</v>
      </c>
    </row>
    <row r="24" spans="15:29" x14ac:dyDescent="0.2">
      <c r="P24" s="45" t="s">
        <v>1</v>
      </c>
      <c r="Q24" s="24">
        <f t="shared" ref="Q24:AB24" si="1">SUM(Q22:Q23)</f>
        <v>2714</v>
      </c>
      <c r="R24" s="24">
        <f t="shared" si="1"/>
        <v>1640</v>
      </c>
      <c r="S24" s="24">
        <f t="shared" si="1"/>
        <v>1611</v>
      </c>
      <c r="T24" s="24">
        <f t="shared" si="1"/>
        <v>1567</v>
      </c>
      <c r="U24" s="24">
        <f t="shared" si="1"/>
        <v>1526</v>
      </c>
      <c r="V24" s="24">
        <f t="shared" si="1"/>
        <v>1199</v>
      </c>
      <c r="W24" s="24">
        <f t="shared" si="1"/>
        <v>1359</v>
      </c>
      <c r="X24" s="24">
        <f t="shared" si="1"/>
        <v>1616</v>
      </c>
      <c r="Y24" s="24">
        <f t="shared" si="1"/>
        <v>1676</v>
      </c>
      <c r="Z24" s="24">
        <f t="shared" si="1"/>
        <v>1305</v>
      </c>
      <c r="AA24" s="24">
        <f t="shared" si="1"/>
        <v>1276</v>
      </c>
      <c r="AB24" s="24">
        <f t="shared" si="1"/>
        <v>1259</v>
      </c>
      <c r="AC24" s="24">
        <f>SUM(Q24:AB24)</f>
        <v>18748</v>
      </c>
    </row>
    <row r="25" spans="15:29" x14ac:dyDescent="0.2">
      <c r="Q25" s="24"/>
    </row>
    <row r="28" spans="15:29" x14ac:dyDescent="0.2">
      <c r="O28" s="45" t="s">
        <v>111</v>
      </c>
    </row>
    <row r="38" spans="2:2" ht="15.75" x14ac:dyDescent="0.25">
      <c r="B38" s="4" t="s">
        <v>404</v>
      </c>
    </row>
    <row r="39" spans="2:2" ht="15.75" x14ac:dyDescent="0.25">
      <c r="B39" s="4" t="s">
        <v>405</v>
      </c>
    </row>
    <row r="40" spans="2:2" ht="15.75" x14ac:dyDescent="0.25">
      <c r="B40" s="4" t="s">
        <v>406</v>
      </c>
    </row>
  </sheetData>
  <mergeCells count="3">
    <mergeCell ref="B3:M3"/>
    <mergeCell ref="B4:M4"/>
    <mergeCell ref="B1:M1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F71"/>
  <sheetViews>
    <sheetView showGridLines="0" view="pageBreakPreview" topLeftCell="A38" zoomScale="85" zoomScaleNormal="90" zoomScaleSheetLayoutView="85" workbookViewId="0">
      <selection activeCell="B47" sqref="B47:B49"/>
    </sheetView>
  </sheetViews>
  <sheetFormatPr baseColWidth="10" defaultColWidth="11.42578125" defaultRowHeight="15" x14ac:dyDescent="0.25"/>
  <cols>
    <col min="1" max="1" width="11.42578125" style="22"/>
    <col min="2" max="2" width="47.28515625" style="22" customWidth="1"/>
    <col min="3" max="3" width="10.7109375" style="22" customWidth="1"/>
    <col min="4" max="4" width="12.5703125" style="22" bestFit="1" customWidth="1"/>
    <col min="5" max="8" width="10.7109375" style="22" customWidth="1"/>
    <col min="9" max="9" width="9" style="22" bestFit="1" customWidth="1"/>
    <col min="10" max="10" width="11.85546875" style="22" bestFit="1" customWidth="1"/>
    <col min="11" max="11" width="10.7109375" style="22" customWidth="1"/>
    <col min="12" max="12" width="12.7109375" style="22" bestFit="1" customWidth="1"/>
    <col min="13" max="13" width="14.7109375" style="22" bestFit="1" customWidth="1"/>
    <col min="14" max="14" width="13.7109375" style="22" bestFit="1" customWidth="1"/>
    <col min="15" max="15" width="14.5703125" style="22" bestFit="1" customWidth="1"/>
    <col min="16" max="17" width="10.7109375" style="22" customWidth="1"/>
    <col min="18" max="19" width="11.7109375" style="22" customWidth="1"/>
    <col min="20" max="20" width="5.140625" style="22" customWidth="1"/>
    <col min="21" max="21" width="4.140625" style="22" customWidth="1"/>
    <col min="22" max="31" width="5.85546875" style="22" customWidth="1"/>
    <col min="32" max="16384" width="11.42578125" style="22"/>
  </cols>
  <sheetData>
    <row r="1" spans="2:32" ht="15.75" x14ac:dyDescent="0.25">
      <c r="B1" s="547" t="s">
        <v>385</v>
      </c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5"/>
      <c r="Q1" s="55"/>
    </row>
    <row r="2" spans="2:32" ht="20.25" customHeight="1" x14ac:dyDescent="0.25">
      <c r="B2" s="54" t="s">
        <v>137</v>
      </c>
    </row>
    <row r="3" spans="2:32" ht="20.25" customHeight="1" x14ac:dyDescent="0.25">
      <c r="B3" s="537" t="s">
        <v>331</v>
      </c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44"/>
      <c r="Q3" s="44"/>
    </row>
    <row r="4" spans="2:32" ht="19.5" customHeight="1" x14ac:dyDescent="0.25">
      <c r="B4" s="537">
        <v>2019</v>
      </c>
      <c r="C4" s="537"/>
      <c r="D4" s="537"/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537"/>
      <c r="P4" s="44"/>
      <c r="Q4" s="44"/>
    </row>
    <row r="5" spans="2:32" ht="19.5" customHeight="1" x14ac:dyDescent="0.25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2:32" ht="20.25" customHeight="1" thickBot="1" x14ac:dyDescent="0.3">
      <c r="B6" s="546" t="s">
        <v>136</v>
      </c>
      <c r="C6" s="548" t="s">
        <v>54</v>
      </c>
      <c r="D6" s="548"/>
      <c r="E6" s="548"/>
      <c r="F6" s="548"/>
      <c r="G6" s="548"/>
      <c r="H6" s="548"/>
      <c r="I6" s="548"/>
      <c r="J6" s="548"/>
      <c r="K6" s="548"/>
      <c r="L6" s="548"/>
      <c r="M6" s="548"/>
      <c r="N6" s="548"/>
      <c r="O6" s="546" t="s">
        <v>1</v>
      </c>
    </row>
    <row r="7" spans="2:32" s="53" customFormat="1" ht="23.25" customHeight="1" thickBot="1" x14ac:dyDescent="0.25">
      <c r="B7" s="546"/>
      <c r="C7" s="251" t="s">
        <v>135</v>
      </c>
      <c r="D7" s="251" t="s">
        <v>134</v>
      </c>
      <c r="E7" s="251" t="s">
        <v>133</v>
      </c>
      <c r="F7" s="251" t="s">
        <v>132</v>
      </c>
      <c r="G7" s="251" t="s">
        <v>131</v>
      </c>
      <c r="H7" s="251" t="s">
        <v>130</v>
      </c>
      <c r="I7" s="251" t="s">
        <v>129</v>
      </c>
      <c r="J7" s="251" t="s">
        <v>128</v>
      </c>
      <c r="K7" s="251" t="s">
        <v>127</v>
      </c>
      <c r="L7" s="251" t="s">
        <v>126</v>
      </c>
      <c r="M7" s="251" t="s">
        <v>125</v>
      </c>
      <c r="N7" s="251" t="s">
        <v>124</v>
      </c>
      <c r="O7" s="546"/>
    </row>
    <row r="8" spans="2:32" s="53" customFormat="1" ht="23.25" customHeight="1" x14ac:dyDescent="0.25">
      <c r="B8" s="238" t="s">
        <v>123</v>
      </c>
      <c r="C8" s="252">
        <f t="shared" ref="C8:N8" si="0">SUM(C9:C10)</f>
        <v>19981</v>
      </c>
      <c r="D8" s="253">
        <f t="shared" si="0"/>
        <v>15915</v>
      </c>
      <c r="E8" s="253">
        <f t="shared" si="0"/>
        <v>18333</v>
      </c>
      <c r="F8" s="253">
        <f t="shared" si="0"/>
        <v>17737</v>
      </c>
      <c r="G8" s="253">
        <f t="shared" si="0"/>
        <v>15947</v>
      </c>
      <c r="H8" s="253">
        <f t="shared" si="0"/>
        <v>12333</v>
      </c>
      <c r="I8" s="253">
        <f t="shared" si="0"/>
        <v>18153</v>
      </c>
      <c r="J8" s="253">
        <f t="shared" si="0"/>
        <v>23073</v>
      </c>
      <c r="K8" s="253">
        <f t="shared" si="0"/>
        <v>21068</v>
      </c>
      <c r="L8" s="253">
        <f t="shared" si="0"/>
        <v>19301</v>
      </c>
      <c r="M8" s="253">
        <f t="shared" si="0"/>
        <v>20299</v>
      </c>
      <c r="N8" s="253">
        <f t="shared" si="0"/>
        <v>21044</v>
      </c>
      <c r="O8" s="258">
        <f t="shared" ref="O8:O25" si="1">SUM(C8:N8)</f>
        <v>223184</v>
      </c>
      <c r="S8" s="53" t="s">
        <v>122</v>
      </c>
    </row>
    <row r="9" spans="2:32" ht="15" customHeight="1" x14ac:dyDescent="0.25">
      <c r="B9" s="239" t="s">
        <v>115</v>
      </c>
      <c r="C9" s="254">
        <v>2178</v>
      </c>
      <c r="D9" s="198">
        <v>1269</v>
      </c>
      <c r="E9" s="198">
        <v>1597</v>
      </c>
      <c r="F9" s="198">
        <v>1791</v>
      </c>
      <c r="G9" s="198">
        <v>1680</v>
      </c>
      <c r="H9" s="198">
        <v>1053</v>
      </c>
      <c r="I9" s="198">
        <v>1719</v>
      </c>
      <c r="J9" s="198">
        <v>1838</v>
      </c>
      <c r="K9" s="198">
        <v>2285</v>
      </c>
      <c r="L9" s="198">
        <v>2568</v>
      </c>
      <c r="M9" s="198">
        <v>1815</v>
      </c>
      <c r="N9" s="198">
        <v>1500</v>
      </c>
      <c r="O9" s="259">
        <f t="shared" si="1"/>
        <v>21293</v>
      </c>
      <c r="S9" s="22" t="s">
        <v>48</v>
      </c>
    </row>
    <row r="10" spans="2:32" x14ac:dyDescent="0.25">
      <c r="B10" s="239" t="s">
        <v>114</v>
      </c>
      <c r="C10" s="254">
        <v>17803</v>
      </c>
      <c r="D10" s="198">
        <v>14646</v>
      </c>
      <c r="E10" s="198">
        <v>16736</v>
      </c>
      <c r="F10" s="198">
        <v>15946</v>
      </c>
      <c r="G10" s="198">
        <v>14267</v>
      </c>
      <c r="H10" s="198">
        <v>11280</v>
      </c>
      <c r="I10" s="198">
        <v>16434</v>
      </c>
      <c r="J10" s="198">
        <v>21235</v>
      </c>
      <c r="K10" s="198">
        <v>18783</v>
      </c>
      <c r="L10" s="198">
        <v>16733</v>
      </c>
      <c r="M10" s="198">
        <v>18484</v>
      </c>
      <c r="N10" s="198">
        <v>19544</v>
      </c>
      <c r="O10" s="259">
        <f t="shared" si="1"/>
        <v>201891</v>
      </c>
      <c r="S10" s="22" t="s">
        <v>120</v>
      </c>
    </row>
    <row r="11" spans="2:32" ht="23.25" customHeight="1" x14ac:dyDescent="0.25">
      <c r="B11" s="238" t="s">
        <v>48</v>
      </c>
      <c r="C11" s="255">
        <f t="shared" ref="C11:N11" si="2">SUM(C12:C13)</f>
        <v>1538</v>
      </c>
      <c r="D11" s="203">
        <f t="shared" si="2"/>
        <v>1278</v>
      </c>
      <c r="E11" s="203">
        <f t="shared" si="2"/>
        <v>1034</v>
      </c>
      <c r="F11" s="203">
        <f t="shared" si="2"/>
        <v>962</v>
      </c>
      <c r="G11" s="203">
        <f t="shared" si="2"/>
        <v>310</v>
      </c>
      <c r="H11" s="203">
        <f t="shared" si="2"/>
        <v>0</v>
      </c>
      <c r="I11" s="203">
        <f t="shared" si="2"/>
        <v>0</v>
      </c>
      <c r="J11" s="203">
        <f t="shared" si="2"/>
        <v>0</v>
      </c>
      <c r="K11" s="203">
        <f t="shared" si="2"/>
        <v>0</v>
      </c>
      <c r="L11" s="203">
        <v>440</v>
      </c>
      <c r="M11" s="203">
        <f t="shared" si="2"/>
        <v>0</v>
      </c>
      <c r="N11" s="203">
        <f t="shared" si="2"/>
        <v>0</v>
      </c>
      <c r="O11" s="260">
        <f t="shared" si="1"/>
        <v>5562</v>
      </c>
      <c r="S11" s="22" t="s">
        <v>121</v>
      </c>
    </row>
    <row r="12" spans="2:32" x14ac:dyDescent="0.25">
      <c r="B12" s="239" t="s">
        <v>115</v>
      </c>
      <c r="C12" s="254">
        <v>22</v>
      </c>
      <c r="D12" s="198">
        <v>0</v>
      </c>
      <c r="E12" s="198">
        <v>2</v>
      </c>
      <c r="F12" s="198">
        <v>9</v>
      </c>
      <c r="G12" s="198">
        <v>0</v>
      </c>
      <c r="H12" s="198">
        <v>0</v>
      </c>
      <c r="I12" s="198">
        <v>0</v>
      </c>
      <c r="J12" s="198">
        <v>0</v>
      </c>
      <c r="K12" s="198">
        <v>0</v>
      </c>
      <c r="L12" s="198">
        <v>0</v>
      </c>
      <c r="M12" s="198">
        <v>0</v>
      </c>
      <c r="N12" s="198">
        <v>0</v>
      </c>
      <c r="O12" s="259">
        <f t="shared" si="1"/>
        <v>33</v>
      </c>
      <c r="T12" s="22" t="s">
        <v>61</v>
      </c>
      <c r="U12" s="22" t="s">
        <v>62</v>
      </c>
      <c r="V12" s="22" t="s">
        <v>63</v>
      </c>
      <c r="W12" s="22" t="s">
        <v>64</v>
      </c>
      <c r="X12" s="22" t="s">
        <v>65</v>
      </c>
      <c r="Y12" s="22" t="s">
        <v>66</v>
      </c>
      <c r="Z12" s="22" t="s">
        <v>67</v>
      </c>
      <c r="AA12" s="22" t="s">
        <v>68</v>
      </c>
      <c r="AB12" s="22" t="s">
        <v>72</v>
      </c>
      <c r="AC12" s="22" t="s">
        <v>69</v>
      </c>
      <c r="AD12" s="22" t="s">
        <v>70</v>
      </c>
      <c r="AE12" s="22" t="s">
        <v>71</v>
      </c>
    </row>
    <row r="13" spans="2:32" x14ac:dyDescent="0.25">
      <c r="B13" s="239" t="s">
        <v>114</v>
      </c>
      <c r="C13" s="254">
        <v>1516</v>
      </c>
      <c r="D13" s="198">
        <v>1278</v>
      </c>
      <c r="E13" s="198">
        <v>1032</v>
      </c>
      <c r="F13" s="198">
        <v>953</v>
      </c>
      <c r="G13" s="198">
        <v>310</v>
      </c>
      <c r="H13" s="198">
        <v>0</v>
      </c>
      <c r="I13" s="198">
        <v>0</v>
      </c>
      <c r="J13" s="198">
        <v>0</v>
      </c>
      <c r="K13" s="198">
        <v>0</v>
      </c>
      <c r="L13" s="198">
        <v>0</v>
      </c>
      <c r="M13" s="198">
        <v>0</v>
      </c>
      <c r="N13" s="198">
        <v>0</v>
      </c>
      <c r="O13" s="259">
        <f t="shared" si="1"/>
        <v>5089</v>
      </c>
      <c r="S13" s="22" t="s">
        <v>115</v>
      </c>
      <c r="T13" s="2">
        <f t="shared" ref="T13:AE14" si="3">SUM(C28)/1000</f>
        <v>2.214</v>
      </c>
      <c r="U13" s="2">
        <f t="shared" si="3"/>
        <v>1.296</v>
      </c>
      <c r="V13" s="2">
        <f t="shared" si="3"/>
        <v>1.627</v>
      </c>
      <c r="W13" s="2">
        <f t="shared" si="3"/>
        <v>1.829</v>
      </c>
      <c r="X13" s="2">
        <f t="shared" si="3"/>
        <v>1.706</v>
      </c>
      <c r="Y13" s="2">
        <f t="shared" si="3"/>
        <v>1.0880000000000001</v>
      </c>
      <c r="Z13" s="2">
        <f t="shared" si="3"/>
        <v>1.754</v>
      </c>
      <c r="AA13" s="2">
        <f t="shared" si="3"/>
        <v>1.8779999999999999</v>
      </c>
      <c r="AB13" s="2">
        <f t="shared" si="3"/>
        <v>2.3170000000000002</v>
      </c>
      <c r="AC13" s="2">
        <f t="shared" si="3"/>
        <v>2.5819999999999999</v>
      </c>
      <c r="AD13" s="2">
        <f t="shared" si="3"/>
        <v>1.8260000000000001</v>
      </c>
      <c r="AE13" s="2">
        <f t="shared" si="3"/>
        <v>1.5089999999999999</v>
      </c>
      <c r="AF13" s="2">
        <f>SUM(T13:AE13)</f>
        <v>21.625999999999998</v>
      </c>
    </row>
    <row r="14" spans="2:32" ht="23.25" customHeight="1" x14ac:dyDescent="0.25">
      <c r="B14" s="238" t="s">
        <v>120</v>
      </c>
      <c r="C14" s="255">
        <f t="shared" ref="C14:N14" si="4">SUM(C15:C16)</f>
        <v>2295</v>
      </c>
      <c r="D14" s="203">
        <f t="shared" si="4"/>
        <v>2013</v>
      </c>
      <c r="E14" s="203">
        <f t="shared" si="4"/>
        <v>1577</v>
      </c>
      <c r="F14" s="203">
        <f t="shared" si="4"/>
        <v>1641</v>
      </c>
      <c r="G14" s="203">
        <f t="shared" si="4"/>
        <v>1839</v>
      </c>
      <c r="H14" s="203">
        <f t="shared" si="4"/>
        <v>1182</v>
      </c>
      <c r="I14" s="203">
        <f t="shared" si="4"/>
        <v>1604</v>
      </c>
      <c r="J14" s="203">
        <f t="shared" si="4"/>
        <v>1320</v>
      </c>
      <c r="K14" s="203">
        <f t="shared" si="4"/>
        <v>1924</v>
      </c>
      <c r="L14" s="203">
        <f t="shared" si="4"/>
        <v>2152</v>
      </c>
      <c r="M14" s="203">
        <f t="shared" si="4"/>
        <v>1950</v>
      </c>
      <c r="N14" s="203">
        <f t="shared" si="4"/>
        <v>2236</v>
      </c>
      <c r="O14" s="260">
        <f t="shared" si="1"/>
        <v>21733</v>
      </c>
      <c r="S14" s="22" t="s">
        <v>114</v>
      </c>
      <c r="T14" s="2">
        <f t="shared" si="3"/>
        <v>26.172000000000001</v>
      </c>
      <c r="U14" s="2">
        <f t="shared" si="3"/>
        <v>20.814</v>
      </c>
      <c r="V14" s="2">
        <f t="shared" si="3"/>
        <v>22.427</v>
      </c>
      <c r="W14" s="2">
        <f t="shared" si="3"/>
        <v>21.702999999999999</v>
      </c>
      <c r="X14" s="2">
        <f t="shared" si="3"/>
        <v>19.506</v>
      </c>
      <c r="Y14" s="2">
        <f t="shared" si="3"/>
        <v>16.113</v>
      </c>
      <c r="Z14" s="2">
        <f t="shared" si="3"/>
        <v>22.52</v>
      </c>
      <c r="AA14" s="2">
        <f t="shared" si="3"/>
        <v>25.696000000000002</v>
      </c>
      <c r="AB14" s="2">
        <f t="shared" si="3"/>
        <v>24.076000000000001</v>
      </c>
      <c r="AC14" s="2">
        <f t="shared" si="3"/>
        <v>21.594000000000001</v>
      </c>
      <c r="AD14" s="2">
        <f t="shared" si="3"/>
        <v>23.331</v>
      </c>
      <c r="AE14" s="2">
        <f t="shared" si="3"/>
        <v>24.902999999999999</v>
      </c>
      <c r="AF14" s="2">
        <f>SUM(T14:AE14)</f>
        <v>268.85500000000002</v>
      </c>
    </row>
    <row r="15" spans="2:32" x14ac:dyDescent="0.25">
      <c r="B15" s="239" t="s">
        <v>115</v>
      </c>
      <c r="C15" s="254">
        <v>1</v>
      </c>
      <c r="D15" s="198">
        <v>6</v>
      </c>
      <c r="E15" s="198">
        <v>3</v>
      </c>
      <c r="F15" s="198">
        <v>3</v>
      </c>
      <c r="G15" s="198">
        <v>3</v>
      </c>
      <c r="H15" s="198">
        <v>0</v>
      </c>
      <c r="I15" s="198">
        <v>3</v>
      </c>
      <c r="J15" s="198">
        <v>7</v>
      </c>
      <c r="K15" s="198">
        <v>13</v>
      </c>
      <c r="L15" s="198">
        <v>5</v>
      </c>
      <c r="M15" s="198">
        <v>3</v>
      </c>
      <c r="N15" s="198">
        <v>0</v>
      </c>
      <c r="O15" s="259">
        <f t="shared" si="1"/>
        <v>47</v>
      </c>
      <c r="S15" s="22" t="s">
        <v>1</v>
      </c>
      <c r="T15" s="2">
        <f t="shared" ref="T15:AF15" si="5">SUM(T13:T14)</f>
        <v>28.385999999999999</v>
      </c>
      <c r="U15" s="2">
        <f t="shared" si="5"/>
        <v>22.11</v>
      </c>
      <c r="V15" s="2">
        <f t="shared" si="5"/>
        <v>24.053999999999998</v>
      </c>
      <c r="W15" s="2">
        <f t="shared" si="5"/>
        <v>23.532</v>
      </c>
      <c r="X15" s="2">
        <f t="shared" si="5"/>
        <v>21.212</v>
      </c>
      <c r="Y15" s="2">
        <f t="shared" si="5"/>
        <v>17.201000000000001</v>
      </c>
      <c r="Z15" s="2">
        <f t="shared" si="5"/>
        <v>24.274000000000001</v>
      </c>
      <c r="AA15" s="2">
        <f t="shared" si="5"/>
        <v>27.574000000000002</v>
      </c>
      <c r="AB15" s="2">
        <f t="shared" si="5"/>
        <v>26.393000000000001</v>
      </c>
      <c r="AC15" s="2">
        <f t="shared" si="5"/>
        <v>24.176000000000002</v>
      </c>
      <c r="AD15" s="2">
        <f t="shared" si="5"/>
        <v>25.157</v>
      </c>
      <c r="AE15" s="2">
        <f t="shared" si="5"/>
        <v>26.411999999999999</v>
      </c>
      <c r="AF15" s="2">
        <f t="shared" si="5"/>
        <v>290.48099999999999</v>
      </c>
    </row>
    <row r="16" spans="2:32" x14ac:dyDescent="0.25">
      <c r="B16" s="239" t="s">
        <v>114</v>
      </c>
      <c r="C16" s="254">
        <v>2294</v>
      </c>
      <c r="D16" s="198">
        <v>2007</v>
      </c>
      <c r="E16" s="198">
        <v>1574</v>
      </c>
      <c r="F16" s="198">
        <v>1638</v>
      </c>
      <c r="G16" s="198">
        <v>1836</v>
      </c>
      <c r="H16" s="198">
        <v>1182</v>
      </c>
      <c r="I16" s="198">
        <v>1601</v>
      </c>
      <c r="J16" s="198">
        <v>1313</v>
      </c>
      <c r="K16" s="198">
        <v>1911</v>
      </c>
      <c r="L16" s="198">
        <v>2147</v>
      </c>
      <c r="M16" s="198">
        <v>1947</v>
      </c>
      <c r="N16" s="198">
        <v>2236</v>
      </c>
      <c r="O16" s="259">
        <f t="shared" si="1"/>
        <v>21686</v>
      </c>
      <c r="T16" s="2"/>
      <c r="U16" s="2"/>
    </row>
    <row r="17" spans="2:21" ht="25.5" customHeight="1" x14ac:dyDescent="0.25">
      <c r="B17" s="238" t="s">
        <v>373</v>
      </c>
      <c r="C17" s="255">
        <f t="shared" ref="C17:N17" si="6">SUM(C18:C19)</f>
        <v>1836</v>
      </c>
      <c r="D17" s="203">
        <f t="shared" si="6"/>
        <v>1057</v>
      </c>
      <c r="E17" s="203">
        <f t="shared" si="6"/>
        <v>1144</v>
      </c>
      <c r="F17" s="203">
        <f t="shared" si="6"/>
        <v>1516</v>
      </c>
      <c r="G17" s="203">
        <f t="shared" si="6"/>
        <v>1109</v>
      </c>
      <c r="H17" s="203">
        <f t="shared" si="6"/>
        <v>1041</v>
      </c>
      <c r="I17" s="203">
        <f t="shared" si="6"/>
        <v>1882</v>
      </c>
      <c r="J17" s="203">
        <f t="shared" si="6"/>
        <v>1144</v>
      </c>
      <c r="K17" s="203">
        <f t="shared" si="6"/>
        <v>1411</v>
      </c>
      <c r="L17" s="203">
        <f t="shared" si="6"/>
        <v>1201</v>
      </c>
      <c r="M17" s="203">
        <f t="shared" si="6"/>
        <v>1132</v>
      </c>
      <c r="N17" s="203">
        <f t="shared" si="6"/>
        <v>1087</v>
      </c>
      <c r="O17" s="260">
        <f t="shared" si="1"/>
        <v>15560</v>
      </c>
      <c r="T17" s="2"/>
      <c r="U17" s="2"/>
    </row>
    <row r="18" spans="2:21" x14ac:dyDescent="0.25">
      <c r="B18" s="239" t="s">
        <v>115</v>
      </c>
      <c r="C18" s="254">
        <v>5</v>
      </c>
      <c r="D18" s="198">
        <v>7</v>
      </c>
      <c r="E18" s="198">
        <v>10</v>
      </c>
      <c r="F18" s="198">
        <v>6</v>
      </c>
      <c r="G18" s="198">
        <v>4</v>
      </c>
      <c r="H18" s="198">
        <v>8</v>
      </c>
      <c r="I18" s="198">
        <v>8</v>
      </c>
      <c r="J18" s="198">
        <v>14</v>
      </c>
      <c r="K18" s="198">
        <v>13</v>
      </c>
      <c r="L18" s="198">
        <v>2</v>
      </c>
      <c r="M18" s="198">
        <v>5</v>
      </c>
      <c r="N18" s="198">
        <v>4</v>
      </c>
      <c r="O18" s="259">
        <f t="shared" si="1"/>
        <v>86</v>
      </c>
      <c r="T18" s="2"/>
      <c r="U18" s="2"/>
    </row>
    <row r="19" spans="2:21" x14ac:dyDescent="0.25">
      <c r="B19" s="239" t="s">
        <v>114</v>
      </c>
      <c r="C19" s="254">
        <v>1831</v>
      </c>
      <c r="D19" s="198">
        <v>1050</v>
      </c>
      <c r="E19" s="198">
        <v>1134</v>
      </c>
      <c r="F19" s="198">
        <v>1510</v>
      </c>
      <c r="G19" s="198">
        <v>1105</v>
      </c>
      <c r="H19" s="198">
        <v>1033</v>
      </c>
      <c r="I19" s="198">
        <v>1874</v>
      </c>
      <c r="J19" s="198">
        <v>1130</v>
      </c>
      <c r="K19" s="198">
        <v>1398</v>
      </c>
      <c r="L19" s="198">
        <v>1199</v>
      </c>
      <c r="M19" s="198">
        <v>1127</v>
      </c>
      <c r="N19" s="198">
        <v>1083</v>
      </c>
      <c r="O19" s="259">
        <f t="shared" si="1"/>
        <v>15474</v>
      </c>
      <c r="T19" s="2"/>
      <c r="U19" s="2"/>
    </row>
    <row r="20" spans="2:21" ht="23.25" customHeight="1" x14ac:dyDescent="0.25">
      <c r="B20" s="238" t="s">
        <v>374</v>
      </c>
      <c r="C20" s="255">
        <f t="shared" ref="C20:N20" si="7">SUM(C21:C22)</f>
        <v>1219</v>
      </c>
      <c r="D20" s="203">
        <f t="shared" si="7"/>
        <v>877</v>
      </c>
      <c r="E20" s="203">
        <f t="shared" si="7"/>
        <v>848</v>
      </c>
      <c r="F20" s="203">
        <f t="shared" si="7"/>
        <v>805</v>
      </c>
      <c r="G20" s="203">
        <f t="shared" si="7"/>
        <v>956</v>
      </c>
      <c r="H20" s="203">
        <f t="shared" si="7"/>
        <v>1466</v>
      </c>
      <c r="I20" s="203">
        <f t="shared" si="7"/>
        <v>1484</v>
      </c>
      <c r="J20" s="203">
        <f t="shared" si="7"/>
        <v>1077</v>
      </c>
      <c r="K20" s="203">
        <f t="shared" si="7"/>
        <v>1004</v>
      </c>
      <c r="L20" s="203">
        <f t="shared" si="7"/>
        <v>1032</v>
      </c>
      <c r="M20" s="203">
        <f t="shared" si="7"/>
        <v>1036</v>
      </c>
      <c r="N20" s="203">
        <f t="shared" si="7"/>
        <v>1250</v>
      </c>
      <c r="O20" s="260">
        <f t="shared" si="1"/>
        <v>13054</v>
      </c>
      <c r="T20" s="2"/>
      <c r="U20" s="2"/>
    </row>
    <row r="21" spans="2:21" x14ac:dyDescent="0.25">
      <c r="B21" s="239" t="s">
        <v>115</v>
      </c>
      <c r="C21" s="254">
        <v>0</v>
      </c>
      <c r="D21" s="198">
        <v>0</v>
      </c>
      <c r="E21" s="198">
        <v>5</v>
      </c>
      <c r="F21" s="198">
        <v>4</v>
      </c>
      <c r="G21" s="198">
        <v>10</v>
      </c>
      <c r="H21" s="198">
        <v>17</v>
      </c>
      <c r="I21" s="198">
        <v>15</v>
      </c>
      <c r="J21" s="198">
        <v>4</v>
      </c>
      <c r="K21" s="198">
        <v>0</v>
      </c>
      <c r="L21" s="198">
        <v>0</v>
      </c>
      <c r="M21" s="198">
        <v>0</v>
      </c>
      <c r="N21" s="198">
        <v>0</v>
      </c>
      <c r="O21" s="259">
        <f t="shared" si="1"/>
        <v>55</v>
      </c>
      <c r="T21" s="2"/>
      <c r="U21" s="2"/>
    </row>
    <row r="22" spans="2:21" ht="15" customHeight="1" x14ac:dyDescent="0.25">
      <c r="B22" s="239" t="s">
        <v>114</v>
      </c>
      <c r="C22" s="254">
        <v>1219</v>
      </c>
      <c r="D22" s="198">
        <v>877</v>
      </c>
      <c r="E22" s="198">
        <v>843</v>
      </c>
      <c r="F22" s="198">
        <v>801</v>
      </c>
      <c r="G22" s="198">
        <v>946</v>
      </c>
      <c r="H22" s="198">
        <v>1449</v>
      </c>
      <c r="I22" s="198">
        <v>1469</v>
      </c>
      <c r="J22" s="198">
        <v>1073</v>
      </c>
      <c r="K22" s="198">
        <v>1004</v>
      </c>
      <c r="L22" s="198">
        <v>1032</v>
      </c>
      <c r="M22" s="198">
        <v>1036</v>
      </c>
      <c r="N22" s="198">
        <v>1250</v>
      </c>
      <c r="O22" s="259">
        <f t="shared" si="1"/>
        <v>12999</v>
      </c>
      <c r="T22" s="2"/>
      <c r="U22" s="2"/>
    </row>
    <row r="23" spans="2:21" ht="23.25" customHeight="1" x14ac:dyDescent="0.25">
      <c r="B23" s="238" t="s">
        <v>119</v>
      </c>
      <c r="C23" s="255">
        <f t="shared" ref="C23:N23" si="8">SUM(C24:C25)</f>
        <v>1517</v>
      </c>
      <c r="D23" s="203">
        <f t="shared" si="8"/>
        <v>970</v>
      </c>
      <c r="E23" s="203">
        <f t="shared" si="8"/>
        <v>1118</v>
      </c>
      <c r="F23" s="203">
        <f t="shared" si="8"/>
        <v>871</v>
      </c>
      <c r="G23" s="203">
        <f t="shared" si="8"/>
        <v>1051</v>
      </c>
      <c r="H23" s="203">
        <f t="shared" si="8"/>
        <v>1179</v>
      </c>
      <c r="I23" s="203">
        <f t="shared" si="8"/>
        <v>1151</v>
      </c>
      <c r="J23" s="203">
        <f t="shared" si="8"/>
        <v>960</v>
      </c>
      <c r="K23" s="203">
        <f t="shared" si="8"/>
        <v>986</v>
      </c>
      <c r="L23" s="203">
        <f t="shared" si="8"/>
        <v>490</v>
      </c>
      <c r="M23" s="203">
        <f t="shared" si="8"/>
        <v>740</v>
      </c>
      <c r="N23" s="203">
        <f t="shared" si="8"/>
        <v>795</v>
      </c>
      <c r="O23" s="260">
        <f t="shared" si="1"/>
        <v>11828</v>
      </c>
      <c r="T23" s="2"/>
      <c r="U23" s="2"/>
    </row>
    <row r="24" spans="2:21" x14ac:dyDescent="0.25">
      <c r="B24" s="239" t="s">
        <v>115</v>
      </c>
      <c r="C24" s="254">
        <v>8</v>
      </c>
      <c r="D24" s="198">
        <v>14</v>
      </c>
      <c r="E24" s="198">
        <v>10</v>
      </c>
      <c r="F24" s="198">
        <v>16</v>
      </c>
      <c r="G24" s="198">
        <v>9</v>
      </c>
      <c r="H24" s="198">
        <v>10</v>
      </c>
      <c r="I24" s="198">
        <v>9</v>
      </c>
      <c r="J24" s="198">
        <v>15</v>
      </c>
      <c r="K24" s="198">
        <v>6</v>
      </c>
      <c r="L24" s="198">
        <v>7</v>
      </c>
      <c r="M24" s="198">
        <v>3</v>
      </c>
      <c r="N24" s="198">
        <v>5</v>
      </c>
      <c r="O24" s="259">
        <f t="shared" si="1"/>
        <v>112</v>
      </c>
      <c r="T24" s="2"/>
      <c r="U24" s="2"/>
    </row>
    <row r="25" spans="2:21" ht="15" customHeight="1" x14ac:dyDescent="0.25">
      <c r="B25" s="239" t="s">
        <v>114</v>
      </c>
      <c r="C25" s="254">
        <v>1509</v>
      </c>
      <c r="D25" s="198">
        <v>956</v>
      </c>
      <c r="E25" s="198">
        <v>1108</v>
      </c>
      <c r="F25" s="198">
        <v>855</v>
      </c>
      <c r="G25" s="198">
        <v>1042</v>
      </c>
      <c r="H25" s="198">
        <v>1169</v>
      </c>
      <c r="I25" s="198">
        <v>1142</v>
      </c>
      <c r="J25" s="198">
        <v>945</v>
      </c>
      <c r="K25" s="198">
        <v>980</v>
      </c>
      <c r="L25" s="198">
        <v>483</v>
      </c>
      <c r="M25" s="198">
        <v>737</v>
      </c>
      <c r="N25" s="198">
        <v>790</v>
      </c>
      <c r="O25" s="259">
        <f t="shared" si="1"/>
        <v>11716</v>
      </c>
      <c r="T25" s="2"/>
      <c r="U25" s="2"/>
    </row>
    <row r="26" spans="2:21" ht="15.75" thickBot="1" x14ac:dyDescent="0.3">
      <c r="B26" s="240"/>
      <c r="C26" s="256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61"/>
      <c r="P26" s="51"/>
      <c r="T26" s="2"/>
      <c r="U26" s="2"/>
    </row>
    <row r="27" spans="2:21" ht="21" customHeight="1" x14ac:dyDescent="0.25">
      <c r="B27" s="241" t="s">
        <v>1</v>
      </c>
      <c r="C27" s="262">
        <f t="shared" ref="C27:N27" si="9">SUM(C28:C29)</f>
        <v>28386</v>
      </c>
      <c r="D27" s="263">
        <f t="shared" si="9"/>
        <v>22110</v>
      </c>
      <c r="E27" s="263">
        <f t="shared" si="9"/>
        <v>24054</v>
      </c>
      <c r="F27" s="263">
        <f t="shared" si="9"/>
        <v>23532</v>
      </c>
      <c r="G27" s="263">
        <f t="shared" si="9"/>
        <v>21212</v>
      </c>
      <c r="H27" s="263">
        <f t="shared" si="9"/>
        <v>17201</v>
      </c>
      <c r="I27" s="263">
        <f t="shared" si="9"/>
        <v>24274</v>
      </c>
      <c r="J27" s="263">
        <f t="shared" si="9"/>
        <v>27574</v>
      </c>
      <c r="K27" s="263">
        <f t="shared" si="9"/>
        <v>26393</v>
      </c>
      <c r="L27" s="263">
        <f t="shared" si="9"/>
        <v>24176</v>
      </c>
      <c r="M27" s="263">
        <f t="shared" si="9"/>
        <v>25157</v>
      </c>
      <c r="N27" s="264">
        <f t="shared" si="9"/>
        <v>26412</v>
      </c>
      <c r="O27" s="242">
        <f>SUM(C27:N27)</f>
        <v>290481</v>
      </c>
      <c r="T27" s="2"/>
      <c r="U27" s="2"/>
    </row>
    <row r="28" spans="2:21" x14ac:dyDescent="0.25">
      <c r="B28" s="243" t="s">
        <v>115</v>
      </c>
      <c r="C28" s="265">
        <f>SUM(C9,C12,C15,C21,C24,C18)</f>
        <v>2214</v>
      </c>
      <c r="D28" s="244">
        <f t="shared" ref="D28:N28" si="10">SUM(D9,D12,D15,D21,D24,D18)</f>
        <v>1296</v>
      </c>
      <c r="E28" s="244">
        <f t="shared" si="10"/>
        <v>1627</v>
      </c>
      <c r="F28" s="244">
        <f t="shared" si="10"/>
        <v>1829</v>
      </c>
      <c r="G28" s="244">
        <f t="shared" si="10"/>
        <v>1706</v>
      </c>
      <c r="H28" s="244">
        <f t="shared" si="10"/>
        <v>1088</v>
      </c>
      <c r="I28" s="244">
        <f t="shared" si="10"/>
        <v>1754</v>
      </c>
      <c r="J28" s="244">
        <f t="shared" si="10"/>
        <v>1878</v>
      </c>
      <c r="K28" s="244">
        <f t="shared" si="10"/>
        <v>2317</v>
      </c>
      <c r="L28" s="244">
        <f t="shared" si="10"/>
        <v>2582</v>
      </c>
      <c r="M28" s="244">
        <f t="shared" si="10"/>
        <v>1826</v>
      </c>
      <c r="N28" s="266">
        <f t="shared" si="10"/>
        <v>1509</v>
      </c>
      <c r="O28" s="245">
        <f>SUM(C28:N28)</f>
        <v>21626</v>
      </c>
      <c r="T28" s="2"/>
      <c r="U28" s="2"/>
    </row>
    <row r="29" spans="2:21" x14ac:dyDescent="0.25">
      <c r="B29" s="243" t="s">
        <v>114</v>
      </c>
      <c r="C29" s="265">
        <f>SUM(C10,C13,C16,C22,C25,C19)</f>
        <v>26172</v>
      </c>
      <c r="D29" s="244">
        <f t="shared" ref="D29:N29" si="11">SUM(D10,D13,D16,D22,D25,D19)</f>
        <v>20814</v>
      </c>
      <c r="E29" s="244">
        <f t="shared" si="11"/>
        <v>22427</v>
      </c>
      <c r="F29" s="244">
        <f t="shared" si="11"/>
        <v>21703</v>
      </c>
      <c r="G29" s="244">
        <f t="shared" si="11"/>
        <v>19506</v>
      </c>
      <c r="H29" s="244">
        <f t="shared" si="11"/>
        <v>16113</v>
      </c>
      <c r="I29" s="244">
        <f t="shared" si="11"/>
        <v>22520</v>
      </c>
      <c r="J29" s="244">
        <f t="shared" si="11"/>
        <v>25696</v>
      </c>
      <c r="K29" s="244">
        <f t="shared" si="11"/>
        <v>24076</v>
      </c>
      <c r="L29" s="244">
        <f t="shared" si="11"/>
        <v>21594</v>
      </c>
      <c r="M29" s="244">
        <f t="shared" si="11"/>
        <v>23331</v>
      </c>
      <c r="N29" s="266">
        <f t="shared" si="11"/>
        <v>24903</v>
      </c>
      <c r="O29" s="245">
        <f>SUM(C29:N29)</f>
        <v>268855</v>
      </c>
    </row>
    <row r="30" spans="2:21" ht="8.25" customHeight="1" x14ac:dyDescent="0.25">
      <c r="B30" s="246"/>
      <c r="C30" s="267"/>
      <c r="D30" s="248"/>
      <c r="E30" s="247"/>
      <c r="F30" s="247"/>
      <c r="G30" s="247"/>
      <c r="H30" s="247"/>
      <c r="I30" s="247"/>
      <c r="J30" s="247"/>
      <c r="K30" s="247"/>
      <c r="L30" s="247"/>
      <c r="M30" s="247"/>
      <c r="N30" s="268"/>
      <c r="O30" s="249"/>
    </row>
    <row r="31" spans="2:21" x14ac:dyDescent="0.25">
      <c r="C31" s="269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1"/>
    </row>
    <row r="47" spans="2:17" ht="27.2" customHeight="1" x14ac:dyDescent="0.25">
      <c r="B47" s="4" t="s">
        <v>404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</row>
    <row r="48" spans="2:17" ht="15.75" x14ac:dyDescent="0.25">
      <c r="B48" s="4" t="s">
        <v>405</v>
      </c>
    </row>
    <row r="49" spans="2:2" ht="15.75" x14ac:dyDescent="0.25">
      <c r="B49" s="4" t="s">
        <v>406</v>
      </c>
    </row>
    <row r="50" spans="2:2" ht="25.7" customHeight="1" x14ac:dyDescent="0.25"/>
    <row r="51" spans="2:2" ht="21.75" customHeight="1" x14ac:dyDescent="0.25"/>
    <row r="52" spans="2:2" ht="23.25" customHeight="1" x14ac:dyDescent="0.25"/>
    <row r="53" spans="2:2" ht="18" customHeight="1" x14ac:dyDescent="0.25"/>
    <row r="55" spans="2:2" ht="23.25" customHeight="1" x14ac:dyDescent="0.25"/>
    <row r="58" spans="2:2" ht="23.25" customHeight="1" x14ac:dyDescent="0.25"/>
    <row r="61" spans="2:2" ht="23.25" customHeight="1" x14ac:dyDescent="0.25"/>
    <row r="64" spans="2:2" ht="23.25" customHeight="1" x14ac:dyDescent="0.25"/>
    <row r="68" ht="29.25" customHeight="1" x14ac:dyDescent="0.25"/>
    <row r="71" ht="8.25" customHeight="1" x14ac:dyDescent="0.25"/>
  </sheetData>
  <mergeCells count="6">
    <mergeCell ref="O6:O7"/>
    <mergeCell ref="B3:O3"/>
    <mergeCell ref="B4:O4"/>
    <mergeCell ref="B1:O1"/>
    <mergeCell ref="C6:N6"/>
    <mergeCell ref="B6:B7"/>
  </mergeCells>
  <printOptions horizontalCentered="1" verticalCentered="1"/>
  <pageMargins left="0" right="0" top="0" bottom="0" header="0" footer="0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S49"/>
  <sheetViews>
    <sheetView showGridLines="0" view="pageBreakPreview" topLeftCell="A32" zoomScale="70" zoomScaleNormal="100" zoomScaleSheetLayoutView="70" workbookViewId="0">
      <selection activeCell="B47" sqref="B47:B49"/>
    </sheetView>
  </sheetViews>
  <sheetFormatPr baseColWidth="10" defaultRowHeight="15" x14ac:dyDescent="0.25"/>
  <cols>
    <col min="1" max="1" width="28.28515625" customWidth="1"/>
    <col min="2" max="2" width="46.85546875" customWidth="1"/>
    <col min="3" max="3" width="9.85546875" customWidth="1"/>
    <col min="4" max="4" width="10.28515625" customWidth="1"/>
    <col min="5" max="5" width="10" customWidth="1"/>
    <col min="9" max="9" width="9.7109375" customWidth="1"/>
    <col min="10" max="10" width="10.28515625" customWidth="1"/>
    <col min="11" max="11" width="10.85546875" customWidth="1"/>
    <col min="12" max="12" width="10.42578125" customWidth="1"/>
    <col min="13" max="13" width="11" customWidth="1"/>
    <col min="14" max="14" width="11.140625" customWidth="1"/>
    <col min="15" max="15" width="13.28515625" customWidth="1"/>
    <col min="18" max="18" width="47.140625" bestFit="1" customWidth="1"/>
  </cols>
  <sheetData>
    <row r="1" spans="2:15" ht="18" x14ac:dyDescent="0.25">
      <c r="B1" s="549" t="s">
        <v>386</v>
      </c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</row>
    <row r="2" spans="2:15" ht="20.25" x14ac:dyDescent="0.3">
      <c r="B2" s="64" t="s">
        <v>59</v>
      </c>
      <c r="C2" s="64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2:15" ht="20.25" x14ac:dyDescent="0.3">
      <c r="B3" s="550" t="s">
        <v>139</v>
      </c>
      <c r="C3" s="550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</row>
    <row r="4" spans="2:15" ht="20.25" x14ac:dyDescent="0.3">
      <c r="B4" s="550">
        <v>2019</v>
      </c>
      <c r="C4" s="550"/>
      <c r="D4" s="550"/>
      <c r="E4" s="550"/>
      <c r="F4" s="550"/>
      <c r="G4" s="550"/>
      <c r="H4" s="550"/>
      <c r="I4" s="550"/>
      <c r="J4" s="550"/>
      <c r="K4" s="550"/>
      <c r="L4" s="550"/>
      <c r="M4" s="550"/>
      <c r="N4" s="550"/>
      <c r="O4" s="550"/>
    </row>
    <row r="5" spans="2:15" ht="24" customHeight="1" x14ac:dyDescent="0.25">
      <c r="B5" s="62"/>
    </row>
    <row r="6" spans="2:15" ht="20.25" customHeight="1" thickBot="1" x14ac:dyDescent="0.3">
      <c r="B6" s="551" t="s">
        <v>108</v>
      </c>
      <c r="C6" s="548" t="s">
        <v>54</v>
      </c>
      <c r="D6" s="548"/>
      <c r="E6" s="548"/>
      <c r="F6" s="548"/>
      <c r="G6" s="548"/>
      <c r="H6" s="548"/>
      <c r="I6" s="548"/>
      <c r="J6" s="548"/>
      <c r="K6" s="548"/>
      <c r="L6" s="548"/>
      <c r="M6" s="548"/>
      <c r="N6" s="548"/>
      <c r="O6" s="551" t="s">
        <v>1</v>
      </c>
    </row>
    <row r="7" spans="2:15" ht="22.5" customHeight="1" thickBot="1" x14ac:dyDescent="0.3">
      <c r="B7" s="551"/>
      <c r="C7" s="250" t="s">
        <v>2</v>
      </c>
      <c r="D7" s="250" t="s">
        <v>3</v>
      </c>
      <c r="E7" s="250" t="s">
        <v>4</v>
      </c>
      <c r="F7" s="250" t="s">
        <v>5</v>
      </c>
      <c r="G7" s="250" t="s">
        <v>6</v>
      </c>
      <c r="H7" s="250" t="s">
        <v>7</v>
      </c>
      <c r="I7" s="250" t="s">
        <v>8</v>
      </c>
      <c r="J7" s="250" t="s">
        <v>9</v>
      </c>
      <c r="K7" s="250" t="s">
        <v>10</v>
      </c>
      <c r="L7" s="250" t="s">
        <v>11</v>
      </c>
      <c r="M7" s="250" t="s">
        <v>12</v>
      </c>
      <c r="N7" s="250" t="s">
        <v>13</v>
      </c>
      <c r="O7" s="551"/>
    </row>
    <row r="8" spans="2:15" ht="27.2" hidden="1" customHeight="1" x14ac:dyDescent="0.25">
      <c r="B8" s="272" t="s">
        <v>355</v>
      </c>
      <c r="C8" s="180">
        <v>0</v>
      </c>
      <c r="D8" s="180">
        <v>0</v>
      </c>
      <c r="E8" s="180">
        <v>0</v>
      </c>
      <c r="F8" s="180">
        <v>0</v>
      </c>
      <c r="G8" s="180">
        <v>0</v>
      </c>
      <c r="H8" s="180">
        <v>0</v>
      </c>
      <c r="I8" s="180">
        <v>0</v>
      </c>
      <c r="J8" s="180">
        <v>0</v>
      </c>
      <c r="K8" s="180">
        <v>0</v>
      </c>
      <c r="L8" s="180">
        <v>0</v>
      </c>
      <c r="M8" s="180">
        <v>0</v>
      </c>
      <c r="N8" s="180">
        <v>0</v>
      </c>
      <c r="O8" s="180">
        <f t="shared" ref="O8:O19" si="0">SUM(C8:N8)</f>
        <v>0</v>
      </c>
    </row>
    <row r="9" spans="2:15" x14ac:dyDescent="0.25">
      <c r="B9" s="276" t="s">
        <v>356</v>
      </c>
      <c r="C9" s="282">
        <v>0</v>
      </c>
      <c r="D9" s="283">
        <v>0</v>
      </c>
      <c r="E9" s="283">
        <v>0</v>
      </c>
      <c r="F9" s="283">
        <v>0</v>
      </c>
      <c r="G9" s="283">
        <v>0</v>
      </c>
      <c r="H9" s="283">
        <v>0</v>
      </c>
      <c r="I9" s="283">
        <v>0</v>
      </c>
      <c r="J9" s="283">
        <v>0</v>
      </c>
      <c r="K9" s="283">
        <v>1</v>
      </c>
      <c r="L9" s="283">
        <v>2</v>
      </c>
      <c r="M9" s="283">
        <v>1</v>
      </c>
      <c r="N9" s="283">
        <v>0</v>
      </c>
      <c r="O9" s="288">
        <f t="shared" si="0"/>
        <v>4</v>
      </c>
    </row>
    <row r="10" spans="2:15" hidden="1" x14ac:dyDescent="0.25">
      <c r="B10" s="276" t="s">
        <v>357</v>
      </c>
      <c r="C10" s="284">
        <v>0</v>
      </c>
      <c r="D10" s="180">
        <v>0</v>
      </c>
      <c r="E10" s="180">
        <v>0</v>
      </c>
      <c r="F10" s="180">
        <v>0</v>
      </c>
      <c r="G10" s="180">
        <v>0</v>
      </c>
      <c r="H10" s="180">
        <v>0</v>
      </c>
      <c r="I10" s="180">
        <v>0</v>
      </c>
      <c r="J10" s="180">
        <v>0</v>
      </c>
      <c r="K10" s="180">
        <v>0</v>
      </c>
      <c r="L10" s="180">
        <v>0</v>
      </c>
      <c r="M10" s="180">
        <v>0</v>
      </c>
      <c r="N10" s="180">
        <v>0</v>
      </c>
      <c r="O10" s="289">
        <f t="shared" si="0"/>
        <v>0</v>
      </c>
    </row>
    <row r="11" spans="2:15" hidden="1" x14ac:dyDescent="0.25">
      <c r="B11" s="276" t="s">
        <v>358</v>
      </c>
      <c r="C11" s="284">
        <v>0</v>
      </c>
      <c r="D11" s="180">
        <v>0</v>
      </c>
      <c r="E11" s="180">
        <v>0</v>
      </c>
      <c r="F11" s="180">
        <v>0</v>
      </c>
      <c r="G11" s="180">
        <v>0</v>
      </c>
      <c r="H11" s="180">
        <v>0</v>
      </c>
      <c r="I11" s="180">
        <v>0</v>
      </c>
      <c r="J11" s="180">
        <v>0</v>
      </c>
      <c r="K11" s="180">
        <v>0</v>
      </c>
      <c r="L11" s="180">
        <v>0</v>
      </c>
      <c r="M11" s="180">
        <v>0</v>
      </c>
      <c r="N11" s="180">
        <v>0</v>
      </c>
      <c r="O11" s="289">
        <f t="shared" si="0"/>
        <v>0</v>
      </c>
    </row>
    <row r="12" spans="2:15" x14ac:dyDescent="0.25">
      <c r="B12" s="276" t="s">
        <v>359</v>
      </c>
      <c r="C12" s="284">
        <v>0</v>
      </c>
      <c r="D12" s="180">
        <v>0</v>
      </c>
      <c r="E12" s="180">
        <v>0</v>
      </c>
      <c r="F12" s="180">
        <v>8</v>
      </c>
      <c r="G12" s="180">
        <v>3</v>
      </c>
      <c r="H12" s="180">
        <v>2</v>
      </c>
      <c r="I12" s="180">
        <v>3</v>
      </c>
      <c r="J12" s="180">
        <v>1</v>
      </c>
      <c r="K12" s="180">
        <v>1</v>
      </c>
      <c r="L12" s="180">
        <v>0</v>
      </c>
      <c r="M12" s="180">
        <v>5</v>
      </c>
      <c r="N12" s="180">
        <v>6</v>
      </c>
      <c r="O12" s="289">
        <f t="shared" si="0"/>
        <v>29</v>
      </c>
    </row>
    <row r="13" spans="2:15" hidden="1" x14ac:dyDescent="0.25">
      <c r="B13" s="276" t="s">
        <v>360</v>
      </c>
      <c r="C13" s="284">
        <v>0</v>
      </c>
      <c r="D13" s="180">
        <v>0</v>
      </c>
      <c r="E13" s="180">
        <v>0</v>
      </c>
      <c r="F13" s="180">
        <v>0</v>
      </c>
      <c r="G13" s="180">
        <v>0</v>
      </c>
      <c r="H13" s="180">
        <v>0</v>
      </c>
      <c r="I13" s="180">
        <v>0</v>
      </c>
      <c r="J13" s="180">
        <v>0</v>
      </c>
      <c r="K13" s="180">
        <v>0</v>
      </c>
      <c r="L13" s="180">
        <v>0</v>
      </c>
      <c r="M13" s="180">
        <v>0</v>
      </c>
      <c r="N13" s="180">
        <v>0</v>
      </c>
      <c r="O13" s="289">
        <f t="shared" si="0"/>
        <v>0</v>
      </c>
    </row>
    <row r="14" spans="2:15" hidden="1" x14ac:dyDescent="0.25">
      <c r="B14" s="276" t="s">
        <v>361</v>
      </c>
      <c r="C14" s="284">
        <v>0</v>
      </c>
      <c r="D14" s="180">
        <v>0</v>
      </c>
      <c r="E14" s="180">
        <v>0</v>
      </c>
      <c r="F14" s="180">
        <v>0</v>
      </c>
      <c r="G14" s="180">
        <v>0</v>
      </c>
      <c r="H14" s="180">
        <v>0</v>
      </c>
      <c r="I14" s="180">
        <v>0</v>
      </c>
      <c r="J14" s="180">
        <v>0</v>
      </c>
      <c r="K14" s="180">
        <v>0</v>
      </c>
      <c r="L14" s="180">
        <v>0</v>
      </c>
      <c r="M14" s="180">
        <v>0</v>
      </c>
      <c r="N14" s="180">
        <v>0</v>
      </c>
      <c r="O14" s="289">
        <f t="shared" si="0"/>
        <v>0</v>
      </c>
    </row>
    <row r="15" spans="2:15" hidden="1" x14ac:dyDescent="0.25">
      <c r="B15" s="276" t="s">
        <v>362</v>
      </c>
      <c r="C15" s="284">
        <v>0</v>
      </c>
      <c r="D15" s="180">
        <v>0</v>
      </c>
      <c r="E15" s="180">
        <v>0</v>
      </c>
      <c r="F15" s="180">
        <v>0</v>
      </c>
      <c r="G15" s="180">
        <v>0</v>
      </c>
      <c r="H15" s="180">
        <v>0</v>
      </c>
      <c r="I15" s="180">
        <v>0</v>
      </c>
      <c r="J15" s="180">
        <v>0</v>
      </c>
      <c r="K15" s="180">
        <v>0</v>
      </c>
      <c r="L15" s="180">
        <v>0</v>
      </c>
      <c r="M15" s="180">
        <v>0</v>
      </c>
      <c r="N15" s="180">
        <v>0</v>
      </c>
      <c r="O15" s="289">
        <f t="shared" si="0"/>
        <v>0</v>
      </c>
    </row>
    <row r="16" spans="2:15" hidden="1" x14ac:dyDescent="0.25">
      <c r="B16" s="276" t="s">
        <v>363</v>
      </c>
      <c r="C16" s="284">
        <v>0</v>
      </c>
      <c r="D16" s="180">
        <v>0</v>
      </c>
      <c r="E16" s="180">
        <v>0</v>
      </c>
      <c r="F16" s="180">
        <v>0</v>
      </c>
      <c r="G16" s="180">
        <v>0</v>
      </c>
      <c r="H16" s="180">
        <v>0</v>
      </c>
      <c r="I16" s="180">
        <v>0</v>
      </c>
      <c r="J16" s="180">
        <v>0</v>
      </c>
      <c r="K16" s="180">
        <v>0</v>
      </c>
      <c r="L16" s="180">
        <v>0</v>
      </c>
      <c r="M16" s="180">
        <v>0</v>
      </c>
      <c r="N16" s="180">
        <v>0</v>
      </c>
      <c r="O16" s="289">
        <f t="shared" si="0"/>
        <v>0</v>
      </c>
    </row>
    <row r="17" spans="2:19" x14ac:dyDescent="0.25">
      <c r="B17" s="276" t="s">
        <v>364</v>
      </c>
      <c r="C17" s="284">
        <v>0</v>
      </c>
      <c r="D17" s="180">
        <v>1</v>
      </c>
      <c r="E17" s="180">
        <v>0</v>
      </c>
      <c r="F17" s="180">
        <v>4</v>
      </c>
      <c r="G17" s="180">
        <v>3</v>
      </c>
      <c r="H17" s="180">
        <v>0</v>
      </c>
      <c r="I17" s="180">
        <v>4</v>
      </c>
      <c r="J17" s="180">
        <v>2</v>
      </c>
      <c r="K17" s="180">
        <v>22</v>
      </c>
      <c r="L17" s="180">
        <v>2</v>
      </c>
      <c r="M17" s="180">
        <v>4</v>
      </c>
      <c r="N17" s="180">
        <v>1</v>
      </c>
      <c r="O17" s="289">
        <f t="shared" si="0"/>
        <v>43</v>
      </c>
    </row>
    <row r="18" spans="2:19" x14ac:dyDescent="0.25">
      <c r="B18" s="276" t="s">
        <v>138</v>
      </c>
      <c r="C18" s="284">
        <v>0</v>
      </c>
      <c r="D18" s="180">
        <v>0</v>
      </c>
      <c r="E18" s="180">
        <v>0</v>
      </c>
      <c r="F18" s="180">
        <v>0</v>
      </c>
      <c r="G18" s="180">
        <v>0</v>
      </c>
      <c r="H18" s="180">
        <v>0</v>
      </c>
      <c r="I18" s="180">
        <v>0</v>
      </c>
      <c r="J18" s="180">
        <v>0</v>
      </c>
      <c r="K18" s="180">
        <v>0</v>
      </c>
      <c r="L18" s="180">
        <v>0</v>
      </c>
      <c r="M18" s="180">
        <v>0</v>
      </c>
      <c r="N18" s="180">
        <v>1</v>
      </c>
      <c r="O18" s="289">
        <f t="shared" si="0"/>
        <v>1</v>
      </c>
    </row>
    <row r="19" spans="2:19" x14ac:dyDescent="0.25">
      <c r="B19" s="276" t="s">
        <v>365</v>
      </c>
      <c r="C19" s="284">
        <v>8</v>
      </c>
      <c r="D19" s="180">
        <v>3</v>
      </c>
      <c r="E19" s="180">
        <v>6</v>
      </c>
      <c r="F19" s="180">
        <v>4</v>
      </c>
      <c r="G19" s="180">
        <v>6</v>
      </c>
      <c r="H19" s="180">
        <v>6</v>
      </c>
      <c r="I19" s="180">
        <v>4</v>
      </c>
      <c r="J19" s="180">
        <v>3</v>
      </c>
      <c r="K19" s="180">
        <v>5</v>
      </c>
      <c r="L19" s="180">
        <v>5</v>
      </c>
      <c r="M19" s="180">
        <v>12</v>
      </c>
      <c r="N19" s="180">
        <v>17</v>
      </c>
      <c r="O19" s="289">
        <f t="shared" si="0"/>
        <v>79</v>
      </c>
    </row>
    <row r="20" spans="2:19" ht="15.75" thickBot="1" x14ac:dyDescent="0.3">
      <c r="B20" s="277"/>
      <c r="C20" s="285"/>
      <c r="D20" s="286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90"/>
    </row>
    <row r="21" spans="2:19" s="58" customFormat="1" ht="27.2" customHeight="1" x14ac:dyDescent="0.25">
      <c r="B21" s="273" t="s">
        <v>1</v>
      </c>
      <c r="C21" s="278">
        <f t="shared" ref="C21:O21" si="1">SUM(C8:C20)</f>
        <v>8</v>
      </c>
      <c r="D21" s="274">
        <f t="shared" si="1"/>
        <v>4</v>
      </c>
      <c r="E21" s="274">
        <f t="shared" si="1"/>
        <v>6</v>
      </c>
      <c r="F21" s="274">
        <f t="shared" si="1"/>
        <v>16</v>
      </c>
      <c r="G21" s="274">
        <f t="shared" si="1"/>
        <v>12</v>
      </c>
      <c r="H21" s="274">
        <f t="shared" si="1"/>
        <v>8</v>
      </c>
      <c r="I21" s="274">
        <f t="shared" si="1"/>
        <v>11</v>
      </c>
      <c r="J21" s="274">
        <f t="shared" si="1"/>
        <v>6</v>
      </c>
      <c r="K21" s="274">
        <f t="shared" si="1"/>
        <v>29</v>
      </c>
      <c r="L21" s="274">
        <f t="shared" si="1"/>
        <v>9</v>
      </c>
      <c r="M21" s="274">
        <f t="shared" si="1"/>
        <v>22</v>
      </c>
      <c r="N21" s="279">
        <f t="shared" si="1"/>
        <v>25</v>
      </c>
      <c r="O21" s="275">
        <f t="shared" si="1"/>
        <v>156</v>
      </c>
      <c r="P21" s="59"/>
      <c r="Q21"/>
      <c r="R21"/>
    </row>
    <row r="22" spans="2:19" x14ac:dyDescent="0.25">
      <c r="C22" s="280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281"/>
    </row>
    <row r="23" spans="2:19" x14ac:dyDescent="0.25">
      <c r="R23" s="61" t="s">
        <v>358</v>
      </c>
      <c r="S23" s="57">
        <v>0</v>
      </c>
    </row>
    <row r="24" spans="2:19" ht="12.75" customHeight="1" x14ac:dyDescent="0.25">
      <c r="R24" s="61" t="s">
        <v>363</v>
      </c>
      <c r="S24" s="57">
        <v>0</v>
      </c>
    </row>
    <row r="25" spans="2:19" ht="12.75" customHeight="1" x14ac:dyDescent="0.25">
      <c r="R25" s="61" t="s">
        <v>360</v>
      </c>
      <c r="S25" s="57">
        <v>0</v>
      </c>
    </row>
    <row r="26" spans="2:19" ht="12.75" customHeight="1" x14ac:dyDescent="0.25">
      <c r="R26" s="61" t="s">
        <v>357</v>
      </c>
      <c r="S26" s="57">
        <v>0</v>
      </c>
    </row>
    <row r="27" spans="2:19" ht="12.75" customHeight="1" x14ac:dyDescent="0.25">
      <c r="R27" s="61" t="s">
        <v>362</v>
      </c>
      <c r="S27" s="57">
        <v>0</v>
      </c>
    </row>
    <row r="28" spans="2:19" ht="12.75" customHeight="1" x14ac:dyDescent="0.25">
      <c r="R28" s="61" t="s">
        <v>355</v>
      </c>
      <c r="S28" s="57">
        <v>0</v>
      </c>
    </row>
    <row r="29" spans="2:19" ht="12.75" customHeight="1" x14ac:dyDescent="0.25">
      <c r="R29" s="61" t="s">
        <v>361</v>
      </c>
      <c r="S29" s="57">
        <v>0</v>
      </c>
    </row>
    <row r="30" spans="2:19" ht="12.75" customHeight="1" x14ac:dyDescent="0.25">
      <c r="R30" s="61" t="s">
        <v>138</v>
      </c>
      <c r="S30" s="57">
        <v>1</v>
      </c>
    </row>
    <row r="31" spans="2:19" ht="12.75" customHeight="1" x14ac:dyDescent="0.25">
      <c r="R31" s="61" t="s">
        <v>356</v>
      </c>
      <c r="S31" s="57">
        <v>4</v>
      </c>
    </row>
    <row r="32" spans="2:19" ht="12.75" customHeight="1" x14ac:dyDescent="0.25">
      <c r="R32" s="61" t="s">
        <v>359</v>
      </c>
      <c r="S32" s="57">
        <v>29</v>
      </c>
    </row>
    <row r="33" spans="2:19" ht="12.75" customHeight="1" x14ac:dyDescent="0.25">
      <c r="R33" s="61" t="s">
        <v>364</v>
      </c>
      <c r="S33" s="57">
        <v>43</v>
      </c>
    </row>
    <row r="34" spans="2:19" ht="12.75" customHeight="1" x14ac:dyDescent="0.25">
      <c r="R34" s="61" t="s">
        <v>365</v>
      </c>
      <c r="S34" s="57">
        <v>79</v>
      </c>
    </row>
    <row r="35" spans="2:19" ht="12.75" customHeight="1" x14ac:dyDescent="0.25">
      <c r="S35" s="57"/>
    </row>
    <row r="36" spans="2:19" ht="12.75" customHeight="1" x14ac:dyDescent="0.25"/>
    <row r="37" spans="2:19" ht="12.75" customHeight="1" x14ac:dyDescent="0.25"/>
    <row r="38" spans="2:19" ht="12.75" customHeight="1" x14ac:dyDescent="0.25"/>
    <row r="39" spans="2:19" ht="12.75" customHeight="1" x14ac:dyDescent="0.25"/>
    <row r="40" spans="2:19" ht="12.75" customHeight="1" x14ac:dyDescent="0.25"/>
    <row r="41" spans="2:19" ht="12.75" customHeight="1" x14ac:dyDescent="0.25"/>
    <row r="42" spans="2:19" s="56" customFormat="1" ht="12.75" customHeight="1" x14ac:dyDescent="0.25"/>
    <row r="43" spans="2:19" s="56" customFormat="1" ht="12.75" customHeight="1" x14ac:dyDescent="0.25"/>
    <row r="44" spans="2:19" s="56" customFormat="1" ht="12.75" customHeight="1" x14ac:dyDescent="0.25"/>
    <row r="45" spans="2:19" s="56" customFormat="1" ht="12.75" customHeight="1" x14ac:dyDescent="0.25"/>
    <row r="47" spans="2:19" ht="15.75" x14ac:dyDescent="0.25">
      <c r="B47" s="4" t="s">
        <v>404</v>
      </c>
      <c r="C47" s="18"/>
    </row>
    <row r="48" spans="2:19" ht="15.75" x14ac:dyDescent="0.25">
      <c r="B48" s="4" t="s">
        <v>405</v>
      </c>
    </row>
    <row r="49" spans="2:2" ht="15.75" x14ac:dyDescent="0.25">
      <c r="B49" s="4" t="s">
        <v>406</v>
      </c>
    </row>
  </sheetData>
  <sortState ref="R23:S34">
    <sortCondition ref="S23:S34"/>
  </sortState>
  <mergeCells count="6">
    <mergeCell ref="B1:O1"/>
    <mergeCell ref="B3:O3"/>
    <mergeCell ref="B4:O4"/>
    <mergeCell ref="B6:B7"/>
    <mergeCell ref="O6:O7"/>
    <mergeCell ref="C6:N6"/>
  </mergeCells>
  <printOptions horizontalCentered="1" verticalCentered="1"/>
  <pageMargins left="0" right="0" top="0" bottom="0" header="0" footer="0"/>
  <pageSetup paperSize="9"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44"/>
  <sheetViews>
    <sheetView showGridLines="0" view="pageBreakPreview" topLeftCell="A38" zoomScale="85" zoomScaleNormal="90" zoomScaleSheetLayoutView="85" workbookViewId="0">
      <selection activeCell="B47" sqref="B47:B49"/>
    </sheetView>
  </sheetViews>
  <sheetFormatPr baseColWidth="10" defaultRowHeight="15" x14ac:dyDescent="0.25"/>
  <cols>
    <col min="2" max="2" width="47.5703125" customWidth="1"/>
    <col min="3" max="9" width="9.28515625" customWidth="1"/>
    <col min="10" max="10" width="11.28515625" customWidth="1"/>
    <col min="11" max="14" width="9.28515625" customWidth="1"/>
    <col min="15" max="15" width="11.140625" customWidth="1"/>
    <col min="16" max="16" width="10.7109375" customWidth="1"/>
    <col min="17" max="17" width="14.140625" customWidth="1"/>
    <col min="18" max="19" width="11.7109375" customWidth="1"/>
    <col min="20" max="20" width="35.140625" customWidth="1"/>
  </cols>
  <sheetData>
    <row r="1" spans="2:21" ht="18" x14ac:dyDescent="0.25">
      <c r="B1" s="549" t="s">
        <v>387</v>
      </c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72"/>
      <c r="Q1" s="72"/>
    </row>
    <row r="2" spans="2:21" ht="20.25" customHeight="1" x14ac:dyDescent="0.25">
      <c r="B2" s="71" t="s">
        <v>59</v>
      </c>
    </row>
    <row r="3" spans="2:21" ht="36" customHeight="1" x14ac:dyDescent="0.25">
      <c r="B3" s="552" t="s">
        <v>332</v>
      </c>
      <c r="C3" s="552"/>
      <c r="D3" s="552"/>
      <c r="E3" s="552"/>
      <c r="F3" s="552"/>
      <c r="G3" s="552"/>
      <c r="H3" s="552"/>
      <c r="I3" s="552"/>
      <c r="J3" s="552"/>
      <c r="K3" s="552"/>
      <c r="L3" s="552"/>
      <c r="M3" s="552"/>
      <c r="N3" s="552"/>
      <c r="O3" s="552"/>
      <c r="P3" s="70"/>
      <c r="Q3" s="70"/>
    </row>
    <row r="4" spans="2:21" ht="19.5" customHeight="1" x14ac:dyDescent="0.25">
      <c r="B4" s="549">
        <v>2019</v>
      </c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70"/>
      <c r="Q4" s="70"/>
    </row>
    <row r="5" spans="2:21" ht="19.5" customHeight="1" x14ac:dyDescent="0.25"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</row>
    <row r="6" spans="2:21" ht="21" customHeight="1" thickBot="1" x14ac:dyDescent="0.3">
      <c r="B6" s="546" t="s">
        <v>141</v>
      </c>
      <c r="C6" s="548" t="s">
        <v>54</v>
      </c>
      <c r="D6" s="548"/>
      <c r="E6" s="548"/>
      <c r="F6" s="548"/>
      <c r="G6" s="548"/>
      <c r="H6" s="548"/>
      <c r="I6" s="548"/>
      <c r="J6" s="548"/>
      <c r="K6" s="548"/>
      <c r="L6" s="548"/>
      <c r="M6" s="548"/>
      <c r="N6" s="548"/>
      <c r="O6" s="546" t="s">
        <v>1</v>
      </c>
    </row>
    <row r="7" spans="2:21" ht="22.5" customHeight="1" thickBot="1" x14ac:dyDescent="0.3">
      <c r="B7" s="546"/>
      <c r="C7" s="297" t="s">
        <v>135</v>
      </c>
      <c r="D7" s="297" t="s">
        <v>134</v>
      </c>
      <c r="E7" s="297" t="s">
        <v>133</v>
      </c>
      <c r="F7" s="297" t="s">
        <v>132</v>
      </c>
      <c r="G7" s="297" t="s">
        <v>131</v>
      </c>
      <c r="H7" s="297" t="s">
        <v>130</v>
      </c>
      <c r="I7" s="297" t="s">
        <v>129</v>
      </c>
      <c r="J7" s="297" t="s">
        <v>128</v>
      </c>
      <c r="K7" s="297" t="s">
        <v>127</v>
      </c>
      <c r="L7" s="297" t="s">
        <v>126</v>
      </c>
      <c r="M7" s="297" t="s">
        <v>125</v>
      </c>
      <c r="N7" s="297" t="s">
        <v>124</v>
      </c>
      <c r="O7" s="546"/>
    </row>
    <row r="8" spans="2:21" ht="23.25" customHeight="1" x14ac:dyDescent="0.25">
      <c r="B8" s="238" t="s">
        <v>123</v>
      </c>
      <c r="C8" s="298">
        <f t="shared" ref="C8:O8" si="0">SUM(C9:C10)</f>
        <v>16</v>
      </c>
      <c r="D8" s="299">
        <f t="shared" si="0"/>
        <v>14</v>
      </c>
      <c r="E8" s="299">
        <f t="shared" si="0"/>
        <v>14</v>
      </c>
      <c r="F8" s="299">
        <f t="shared" si="0"/>
        <v>16</v>
      </c>
      <c r="G8" s="299">
        <f t="shared" si="0"/>
        <v>16</v>
      </c>
      <c r="H8" s="299">
        <f t="shared" si="0"/>
        <v>13</v>
      </c>
      <c r="I8" s="299">
        <f t="shared" si="0"/>
        <v>27</v>
      </c>
      <c r="J8" s="299">
        <f t="shared" si="0"/>
        <v>19</v>
      </c>
      <c r="K8" s="299">
        <f t="shared" si="0"/>
        <v>31</v>
      </c>
      <c r="L8" s="299">
        <f t="shared" si="0"/>
        <v>23</v>
      </c>
      <c r="M8" s="299">
        <f t="shared" si="0"/>
        <v>22</v>
      </c>
      <c r="N8" s="299">
        <f t="shared" si="0"/>
        <v>22</v>
      </c>
      <c r="O8" s="304">
        <f t="shared" si="0"/>
        <v>233</v>
      </c>
      <c r="T8" s="67" t="s">
        <v>123</v>
      </c>
      <c r="U8" s="57">
        <f t="shared" ref="U8:U19" si="1">SUM(O8)</f>
        <v>233</v>
      </c>
    </row>
    <row r="9" spans="2:21" ht="15" customHeight="1" x14ac:dyDescent="0.25">
      <c r="B9" s="296" t="s">
        <v>113</v>
      </c>
      <c r="C9" s="300">
        <v>0</v>
      </c>
      <c r="D9" s="182">
        <v>0</v>
      </c>
      <c r="E9" s="182">
        <v>1</v>
      </c>
      <c r="F9" s="182">
        <v>0</v>
      </c>
      <c r="G9" s="182">
        <v>0</v>
      </c>
      <c r="H9" s="182">
        <v>0</v>
      </c>
      <c r="I9" s="182">
        <v>0</v>
      </c>
      <c r="J9" s="182">
        <v>0</v>
      </c>
      <c r="K9" s="182">
        <v>1</v>
      </c>
      <c r="L9" s="182">
        <v>0</v>
      </c>
      <c r="M9" s="182">
        <v>0</v>
      </c>
      <c r="N9" s="182">
        <v>0</v>
      </c>
      <c r="O9" s="305">
        <f t="shared" ref="O9:O19" si="2">SUM(C9:N9)</f>
        <v>2</v>
      </c>
      <c r="T9" s="66" t="s">
        <v>113</v>
      </c>
      <c r="U9" s="57">
        <f t="shared" si="1"/>
        <v>2</v>
      </c>
    </row>
    <row r="10" spans="2:21" ht="15" customHeight="1" x14ac:dyDescent="0.25">
      <c r="B10" s="296" t="s">
        <v>112</v>
      </c>
      <c r="C10" s="300">
        <v>16</v>
      </c>
      <c r="D10" s="182">
        <v>14</v>
      </c>
      <c r="E10" s="182">
        <v>13</v>
      </c>
      <c r="F10" s="182">
        <v>16</v>
      </c>
      <c r="G10" s="182">
        <v>16</v>
      </c>
      <c r="H10" s="182">
        <v>13</v>
      </c>
      <c r="I10" s="182">
        <v>27</v>
      </c>
      <c r="J10" s="182">
        <v>19</v>
      </c>
      <c r="K10" s="182">
        <v>30</v>
      </c>
      <c r="L10" s="182">
        <v>23</v>
      </c>
      <c r="M10" s="182">
        <v>22</v>
      </c>
      <c r="N10" s="182">
        <v>22</v>
      </c>
      <c r="O10" s="305">
        <f t="shared" si="2"/>
        <v>231</v>
      </c>
      <c r="T10" s="66" t="s">
        <v>112</v>
      </c>
      <c r="U10" s="57">
        <f t="shared" si="1"/>
        <v>231</v>
      </c>
    </row>
    <row r="11" spans="2:21" ht="23.25" customHeight="1" x14ac:dyDescent="0.25">
      <c r="B11" s="238" t="s">
        <v>373</v>
      </c>
      <c r="C11" s="301">
        <f t="shared" ref="C11:N11" si="3">SUM(C12:C13)</f>
        <v>0</v>
      </c>
      <c r="D11" s="181">
        <f t="shared" si="3"/>
        <v>0</v>
      </c>
      <c r="E11" s="181">
        <f t="shared" si="3"/>
        <v>0</v>
      </c>
      <c r="F11" s="181">
        <f t="shared" si="3"/>
        <v>0</v>
      </c>
      <c r="G11" s="181">
        <f t="shared" si="3"/>
        <v>0</v>
      </c>
      <c r="H11" s="181">
        <f t="shared" si="3"/>
        <v>0</v>
      </c>
      <c r="I11" s="181">
        <f t="shared" si="3"/>
        <v>0</v>
      </c>
      <c r="J11" s="181">
        <f t="shared" si="3"/>
        <v>0</v>
      </c>
      <c r="K11" s="181">
        <f t="shared" si="3"/>
        <v>0</v>
      </c>
      <c r="L11" s="181">
        <f t="shared" si="3"/>
        <v>1</v>
      </c>
      <c r="M11" s="181">
        <f t="shared" si="3"/>
        <v>2</v>
      </c>
      <c r="N11" s="181">
        <f t="shared" si="3"/>
        <v>0</v>
      </c>
      <c r="O11" s="306">
        <f t="shared" si="2"/>
        <v>3</v>
      </c>
      <c r="P11" s="68"/>
      <c r="T11" s="67" t="s">
        <v>48</v>
      </c>
      <c r="U11" s="57">
        <f t="shared" si="1"/>
        <v>3</v>
      </c>
    </row>
    <row r="12" spans="2:21" ht="15" customHeight="1" x14ac:dyDescent="0.25">
      <c r="B12" s="296" t="s">
        <v>113</v>
      </c>
      <c r="C12" s="300">
        <v>0</v>
      </c>
      <c r="D12" s="182">
        <v>0</v>
      </c>
      <c r="E12" s="182">
        <v>0</v>
      </c>
      <c r="F12" s="182">
        <v>0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82">
        <v>0</v>
      </c>
      <c r="M12" s="182">
        <v>0</v>
      </c>
      <c r="N12" s="182">
        <v>0</v>
      </c>
      <c r="O12" s="305">
        <f t="shared" si="2"/>
        <v>0</v>
      </c>
      <c r="T12" s="66" t="s">
        <v>113</v>
      </c>
      <c r="U12" s="57">
        <f t="shared" si="1"/>
        <v>0</v>
      </c>
    </row>
    <row r="13" spans="2:21" x14ac:dyDescent="0.25">
      <c r="B13" s="296" t="s">
        <v>112</v>
      </c>
      <c r="C13" s="300">
        <v>0</v>
      </c>
      <c r="D13" s="182">
        <v>0</v>
      </c>
      <c r="E13" s="182">
        <v>0</v>
      </c>
      <c r="F13" s="182">
        <v>0</v>
      </c>
      <c r="G13" s="182">
        <v>0</v>
      </c>
      <c r="H13" s="182">
        <v>0</v>
      </c>
      <c r="I13" s="182">
        <v>0</v>
      </c>
      <c r="J13" s="182">
        <v>0</v>
      </c>
      <c r="K13" s="182">
        <v>0</v>
      </c>
      <c r="L13" s="182">
        <v>1</v>
      </c>
      <c r="M13" s="182">
        <v>2</v>
      </c>
      <c r="N13" s="182">
        <v>0</v>
      </c>
      <c r="O13" s="305">
        <f t="shared" si="2"/>
        <v>3</v>
      </c>
      <c r="T13" s="66" t="s">
        <v>112</v>
      </c>
      <c r="U13" s="57">
        <f t="shared" si="1"/>
        <v>3</v>
      </c>
    </row>
    <row r="14" spans="2:21" ht="23.25" customHeight="1" x14ac:dyDescent="0.25">
      <c r="B14" s="238" t="s">
        <v>120</v>
      </c>
      <c r="C14" s="301">
        <f t="shared" ref="C14:N14" si="4">SUM(C15:C16)</f>
        <v>3</v>
      </c>
      <c r="D14" s="181">
        <f t="shared" si="4"/>
        <v>0</v>
      </c>
      <c r="E14" s="181">
        <f t="shared" si="4"/>
        <v>0</v>
      </c>
      <c r="F14" s="181">
        <f t="shared" si="4"/>
        <v>0</v>
      </c>
      <c r="G14" s="181">
        <f t="shared" si="4"/>
        <v>0</v>
      </c>
      <c r="H14" s="181">
        <f t="shared" si="4"/>
        <v>0</v>
      </c>
      <c r="I14" s="181">
        <f t="shared" si="4"/>
        <v>0</v>
      </c>
      <c r="J14" s="181">
        <f t="shared" si="4"/>
        <v>0</v>
      </c>
      <c r="K14" s="181">
        <f t="shared" si="4"/>
        <v>0</v>
      </c>
      <c r="L14" s="181">
        <f t="shared" si="4"/>
        <v>0</v>
      </c>
      <c r="M14" s="181">
        <f t="shared" si="4"/>
        <v>0</v>
      </c>
      <c r="N14" s="181">
        <f t="shared" si="4"/>
        <v>0</v>
      </c>
      <c r="O14" s="306">
        <f t="shared" si="2"/>
        <v>3</v>
      </c>
      <c r="T14" s="67" t="s">
        <v>120</v>
      </c>
      <c r="U14" s="57">
        <f t="shared" si="1"/>
        <v>3</v>
      </c>
    </row>
    <row r="15" spans="2:21" ht="15" customHeight="1" x14ac:dyDescent="0.25">
      <c r="B15" s="296" t="s">
        <v>113</v>
      </c>
      <c r="C15" s="300">
        <v>1</v>
      </c>
      <c r="D15" s="182">
        <v>0</v>
      </c>
      <c r="E15" s="182">
        <v>0</v>
      </c>
      <c r="F15" s="182">
        <v>0</v>
      </c>
      <c r="G15" s="182">
        <v>0</v>
      </c>
      <c r="H15" s="182">
        <v>0</v>
      </c>
      <c r="I15" s="182">
        <v>0</v>
      </c>
      <c r="J15" s="182">
        <v>0</v>
      </c>
      <c r="K15" s="182">
        <v>0</v>
      </c>
      <c r="L15" s="182">
        <v>0</v>
      </c>
      <c r="M15" s="182">
        <v>0</v>
      </c>
      <c r="N15" s="182">
        <v>0</v>
      </c>
      <c r="O15" s="305">
        <f t="shared" si="2"/>
        <v>1</v>
      </c>
      <c r="T15" s="66" t="s">
        <v>113</v>
      </c>
      <c r="U15" s="57">
        <f t="shared" si="1"/>
        <v>1</v>
      </c>
    </row>
    <row r="16" spans="2:21" ht="15" customHeight="1" x14ac:dyDescent="0.25">
      <c r="B16" s="296" t="s">
        <v>112</v>
      </c>
      <c r="C16" s="300">
        <v>2</v>
      </c>
      <c r="D16" s="182">
        <v>0</v>
      </c>
      <c r="E16" s="182">
        <v>0</v>
      </c>
      <c r="F16" s="182">
        <v>0</v>
      </c>
      <c r="G16" s="182">
        <v>0</v>
      </c>
      <c r="H16" s="182">
        <v>0</v>
      </c>
      <c r="I16" s="182">
        <v>0</v>
      </c>
      <c r="J16" s="182">
        <v>0</v>
      </c>
      <c r="K16" s="182">
        <v>0</v>
      </c>
      <c r="L16" s="182">
        <v>0</v>
      </c>
      <c r="M16" s="182">
        <v>0</v>
      </c>
      <c r="N16" s="182">
        <v>0</v>
      </c>
      <c r="O16" s="305">
        <f t="shared" si="2"/>
        <v>2</v>
      </c>
      <c r="T16" s="66" t="s">
        <v>112</v>
      </c>
      <c r="U16" s="57">
        <f t="shared" si="1"/>
        <v>2</v>
      </c>
    </row>
    <row r="17" spans="2:21" ht="23.25" customHeight="1" x14ac:dyDescent="0.25">
      <c r="B17" s="238" t="s">
        <v>375</v>
      </c>
      <c r="C17" s="301">
        <f t="shared" ref="C17:N17" si="5">SUM(C18:C19)</f>
        <v>1</v>
      </c>
      <c r="D17" s="181">
        <f t="shared" si="5"/>
        <v>0</v>
      </c>
      <c r="E17" s="181">
        <f t="shared" si="5"/>
        <v>1</v>
      </c>
      <c r="F17" s="181">
        <f t="shared" si="5"/>
        <v>0</v>
      </c>
      <c r="G17" s="181">
        <f t="shared" si="5"/>
        <v>0</v>
      </c>
      <c r="H17" s="181">
        <f t="shared" si="5"/>
        <v>1</v>
      </c>
      <c r="I17" s="181">
        <f t="shared" si="5"/>
        <v>0</v>
      </c>
      <c r="J17" s="181">
        <f t="shared" si="5"/>
        <v>1</v>
      </c>
      <c r="K17" s="181">
        <f t="shared" si="5"/>
        <v>0</v>
      </c>
      <c r="L17" s="181">
        <f t="shared" si="5"/>
        <v>0</v>
      </c>
      <c r="M17" s="181">
        <f t="shared" si="5"/>
        <v>0</v>
      </c>
      <c r="N17" s="181">
        <f t="shared" si="5"/>
        <v>0</v>
      </c>
      <c r="O17" s="306">
        <f t="shared" si="2"/>
        <v>4</v>
      </c>
      <c r="T17" s="67" t="s">
        <v>140</v>
      </c>
      <c r="U17" s="57">
        <f t="shared" si="1"/>
        <v>4</v>
      </c>
    </row>
    <row r="18" spans="2:21" ht="15" customHeight="1" x14ac:dyDescent="0.25">
      <c r="B18" s="296" t="s">
        <v>113</v>
      </c>
      <c r="C18" s="300">
        <v>0</v>
      </c>
      <c r="D18" s="182">
        <v>0</v>
      </c>
      <c r="E18" s="182">
        <v>0</v>
      </c>
      <c r="F18" s="182">
        <v>0</v>
      </c>
      <c r="G18" s="182">
        <v>0</v>
      </c>
      <c r="H18" s="182">
        <v>0</v>
      </c>
      <c r="I18" s="182">
        <v>0</v>
      </c>
      <c r="J18" s="182">
        <v>0</v>
      </c>
      <c r="K18" s="182">
        <v>0</v>
      </c>
      <c r="L18" s="182">
        <v>0</v>
      </c>
      <c r="M18" s="182">
        <v>0</v>
      </c>
      <c r="N18" s="182">
        <v>0</v>
      </c>
      <c r="O18" s="305">
        <f t="shared" si="2"/>
        <v>0</v>
      </c>
      <c r="T18" s="66" t="s">
        <v>113</v>
      </c>
      <c r="U18" s="57">
        <f t="shared" si="1"/>
        <v>0</v>
      </c>
    </row>
    <row r="19" spans="2:21" ht="15.95" customHeight="1" x14ac:dyDescent="0.25">
      <c r="B19" s="296" t="s">
        <v>112</v>
      </c>
      <c r="C19" s="300">
        <v>1</v>
      </c>
      <c r="D19" s="182">
        <v>0</v>
      </c>
      <c r="E19" s="182">
        <v>1</v>
      </c>
      <c r="F19" s="182">
        <v>0</v>
      </c>
      <c r="G19" s="182">
        <v>0</v>
      </c>
      <c r="H19" s="182">
        <v>1</v>
      </c>
      <c r="I19" s="182">
        <v>0</v>
      </c>
      <c r="J19" s="182">
        <v>1</v>
      </c>
      <c r="K19" s="182">
        <v>0</v>
      </c>
      <c r="L19" s="182">
        <v>0</v>
      </c>
      <c r="M19" s="182">
        <v>0</v>
      </c>
      <c r="N19" s="182">
        <v>0</v>
      </c>
      <c r="O19" s="305">
        <f t="shared" si="2"/>
        <v>4</v>
      </c>
      <c r="T19" s="66" t="s">
        <v>112</v>
      </c>
      <c r="U19" s="57">
        <f t="shared" si="1"/>
        <v>4</v>
      </c>
    </row>
    <row r="20" spans="2:21" ht="15.75" thickBot="1" x14ac:dyDescent="0.3">
      <c r="B20" s="240"/>
      <c r="C20" s="302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7"/>
    </row>
    <row r="21" spans="2:21" ht="21.75" customHeight="1" x14ac:dyDescent="0.25">
      <c r="B21" s="241" t="s">
        <v>1</v>
      </c>
      <c r="C21" s="308">
        <f t="shared" ref="C21:N21" si="6">SUM(C22:C23)</f>
        <v>20</v>
      </c>
      <c r="D21" s="309">
        <f t="shared" si="6"/>
        <v>14</v>
      </c>
      <c r="E21" s="309">
        <f t="shared" si="6"/>
        <v>15</v>
      </c>
      <c r="F21" s="309">
        <f t="shared" si="6"/>
        <v>16</v>
      </c>
      <c r="G21" s="309">
        <f t="shared" si="6"/>
        <v>16</v>
      </c>
      <c r="H21" s="309">
        <f t="shared" si="6"/>
        <v>14</v>
      </c>
      <c r="I21" s="309">
        <f t="shared" si="6"/>
        <v>27</v>
      </c>
      <c r="J21" s="309">
        <f t="shared" si="6"/>
        <v>20</v>
      </c>
      <c r="K21" s="309">
        <f t="shared" si="6"/>
        <v>31</v>
      </c>
      <c r="L21" s="309">
        <f t="shared" si="6"/>
        <v>24</v>
      </c>
      <c r="M21" s="309">
        <f t="shared" si="6"/>
        <v>24</v>
      </c>
      <c r="N21" s="310">
        <f t="shared" si="6"/>
        <v>22</v>
      </c>
      <c r="O21" s="291">
        <f>SUM(C21:N21)</f>
        <v>243</v>
      </c>
    </row>
    <row r="22" spans="2:21" x14ac:dyDescent="0.25">
      <c r="B22" s="292" t="s">
        <v>113</v>
      </c>
      <c r="C22" s="311">
        <f t="shared" ref="C22:N22" si="7">SUM(C9,C12,C15,C18)</f>
        <v>1</v>
      </c>
      <c r="D22" s="293">
        <f t="shared" si="7"/>
        <v>0</v>
      </c>
      <c r="E22" s="293">
        <f t="shared" si="7"/>
        <v>1</v>
      </c>
      <c r="F22" s="293">
        <f t="shared" si="7"/>
        <v>0</v>
      </c>
      <c r="G22" s="293">
        <f t="shared" si="7"/>
        <v>0</v>
      </c>
      <c r="H22" s="293">
        <f t="shared" si="7"/>
        <v>0</v>
      </c>
      <c r="I22" s="293">
        <f t="shared" si="7"/>
        <v>0</v>
      </c>
      <c r="J22" s="293">
        <f t="shared" si="7"/>
        <v>0</v>
      </c>
      <c r="K22" s="293">
        <f t="shared" si="7"/>
        <v>1</v>
      </c>
      <c r="L22" s="293">
        <f t="shared" si="7"/>
        <v>0</v>
      </c>
      <c r="M22" s="293">
        <f t="shared" si="7"/>
        <v>0</v>
      </c>
      <c r="N22" s="312">
        <f t="shared" si="7"/>
        <v>0</v>
      </c>
      <c r="O22" s="293">
        <f>SUM(C22:N22)</f>
        <v>3</v>
      </c>
    </row>
    <row r="23" spans="2:21" x14ac:dyDescent="0.25">
      <c r="B23" s="292" t="s">
        <v>112</v>
      </c>
      <c r="C23" s="311">
        <f t="shared" ref="C23:N23" si="8">SUM(C10,C13,C16,C19)</f>
        <v>19</v>
      </c>
      <c r="D23" s="293">
        <f t="shared" si="8"/>
        <v>14</v>
      </c>
      <c r="E23" s="293">
        <f t="shared" si="8"/>
        <v>14</v>
      </c>
      <c r="F23" s="293">
        <f t="shared" si="8"/>
        <v>16</v>
      </c>
      <c r="G23" s="293">
        <f t="shared" si="8"/>
        <v>16</v>
      </c>
      <c r="H23" s="293">
        <f t="shared" si="8"/>
        <v>14</v>
      </c>
      <c r="I23" s="293">
        <f t="shared" si="8"/>
        <v>27</v>
      </c>
      <c r="J23" s="293">
        <f t="shared" si="8"/>
        <v>20</v>
      </c>
      <c r="K23" s="293">
        <f t="shared" si="8"/>
        <v>30</v>
      </c>
      <c r="L23" s="293">
        <f t="shared" si="8"/>
        <v>24</v>
      </c>
      <c r="M23" s="293">
        <f t="shared" si="8"/>
        <v>24</v>
      </c>
      <c r="N23" s="312">
        <f t="shared" si="8"/>
        <v>22</v>
      </c>
      <c r="O23" s="293">
        <f>SUM(C23:N23)</f>
        <v>240</v>
      </c>
    </row>
    <row r="24" spans="2:21" ht="8.25" customHeight="1" x14ac:dyDescent="0.25">
      <c r="B24" s="246"/>
      <c r="C24" s="313"/>
      <c r="D24" s="294"/>
      <c r="E24" s="246"/>
      <c r="F24" s="246"/>
      <c r="G24" s="246"/>
      <c r="H24" s="246"/>
      <c r="I24" s="246"/>
      <c r="J24" s="246"/>
      <c r="K24" s="246"/>
      <c r="L24" s="246"/>
      <c r="M24" s="246"/>
      <c r="N24" s="314"/>
      <c r="O24" s="295"/>
    </row>
    <row r="42" spans="2:17" ht="15" customHeight="1" x14ac:dyDescent="0.25">
      <c r="B42" s="4" t="s">
        <v>404</v>
      </c>
      <c r="C42" s="179"/>
      <c r="D42" s="179"/>
      <c r="E42" s="179"/>
      <c r="F42" s="179"/>
      <c r="G42" s="179"/>
      <c r="H42" s="179"/>
      <c r="I42" s="65"/>
      <c r="J42" s="65"/>
      <c r="K42" s="65"/>
      <c r="L42" s="65"/>
      <c r="M42" s="65"/>
      <c r="N42" s="65"/>
      <c r="O42" s="65"/>
      <c r="P42" s="65"/>
      <c r="Q42" s="65"/>
    </row>
    <row r="43" spans="2:17" ht="15.75" x14ac:dyDescent="0.25">
      <c r="B43" s="4" t="s">
        <v>405</v>
      </c>
    </row>
    <row r="44" spans="2:17" ht="15.75" x14ac:dyDescent="0.25">
      <c r="B44" s="4" t="s">
        <v>406</v>
      </c>
    </row>
  </sheetData>
  <mergeCells count="6">
    <mergeCell ref="B6:B7"/>
    <mergeCell ref="C6:N6"/>
    <mergeCell ref="O6:O7"/>
    <mergeCell ref="B1:O1"/>
    <mergeCell ref="B3:O3"/>
    <mergeCell ref="B4:O4"/>
  </mergeCells>
  <printOptions horizontalCentered="1" verticalCentered="1"/>
  <pageMargins left="0" right="0" top="0" bottom="0" header="0" footer="0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71"/>
  <sheetViews>
    <sheetView showGridLines="0" view="pageBreakPreview" topLeftCell="A40" zoomScale="85" zoomScaleNormal="90" zoomScaleSheetLayoutView="85" workbookViewId="0">
      <selection activeCell="B47" sqref="B47:B49"/>
    </sheetView>
  </sheetViews>
  <sheetFormatPr baseColWidth="10" defaultRowHeight="15" x14ac:dyDescent="0.25"/>
  <cols>
    <col min="2" max="2" width="52.7109375" customWidth="1"/>
    <col min="3" max="3" width="11.7109375" bestFit="1" customWidth="1"/>
    <col min="4" max="7" width="8.7109375" customWidth="1"/>
    <col min="8" max="19" width="10.7109375" customWidth="1"/>
    <col min="20" max="20" width="14.140625" customWidth="1"/>
    <col min="21" max="23" width="11.7109375" customWidth="1"/>
  </cols>
  <sheetData>
    <row r="1" spans="1:23" ht="15.75" x14ac:dyDescent="0.25">
      <c r="B1" s="555" t="s">
        <v>388</v>
      </c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72"/>
      <c r="Q1" s="72"/>
      <c r="R1" s="72"/>
      <c r="S1" s="72"/>
      <c r="T1" s="72"/>
    </row>
    <row r="2" spans="1:23" x14ac:dyDescent="0.25">
      <c r="B2" s="58" t="s">
        <v>59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1:23" ht="18" x14ac:dyDescent="0.25">
      <c r="B3" s="553" t="s">
        <v>366</v>
      </c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70"/>
      <c r="Q3" s="70"/>
      <c r="R3" s="70"/>
      <c r="S3" s="70"/>
      <c r="T3" s="70"/>
    </row>
    <row r="4" spans="1:23" ht="18" x14ac:dyDescent="0.25">
      <c r="B4" s="555">
        <v>2019</v>
      </c>
      <c r="C4" s="555"/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555"/>
      <c r="O4" s="555"/>
      <c r="P4" s="70"/>
      <c r="Q4" s="70"/>
      <c r="R4" s="70"/>
      <c r="S4" s="70"/>
      <c r="T4" s="70"/>
    </row>
    <row r="5" spans="1:23" ht="27.2" customHeight="1" thickBot="1" x14ac:dyDescent="0.3">
      <c r="A5" s="62"/>
      <c r="B5" s="546" t="s">
        <v>141</v>
      </c>
      <c r="C5" s="548" t="s">
        <v>54</v>
      </c>
      <c r="D5" s="548"/>
      <c r="E5" s="548"/>
      <c r="F5" s="548"/>
      <c r="G5" s="548"/>
      <c r="H5" s="548"/>
      <c r="I5" s="548"/>
      <c r="J5" s="548"/>
      <c r="K5" s="548"/>
      <c r="L5" s="548"/>
      <c r="M5" s="548"/>
      <c r="N5" s="548"/>
      <c r="O5" s="546" t="s">
        <v>1</v>
      </c>
    </row>
    <row r="6" spans="1:23" s="79" customFormat="1" ht="23.25" customHeight="1" thickBot="1" x14ac:dyDescent="0.25">
      <c r="A6" s="315"/>
      <c r="B6" s="546"/>
      <c r="C6" s="251" t="s">
        <v>2</v>
      </c>
      <c r="D6" s="251" t="s">
        <v>3</v>
      </c>
      <c r="E6" s="251" t="s">
        <v>4</v>
      </c>
      <c r="F6" s="251" t="s">
        <v>5</v>
      </c>
      <c r="G6" s="251" t="s">
        <v>131</v>
      </c>
      <c r="H6" s="251" t="s">
        <v>130</v>
      </c>
      <c r="I6" s="251" t="s">
        <v>129</v>
      </c>
      <c r="J6" s="251" t="s">
        <v>128</v>
      </c>
      <c r="K6" s="251" t="s">
        <v>127</v>
      </c>
      <c r="L6" s="251" t="s">
        <v>126</v>
      </c>
      <c r="M6" s="251" t="s">
        <v>125</v>
      </c>
      <c r="N6" s="251" t="s">
        <v>124</v>
      </c>
      <c r="O6" s="546"/>
    </row>
    <row r="7" spans="1:23" s="79" customFormat="1" ht="15.75" x14ac:dyDescent="0.25">
      <c r="A7" s="315"/>
      <c r="B7" s="320" t="s">
        <v>1</v>
      </c>
      <c r="C7" s="321">
        <f t="shared" ref="C7:O7" si="0">SUM(C8:C9)</f>
        <v>30</v>
      </c>
      <c r="D7" s="322">
        <f t="shared" si="0"/>
        <v>2</v>
      </c>
      <c r="E7" s="322">
        <f t="shared" si="0"/>
        <v>3</v>
      </c>
      <c r="F7" s="322">
        <f t="shared" si="0"/>
        <v>1</v>
      </c>
      <c r="G7" s="322">
        <f t="shared" si="0"/>
        <v>28</v>
      </c>
      <c r="H7" s="322">
        <f t="shared" si="0"/>
        <v>134</v>
      </c>
      <c r="I7" s="322">
        <f t="shared" si="0"/>
        <v>115</v>
      </c>
      <c r="J7" s="322">
        <f t="shared" si="0"/>
        <v>113</v>
      </c>
      <c r="K7" s="322">
        <f t="shared" si="0"/>
        <v>112</v>
      </c>
      <c r="L7" s="322">
        <f t="shared" si="0"/>
        <v>127</v>
      </c>
      <c r="M7" s="322">
        <f t="shared" si="0"/>
        <v>115</v>
      </c>
      <c r="N7" s="322">
        <f t="shared" si="0"/>
        <v>79</v>
      </c>
      <c r="O7" s="258">
        <f t="shared" si="0"/>
        <v>859</v>
      </c>
      <c r="V7" s="81"/>
      <c r="W7" s="80"/>
    </row>
    <row r="8" spans="1:23" s="79" customFormat="1" ht="12.75" x14ac:dyDescent="0.2">
      <c r="A8" s="315"/>
      <c r="B8" s="239" t="s">
        <v>113</v>
      </c>
      <c r="C8" s="323">
        <f>SUM(C11,C14,C17,C20,C23,C26)</f>
        <v>16</v>
      </c>
      <c r="D8" s="200">
        <f t="shared" ref="D8:N8" si="1">SUM(D11,D14,D17,D20,D23,D26)</f>
        <v>0</v>
      </c>
      <c r="E8" s="200">
        <f t="shared" si="1"/>
        <v>2</v>
      </c>
      <c r="F8" s="200">
        <f t="shared" si="1"/>
        <v>0</v>
      </c>
      <c r="G8" s="200">
        <f t="shared" si="1"/>
        <v>18</v>
      </c>
      <c r="H8" s="200">
        <f t="shared" si="1"/>
        <v>69</v>
      </c>
      <c r="I8" s="200">
        <f t="shared" si="1"/>
        <v>66</v>
      </c>
      <c r="J8" s="200">
        <f t="shared" si="1"/>
        <v>60</v>
      </c>
      <c r="K8" s="200">
        <f t="shared" si="1"/>
        <v>56</v>
      </c>
      <c r="L8" s="200">
        <f t="shared" si="1"/>
        <v>68</v>
      </c>
      <c r="M8" s="200">
        <f t="shared" si="1"/>
        <v>69</v>
      </c>
      <c r="N8" s="200">
        <f t="shared" si="1"/>
        <v>51</v>
      </c>
      <c r="O8" s="259">
        <f>SUM(C8:N8)</f>
        <v>475</v>
      </c>
      <c r="V8" s="81"/>
      <c r="W8" s="80"/>
    </row>
    <row r="9" spans="1:23" x14ac:dyDescent="0.25">
      <c r="A9" s="62"/>
      <c r="B9" s="239" t="s">
        <v>112</v>
      </c>
      <c r="C9" s="323">
        <f>SUM(C12,C15,C18,C21,C24,C27)</f>
        <v>14</v>
      </c>
      <c r="D9" s="200">
        <f t="shared" ref="D9:N9" si="2">SUM(D12,D15,D18,D21,D24,D27)</f>
        <v>2</v>
      </c>
      <c r="E9" s="200">
        <f t="shared" si="2"/>
        <v>1</v>
      </c>
      <c r="F9" s="200">
        <f t="shared" si="2"/>
        <v>1</v>
      </c>
      <c r="G9" s="200">
        <f t="shared" si="2"/>
        <v>10</v>
      </c>
      <c r="H9" s="200">
        <f t="shared" si="2"/>
        <v>65</v>
      </c>
      <c r="I9" s="200">
        <f t="shared" si="2"/>
        <v>49</v>
      </c>
      <c r="J9" s="200">
        <f t="shared" si="2"/>
        <v>53</v>
      </c>
      <c r="K9" s="200">
        <f t="shared" si="2"/>
        <v>56</v>
      </c>
      <c r="L9" s="200">
        <f t="shared" si="2"/>
        <v>59</v>
      </c>
      <c r="M9" s="200">
        <f t="shared" si="2"/>
        <v>46</v>
      </c>
      <c r="N9" s="200">
        <f t="shared" si="2"/>
        <v>28</v>
      </c>
      <c r="O9" s="259">
        <f>SUM(C9:N9)</f>
        <v>384</v>
      </c>
      <c r="W9" s="57"/>
    </row>
    <row r="10" spans="1:23" x14ac:dyDescent="0.25">
      <c r="A10" s="62"/>
      <c r="B10" s="238" t="s">
        <v>123</v>
      </c>
      <c r="C10" s="324">
        <f t="shared" ref="C10:O10" si="3">SUM(C11:C12)</f>
        <v>4</v>
      </c>
      <c r="D10" s="204">
        <f t="shared" si="3"/>
        <v>0</v>
      </c>
      <c r="E10" s="204">
        <f t="shared" si="3"/>
        <v>1</v>
      </c>
      <c r="F10" s="204">
        <f t="shared" si="3"/>
        <v>0</v>
      </c>
      <c r="G10" s="204">
        <f t="shared" si="3"/>
        <v>27</v>
      </c>
      <c r="H10" s="204">
        <f t="shared" si="3"/>
        <v>130</v>
      </c>
      <c r="I10" s="204">
        <f t="shared" si="3"/>
        <v>107</v>
      </c>
      <c r="J10" s="204">
        <f t="shared" si="3"/>
        <v>103</v>
      </c>
      <c r="K10" s="204">
        <f t="shared" si="3"/>
        <v>99</v>
      </c>
      <c r="L10" s="204">
        <f t="shared" si="3"/>
        <v>117</v>
      </c>
      <c r="M10" s="204">
        <f t="shared" si="3"/>
        <v>104</v>
      </c>
      <c r="N10" s="204">
        <f t="shared" si="3"/>
        <v>68</v>
      </c>
      <c r="O10" s="260">
        <f t="shared" si="3"/>
        <v>760</v>
      </c>
      <c r="W10" s="57"/>
    </row>
    <row r="11" spans="1:23" x14ac:dyDescent="0.25">
      <c r="A11" s="62"/>
      <c r="B11" s="239" t="s">
        <v>113</v>
      </c>
      <c r="C11" s="323">
        <v>3</v>
      </c>
      <c r="D11" s="200">
        <v>0</v>
      </c>
      <c r="E11" s="200">
        <v>0</v>
      </c>
      <c r="F11" s="200">
        <v>0</v>
      </c>
      <c r="G11" s="200">
        <v>17</v>
      </c>
      <c r="H11" s="200">
        <v>68</v>
      </c>
      <c r="I11" s="200">
        <v>59</v>
      </c>
      <c r="J11" s="200">
        <v>54</v>
      </c>
      <c r="K11" s="200">
        <v>52</v>
      </c>
      <c r="L11" s="200">
        <v>63</v>
      </c>
      <c r="M11" s="200">
        <v>65</v>
      </c>
      <c r="N11" s="200">
        <v>43</v>
      </c>
      <c r="O11" s="259">
        <f t="shared" ref="O11:O27" si="4">SUM(C11:N11)</f>
        <v>424</v>
      </c>
      <c r="W11" s="57"/>
    </row>
    <row r="12" spans="1:23" x14ac:dyDescent="0.25">
      <c r="A12" s="62"/>
      <c r="B12" s="239" t="s">
        <v>112</v>
      </c>
      <c r="C12" s="323">
        <v>1</v>
      </c>
      <c r="D12" s="200">
        <v>0</v>
      </c>
      <c r="E12" s="200">
        <v>1</v>
      </c>
      <c r="F12" s="200">
        <v>0</v>
      </c>
      <c r="G12" s="200">
        <v>10</v>
      </c>
      <c r="H12" s="200">
        <v>62</v>
      </c>
      <c r="I12" s="200">
        <v>48</v>
      </c>
      <c r="J12" s="200">
        <v>49</v>
      </c>
      <c r="K12" s="200">
        <v>47</v>
      </c>
      <c r="L12" s="200">
        <v>54</v>
      </c>
      <c r="M12" s="200">
        <v>39</v>
      </c>
      <c r="N12" s="200">
        <v>25</v>
      </c>
      <c r="O12" s="259">
        <f t="shared" si="4"/>
        <v>336</v>
      </c>
      <c r="W12" s="57"/>
    </row>
    <row r="13" spans="1:23" x14ac:dyDescent="0.25">
      <c r="A13" s="62"/>
      <c r="B13" s="238" t="s">
        <v>48</v>
      </c>
      <c r="C13" s="324">
        <f t="shared" ref="C13:N13" si="5">SUM(C14:C15)</f>
        <v>5</v>
      </c>
      <c r="D13" s="204">
        <f t="shared" si="5"/>
        <v>0</v>
      </c>
      <c r="E13" s="204">
        <f t="shared" si="5"/>
        <v>0</v>
      </c>
      <c r="F13" s="204">
        <f t="shared" si="5"/>
        <v>0</v>
      </c>
      <c r="G13" s="204">
        <f t="shared" si="5"/>
        <v>0</v>
      </c>
      <c r="H13" s="204">
        <f t="shared" si="5"/>
        <v>0</v>
      </c>
      <c r="I13" s="204">
        <f t="shared" si="5"/>
        <v>0</v>
      </c>
      <c r="J13" s="204">
        <f t="shared" si="5"/>
        <v>0</v>
      </c>
      <c r="K13" s="204">
        <f t="shared" si="5"/>
        <v>0</v>
      </c>
      <c r="L13" s="204">
        <f t="shared" si="5"/>
        <v>0</v>
      </c>
      <c r="M13" s="204">
        <f t="shared" si="5"/>
        <v>0</v>
      </c>
      <c r="N13" s="204">
        <f t="shared" si="5"/>
        <v>0</v>
      </c>
      <c r="O13" s="260">
        <f t="shared" si="4"/>
        <v>5</v>
      </c>
    </row>
    <row r="14" spans="1:23" x14ac:dyDescent="0.25">
      <c r="A14" s="62"/>
      <c r="B14" s="239" t="s">
        <v>113</v>
      </c>
      <c r="C14" s="323">
        <v>4</v>
      </c>
      <c r="D14" s="200">
        <v>0</v>
      </c>
      <c r="E14" s="200">
        <v>0</v>
      </c>
      <c r="F14" s="200">
        <v>0</v>
      </c>
      <c r="G14" s="200">
        <v>0</v>
      </c>
      <c r="H14" s="200">
        <v>0</v>
      </c>
      <c r="I14" s="200">
        <v>0</v>
      </c>
      <c r="J14" s="200">
        <v>0</v>
      </c>
      <c r="K14" s="200">
        <v>0</v>
      </c>
      <c r="L14" s="200">
        <v>0</v>
      </c>
      <c r="M14" s="200">
        <v>0</v>
      </c>
      <c r="N14" s="200">
        <v>0</v>
      </c>
      <c r="O14" s="259">
        <f t="shared" si="4"/>
        <v>4</v>
      </c>
    </row>
    <row r="15" spans="1:23" x14ac:dyDescent="0.25">
      <c r="A15" s="62"/>
      <c r="B15" s="239" t="s">
        <v>112</v>
      </c>
      <c r="C15" s="323">
        <v>1</v>
      </c>
      <c r="D15" s="200">
        <v>0</v>
      </c>
      <c r="E15" s="200">
        <v>0</v>
      </c>
      <c r="F15" s="200">
        <v>0</v>
      </c>
      <c r="G15" s="200">
        <v>0</v>
      </c>
      <c r="H15" s="200">
        <v>0</v>
      </c>
      <c r="I15" s="200">
        <v>0</v>
      </c>
      <c r="J15" s="200">
        <v>0</v>
      </c>
      <c r="K15" s="200">
        <v>0</v>
      </c>
      <c r="L15" s="200">
        <v>0</v>
      </c>
      <c r="M15" s="200">
        <v>0</v>
      </c>
      <c r="N15" s="200">
        <v>0</v>
      </c>
      <c r="O15" s="259">
        <f t="shared" si="4"/>
        <v>1</v>
      </c>
    </row>
    <row r="16" spans="1:23" x14ac:dyDescent="0.25">
      <c r="A16" s="62"/>
      <c r="B16" s="238" t="s">
        <v>120</v>
      </c>
      <c r="C16" s="324">
        <f t="shared" ref="C16:N16" si="6">SUM(C17:C18)</f>
        <v>7</v>
      </c>
      <c r="D16" s="204">
        <f t="shared" si="6"/>
        <v>0</v>
      </c>
      <c r="E16" s="204">
        <f t="shared" si="6"/>
        <v>0</v>
      </c>
      <c r="F16" s="204">
        <f t="shared" si="6"/>
        <v>0</v>
      </c>
      <c r="G16" s="204">
        <f t="shared" si="6"/>
        <v>0</v>
      </c>
      <c r="H16" s="204">
        <f t="shared" si="6"/>
        <v>1</v>
      </c>
      <c r="I16" s="204">
        <f t="shared" si="6"/>
        <v>3</v>
      </c>
      <c r="J16" s="204">
        <f t="shared" si="6"/>
        <v>0</v>
      </c>
      <c r="K16" s="204">
        <f t="shared" si="6"/>
        <v>1</v>
      </c>
      <c r="L16" s="204">
        <f t="shared" si="6"/>
        <v>5</v>
      </c>
      <c r="M16" s="204">
        <f t="shared" si="6"/>
        <v>3</v>
      </c>
      <c r="N16" s="204">
        <f t="shared" si="6"/>
        <v>0</v>
      </c>
      <c r="O16" s="260">
        <f t="shared" si="4"/>
        <v>20</v>
      </c>
    </row>
    <row r="17" spans="1:23" x14ac:dyDescent="0.25">
      <c r="A17" s="62"/>
      <c r="B17" s="239" t="s">
        <v>113</v>
      </c>
      <c r="C17" s="323">
        <v>2</v>
      </c>
      <c r="D17" s="200">
        <v>0</v>
      </c>
      <c r="E17" s="200">
        <v>0</v>
      </c>
      <c r="F17" s="200">
        <v>0</v>
      </c>
      <c r="G17" s="200">
        <v>0</v>
      </c>
      <c r="H17" s="200">
        <v>0</v>
      </c>
      <c r="I17" s="200">
        <v>2</v>
      </c>
      <c r="J17" s="200">
        <v>0</v>
      </c>
      <c r="K17" s="200">
        <v>0</v>
      </c>
      <c r="L17" s="200">
        <v>4</v>
      </c>
      <c r="M17" s="200">
        <v>1</v>
      </c>
      <c r="N17" s="200">
        <v>0</v>
      </c>
      <c r="O17" s="259">
        <f t="shared" si="4"/>
        <v>9</v>
      </c>
    </row>
    <row r="18" spans="1:23" s="79" customFormat="1" ht="12.75" x14ac:dyDescent="0.2">
      <c r="A18" s="315"/>
      <c r="B18" s="239" t="s">
        <v>112</v>
      </c>
      <c r="C18" s="323">
        <v>5</v>
      </c>
      <c r="D18" s="200">
        <v>0</v>
      </c>
      <c r="E18" s="200">
        <v>0</v>
      </c>
      <c r="F18" s="200">
        <v>0</v>
      </c>
      <c r="G18" s="200">
        <v>0</v>
      </c>
      <c r="H18" s="200">
        <v>1</v>
      </c>
      <c r="I18" s="200">
        <v>1</v>
      </c>
      <c r="J18" s="200">
        <v>0</v>
      </c>
      <c r="K18" s="200">
        <v>1</v>
      </c>
      <c r="L18" s="200">
        <v>1</v>
      </c>
      <c r="M18" s="200">
        <v>2</v>
      </c>
      <c r="N18" s="200">
        <v>0</v>
      </c>
      <c r="O18" s="259">
        <f t="shared" si="4"/>
        <v>11</v>
      </c>
      <c r="V18" s="81"/>
      <c r="W18" s="80"/>
    </row>
    <row r="19" spans="1:23" s="79" customFormat="1" x14ac:dyDescent="0.25">
      <c r="A19" s="315"/>
      <c r="B19" s="238" t="s">
        <v>373</v>
      </c>
      <c r="C19" s="324">
        <f t="shared" ref="C19:N19" si="7">SUM(C20:C21)</f>
        <v>0</v>
      </c>
      <c r="D19" s="204">
        <f t="shared" si="7"/>
        <v>0</v>
      </c>
      <c r="E19" s="204">
        <f t="shared" si="7"/>
        <v>0</v>
      </c>
      <c r="F19" s="204">
        <f t="shared" si="7"/>
        <v>0</v>
      </c>
      <c r="G19" s="204">
        <f t="shared" si="7"/>
        <v>0</v>
      </c>
      <c r="H19" s="204">
        <f t="shared" si="7"/>
        <v>3</v>
      </c>
      <c r="I19" s="204">
        <f t="shared" si="7"/>
        <v>0</v>
      </c>
      <c r="J19" s="204">
        <f t="shared" si="7"/>
        <v>6</v>
      </c>
      <c r="K19" s="204">
        <f t="shared" si="7"/>
        <v>0</v>
      </c>
      <c r="L19" s="204">
        <f t="shared" si="7"/>
        <v>4</v>
      </c>
      <c r="M19" s="204">
        <f t="shared" si="7"/>
        <v>8</v>
      </c>
      <c r="N19" s="204">
        <f t="shared" si="7"/>
        <v>10</v>
      </c>
      <c r="O19" s="260">
        <f t="shared" si="4"/>
        <v>31</v>
      </c>
      <c r="V19" s="81"/>
      <c r="W19" s="80"/>
    </row>
    <row r="20" spans="1:23" s="79" customFormat="1" ht="12.75" x14ac:dyDescent="0.2">
      <c r="A20" s="315"/>
      <c r="B20" s="239" t="s">
        <v>113</v>
      </c>
      <c r="C20" s="323">
        <v>0</v>
      </c>
      <c r="D20" s="200">
        <v>0</v>
      </c>
      <c r="E20" s="200">
        <v>0</v>
      </c>
      <c r="F20" s="200">
        <v>0</v>
      </c>
      <c r="G20" s="200">
        <v>0</v>
      </c>
      <c r="H20" s="200">
        <v>1</v>
      </c>
      <c r="I20" s="200">
        <v>0</v>
      </c>
      <c r="J20" s="200">
        <v>3</v>
      </c>
      <c r="K20" s="200">
        <v>0</v>
      </c>
      <c r="L20" s="200">
        <v>1</v>
      </c>
      <c r="M20" s="200">
        <v>3</v>
      </c>
      <c r="N20" s="200">
        <v>8</v>
      </c>
      <c r="O20" s="259">
        <f t="shared" si="4"/>
        <v>16</v>
      </c>
      <c r="V20" s="81"/>
      <c r="W20" s="80"/>
    </row>
    <row r="21" spans="1:23" s="79" customFormat="1" ht="12.75" x14ac:dyDescent="0.2">
      <c r="A21" s="315"/>
      <c r="B21" s="239" t="s">
        <v>112</v>
      </c>
      <c r="C21" s="323">
        <v>0</v>
      </c>
      <c r="D21" s="200">
        <v>0</v>
      </c>
      <c r="E21" s="200">
        <v>0</v>
      </c>
      <c r="F21" s="200">
        <v>0</v>
      </c>
      <c r="G21" s="200">
        <v>0</v>
      </c>
      <c r="H21" s="200">
        <v>2</v>
      </c>
      <c r="I21" s="200">
        <v>0</v>
      </c>
      <c r="J21" s="200">
        <v>3</v>
      </c>
      <c r="K21" s="200">
        <v>0</v>
      </c>
      <c r="L21" s="200">
        <v>3</v>
      </c>
      <c r="M21" s="200">
        <v>5</v>
      </c>
      <c r="N21" s="200">
        <v>2</v>
      </c>
      <c r="O21" s="259">
        <f t="shared" si="4"/>
        <v>15</v>
      </c>
      <c r="V21" s="81"/>
      <c r="W21" s="80"/>
    </row>
    <row r="22" spans="1:23" x14ac:dyDescent="0.25">
      <c r="A22" s="62"/>
      <c r="B22" s="238" t="s">
        <v>374</v>
      </c>
      <c r="C22" s="324">
        <f t="shared" ref="C22:N22" si="8">SUM(C23:C24)</f>
        <v>0</v>
      </c>
      <c r="D22" s="204">
        <f t="shared" si="8"/>
        <v>0</v>
      </c>
      <c r="E22" s="204">
        <f t="shared" si="8"/>
        <v>0</v>
      </c>
      <c r="F22" s="204">
        <f t="shared" si="8"/>
        <v>0</v>
      </c>
      <c r="G22" s="204">
        <f t="shared" si="8"/>
        <v>0</v>
      </c>
      <c r="H22" s="204">
        <f t="shared" si="8"/>
        <v>0</v>
      </c>
      <c r="I22" s="204">
        <f t="shared" si="8"/>
        <v>0</v>
      </c>
      <c r="J22" s="204">
        <f t="shared" si="8"/>
        <v>2</v>
      </c>
      <c r="K22" s="204">
        <f t="shared" si="8"/>
        <v>0</v>
      </c>
      <c r="L22" s="204">
        <f t="shared" si="8"/>
        <v>0</v>
      </c>
      <c r="M22" s="204">
        <f t="shared" si="8"/>
        <v>0</v>
      </c>
      <c r="N22" s="204">
        <f t="shared" si="8"/>
        <v>1</v>
      </c>
      <c r="O22" s="260">
        <f t="shared" si="4"/>
        <v>3</v>
      </c>
      <c r="W22" s="57"/>
    </row>
    <row r="23" spans="1:23" x14ac:dyDescent="0.25">
      <c r="A23" s="62"/>
      <c r="B23" s="239" t="s">
        <v>113</v>
      </c>
      <c r="C23" s="323">
        <v>0</v>
      </c>
      <c r="D23" s="200">
        <v>0</v>
      </c>
      <c r="E23" s="200">
        <v>0</v>
      </c>
      <c r="F23" s="200">
        <v>0</v>
      </c>
      <c r="G23" s="200">
        <v>0</v>
      </c>
      <c r="H23" s="200">
        <v>0</v>
      </c>
      <c r="I23" s="200">
        <v>0</v>
      </c>
      <c r="J23" s="200">
        <v>2</v>
      </c>
      <c r="K23" s="200">
        <v>0</v>
      </c>
      <c r="L23" s="200">
        <v>0</v>
      </c>
      <c r="M23" s="200">
        <v>0</v>
      </c>
      <c r="N23" s="200">
        <v>0</v>
      </c>
      <c r="O23" s="259">
        <f t="shared" si="4"/>
        <v>2</v>
      </c>
    </row>
    <row r="24" spans="1:23" x14ac:dyDescent="0.25">
      <c r="A24" s="62"/>
      <c r="B24" s="239" t="s">
        <v>112</v>
      </c>
      <c r="C24" s="323">
        <v>0</v>
      </c>
      <c r="D24" s="200">
        <v>0</v>
      </c>
      <c r="E24" s="200">
        <v>0</v>
      </c>
      <c r="F24" s="200">
        <v>0</v>
      </c>
      <c r="G24" s="200">
        <v>0</v>
      </c>
      <c r="H24" s="200">
        <v>0</v>
      </c>
      <c r="I24" s="200">
        <v>0</v>
      </c>
      <c r="J24" s="200">
        <v>0</v>
      </c>
      <c r="K24" s="200">
        <v>0</v>
      </c>
      <c r="L24" s="200">
        <v>0</v>
      </c>
      <c r="M24" s="200">
        <v>0</v>
      </c>
      <c r="N24" s="200">
        <v>1</v>
      </c>
      <c r="O24" s="259">
        <f t="shared" si="4"/>
        <v>1</v>
      </c>
    </row>
    <row r="25" spans="1:23" s="74" customFormat="1" x14ac:dyDescent="0.25">
      <c r="A25" s="316"/>
      <c r="B25" s="238" t="s">
        <v>142</v>
      </c>
      <c r="C25" s="324">
        <f t="shared" ref="C25:N25" si="9">SUM(C26:C27)</f>
        <v>14</v>
      </c>
      <c r="D25" s="204">
        <f t="shared" si="9"/>
        <v>2</v>
      </c>
      <c r="E25" s="204">
        <f t="shared" si="9"/>
        <v>2</v>
      </c>
      <c r="F25" s="204">
        <f t="shared" si="9"/>
        <v>1</v>
      </c>
      <c r="G25" s="204">
        <f t="shared" si="9"/>
        <v>1</v>
      </c>
      <c r="H25" s="204">
        <f t="shared" si="9"/>
        <v>0</v>
      </c>
      <c r="I25" s="204">
        <f t="shared" si="9"/>
        <v>5</v>
      </c>
      <c r="J25" s="204">
        <f t="shared" si="9"/>
        <v>2</v>
      </c>
      <c r="K25" s="204">
        <f t="shared" si="9"/>
        <v>12</v>
      </c>
      <c r="L25" s="204">
        <f t="shared" si="9"/>
        <v>1</v>
      </c>
      <c r="M25" s="204">
        <f t="shared" si="9"/>
        <v>0</v>
      </c>
      <c r="N25" s="204">
        <f t="shared" si="9"/>
        <v>0</v>
      </c>
      <c r="O25" s="260">
        <f t="shared" si="4"/>
        <v>40</v>
      </c>
      <c r="W25" s="78"/>
    </row>
    <row r="26" spans="1:23" s="74" customFormat="1" x14ac:dyDescent="0.25">
      <c r="A26" s="316"/>
      <c r="B26" s="239" t="s">
        <v>113</v>
      </c>
      <c r="C26" s="323">
        <v>7</v>
      </c>
      <c r="D26" s="200">
        <v>0</v>
      </c>
      <c r="E26" s="200">
        <v>2</v>
      </c>
      <c r="F26" s="200">
        <v>0</v>
      </c>
      <c r="G26" s="200">
        <v>1</v>
      </c>
      <c r="H26" s="200">
        <v>0</v>
      </c>
      <c r="I26" s="200">
        <v>5</v>
      </c>
      <c r="J26" s="200">
        <v>1</v>
      </c>
      <c r="K26" s="200">
        <v>4</v>
      </c>
      <c r="L26" s="200">
        <v>0</v>
      </c>
      <c r="M26" s="200">
        <v>0</v>
      </c>
      <c r="N26" s="200">
        <v>0</v>
      </c>
      <c r="O26" s="259">
        <f t="shared" si="4"/>
        <v>20</v>
      </c>
    </row>
    <row r="27" spans="1:23" s="74" customFormat="1" ht="15.75" thickBot="1" x14ac:dyDescent="0.3">
      <c r="A27" s="316"/>
      <c r="B27" s="239" t="s">
        <v>112</v>
      </c>
      <c r="C27" s="325">
        <v>7</v>
      </c>
      <c r="D27" s="326">
        <v>2</v>
      </c>
      <c r="E27" s="326">
        <v>0</v>
      </c>
      <c r="F27" s="326">
        <v>1</v>
      </c>
      <c r="G27" s="326">
        <v>0</v>
      </c>
      <c r="H27" s="326">
        <v>0</v>
      </c>
      <c r="I27" s="326">
        <v>0</v>
      </c>
      <c r="J27" s="326">
        <v>1</v>
      </c>
      <c r="K27" s="326">
        <v>8</v>
      </c>
      <c r="L27" s="326">
        <v>1</v>
      </c>
      <c r="M27" s="326">
        <v>0</v>
      </c>
      <c r="N27" s="326">
        <v>0</v>
      </c>
      <c r="O27" s="327">
        <f t="shared" si="4"/>
        <v>20</v>
      </c>
    </row>
    <row r="28" spans="1:23" ht="19.5" customHeight="1" x14ac:dyDescent="0.25">
      <c r="A28" s="62"/>
      <c r="B28" s="4" t="s">
        <v>404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52"/>
      <c r="N28" s="76"/>
      <c r="O28" s="51"/>
    </row>
    <row r="29" spans="1:23" ht="19.5" customHeight="1" x14ac:dyDescent="0.25">
      <c r="A29" s="62"/>
      <c r="B29" s="4" t="s">
        <v>405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52"/>
      <c r="N29" s="76"/>
      <c r="O29" s="51"/>
    </row>
    <row r="30" spans="1:23" ht="19.5" customHeight="1" x14ac:dyDescent="0.25">
      <c r="A30" s="62"/>
      <c r="B30" s="4" t="s">
        <v>406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52"/>
      <c r="N30" s="76"/>
      <c r="O30" s="51"/>
    </row>
    <row r="31" spans="1:23" ht="19.5" customHeight="1" x14ac:dyDescent="0.25">
      <c r="A31" s="62"/>
      <c r="B31" s="31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52"/>
      <c r="N31" s="76"/>
      <c r="O31" s="51"/>
    </row>
    <row r="32" spans="1:23" ht="15.75" x14ac:dyDescent="0.25">
      <c r="A32" s="62"/>
      <c r="B32" s="556" t="s">
        <v>389</v>
      </c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6"/>
      <c r="P32" s="72"/>
      <c r="Q32" s="72"/>
      <c r="R32" s="72"/>
      <c r="S32" s="72"/>
      <c r="T32" s="72"/>
    </row>
    <row r="33" spans="1:20" x14ac:dyDescent="0.25">
      <c r="A33" s="62"/>
      <c r="B33" s="318" t="s">
        <v>59</v>
      </c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</row>
    <row r="34" spans="1:20" ht="18" x14ac:dyDescent="0.25">
      <c r="A34" s="62"/>
      <c r="B34" s="557" t="s">
        <v>334</v>
      </c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70"/>
      <c r="Q34" s="70"/>
      <c r="R34" s="70"/>
      <c r="S34" s="70"/>
      <c r="T34" s="70"/>
    </row>
    <row r="35" spans="1:20" ht="18" x14ac:dyDescent="0.25">
      <c r="A35" s="62"/>
      <c r="B35" s="556">
        <v>2019</v>
      </c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70"/>
      <c r="Q35" s="70"/>
      <c r="R35" s="70"/>
      <c r="S35" s="70"/>
      <c r="T35" s="70"/>
    </row>
    <row r="36" spans="1:20" ht="27.2" customHeight="1" thickBot="1" x14ac:dyDescent="0.3">
      <c r="A36" s="62"/>
      <c r="B36" s="546" t="s">
        <v>333</v>
      </c>
      <c r="C36" s="548" t="s">
        <v>54</v>
      </c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6" t="s">
        <v>1</v>
      </c>
    </row>
    <row r="37" spans="1:20" s="79" customFormat="1" ht="23.25" customHeight="1" thickBot="1" x14ac:dyDescent="0.25">
      <c r="A37" s="315"/>
      <c r="B37" s="546"/>
      <c r="C37" s="250" t="s">
        <v>2</v>
      </c>
      <c r="D37" s="250" t="s">
        <v>3</v>
      </c>
      <c r="E37" s="250" t="s">
        <v>4</v>
      </c>
      <c r="F37" s="250" t="s">
        <v>5</v>
      </c>
      <c r="G37" s="250" t="s">
        <v>131</v>
      </c>
      <c r="H37" s="250" t="s">
        <v>130</v>
      </c>
      <c r="I37" s="250" t="s">
        <v>129</v>
      </c>
      <c r="J37" s="250" t="s">
        <v>128</v>
      </c>
      <c r="K37" s="250" t="s">
        <v>127</v>
      </c>
      <c r="L37" s="250" t="s">
        <v>126</v>
      </c>
      <c r="M37" s="250" t="s">
        <v>125</v>
      </c>
      <c r="N37" s="250" t="s">
        <v>124</v>
      </c>
      <c r="O37" s="546"/>
    </row>
    <row r="38" spans="1:20" ht="15.75" x14ac:dyDescent="0.25">
      <c r="A38" s="62"/>
      <c r="B38" s="320" t="s">
        <v>1</v>
      </c>
      <c r="C38" s="324">
        <f t="shared" ref="C38:O38" si="10">SUM(C39:C40)</f>
        <v>16</v>
      </c>
      <c r="D38" s="204">
        <f t="shared" si="10"/>
        <v>3</v>
      </c>
      <c r="E38" s="204">
        <f t="shared" si="10"/>
        <v>2</v>
      </c>
      <c r="F38" s="204">
        <f t="shared" si="10"/>
        <v>3</v>
      </c>
      <c r="G38" s="204">
        <f t="shared" si="10"/>
        <v>26</v>
      </c>
      <c r="H38" s="204">
        <f t="shared" si="10"/>
        <v>68</v>
      </c>
      <c r="I38" s="204">
        <f t="shared" si="10"/>
        <v>84</v>
      </c>
      <c r="J38" s="204">
        <f t="shared" si="10"/>
        <v>76</v>
      </c>
      <c r="K38" s="204">
        <f t="shared" si="10"/>
        <v>85</v>
      </c>
      <c r="L38" s="204">
        <f t="shared" si="10"/>
        <v>84</v>
      </c>
      <c r="M38" s="204">
        <f t="shared" si="10"/>
        <v>62</v>
      </c>
      <c r="N38" s="204">
        <f t="shared" si="10"/>
        <v>90</v>
      </c>
      <c r="O38" s="258">
        <f t="shared" si="10"/>
        <v>599</v>
      </c>
    </row>
    <row r="39" spans="1:20" x14ac:dyDescent="0.25">
      <c r="A39" s="62"/>
      <c r="B39" s="239" t="s">
        <v>113</v>
      </c>
      <c r="C39" s="323">
        <f>SUM(C42,C45,C48,C51,C54,C57)</f>
        <v>10</v>
      </c>
      <c r="D39" s="200">
        <f t="shared" ref="D39:N39" si="11">SUM(D42,D45,D48,D51,D54,D57)</f>
        <v>2</v>
      </c>
      <c r="E39" s="200">
        <f t="shared" si="11"/>
        <v>1</v>
      </c>
      <c r="F39" s="200">
        <f t="shared" si="11"/>
        <v>2</v>
      </c>
      <c r="G39" s="200">
        <f t="shared" si="11"/>
        <v>13</v>
      </c>
      <c r="H39" s="200">
        <f t="shared" si="11"/>
        <v>52</v>
      </c>
      <c r="I39" s="200">
        <f t="shared" si="11"/>
        <v>54</v>
      </c>
      <c r="J39" s="200">
        <f t="shared" si="11"/>
        <v>48</v>
      </c>
      <c r="K39" s="200">
        <f t="shared" si="11"/>
        <v>48</v>
      </c>
      <c r="L39" s="200">
        <f t="shared" si="11"/>
        <v>47</v>
      </c>
      <c r="M39" s="200">
        <f t="shared" si="11"/>
        <v>42</v>
      </c>
      <c r="N39" s="200">
        <f t="shared" si="11"/>
        <v>51</v>
      </c>
      <c r="O39" s="259">
        <f>SUM(C39:N39)</f>
        <v>370</v>
      </c>
    </row>
    <row r="40" spans="1:20" x14ac:dyDescent="0.25">
      <c r="A40" s="62"/>
      <c r="B40" s="239" t="s">
        <v>112</v>
      </c>
      <c r="C40" s="323">
        <f>SUM(C43,C46,C49,C52,C55,C58)</f>
        <v>6</v>
      </c>
      <c r="D40" s="200">
        <f t="shared" ref="D40:N40" si="12">SUM(D43,D46,D49,D52,D55,D58)</f>
        <v>1</v>
      </c>
      <c r="E40" s="200">
        <f t="shared" si="12"/>
        <v>1</v>
      </c>
      <c r="F40" s="200">
        <f t="shared" si="12"/>
        <v>1</v>
      </c>
      <c r="G40" s="200">
        <f t="shared" si="12"/>
        <v>13</v>
      </c>
      <c r="H40" s="200">
        <f t="shared" si="12"/>
        <v>16</v>
      </c>
      <c r="I40" s="200">
        <f t="shared" si="12"/>
        <v>30</v>
      </c>
      <c r="J40" s="200">
        <f t="shared" si="12"/>
        <v>28</v>
      </c>
      <c r="K40" s="200">
        <f t="shared" si="12"/>
        <v>37</v>
      </c>
      <c r="L40" s="200">
        <f t="shared" si="12"/>
        <v>37</v>
      </c>
      <c r="M40" s="200">
        <f t="shared" si="12"/>
        <v>20</v>
      </c>
      <c r="N40" s="200">
        <f t="shared" si="12"/>
        <v>39</v>
      </c>
      <c r="O40" s="259">
        <f>SUM(C40:N40)</f>
        <v>229</v>
      </c>
    </row>
    <row r="41" spans="1:20" x14ac:dyDescent="0.25">
      <c r="A41" s="62"/>
      <c r="B41" s="238" t="s">
        <v>123</v>
      </c>
      <c r="C41" s="324">
        <f t="shared" ref="C41:O41" si="13">SUM(C42:C43)</f>
        <v>1</v>
      </c>
      <c r="D41" s="204">
        <f t="shared" si="13"/>
        <v>0</v>
      </c>
      <c r="E41" s="204">
        <f t="shared" si="13"/>
        <v>0</v>
      </c>
      <c r="F41" s="204">
        <f t="shared" si="13"/>
        <v>0</v>
      </c>
      <c r="G41" s="204">
        <f t="shared" si="13"/>
        <v>21</v>
      </c>
      <c r="H41" s="204">
        <f t="shared" si="13"/>
        <v>60</v>
      </c>
      <c r="I41" s="204">
        <f t="shared" si="13"/>
        <v>74</v>
      </c>
      <c r="J41" s="204">
        <f t="shared" si="13"/>
        <v>70</v>
      </c>
      <c r="K41" s="204">
        <f t="shared" si="13"/>
        <v>80</v>
      </c>
      <c r="L41" s="204">
        <f t="shared" si="13"/>
        <v>76</v>
      </c>
      <c r="M41" s="204">
        <f t="shared" si="13"/>
        <v>53</v>
      </c>
      <c r="N41" s="204">
        <f t="shared" si="13"/>
        <v>78</v>
      </c>
      <c r="O41" s="260">
        <f t="shared" si="13"/>
        <v>513</v>
      </c>
      <c r="P41" s="38"/>
      <c r="Q41" s="38"/>
      <c r="R41" s="51"/>
      <c r="S41" s="38"/>
      <c r="T41" s="38"/>
    </row>
    <row r="42" spans="1:20" x14ac:dyDescent="0.25">
      <c r="A42" s="62"/>
      <c r="B42" s="239" t="s">
        <v>113</v>
      </c>
      <c r="C42" s="323">
        <v>0</v>
      </c>
      <c r="D42" s="200">
        <v>0</v>
      </c>
      <c r="E42" s="200">
        <v>0</v>
      </c>
      <c r="F42" s="200">
        <v>0</v>
      </c>
      <c r="G42" s="200">
        <v>11</v>
      </c>
      <c r="H42" s="200">
        <v>47</v>
      </c>
      <c r="I42" s="200">
        <v>48</v>
      </c>
      <c r="J42" s="200">
        <v>43</v>
      </c>
      <c r="K42" s="200">
        <v>46</v>
      </c>
      <c r="L42" s="200">
        <v>43</v>
      </c>
      <c r="M42" s="200">
        <v>36</v>
      </c>
      <c r="N42" s="200">
        <v>45</v>
      </c>
      <c r="O42" s="259">
        <f>SUM(C42:N42)</f>
        <v>319</v>
      </c>
      <c r="P42" s="38"/>
      <c r="Q42" s="38"/>
      <c r="R42" s="51"/>
      <c r="S42" s="38"/>
      <c r="T42" s="38"/>
    </row>
    <row r="43" spans="1:20" x14ac:dyDescent="0.25">
      <c r="A43" s="62"/>
      <c r="B43" s="239" t="s">
        <v>112</v>
      </c>
      <c r="C43" s="323">
        <v>1</v>
      </c>
      <c r="D43" s="200">
        <v>0</v>
      </c>
      <c r="E43" s="200">
        <v>0</v>
      </c>
      <c r="F43" s="200">
        <v>0</v>
      </c>
      <c r="G43" s="200">
        <v>10</v>
      </c>
      <c r="H43" s="200">
        <v>13</v>
      </c>
      <c r="I43" s="200">
        <v>26</v>
      </c>
      <c r="J43" s="200">
        <v>27</v>
      </c>
      <c r="K43" s="200">
        <v>34</v>
      </c>
      <c r="L43" s="200">
        <v>33</v>
      </c>
      <c r="M43" s="200">
        <v>17</v>
      </c>
      <c r="N43" s="200">
        <v>33</v>
      </c>
      <c r="O43" s="259">
        <f>SUM(C43:N43)</f>
        <v>194</v>
      </c>
    </row>
    <row r="44" spans="1:20" x14ac:dyDescent="0.25">
      <c r="A44" s="62"/>
      <c r="B44" s="238" t="s">
        <v>48</v>
      </c>
      <c r="C44" s="324">
        <f t="shared" ref="C44:O44" si="14">SUM(C45:C46)</f>
        <v>1</v>
      </c>
      <c r="D44" s="204">
        <f t="shared" si="14"/>
        <v>0</v>
      </c>
      <c r="E44" s="204">
        <f t="shared" si="14"/>
        <v>0</v>
      </c>
      <c r="F44" s="204">
        <f t="shared" si="14"/>
        <v>0</v>
      </c>
      <c r="G44" s="204">
        <f t="shared" si="14"/>
        <v>0</v>
      </c>
      <c r="H44" s="204">
        <f t="shared" si="14"/>
        <v>0</v>
      </c>
      <c r="I44" s="204">
        <f t="shared" si="14"/>
        <v>0</v>
      </c>
      <c r="J44" s="204">
        <f t="shared" si="14"/>
        <v>0</v>
      </c>
      <c r="K44" s="204">
        <f t="shared" si="14"/>
        <v>0</v>
      </c>
      <c r="L44" s="204">
        <f t="shared" si="14"/>
        <v>0</v>
      </c>
      <c r="M44" s="204">
        <f t="shared" si="14"/>
        <v>0</v>
      </c>
      <c r="N44" s="204">
        <f t="shared" si="14"/>
        <v>0</v>
      </c>
      <c r="O44" s="260">
        <f t="shared" si="14"/>
        <v>1</v>
      </c>
      <c r="P44" s="75"/>
    </row>
    <row r="45" spans="1:20" x14ac:dyDescent="0.25">
      <c r="A45" s="62"/>
      <c r="B45" s="239" t="s">
        <v>113</v>
      </c>
      <c r="C45" s="323">
        <v>0</v>
      </c>
      <c r="D45" s="200">
        <v>0</v>
      </c>
      <c r="E45" s="200">
        <v>0</v>
      </c>
      <c r="F45" s="200">
        <v>0</v>
      </c>
      <c r="G45" s="200">
        <v>0</v>
      </c>
      <c r="H45" s="200">
        <v>0</v>
      </c>
      <c r="I45" s="200">
        <v>0</v>
      </c>
      <c r="J45" s="200">
        <v>0</v>
      </c>
      <c r="K45" s="200">
        <v>0</v>
      </c>
      <c r="L45" s="200">
        <v>0</v>
      </c>
      <c r="M45" s="200">
        <v>0</v>
      </c>
      <c r="N45" s="200">
        <v>0</v>
      </c>
      <c r="O45" s="259">
        <f>SUM(C45:N45)</f>
        <v>0</v>
      </c>
    </row>
    <row r="46" spans="1:20" x14ac:dyDescent="0.25">
      <c r="A46" s="62"/>
      <c r="B46" s="239" t="s">
        <v>112</v>
      </c>
      <c r="C46" s="323">
        <v>1</v>
      </c>
      <c r="D46" s="200">
        <v>0</v>
      </c>
      <c r="E46" s="200">
        <v>0</v>
      </c>
      <c r="F46" s="200">
        <v>0</v>
      </c>
      <c r="G46" s="200">
        <v>0</v>
      </c>
      <c r="H46" s="200">
        <v>0</v>
      </c>
      <c r="I46" s="200">
        <v>0</v>
      </c>
      <c r="J46" s="200">
        <v>0</v>
      </c>
      <c r="K46" s="200">
        <v>0</v>
      </c>
      <c r="L46" s="200">
        <v>0</v>
      </c>
      <c r="M46" s="200">
        <v>0</v>
      </c>
      <c r="N46" s="200">
        <v>0</v>
      </c>
      <c r="O46" s="259">
        <f>SUM(C46:N46)</f>
        <v>1</v>
      </c>
    </row>
    <row r="47" spans="1:20" x14ac:dyDescent="0.25">
      <c r="A47" s="62"/>
      <c r="B47" s="238" t="s">
        <v>120</v>
      </c>
      <c r="C47" s="324">
        <f t="shared" ref="C47:O47" si="15">SUM(C48:C49)</f>
        <v>5</v>
      </c>
      <c r="D47" s="204">
        <f t="shared" si="15"/>
        <v>0</v>
      </c>
      <c r="E47" s="204">
        <f t="shared" si="15"/>
        <v>0</v>
      </c>
      <c r="F47" s="204">
        <f t="shared" si="15"/>
        <v>0</v>
      </c>
      <c r="G47" s="204">
        <f t="shared" si="15"/>
        <v>3</v>
      </c>
      <c r="H47" s="204">
        <f t="shared" si="15"/>
        <v>2</v>
      </c>
      <c r="I47" s="204">
        <f t="shared" si="15"/>
        <v>7</v>
      </c>
      <c r="J47" s="204">
        <f t="shared" si="15"/>
        <v>0</v>
      </c>
      <c r="K47" s="204">
        <f t="shared" si="15"/>
        <v>2</v>
      </c>
      <c r="L47" s="204">
        <f t="shared" si="15"/>
        <v>3</v>
      </c>
      <c r="M47" s="204">
        <f t="shared" si="15"/>
        <v>4</v>
      </c>
      <c r="N47" s="204">
        <f t="shared" si="15"/>
        <v>2</v>
      </c>
      <c r="O47" s="260">
        <f t="shared" si="15"/>
        <v>28</v>
      </c>
    </row>
    <row r="48" spans="1:20" x14ac:dyDescent="0.25">
      <c r="A48" s="62"/>
      <c r="B48" s="239" t="s">
        <v>113</v>
      </c>
      <c r="C48" s="323">
        <v>4</v>
      </c>
      <c r="D48" s="200">
        <v>0</v>
      </c>
      <c r="E48" s="200">
        <v>0</v>
      </c>
      <c r="F48" s="200">
        <v>0</v>
      </c>
      <c r="G48" s="200">
        <v>0</v>
      </c>
      <c r="H48" s="200">
        <v>2</v>
      </c>
      <c r="I48" s="200">
        <v>4</v>
      </c>
      <c r="J48" s="200">
        <v>0</v>
      </c>
      <c r="K48" s="200">
        <v>1</v>
      </c>
      <c r="L48" s="200">
        <v>1</v>
      </c>
      <c r="M48" s="200">
        <v>2</v>
      </c>
      <c r="N48" s="200">
        <v>1</v>
      </c>
      <c r="O48" s="259">
        <f>SUM(C48:N48)</f>
        <v>15</v>
      </c>
    </row>
    <row r="49" spans="1:20" x14ac:dyDescent="0.25">
      <c r="A49" s="62"/>
      <c r="B49" s="239" t="s">
        <v>112</v>
      </c>
      <c r="C49" s="323">
        <v>1</v>
      </c>
      <c r="D49" s="200">
        <v>0</v>
      </c>
      <c r="E49" s="200">
        <v>0</v>
      </c>
      <c r="F49" s="200">
        <v>0</v>
      </c>
      <c r="G49" s="200">
        <v>3</v>
      </c>
      <c r="H49" s="200">
        <v>0</v>
      </c>
      <c r="I49" s="200">
        <v>3</v>
      </c>
      <c r="J49" s="200">
        <v>0</v>
      </c>
      <c r="K49" s="200">
        <v>1</v>
      </c>
      <c r="L49" s="200">
        <v>2</v>
      </c>
      <c r="M49" s="200">
        <v>2</v>
      </c>
      <c r="N49" s="200">
        <v>1</v>
      </c>
      <c r="O49" s="259">
        <f>SUM(C49:N49)</f>
        <v>13</v>
      </c>
    </row>
    <row r="50" spans="1:20" x14ac:dyDescent="0.25">
      <c r="A50" s="62"/>
      <c r="B50" s="238" t="s">
        <v>373</v>
      </c>
      <c r="C50" s="324">
        <f t="shared" ref="C50:O50" si="16">SUM(C51:C52)</f>
        <v>0</v>
      </c>
      <c r="D50" s="204">
        <f t="shared" si="16"/>
        <v>0</v>
      </c>
      <c r="E50" s="204">
        <f t="shared" si="16"/>
        <v>0</v>
      </c>
      <c r="F50" s="204">
        <f t="shared" si="16"/>
        <v>0</v>
      </c>
      <c r="G50" s="204">
        <f t="shared" si="16"/>
        <v>0</v>
      </c>
      <c r="H50" s="204">
        <f t="shared" si="16"/>
        <v>3</v>
      </c>
      <c r="I50" s="204">
        <f t="shared" si="16"/>
        <v>0</v>
      </c>
      <c r="J50" s="204">
        <f t="shared" si="16"/>
        <v>1</v>
      </c>
      <c r="K50" s="204">
        <f t="shared" si="16"/>
        <v>0</v>
      </c>
      <c r="L50" s="204">
        <f t="shared" si="16"/>
        <v>3</v>
      </c>
      <c r="M50" s="204">
        <f t="shared" si="16"/>
        <v>1</v>
      </c>
      <c r="N50" s="204">
        <f t="shared" si="16"/>
        <v>4</v>
      </c>
      <c r="O50" s="260">
        <f t="shared" si="16"/>
        <v>12</v>
      </c>
    </row>
    <row r="51" spans="1:20" x14ac:dyDescent="0.25">
      <c r="A51" s="62"/>
      <c r="B51" s="239" t="s">
        <v>113</v>
      </c>
      <c r="C51" s="323">
        <v>0</v>
      </c>
      <c r="D51" s="200">
        <v>0</v>
      </c>
      <c r="E51" s="200">
        <v>0</v>
      </c>
      <c r="F51" s="200">
        <v>0</v>
      </c>
      <c r="G51" s="200">
        <v>0</v>
      </c>
      <c r="H51" s="200">
        <v>1</v>
      </c>
      <c r="I51" s="200">
        <v>0</v>
      </c>
      <c r="J51" s="200">
        <v>1</v>
      </c>
      <c r="K51" s="200">
        <v>0</v>
      </c>
      <c r="L51" s="200">
        <v>2</v>
      </c>
      <c r="M51" s="200">
        <v>1</v>
      </c>
      <c r="N51" s="200">
        <v>2</v>
      </c>
      <c r="O51" s="259">
        <f>SUM(C51:N51)</f>
        <v>7</v>
      </c>
    </row>
    <row r="52" spans="1:20" x14ac:dyDescent="0.25">
      <c r="A52" s="62"/>
      <c r="B52" s="239" t="s">
        <v>112</v>
      </c>
      <c r="C52" s="323">
        <v>0</v>
      </c>
      <c r="D52" s="200">
        <v>0</v>
      </c>
      <c r="E52" s="200">
        <v>0</v>
      </c>
      <c r="F52" s="200">
        <v>0</v>
      </c>
      <c r="G52" s="200">
        <v>0</v>
      </c>
      <c r="H52" s="200">
        <v>2</v>
      </c>
      <c r="I52" s="200">
        <v>0</v>
      </c>
      <c r="J52" s="200">
        <v>0</v>
      </c>
      <c r="K52" s="200">
        <v>0</v>
      </c>
      <c r="L52" s="200">
        <v>1</v>
      </c>
      <c r="M52" s="200">
        <v>0</v>
      </c>
      <c r="N52" s="200">
        <v>2</v>
      </c>
      <c r="O52" s="259">
        <f>SUM(C52:N52)</f>
        <v>5</v>
      </c>
    </row>
    <row r="53" spans="1:20" x14ac:dyDescent="0.25">
      <c r="A53" s="62"/>
      <c r="B53" s="238" t="s">
        <v>374</v>
      </c>
      <c r="C53" s="324">
        <f t="shared" ref="C53:O53" si="17">SUM(C54:C55)</f>
        <v>0</v>
      </c>
      <c r="D53" s="204">
        <f t="shared" si="17"/>
        <v>0</v>
      </c>
      <c r="E53" s="204">
        <f t="shared" si="17"/>
        <v>0</v>
      </c>
      <c r="F53" s="204">
        <f t="shared" si="17"/>
        <v>0</v>
      </c>
      <c r="G53" s="204">
        <f t="shared" si="17"/>
        <v>1</v>
      </c>
      <c r="H53" s="204">
        <f t="shared" si="17"/>
        <v>0</v>
      </c>
      <c r="I53" s="204">
        <f t="shared" si="17"/>
        <v>0</v>
      </c>
      <c r="J53" s="204">
        <f t="shared" si="17"/>
        <v>1</v>
      </c>
      <c r="K53" s="204">
        <f t="shared" si="17"/>
        <v>1</v>
      </c>
      <c r="L53" s="204">
        <f t="shared" si="17"/>
        <v>1</v>
      </c>
      <c r="M53" s="204">
        <f t="shared" si="17"/>
        <v>1</v>
      </c>
      <c r="N53" s="204">
        <f t="shared" si="17"/>
        <v>3</v>
      </c>
      <c r="O53" s="260">
        <f t="shared" si="17"/>
        <v>8</v>
      </c>
    </row>
    <row r="54" spans="1:20" x14ac:dyDescent="0.25">
      <c r="A54" s="62"/>
      <c r="B54" s="239" t="s">
        <v>113</v>
      </c>
      <c r="C54" s="323">
        <v>0</v>
      </c>
      <c r="D54" s="200">
        <v>0</v>
      </c>
      <c r="E54" s="200">
        <v>0</v>
      </c>
      <c r="F54" s="200">
        <v>0</v>
      </c>
      <c r="G54" s="200">
        <v>1</v>
      </c>
      <c r="H54" s="200">
        <v>0</v>
      </c>
      <c r="I54" s="200">
        <v>0</v>
      </c>
      <c r="J54" s="200">
        <v>1</v>
      </c>
      <c r="K54" s="200">
        <v>0</v>
      </c>
      <c r="L54" s="200">
        <v>0</v>
      </c>
      <c r="M54" s="200">
        <v>1</v>
      </c>
      <c r="N54" s="200">
        <v>1</v>
      </c>
      <c r="O54" s="259">
        <f>SUM(C54:N54)</f>
        <v>4</v>
      </c>
    </row>
    <row r="55" spans="1:20" x14ac:dyDescent="0.25">
      <c r="A55" s="62"/>
      <c r="B55" s="239" t="s">
        <v>112</v>
      </c>
      <c r="C55" s="323">
        <v>0</v>
      </c>
      <c r="D55" s="200">
        <v>0</v>
      </c>
      <c r="E55" s="200">
        <v>0</v>
      </c>
      <c r="F55" s="200">
        <v>0</v>
      </c>
      <c r="G55" s="200">
        <v>0</v>
      </c>
      <c r="H55" s="200">
        <v>0</v>
      </c>
      <c r="I55" s="200">
        <v>0</v>
      </c>
      <c r="J55" s="200">
        <v>0</v>
      </c>
      <c r="K55" s="200">
        <v>1</v>
      </c>
      <c r="L55" s="200">
        <v>1</v>
      </c>
      <c r="M55" s="200">
        <v>0</v>
      </c>
      <c r="N55" s="200">
        <v>2</v>
      </c>
      <c r="O55" s="259">
        <f>SUM(C55:N55)</f>
        <v>4</v>
      </c>
    </row>
    <row r="56" spans="1:20" s="74" customFormat="1" x14ac:dyDescent="0.25">
      <c r="A56" s="316"/>
      <c r="B56" s="238" t="s">
        <v>142</v>
      </c>
      <c r="C56" s="324">
        <f t="shared" ref="C56:O56" si="18">SUM(C57:C58)</f>
        <v>9</v>
      </c>
      <c r="D56" s="204">
        <f t="shared" si="18"/>
        <v>3</v>
      </c>
      <c r="E56" s="204">
        <f t="shared" si="18"/>
        <v>2</v>
      </c>
      <c r="F56" s="204">
        <f t="shared" si="18"/>
        <v>3</v>
      </c>
      <c r="G56" s="204">
        <f t="shared" si="18"/>
        <v>1</v>
      </c>
      <c r="H56" s="204">
        <f t="shared" si="18"/>
        <v>3</v>
      </c>
      <c r="I56" s="204">
        <f t="shared" si="18"/>
        <v>3</v>
      </c>
      <c r="J56" s="204">
        <f t="shared" si="18"/>
        <v>4</v>
      </c>
      <c r="K56" s="204">
        <f t="shared" si="18"/>
        <v>2</v>
      </c>
      <c r="L56" s="204">
        <f t="shared" si="18"/>
        <v>1</v>
      </c>
      <c r="M56" s="204">
        <f t="shared" si="18"/>
        <v>3</v>
      </c>
      <c r="N56" s="204">
        <f t="shared" si="18"/>
        <v>3</v>
      </c>
      <c r="O56" s="260">
        <f t="shared" si="18"/>
        <v>37</v>
      </c>
    </row>
    <row r="57" spans="1:20" s="74" customFormat="1" x14ac:dyDescent="0.25">
      <c r="A57" s="316"/>
      <c r="B57" s="239" t="s">
        <v>113</v>
      </c>
      <c r="C57" s="323">
        <v>6</v>
      </c>
      <c r="D57" s="200">
        <v>2</v>
      </c>
      <c r="E57" s="200">
        <v>1</v>
      </c>
      <c r="F57" s="200">
        <v>2</v>
      </c>
      <c r="G57" s="200">
        <v>1</v>
      </c>
      <c r="H57" s="200">
        <v>2</v>
      </c>
      <c r="I57" s="200">
        <v>2</v>
      </c>
      <c r="J57" s="200">
        <v>3</v>
      </c>
      <c r="K57" s="200">
        <v>1</v>
      </c>
      <c r="L57" s="200">
        <v>1</v>
      </c>
      <c r="M57" s="200">
        <v>2</v>
      </c>
      <c r="N57" s="200">
        <v>2</v>
      </c>
      <c r="O57" s="259">
        <f>SUM(C57:N57)</f>
        <v>25</v>
      </c>
    </row>
    <row r="58" spans="1:20" s="74" customFormat="1" ht="15.75" thickBot="1" x14ac:dyDescent="0.3">
      <c r="A58" s="316"/>
      <c r="B58" s="239" t="s">
        <v>112</v>
      </c>
      <c r="C58" s="325">
        <v>3</v>
      </c>
      <c r="D58" s="326">
        <v>1</v>
      </c>
      <c r="E58" s="326">
        <v>1</v>
      </c>
      <c r="F58" s="326">
        <v>1</v>
      </c>
      <c r="G58" s="326">
        <v>0</v>
      </c>
      <c r="H58" s="326">
        <v>1</v>
      </c>
      <c r="I58" s="326">
        <v>1</v>
      </c>
      <c r="J58" s="326">
        <v>1</v>
      </c>
      <c r="K58" s="326">
        <v>1</v>
      </c>
      <c r="L58" s="326">
        <v>0</v>
      </c>
      <c r="M58" s="326">
        <v>1</v>
      </c>
      <c r="N58" s="326">
        <v>1</v>
      </c>
      <c r="O58" s="327">
        <f>SUM(C58:N58)</f>
        <v>12</v>
      </c>
    </row>
    <row r="59" spans="1:20" ht="19.5" customHeight="1" x14ac:dyDescent="0.25">
      <c r="B59" s="4" t="s">
        <v>404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ht="15.75" x14ac:dyDescent="0.25">
      <c r="B60" s="4" t="s">
        <v>405</v>
      </c>
      <c r="P60" s="73"/>
      <c r="Q60" s="73"/>
      <c r="R60" s="73"/>
    </row>
    <row r="61" spans="1:20" ht="15.75" x14ac:dyDescent="0.25">
      <c r="B61" s="4" t="s">
        <v>406</v>
      </c>
      <c r="P61" s="73"/>
      <c r="Q61" s="73"/>
      <c r="R61" s="73"/>
    </row>
    <row r="62" spans="1:20" x14ac:dyDescent="0.25">
      <c r="P62" s="73"/>
      <c r="Q62" s="73"/>
      <c r="R62" s="73"/>
    </row>
    <row r="63" spans="1:20" x14ac:dyDescent="0.25">
      <c r="P63" s="73"/>
      <c r="Q63" s="73"/>
      <c r="R63" s="73"/>
    </row>
    <row r="64" spans="1:20" x14ac:dyDescent="0.25">
      <c r="P64" s="73"/>
      <c r="Q64" s="73"/>
      <c r="R64" s="73"/>
    </row>
    <row r="65" spans="16:18" x14ac:dyDescent="0.25">
      <c r="P65" s="73"/>
      <c r="Q65" s="73"/>
      <c r="R65" s="73"/>
    </row>
    <row r="66" spans="16:18" x14ac:dyDescent="0.25">
      <c r="P66" s="73"/>
      <c r="Q66" s="73"/>
      <c r="R66" s="73"/>
    </row>
    <row r="67" spans="16:18" x14ac:dyDescent="0.25">
      <c r="P67" s="73"/>
      <c r="Q67" s="73"/>
      <c r="R67" s="73"/>
    </row>
    <row r="68" spans="16:18" x14ac:dyDescent="0.25">
      <c r="P68" s="73"/>
      <c r="Q68" s="73"/>
      <c r="R68" s="73"/>
    </row>
    <row r="69" spans="16:18" x14ac:dyDescent="0.25">
      <c r="P69" s="73"/>
      <c r="Q69" s="73"/>
      <c r="R69" s="73"/>
    </row>
    <row r="70" spans="16:18" x14ac:dyDescent="0.25">
      <c r="P70" s="73"/>
      <c r="Q70" s="73"/>
      <c r="R70" s="73"/>
    </row>
    <row r="71" spans="16:18" x14ac:dyDescent="0.25">
      <c r="P71" s="73"/>
      <c r="Q71" s="73"/>
      <c r="R71" s="73"/>
    </row>
  </sheetData>
  <mergeCells count="12">
    <mergeCell ref="B32:O32"/>
    <mergeCell ref="B34:O34"/>
    <mergeCell ref="B35:O35"/>
    <mergeCell ref="B36:B37"/>
    <mergeCell ref="C36:N36"/>
    <mergeCell ref="O36:O37"/>
    <mergeCell ref="B3:O3"/>
    <mergeCell ref="B4:O4"/>
    <mergeCell ref="B1:O1"/>
    <mergeCell ref="B5:B6"/>
    <mergeCell ref="O5:O6"/>
    <mergeCell ref="C5:N5"/>
  </mergeCells>
  <printOptions horizontalCentered="1" verticalCentered="1"/>
  <pageMargins left="0" right="0" top="0" bottom="0" header="0" footer="0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42"/>
  <sheetViews>
    <sheetView showGridLines="0" view="pageBreakPreview" topLeftCell="A27" zoomScaleNormal="100" zoomScaleSheetLayoutView="100" workbookViewId="0">
      <selection activeCell="B47" sqref="B47:B49"/>
    </sheetView>
  </sheetViews>
  <sheetFormatPr baseColWidth="10" defaultRowHeight="15" x14ac:dyDescent="0.25"/>
  <cols>
    <col min="2" max="2" width="15.5703125" customWidth="1"/>
    <col min="3" max="3" width="18.28515625" customWidth="1"/>
    <col min="4" max="4" width="22.28515625" customWidth="1"/>
    <col min="5" max="5" width="21.42578125" customWidth="1"/>
    <col min="6" max="7" width="12.28515625" customWidth="1"/>
    <col min="8" max="8" width="10.42578125" customWidth="1"/>
    <col min="9" max="10" width="12.28515625" customWidth="1"/>
  </cols>
  <sheetData>
    <row r="1" spans="2:10" x14ac:dyDescent="0.25">
      <c r="B1" s="555" t="s">
        <v>390</v>
      </c>
      <c r="C1" s="555"/>
      <c r="D1" s="555"/>
      <c r="E1" s="555"/>
      <c r="F1" s="555"/>
      <c r="G1" s="555"/>
      <c r="H1" s="555"/>
      <c r="I1" s="82"/>
      <c r="J1" s="82"/>
    </row>
    <row r="2" spans="2:10" ht="15.75" x14ac:dyDescent="0.25">
      <c r="C2" s="58" t="s">
        <v>59</v>
      </c>
      <c r="D2" s="58"/>
      <c r="E2" s="58"/>
      <c r="F2" s="58"/>
      <c r="G2" s="58"/>
      <c r="H2" s="58"/>
      <c r="I2" s="83"/>
      <c r="J2" s="85"/>
    </row>
    <row r="3" spans="2:10" ht="22.5" customHeight="1" x14ac:dyDescent="0.25">
      <c r="B3" s="558" t="s">
        <v>157</v>
      </c>
      <c r="C3" s="558"/>
      <c r="D3" s="558"/>
      <c r="E3" s="558"/>
      <c r="F3" s="558"/>
      <c r="G3" s="558"/>
      <c r="H3" s="558"/>
      <c r="I3" s="178"/>
      <c r="J3" s="72"/>
    </row>
    <row r="4" spans="2:10" ht="20.25" customHeight="1" x14ac:dyDescent="0.25">
      <c r="B4" s="555" t="s">
        <v>156</v>
      </c>
      <c r="C4" s="555"/>
      <c r="D4" s="555"/>
      <c r="E4" s="555"/>
      <c r="F4" s="555"/>
      <c r="G4" s="555"/>
      <c r="H4" s="555"/>
      <c r="I4" s="82"/>
      <c r="J4" s="72"/>
    </row>
    <row r="5" spans="2:10" ht="22.5" customHeight="1" x14ac:dyDescent="0.25">
      <c r="B5" s="555">
        <v>2019</v>
      </c>
      <c r="C5" s="555"/>
      <c r="D5" s="555"/>
      <c r="E5" s="555"/>
      <c r="F5" s="555"/>
      <c r="G5" s="555"/>
      <c r="H5" s="555"/>
      <c r="I5" s="82"/>
      <c r="J5" s="72"/>
    </row>
    <row r="7" spans="2:10" ht="45.2" customHeight="1" thickBot="1" x14ac:dyDescent="0.3">
      <c r="D7" s="328" t="s">
        <v>54</v>
      </c>
      <c r="E7" s="329" t="s">
        <v>155</v>
      </c>
    </row>
    <row r="8" spans="2:10" ht="22.5" customHeight="1" x14ac:dyDescent="0.25">
      <c r="D8" s="331" t="s">
        <v>154</v>
      </c>
      <c r="E8" s="332">
        <v>1153</v>
      </c>
    </row>
    <row r="9" spans="2:10" x14ac:dyDescent="0.25">
      <c r="D9" s="331" t="s">
        <v>153</v>
      </c>
      <c r="E9" s="333">
        <v>1083</v>
      </c>
    </row>
    <row r="10" spans="2:10" x14ac:dyDescent="0.25">
      <c r="D10" s="331" t="s">
        <v>152</v>
      </c>
      <c r="E10" s="333">
        <v>1101</v>
      </c>
    </row>
    <row r="11" spans="2:10" x14ac:dyDescent="0.25">
      <c r="D11" s="331" t="s">
        <v>151</v>
      </c>
      <c r="E11" s="333">
        <v>1033</v>
      </c>
    </row>
    <row r="12" spans="2:10" x14ac:dyDescent="0.25">
      <c r="D12" s="331" t="s">
        <v>150</v>
      </c>
      <c r="E12" s="333">
        <v>1065</v>
      </c>
    </row>
    <row r="13" spans="2:10" x14ac:dyDescent="0.25">
      <c r="D13" s="331" t="s">
        <v>149</v>
      </c>
      <c r="E13" s="333">
        <v>746</v>
      </c>
    </row>
    <row r="14" spans="2:10" x14ac:dyDescent="0.25">
      <c r="D14" s="331" t="s">
        <v>148</v>
      </c>
      <c r="E14" s="333">
        <v>800</v>
      </c>
    </row>
    <row r="15" spans="2:10" x14ac:dyDescent="0.25">
      <c r="D15" s="331" t="s">
        <v>147</v>
      </c>
      <c r="E15" s="333">
        <v>955</v>
      </c>
    </row>
    <row r="16" spans="2:10" x14ac:dyDescent="0.25">
      <c r="D16" s="331" t="s">
        <v>146</v>
      </c>
      <c r="E16" s="333">
        <v>1031</v>
      </c>
    </row>
    <row r="17" spans="3:5" x14ac:dyDescent="0.25">
      <c r="D17" s="331" t="s">
        <v>145</v>
      </c>
      <c r="E17" s="333">
        <v>1051</v>
      </c>
    </row>
    <row r="18" spans="3:5" x14ac:dyDescent="0.25">
      <c r="D18" s="331" t="s">
        <v>144</v>
      </c>
      <c r="E18" s="333">
        <v>873</v>
      </c>
    </row>
    <row r="19" spans="3:5" x14ac:dyDescent="0.25">
      <c r="D19" s="331" t="s">
        <v>143</v>
      </c>
      <c r="E19" s="333">
        <v>963</v>
      </c>
    </row>
    <row r="20" spans="3:5" ht="4.5" customHeight="1" thickBot="1" x14ac:dyDescent="0.3">
      <c r="D20" s="277"/>
      <c r="E20" s="334"/>
    </row>
    <row r="21" spans="3:5" ht="27.75" customHeight="1" x14ac:dyDescent="0.25">
      <c r="D21" s="328" t="s">
        <v>1</v>
      </c>
      <c r="E21" s="330">
        <f>SUM(E8:E20)</f>
        <v>11854</v>
      </c>
    </row>
    <row r="22" spans="3:5" x14ac:dyDescent="0.25">
      <c r="C22" s="22"/>
    </row>
    <row r="25" spans="3:5" ht="45.2" customHeight="1" x14ac:dyDescent="0.25"/>
    <row r="26" spans="3:5" ht="22.5" customHeight="1" x14ac:dyDescent="0.25"/>
    <row r="39" spans="2:2" ht="21.75" customHeight="1" x14ac:dyDescent="0.25"/>
    <row r="40" spans="2:2" ht="18.75" customHeight="1" x14ac:dyDescent="0.25">
      <c r="B40" s="4" t="s">
        <v>404</v>
      </c>
    </row>
    <row r="41" spans="2:2" ht="15.75" x14ac:dyDescent="0.25">
      <c r="B41" s="4" t="s">
        <v>405</v>
      </c>
    </row>
    <row r="42" spans="2:2" ht="15.75" x14ac:dyDescent="0.25">
      <c r="B42" s="4" t="s">
        <v>406</v>
      </c>
    </row>
  </sheetData>
  <mergeCells count="4">
    <mergeCell ref="B5:H5"/>
    <mergeCell ref="B4:H4"/>
    <mergeCell ref="B3:H3"/>
    <mergeCell ref="B1:H1"/>
  </mergeCells>
  <printOptions horizontalCentered="1" verticalCentered="1"/>
  <pageMargins left="0" right="0" top="0" bottom="0" header="0" footer="0"/>
  <pageSetup paperSize="9" scale="8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79"/>
  <sheetViews>
    <sheetView showGridLines="0" view="pageBreakPreview" topLeftCell="A57" zoomScale="85" zoomScaleNormal="100" zoomScaleSheetLayoutView="85" workbookViewId="0">
      <selection activeCell="B47" sqref="B47:B49"/>
    </sheetView>
  </sheetViews>
  <sheetFormatPr baseColWidth="10" defaultColWidth="11.42578125" defaultRowHeight="14.25" x14ac:dyDescent="0.2"/>
  <cols>
    <col min="1" max="2" width="11.42578125" style="45"/>
    <col min="3" max="3" width="12.85546875" style="45" customWidth="1"/>
    <col min="4" max="4" width="13.28515625" style="45" customWidth="1"/>
    <col min="5" max="6" width="12.85546875" style="45" customWidth="1"/>
    <col min="7" max="8" width="16.28515625" style="45" customWidth="1"/>
    <col min="9" max="16384" width="11.42578125" style="45"/>
  </cols>
  <sheetData>
    <row r="1" spans="2:8" s="88" customFormat="1" ht="15" x14ac:dyDescent="0.25">
      <c r="B1" s="559" t="s">
        <v>392</v>
      </c>
      <c r="C1" s="559"/>
      <c r="D1" s="559"/>
      <c r="E1" s="559"/>
      <c r="F1" s="559"/>
      <c r="G1" s="559"/>
      <c r="H1" s="559"/>
    </row>
    <row r="2" spans="2:8" s="88" customFormat="1" ht="17.45" customHeight="1" x14ac:dyDescent="0.25">
      <c r="B2" s="48" t="s">
        <v>59</v>
      </c>
      <c r="C2" s="48"/>
      <c r="D2" s="48"/>
      <c r="E2" s="48"/>
      <c r="F2" s="48"/>
      <c r="G2" s="48"/>
      <c r="H2" s="48"/>
    </row>
    <row r="3" spans="2:8" s="88" customFormat="1" ht="17.45" customHeight="1" x14ac:dyDescent="0.25">
      <c r="B3" s="560" t="s">
        <v>166</v>
      </c>
      <c r="C3" s="560"/>
      <c r="D3" s="560"/>
      <c r="E3" s="560"/>
      <c r="F3" s="560"/>
      <c r="G3" s="560"/>
      <c r="H3" s="560"/>
    </row>
    <row r="4" spans="2:8" s="88" customFormat="1" ht="17.45" customHeight="1" x14ac:dyDescent="0.25">
      <c r="B4" s="564" t="s">
        <v>164</v>
      </c>
      <c r="C4" s="564"/>
      <c r="D4" s="564"/>
      <c r="E4" s="564"/>
      <c r="F4" s="564"/>
      <c r="G4" s="564"/>
      <c r="H4" s="564"/>
    </row>
    <row r="5" spans="2:8" s="88" customFormat="1" ht="17.45" customHeight="1" x14ac:dyDescent="0.25">
      <c r="B5" s="560" t="s">
        <v>379</v>
      </c>
      <c r="C5" s="560"/>
      <c r="D5" s="560"/>
      <c r="E5" s="560"/>
      <c r="F5" s="560"/>
      <c r="G5" s="560"/>
      <c r="H5" s="560"/>
    </row>
    <row r="6" spans="2:8" s="88" customFormat="1" ht="6" customHeight="1" x14ac:dyDescent="0.25"/>
    <row r="7" spans="2:8" s="88" customFormat="1" ht="27.75" customHeight="1" thickBot="1" x14ac:dyDescent="0.3">
      <c r="B7" s="563" t="s">
        <v>163</v>
      </c>
      <c r="C7" s="561" t="s">
        <v>162</v>
      </c>
      <c r="D7" s="561"/>
      <c r="E7" s="561" t="s">
        <v>161</v>
      </c>
      <c r="F7" s="561"/>
      <c r="G7" s="561" t="s">
        <v>160</v>
      </c>
      <c r="H7" s="563" t="s">
        <v>159</v>
      </c>
    </row>
    <row r="8" spans="2:8" s="88" customFormat="1" ht="30" customHeight="1" thickBot="1" x14ac:dyDescent="0.3">
      <c r="B8" s="563"/>
      <c r="C8" s="251" t="s">
        <v>115</v>
      </c>
      <c r="D8" s="251" t="s">
        <v>114</v>
      </c>
      <c r="E8" s="251" t="s">
        <v>117</v>
      </c>
      <c r="F8" s="345" t="s">
        <v>158</v>
      </c>
      <c r="G8" s="562"/>
      <c r="H8" s="563"/>
    </row>
    <row r="9" spans="2:8" ht="27.2" customHeight="1" x14ac:dyDescent="0.2">
      <c r="B9" s="337">
        <v>1993</v>
      </c>
      <c r="C9" s="346">
        <v>0</v>
      </c>
      <c r="D9" s="347">
        <v>22869</v>
      </c>
      <c r="E9" s="348">
        <v>1400</v>
      </c>
      <c r="F9" s="349">
        <v>644</v>
      </c>
      <c r="G9" s="350">
        <v>1262</v>
      </c>
      <c r="H9" s="349">
        <v>7033</v>
      </c>
    </row>
    <row r="10" spans="2:8" x14ac:dyDescent="0.2">
      <c r="B10" s="338">
        <v>1994</v>
      </c>
      <c r="C10" s="339">
        <v>0</v>
      </c>
      <c r="D10" s="89">
        <v>29342</v>
      </c>
      <c r="E10" s="341">
        <v>1192</v>
      </c>
      <c r="F10" s="340">
        <v>1278</v>
      </c>
      <c r="G10" s="351">
        <v>1559</v>
      </c>
      <c r="H10" s="340">
        <v>15522</v>
      </c>
    </row>
    <row r="11" spans="2:8" x14ac:dyDescent="0.2">
      <c r="B11" s="338">
        <v>1995</v>
      </c>
      <c r="C11" s="339">
        <v>0</v>
      </c>
      <c r="D11" s="89">
        <v>35627</v>
      </c>
      <c r="E11" s="341">
        <v>1187</v>
      </c>
      <c r="F11" s="340">
        <v>1101</v>
      </c>
      <c r="G11" s="351">
        <v>1361</v>
      </c>
      <c r="H11" s="340">
        <v>15719</v>
      </c>
    </row>
    <row r="12" spans="2:8" x14ac:dyDescent="0.2">
      <c r="B12" s="338">
        <v>1996</v>
      </c>
      <c r="C12" s="339">
        <v>0</v>
      </c>
      <c r="D12" s="89">
        <v>19969</v>
      </c>
      <c r="E12" s="341">
        <v>1918</v>
      </c>
      <c r="F12" s="340">
        <v>1068</v>
      </c>
      <c r="G12" s="352">
        <v>0</v>
      </c>
      <c r="H12" s="340">
        <v>11671</v>
      </c>
    </row>
    <row r="13" spans="2:8" x14ac:dyDescent="0.2">
      <c r="B13" s="338">
        <v>1997</v>
      </c>
      <c r="C13" s="341">
        <v>9730</v>
      </c>
      <c r="D13" s="89">
        <v>27388</v>
      </c>
      <c r="E13" s="341">
        <v>2995</v>
      </c>
      <c r="F13" s="340">
        <v>1341</v>
      </c>
      <c r="G13" s="351">
        <v>750</v>
      </c>
      <c r="H13" s="340">
        <v>14637</v>
      </c>
    </row>
    <row r="14" spans="2:8" x14ac:dyDescent="0.2">
      <c r="B14" s="338">
        <v>1998</v>
      </c>
      <c r="C14" s="341">
        <v>21516</v>
      </c>
      <c r="D14" s="89">
        <v>43196</v>
      </c>
      <c r="E14" s="341">
        <v>2741</v>
      </c>
      <c r="F14" s="340">
        <v>1838</v>
      </c>
      <c r="G14" s="351">
        <v>2475</v>
      </c>
      <c r="H14" s="340">
        <v>13569</v>
      </c>
    </row>
    <row r="15" spans="2:8" x14ac:dyDescent="0.2">
      <c r="B15" s="338">
        <v>1999</v>
      </c>
      <c r="C15" s="341">
        <v>14665</v>
      </c>
      <c r="D15" s="89">
        <v>43319</v>
      </c>
      <c r="E15" s="341">
        <v>2587</v>
      </c>
      <c r="F15" s="340">
        <v>2086</v>
      </c>
      <c r="G15" s="351">
        <v>2078</v>
      </c>
      <c r="H15" s="340">
        <v>11345</v>
      </c>
    </row>
    <row r="16" spans="2:8" x14ac:dyDescent="0.2">
      <c r="B16" s="338">
        <v>2000</v>
      </c>
      <c r="C16" s="341">
        <v>9003</v>
      </c>
      <c r="D16" s="89">
        <v>39194</v>
      </c>
      <c r="E16" s="341">
        <v>2637</v>
      </c>
      <c r="F16" s="340">
        <v>1715</v>
      </c>
      <c r="G16" s="351">
        <v>1826</v>
      </c>
      <c r="H16" s="340">
        <v>8343</v>
      </c>
    </row>
    <row r="17" spans="2:8" x14ac:dyDescent="0.2">
      <c r="B17" s="338">
        <v>2001</v>
      </c>
      <c r="C17" s="341">
        <v>9363</v>
      </c>
      <c r="D17" s="89">
        <v>40508</v>
      </c>
      <c r="E17" s="341">
        <v>2463</v>
      </c>
      <c r="F17" s="340">
        <v>2030</v>
      </c>
      <c r="G17" s="351">
        <v>1581</v>
      </c>
      <c r="H17" s="340">
        <v>9285</v>
      </c>
    </row>
    <row r="18" spans="2:8" x14ac:dyDescent="0.2">
      <c r="B18" s="338">
        <v>2002</v>
      </c>
      <c r="C18" s="341">
        <v>10133</v>
      </c>
      <c r="D18" s="89">
        <v>37393</v>
      </c>
      <c r="E18" s="341">
        <v>2606</v>
      </c>
      <c r="F18" s="340">
        <v>1677</v>
      </c>
      <c r="G18" s="351">
        <v>1852</v>
      </c>
      <c r="H18" s="340">
        <v>7875</v>
      </c>
    </row>
    <row r="19" spans="2:8" x14ac:dyDescent="0.2">
      <c r="B19" s="338">
        <v>2003</v>
      </c>
      <c r="C19" s="341">
        <v>23702</v>
      </c>
      <c r="D19" s="89">
        <v>38636</v>
      </c>
      <c r="E19" s="341">
        <v>2616</v>
      </c>
      <c r="F19" s="340">
        <v>2209</v>
      </c>
      <c r="G19" s="351">
        <v>1227</v>
      </c>
      <c r="H19" s="340">
        <v>8568</v>
      </c>
    </row>
    <row r="20" spans="2:8" x14ac:dyDescent="0.2">
      <c r="B20" s="338">
        <v>2004</v>
      </c>
      <c r="C20" s="341">
        <v>23561</v>
      </c>
      <c r="D20" s="89">
        <v>36424</v>
      </c>
      <c r="E20" s="341">
        <v>2129</v>
      </c>
      <c r="F20" s="340">
        <v>1829</v>
      </c>
      <c r="G20" s="351">
        <v>1073</v>
      </c>
      <c r="H20" s="340">
        <v>9477</v>
      </c>
    </row>
    <row r="21" spans="2:8" x14ac:dyDescent="0.2">
      <c r="B21" s="338">
        <v>2005</v>
      </c>
      <c r="C21" s="341">
        <v>14782</v>
      </c>
      <c r="D21" s="89">
        <v>46266</v>
      </c>
      <c r="E21" s="341">
        <v>2359</v>
      </c>
      <c r="F21" s="340">
        <v>2139</v>
      </c>
      <c r="G21" s="351">
        <v>1308</v>
      </c>
      <c r="H21" s="340">
        <v>10637</v>
      </c>
    </row>
    <row r="22" spans="2:8" x14ac:dyDescent="0.2">
      <c r="B22" s="338">
        <v>2006</v>
      </c>
      <c r="C22" s="341">
        <v>18937</v>
      </c>
      <c r="D22" s="89">
        <v>88764</v>
      </c>
      <c r="E22" s="341">
        <v>2604</v>
      </c>
      <c r="F22" s="340">
        <v>2815</v>
      </c>
      <c r="G22" s="351">
        <v>1517</v>
      </c>
      <c r="H22" s="340">
        <v>12909</v>
      </c>
    </row>
    <row r="23" spans="2:8" x14ac:dyDescent="0.2">
      <c r="B23" s="338">
        <v>2007</v>
      </c>
      <c r="C23" s="341">
        <v>21134</v>
      </c>
      <c r="D23" s="89">
        <v>110375</v>
      </c>
      <c r="E23" s="341">
        <v>2784</v>
      </c>
      <c r="F23" s="340">
        <v>3283</v>
      </c>
      <c r="G23" s="351">
        <v>1321</v>
      </c>
      <c r="H23" s="340">
        <v>13214</v>
      </c>
    </row>
    <row r="24" spans="2:8" x14ac:dyDescent="0.2">
      <c r="B24" s="338">
        <v>2008</v>
      </c>
      <c r="C24" s="341">
        <v>23974</v>
      </c>
      <c r="D24" s="89">
        <v>132227</v>
      </c>
      <c r="E24" s="341">
        <v>3312</v>
      </c>
      <c r="F24" s="340">
        <v>3745</v>
      </c>
      <c r="G24" s="351">
        <v>1777</v>
      </c>
      <c r="H24" s="340">
        <v>14346</v>
      </c>
    </row>
    <row r="25" spans="2:8" x14ac:dyDescent="0.2">
      <c r="B25" s="338">
        <v>2009</v>
      </c>
      <c r="C25" s="341">
        <v>24776</v>
      </c>
      <c r="D25" s="89">
        <v>158441</v>
      </c>
      <c r="E25" s="341">
        <v>3655</v>
      </c>
      <c r="F25" s="340">
        <v>4180</v>
      </c>
      <c r="G25" s="351">
        <v>1067</v>
      </c>
      <c r="H25" s="340">
        <v>16241</v>
      </c>
    </row>
    <row r="26" spans="2:8" x14ac:dyDescent="0.2">
      <c r="B26" s="338">
        <v>2010</v>
      </c>
      <c r="C26" s="341">
        <v>36537</v>
      </c>
      <c r="D26" s="89">
        <v>218627</v>
      </c>
      <c r="E26" s="341">
        <v>4211</v>
      </c>
      <c r="F26" s="340">
        <v>3528</v>
      </c>
      <c r="G26" s="351">
        <v>1738</v>
      </c>
      <c r="H26" s="340">
        <v>20820</v>
      </c>
    </row>
    <row r="27" spans="2:8" x14ac:dyDescent="0.2">
      <c r="B27" s="338">
        <v>2011</v>
      </c>
      <c r="C27" s="341">
        <v>29669</v>
      </c>
      <c r="D27" s="89">
        <v>178555</v>
      </c>
      <c r="E27" s="341">
        <v>3594</v>
      </c>
      <c r="F27" s="340">
        <v>2521</v>
      </c>
      <c r="G27" s="351">
        <v>1562</v>
      </c>
      <c r="H27" s="340">
        <v>17871</v>
      </c>
    </row>
    <row r="28" spans="2:8" x14ac:dyDescent="0.2">
      <c r="B28" s="338">
        <v>2012</v>
      </c>
      <c r="C28" s="341">
        <v>24340</v>
      </c>
      <c r="D28" s="89">
        <v>175845</v>
      </c>
      <c r="E28" s="341">
        <v>3518</v>
      </c>
      <c r="F28" s="340">
        <v>2855</v>
      </c>
      <c r="G28" s="351">
        <v>1593</v>
      </c>
      <c r="H28" s="340">
        <v>21914</v>
      </c>
    </row>
    <row r="29" spans="2:8" x14ac:dyDescent="0.2">
      <c r="B29" s="338">
        <v>2013</v>
      </c>
      <c r="C29" s="341">
        <v>30555</v>
      </c>
      <c r="D29" s="89">
        <v>214536</v>
      </c>
      <c r="E29" s="341">
        <v>4457</v>
      </c>
      <c r="F29" s="340">
        <v>2291</v>
      </c>
      <c r="G29" s="351">
        <v>1813</v>
      </c>
      <c r="H29" s="340">
        <v>22375</v>
      </c>
    </row>
    <row r="30" spans="2:8" x14ac:dyDescent="0.2">
      <c r="B30" s="338">
        <v>2014</v>
      </c>
      <c r="C30" s="341">
        <v>40329</v>
      </c>
      <c r="D30" s="89">
        <v>248209</v>
      </c>
      <c r="E30" s="341">
        <v>3747</v>
      </c>
      <c r="F30" s="340">
        <v>1995</v>
      </c>
      <c r="G30" s="351">
        <v>1532</v>
      </c>
      <c r="H30" s="340">
        <v>20344</v>
      </c>
    </row>
    <row r="31" spans="2:8" x14ac:dyDescent="0.2">
      <c r="B31" s="338">
        <v>2015</v>
      </c>
      <c r="C31" s="341">
        <v>27994</v>
      </c>
      <c r="D31" s="89">
        <v>185678</v>
      </c>
      <c r="E31" s="341">
        <v>2810</v>
      </c>
      <c r="F31" s="340">
        <v>1573</v>
      </c>
      <c r="G31" s="351">
        <v>1303</v>
      </c>
      <c r="H31" s="340">
        <v>15789</v>
      </c>
    </row>
    <row r="32" spans="2:8" x14ac:dyDescent="0.2">
      <c r="B32" s="338">
        <v>2016</v>
      </c>
      <c r="C32" s="341">
        <v>24144</v>
      </c>
      <c r="D32" s="89">
        <v>218491</v>
      </c>
      <c r="E32" s="341">
        <v>3899</v>
      </c>
      <c r="F32" s="340">
        <v>1502</v>
      </c>
      <c r="G32" s="351">
        <v>1293</v>
      </c>
      <c r="H32" s="340">
        <v>17069</v>
      </c>
    </row>
    <row r="33" spans="2:8" x14ac:dyDescent="0.2">
      <c r="B33" s="338">
        <v>2017</v>
      </c>
      <c r="C33" s="341">
        <v>26932</v>
      </c>
      <c r="D33" s="89">
        <v>246430</v>
      </c>
      <c r="E33" s="341">
        <v>2294</v>
      </c>
      <c r="F33" s="340">
        <v>1524</v>
      </c>
      <c r="G33" s="351">
        <v>1464</v>
      </c>
      <c r="H33" s="340">
        <v>16521</v>
      </c>
    </row>
    <row r="34" spans="2:8" x14ac:dyDescent="0.2">
      <c r="B34" s="338">
        <v>2018</v>
      </c>
      <c r="C34" s="341">
        <v>27704</v>
      </c>
      <c r="D34" s="89">
        <v>245978</v>
      </c>
      <c r="E34" s="341">
        <v>3043</v>
      </c>
      <c r="F34" s="340">
        <v>1411</v>
      </c>
      <c r="G34" s="351">
        <v>1485</v>
      </c>
      <c r="H34" s="340">
        <v>16070</v>
      </c>
    </row>
    <row r="35" spans="2:8" ht="15" thickBot="1" x14ac:dyDescent="0.25">
      <c r="B35" s="338">
        <v>2019</v>
      </c>
      <c r="C35" s="342">
        <v>21626</v>
      </c>
      <c r="D35" s="343">
        <v>268855</v>
      </c>
      <c r="E35" s="342">
        <v>2859</v>
      </c>
      <c r="F35" s="344">
        <v>2553</v>
      </c>
      <c r="G35" s="353">
        <v>1779</v>
      </c>
      <c r="H35" s="344">
        <v>18748</v>
      </c>
    </row>
    <row r="36" spans="2:8" ht="6" customHeight="1" x14ac:dyDescent="0.2">
      <c r="B36" s="76"/>
      <c r="C36" s="76"/>
      <c r="D36" s="76"/>
      <c r="E36" s="76"/>
      <c r="F36" s="76"/>
      <c r="G36" s="76"/>
      <c r="H36" s="76"/>
    </row>
    <row r="37" spans="2:8" ht="13.5" customHeight="1" x14ac:dyDescent="0.2">
      <c r="B37" s="18" t="s">
        <v>404</v>
      </c>
      <c r="C37" s="76"/>
      <c r="D37" s="76"/>
      <c r="E37" s="76"/>
      <c r="F37" s="76"/>
      <c r="G37" s="76"/>
      <c r="H37" s="76"/>
    </row>
    <row r="38" spans="2:8" ht="15" customHeight="1" x14ac:dyDescent="0.2">
      <c r="B38" s="18" t="s">
        <v>405</v>
      </c>
      <c r="C38" s="76"/>
      <c r="D38" s="76"/>
      <c r="E38" s="76"/>
      <c r="F38" s="76"/>
      <c r="G38" s="76"/>
      <c r="H38" s="76"/>
    </row>
    <row r="39" spans="2:8" x14ac:dyDescent="0.2">
      <c r="B39" s="18" t="s">
        <v>406</v>
      </c>
      <c r="C39" s="76"/>
      <c r="D39" s="76"/>
      <c r="E39" s="76"/>
      <c r="F39" s="76"/>
      <c r="G39" s="76"/>
      <c r="H39" s="76"/>
    </row>
    <row r="40" spans="2:8" ht="7.5" customHeight="1" x14ac:dyDescent="0.2">
      <c r="B40" s="76"/>
      <c r="C40" s="76"/>
      <c r="D40" s="76"/>
      <c r="E40" s="76"/>
      <c r="F40" s="76"/>
      <c r="G40" s="76"/>
      <c r="H40" s="76"/>
    </row>
    <row r="41" spans="2:8" ht="12" customHeight="1" x14ac:dyDescent="0.2">
      <c r="B41" s="565" t="s">
        <v>394</v>
      </c>
      <c r="C41" s="565"/>
      <c r="D41" s="565"/>
      <c r="E41" s="565"/>
      <c r="F41" s="565"/>
      <c r="G41" s="565"/>
      <c r="H41" s="565"/>
    </row>
    <row r="42" spans="2:8" ht="17.45" customHeight="1" x14ac:dyDescent="0.25">
      <c r="B42" s="335" t="s">
        <v>60</v>
      </c>
      <c r="C42" s="335"/>
      <c r="D42" s="335"/>
      <c r="E42" s="335"/>
      <c r="F42" s="335"/>
      <c r="G42" s="335"/>
      <c r="H42" s="335"/>
    </row>
    <row r="43" spans="2:8" ht="17.45" customHeight="1" x14ac:dyDescent="0.25">
      <c r="B43" s="566" t="s">
        <v>165</v>
      </c>
      <c r="C43" s="567"/>
      <c r="D43" s="567"/>
      <c r="E43" s="567"/>
      <c r="F43" s="567"/>
      <c r="G43" s="567"/>
      <c r="H43" s="567"/>
    </row>
    <row r="44" spans="2:8" ht="17.45" customHeight="1" x14ac:dyDescent="0.25">
      <c r="B44" s="566" t="s">
        <v>164</v>
      </c>
      <c r="C44" s="566"/>
      <c r="D44" s="566"/>
      <c r="E44" s="566"/>
      <c r="F44" s="566"/>
      <c r="G44" s="566"/>
      <c r="H44" s="566"/>
    </row>
    <row r="45" spans="2:8" ht="17.45" customHeight="1" x14ac:dyDescent="0.25">
      <c r="B45" s="567" t="s">
        <v>379</v>
      </c>
      <c r="C45" s="567"/>
      <c r="D45" s="567"/>
      <c r="E45" s="567"/>
      <c r="F45" s="567"/>
      <c r="G45" s="567"/>
      <c r="H45" s="567"/>
    </row>
    <row r="46" spans="2:8" ht="7.7" customHeight="1" x14ac:dyDescent="0.25">
      <c r="B46" s="336"/>
      <c r="C46" s="336"/>
      <c r="D46" s="336"/>
      <c r="E46" s="336"/>
      <c r="F46" s="336"/>
      <c r="G46" s="336"/>
      <c r="H46" s="336"/>
    </row>
    <row r="47" spans="2:8" ht="23.25" customHeight="1" thickBot="1" x14ac:dyDescent="0.25">
      <c r="B47" s="551" t="s">
        <v>163</v>
      </c>
      <c r="C47" s="561" t="s">
        <v>162</v>
      </c>
      <c r="D47" s="561"/>
      <c r="E47" s="561" t="s">
        <v>161</v>
      </c>
      <c r="F47" s="561"/>
      <c r="G47" s="561" t="s">
        <v>160</v>
      </c>
      <c r="H47" s="563" t="s">
        <v>159</v>
      </c>
    </row>
    <row r="48" spans="2:8" ht="24.75" thickBot="1" x14ac:dyDescent="0.25">
      <c r="B48" s="551"/>
      <c r="C48" s="251" t="s">
        <v>115</v>
      </c>
      <c r="D48" s="251" t="s">
        <v>114</v>
      </c>
      <c r="E48" s="251" t="s">
        <v>117</v>
      </c>
      <c r="F48" s="345" t="s">
        <v>158</v>
      </c>
      <c r="G48" s="562"/>
      <c r="H48" s="563"/>
    </row>
    <row r="49" spans="2:8" ht="15.75" customHeight="1" x14ac:dyDescent="0.2">
      <c r="B49" s="337">
        <v>1993</v>
      </c>
      <c r="C49" s="354">
        <v>0</v>
      </c>
      <c r="D49" s="355">
        <v>49590</v>
      </c>
      <c r="E49" s="356">
        <v>13543</v>
      </c>
      <c r="F49" s="357">
        <v>644</v>
      </c>
      <c r="G49" s="355">
        <v>2792</v>
      </c>
      <c r="H49" s="362">
        <v>7033</v>
      </c>
    </row>
    <row r="50" spans="2:8" x14ac:dyDescent="0.2">
      <c r="B50" s="338">
        <v>1994</v>
      </c>
      <c r="C50" s="339">
        <v>0</v>
      </c>
      <c r="D50" s="89">
        <v>61466</v>
      </c>
      <c r="E50" s="358">
        <v>10215</v>
      </c>
      <c r="F50" s="359">
        <v>1897</v>
      </c>
      <c r="G50" s="89">
        <v>3001</v>
      </c>
      <c r="H50" s="363">
        <v>17857</v>
      </c>
    </row>
    <row r="51" spans="2:8" x14ac:dyDescent="0.2">
      <c r="B51" s="338">
        <v>1995</v>
      </c>
      <c r="C51" s="339">
        <v>0</v>
      </c>
      <c r="D51" s="89">
        <v>87215</v>
      </c>
      <c r="E51" s="358">
        <v>9835</v>
      </c>
      <c r="F51" s="359">
        <v>4306</v>
      </c>
      <c r="G51" s="89">
        <v>3050</v>
      </c>
      <c r="H51" s="363">
        <v>29893</v>
      </c>
    </row>
    <row r="52" spans="2:8" x14ac:dyDescent="0.2">
      <c r="B52" s="338">
        <v>1996</v>
      </c>
      <c r="C52" s="339">
        <v>0</v>
      </c>
      <c r="D52" s="89">
        <v>83234</v>
      </c>
      <c r="E52" s="358">
        <v>10417</v>
      </c>
      <c r="F52" s="359">
        <v>5742</v>
      </c>
      <c r="G52" s="89">
        <v>1240</v>
      </c>
      <c r="H52" s="363">
        <v>28763</v>
      </c>
    </row>
    <row r="53" spans="2:8" x14ac:dyDescent="0.2">
      <c r="B53" s="338">
        <v>1997</v>
      </c>
      <c r="C53" s="341">
        <v>16596</v>
      </c>
      <c r="D53" s="89">
        <v>87964</v>
      </c>
      <c r="E53" s="358">
        <v>11964</v>
      </c>
      <c r="F53" s="359">
        <v>6721</v>
      </c>
      <c r="G53" s="89">
        <v>2406</v>
      </c>
      <c r="H53" s="363">
        <v>36381</v>
      </c>
    </row>
    <row r="54" spans="2:8" x14ac:dyDescent="0.2">
      <c r="B54" s="338">
        <v>1998</v>
      </c>
      <c r="C54" s="341">
        <v>29885</v>
      </c>
      <c r="D54" s="89">
        <v>108081</v>
      </c>
      <c r="E54" s="358">
        <v>12167</v>
      </c>
      <c r="F54" s="359">
        <v>7913</v>
      </c>
      <c r="G54" s="89">
        <v>5365</v>
      </c>
      <c r="H54" s="363">
        <v>37878</v>
      </c>
    </row>
    <row r="55" spans="2:8" x14ac:dyDescent="0.2">
      <c r="B55" s="338">
        <v>1999</v>
      </c>
      <c r="C55" s="341">
        <v>25070</v>
      </c>
      <c r="D55" s="89">
        <v>117763</v>
      </c>
      <c r="E55" s="358">
        <v>11416</v>
      </c>
      <c r="F55" s="359">
        <v>8668</v>
      </c>
      <c r="G55" s="89">
        <v>5783</v>
      </c>
      <c r="H55" s="363">
        <v>34274</v>
      </c>
    </row>
    <row r="56" spans="2:8" x14ac:dyDescent="0.2">
      <c r="B56" s="338">
        <v>2000</v>
      </c>
      <c r="C56" s="341">
        <v>21320</v>
      </c>
      <c r="D56" s="89">
        <v>115998</v>
      </c>
      <c r="E56" s="358">
        <v>11557</v>
      </c>
      <c r="F56" s="359">
        <v>7745</v>
      </c>
      <c r="G56" s="89">
        <v>3679</v>
      </c>
      <c r="H56" s="363">
        <v>29636</v>
      </c>
    </row>
    <row r="57" spans="2:8" x14ac:dyDescent="0.2">
      <c r="B57" s="338">
        <v>2001</v>
      </c>
      <c r="C57" s="341">
        <v>22190</v>
      </c>
      <c r="D57" s="89">
        <v>128717</v>
      </c>
      <c r="E57" s="358">
        <v>10262</v>
      </c>
      <c r="F57" s="359">
        <v>8420</v>
      </c>
      <c r="G57" s="89">
        <v>3402</v>
      </c>
      <c r="H57" s="363">
        <v>28075</v>
      </c>
    </row>
    <row r="58" spans="2:8" x14ac:dyDescent="0.2">
      <c r="B58" s="338">
        <v>2002</v>
      </c>
      <c r="C58" s="341">
        <v>20923</v>
      </c>
      <c r="D58" s="89">
        <v>121322</v>
      </c>
      <c r="E58" s="358">
        <v>8681</v>
      </c>
      <c r="F58" s="359">
        <v>7683</v>
      </c>
      <c r="G58" s="89">
        <v>3310</v>
      </c>
      <c r="H58" s="363">
        <v>24560</v>
      </c>
    </row>
    <row r="59" spans="2:8" x14ac:dyDescent="0.2">
      <c r="B59" s="338">
        <v>2003</v>
      </c>
      <c r="C59" s="341">
        <v>35489</v>
      </c>
      <c r="D59" s="89">
        <v>125465</v>
      </c>
      <c r="E59" s="358">
        <v>8213</v>
      </c>
      <c r="F59" s="359">
        <v>7674</v>
      </c>
      <c r="G59" s="89">
        <v>2539</v>
      </c>
      <c r="H59" s="363">
        <v>31935</v>
      </c>
    </row>
    <row r="60" spans="2:8" x14ac:dyDescent="0.2">
      <c r="B60" s="338">
        <v>2004</v>
      </c>
      <c r="C60" s="341">
        <v>34013</v>
      </c>
      <c r="D60" s="89">
        <v>119960</v>
      </c>
      <c r="E60" s="358">
        <v>7075</v>
      </c>
      <c r="F60" s="359">
        <v>7356</v>
      </c>
      <c r="G60" s="89">
        <v>2884</v>
      </c>
      <c r="H60" s="363">
        <v>29964</v>
      </c>
    </row>
    <row r="61" spans="2:8" x14ac:dyDescent="0.2">
      <c r="B61" s="338">
        <v>2005</v>
      </c>
      <c r="C61" s="341">
        <v>26304</v>
      </c>
      <c r="D61" s="89">
        <v>124734</v>
      </c>
      <c r="E61" s="358">
        <v>7259</v>
      </c>
      <c r="F61" s="359">
        <v>7263</v>
      </c>
      <c r="G61" s="89">
        <v>2947</v>
      </c>
      <c r="H61" s="363">
        <v>28356</v>
      </c>
    </row>
    <row r="62" spans="2:8" x14ac:dyDescent="0.2">
      <c r="B62" s="338">
        <v>2006</v>
      </c>
      <c r="C62" s="341">
        <v>31207</v>
      </c>
      <c r="D62" s="89">
        <v>176621</v>
      </c>
      <c r="E62" s="358">
        <v>7356</v>
      </c>
      <c r="F62" s="359">
        <v>8036</v>
      </c>
      <c r="G62" s="89">
        <v>2891</v>
      </c>
      <c r="H62" s="363">
        <v>29890</v>
      </c>
    </row>
    <row r="63" spans="2:8" x14ac:dyDescent="0.2">
      <c r="B63" s="338">
        <v>2007</v>
      </c>
      <c r="C63" s="341">
        <v>33455</v>
      </c>
      <c r="D63" s="89">
        <v>206870</v>
      </c>
      <c r="E63" s="358">
        <v>7783</v>
      </c>
      <c r="F63" s="359">
        <v>8603</v>
      </c>
      <c r="G63" s="89">
        <v>2717</v>
      </c>
      <c r="H63" s="363">
        <v>31517</v>
      </c>
    </row>
    <row r="64" spans="2:8" x14ac:dyDescent="0.2">
      <c r="B64" s="338">
        <v>2008</v>
      </c>
      <c r="C64" s="341">
        <v>37889</v>
      </c>
      <c r="D64" s="89">
        <v>236368</v>
      </c>
      <c r="E64" s="358">
        <v>9570</v>
      </c>
      <c r="F64" s="359">
        <v>9978</v>
      </c>
      <c r="G64" s="89">
        <v>3696</v>
      </c>
      <c r="H64" s="363">
        <v>34404</v>
      </c>
    </row>
    <row r="65" spans="2:8" x14ac:dyDescent="0.2">
      <c r="B65" s="338">
        <v>2009</v>
      </c>
      <c r="C65" s="341">
        <v>36662</v>
      </c>
      <c r="D65" s="89">
        <v>278041</v>
      </c>
      <c r="E65" s="358">
        <v>11741</v>
      </c>
      <c r="F65" s="359">
        <v>11823</v>
      </c>
      <c r="G65" s="89">
        <v>3004</v>
      </c>
      <c r="H65" s="363">
        <v>38405</v>
      </c>
    </row>
    <row r="66" spans="2:8" x14ac:dyDescent="0.2">
      <c r="B66" s="338">
        <v>2010</v>
      </c>
      <c r="C66" s="341">
        <v>50235</v>
      </c>
      <c r="D66" s="89">
        <v>339491</v>
      </c>
      <c r="E66" s="358">
        <v>11847</v>
      </c>
      <c r="F66" s="359">
        <v>10242</v>
      </c>
      <c r="G66" s="89">
        <v>3655</v>
      </c>
      <c r="H66" s="363">
        <v>40798</v>
      </c>
    </row>
    <row r="67" spans="2:8" x14ac:dyDescent="0.2">
      <c r="B67" s="338">
        <v>2011</v>
      </c>
      <c r="C67" s="341">
        <v>44696</v>
      </c>
      <c r="D67" s="89">
        <v>316961</v>
      </c>
      <c r="E67" s="358">
        <v>11336</v>
      </c>
      <c r="F67" s="359">
        <v>9437</v>
      </c>
      <c r="G67" s="89">
        <v>3795</v>
      </c>
      <c r="H67" s="363">
        <v>37335</v>
      </c>
    </row>
    <row r="68" spans="2:8" x14ac:dyDescent="0.2">
      <c r="B68" s="338">
        <v>2012</v>
      </c>
      <c r="C68" s="341">
        <v>39689</v>
      </c>
      <c r="D68" s="89">
        <v>329220</v>
      </c>
      <c r="E68" s="358">
        <v>10831</v>
      </c>
      <c r="F68" s="359">
        <v>8323</v>
      </c>
      <c r="G68" s="89">
        <v>3564</v>
      </c>
      <c r="H68" s="363">
        <v>42622</v>
      </c>
    </row>
    <row r="69" spans="2:8" x14ac:dyDescent="0.2">
      <c r="B69" s="338">
        <v>2013</v>
      </c>
      <c r="C69" s="341">
        <v>43104</v>
      </c>
      <c r="D69" s="89">
        <v>376585</v>
      </c>
      <c r="E69" s="358">
        <v>13624</v>
      </c>
      <c r="F69" s="359">
        <v>8617</v>
      </c>
      <c r="G69" s="89">
        <v>3647</v>
      </c>
      <c r="H69" s="363">
        <v>45540</v>
      </c>
    </row>
    <row r="70" spans="2:8" x14ac:dyDescent="0.2">
      <c r="B70" s="338">
        <v>2014</v>
      </c>
      <c r="C70" s="341">
        <v>53355</v>
      </c>
      <c r="D70" s="89">
        <v>405387</v>
      </c>
      <c r="E70" s="358">
        <v>12635</v>
      </c>
      <c r="F70" s="359">
        <v>7330</v>
      </c>
      <c r="G70" s="89">
        <v>4329</v>
      </c>
      <c r="H70" s="363">
        <v>45054</v>
      </c>
    </row>
    <row r="71" spans="2:8" x14ac:dyDescent="0.2">
      <c r="B71" s="338">
        <v>2015</v>
      </c>
      <c r="C71" s="341">
        <v>42398</v>
      </c>
      <c r="D71" s="89">
        <v>341535</v>
      </c>
      <c r="E71" s="358">
        <v>11929</v>
      </c>
      <c r="F71" s="359">
        <v>6913</v>
      </c>
      <c r="G71" s="89">
        <v>3537</v>
      </c>
      <c r="H71" s="363">
        <v>41940</v>
      </c>
    </row>
    <row r="72" spans="2:8" x14ac:dyDescent="0.2">
      <c r="B72" s="338">
        <v>2016</v>
      </c>
      <c r="C72" s="341">
        <v>34504</v>
      </c>
      <c r="D72" s="89">
        <v>357981</v>
      </c>
      <c r="E72" s="358">
        <v>11969</v>
      </c>
      <c r="F72" s="359">
        <v>6313</v>
      </c>
      <c r="G72" s="89">
        <v>3064</v>
      </c>
      <c r="H72" s="363">
        <v>39004</v>
      </c>
    </row>
    <row r="73" spans="2:8" x14ac:dyDescent="0.2">
      <c r="B73" s="338">
        <v>2017</v>
      </c>
      <c r="C73" s="341">
        <v>35538</v>
      </c>
      <c r="D73" s="89">
        <v>378452</v>
      </c>
      <c r="E73" s="358">
        <v>9467</v>
      </c>
      <c r="F73" s="359">
        <v>6013</v>
      </c>
      <c r="G73" s="89">
        <v>3667</v>
      </c>
      <c r="H73" s="364">
        <v>33804</v>
      </c>
    </row>
    <row r="74" spans="2:8" x14ac:dyDescent="0.2">
      <c r="B74" s="338">
        <v>2018</v>
      </c>
      <c r="C74" s="341">
        <v>36807</v>
      </c>
      <c r="D74" s="89">
        <v>372301</v>
      </c>
      <c r="E74" s="358">
        <v>9567</v>
      </c>
      <c r="F74" s="359">
        <v>5649</v>
      </c>
      <c r="G74" s="89">
        <v>3487</v>
      </c>
      <c r="H74" s="365">
        <v>36770</v>
      </c>
    </row>
    <row r="75" spans="2:8" ht="15" thickBot="1" x14ac:dyDescent="0.25">
      <c r="B75" s="338">
        <v>2019</v>
      </c>
      <c r="C75" s="342">
        <v>28240</v>
      </c>
      <c r="D75" s="343">
        <v>391574</v>
      </c>
      <c r="E75" s="360">
        <v>8684</v>
      </c>
      <c r="F75" s="361">
        <v>6739</v>
      </c>
      <c r="G75" s="343">
        <v>3347</v>
      </c>
      <c r="H75" s="366">
        <v>37523</v>
      </c>
    </row>
    <row r="76" spans="2:8" ht="5.25" customHeight="1" x14ac:dyDescent="0.2">
      <c r="B76" s="76"/>
      <c r="C76" s="76"/>
      <c r="D76" s="76"/>
      <c r="E76" s="76"/>
      <c r="F76" s="76"/>
      <c r="G76" s="76"/>
      <c r="H76" s="76"/>
    </row>
    <row r="77" spans="2:8" ht="15" customHeight="1" x14ac:dyDescent="0.2">
      <c r="B77" s="18" t="s">
        <v>404</v>
      </c>
    </row>
    <row r="78" spans="2:8" x14ac:dyDescent="0.2">
      <c r="B78" s="18" t="s">
        <v>405</v>
      </c>
    </row>
    <row r="79" spans="2:8" x14ac:dyDescent="0.2">
      <c r="B79" s="18" t="s">
        <v>406</v>
      </c>
    </row>
  </sheetData>
  <mergeCells count="18">
    <mergeCell ref="B41:H41"/>
    <mergeCell ref="B43:H43"/>
    <mergeCell ref="B45:H45"/>
    <mergeCell ref="B47:B48"/>
    <mergeCell ref="C47:D47"/>
    <mergeCell ref="E47:F47"/>
    <mergeCell ref="G47:G48"/>
    <mergeCell ref="H47:H48"/>
    <mergeCell ref="B44:H44"/>
    <mergeCell ref="B1:H1"/>
    <mergeCell ref="B3:H3"/>
    <mergeCell ref="B5:H5"/>
    <mergeCell ref="C7:D7"/>
    <mergeCell ref="E7:F7"/>
    <mergeCell ref="G7:G8"/>
    <mergeCell ref="H7:H8"/>
    <mergeCell ref="B7:B8"/>
    <mergeCell ref="B4:H4"/>
  </mergeCells>
  <printOptions horizontalCentered="1" verticalCentered="1"/>
  <pageMargins left="0" right="0" top="0" bottom="0" header="0" footer="0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A71"/>
  <sheetViews>
    <sheetView showGridLines="0" view="pageBreakPreview" topLeftCell="A55" zoomScaleNormal="100" zoomScaleSheetLayoutView="100" workbookViewId="0">
      <selection activeCell="B47" sqref="B47:B49"/>
    </sheetView>
  </sheetViews>
  <sheetFormatPr baseColWidth="10" defaultColWidth="11.42578125" defaultRowHeight="15" x14ac:dyDescent="0.25"/>
  <cols>
    <col min="1" max="8" width="11.42578125" style="22"/>
    <col min="9" max="9" width="6.140625" style="22" customWidth="1"/>
    <col min="10" max="20" width="11.42578125" style="22"/>
    <col min="21" max="21" width="12.28515625" style="22" customWidth="1"/>
    <col min="22" max="22" width="13" style="22" customWidth="1"/>
    <col min="23" max="16384" width="11.42578125" style="22"/>
  </cols>
  <sheetData>
    <row r="1" spans="2:22" ht="18.75" x14ac:dyDescent="0.3">
      <c r="B1" s="568" t="s">
        <v>391</v>
      </c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99"/>
    </row>
    <row r="2" spans="2:22" ht="18.75" customHeight="1" x14ac:dyDescent="0.35">
      <c r="B2" s="98" t="s">
        <v>60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S2" s="22" t="s">
        <v>177</v>
      </c>
      <c r="U2" s="22" t="s">
        <v>176</v>
      </c>
    </row>
    <row r="3" spans="2:22" ht="21" x14ac:dyDescent="0.25">
      <c r="B3" s="569" t="s">
        <v>175</v>
      </c>
      <c r="C3" s="569"/>
      <c r="D3" s="569"/>
      <c r="E3" s="569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96"/>
      <c r="S3" s="22" t="s">
        <v>167</v>
      </c>
      <c r="T3" s="22" t="s">
        <v>60</v>
      </c>
      <c r="U3" s="22" t="s">
        <v>174</v>
      </c>
      <c r="V3" s="22" t="s">
        <v>60</v>
      </c>
    </row>
    <row r="4" spans="2:22" ht="21" x14ac:dyDescent="0.35">
      <c r="B4" s="571" t="s">
        <v>173</v>
      </c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95"/>
      <c r="S4" s="22" t="s">
        <v>172</v>
      </c>
      <c r="T4" s="22" t="s">
        <v>171</v>
      </c>
      <c r="U4" s="22" t="s">
        <v>170</v>
      </c>
      <c r="V4" s="22" t="s">
        <v>169</v>
      </c>
    </row>
    <row r="5" spans="2:22" ht="21" x14ac:dyDescent="0.35">
      <c r="B5" s="570" t="s">
        <v>382</v>
      </c>
      <c r="C5" s="570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94"/>
      <c r="R5" s="22">
        <v>2000</v>
      </c>
      <c r="S5" s="92">
        <v>9.0030000000000001</v>
      </c>
      <c r="T5" s="92">
        <v>21.32</v>
      </c>
      <c r="U5" s="92">
        <v>39.194000000000003</v>
      </c>
      <c r="V5" s="92">
        <v>115.998</v>
      </c>
    </row>
    <row r="6" spans="2:22" ht="6" customHeight="1" x14ac:dyDescent="0.25">
      <c r="R6" s="22">
        <v>2001</v>
      </c>
      <c r="S6" s="92">
        <v>9.3629999999999995</v>
      </c>
      <c r="T6" s="92">
        <v>22.19</v>
      </c>
      <c r="U6" s="92">
        <v>40.508000000000003</v>
      </c>
      <c r="V6" s="92">
        <v>128.71700000000001</v>
      </c>
    </row>
    <row r="7" spans="2:22" x14ac:dyDescent="0.25">
      <c r="R7" s="22">
        <v>2002</v>
      </c>
      <c r="S7" s="92">
        <v>10.132999999999999</v>
      </c>
      <c r="T7" s="92">
        <v>20.922999999999998</v>
      </c>
      <c r="U7" s="92">
        <v>37.393000000000001</v>
      </c>
      <c r="V7" s="92">
        <v>121.322</v>
      </c>
    </row>
    <row r="8" spans="2:22" x14ac:dyDescent="0.25">
      <c r="R8" s="22">
        <v>2003</v>
      </c>
      <c r="S8" s="92">
        <v>23.702000000000002</v>
      </c>
      <c r="T8" s="92">
        <v>35.488999999999997</v>
      </c>
      <c r="U8" s="92">
        <v>38.636000000000003</v>
      </c>
      <c r="V8" s="92">
        <v>125.465</v>
      </c>
    </row>
    <row r="9" spans="2:22" x14ac:dyDescent="0.25">
      <c r="R9" s="22">
        <v>2004</v>
      </c>
      <c r="S9" s="92">
        <v>23.561</v>
      </c>
      <c r="T9" s="92">
        <v>34.012999999999998</v>
      </c>
      <c r="U9" s="92">
        <v>36.423999999999999</v>
      </c>
      <c r="V9" s="92">
        <v>119.96</v>
      </c>
    </row>
    <row r="10" spans="2:22" x14ac:dyDescent="0.25">
      <c r="R10" s="22">
        <v>2005</v>
      </c>
      <c r="S10" s="92">
        <v>14.782</v>
      </c>
      <c r="T10" s="92">
        <v>26.303999999999998</v>
      </c>
      <c r="U10" s="92">
        <v>46.265999999999998</v>
      </c>
      <c r="V10" s="92">
        <v>124.73399999999999</v>
      </c>
    </row>
    <row r="11" spans="2:22" x14ac:dyDescent="0.25">
      <c r="R11" s="22">
        <v>2006</v>
      </c>
      <c r="S11" s="92">
        <v>18.937000000000001</v>
      </c>
      <c r="T11" s="92">
        <v>31.207000000000001</v>
      </c>
      <c r="U11" s="92">
        <v>88.763999999999996</v>
      </c>
      <c r="V11" s="92">
        <v>176.62100000000001</v>
      </c>
    </row>
    <row r="12" spans="2:22" x14ac:dyDescent="0.25">
      <c r="R12" s="22">
        <v>2007</v>
      </c>
      <c r="S12" s="92">
        <v>21.134</v>
      </c>
      <c r="T12" s="92">
        <v>33.454999999999998</v>
      </c>
      <c r="U12" s="92">
        <v>110.375</v>
      </c>
      <c r="V12" s="92">
        <v>206.87</v>
      </c>
    </row>
    <row r="13" spans="2:22" x14ac:dyDescent="0.25">
      <c r="R13" s="22">
        <v>2008</v>
      </c>
      <c r="S13" s="92">
        <v>23.974</v>
      </c>
      <c r="T13" s="92">
        <v>37.889000000000003</v>
      </c>
      <c r="U13" s="92">
        <v>132.227</v>
      </c>
      <c r="V13" s="92">
        <v>236.36799999999999</v>
      </c>
    </row>
    <row r="14" spans="2:22" x14ac:dyDescent="0.25">
      <c r="R14" s="22">
        <v>2009</v>
      </c>
      <c r="S14" s="92">
        <v>24.776</v>
      </c>
      <c r="T14" s="93">
        <v>36.661999999999999</v>
      </c>
      <c r="U14" s="92">
        <v>158.441</v>
      </c>
      <c r="V14" s="93">
        <v>278.041</v>
      </c>
    </row>
    <row r="15" spans="2:22" x14ac:dyDescent="0.25">
      <c r="R15" s="22">
        <v>2010</v>
      </c>
      <c r="S15" s="92">
        <v>36.536999999999999</v>
      </c>
      <c r="T15" s="92">
        <v>50.234999999999999</v>
      </c>
      <c r="U15" s="92">
        <v>218.62700000000001</v>
      </c>
      <c r="V15" s="92">
        <v>339.49099999999999</v>
      </c>
    </row>
    <row r="16" spans="2:22" x14ac:dyDescent="0.25">
      <c r="R16" s="22">
        <v>2011</v>
      </c>
      <c r="S16" s="92">
        <v>29.669</v>
      </c>
      <c r="T16" s="92">
        <v>44.695999999999998</v>
      </c>
      <c r="U16" s="92">
        <v>178.55500000000001</v>
      </c>
      <c r="V16" s="92">
        <v>316.96100000000001</v>
      </c>
    </row>
    <row r="17" spans="18:27" x14ac:dyDescent="0.25">
      <c r="R17" s="22">
        <v>2012</v>
      </c>
      <c r="S17" s="92">
        <v>24.34</v>
      </c>
      <c r="T17" s="92">
        <v>39.689</v>
      </c>
      <c r="U17" s="92">
        <v>175.845</v>
      </c>
      <c r="V17" s="92">
        <v>329.22</v>
      </c>
    </row>
    <row r="18" spans="18:27" x14ac:dyDescent="0.25">
      <c r="R18" s="22">
        <v>2013</v>
      </c>
      <c r="S18" s="92">
        <v>30.555</v>
      </c>
      <c r="T18" s="92">
        <v>43.103999999999999</v>
      </c>
      <c r="U18" s="92">
        <v>214.536</v>
      </c>
      <c r="V18" s="92">
        <v>376.58499999999998</v>
      </c>
    </row>
    <row r="19" spans="18:27" x14ac:dyDescent="0.25">
      <c r="R19" s="22">
        <v>2014</v>
      </c>
      <c r="S19" s="92">
        <v>40.329000000000001</v>
      </c>
      <c r="T19" s="92">
        <v>53.354999999999997</v>
      </c>
      <c r="U19" s="92">
        <v>248.209</v>
      </c>
      <c r="V19" s="92">
        <v>405.387</v>
      </c>
    </row>
    <row r="20" spans="18:27" x14ac:dyDescent="0.25">
      <c r="R20" s="22">
        <v>2015</v>
      </c>
      <c r="S20" s="92">
        <v>27.994</v>
      </c>
      <c r="T20" s="92">
        <v>42.398000000000003</v>
      </c>
      <c r="U20" s="92">
        <v>185.678</v>
      </c>
      <c r="V20" s="92">
        <v>341.53500000000003</v>
      </c>
      <c r="W20" s="22">
        <v>2016</v>
      </c>
      <c r="X20" s="22">
        <v>26.931999999999999</v>
      </c>
      <c r="Y20" s="22">
        <v>35.537999999999997</v>
      </c>
      <c r="Z20" s="22">
        <v>246.43</v>
      </c>
      <c r="AA20" s="22">
        <v>378.452</v>
      </c>
    </row>
    <row r="21" spans="18:27" x14ac:dyDescent="0.25">
      <c r="R21" s="22">
        <v>2016</v>
      </c>
      <c r="S21" s="92">
        <v>24.143999999999998</v>
      </c>
      <c r="T21" s="92">
        <v>34.503999999999998</v>
      </c>
      <c r="U21" s="92">
        <v>218.49100000000001</v>
      </c>
      <c r="V21" s="92">
        <v>357.98099999999999</v>
      </c>
    </row>
    <row r="22" spans="18:27" x14ac:dyDescent="0.25">
      <c r="R22" s="22">
        <v>2017</v>
      </c>
      <c r="S22" s="92">
        <f>SUM('C-7'!C33)/1000</f>
        <v>26.931999999999999</v>
      </c>
      <c r="T22" s="92">
        <f>SUM('C-7'!C72)/1000</f>
        <v>34.503999999999998</v>
      </c>
      <c r="U22" s="92">
        <f>SUM('C-7'!D33)/1000</f>
        <v>246.43</v>
      </c>
      <c r="V22" s="92">
        <f>SUM('C-7'!D72)/1000</f>
        <v>357.98099999999999</v>
      </c>
    </row>
    <row r="23" spans="18:27" x14ac:dyDescent="0.25">
      <c r="R23" s="22">
        <v>2018</v>
      </c>
      <c r="S23" s="92">
        <f>SUM('C-7'!C34)/1000</f>
        <v>27.704000000000001</v>
      </c>
      <c r="T23" s="92">
        <f>SUM('C-7'!C74)/1000</f>
        <v>36.807000000000002</v>
      </c>
      <c r="U23" s="92">
        <f>SUM('C-7'!D34)/1000</f>
        <v>245.97800000000001</v>
      </c>
      <c r="V23" s="92">
        <f>SUM('C-7'!D74)/1000</f>
        <v>372.30099999999999</v>
      </c>
    </row>
    <row r="24" spans="18:27" x14ac:dyDescent="0.25">
      <c r="R24" s="22">
        <v>2019</v>
      </c>
      <c r="S24" s="92">
        <f>SUM('C-7'!C35)/1000</f>
        <v>21.626000000000001</v>
      </c>
      <c r="T24" s="92">
        <f>SUM('C-7'!C75)/1000</f>
        <v>28.24</v>
      </c>
      <c r="U24" s="92">
        <f>SUM('C-7'!D35)/1000</f>
        <v>268.85500000000002</v>
      </c>
      <c r="V24" s="92">
        <f>SUM('C-7'!D75)/1000</f>
        <v>391.57400000000001</v>
      </c>
    </row>
    <row r="27" spans="18:27" x14ac:dyDescent="0.25">
      <c r="S27" s="22" t="s">
        <v>168</v>
      </c>
      <c r="U27" s="22" t="s">
        <v>116</v>
      </c>
    </row>
    <row r="28" spans="18:27" x14ac:dyDescent="0.25">
      <c r="S28" s="22" t="s">
        <v>167</v>
      </c>
      <c r="T28" s="22" t="s">
        <v>60</v>
      </c>
      <c r="U28" s="22" t="s">
        <v>167</v>
      </c>
      <c r="V28" s="22" t="s">
        <v>60</v>
      </c>
    </row>
    <row r="29" spans="18:27" x14ac:dyDescent="0.25">
      <c r="R29" s="22">
        <v>2000</v>
      </c>
      <c r="S29" s="92">
        <v>2.637</v>
      </c>
      <c r="T29" s="92">
        <v>11.557</v>
      </c>
      <c r="U29" s="87">
        <v>1.7150000000000001</v>
      </c>
      <c r="V29" s="92">
        <v>7.7450000000000001</v>
      </c>
    </row>
    <row r="30" spans="18:27" x14ac:dyDescent="0.25">
      <c r="R30" s="22">
        <v>2001</v>
      </c>
      <c r="S30" s="92">
        <v>2.4630000000000001</v>
      </c>
      <c r="T30" s="92">
        <v>10.262</v>
      </c>
      <c r="U30" s="87">
        <v>2.0299999999999998</v>
      </c>
      <c r="V30" s="92">
        <v>8.42</v>
      </c>
    </row>
    <row r="31" spans="18:27" x14ac:dyDescent="0.25">
      <c r="R31" s="22">
        <v>2002</v>
      </c>
      <c r="S31" s="92">
        <v>2.6059999999999999</v>
      </c>
      <c r="T31" s="92">
        <v>8.6809999999999992</v>
      </c>
      <c r="U31" s="87">
        <v>1.677</v>
      </c>
      <c r="V31" s="92">
        <v>7.6829999999999998</v>
      </c>
    </row>
    <row r="32" spans="18:27" x14ac:dyDescent="0.25">
      <c r="R32" s="22">
        <v>2003</v>
      </c>
      <c r="S32" s="92">
        <v>2.6160000000000001</v>
      </c>
      <c r="T32" s="92">
        <v>8.2129999999999992</v>
      </c>
      <c r="U32" s="87">
        <v>2.2090000000000001</v>
      </c>
      <c r="V32" s="92">
        <v>7.6740000000000004</v>
      </c>
    </row>
    <row r="33" spans="18:27" x14ac:dyDescent="0.25">
      <c r="R33" s="22">
        <v>2004</v>
      </c>
      <c r="S33" s="92">
        <v>2.129</v>
      </c>
      <c r="T33" s="92">
        <v>7.0750000000000002</v>
      </c>
      <c r="U33" s="87">
        <v>1.829</v>
      </c>
      <c r="V33" s="92">
        <v>7.3559999999999999</v>
      </c>
    </row>
    <row r="34" spans="18:27" x14ac:dyDescent="0.25">
      <c r="R34" s="22">
        <v>2005</v>
      </c>
      <c r="S34" s="92">
        <v>2.359</v>
      </c>
      <c r="T34" s="92">
        <v>7.2590000000000003</v>
      </c>
      <c r="U34" s="87">
        <v>2.1389999999999998</v>
      </c>
      <c r="V34" s="92">
        <v>7.2629999999999999</v>
      </c>
    </row>
    <row r="35" spans="18:27" x14ac:dyDescent="0.25">
      <c r="R35" s="22">
        <v>2006</v>
      </c>
      <c r="S35" s="92">
        <v>2.6040000000000001</v>
      </c>
      <c r="T35" s="92">
        <v>7.3559999999999999</v>
      </c>
      <c r="U35" s="87">
        <v>2.8149999999999999</v>
      </c>
      <c r="V35" s="92">
        <v>8.0359999999999996</v>
      </c>
    </row>
    <row r="36" spans="18:27" x14ac:dyDescent="0.25">
      <c r="R36" s="22">
        <v>2007</v>
      </c>
      <c r="S36" s="92">
        <v>2.7839999999999998</v>
      </c>
      <c r="T36" s="92">
        <v>7.7830000000000004</v>
      </c>
      <c r="U36" s="87">
        <v>3.2829999999999999</v>
      </c>
      <c r="V36" s="92">
        <v>8.6029999999999998</v>
      </c>
    </row>
    <row r="37" spans="18:27" x14ac:dyDescent="0.25">
      <c r="R37" s="22">
        <v>2008</v>
      </c>
      <c r="S37" s="92">
        <v>3.3119999999999998</v>
      </c>
      <c r="T37" s="92">
        <v>9.57</v>
      </c>
      <c r="U37" s="87">
        <v>3.7450000000000001</v>
      </c>
      <c r="V37" s="92">
        <v>9.9779999999999998</v>
      </c>
    </row>
    <row r="38" spans="18:27" x14ac:dyDescent="0.25">
      <c r="R38" s="22">
        <v>2009</v>
      </c>
      <c r="S38" s="92">
        <v>3.6549999999999998</v>
      </c>
      <c r="T38" s="92">
        <v>11.741</v>
      </c>
      <c r="U38" s="87">
        <v>4.18</v>
      </c>
      <c r="V38" s="93">
        <v>11.823</v>
      </c>
    </row>
    <row r="39" spans="18:27" x14ac:dyDescent="0.25">
      <c r="R39" s="22">
        <v>2010</v>
      </c>
      <c r="S39" s="92">
        <v>4.2110000000000003</v>
      </c>
      <c r="T39" s="92">
        <v>11.847</v>
      </c>
      <c r="U39" s="87">
        <v>3.528</v>
      </c>
      <c r="V39" s="92">
        <v>10.242000000000001</v>
      </c>
    </row>
    <row r="40" spans="18:27" x14ac:dyDescent="0.25">
      <c r="R40" s="22">
        <v>2011</v>
      </c>
      <c r="S40" s="92">
        <v>3.5939999999999999</v>
      </c>
      <c r="T40" s="92">
        <v>11.336</v>
      </c>
      <c r="U40" s="87">
        <v>2.5209999999999999</v>
      </c>
      <c r="V40" s="92">
        <v>9.4369999999999994</v>
      </c>
    </row>
    <row r="41" spans="18:27" x14ac:dyDescent="0.25">
      <c r="R41" s="22">
        <v>2012</v>
      </c>
      <c r="S41" s="92">
        <v>3.5179999999999998</v>
      </c>
      <c r="T41" s="89">
        <v>10.831</v>
      </c>
      <c r="U41" s="87">
        <v>2.855</v>
      </c>
      <c r="V41" s="89">
        <v>8.3230000000000004</v>
      </c>
    </row>
    <row r="42" spans="18:27" x14ac:dyDescent="0.25">
      <c r="R42" s="22">
        <v>2013</v>
      </c>
      <c r="S42" s="92">
        <v>4.4569999999999999</v>
      </c>
      <c r="T42" s="89">
        <v>13.624000000000001</v>
      </c>
      <c r="U42" s="87">
        <v>2.2909999999999999</v>
      </c>
      <c r="V42" s="89">
        <v>8.6170000000000009</v>
      </c>
    </row>
    <row r="43" spans="18:27" x14ac:dyDescent="0.25">
      <c r="R43" s="22">
        <v>2014</v>
      </c>
      <c r="S43" s="92">
        <v>3.7469999999999999</v>
      </c>
      <c r="T43" s="89">
        <v>12.635</v>
      </c>
      <c r="U43" s="87">
        <v>1.9950000000000001</v>
      </c>
      <c r="V43" s="89">
        <v>7.33</v>
      </c>
    </row>
    <row r="44" spans="18:27" x14ac:dyDescent="0.25">
      <c r="R44" s="22">
        <v>2015</v>
      </c>
      <c r="S44" s="92">
        <v>2.81</v>
      </c>
      <c r="T44" s="89">
        <v>11.929</v>
      </c>
      <c r="U44" s="87">
        <v>1.573</v>
      </c>
      <c r="V44" s="89">
        <v>6.9130000000000003</v>
      </c>
      <c r="W44" s="22">
        <v>2016</v>
      </c>
      <c r="X44" s="22">
        <v>2.294</v>
      </c>
      <c r="Y44" s="22">
        <v>9.4670000000000005</v>
      </c>
      <c r="Z44" s="22">
        <v>1.524</v>
      </c>
      <c r="AA44" s="22">
        <v>6.0129999999999999</v>
      </c>
    </row>
    <row r="45" spans="18:27" x14ac:dyDescent="0.25">
      <c r="R45" s="22">
        <v>2016</v>
      </c>
      <c r="S45" s="92">
        <v>3.899</v>
      </c>
      <c r="T45" s="89">
        <v>11.968999999999999</v>
      </c>
      <c r="U45" s="87">
        <v>1.502</v>
      </c>
      <c r="V45" s="89">
        <v>6.3129999999999997</v>
      </c>
    </row>
    <row r="46" spans="18:27" x14ac:dyDescent="0.25">
      <c r="R46" s="22">
        <v>2017</v>
      </c>
      <c r="S46" s="92">
        <f>SUM('C-7'!E33)/1000</f>
        <v>2.294</v>
      </c>
      <c r="T46" s="89">
        <f>SUM('C-7'!E72)/1000</f>
        <v>11.968999999999999</v>
      </c>
      <c r="U46" s="87">
        <f>SUM('C-7'!F33)/1000</f>
        <v>1.524</v>
      </c>
      <c r="V46" s="89">
        <f>SUM('C-7'!F72)/1000</f>
        <v>6.3129999999999997</v>
      </c>
    </row>
    <row r="47" spans="18:27" x14ac:dyDescent="0.25">
      <c r="R47" s="22">
        <v>2018</v>
      </c>
      <c r="S47" s="92">
        <f>SUM('C-7'!E34)/1000</f>
        <v>3.0430000000000001</v>
      </c>
      <c r="T47" s="89">
        <f>SUM('C-7'!E74)/1000</f>
        <v>9.5670000000000002</v>
      </c>
      <c r="U47" s="87">
        <f>SUM('C-7'!F34)/1000</f>
        <v>1.411</v>
      </c>
      <c r="V47" s="89">
        <f>SUM('C-7'!F74)/1000</f>
        <v>5.649</v>
      </c>
    </row>
    <row r="48" spans="18:27" x14ac:dyDescent="0.25">
      <c r="R48" s="22">
        <v>2019</v>
      </c>
      <c r="S48" s="92">
        <f>SUM('C-7'!E35)/1000</f>
        <v>2.859</v>
      </c>
      <c r="T48" s="89">
        <f>SUM('C-7'!E75)/1000</f>
        <v>8.6839999999999993</v>
      </c>
      <c r="U48" s="87">
        <f>SUM('C-7'!F35)/1000</f>
        <v>2.5529999999999999</v>
      </c>
      <c r="V48" s="89">
        <f>SUM('C-7'!F75)/1000</f>
        <v>6.7389999999999999</v>
      </c>
    </row>
    <row r="51" spans="2:22" x14ac:dyDescent="0.25">
      <c r="S51" s="23" t="s">
        <v>167</v>
      </c>
      <c r="T51" s="23" t="s">
        <v>60</v>
      </c>
      <c r="U51" s="23" t="s">
        <v>167</v>
      </c>
      <c r="V51" s="23" t="s">
        <v>60</v>
      </c>
    </row>
    <row r="52" spans="2:22" x14ac:dyDescent="0.25">
      <c r="R52" s="22">
        <v>2000</v>
      </c>
      <c r="S52" s="91">
        <v>1.8260000000000001</v>
      </c>
      <c r="T52" s="86">
        <v>3.6789999999999998</v>
      </c>
      <c r="U52" s="90">
        <v>8.343</v>
      </c>
      <c r="V52" s="86">
        <v>29.635999999999999</v>
      </c>
    </row>
    <row r="53" spans="2:22" x14ac:dyDescent="0.25">
      <c r="R53" s="22">
        <v>2001</v>
      </c>
      <c r="S53" s="91">
        <v>1.581</v>
      </c>
      <c r="T53" s="86">
        <v>3.4020000000000001</v>
      </c>
      <c r="U53" s="90">
        <v>9.2850000000000001</v>
      </c>
      <c r="V53" s="86">
        <v>28.074999999999999</v>
      </c>
    </row>
    <row r="54" spans="2:22" x14ac:dyDescent="0.25">
      <c r="R54" s="22">
        <v>2002</v>
      </c>
      <c r="S54" s="91">
        <v>1.8520000000000001</v>
      </c>
      <c r="T54" s="86">
        <v>3.31</v>
      </c>
      <c r="U54" s="90">
        <v>7.875</v>
      </c>
      <c r="V54" s="86">
        <v>24.56</v>
      </c>
    </row>
    <row r="55" spans="2:22" x14ac:dyDescent="0.25">
      <c r="R55" s="22">
        <v>2003</v>
      </c>
      <c r="S55" s="89">
        <v>1.2270000000000001</v>
      </c>
      <c r="T55" s="86">
        <v>2.5390000000000001</v>
      </c>
      <c r="U55" s="87">
        <v>8.5679999999999996</v>
      </c>
      <c r="V55" s="86">
        <v>31.934999999999999</v>
      </c>
    </row>
    <row r="56" spans="2:22" x14ac:dyDescent="0.25">
      <c r="B56" s="18" t="s">
        <v>404</v>
      </c>
      <c r="R56" s="22">
        <v>2004</v>
      </c>
      <c r="S56" s="89">
        <v>1.073</v>
      </c>
      <c r="T56" s="86">
        <v>2.8839999999999999</v>
      </c>
      <c r="U56" s="87">
        <v>9.4770000000000003</v>
      </c>
      <c r="V56" s="86">
        <v>29.963999999999999</v>
      </c>
    </row>
    <row r="57" spans="2:22" x14ac:dyDescent="0.25">
      <c r="B57" s="18" t="s">
        <v>405</v>
      </c>
      <c r="R57" s="22">
        <v>2005</v>
      </c>
      <c r="S57" s="89">
        <v>1.3080000000000001</v>
      </c>
      <c r="T57" s="86">
        <v>2.9470000000000001</v>
      </c>
      <c r="U57" s="87">
        <v>10.637</v>
      </c>
      <c r="V57" s="86">
        <v>28.356000000000002</v>
      </c>
    </row>
    <row r="58" spans="2:22" x14ac:dyDescent="0.25">
      <c r="B58" s="18" t="s">
        <v>406</v>
      </c>
      <c r="R58" s="22">
        <v>2006</v>
      </c>
      <c r="S58" s="89">
        <v>1.5169999999999999</v>
      </c>
      <c r="T58" s="86">
        <v>2.891</v>
      </c>
      <c r="U58" s="87">
        <v>12.909000000000001</v>
      </c>
      <c r="V58" s="86">
        <v>29.89</v>
      </c>
    </row>
    <row r="59" spans="2:22" x14ac:dyDescent="0.25">
      <c r="R59" s="22">
        <v>2007</v>
      </c>
      <c r="S59" s="89">
        <v>1.321</v>
      </c>
      <c r="T59" s="86">
        <v>2.7170000000000001</v>
      </c>
      <c r="U59" s="87">
        <v>13.214</v>
      </c>
      <c r="V59" s="86">
        <v>31.516999999999999</v>
      </c>
    </row>
    <row r="60" spans="2:22" x14ac:dyDescent="0.25">
      <c r="R60" s="22">
        <v>2008</v>
      </c>
      <c r="S60" s="89">
        <v>1.7769999999999999</v>
      </c>
      <c r="T60" s="86">
        <v>3.6960000000000002</v>
      </c>
      <c r="U60" s="87">
        <v>14.346</v>
      </c>
      <c r="V60" s="86">
        <v>34.404000000000003</v>
      </c>
    </row>
    <row r="61" spans="2:22" x14ac:dyDescent="0.25">
      <c r="R61" s="22">
        <v>2009</v>
      </c>
      <c r="S61" s="89">
        <v>1.0669999999999999</v>
      </c>
      <c r="T61" s="86">
        <v>3.004</v>
      </c>
      <c r="U61" s="87">
        <v>16.241</v>
      </c>
      <c r="V61" s="86">
        <v>38.405000000000001</v>
      </c>
    </row>
    <row r="62" spans="2:22" x14ac:dyDescent="0.25">
      <c r="B62" s="18"/>
      <c r="R62" s="22">
        <v>2010</v>
      </c>
      <c r="S62" s="89">
        <v>1.738</v>
      </c>
      <c r="T62" s="86">
        <v>3.6549999999999998</v>
      </c>
      <c r="U62" s="87">
        <v>20.82</v>
      </c>
      <c r="V62" s="86">
        <v>40.798000000000002</v>
      </c>
    </row>
    <row r="63" spans="2:22" x14ac:dyDescent="0.25">
      <c r="R63" s="22">
        <v>2011</v>
      </c>
      <c r="S63" s="89">
        <v>1.5620000000000001</v>
      </c>
      <c r="T63" s="86">
        <v>3.7949999999999999</v>
      </c>
      <c r="U63" s="87">
        <v>17.870999999999999</v>
      </c>
      <c r="V63" s="86">
        <v>37.335000000000001</v>
      </c>
    </row>
    <row r="64" spans="2:22" x14ac:dyDescent="0.25">
      <c r="R64" s="22">
        <v>2012</v>
      </c>
      <c r="S64" s="89">
        <v>1.593</v>
      </c>
      <c r="T64" s="86">
        <v>3.5640000000000001</v>
      </c>
      <c r="U64" s="87">
        <v>21.914000000000001</v>
      </c>
      <c r="V64" s="86">
        <v>42.622</v>
      </c>
    </row>
    <row r="65" spans="18:27" x14ac:dyDescent="0.25">
      <c r="R65" s="22">
        <v>2013</v>
      </c>
      <c r="S65" s="89">
        <v>1.8129999999999999</v>
      </c>
      <c r="T65" s="86">
        <v>3.6469999999999998</v>
      </c>
      <c r="U65" s="89">
        <v>22.375</v>
      </c>
      <c r="V65" s="86">
        <v>45.54</v>
      </c>
    </row>
    <row r="66" spans="18:27" x14ac:dyDescent="0.25">
      <c r="R66" s="22">
        <v>2014</v>
      </c>
      <c r="S66" s="89">
        <v>1.532</v>
      </c>
      <c r="T66" s="86">
        <v>4.3289999999999997</v>
      </c>
      <c r="U66" s="89">
        <v>20.344000000000001</v>
      </c>
      <c r="V66" s="86">
        <v>45.054000000000002</v>
      </c>
    </row>
    <row r="67" spans="18:27" x14ac:dyDescent="0.25">
      <c r="R67" s="22">
        <v>2015</v>
      </c>
      <c r="S67" s="89">
        <v>1.3029999999999999</v>
      </c>
      <c r="T67" s="86">
        <v>3.5369999999999999</v>
      </c>
      <c r="U67" s="89">
        <v>15.789</v>
      </c>
      <c r="V67" s="86">
        <v>41.94</v>
      </c>
      <c r="W67" s="22">
        <v>2016</v>
      </c>
      <c r="X67" s="22">
        <v>1.464</v>
      </c>
      <c r="Y67" s="22">
        <v>3.6669999999999998</v>
      </c>
      <c r="Z67" s="22">
        <v>16.521000000000001</v>
      </c>
      <c r="AA67" s="22">
        <v>17.283000000000001</v>
      </c>
    </row>
    <row r="68" spans="18:27" x14ac:dyDescent="0.25">
      <c r="R68" s="22">
        <v>2016</v>
      </c>
      <c r="S68" s="89">
        <v>1.2929999999999999</v>
      </c>
      <c r="T68" s="86">
        <v>3.0640000000000001</v>
      </c>
      <c r="U68" s="89">
        <v>17.068999999999999</v>
      </c>
      <c r="V68" s="86">
        <v>39.003999999999998</v>
      </c>
    </row>
    <row r="69" spans="18:27" x14ac:dyDescent="0.25">
      <c r="R69" s="22">
        <v>2017</v>
      </c>
      <c r="S69" s="89">
        <f>SUM('C-7'!G33)/1000</f>
        <v>1.464</v>
      </c>
      <c r="T69" s="86">
        <f>SUM('C-7'!G72)/1000</f>
        <v>3.0640000000000001</v>
      </c>
      <c r="U69" s="89">
        <f>SUM('C-7'!H33)/1000</f>
        <v>16.521000000000001</v>
      </c>
      <c r="V69" s="86">
        <f>SUM('C-7'!H72)/1000</f>
        <v>39.003999999999998</v>
      </c>
    </row>
    <row r="70" spans="18:27" x14ac:dyDescent="0.25">
      <c r="R70" s="22">
        <v>2018</v>
      </c>
      <c r="S70" s="89">
        <f>SUM('C-7'!G34)/1000</f>
        <v>1.4850000000000001</v>
      </c>
      <c r="T70" s="86">
        <f>SUM('C-7'!G74)/1000</f>
        <v>3.4870000000000001</v>
      </c>
      <c r="U70" s="89">
        <f>SUM('C-7'!H34)/1000</f>
        <v>16.07</v>
      </c>
      <c r="V70" s="86">
        <f>SUM('C-7'!H74)/1000</f>
        <v>36.770000000000003</v>
      </c>
    </row>
    <row r="71" spans="18:27" x14ac:dyDescent="0.25">
      <c r="R71" s="22">
        <v>2019</v>
      </c>
      <c r="S71" s="89">
        <f>SUM('C-7'!G35)/1000</f>
        <v>1.7789999999999999</v>
      </c>
      <c r="T71" s="86">
        <f>SUM('C-7'!G75)/1000</f>
        <v>3.347</v>
      </c>
      <c r="U71" s="89">
        <f>SUM('C-7'!H35)/1000</f>
        <v>18.748000000000001</v>
      </c>
      <c r="V71" s="86">
        <f>SUM('C-7'!H75)/1000</f>
        <v>37.523000000000003</v>
      </c>
    </row>
  </sheetData>
  <mergeCells count="4">
    <mergeCell ref="B1:P1"/>
    <mergeCell ref="B3:P3"/>
    <mergeCell ref="B5:P5"/>
    <mergeCell ref="B4:P4"/>
  </mergeCells>
  <printOptions horizontalCentered="1" verticalCentered="1"/>
  <pageMargins left="0" right="0" top="0" bottom="0" header="0" footer="0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C-1</vt:lpstr>
      <vt:lpstr>G-1</vt:lpstr>
      <vt:lpstr>C-2</vt:lpstr>
      <vt:lpstr>C-3</vt:lpstr>
      <vt:lpstr>C-4</vt:lpstr>
      <vt:lpstr>C-5</vt:lpstr>
      <vt:lpstr>C-6</vt:lpstr>
      <vt:lpstr>C-7</vt:lpstr>
      <vt:lpstr>G-2</vt:lpstr>
      <vt:lpstr>C-8</vt:lpstr>
      <vt:lpstr>G-3</vt:lpstr>
      <vt:lpstr>C-9</vt:lpstr>
      <vt:lpstr>C-10</vt:lpstr>
      <vt:lpstr>C-11</vt:lpstr>
      <vt:lpstr>C-12</vt:lpstr>
      <vt:lpstr>C-13</vt:lpstr>
      <vt:lpstr>C-14</vt:lpstr>
      <vt:lpstr>C-15</vt:lpstr>
      <vt:lpstr>C-17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'C-17'!Área_de_impresión</vt:lpstr>
      <vt:lpstr>'C-2'!Área_de_impresión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  <vt:lpstr>'G-1'!Área_de_impresión</vt:lpstr>
      <vt:lpstr>'G-2'!Área_de_impresión</vt:lpstr>
      <vt:lpstr>'G-3'!Área_de_impresión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lcarpio</dc:creator>
  <cp:lastModifiedBy>William Bardales Chavez</cp:lastModifiedBy>
  <cp:lastPrinted>2020-07-01T17:32:49Z</cp:lastPrinted>
  <dcterms:created xsi:type="dcterms:W3CDTF">2011-02-07T17:21:24Z</dcterms:created>
  <dcterms:modified xsi:type="dcterms:W3CDTF">2020-07-01T17:33:21Z</dcterms:modified>
</cp:coreProperties>
</file>