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40.xml" ContentType="application/vnd.ms-office.chartcolorstyle+xml"/>
  <Override PartName="/xl/charts/style40.xml" ContentType="application/vnd.ms-office.chartstyle+xml"/>
  <Override PartName="/xl/charts/colors80.xml" ContentType="application/vnd.ms-office.chartcolorstyle+xml"/>
  <Override PartName="/xl/charts/style8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cas\OneDrive\Documentos\ACTIVIDADES DE ALGORITMO\"/>
    </mc:Choice>
  </mc:AlternateContent>
  <bookViews>
    <workbookView xWindow="0" yWindow="0" windowWidth="23040" windowHeight="9072" activeTab="1"/>
  </bookViews>
  <sheets>
    <sheet name="Tablas dinamicas" sheetId="2" r:id="rId1"/>
    <sheet name="Dashboard" sheetId="4" r:id="rId2"/>
    <sheet name="Hoja1" sheetId="1" r:id="rId3"/>
  </sheets>
  <definedNames>
    <definedName name="_xlchart.v5.0" hidden="1">'Tablas dinamicas'!$D$54</definedName>
    <definedName name="_xlchart.v5.1" hidden="1">'Tablas dinamicas'!$D$55:$D$65</definedName>
    <definedName name="_xlchart.v5.2" hidden="1">'Tablas dinamicas'!$E$54</definedName>
    <definedName name="_xlchart.v5.3" hidden="1">'Tablas dinamicas'!$E$55:$E$65</definedName>
    <definedName name="_xlchart.v5.4" hidden="1">'Tablas dinamicas'!$D$54</definedName>
    <definedName name="_xlchart.v5.5" hidden="1">'Tablas dinamicas'!$D$55:$D$65</definedName>
    <definedName name="_xlchart.v5.6" hidden="1">'Tablas dinamicas'!$E$54</definedName>
    <definedName name="_xlchart.v5.7" hidden="1">'Tablas dinamicas'!$E$55:$E$65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4" i="1" l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E65" i="2"/>
  <c r="E64" i="2"/>
  <c r="E63" i="2"/>
  <c r="E62" i="2"/>
  <c r="E61" i="2"/>
  <c r="E60" i="2"/>
  <c r="E59" i="2"/>
  <c r="E58" i="2"/>
  <c r="E57" i="2"/>
  <c r="E56" i="2"/>
  <c r="E55" i="2"/>
</calcChain>
</file>

<file path=xl/sharedStrings.xml><?xml version="1.0" encoding="utf-8"?>
<sst xmlns="http://schemas.openxmlformats.org/spreadsheetml/2006/main" count="3275" uniqueCount="132">
  <si>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</si>
  <si>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</si>
  <si>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</si>
  <si>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</si>
  <si>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</si>
  <si>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</si>
  <si>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</si>
  <si>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</si>
  <si>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</si>
  <si>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</si>
  <si>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</si>
  <si>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</si>
  <si>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</si>
  <si>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</si>
  <si>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</si>
  <si>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</si>
  <si>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</si>
  <si>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</si>
  <si>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</si>
  <si>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</si>
  <si>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</si>
  <si>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</si>
  <si>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</si>
  <si>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</si>
  <si>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</si>
  <si>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</si>
  <si>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</si>
  <si>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</si>
  <si>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</si>
  <si>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</si>
  <si>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</si>
  <si>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</si>
  <si>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</si>
  <si>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</si>
  <si>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</si>
  <si>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</si>
  <si>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</si>
  <si>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</si>
  <si>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</si>
  <si>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</si>
  <si>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</si>
  <si>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</si>
  <si>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</si>
  <si>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</si>
  <si>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</si>
  <si>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</si>
  <si>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</si>
  <si>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</si>
  <si>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</si>
  <si>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</si>
  <si>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</si>
  <si>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</si>
  <si>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</si>
  <si>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</si>
  <si>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</si>
  <si>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</si>
  <si>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</si>
  <si>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</si>
  <si>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</si>
  <si>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</si>
  <si>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</si>
  <si>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</si>
  <si>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</si>
  <si>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</si>
  <si>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</si>
  <si>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</si>
  <si>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</si>
  <si>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</si>
  <si>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</si>
  <si>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</si>
  <si>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</si>
  <si>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</si>
  <si>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</si>
  <si>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</si>
  <si>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</si>
  <si>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</si>
  <si>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</si>
  <si>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</si>
  <si>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</si>
  <si>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</si>
  <si>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</si>
  <si>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</si>
  <si>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</si>
  <si>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</si>
  <si>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</si>
  <si>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</si>
  <si>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</si>
  <si>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</si>
  <si>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</si>
  <si>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</si>
  <si>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</si>
  <si>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</si>
  <si>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</si>
  <si>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</si>
  <si>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</si>
  <si>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</si>
  <si>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</si>
  <si>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</si>
  <si>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</si>
  <si>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</si>
  <si>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</si>
  <si>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</si>
  <si>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</si>
  <si>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</si>
  <si>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</si>
  <si>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</si>
  <si>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</si>
  <si>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</si>
  <si>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</si>
  <si>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</si>
  <si>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</si>
  <si>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</si>
  <si>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</si>
  <si>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</si>
  <si>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</si>
  <si>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</si>
  <si>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</si>
  <si>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</si>
  <si>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</si>
  <si>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</si>
  <si>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</si>
  <si>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</si>
  <si>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</si>
  <si>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</si>
  <si>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</si>
  <si>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</si>
  <si>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 xml:space="preserve">Estado 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</si>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</sst>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$&quot;* #,##0.00_-;\-&quot;$&quot;* #,##0.00_-;_-&quot;$&quot;* &quot;-&quot;??_-;_-@_-"/>
    <numFmt numFmtId="165" formatCode="dd\/mm\/yy"/>
    <numFmt numFmtId="166" formatCode="_(&quot;$&quot;* #,##0.00_);_(&quot;$&quot;* \(#,##0.00\);_(&quot;$&quot;* &quot;-&quot;??_);_(@_)"/>
    <numFmt numFmtId="167" formatCode="&quot;$&quot;#,##0.00"/>
    <numFmt numFmtId="168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 applyAlignment="1">
      <alignment horizontal="left"/>
    </xf>
    <xf numFmtId="168" fontId="0" fillId="0" borderId="0" xfId="0" applyNumberFormat="1"/>
  </cellXfs>
  <cellStyles count="3">
    <cellStyle name="Currency 2" xfId="2"/>
    <cellStyle name="Moneda" xfId="1" builtinId="4"/>
    <cellStyle name="Normal" xfId="0" builtinId="0"/>
  </cellStyles>
  <dxfs count="15">
    <dxf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.00"/>
    </dxf>
    <dxf>
      <numFmt numFmtId="167" formatCode="&quot;$&quot;#,##0.00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4" formatCode="_-&quot;$&quot;* #,##0.00_-;\-&quot;$&quot;* #,##0.00_-;_-&quot;$&quot;* &quot;-&quot;??_-;_-@_-"/>
    </dxf>
    <dxf>
      <font>
        <color theme="0"/>
      </font>
      <fill>
        <patternFill>
          <bgColor theme="2" tint="-0.749961851863155"/>
        </patternFill>
      </fill>
    </dxf>
    <dxf>
      <fill>
        <patternFill patternType="solid"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sz val="11"/>
        <color theme="0"/>
        <name val="Calibri"/>
        <scheme val="minor"/>
      </font>
    </dxf>
    <dxf>
      <font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escala de tiempo 1" pivot="0" table="0" count="9">
      <tableStyleElement type="wholeTable" dxfId="14"/>
      <tableStyleElement type="headerRow" dxfId="13"/>
    </tableStyle>
    <tableStyle name="Estilo de segmentación de datos 1" pivot="0" table="0" count="10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0"/>
            </patternFill>
          </fill>
        </dxf>
        <dxf>
          <fill>
            <patternFill patternType="solid">
              <fgColor theme="0" tint="-0.14996795556505021"/>
              <bgColor rgb="FF002060"/>
            </patternFill>
          </fill>
        </dxf>
        <dxf>
          <fill>
            <patternFill patternType="solid">
              <fgColor theme="0"/>
              <bgColor rgb="FF00206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Estilo de escala de tiempo 1">
        <x15:timelineStyle name="Estilo de escala de ti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E86-8A4E-9675628E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301199"/>
        <c:axId val="1372301679"/>
      </c:barChart>
      <c:catAx>
        <c:axId val="13723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301679"/>
        <c:crosses val="autoZero"/>
        <c:auto val="1"/>
        <c:lblAlgn val="ctr"/>
        <c:lblOffset val="100"/>
        <c:noMultiLvlLbl val="0"/>
      </c:catAx>
      <c:valAx>
        <c:axId val="13723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3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29E-B553-ACED9CF0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687439"/>
        <c:axId val="1375700399"/>
      </c:barChart>
      <c:catAx>
        <c:axId val="137568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700399"/>
        <c:crosses val="autoZero"/>
        <c:auto val="1"/>
        <c:lblAlgn val="ctr"/>
        <c:lblOffset val="100"/>
        <c:noMultiLvlLbl val="0"/>
      </c:catAx>
      <c:valAx>
        <c:axId val="137570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6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69B-9CDD-4BA742EA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693199"/>
        <c:axId val="1375686959"/>
      </c:barChart>
      <c:catAx>
        <c:axId val="137569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686959"/>
        <c:crosses val="autoZero"/>
        <c:auto val="1"/>
        <c:lblAlgn val="ctr"/>
        <c:lblOffset val="100"/>
        <c:noMultiLvlLbl val="0"/>
      </c:catAx>
      <c:valAx>
        <c:axId val="13756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6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F-4710-9CCF-6BC16FF12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F-4710-9CCF-6BC16FF12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F-4710-9CCF-6BC16FF12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F-4710-9CCF-6BC16FF121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F-4710-9CCF-6BC16FF12180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AF6-B38A-064C181E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Ventas totales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5-4C03-B806-489F6F32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2301199"/>
        <c:axId val="1372301679"/>
      </c:barChart>
      <c:catAx>
        <c:axId val="13723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301679"/>
        <c:crosses val="autoZero"/>
        <c:auto val="1"/>
        <c:lblAlgn val="ctr"/>
        <c:lblOffset val="100"/>
        <c:noMultiLvlLbl val="0"/>
      </c:catAx>
      <c:valAx>
        <c:axId val="137230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2301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Ventas por</a:t>
            </a:r>
            <a:r>
              <a:rPr lang="en-US" sz="1050" b="1" baseline="0"/>
              <a:t> vendedor</a:t>
            </a:r>
            <a:endParaRPr lang="en-US" sz="105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4-4A07-97AE-13824D8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5687439"/>
        <c:axId val="1375700399"/>
      </c:barChart>
      <c:catAx>
        <c:axId val="137568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700399"/>
        <c:crosses val="autoZero"/>
        <c:auto val="1"/>
        <c:lblAlgn val="ctr"/>
        <c:lblOffset val="100"/>
        <c:noMultiLvlLbl val="0"/>
      </c:catAx>
      <c:valAx>
        <c:axId val="1375700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68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 dinamicas!TablaDinámica6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chemeClr val="bg1"/>
                </a:solidFill>
              </a:rPr>
              <a:t>Ventas por ticket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F-485D-ACD3-90CC3EE5F6F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F-485D-ACD3-90CC3EE5F6F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F-485D-ACD3-90CC3EE5F6F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F-485D-ACD3-90CC3EE5F6F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F-485D-ACD3-90CC3EE5F6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'Tablas dinamicas'!$A$71:$A$76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5F-485D-ACD3-90CC3EE5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dinamicas!TablaDinámica4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Venta por categoria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3-48BD-93C2-EE54856A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5693199"/>
        <c:axId val="1375686959"/>
      </c:barChart>
      <c:catAx>
        <c:axId val="1375693199"/>
        <c:scaling>
          <c:orientation val="minMax"/>
        </c:scaling>
        <c:delete val="0"/>
        <c:axPos val="l"/>
        <c:numFmt formatCode="&quot;$&quot;#,##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5686959"/>
        <c:crosses val="autoZero"/>
        <c:auto val="1"/>
        <c:lblAlgn val="ctr"/>
        <c:lblOffset val="100"/>
        <c:noMultiLvlLbl val="0"/>
      </c:catAx>
      <c:valAx>
        <c:axId val="1375686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6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FEBA5C6-A16F-4191-A92C-139ED72366D8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1HrZct1GtuWvKPzckJEjMiuuO6KAM/EckqJIDZZfEBRFYs5EDkgg8Uf3uT+hfqw3JdtXpFW2q2/d
iPaRgpQOpp17XGsl/uNu+dtdf39rXyxDr9zf7pYfvqu9H//2/ffurr4fbt3Lobmz2ukH//JOD9/r
h4fm7v77T/Z2blT1PU4R/f6uvrX+fvnuf/8H3K261+f67tY3Wr2e7m28vndT793vHPvmoRe3n4ZG
bRrnbXPn0Q/fbZ2//aRffLp/cfGP/1yaO/3di3vlGx/fxPH+h++enP7di++f3/Q3BrzowUY/fYJr
kXxJGJOSYC6/fL570WtV/Xw4kfIlp4xIQn4+Tn959uXtANf/CYM+m3P76ZO9dw6W9vn3Vxc+sR6+
3/743Ys7PSn/6L8KXPnVuY3TxZdDhX60/gLOheV+/9T3v/kCHPDslK/C89xbf3ToN9HJb9vbF8Vt
3zxoq5rbX/zz348NSV8yIVH6i+ulfBobhNhLhBDPEGW/PPVLVP4Fk74dnd/c4FmU8uLyLxalom7q
6Rb+/uKp/358sHgpUsFSjJ/FJeUvKZcpylLyy9O+xOVPGfHtiHx16bNYFIezw18sGHvojvbe/jv7
WPaS88/R+LmNPasV6GMSI045wunnz7OK+TMWfTsw/3Xls7jsr1/9xcJSNNOn20//U3MGZ1xkmENJ
PBswiEhKqEi/RC57VjL/ik3fjtA3lvUsVMXjIPlLDZ1CQy9r+n9nN8teYsmIIJR+EwmgFL9MKU2Z
zJ7Vzi+2PCbOT7f2ttLr79r1T6L084qe3uV5oF79/a/X627VbTvd+n9jt8PpS5kyylMC0O3z52lR
oRS9TBFmFGcwm75gxS8TaD/9GWu+HaGvr30Wl/2bv1qvOwJgc/9OJA0xYSLNJMPyy4RBz2NCXnJE
EBacP43JnzDl2wH59cJn0Tj+/fwv1s4up/ugX5zf/+P/qF9882/AZ+wlyzCTDPz9bORILmSG8M+d
7lk8/qQx347Jk4ufxeXyrxaWRy70j//0t/9OpAZ1IhhDMEq+PWcAqQkKlQSc9EtrezZt/sumF38H
6n1b/T/Mmm/d41msXv/l0NtNo257/bve+Ne0AUxfSpkBqIZB8/nzG56TvaRZJrFAzyroT5jy7er5
9cJn0bg5+/+db/4z9Pi1UPPknH9RqMHkJYgwTCLxc1mIp03tEZ6xVPLHP7+00N+RaJ6a8u1g/Krt
PDn5f1yO+edSza9C1ubW324/K2BfqTW/f/TzEkGge3bpEyHtyTp/ceLZJ1DJHkf2r7ra4y2egKpf
HfUl2L9ecX/r/A/fJYK/zDAiwE8FJphiBNx0vv98CCHxkmQMyA9nCNoiBfajtPX1D98R/DIDwppm
WcZEJmQKJjg9PR5C9CUjBCQG4LKIAMjLftUfr3QfK61+9cXP/3+hpuFKN8q7H76DxBm/nPVoKEsz
gkHdS1POEcUYqh2O391eg8QJJ6P/ZUlAjVK1uahn2WQbo3FErzpqOnyX2BLzvE9IRk8eRm2yK3vb
ru++ctY3DECAjJ5aAOsm0ElAaRSScAIr/dqCZm76uvNjONfOGLzBwXJ5QyuCprPIZD0el0gwuyqt
XVySt+3C6bEfiNdDUSFbrXPO3VCSOv8Du4CaPrVLEFiUSFmW8m/YhQF+ezT36BzPvncboXlTFbYR
cyi6tqtCXrer5ZduIdTtumGR9UaQITZ570LTXpnYdXNBaZ1kR6bdhLZ/YB9Mwif2SckYwxhaAgNd
A5Llqd860lM8EjaeN7xZp02qUxJPZEzEVbKkw/iwdOPqT6gjzO0Cts2cLzRT4mPs6sluKsnsteyw
CKcK+2Hd9SzI5mpWoWFXf2Bp+tRSaE7yUZwhRIJeCT+fRRjpiGiyYHRa06VfzoLyY3lmerEueWUW
j7c1H9S91vX0uutsFzftbBw7GLr45vT7tjw+6qt0BzlVIMaEEBmk/uM/njpNNXW59BzNJ1xmwRcG
Da6/mOeVsHztpnb80HDj6+oPYgUl/vypGSybp1nKOBb40UFfFZladcJVG/1Jp4iFzbRaI3PGuzQt
Br8y82Zltk3zRNFm2Ws8wPcxaUW4/v3FP8sYWLxkVAoIAZQZZc8zZlBUBadmc0qXFidHQwKfzujQ
LmtuRt1oALC/tsGrL179urU8JuBTX0PYGYLslJgiKR698tWqSRz7ujbjcMJWd10splFTY3IjVb3s
f/9R0CifPIpBP4QaEIBGoJ9Ca3z6KFNWXFQUL8euTeK0Gb+4ENWcnIbMJcNbqwa6nkWvGQWJ4fdW
+ZtHA5TNBKbgTwxmPIrxX68y4bQnMjpz5Alql73gw7zB3Yj5K92ssNCkjaXdmmpK7B9k1fNwMkpB
/YeV40dxE/NnWZWksXKWqPHoKoPSwvgBKv1LO6r5DJn0+wtFDD9riQhmGGw5SDjCKSjc6NEXX0XU
NeNS6mQMe6eTqLdV4uKDJ2sMB1JJyrZQ11oVrRzWwsqWb9s+0NPQZyXblqOJr0jmbR46Ks/iGPtN
ZijPh0aLU2kbvJ2xmgvrF56P1odjTwfy3kg+H0ya8OtZ8qZYrEJbMvnLhZX1TSizeaR5L0sjk51p
lqajxzRZF5/ch753hbNmepC+tB/HyYVdlaD+rCYru4R0+DhMY7Jnaecv0DKKYmSpLSQu0aFfxcBy
bLA42Q75vVileJMsTLxqtFTFUGmaL6POdmk9Dud20WbTJOla563qO3AKVgUM1beEI3tdZ7jLYxi6
nZ5Ye+RKV3tVDm/nsVtfhxkvW75quwloKvdeOn6onK5vx8k/ZH7laT7TzhRy7ta8nJN1M3Df7aVc
aGGYDXIPbiC5qul46QV4AiUtqvNxRAdPWpPPLB3flWgetpgvncjtqOyt7Sa8LyPLdoqV+k1lnNiu
aak2MJ7RRzHjWOfR2LiNuooXlHVXjvDsNRN+yj336LVQdXcddBoeQsuWQrRMqqPMiMi7yGb1mhBE
8wwsCTmqYuoKpnha55MQ5CdWokoXPJXmHOvIjsvo14LVpd+zyOV+4uNNOyhy1DVfttAt5jzTpizq
Gk5Tk/NmyxNJkhOu3HretsP0phRd/aENqi830B7aV52P/AaJkrxKqjq8Gyhac10HuTVTl5wMp0m+
NCLKIkqKbG4GgfbBmHqb9IPXue1SyjcyxPauW9gJI9c7vhFZWrVylyWmZcONqRJIrsuFLmw66jLe
MTSyYuEO5X0b3VmiquUUJM1+DHPSLHlth/ZQJ8lU5b7J/EGn9h2u0v4TiQydjcLN+5aYLq95Hy5N
ljT5OLe7NOuaYkrNxRQXX0FQmXob6dpsVgkRCnTNdj1ucDGwsdu1U9blGLtQ2DmuF7TUwwZ6ctgi
jMshH1l9k1l03mLWFzHTn7jRZT6P1Rka43CDWP0+os7lnWj9LrNkziNa0g+oEfvABlL4ahrPYzWl
BW2mV6UO8x7rddmSvmsPS7WEbYO7rkBJGSHrqJh3ASWumEO7Xs4+k3uM2/GAh1FfKRLdDV/L4bIx
TXXVlFU8bytittYs0ykZeTIVLguMFOtsJ5N72CK1xYhDqLYsG0qbZ7EfQ1HW9XJPxgazQk+dzBu0
9Beo9m13EvXc9z/WXdknH5oQhxJuImbW51FmbX0xylG1n1DZogcDkcPvVkXstYqK8c2sjPeXosWc
v5eZbcp3doRxPuTN2rTNMfAUdw9ChzAVCY6O33DAGZ+s6AcLcHCy61Wgolr2uBEu3ZDKoX73BZip
hE+qz7nwgZ4tNQWrXGzJdpnTLm2KZJlpUwgXbLOLSZhqwJg1oDo3TUu/k63G9dns+lIUOg5wh0CS
2uZJbLqLGlU0K8IyTuK8UulKC7eopjuyCC5Qhe4Wbc8X1NNwmUEnpnRrtOgBNiMLfeXdVHdLlw8l
ztJcpZNcC9IPldtS6KO80Jme6Tkbe9ZdGKnNekVTAxMWJ/Na3q8R6uNiGDt6iy0Ax+MY3fpWSUix
qmiRBXjMeQVTKTNNyX5cDALfOAG9o3BJ748r1iOpNqTkKXTccSXB6SFf4tqv5Y4gn4XrYTBVd5xq
Pq5XXi2Cvxm40P0WtpVmORWQnYHlZhajyCGwJRZQ0nRV92rt62FjMGX6hF1j67NUhrFqiyERzcx3
awoRqreZaqS1uybj6oL7GZOdcoZcEyBDbXNuUhUpL5LemHa4QL3ru+rEpoHIrDDzEqB3QZdPCxHJ
nEJwJ2XUjuJUqn2T6uCg9oMg6VaJtF02wXTdyPO1Xh1WG9Sl2Sc5tKIeco1i1lb5EnxMtlnrQrZn
lel3uqmrrN3QQLtpzziZRZ6QWuhz1qOuOsolo/SdXMRs7wc1Q1gSkY7BbQB3tTAtZ/ix7IF+tsJs
K+2b9hwr1U0/+XlWDTQ/nfbicTyVmt7TIfUjyclaMk82LbCi6gHQhx1fr4BN1zNoktRdVyU0zEIp
gO0HXY9V83b02PHL4OIKnqqRIeUHZaOCllVOQ1NeG4zSSHPHTU+zfAZSRVXex9q0Dw3AFqvyulfB
JMVQUqP9RruIASVGtUztm8TI+n1WtWibNOWS90KasF9cZ84q25eumExJLz1hy09MufItikEeR1Xz
Ym7QuBE94u8Alr83rmrOYHlqNyvgQLkkM8913504Led+Z6Y0lvk4aH8lp+XWBF/nvaXNvhStuEj8
UBYzjZBneHRnfCmTm1SXar/iEWbLQm3BaabhkUv6eoS+spFOZq+aLJBCNpJv0FSzTW0Mym0mOMtL
mU1bswa96xImjxEn03aU1UoKvkBjEXrpNmtIfX/NRNVvRLJOOE+Aii4bI9v+WAvRk3xiRl9krOq7
M7nS9AyvoTw0Q4cOBIV62w5zuWvq+R2KQ5PlXFaukIqbPB0oO4XFxiNtmTnhYZ5ziEl/Cgqymnnw
dT1qLnKlRvYRV2O/J23J8n6Z1twNkzrzSpjXekVLLoiOZ3Zt3Fa59p6ug702FVO5Q9m00Ws5FWjR
9bVu4XYOVdlb1k9IFIqK8dymSpE81mP2qp2tBJRAWAUDb0WFtB6FgiVTeLvOox22jdcLzLxA6liQ
rAnp1voZPcgyEedtpOQdLoEM573SfeHGxKS5TNtmN8FLViEHbmXNtq5L9q5DOLJdJqtBfKBWVu1l
mGPrcgHNF1gncy1AQFfXG8WEwvmohAUwhCfb5CvAA5O3/TTeNDCsj1XV4I+k0uWpIzM+w0uvQxFk
FfZkFEjmguF46HwVk43Vsp3yNtjpuFR+fq+91VeeWQBUsHpx7Y1GMPN51r1RQ6uXTawCft9gIt42
Wbsca+v0tW9KclY/EvsNjYs7S80CUoO1rtmuXVi6omkY3aV8HPk2htmXxUS78pOfonzHUGNEwafR
p/mURLgOBB6pcpssRuVG1Drvp9Yf4Maiyk1Im37jPJ2KZck82k12qo4DCPb5SAjMrdBGWRe4sc1U
0GmczmNj7U9BNN0N6peyzKWZ1veEVBwGyti3u0wvklwKn6QuR+lg5qK3ur1gHZT9UYjo3nog/K+h
ofc1nNC3r+xS9gc/zeNmWdI+7twc5mZbtYa0edKHvqAx5dNODnG5qAiv3KGV9TyDf2My5HLpWJKX
se1POFbJFtXrcjuELNsutkE3YXKyCGRVRd2xaufswva2rPTOlUPzplP9LdIdPcACWSg0UKz34FrD
NnEd3QbrBmWbdJV8l+A67qvaqZMB3rQnfKo2hmTE5Ivt63ApAR9emSad3/ImmxW043J+uxDlj6I1
3Xk3dcPFqIaLxER/NxtfXvDeiFc41H6XLpEdqC75kJM5s/vYVEchRQsaU0dxIbvWnq9pCynmsANO
lfrkMPLBvmJ6TW4FEJWl6JN1vYNixcMmJVx96Js43jKq5j2dxCesAGDCciYxbZOV0AngygzkqpHt
gTZAxwYrErNBTXVvRMuPyQx1Aa/AoX3r+nUfA7LAr5S7wL63W8TGj5PvZrFbBOs2CQvohgML3oRh
qA/AycetiuyeLUm9QW44VdlU7cxcytdpidM3HjjAMQUUW2Ar50s/V7RYhcZ5yVe/bUKb/chc6S6T
NkDXSXy917TDeUbH7IylYdwP1LEtGpp00wtvioSacyQQBvTjTGGW2RVeY7i04/1RzyXUiFHoA53b
dDfSKj3rFU0L3/RNEYQ7lCUngMbCKMmOMEBUKxi0E81Qbta0u7Mkq4u2T+Q2hGQAoOPjQfGy30Q+
AR1Numo7yMqb/YLIfBdn+naktjt2jldH1uoqB5R1zXuSPQDH0jcBeORlC8zDbSOPndrOIpmvSwoA
eSPcNL7CLlXZRRyguvIEV+JUD0vaNHlmBZvyhHlG8kRHftUolrxhQK/EXoSyaQ+tytqQj8KXPwH2
QRvh5VrlkQ/XKUnxj9Eat9fNyH0uqg5IGULdO7H0ZONZbzedKtl12rEZtDHZnzUaf5jmMF7P9QI4
ypThSo1mPsZVVtCzM3QqefRFCTjhpkxFKFo9wIuuCwJIB6+evDfcisKRPnnVtPhd6xE+8DqCCJj2
Nd8o2V9M8NrDTlifnUxNwYgwDnfQylxe1cnyXk9j6Ao6Z/3ZqqBfRw8oqFCcJ9tehOVysVk8h9ru
cxKoPF9MzY9t2X0Eaty+7oCGFEti8GtFPeQ6TKjDojDfVWkFoAzypAYBwnRng17abcR9c9PKMVxS
gP/jIaQRF6nIhp+oScYfR2PMJU0FKdA4mEPfmOQWhFNo4muvdpDRWXcQOFl3IFmvsahIiR7sTH2x
Zlm/HSmttj3oWFsnbcNz1FmSQ8vJHLA86IxbqlWAZKyHwnX6fe1td4W73l5zTrqiJgGoYhJTlauk
u5ANYLNUze4wjuFTQzvri2Ac13unGpKPWTf+tGYtzVPWAEFVMLch/5bJbAEN3zK47VA0sUF5m6Ir
5LQ+lo+zNjXYnQg14mIJmF6CrEheu4Bbla9Dhg+hLk+Dqqgp9NpnBbCamuRLi8jeN8m8bBkAwJu6
FerVRFBzK+E9aVjQmj7UIGgAsi+Brs7LWG1AqCtvaOrTS80DxsUCmPBcUex3thlDWiCk+HEs02zr
VjnvK5qchXREedUn6a4aHRty59FKc6Do/n4CrfyRTYaNWoLe95qu+Upb/pPrUny7ghbj8myCPgZ4
HxwmXLazAFm34ID7nsr3Y9UlRTdQeU1XNG7RnDV5LIf+gGaDCmQ6t5+Nbc8qak1RVcsSc+tQPE96
jBDgaMbep9j410vIAkgijIEJ2QkoLXub2LjccufUDhTggW4XYldgUdn4YajmeCVMZCFPkoEtuXTr
yjYgN0559F3/U7/2s/sQI1Q5oCMZdkh1sDBlNb2TQ7Xcw7AMRQOBPXchaTdEy1TkbI70ZqINCTns
8urzPslm6Jh4CmNBRDVvGh265gSSUVmdl1yUG9eBcvQxnasxOxBodtMGaBd7jxlMsL4jdq4RkBeZ
KJm3iHtzPkFiT/79wlGYDc8bGjAxTeGR8ONANkvj6mUBaLjMFxHV6H0bsMzTkb63MGkvUtsN96CV
AOQYqyTQq84js+hyg4Xu9FhwArYdw2cOY2tQBi5VZ4BL1sH3dA8KjOc5XxcJoyEDmHQyuIGjeBxH
dWE6YU2+xhK+ia4uVQK4ka0GKizNbOhzq1N5uU5Zs26UCTS8qaSnF71PFL8YZ5vynyZFcHexznMs
tyXvRbbJmtSrvepFAhW4GgFXRdODiFg3ppPn0kDAryMmC+xMqXRoISZgGHCEZiQ13Y+f6TM07nK5
S2rZeZ+XJTPlW9txR3YINgLcTsyVGO4b6fx6na1pD6LeuAqgmB0fo92v02Drk1irtT1VdA3ZFUk8
tsVA6gYUdh1xDb8oMhEoVFoJA81wGdKsOhOxmdpDBhsjlz0jwOPXlpXNT6seCEia5QrkcYrEZXWu
scvE0bcJXl5h4oD4d/CqMz6ZES0d9Na+TgacR6dBnhhNhYH+ypIMV/OajOlOZ9SBCtIBlj4zUx+H
k0gqkL5TOWf0MEGngb2NUFbLe1a1StACBeX0FrYJSroXyGO/B2gKYkHVLSk6i40AwgC7Ql5WOWVx
OKYgL0wbmknaXcxq0e1D0tgRSFAAhH42ImXQbp1SnrQ5aMw+PqxI2FXnWbUK/pAx0uq2WCYH+YRQ
/bhlpjU4niQWfpYy8HDN0h4DL/V8hZ09XlLXnPd1atrTgAg8W2UAbX+EZtziK8BCrQWEjMxrrHt0
29WEM5MPwNYscHhil21TATWGyhlhh6R8xDIpj1vT+PAo7Fo2lTmRCX8wLkHhzdxJAqHrg0jhV8b4
Y7KwSBnPPUMawNOQlcBGxrIa8roEiPnGobICeXiJYsyzdW6P2NUZ3dmyhSaFrF/J66latd6ZcsRq
BzA5tlu6YMXypOKrumrbFtZZO92BsLjitlbHvqnQj2Wb+bjkrppZDTgOdskKDqlxgBE4y/MVoG6y
JQL2di/U6qjJYfCv+HVNXVLnc2Nhg7QcOJDBKOSu66bB70y6wqpB7JAnZKdF5LQPj8pZV0EwucBI
bUsPiGDXED4PsDnWqnIzO9TVxWxGwFbQ+BZzVIHCVTQLmQDMB3tuRzeLVRxZOan6DBBPCOv2y64o
/RxWSxaLbnA/yaEwIePmrLQsNUXskrCeJ67nIdfD6MMuToPAW7mGWV3Ozrh+0y5TcoLkSuTlZKk+
W+GJ9pq2qBtvpUNJsokZ7/YgZLfjEagmjifYg5uyXWsFV4ceT0N6XXc6qg00QrZuZJKG9tKsnEmQ
FZBTFwtVcsPcMJa7FcA+YFgFL3qcAzEyTS7Sbhm2I+jH7ZF53IC4S6V9H+SgyjzNOGQtyDReFt2y
andH2472G0SD+RgnFq6qAUJ0iBhZ9wleuqIdgFIN4Z4qO8QNvHOC32f9APWmxxHIFF6r8ROBUN+C
RtSRg5eLjju+SKE3uNEl2URoDOX2scKgRQsg9YdePaaGb/v48UtxeosgR0VqpTmkfs3qLrfYzetB
BdTHTc0xCIPDpFd3xO3A5l0PQJHvvAUlETaFRoW3XevaEwqVmvKGEK82dVot8cgjttUrkpbanNpE
9WkOUHTyoKXWugVe6RskAtqoeQX9keus2baQuNku87Kbikon7SlEaaqzLEXjQ+bSuX4gmqEVlGdc
8hYcR0HZMQkm2RE2RYbhR2onqPkGG9jF6+zQgXBa6R625oqVwOKuMA4QgjGjfbfH61DtZ2xxtXF9
8GLNh6oz/Z75TMcjMHbYHs4xdNz2oQVtpzvCGODdBQui1XHDUkjTHWz/grKesJGr3djK+M5EFc9x
7GBTHDYiLPRPSRB0r6VTgLtbO5uq6GTGhyNb29TsPG2SOOd+1Lh812Q1M3uZMJEgEMoBaUOfHsr5
VU9BE3sll6bWO9FKyAjsfUP2Sx9gP6tmyzS5onddAmsYh6Qb8q7RfX90g0iyzZyK9rBi2bADqnvf
ngHdkG8p1bTOoYLHuKlE6qFeW23rzbA68zENDdBu7xrEdggksR+tEeW8oV3b4+LLjPiyVboMdd9u
ddOiG9ZwXV2Ak5h+rWksQbKAzVT/boy155dfOmZmcIfeBpvqdregtGFFBGZB1jyhJNT7xE0QOHjR
DTZ+aU3RYwdOVX3A67K2ZxhCeTaGmrZFnIh3n7jFpd8EmHjQfXhv+T4CDnvbUSvoJlW9+zCiLA3b
EMWqpiLT44x9US8TB6QMQU4Bs1WmTQ4q+7/snVuTnbYWrX8Ru8RFErycB2Dd+n5zu9svKrfdEQjE
RSAQ+vVnLMdJHGcn++w6r7uSitOOl3uFBZpzjvGN6Rm3RbgJ9MRBaPvhbk1gX0D5nF1wIF3tstsA
yqfI617a9FNLU9peJ65hXyAzjNvVFMxJUiqUxeUJHRFdHiQ6X38noiVenri0Ix5f1y+nRAVsuWo7
SfyDAeG/PDGgRRYyCO6k+iQCUyVfVMc2Eu5rgiJ5GXu/je+oJ22DgkJqXbc59Gsf3Ezw84fDqlpC
jjSZzoJwYKOEZiVGaOHWolrkyL4IbWSTp4ms+qvUUN1X52Mq9GVA0t5XZe+iQJAyzGAorJfd2G/D
ktO0Xzeo87FedmxBpf9k9ELXUqzsDPHAHMhgEdQZOJQ8hGyOftjwqlseJ9Muwz2Gia0+wI+l6RVv
7ZoUSkVaHweh1WtjtlDhFrWpOWvYDi7HsdNjGt5Af9LjDpPeHF9ImKYQ242C7fG9R6LExui6NsmS
41Q3HUoXqAw+4ynW2t9I0ixfw3rDCRCwsArmIkVTOXwyNJoTaAHr0l5LFQzuMR2GWpa1tLjPurTD
h0ZURvsTpIthOAZBIE3RUtfYR0/Q0xxJi6nnuHgePMNomo7rSrahSGbVqSux0GXrC8mWzQHdCeQ7
5/A+P2NmDboXySPyxoNIjV/IFmaYA1dXMT7n61g59ADwLCvS5LOO5Fu2TGv1smZuFJ/pJnBvCMib
2S8wWNx43OZKLCezqbqMfdB4aNgVrIjLuGvi5nqSaOR3YmETedygZw25PF/YYzzVwXzVaSgoNwIs
xrD3eo6ajxQ+Pw76pl1on4dVxaZ2H6dJlMA+RNP1tapqtqR5L/qUFd02wlJs1YSJagorieuq7+IR
yBP8SZ8thw1vea1zGzfK3w8CtvRlX89setOdNRvAKrnWYHbgQtlLM0RDfzRg7MKzyVL7K2/mKLoZ
oJR3ecDbZdvyfsV4JnIf9PP20tN2rKGOdHS91uPcJQ9LiOJ41CbE2TxiQm+uVbYyf7EsbQceaCBz
yl0RNNtUn+pJ9NmdEjzhN6mfRQSrBR0LgygyhOenfo6D7RIzg7U7EkIT+chpUGc7yMDaTrtW9WSK
CrtSA62wlVqMpZ0hvRgopz2T7U6DqQiG2zhY5jC7Dvq4rlRet2h07c7j29bdf4DdfqIAz+M7jdD7
JwiNsAxEy5/BDoqe2rDFuMPSaxY/zsmWTR87lQzNZ1dRmHZZCMf9zrf4hF6yNkP5+QaXfKc5v8NC
v3KJX3pMKrWsvkejf//y/zz1Gn9/C+v+8ZPnZPUfX13/Fsn+x191eO/P8Ov08y86v5vffy+8me/v
7kx0/umLv8Clf4OP/prw/pv/+Ce29E9A849saQQc7AcM5y9w6V+iuH9Apr++9DtlGoYARkGKUgI6
h0Zoun+gTPm/IObFAL+AaieEAY76E2V6fl2UkvOL8KrvlGnEgX+DNiZhBgQVP7L/P8oUGT/ExwCr
ZhQExU/YHQYLDE12iK+X9cy/xRi+U77sI0AYZDeBmrymq642mCRD+PrD9fo3FNpPlBQAV0ZpjO/J
WchBtP+EhsXQQXnSrO6aoBBeOgXrKa41vJTV07r45+8V/oS8EZ6EKXAwZIAYOgqa/IRksVY7mDtz
ew0cKL2vYhvqgvs+aouxrUPoN90WNHA/uLnFMJZBSCLqC5GLlcUikqDPqbXVzZSFaCpE19K3f35/
f7kWYPlDtJEhDWOKT+InEBOaPdAAUBTXtTZuHzgl7qRT+lY0bfifaLGfoE9cigyXIYkJ7i0gxuSM
/f7Aii3oJMbWj8mVItG670ay3qcYzx7rrIqPvqvae1j66z5RcEZgbGefoD6c0x7/BZsHwjMkPMRn
gWUN53fyE68WUtaiiWr41QAE6FTpbDz1GKzPfie5pEOUHGQbbft//qY/Iab4pvhemM8oiGYSZclP
2GNVTyTmrXNXEeyy68VyDhfJ6eV5gaeI+TO17j8giPTfItQ8i9MoiwkDtvzna41WVreCAaGualud
gmQbaTE3anxcO7a+jhA1uktI3zI6Emipv3Rq9Wc5q+5Q6uMB+oNdbhqW1u+L91CxQUoAW5nYfJbL
qk7ukjaDWQmWKufcBK9Nr/o32E58K3vj6jcocdzl/TC5t02Z5c2lTX/DK8J0CVZoVHnMe9QvSfQH
Z2b2NAbgiYqkJf6CATRsC67D5KB0O9RoYlJbWJ0F0b4Nl/pq6hY0yi6eryYrwzuS6v7D2myOlBLN
gzkSjls3jHUM3RQWxte2U0Gaz6iST//8sZ5TLT8ypmdcOKZxHCFDzqMzb/rni2woaL9VWnO1Uq2e
4rojeZIuMiiqtnXNgQdD9oCR0H7QW7tgDOtUeJFJeAblUMEVP3qxFZmzLthhXpZ5s8zyMSCG3f/z
+4z/cjOcufUUB/o3MvQvPD3v7YohADJ6gvZ9AeswdipPSGheq6X1c063IXnuO5Mt+ej79iIio7gh
EjRWLufB1LArUnm7JdVTsI5wnPqxUc8pD+AetPHaXldi6J+BAOh7Msv1rRqcPHgQYt1tQloLGTig
aIQDxT8tlWRHeOrdW6JSf173ET/LXsPibPX0H462X3uUH3BjwtMEgGoSpRRoXUZ+7mHC1CaVyTAK
jWZpWAiTw8upffUmAHMBXSzccujq6pSNxuxmH0BeH6VJhsLIpf7M9MZx40YmKLwbWkgJrRoOW9+1
C9DF1rxpXY/v7SzYRRZswEWNlB9XHrU7Wo83vUvtA4xtVqRErBxQJG7UXCaCelCYK0ZTHgh3KwM7
v0I/nXdh24q7YGjtLYfvD86zHuQvNuvGSzmE6zVMZvSqM3yPJyYM389DOH5YfQ3vJmTVPZViPUJi
HgBCJiIqU5KYDytnw1700ZNBMbyNtdR1jkjR+IkFPjjKWgwvYhP2GvNBcmlUKi8nstV74VPYn7Te
cF8vU64qOB1kapNcyEXfbS2cxzCe2EvXCz3sCYmql9hBiojTttrzYZ6f+SaaX2ZHAW5UdQyPCWjE
HnpL/OACMRzICFW5sDMwnkKNrjl62q03MNyYz+PNtB+tNTKncIXFJx7N6n1286x3PWvbyxZ4VCFF
1aeHSEKiLSqIIe0e5Jb/yEWgs13aiHf4pfxFzmewaKuCOCpWjlF9Z8zir4dwAZk6hBWINtsFVwse
BzDHFTAZ0KZfYqaCEyaJ8RUPVXdIAtJ/qQAvXtXcy8OsqlgUAlq9zPs5EocULsgdXET3hOs0g0Wg
ddDuAhyll+iJISzXLejg0sytfe83G7x4iNkPCcYzBbZw5TuMHdN4ljHJUwUCcdf4OL510diCcQwT
XdpMiVdIxaAgDcbVNvc9I6c5ghaYL9W0XjAZqPdm1aECfVMHerfoYcIvw7x1GUbdluVR36Wfq8V3
94Ikdam4JO9jRdXt3PVUgHJpAWePC0ryNs1XbHHidrVRfEopnx6asO3eOJheOPGAzzCCZ8kKwG7p
NC9q2jgcsz3Y3DFIh2g/0pUN0IBR4vMeIIIrnN+ohYcepTHQqDV4gGUCgFfMkGBz2fBhP8oEckED
tqArwEok/o70jt5B0E6K2un4UsX9yst4iezHeun8DYCwOKfRVpda2iqfKzfn2ZIkN+1Wx08Q4dVH
I1ZZKrjP961CEchrnrmT4HO6c9V4qCfaF6lhKg/TiEI8t6sDqTY0l15mYj0lQrnbIE6DHNbXdbq1
8jERw3A9tNjTRCZTH+INbyuqNdzOId0v1dDmTTzTEqJqmXWhpLmGfLqfszUspWVBHs+46TIC77eC
iHtclvRFzZAMY6uiXBvC8xkS2LWcVHNgNqS5Qh6lcFXLimmmb7ROZBEFbXgDLdsXcJkeYJJc+mEF
5i8TduFr/ojH6E5KEJK1e6lq132aBFqpqKtZKQ39bChq+NjEQE7r5AjuZS0WhXvT+/XLNyMulLiB
TYalS3D+x6P3+MgoMJJ4SsQrHsZsn0183rftoop+SFUe+awa97D48LguvF+ezLQgqnIEI8RidFXt
pNfRlf0SshZ2smUbzNPV6jKsrNa7cWzaoOyWebwmVUzKjYy03ul+jIDsQX2A8rtRVTR1ouGEYhJ+
8BgP7mKU2y4nlgTVgQ5wgHILvY7sog7oQdVH6hnCCxzxCO1M0fdsuO2hNx7xky/dYocKOZtwflFb
nem9Dkhy5zYcWsA3xgTMmemOfgBJFGtYGgF3w5VCkQMT6dYqR8ICcmLTj0GCGjDEp96vGzgfUJ7g
JBNzIUO2FjVpKpF3YlWHYGmzjwbZmsLC7jpL4F2/X8TaPFRTkuw3zcR1EqzgUrQLZkiUUAfWM/A3
qqtUp+JtmFITgPFEhmRWqtp2bYfDJocRMdaXw1g3z4t08+2wbYsCVz5G0OA3SreirlLymDAHZy5b
u3RXV9N8UItqCMQt014mPW/ehhCSVA6FNzP55Ox81Q82fgvc3IRlX404LDTsOZz8NAn3kZj4mo9b
H34e523dOdcGn8K46p/DLJt2S7R19370Kc1nZZe6iJaNV2UVzXIohx5iU2HTdeS5y6I4LBTUzLLS
jWiKCd1hc+ghGENn3uKSpePZAh4UzXEWnYl6vrGS0HUu+CQ7A7OLZZewbZMPi2y7d0SAti8wzgCw
ChikYCpQ24ttiugORqB8rMZIAePA1bqgLiafs22ddmPj0iXXPoHbuawV2XKEtfQj6GtQFy5b0/u1
auoVNcKFyz4hur1dZqe6yzSs4IrRNojAx2HgwxDXA56+11QSaFUizmZUsUTsx3QD4C+9qPucjV1c
51PXzNXJLjq+T4lnd4PP1P0E8zo70+vzlvMJuN4JzRAzuYHj9zEdxuVTFqno1ScNEPgzGCl2tB36
x2wb5S3OyJjtpxBKKpAvYE2FBFr1ckYr5Y6JucMpCHsKM6etyFR6RMDWuwmgxxOF34XeIezMg+P1
OuDWHKLpQLt6uqfA2y4RpQzDE4Gv1ebfGtL/STv/dkfFH/oMCPQYA+fv8+pftJ1j/fUz2oEf5aDv
r/ku6mRnDQY7Q5D7/lXT+UPUOe9JQHI345jo8W0w6H+XdKLwX/hZgsQwSSiSywSz4HdJB9v+WIj9
I1BgMmh9+PG/kXSQcPvzQBSyKInPG+qgK2UcCzV+UhMSV0nTBTw7IqcpTlRW6iGFLDwAuenv1OwB
q8vpw5AaNCWp69JHReUWHqJwZhA6VBa9ovVlIoe+joBxuBi06W1c7ZPE6dNMcALD77HQJT8lM2Hz
fpDaR+U0CfYW4C29ZavuHpz3LZjVrSdVYbRbnomTg9kh4pmSnLXTGu/iIQwcmumKhaVKe6kvPA+7
faDRzJWsYurzxLOBFJU26EmMVc2FR0oS9ZLPJMyFgUaRnxnXKq+3s45vMpxQSRmYKM1K205DkycY
Dd/QMakMoQwT8VwHS4R0iL7f5iSeIN7y9j3BwWF3zTBG9jBsjcMTynREjw5GRVy2OCMf7ARMPrds
iXneB2323A/UXa3hOgD9S+GPFj7Q48MWsuk9kUvjCxwDwZECX4kPSxp0w8HG6aRygUg1ydEc1vFu
jVWK/5k0s5f1MuBcHYE7Pk6bplfnVPOxybwuE2SjYB4M0wovbAJAmcOWAClAm6odwI+7+rPgcIoK
aeHl7xmjw2s0wKA9AJOWX62DX5BH2Tr5YvBQ6iFUpwgIheWIrEtztOg26F5Q4YIH71bxFUOA/hx4
nIOlgAnY3/gNzfL1ikvyyKbRd6WvePCSwgi8S1dvm53njULoia7x3bCtiINE9SP34gucrxzIU1Os
GdJdaVqJIurjrlzUWjDWWnjwYXRysSdwhlAgJRHZMeipOyZhpC8AC9+TZkrvQyfInCc9cfuuMrtU
hgLQdOuOVSLdia9Thi5gkyWiAfN9HYOcnDfBy81gnMhJlb7DM6rAxOruepXLV9wW03FE9OxQQSzY
pyP8N5hs/TlGoO0RIh+OYQ9b7sZmbTjkatyycvWeP8edlp9VhAncSR+dcLPKQwbH4i3gc11mGeIJ
OK7fI6a6Z96lrwouWpM1244O2+s6sfAZyHoYwvWf62LyiGQUDBldYJgBNdez9B8s2HeV4xFrPiiM
dRo+dSWPporUbcf6vlzqVZCHBjJX+JWHohv2EaYRQK/ziGfBjG3cH1fAjkk+g9JBrCOIorisBHPB
h2pckT1cLLAfkEHMcFx1EyEbAnkakUBoDtem6fo+j7ZUXDezUW+kZsbgkQn0Q5KO7TGFB30B7U7c
hEhq3lepDkvkFidEPbRWOZ5Kd2NwzcY8a7KJ5KNqKLpRuPxlMAn/afRqAltovBQlX2n8qhVQfXRy
bPlSSZW+JJWusuuIK/+qWnBXMKAVOyKmoOZ8WFnEdwwLHXKteeD21HGH8I+UhY9i98TBH90IS6uT
n7f+WG+2PQIVgAHHGGKX5XkbwZ1OgWTnmcFiiPJ/5fTv19n+UU5hS6HA/H01/WFF5s8v+s0jITGM
EIyxqFiwAlkC5ey3TRwEKu1vpkj4Lw7jA3+xkPIIUb/fK2hE/8UIItBZhmUV+Ade9Zv78yeLC5tG
/p0zgYL7J0kxJDSCU3Deqpdi29FfJCt4fQELjBUXzI9Uf7SD6HZIq893IghMVuUjaMD1MCfLUi6k
D9bCGSmep0kyeZV6pT2yU6CDigEYg9mbfoOa1cLnQ3sXBRs6yzb80oZZAAwG2ER71EvNIkCTiNsk
aEHjI7FB3+UyqtBmy8X1iHbJpAZ9AyYG4ZJwOaZakb4gbOH7aEoVlC2jEUJMDRSXJst2Gubz++w7
X6IUQG4B7HOLnnqBiGTTJcmNcMhptRZI387HUfuRAjaMd2ENNOwSz1tSdj5akgIJzWXZnWNtMDdH
qzdWLIQ1753o5ujOhLS/akizrlAkCJ0RDkZaAWgjgsr7qOLyCu/Y8rzzNY65ZHJRkgOlsx2olTZL
8pEvvd/FooWP2qIT/tCq2Ux7VQ+YInzit63oGmq+psRhkIVcm75iEwY/xPMoEYtdGZp6ugXicY4U
s03uVogg+yFewxjLUmx9WQ+WrF/iDsZLCbEadnQz43j+GCasX0+ZQH4vbGzwyrSbQA5NIlE5w2RQ
4QgToALKdsY5RXLR2rnL8aKhOkIrW6Eu2xHRY0QDx3HOYbpP89cwDoLkWtKl6q4DxD/VeNegBkB5
BhIDbQOjJFKZwFXzGodhvT3xaMxQHJDpyKrrbVWPQVQDTk/ljjfihaXNFSCq4zm9cDTJuMOiu6+x
FfTpJ4ofJCVy0sC70UXF+4j0J4IxE0o2ZltsuEAGCVx/Lyx0hKy/7hf7qcbWg7LyANh5ihxyN5Ck
QCLsZJxHu2YXnvvM59+If+DeoMnn6CmJtXgGUXz9B/kP0no4gSx3QJwWekEZQhcDjQ/fYgChWFDU
weC+/RQFgCI3FmINPzQYbneNxkMUIFLCEVjEtF2DD0UY8WIS85dv4QDkZMBAIyi3g1tU53QMFEj1
32ICHILqqQGOXSJFP+4GpSCBbjI7tDFZMcjHMo9W+4mn9Y3sbQ9CP0akHPtsZuycQDoJUQIE78V9
gx42LekibL6qVZdbk8430sT1fbJMz0hNtDfZpFiRmLYr0NQsecdmjsBD+7xwFeTfYgYV4gC7mEHB
in2VwErc1o9Ao7PbX0MHU+uKbYuTTwPCZLHcqnMCav7oXPDVnFMImOx3WRjHxfB7EgHeS3dt+uhd
15m42LSL8pklOzziGE0pHUsQ2c0VzRpx60Sks7wZ0a5HI9lvPahFP36tZVqOKYGj5F7WGhIfluog
X+vbzw2XrPRNHKHTT9HAajxhA+KuUWZtnbOmh5pWbRBpHZ2L36MMlILmytukOkhz1tLH6ZXTZbxK
EcY9sEGkN2KcyHOVof1o2ix+jVqR5IpDmjaoxf1Z6mjBwYzhmN70PUj6fOadKs+xh3lKZ3xVkUeO
0NYdsnv5smgscCA/ZiAaOdBdBmg+M/prNI3QdQfd7DZarRez82yHHRj0LgAOdkRi94NnyPtCqkPC
3g6qoM2U5NEk9/0oj5qyE4pBeAuUPzh0DaDRqA2eVxYQKNJ++aUfWr1D+hP8UTeIdt/0IS0Tr2LA
+9jOslZHCybkYeONP6BHRzZRJLgo4VlgAUyGfwvgLp1jFnE0DM+ZRsmoUHXQay4L+r7gs8RpUkgF
gnPIuD6u5/TFprp472KsskB+sirAsst8WsgvkapxzwSSYxSBtJqP4IzB0LFxj9j2LctGeNidSBHI
tVZeDTWpf4pnrM0S5hAbboduvvFR0r3Eg57wUAi9U3DfP29NcgiSme5VB6xz6gF1fcttLE1VHRKk
2/Nsc0i4NAazR+IAZ50THFbW2X4IArBwY4fHueVgzHtXYES7ALqTT4oCL4WBgmgMUzvrXFZYgb1V
zHpQ8WHyocO5t23VubXrofL9OdvRC2gufdLPcG7ATkfzcsMIXY4S0taNrj0SxTpbkSDHBqrAWvew
aH7dght8aC3+UAAI+PbCq+gFv6soBhDE6rx1AGdDPtlsucS54z8DMhRQXZtXnbLXFML7aaKe5VW3
2VsL3vkQZeaVqJXsEIZSRRfZ4ZpM23QDrymGsDOl6fuc+LbBHd41n6wHYb1i88tVKMBOBQFW8pRj
k1RL4WkTnTpe6YsVHySSDAYJtRDM6OUP+RE8FtPOzKm9wWoLhN/mGJbrOURiVjOcVuTRL8CsIhAb
jsFhG2csGsDg8mAAjR0dAtU7UF40h0qA3mSU2IHCI/tbwMRvxCgAuEs95kGFRBWiuDG5cYMb3qLe
tffI73ygujVwjAQfz9HU6lZyCM8JJL/6wgP8ewfDyS6jWWCCNw4+co5Un/vlWzBljgzZZzhnk2ps
yiGqBmqKCBxiWJ+weUdxfAiNj9iUsx5ck8xTrJ0gO9j2E04209Ipb9FxAe4dwqy+CqdwcFeVXw/a
hf4XgNOPJl6JvOc60SF222SbvCR1FSAO1/HBYENDr4Zy6gilJZLiqz1kXVKthyGw23LQA4vgj/em
9Q+AL9MeMavB9QXUynrDTOSVW3LS1A32l0VQdr/MS4ZKsjZp8jGEsI6DQ+FBf+rQqSqQwDUNdtsQ
T/YmQ3o+yZNmwcyUJtAD8jHlE1D1hoPCeQlM0FYlEg7IjqH3NMO9CRR8ymiFj3WycSLtZca2TSw5
Q5/pT5gNwx3uKz3YPO1kPPyyxR7x4Dax7GpUgKNR7dJ255Jmsg/AjRsMfHpb0RjFbXaFAlqv1+mg
NOxupLrzadoEATGneo94LPEfmVn7/dBl/Ze5T23ezs2GQMUGtLixNv6gvQ0ssMVviK3rFlGSFJHy
ea3F68YmtG8U+1lQiRmYPL9eG1/JS2t9dwlHzNALMKYjMm19kPI8tHT72EwqjRD4hKML3k31l7OW
YXuAE4VdC7ZzYXWVLZHJoCyjR9zVPfHkSiKERk40MUH1ARKp9p/wx2P4O5DO6fVMgqRDC6Nik/e2
Zs0D9lmxodRpzRhOkcEv+9X2862vibycq8ze4siFdw58UdwBb4Jg0mAP0naN2Efwy2rDnn5KpsUi
x5om6zuIb/+5SeS07wGkJh//NzH+v0yMEdYnYoPV34+Mt5/d5y+ff9Rfv7/kN/01hsjK4iRLkGKB
aX7eFvd9YMxS7NtkFOprRLBJDofO7/MjljqyMymSMcppBuIN7+E3BRbzI9Z0nCk0lgJI4/8VVIc3
8NP8CDomDvF/iR+wvZ0nP2F1rnJBd85xoznY4v060BmaRD3MZYLy99aALpZ5xUn96q0UWz43gXnE
HrVgb4zTd2bozReG0DaCaJrHF2Nq65uaI4w6IzeGfDryflA4kl3VVPVeV/bAnckHOBW5QRE/xLB9
39at1Vc8CQbA3zYM5TF1hCM7H4DPrKNeFABok1IuSNblYJfC4MDHFDuxEMjZeFkFBOaMGGW46+cR
O1ywLES/dljyFCIEM6dPyLdgS9NqJE8PQa/p522r/W3c8WU3MSdv2qyPbtctjR55J7FDKfY8KaNJ
oY+y6TezBrGOdRfNmOlOoufeXVHISYd2S0Z/WrGwa/pcjw4bI8zmpcPSCe23g10M5wc7k3jb49CW
93M4IxCG89gyRKrgaOUyEON82FRf3/INh8sYx1iPRCUHJkOkZtseQaL4Gs3Z9imqCQ5bZK/DS4Ia
dDOTbb0wfPI7IPXhNdXpDOfJpGsxotIPJR3V8jJ2EzZBSVsrqFPGDXsd6XDaJ3TgWIKRQj8ulrhB
5gQLgcSBAnlITx6/+0uLIQqLPFgt+lMcpmjlChqnXbuX1ci6E95mHO1ktdENx9NG3SHmFXuaocEK
RFBs+yYHG2aXUYvZnDa2P2E1hDmuWRTtovPVxcEvHjYcuSSnPtzAHsSmOejUpiWOtPUh2Vj3ZQmd
PtKFqCYXFR9P8TKFLA9MAuJZdlRVcOHm7IMKBLAjr4LnDmRlWXvhSmOoOdhUR2ihPIcuoceghN8c
F1y6AEvGHHLURIQlAhUI7AToy9FlDiW2YKpjGq4wIGwwMlJ2E3uVNMjAn42TezV6rtgx9ix7x9qd
bMb8uTbQuilCFcEMwf/DNIpQXIkYmiXGtiXVjzP2MqKLX+nijmocIjQyYvSilOuILMc22XrLp4w5
LK5bTVC3CI/aun7spoQSWKxrezOgliKnikVJXzDvYDIWbubAYFu0PT32YsD/cESoG6xZMiAU2+AE
rwUhTD8k1yMn8K8ZwrqF0OhfhnFTGFSQq1lNND6Yhl8o/FlOoFAm4HMmTV0x0aF79J3gJxBGPTbD
YPeLS9vp5E3nHgYyDXsbmXjvuRjeeafjZ0X9/IDsG8ZVDvICW5QS5Ngb/iyb6R2mAfSizGFDVBci
xkWDHjsW/ZkKY7opYbV8yDyW9tjVLnsbhM1FvKpXB+H1UKPFz+PeX4PNG85phId2nP2+FtOCFZf1
jLFO+9dkmm57goBmsZF1t6CQ5pZ0REI0YNdcd7zghlWF5h0djmlcRR2Cz0JMl83smhPYqODJy5R9
8Ei+36TYZ3qBwejGRDYaHuU0hvX1irzkLWwO+OrYIChvTOr8W5Q4dbOqvrpvwOxiy5ge1bP03qWF
aaTdcvT/7EvWVP4VrX2DAFfH98NwPsNqs+Bp2yCD1wJ02XxGFrPha+SwDcCFWCVWbGmlTiZm/pPC
HXq5RUTAx48vQmDx2LElZHbzf9k7kyTJkTNLX4UXQApUMW96YQabfZ7dNxD38AjM86AAblSLPkVd
rD9YMDMyo0gWc0OpkuaGIkkRc/cwM6j+w3vfk1HJuBzv7o2GZQYZUDnGB7hV9gXTiS9RVX/OcdYf
kbThWHAr3FxGcVGNXb2d6+a9AiC1zoXILzIzGFg7TcV1Pg32hTVmDOl1GcR+1ON5oKFvN2E3UrE2
drGgbPCElLHSbB/D2dCvQARAVOk1F4JbxHiqGsbwRkyT2DOzCS/4Agc7Q+8jpBJO76VHz07Gdg1s
Q9sBXeHwdxAYYmNAv5bG9LVTAW9HS4qviKniVwHzEMTPaGjwnNCYJDSzWeXy2UpvT7Pv3c79lLwp
YScSxl+ZPuPdDr8yXMvVyiim9glCFaAHDMeeD+iAd7ixpXHjGoktj7D11IesPDtcUSQu2zqAbZRZ
ERV1UQRYv3D9vOmacp/KsO4hIIgC1YRSUVsjyaRe3YQJgxiMpJI1ZWv4ShPVtI0CKXZcrO37aJf2
PqtUd6c3PVSTTJkFW/uIt2Zdl6UH4yiiBNhPced5a2FOzXOHt6NaDZrT6KuOYeFFzIK0WRtB18fc
aCVNZZWO+2aQTrXSKjRHHtuGezGGoeGnpsWDM4b9q6t1Gmd9k5lXg1vWzQ6don1o0iqKN2O61KK9
pTUrOzZy7NxudLIy3bjoU7V0QGk1z74lTO8jyCBKYfVz1EvAbuJu0pTR77JhFOHWNOay8ueuc75K
E3aoH0ijY9wbt28hRM8rw8Svd8ilmLYK5NyA8MqLawZkMjnFfZrWF83khtbaqdv5qAwEdZYotHYH
/kV/w7+aPBRaPPQHWh9V0PRbdb41S/Ci2zSci/wB8EOR0jTa1isAz+4iQETEhJA92rRKmcqksKiK
4EKv0KesGnNImj1/Rr616mFMtjbbtFfeCWgD3VzNnxGMi0d9rIpDViYNSkOWaaHczBp6+5saBmLC
NZUFT0YWD+kGJw1DgXlyoCpAjvaxDkGB8iI5sYRiBHjCxNS8pYGeXAs8r+hG5KWawvmp7PSAc7is
huBoTakw11oCQG7VVLFzHfTVCB0uBcyHvSlF19O4uFTnhA7BMvOtK/ES31YSn9au62qeYcWCfOuM
rHw3ReQOmq9CBfTzX1v+/w90zQgqRQruv1/Z/4jl+rEL+uuLfq3t3V8gewv0E67EGCJ+V9vDq/6F
/zZcS9cZalnLr/rrbojaHo61AFRu6bCNqb9/1PY2yyVdILU1MJrBUzf/zG6I6ubn2t5a/gI03Doy
D/QfP6kr6hQhaa8Zw16zF9lc6qTNvirnvPT15Yxb433gSWk6k0uJf2h9waDZfs3OTxVzsCp/MFtH
iu0wMr7cTngAi015fiLL5eFM01l/E5kKuYgngLHu8hhj1eeJtuc+ri9qCAqn/vzMj+fnv1iOAvN8
KkTLAeH2qn2TndbtZQuA3teXo8Q6nyr5+YSZz6eNthw8+XIEyZhJ53WmF8GHcT6jxABhiaGrdJq1
NjRK+TUjCtO360rvfYpoyJOlwH0LaXDtdlbCI4pxoE7Fcc4RMLjFjuexwDrPisqdzQkKQnftOJXz
liVBvKtKDvQV8+bmoI9N4meTEvcxhuyVTJCE2soNWNxnDSS+xPQqbQ0kGp6arevFZ1EnxqnTZk+s
tFZGmxjS5U2WIbZdKE/jc1v3cp2iw7uLnRgxrmgyiLqByG9NZagr5ZXwFbGjfjR1U3zNofnMG9ss
Pssoz2HfAAwd1nQI4gJ9mTrYFSPOxgzrZ4uL19g5CgTIyq040c4UR2o8I0fXWQMLBUkWNPumZR2E
dMy85NSP9NXctco+1gptH8PjyOmxxOf6Z9rO3Q26O7AyXBbhB+C/6kGNefhiDY53TBxp3bKE+yZ1
iIyrngK0R32C9X89BmyufMpu19qzvu/SjeFFA+9XmIfXrmt6NzkagmwX6w5DaCt3noAEdPtQGe9F
oWXT7YSHYw3Fo73NZ1277jreYkBOGYZylIEQl7xyizJA33dlGj5hBZavadfX6XZybRdChs3M8KIZ
NEutHXhiO0A7ceNTcesaipYwAvcwpui7g+jRbVMzXQdOGHarHqTvUtK0nbftLJ7h1cCk2lnJWCEA
NerwoRiyBF5v3uQo59Edr53Ji7ZNiKA56ozmynRS9zoF6fKgO2h0yoIZum9C849xboAyGRrNApBr
wkPWZy6gUO2hIGmrHHRYvgaJiEIIhuveLnTftQO6wgDzPW0MPEjLtt6Zlo4nqAHgL3pY0QXAN0ah
RvuRhcsTptSrXYQaZAOj80MBLH6dT4aGnTrWn9HSIDgEmEH5GfITatl0WxY7/TGnqYY0tBP5GN24
lhJXlNW1n8hU7iZkwIUM5ArRIlO7aOa7J+yCPa9iA+P1mX1EFjFe1yYy45UDrmot5s6uWFFBQGPv
2/LhWhpdc0MEg8GQ8zPXw+4iMaxeYf6wk3hHHgM8ubrB57/D+t6i27dn0GmF13lvSdVQUvaZMDdO
ZnUvae7MG7MFcWDHen5FTzcAbhPc0hg8bNxzsGIGML6bCFr4BTrJfhdbMtn3WRNtO/eqs2ux0alg
/S6lHZu8pt3lupDNqs+M+bKRuNwHAgmpHBS+hyqCnWN6Ls2VWbEslIBBr0y7KzdFFvuFbF4A4wy+
WHY84RQ69BtxcSG1YYIq5F7OMv4E8/3hpdltl3RfBLa+vXKKu1qU3aYzrK0LW6fgmd/ZkkY7Q0f2
yVIp3Q4tLWOclNnlnIqeGQXoDCyX+saOUI+tKjMxDswgniQdEcN7HMSlU394QYx8vIOpzkffdR5m
8Sk7FbHeXxXzgJBF1RVO+sY29oBhwxsQH6mPASO/6ForfMx7Qx4oM4qrFujklZe21bVXe9Naa5LJ
x4SNrs4Yk/mNDYH21RqWPcRUI9ZmLXYvS5u9jq06batJL2FD3LrKRzwPJ0Uwa1ihWKj2Fu3flxx4
GPKasrgYoaivZOpGL3K0jQ08g6EFFT21qQ/JcQK4WiTOpmNdv0slCK9Z0MYtjqIdJ4u+FcMc3YHb
tq81T8ERGyZ1j6PI4ABVQM0XPl/BFhxcqjNfdKNnPrsI5U1QLYh8OA7ustjzjh1l/AYARrvWwGIv
1Pcr5IhB2K50lWfhnu5KW+NLz99CvQbwKmD6nXT6kic7V/zcGRU5HSCYScf4muB7KFdjiPLHNKo0
1tYj6j50/6pZeHa90Pu55V1MB/ulY2JhfAlKvTmlI+A5tL1QIHqlDqOZz7fweZpLPDfRHn6jSYKI
gveOmWYjjAZIGhPsZJWwY9mMYBuPxWi9S2XjVplgrNlh/DbCi/ErZZQb3S6Gi9FEMz3m+IoRFUIa
Z+uHKungxSYtJdcTKzyCLLLx2GAQaDAkYTbrYCJkJbU61guWUUxprtXQ5++j0+Kxd1QEtjsYmQbt
Q60Ux7AqxnBtGK2mXbKeZcIw6tabGhkDbv6/r02xYFrofP5+bXr/XvzlAvTsX27Krmz/8//+Yf78
/cU/alTDcCg3mN3xP+ch82+CJbkEdmLY56ZFh2RQPv6qACYfiMoVO6iJ1GmRD/9WoyIOhk5yhp0s
cT+W4/6ZGhUv6881KnplLOeSkthd0i8olH/v8Q05cbsaVOQhCDUsn8FZzZkZQf6OfyL41M5qz2CY
UwvlY1PNF2lcBWCM3ObbnMYwblHRHEoP6ZOMLR4APNIbtnex31kYjYyq9L4IkSVrO5+PcvC6HeOy
1G/zCY0MPtjsiikDPgiZvWFOYL2Yjc4Ti2wmo13a34Jjj3xUSBk+D4qlolORb8MdeSxG0zw0lC1+
MUWoD5IRiU7SEKoAyvIiq5Ji30xwEbWiYQ2bi+uKowZFRQOcsury9UTZvJdZgzekAutUDxEaaCSL
b9GsgaatYZLpOc4RvbesTSqZvKyxmWU7fTAfWFl9ZbIbbpQwx0OuWyNTv9jDDTMU66mcu2MhaSDd
GbLIXHTBpm8X4UpodffhZONib8bpqzEO0VVpmRGMoql4AQvBLC42HX+c2ukWGGN4GdaDvG6CIDiW
aVZvwecz2kIQOqGQlC8MEoPPCOfirlS2cR2qjmUkPqYgvmzLekzQgxqxvQnbtHC3ykE6tNPB1Wrb
cvas+cKzRrdbe3XLULJMbS4rLK1t4RduFncXvVeNzgs23Ni4USphqp/2cH9WYKds52RqC2pzFMpG
ldrNpYcyNkBoJvS0pkaoI81eW2jBHB+3Wpsmq9L15uZZ1gb2uUCLhunAtjYHTJOXxReZ6tVbwE1T
rawYKRoaL5iEG2E10+fcwPx9CcVYgOBEGxFswHazMreS/i2tstRj28fFt4LKFDunge9ivTVD3K3A
RdI63ug4zRh5EnfRLABTkfglJCp0q7NR1gyn2+wrKb3oXgMjc26pQ/Ppwazi+kWqLHkVbT9cg8vW
BgZRUOqPYzNgHioT6dcMSvKDO0co14UG6AyzV9Bx2fpewi+7MQcaiYcQfOJzaTkTB7pT6CUy2CQP
T6Gl7O4OKvGY7MhbTq+UzhOzc+ve4UMi4wfo/KTiGW+UN6KH9qYOF3A1yxE4Sq9cZCJ5OeRPaZzU
7n6MebZeZD1lIP3q2Pia99PMnQto/ZuHwzNDf2aX89Ws4ZRcTeDtwhVq8u6DSt2871ovdX0lWDwf
baX19+w41LiNkPcGN2jP0eTLIYyVbzHc6NtVbTKfBBBl4z22415HUW/M2Ph4W8akREvshfouRHU/
8mSJktZGZMz88mEJCVAyUfcJxShqBDYx9ski8AUfl1t8DZCwtBsjHZkgBcjT4YHlfVBcCpIaEMtX
reAGRZTuroMUZQBYVKPLmcoXvc06uu4nbYX31kX0NavBXQsg8d2K9zzDKsrOm7/SxiywgpKhcgaI
UNzw+Zb4+km4yIrT2IJp8r2Q9vy+yUa7e5A17o0XcxY1JMXaLdGbjCK9E2liizW8qfEYBmNO+dkh
cNnkocy+wa3s8hXDaCvd9Njtk/fRlNF7qEZsRV4y2/X1SGVBOTdKSml3fqaVKp8cN3WCDTZVrzuh
zaTHCKI0HTcsXKzuhvU0b7Uaw2NcwpVDLFDeyE534nWJf4hmziOvR9EyjQSrGdlujlLxZEWdc0dh
nEQryQjOT119usyNXHtAnZh9g3gf8O7YnQQ95XFqyZm0sdICrww6nPfK0eWuDfr4GwrKuf5Stz1u
RkbJ0YzeNM+nxQtdPeag9+VKj3XmcXrZJTfTIve3zsr/YTEBTGc/wL+23vg9QOb//C/CzCxqvn9U
k/yNkPQfg7PvL/5Rk1BvGNIRpmuejUe/bsS9X5YcQfTM5IxZ4g9TM4xHy2iMxELX++urft2Ie4zh
qFU9G2bB91f9CUX14nv6PaNhsSRRjvCLIHBgSXJ/4q/EA3kspjK9vY3eB0qoDcWYkKzJZ2oRfAZN
rr2OIbEEedz3N8C5yy09N/YcWZbJC53ffd1TBGjfME2HSJngvJaNd8FMd5c7okWqXL5Du/tmgjW1
2ga1XZB3H1UXFuilrAgKmt1B8JtiyfbPYx24MmXKCtM27b5jGJ3V/lCwZV8l+ENYQYe7dNGordIw
OSn0p9scRSaABT2hourbR7Lq+NNprvZjJLyLjskT2DVD5tcVvfJr0czPDQ0hKwMz5Bwz5J59kFir
uXbWYZ0/9qQ2nVJb7lnz4ApEtT2AGhCF+8Vpq/JdN/PiuaiM8tIpjP6hzcoYt5Mzv7XCyx61MLae
jWTBdNoqi+lcUmGh8c2m9LPRFQJtu+40340nCJ4dLfZ3gsy/zDf4P3Bu7ZypFX+/NViX71QM2ftf
Pr/+5e29eQ/L+Q/ylO+v//VJXKKSDUegTlliRWE//aZO4Qn8ZXnQqIENaDSs5n90B7wKp5fgIYaJ
w7D6R3NA38BjwxDb4qeeW4o/8ShCY/7pWRQSIocnoSAZPODMxf/YHNCs52QY9sEhMs2CADin4PtO
JakuUOn38gsexc71M5EMpznBo8CEzobvPmsDYRVVmEWPM3hs60oTOptK5FlBd1NoRdr6VsbacSpp
A05NXIzeiUd+vh/iqFFHTeA08HFYVU9jGw+HVJn6TV8a6lLT52Rbzxoc6tyu9vjIKqYELQZmMzWm
ddME8y42tBTiq56iTg4BLOK0xUqcALkjAqBA14IxwQ/0trtLceb6eVoI3O2O3Dbk9TBIjIzxvtXt
pe1uQrGbmqo5Rsixd5T9+j5mlZsc8nABADtmgVsXGaF1mMBBnHrlGBPBPdn4XGiaA2y+Zgtuibpk
QD4E3dpqoIevUHmT1tGHGZBXqrlQHQUrtOEkKtlkt8wNyusB7tIhGComn6zBew/le2tSx2I5vxzm
jrGBwjRCCEtUy7Vh1uHTlLfgR8HbIL0zpN54O0YT43gjNcKezHUpgRUa69brvTemWNYpQWeoDskU
mKe2akdng42491bOKN2LDtYe0kWFSmPTAO+GP9AgPt8hC5+pnYLiChtfpV9MTTRd16irEOrAicFe
MWTprRvGVGdOyayXlTJKXqzUYXHXBZZ+yr00P9ptp53YBM+3rDywcpN6dN/abpsd4XVo2UM2FoGx
t4devMIdL7oHDBz5Z8kPjP2+HwWSRXYVHOvm3Jg72VQ6xb3rVRSqBjaCJXVsAlOq6/WSz5Z2W+s0
RkFzzaxQv/6eoMLeZryPSCFZ22VrrUUZ968zkavrvx2nUqS28waUWry2S6SKlF2+TCUnxaj6t2AV
JtvrmTi3B+wQMoSFWaBHZfG8KzMZ3qeiyh7MnqQVZMLtpad1FYgN4lYSW1m+0cjodUi77Hvuispt
YVPpZeIBAGYH+xQYrk48zCheGeYgyNI1bxeXIHTYS8b6e1kPid9WZn2aEonSHr0C0sgkSFKGZPww
HJUktLReofaBo6PZdCU6X8o3naIwxpfRE9MyS4XKQI0TWaIDMJyrKSXKiIIBb2FXzf210S4KkyW6
BdVNvVMuoTlprItnduDZXk71jszHiFCBql2VoSGMBao6fLULa3y1KitxWctUfKgknK0krq3YT3PS
0ELwjD7oJefJq5ItrdFttDABEHatnKAt7gkMQ2vmuXATHMGkux438FJ345AmELLJfGlUY91PlYMP
cng4575QNzvQV+a5vU4QFa+Seaq2XtO792MfG/ekpoy/T4EJOoOUmsG4OyfBlE5Y+6OTl7u0Su0n
s2Htb8jInP9LGoxOGc0NWga3eVNUh0J00VWGHwmeqP2N3pkwNRl59ylfe1CSv+bCVIkK3pF0zR8a
m+jNEgvDKDm+qpiIv4nRaK4J7eAj+ydCYsRoaes6IOpslUWoQM5xMWMuvG0pbOw5PzJjJBofTriY
kauL0VfID86m+giHGtVF7GgG9IKa7iAwJFh5rwK/Hwgi6sz5mn8RRw/5yevALi7P4TJWSt2f5PIl
q2Y4DIYxdJs+GIrrJWpGOUTNOHwZV23dXDZ/I25mqME3pXnxkVZu+xb1nfZmNX3/omT6cM6eQd8z
HmCRMJ3pjI+8Hb5RfHmbLvFIcsOa8feCaIwc3zigILWNdFsd4Fzj0gDBtK/48afZXaxDeXBNAMRH
34qnMOMLPvMZ7TGbPbtzrl3/rXQahBuFH4zF7Y+EmiBpPwetvR2m+QSGiQDDvxdSU4uh26Y1KOrM
qjeah6k1C7XLH4k1kTsf3aF+Y/O0D4gZyFZhOyQbfWaGtZ4iz9pNwdRtjLAR63OQTSA7a6csHMSk
b6HV8TDNwZCFXLrYcAqdK+acaRMK8aTHTrru9OH4U7aNNxNOIOsRUj+8CJg//13KDTP4ErNx7B0z
o/qMGQ/sgzHBv5IYSYv80LAOJPe0Oy0vEq41lkrr7xE4nZzQcyH6Jxqo3heGQWrEMDeMJwJKeKu+
TlrMgrNhP7EmTC7A2fO8lrbGBgqt10dGwBBanLBlCjgMN7htSt9IGQdy6B+9vH4vLVvfQb+v743a
xlo+9mziJqivYLMBLjGha6GbTPY+DUWJTahNV1o9R/ukN7w7IxutXZzn4tBObKy/J/DItFYbRHhq
i7EiXhtRJi6n2vR8xji+gzUfK1CcPeDK56PRE3IJItWTxj7ZdwoEm1/XM35xpvLPZrGklsn4Q2uL
+kBOIemUkf048Wj5Y702OJFCaLvlYx8vNJCiGu+KQn83yBVZZ3au7/GDWMco7l77CvwslPpwCUdD
rMeRaB7NKaFnYAhQkoQK0dvU3duux0sQWNq9mWrlkX5crH8L/mmFtskdx8ZeqBuq7x+h/xErdlM6
hkaM1Qin+jI7uxPVd6tiePYtVmcPo3H2M3pnb2P63ejonl2P1ncL5HT2Q1Kh4I3UF5sk8Qk7XG0S
MIyF6j5gmQh7/5a90jxd2ZPh7qDfly/uTMblZdtWqbsZjfp6doD0ncouHSaMIB4kMyJrhvtBqrld
aYM73rHV3aK3jHbuONxUY9KFW43v+mdq1e6XrC6tTVYyCg1KZMlSpOqg1659JHs4X9Eywa0iWvVg
kEbptxMXipY1LGCqJthxACOwdnMdwy0ipQYFSb0yVebcSbdz9qmFMwCfmvPM9+vLUGbxxWgVIfM3
FqENG7odh161YVhHRREFM9FuIHe3rqmJY6e36mBKOFirZjJzpMqd/m2oWvO6irt2FyHiexz6Rn/V
rXk+jlMh4A+NbX1lJbq4lOlU+i5ztAyFl9IeSKkm8MvCGotsmbw1iz3vra3H6Ubm40dNIefPZFSd
4qAYH2NZYdXoBz27Viwj3l2i556AyKltA21P23hSWCcqPhA5TKK1l3hS2IFQoaW+pLlMGVznQ+qH
+tCiQ80i88rk4eC/K7bYdOoZJCUu5S6/cy1zxaadea+bZfjPNjKoleVhFO5LBlF900i0v4WBx6+g
CN0bEIbnDTkdmIss5JOvbDsYyLXBJJ9ndO5I2QZRXblMQs29NQ0hjCRmtReJGuVTM+v6Q9C0zF+L
kIbELUs93FagG/Qbz4MlsbHCKn50xzhOb/89gfpnzBiuAYzG+oc8nMv//I8x/vIHHs5vr/q158V2
QcdrY5Xnq/XHllf/BeyjTev6qzX/t4WYjjLLMXiZibzQkC6d6q/jJ/cXtnX0wcsiy8HJ8ecWYoLu
+af5k+ECTGYABTzZsRZR2e8XYqVWok0Oi/CQj4XxuqxRn+QicSn1pNoWi+xFzeW84qwKYK3gEVq8
C+3tuEhlmiYsp1ttMN47zsC9GL2nuiPTbBUQS5btlmb7Zl7EN/Ksw9EKByaKQXwTGQyeWSlfFiSH
rnvY5riptJQHIw3sb+ki8cG+7x3HRfaTaEb1YC1SoPCsCkoWgVDKPvsTNTSqoeqsIHLN2s5YbNUw
SyOO19TvrW4qjo3K9GhbYT18zeykfEFnT3TbUNUl+LbzkKgznCk+assUCViB+Bwmrnpw72NJaHBA
nukhNcr8VuGYXddS6z7bZYDVMp3ncO2i4joS4DtXmR14Fx5LpXtp2e2jp7nJgTAk81KhhJ/8dJmd
ZRHqGK5/K3BIVzeYs5E3bRNek8dQvoSYWgJis6aFB5DTc/XM182tLKDb8TYGn21AHNhhREX8TY9E
i4k7nbLbFPYIcuYKDf0qk85UbOKxz+4HJnYTocXBSGS1xPUMr/NE7oJ8IhG7108xZ4UigTtHrRS1
kXfUwprlixPFzkMSm9XnnAfiFg52ch+YcpS7vuv5CrRjBspAKP1pgng3+ERxwuPTXCOleddiwZx9
oYkwbAcsAoeFtUQyLbyRhTxCrFh0cBcaCRLC8UEuhBJ7RLEgexGQoRMgEfByLOwb2L6ATdwYKZfW
YH9cGwv5pOTf7l3GCw8lW8goxRmS4sIheJXzrHm+bRcNVUus5jcGwi3/hzLMh9FShJprZtPASika
cvcCdrQrTB3tVexCaiE7Kb+15xiqLJ3ZUdUJDR600ju9L7AstineJGhAxlWS8Wmu5EKEic9wGPMM
igG8wbfeCZ1II0sMvR5K+wUsUxLfgXtZBuATxzN8BlgSIJr0DKUxwgVQ455hNfT4446Fc26fjEou
UcXYuLEfwwQp7gBnJPXRqCVqo8QMRncj+iV6zsk72GcGEaMU+knsOnARYwYTw5T26iImJor0xipc
lkhF3GXLt9nLtollEhpZl2oGwCEC9yHvZX5VOTPMQI9WEjMK6bU3tqVq1yeKrH4kl9w+jXSLhN02
3kuhu8+FnbQoxIKRKE8gPNZOb1qsolkZzdfkNWj3Iu9omhMPGeOuXBRv/N3pJWux6BjU/axtXEIU
Gt9edHL1WTJXneVztL9I6ZKzrO7f99g/c48JyUXxj1Ypu/69eE/69+4PF9lfX/brNcZCxDPw65kA
47G0LcKK3wk7dK4P8ssMISxA0z9Gt4LRrWktQRQus1s2zj/uMe8Xj8kcCZQm95u9bHv+xOyWQe3P
9xiUeBNsOuJnE02i/GmPYpHsYmiiqQ499+oqgoK8SaDE4A7SG1H6EK+M7NbQlwujk5q7MQtPG28m
JyesmMStHWrOyIEr01eI5xs7Jm83deI95vdyXCH8DLcpSuUHHYvde5jpMGTh5CYbwvxCa9PFZV8d
SrIY6b4CyS6FKLPmHsqo+AQmYzfrmrcBq3mGQOJA+9iT+tGlxtrN8qk9MC/OymubwO4YBGUuFVne
qbrmt6Zbq40VHbXXzafJioq7THMja9HuBq6vEanSwiFOlvCUVAQlvnqdW5AS1thkAWa7LUbekDhF
Mdkh8wzkhyvp6SUx8zTPmLJa1VzphJPvG9ghFqqTzkl9IfTw3i5a5lThgG9vPWF0ztcWf99nkA5u
s9ItZktN3iS3UH0RIrDd5vqSk/lme6rVN7UWIvcsnALjH3M2yBloAGNy1IhGjFZVXxMx6J7XwGTg
lE8oXubnYNkSZ1K2V8F5dRyd18jTslFGR8NyOT8vmuvz0pkamLXueRXNSCcrN3wDFY03EKB1tuyt
rSZnhU2uUeVycC6rbWbarLmD88p7Oq+/x/MqPG0J0FuHujQBLpzX5eZ5dS4HlzW6e16pcwVzj3UQ
cDlKc/K8V6Np4Oxzzuv4+ryaz4OpmS+AxxuYdyL3plOldPBiBuln0qGZW2f45xERZ3Nrrew2oLma
BtK/Vl1mQwdypKrIxooako2c0qtdzn6RW8cubrx8k/Ix2FtLM2NwyEExhAh5SYbaWplKCj/vlSAj
nkCcKLyNZMR7rxA+cwu1URUDvjAYALa2zdgqqcNMrZxYT24zA8kpsScZUUlDVrcXfTPge6tHa3yk
m2UW0NfZTTDZu07hKBmy0GBK2QErxkUY7PJE3hgYVk+xGRIe5VlfOi0NkPwaSbbqYj7nBCj3quF8
uECjDsPFNfFTjrO1UUX+2GTt47SUiu7w1UQds3YqBDcKXx11ZJX7He3pph+bo6Pn2CwHl3tt1iPA
TvGof+lUS8xv4Gw009rNQXWtmumlgj6yLjDp3sTCLK5A6FXIb1iLphnJlbVwBsIPAfZXiakfckGu
c9MXjFhbxNFpQjgsjADBBqO3H7Dswo4vsvqizFKcucBeYEonfdttVVBXG1KkH5D/DHu4TSPZ6ywb
3LK+C0cLxLz2BGXm3ZHOTjdqiIkZc2TiEcGLgE39Jrrafm6hKL4MzRQ9N9UEt0N26Z45OlbHMkr3
puoW29K0s5qyODpZmO7MPuqvculYfuNGEm3ESDicbrQX4J9eagu9kErITZ7m0mHWSJA9RlygCvlK
DBLVRE63XIMcbKMZ3UjG+2JhOmIAlI5PIi4iX4vy0qG4s9sLZDpDuzAf83sD8W63vKXD44Rcc9t1
WXxt4mc6MGUcTk0r6qsuSPVPmAvRpzbbsI5ZVfmgMp1bq2jDV9zB4TFpTI40iy1yhsvhKl+EIyu4
JIB2guqjIhzwrh1aSeMPoL0mDhSB8tvE8uDfBcA/VQAs3v5/VAAc37O4/WMbK76/5q+3v9DFL5aQ
rqlLxJg0s7Dnfrv9IQSwgpXGf8nqkQT84FdCCIrjn6PA/YGlw5VEMBbLFIoJ6+xY+jO3Pzvin25/
iNj06stfaC8N+M+3fx+YTd1jljyww5AotaSDy6UMm26jS49TKCN8Gr9gXg3fqkyrbyfKCPo6VzmO
n7ZI+ynDnfDNSEVRrAk9lwB1JtMjZ1YZw61tEh5CjC2wuMiyyCxlvhOscYP21spoI8TGWLIHv9ZT
k/ZHU8H96BGqQMkfGR8mA6hX0r4Gaz/p9sL9FiHYf7eMkMnFwspvMuytKPwhxEAOSjK6ws4OZnMT
TG6NDBppIcpre9B5vCEf0RYaqgAEE+izXFsluz3sfVP0wFbKBOZuupuSX/E8d3b6gfhzZoBLuJs4
kYbbHWpmr8PKCIb0bUJE9dpqrY5uNYOZd8VHydDRqUCgrzlAzGldW5O1G0eXjMCZiv+E2Vlkaz0H
FLJtUjfkmCbvtNxUdkRWnSKyjsjpOi42Ws3VdrA5xJPDoge4nZk69ytWty3vk20rHxQvpLAI3jmq
tiZ5wKv+TRss7Xl2C8akNBM+YZXd1nGj4ZIsyXyTeW71wtA2WMG5eG4T/SPnxt1qHgQSBK6N90wo
KNdsFiQ7M8isEyCUgWjFpnjPY2K0mbUPl0NRZDfOmFIwtTnBDyIubzoPJgM4VFY+Dhmnx1I51UYH
Ynbq/x97Z5YbOdJl6a0U+p0BDkbSDOguoN3p7nLN8xAvhEJScp5n7qifewm1sf7Mc6jMrL8SlWig
0AU0kA+REXLJ5STNrt17zncY2D0WUjFMbYm674ZLl5hAVtl6vRaxZJYKqr4PYg1g6vIu3E12OeTs
adj1tw6T71uf3XuLMXgOcs/9KbJgmNarexUnUXHM5t4ECLg0l2LxxVOST+veXelGbE27t3dNne1J
/t5m9iy+aGgCIPCM4q0wY6i3+Qjr9tKAuK+C2h/7i3Iw0rsyhNbF3aN3+uK066enCmA+VQN5bVEZ
oBdIo7twsAQlg8KHVHJAJSB1b8SCuoKcUKgKRAe31BuqRfSv6NK450a5tohmK0l9Ik+1Ch4c6hY2
CGoYkKIEfZDZ27OVdi0jqIas+8/hVAPVuhyClec8D3Q01suchywPGKx4z1O4CLllVJScd1QG8XEi
EMUMhsgvxuvFGdzvNeMTWD8WXpuD50rcd3Xmgmce0VX1PNd2/xQRZXBL07asg5i0k4l3MFcTtt5m
+GrWyTeA63qD+0HvfXjEYhYVW9HOhDXOLfxXBJZNgoxx7pfDiOi5OxNJipABi+GkbVuV+YJjUccA
4hgnMTgvaAAkS/Iwuon7RkZsRGC46nozcFkdfiDrXu9AOJZXiZDtg2MI/yUhCnsO0BAs99WyTl9W
G7aAdZx4cAMP4RYP4CqT20GW3Qfn8rB7FIlfw4KqfUD4izsD4AK90w1711fF8tIpmI+7Soa+3Kaw
IKeDq8qWC095A/eOSM17srw744xscDiCC7QQAW/NQwTqrxDmAxuvdXmY8mgWW48es7HltDBkR25W
cHeKhJY8MFMR16CvzMnbQHVQw4EDyuDchxXOQMCYrvV9shFVbXqXoxPZK1NdgPJc5tck7RnTNpUD
RVPNC0kqMjHngCjQ8Csc+/BH2sZmsiHegLW0hsWE5VxN5cZ2Bxo0bRNTibixhYKExk4dYqHM1pU2
XzqAL4EbTyxsaFpLkFIiGRc9wRcJjMdxeFnayb8c1ZTIK6JaYMwh56VTtJq2h+hbyGvSfSiyCUbo
mSHVNdVXvvhfmYfpZSNHDNv7Jk7JqYBTSHBLOSUXarbHwF0s49U0uvkpduOQeNApWimuLcnv3XEL
4oMH6R9eMx3I0S043hxvkIu3b2JsBCwY5TCkLHMPiJ6RknRTQ4KCIEj3KtybPiMWbraFSyF1alSB
Di8maIaTQCVuhnXKZdBPiy2CJhYcxowVBw+6PmDYh6Ei5HcTdi3UMpCWHlm2oyLR7Yuwr1SdtXlV
ooWtJ8wzVTHGl8NS83RNBfG5HyxU1Wc6qwQqlmzidX2Iy37JX8mqz4gfZVtpr705oalYN85sXXZN
SbOpRaaouFsmGR85WZvVGXHr3XImKKqnXcQi78DPiZ0PmRTYxQenZk9KLVAANE3FVpQpw5psePEQ
1yAQmqedP8bpnrHiQQiCacJ49rh3Fh5t/L7bVbXzlRzL97FYbqZ+sdjD8baS6CJfeM/QQmjPASzb
sUdOZyPnfdJM5PCGew8/7rQoxkUOyCs9jcsKjr2JO+lOYOP6ewv5cMr02c+9u4TK9mrhVXfcBSgb
BdXvdhZE8LgmsSrU7QFZwmxVYcyhAodiI3ewXe9qeNXmblpaeYuNyw7GtqyuhB/KM67u+4JcA+19
6hYELug8ESNNz3kW2tdorILId5fjWjnkw+OdFHZLA9XJc/ql2cTA2BJr4KyGDOZwTX+kCKV/yCah
ckjKNHnN24oBbg5BJQBRyjEq7vytgE1CJA1jPiCSokpe+9Xkm6ClhgLY7tBg+W8om2PMu+XCPZcP
AAiFkbwsiW9mO68AGrt3I5YAQO7ro1dDfnT9GVMojlFL66KS7hEr6vxMtT4DcTOM+MUXtvkwleYN
sBpxJScHOUzil480s5HbczuCTyAg9baLGHIvYGTgg6TNe6JGZ5OIoTrPPeOxgp7+5KdV8YXxlMlC
AXHupirrOrAiVQT0fVOGZi7tUh4xDDg801tnVP4eZtVHL3P0HKXjbjnjY0D0MenwMM1cqnOrHtM7
5TjALgCwPwPRzVBUmUUE6E7SazyjuBnrw7piqKA5DMCow4lLGiEjg3i87cVsHhTxt9wnaFkPzFbx
F9LAOJ+G0nkN41Dch66armYDD3TSpGkgkCThOCDZZibVqfWucmulw+wacl87bOdpWhg1RSfLqvSb
YVeM6RDAwbIvOJyh7JuhFOV8dt12wcbwgGVq2qsiBxIM3bKbD5ZsVnANY2LuI0KXQo7ZKtwvDtpA
mVpQ9vgdAfFPQ0D2M/yT1DfP2SkqwuZK+yqti3wHD8+5XhTmjkYM5OvMhOaEtqvzhKW5hXhf3jKz
79wLF6rFti5kfUwBUL+UTDk3Ms6Z6iajg4reqY8kN1T4bZ1mz3zpOokbY0+6IRKmLkEtCJelCFzO
qE+9nzw1nkouqtVyeHYoJvy0eBOW323LspXMglRK2tzYHvM23JZhIw6qwB47zteea1pfzNbSXQax
45i1pkXaEpzVpKcSmGZ1F1VZcqQ2mbcInsDucE/RIQEq6Lhddhwpx3DlRBQIheG+Dytewc7Ft21G
PoObOb2bWYXvVRkTMGdoQbVvXXizVx/CxG2ucRz05wytXIZkHuOFeVUOasg2vEkAKj7zm9Xk4Cr6
OruiI7/nUMA4y8+lF4f3s2ymrxA0j7+thRYtRHO3IOgKuy6YKLssamIoG7cRXZT7iY2eStYlTYgr
DRVQugRZ2RyK8XT0KbzqtL2L83wg2Yg0F8ZTfBRfk/C8O+ZI1zEgrwk2867uTHSSnTUf3KbA2j3V
3Ttm8fGMNNzoahQRBOnCjwTqoBa/0ED5T5xOL/JnMFSEbYGaYMYjpsXcKCr57j9ZJv1f1dJgO0r8
JQPkevgaq3+6/PqX/13+wWL58+t+7cTLb0JndPIQgeb2OD397iyOW5LHDNQI/XStmf7XTrz/jV6c
qWhjmoKgVx198stE2XZ4EWd0jvVYDfhZfytkhR7+n87ilmPR1vdcG1QBheSfJ8pdZtBcTkaLfBXt
TENmtjQoWLRjTXBPNRsPE7LPgyq68CIHJ1pft+u8JDcDvVZqkZmx2B1gX6StNd/HfsgqV59ZLT/8
zJjQLmcY3BAJDxi3UW4YZrR+5qsC6dB3HOpbT/ZDEHvmku614PoGepQwPpuCBZmKvyfeYMUSiDlg
DPPoOhX2AcVtzbqciPAGg0LbH9D5jc5hTtqcWgP6x/rmu/j9zQXgiInBO2ub4mz1UpxrziCdYLFG
fi9yVEH4hmVpnbvxCl+JZAjzka7omIBuHnN7u7CAHq0UHapoBhqTvU9jLILE4LIIh0V06crQMA8l
niuLyhi6UT2RvB4ug3drRFR3heqz60V4ZAFaPtydwp+7s9grH1kp+JDtgfq5Nbydo6ZPerVoAm03
PVfC2JqG2e97wTS7miRzBxPaVNS7aPGKu8YxPyKvH14Kx6F7kLrnFHsUKJiaXtkr2uYsLNsku27B
jPDGQnyshcs2Sbj8MpneO5Fmy9bP+oosSI6lHvFfbpqV+zgqZHc95EnSnkvRoRiLigEshG8bRUTr
YIrAG9T2qo5DNIlDM+TjD8uOczqEodp0cqkDJUvsKd6AspK24cYfBfFliUnkpUQTLeTonXde6EMv
He1yYsvzGNf0dG3SNxTi8KyHUiltsQuLFRZyrd4atLiXyRyq+iKZlxC6y5CoMxWL8KFprHtzbjhI
OQsJd2URy/YQjYa6F6uPmNKSkXqbBDWlNxbFfhYmK/HCifg1a/rLhknNReavy57zk/FELSLQQJnh
llEBdUZIj4EwU3uTra0bSFvUe3zuhLa35g/wVcyXptA+toZx4RsryRxCovtqjUvqdkhWbY3c1UoR
pNemV911s7V8WZ0T8TLiBJfzXEzyIdZqKUwKo9hjfM/ljaWypLrJ8jr2DjNkoSyYaJbcUyoRfNYU
IDbPRTGrlYlFGM2wbGRz2yyzdTZ4bn4+iCz89FVV3dJAb6lozTn/NHKHLIaIXDMZ6tKatMsm5QcP
m7GuFUyREXX39yqfTOTrWsneEo/SP3K7W29xRBWhjU60KvrIgObRdW1+vtK7e0hiM0XyzKxs02nt
fLMyfq8cC0G9PInr/ZPQ3tOa+xBaX8UHoaX4Sd4tN0DGEeiPSPVF1nQMs72Y3U2MU/UULv5gQwMY
5mhPMYDcP4GzAhOmxpwLOkBwybQ3INc2AXOK1PeqyTvjU/VAKltIGB6x8JsR/Edza3WmUREZGqXW
OV1SJ99bxWJWO7Af2BMG7VTwV8sGgbG6K4GiJ0fDoM0NQl+H2EAVf1dhf0Azxts00ML4Q38ciX2h
fyRXDswOMnsn8HOfbMXVmV7CQsFk9njkLjztvEAOQFmVR9qQwcfNMGWwORVSnmLZ8OyIeYm2ccjJ
QphIV25+aE4+DwafxBNr80eccvsZ8MvvLW0NWbRJJE89/CKmto4gIcRwPWb4SRrbQw4HAungaLuJ
PDlP4qlDyj8v9Vm7Ykxp8UHui6qfrngETHBD3nB0tJUlsrWrBUcEDpcKUtMDOVujulhWbAQXuYOS
N12alCIIhTbpISfHzHJyz1TaSGNw7pJb24J9ti07yvJNpm038uTAaWXX2h80CLQBGVyetiP7J29y
ffIp29qyPLXUt1hW8TGT5YGnGbzzeDOYTvLmaMszkkrcz0obodWYItNAQJl/WSenNB7mgmHqyUEt
Tm5qPLhUSs7JZf2fO5X4f9A05lCd/OXA4fmrff9oh1W7xo5R+f6RVPqP2Mgu8/fx6/fFzy/f69fi
x/nmKihjlim4rRn4/2vxA9/YczyUbGACBQOH3zHQGERo2YJCpIBI4FTh/Fr8WP43y0H3Zpq+Bwfj
bxY/uvb6o5rOIqMed5tDWh0mVPNPKoSRo11TV35yjGqw4b6Mlk876cA9itr4Motsvh4cFyfIapBR
jn7W8Q5pP5mfuI7HwC4W6ATEl3+O9bSwz1opM8eut7+gN/dsNFn/gNSdDs7vhj3/INVHk5//9K4l
J1qH8CDes48kkX//XfB9j8dAm4uiYz01c/0Y1mZxURZV0xwJWkkpP2RyByMKNAV26U0F4/SwLpX8
rAxo8jId5e6v3xCywz+/Izyx5G8hXCH9DyHtn1SJaqppHy864GuRK3mjY9h++kxXzpYevP3JngL7
K+wALcZJSNMnTssfMQNb9scK8f4WL213aCtR3GCc7Z5L1lItnUoux8lRd3XbPHey2XmwTINwAvqT
gMGZtvVALdkbhU+6AZjzTUfuQoBcHNyarKl3Nu7UxUw3aWBgDDPO2EzdoJyyZ1QcdBx6MoVcN7yh
v2TcLX2XXxGyMDQa5DXspD62FaVh7oVvHLOxu8TsgJ8B0dtNjiKCJpx5bIwZdnyHfTaM6x/ehLMK
t+C2x5S2RiV1WCOhriau8312yDNQiSYVWJl9cLvpa64W46PoyLdlptN91ASCJVBQE4ZCavEuhzxN
z6ym8D+mkupmctlowjo9L4RJY8uBSnDPDM24G2gR0Ohz+pEpFRXtWYXi7Hymo7jtxmp+hjgS78lz
yoM17OCFkRN4S/hatett575tSGdoWmftj9O6SPsMX1477v3WRYTTu0XMSC2qnWzX5z7kVVKPp3xT
+YIGr4h7WFsVNK1gkUa5TWHov7soNzXeoKMBT0aLWeO+wex9yBuvWNCyVHQpZVQ6/gYdd8u4m2ym
q7gxlw87H+0X9vbmM3TK6r4CZ7QFTutDJqxRsTr+aPOi0kjJfvHn+aIp50R/FnP6KQa65AfXsCA6
g632zyHVJuI64zEs90m9Ti8rLAj3MKJFkLs4ick7lO7K7TGboxvwWGPZKGm6308kKpyN2Ri+yHQ1
LuBMRwdYIM5totOugdvK83gaqfthvl66TrS33T4Lr6eCHJUtnXCU50Xvp++lTzogHqWemN7IVRew
4sZiY66KykpAVaGL0Jj3S4bFOQUK/MFcNjkjq7Xb0+PqJwwzGbiRviwwofFrZU9z7iMU8go132M+
X533DDSWc1RtSfRfgPiwsK4hHvq3cx9VpIYXRZyfW1PpTU94bEjTKcIxnen6N6t/KNpQFu/pnDa7
IfHH4zS3AyMF36nge9jRkF6sfZmN29xs+j0jz2g3uLagY130V96al4/kgq3mDkNPBivRrtsjdu76
ecq8lY4KonwOhalsoGIt5SORh1FJ4FXaPyGQgjTek8Luwvza99r3BiIjbXEPqOzOGbzlUtr+hHAZ
NeIKB72EqZiZZnuVEqBEnT+61nEZ6CxtEtf2kMvitX/FlAKJy3SGYQ+HU5x3DjM+FgFPHCo/BzSI
6rl7XsowfekVChVB7lBCAlEN7S3xkucqTe1rA3TupqFEabcSx1cMqAufCsIYGQGjZ5qLmz7JiB+e
bKCBBmOFfRHJ4rlDM3yjqbcQxL1VHNHPcTZVLHSkopV+4GaregTkz1whzOzlyVtKn/grRxpbyGHu
x8AmSHJh3PEpFKbMzk3HcCYeJoIeBUQAxgsyJg7b6EUFmNdoxF1mMb1qNkWHyBirIh91ebmUKiY3
J7F8O/CckunLOmyBIy8mdWnmfGRkqt0LWY0cnaDDPs/lut51Ekgs4WSucx2WUQVymHK5REcNKIUa
rtjKbq0wVyckDefgObigPvhdBT0ojc3yfcBx9gA3DI5aHTnNk0p6zBNx07X3onXNndUija7Gknkg
d9VF1dbDGQ9slGyGok2C2cDkEmcoY0K4+YeomC4bkCX7OhuWYwGh5H7h4Lpfoqw6joYcPsMcNR22
aZ/lbh5K9CfkaNOZ5NHDyL0tKZU3CcX5hqMSTE2QLgaFD7q25rsXeQwfrHnXgVzCdCcYeUVxDXmg
S1dW16FF+ns2+i4cIoPwSAm2QfOJmBlPjIDRW2ObjLxp3AhzdG4sy68PtUYchZ39WjYclgPWBdyi
VkuEkYYiqXowb1KripltWdZ1uzQMHkYWSyTF5Wut0Up+kwNZ6tbwk2ZueJXSKQR4A4wJAbrYScuA
6hZ7aJEm4yaxI/dyIajlPM4N42y1eSrbuv5KVu95cUxjn/kpFCjMvBjh6521GtiF3Sb8ov9UbMdm
EW9QYdRZV/RlYGmy1KwZUz6SdSR/BgEN5FweV1POt9762gm7Z3xbq0uJGAgL5nj0iRtCvFwz/Spm
6FYJqosnDhIxWEW07/BiMN72QxxMmoxVnBhZYeo/T5qb1cEqQlLf50SURaC1Qk3ZYiDAgFCY5wwh
663tD9WTgX4PvUGPPU+TuiKn7HeyWZzruJi+d60ZHutYo/xh7GwaEt7S8/VE/apPCbBAF4PS93fW
gAZ9ZyFtXLf9rFNjq1OAbLr0EKJr1wkg8fmPKRBI7kK3F8eiC8mddRURtOKURkvLGvMrBk1UZsPM
UrnNrUYexoXFlQQ2jbcf3G0ze+VNHc/RmbGURc5d1CMkKKiGb90cAetZZ1iA7VeyhZYN4FnyckPZ
kp2L+ZAcXe+UqVv3emUmp7x9w6TdfYXKqe5xjMF3Hk+pvJFKlsuoXNVz743snEgzMrGpa6j64JFM
Jxgzz3TPkHZMXZDWDdm/zikHONaRwEnbClz9srqzocE+xMIJX8RgMmiqVBj9wDiLf5ZMKQUAndsY
QAd1XNy/k55DEDE9tVZbseF4boZTWPEo7XrCQOCl5w1NNhaJJfsofVsw04l7lW1au4R8xDIZYw4Y
J/QHZIXgREjrlZnpCN2LNV92nPJskB+zHOuvdVSMzGMr8d1t4k3hGnRDFabo27qSJ1nWZrJvk9hF
fhH1y3djLIb6vCZWINlDSRQEEE7ZRQIkheCrdhovmDdXVB7Y6vdeV9aYEm1CrCyO1ySmOtlEzJFt
7Ia6xnQ32NM9ilJJjFcGs9zAQbzxawdGYiyZQtixEX34USNfsbrkY+D3UfhT7kvM8J0Yfewe8QAb
2AlLbusR3Fh7IZuqeeXe5C9MryFPTBqVip/JcJBiZ2RGCAe09Q1cy1GIW34A2eS9uwRc5pf2FIqv
VHZ28qGSzjK3FHe0Mwzo7xce09ErhvfzIevD5rzhRkX9o2LL3YZQQRhP5TK9XfU6zRRDfQ4FfTPQ
KT/hAB7tTe4k4Ydt9v4N1aTBLaiy6LWcuxwGTLm+IMKdLzv8AmdZF6ljSFokxCameXcQW0W67Rlr
aD1w8yPkSLTQW8tCRtlFlwSL2yYO1X3tvSG3GbEmGDlByCKpaOTZK1BYv1oygJlRRSwXq/ex8Rv5
NCjP+DESe3Qz+UwmNzMVGBkkeDdei65VBot6SuIjhGl5Qxh5/tVL+kYbdoLyDjOH2IQ0jJ5o6CB/
moeWxLoyTRdjX1omC3ecjMm9mJehuoTi6nQ0nnuyaiyGON02IoICSHAICmILgdMIAD0XuBiiMbzB
EVws1yoZ1m7rDqGfndM2JJ6AejXENUFmga3TC5qRHINUJxoM+Ht2yNUxuCe/RB7o+IPZJglhaXUo
AkoE1NX0VnecMkl+MJkNiVOQQq4zFZrQrcmFqbP0Eo6vs2WH+WEPbba3/OXKKwbKbp3SsOi8hojg
hlKsHxRyHomkZDrQgCbegUjg+qYdu4b5fKuuzVMQBGbG81lnQ5R4cS8anRcx6+QI+DyESFhoBtgY
SJZYiJiA6/FmZQXJBnZC/kSeSdRGqDf25LNkB6lzKgT81A+KLX4FY9FBFnXhpM8Z2WWEMeukC9zM
6XWj0y+kzsHwT5EYo07HMFodlGGUjVk/VMRn+IocDZ6W7HpMR++paYzwMdV5G61ndRf+zykcBbry
+swhVn3rYPfa0s8iJ0tHdwz0++kREmkzkHi3nerhJurM9a3WqR9LZo7wikzEWbW4tws00mtsXaU6
LQRhQ3Rojfyt10kiwN9GIP0Ylq2qfZo8PKVdWtOPdmbgphaisyTmZXS+qHDIFfvKR+LSdXpJSK3M
Ja01cWIhVN3TOScGJpivYiQnqTFJQXHI3LpfJMkomG1RyCBiAcRCbookbvshQQpArKDOVUl0wopD
K+ylRX4BY4MMiaJDhE8/gu75TCbDJpoM58oNPf6kE1ymZmqPk051wZGnE16GU9wLnp3evwrNhUyM
qeg+ehWvHrUSKTFMP1g+YVPGD9CldY5Mq06pMqa0y9u/3yK7Sj5anGQ/9f/9Dw2vk2fko6q5/9hE
/vmxKvjvL7/k3/1Gf/i+3T+fvgmxyMF7//6H/wFxx1z5bvhql/uvbsj7X30r+iv/o//4Tz/Dyh6X
+ut//Lf3zyIpA/rObfLR/775ZUM1+suJoX4X//K/+ve2+qf/2fZf79H7P3j5r70zwGWOY2MpBaTk
ehqy+puG1/yGbYYuGONEB8nE7+BL1je+kq4WthAOjfh/fpsbWjh4lLIY8JlCIbolnPrXT+KXphMf
IrPafxwtbfv/tnfmOsr2fOwvJlFkf9bwmlOGMaeriiOFZ0n4RR9Pjzg4c+jUgDBKztIpy66otTuu
NlTpXbQjI+6BHSvZ29k6FBd+vUbWfaHz4A3D7QOimR8dTq7bSSHV6sshBLrf/ygjjxgdPOCbmlnh
Lg7pag0r+5xtzWzRHXHzsBxfYTCmZ12m2OuMOTnwYRh7a5XhjoisacdcvgqauV0Dy6FPFzrZ3arT
6+FNvhdq+eqtitQnnL9fyscq1+Zk7SrXXo5OxPjKokFt9jz8tj6sVk9N597Ffk3ARqRzsUv1WIT9
fdUPlG+gL+aYks7naG3iu7tUJsL+yRYPUz4Ax4wdJmEMKbVhwdsmtogfW9PtCSpFSjyreNnmo8s0
wIF3yFE1DkYaoXDyUWyWKE2CdOrLHRJmMNQYya/7uWaUmsXyaEXGtMv9+YvT1nCmFlsdZ6AvQWKZ
8VGRZ7LHSsCYL/bhiTvKYC2p3stx4iygaXFD8YJ+KSOLRL0PCsEHlMe7xFwfTC/8ipal3GZOnT7E
6Bt3YULl0shiwrFaRAfVYsZaaCgFsdMd3CU5djne4aqb4/2Qg5Hwpk5xmJ7CM79YfLAcRkkGowtk
I2535jDXwdDCezH88i4DJrkd6ThsTOHIu7zw76bKKM4jpmBHG8zq2Vo2bPbl+r2vl6sM38jRm/vh
LKudRz+LfhBqc1vKTLF0TiiA5ofRpLnLLDujl2USTh5+zF72gDQzu0TCzEma1totwr6UfIUTM9Io
l/pJFl1JONuJKtmeCJPVz7RJMmj26B3XQNmhy+rag79fkBBO1TpvzCUiMbtxtlbd+/TIpuUAZqOi
lHCnhzmby60x182mlYM6ELlZMycpihtbwsrn8i/nqBOTXVUMyBCRwgdQA4oDNq+7fhT5LsmsR0sD
MxlJpiia43k35vWj6aKUCQ2VH6niCeRN03fOpnQ3why2bgZSvY4SIxAllraC0+7N3FWfpp2V295F
aOQl2bxfChdHEu0PdI7R/Jwi17kf9c+EaT+A9sjRIcbGkVJV4z6d2PmpatnhjsaJBZqhMKZwIby4
POSWUd/nhY0L3Tz5x1YLbxOzdO0rK3ztMWu63kC6o5ESu7rNxPe2xTmDcQVzWqdtapY2rGmg/asZ
LfS9tJUNURqEwShn6EQxhnw4mK0qelDexNgLlSV+uGZkgIriqU9RjTYCC4Fx8tDJk5+OAFy8dbPZ
2tj0IDO+0c/yrQ1VAE487+TK84sMh14s0K4jGypx7oF0KO7JclsvLJI8cfahKt7LCBSUQWLQmTRQ
I9PjWComAVyUgx+2rn0BG5vKbBAkR4k4WmdGq9o+yMD22RxJCD7G4fBanzyGyIfxG2aF6T/kZRtr
0zh+xPLkTWyrUVh7cKhgdJnzefu59oBqGdVSj1uLg8Tr/9+4/0MbN05ZPfv597mJ34nx7L8+3rvf
79e/vOo30435zef5YqDEKITVmSHIbxu2+IbwBh2Pa9sCO87vLLfuNzy4ntISHyk0Tv23DRuWuolc
UCg2ecsRvve3sjwdDV78w9iIH06b1vNNywOa+G+EPuy7WUYoPSqHGRnyNrbxTDwmTeR+t7Wc3T0p
28nn0S3x1OmXq1KL31Mtg19K0czBihL5JWG8/2CGtN8sbHN3qpjcH37fDmbQLRYLUorz7s3RgnuP
J5YTYEu8ppdMjQeUAnH++rNOX9IWDlJJ/tyGIxJbWxsP0tu2S02KpmFLI0iW3Dl6ZsSpHIT01O4h
lk1rYHYgBvdWHfnmtsxM3IQx2l9vrSw23MS5RIYS3bltm/xIkkYgwzGRiC4lY7ujTD3x1EZdfbtQ
ibTAplEtHD3MClWAZBOReU/QyBOi8+6JwbWd7QwnxYkyEgpEGoqRIHawVZp895nqfXYJcaacomYO
GNNgq8tWhKoBe9y7bRD2PdbEwYNeuFnE2p2VhDoOF8YUHWINDApraIB6IOBnR6YkoUmMhfZTQAlK
zseTy4KUOO9ZG5zyYKBnOBOa6irYAEnRoHG3T+Dp/gShLjxP60pFAvCqaBrOmZlmVnuaXq0jnr2L
zNZQa7+gnLuoFMvmpuzAAAaD47Es4QCprqraXCFttaaxHkSlYdkQ/pbkgCApwvHQnsDanjxRtue2
9Yu97SCe3CQnFLeTxv66SVF3dSzLjHHOhxO5e2AZZqdthh9kO0D2HlVF876DLEIJl8+sxBh8XRAg
ydD8RHW0ik0TLc5XmJWkqKA7a64APizhvSS+iVVQghh5Jm+JrBGrstCX1xk2GMDyygKGodVp6zkC
fYReputI+zDFXC9koQmdRxUuOI2WVfb3uCzL6KLrKru6i7Q8ZRO1bvyCKSGyH10X6NKtV4PtoR4B
A8LjWZBOf2L1eBrbgzYIgg997gKaz4nsU2nIj3Hi/UjU1G/DEDb3KVaNyxyB9LzViTziTGlgkHli
B2Xoy16oaCAK+X5qfW/sjpmiODGH0p5qBhcwzfSx1VQi+2dEkfMzsMi0BhK+Ofvm6FK4VCiu1lBE
DytpVPG8FcWQzvfcK9N8gVFiVYEEmn+Imb4eIvRWSFSNmjN9EkfqdhGGemnjscqe7NgFxM4gcbCr
89WIq91Q4ccOZlnk7kH0LeHTRCxemhw5H+qF5AOrNn12Ixla76JQyb1TRc/gmb1X3AXqkBptGOQz
mx+Bff2ht+S0YxFsqh2x8d3bRPYmorFZ2wNsUkP4ej/P79esGcVxbcB+M7JFWwhreIBSgmkZfFzc
xlG0s8hQemutBNhalWKOuMB3HP2A/m0ce8dWPxpCCScGcTkPIhgqNNHwjmlee6sTN68JtwdOhaRd
sgclSlvtJzHj9sXOQPPFEHzDYy86UVGqDyDaH+wEk/6mGkSdfME0hZPSApf8qAQ0mc8ip9kYVAMR
J5eSGed0Y9AJDMKTocNvwmr+Gn52etgG+ZS7UBlYZHxI8sUhPFlDGlRFtChPlhE6UuDuo5OVpD3Z
SiRBQnhMGtUtYsvArcAAWTci3Fu25umlrWH9MM0eRACdVmwrzsnComjivHlNo6vSpSXRy/SQnl9j
n9El+skIs5LfSVLuySCzaq8M8+7oTWr/TA9B7gIFYQ4HoRn9Bzmi/95TVuloVBnLr2Wx4xc7jAfU
VRY5vVthJeqaEC6MO4328PQnO4/fNJm8alLPvwy136c7WX/UmprJOcQxRhtJGGEPsuJu7A/yZBuK
sgGLjDjZibC0lLS7hd/0G+wpWI4Y0OE+Mk1Rb5KTKUlpf1LGIObLdjJuNbaFOd4S9mR3W6+oGLJp
h5MRTZid6tZg8lqtESYoo2ut7zYXMKZ1NnbOvRFGcjhMtbZPrScrVVgMOS+KIF4SasXSOgNDy44+
DzVZPScvFioNfFneyaM1iQi/VpNKWjhrhIhrZ3NaNc6yJlX33cnpJU6uLzLZrelQntxg7ckZBnUK
l1h7cowtWdWHm+rkJPv7xd3/Tb/lv6qM26Hc+sumzENSvufVHzoxv7zmt8rO/UYIHRoh6zfy12+V
nfomUDa5ij7ZL1E4v6bk+IDn4VgoEzS9K11d9P0q4UbgpDQRzETCjQPaVX+nFfNn8Y0JYMwypZbd
/B/2zmw3biXd0q9SOPcsMDjz4jTQyZxTUmq25RtCliXODE7B6en7o/ZQtlzl3YUGTncD52YDhq2d
KSYzGLH+tb7lWAZv40c7ELFHvY3bRMIRjtoDh13a12Ob4lI4tBhfpjAVwUQe9a5JB7tZfbcN/idm
pI8q0PLiKECLvWvZqNofvEiOhe3H91V5Euix51bzpm0t0tLaa1rthifKu7QVIowZruuUZOwhy8c8
/Qv/EUrYDxvb394Dffd8BrydRSn73g9VytwFfN2Up6IbkdvxIHVBW2aEKNuxsZ5+/QuLn14NmBt3
lM8o3UN9M5Yr8p37aupkZxAQSU95rJ8MHBarvh/drXL1GoK1L62Vp+fFPrPY6zClsw28OO2jiLz6
s9spgk3OGMIqb96slIUg+PW7M3/6PKzlrfEcdQxIdbpDpOD7d9cVhOokWahTOxjJNtRa7QsACJLq
gw/KKhBdy74UIpz24reZesxiDtFrCtvGjRbGHI+dvO7wWCdef9PhP7ltpGDp1GZPs4MSaiP5IswK
fcBWt+CZEEni7CSo3NuqVxDb5uHRD5thnSt++W7wj1Vk4LLFKWO5RhpwQpqYmykaajJwM1sSe+JU
+ROFY3pid2ILoZN6yX4AOhZQbjkxb59tTBC/vkocsD7cMhD5uEQc1ZYP0QHZ9+NlshJAlpPrVuy1
3WaN+7pZ+31uf56kYjMIcVmvjl7skqNv0+61s0xMCy2n/AZjvkWeS2VaT4GiH7X3MjEz6zknruUE
+AR6sTKmISarJCiZacKqJueWWGxeXbxj5cbkYIH9VXrRePITqe3teImGFWO9mTscxY1OaVStzVvR
FPHXmZj6tabneOyN8DE39cPsJ9gMyDxf2EmabUn32nc4rfzA9voBX8DiHAANeD9nA5EvpAT+2VrP
SR+FvXOZNSGb4gjFIWr0u9qAmRfnXnavT3ymWTgbxzmTCqeHbbYMxI3ROHIEcShvaycTdGkKd2EP
R5TUkUFls/nS1WG9lmEDhVuKudYI38rs61DK6RAOriyeSspennV7yjGGNymDSKLJi/ZJh7h5g5+w
FXsGaOrcWtMNiXrXWhccYvGTF4QJwj6oJzeGmCCiRK2LwdUZ8aJ9frYHdq37OZnlE/4QJtx5n6Bg
Cbdg9kgJU9+AFh+Gp4zJtbY3Ry8KELM5JFpitskiR2mUv8WUKzG7Agd1k3I6wYxQNC8oyB0ZrLK/
9YbZhA4QerIIyiiEa2yLAjCwooSVNEM/lNN1bDZWiavFUrtmnj4z2zOaja3jVtxPo9b7Z2bVYG6a
ssT0F2OTPdgtO4DdqIS0v6Rdr73lRc6gzwL9VGxhQIXXkwawgapUX51pr4lOo5LsvUOGXlsqhByH
c86EdabCvZTdel5KcZDitiyvR54Sl1Hoz4CykmL+4liNFj/EeqfrB2rDZ/1Cr1CxNiEWdiL55SjI
GJc16rQqIpGTGDdSeVJycr/mbeoZ6MLt9IkP14PhrNjorSgmrezjqGL73imxLFw0meGOhzoi7Eum
sw7HQ0oajwoADgftCkGwSjeGU7kDc/FodN7w4VIEoKPMqjai7NUZ1XzIQYEdZN1VSww7eqntriCV
roP28EZMeY1X8iCJjBNF8d0+7pIJempJm3plpc+JmzYblMdoT06Je9MNa44kONWXqG+2ni2hP8lm
RDDO5+pKUUq8J4Fh7utEB9xQl+bOycdojXOWQ6YamalXncjwIXiK3t/B1+INOeNyCBBVEgqSUpXi
ps3UcMa1rm0QImo9mI0iCakowwy10JYQMpTbS50Eg2ustAV/vWmwwmqrys7GY+cZ32o6w7i3ksm8
sRxJ/9rIkYIRMbthj11q4sHkjoiiBjBFtY10YO+BxqgPtWUgsSYEA+oOI+IgSb4PNkStPhb1zmwn
fWM5lhVu+jHrzqDqYzy55CyJH3un2TZrnxyoY2lrI4UvEZSOHeZbaSOe2pHW3fmdxqZ/7roX3PU1
WrLSAWIsv96+rs0Xq5DGdhRzvkWF1g4V1bzX1ST9HSNk84JijRu/lSHnVZ+cLePivWww/1NVOWq3
oenNVzXgxbOz7KALChL2cKF7YhCV7gOpyL17NSsYDNwT5DvwEGL4w24Z+FNZH8tSGbctzPRdLY0h
gIrmXJZhkt4ZXsuE10Wt6TtcRhGc7rNqrcvSry7CyPcvBJbuTeVb+jbNSBNbUPPnikA4M9Nx7UyG
vODzNZhUNcMW2nNP/t320R5Q7eee3TyIi+k2duu3glsoXFfenAep5SXYDvpGXZFgkXeWNuZrr+ns
z+PMxCYVWbjrh/BJtFIcMqXExqTUaz8X5bjNxhhQQW2ZO3tOaYLtum4HEsy6cvTZYeCACzQPOSqS
L/KCGX/pZs7tZDu1EC/KsH+qRchuitPkLlZEkBgYlFAVev+lZpndZRY1PBG0LibZ2UHgNFkRx0bg
75QIDIQ0zIGlP+xMHHaPjPrVGBS2514YJKYCo3e0cqv7bXEse2DOrLWWcdcCAvfXSUXWC1vHmEPe
t8rhgplHdeUi7JkbpxlkddKi0r4lLl2vkaYxWnbMNbPjOBuM/oAarDMf7WFuvU/CT8ONk07W2fYX
/oqg/psRUTeCIam0Y82xeW8OJPDdnPi+8OMzRZNECi29vSVzZEG7kjjSymJr+lW96VOugnS6lyiO
EvzfenaaIirCbAY4u4Ec4eZ91XFMpPa1PgpyyybWOx5YTvyZ5yRVSp0FLBbo+NHjKKoHnQd7x9Iy
cYBKWuzDKMXUXZqIGqlwrzM9BF4DtgJu/ciR186Ged4mWpnu09h2Lp3QUieLr/ahpOlhW5fNNSGr
HsXVTu9o3iNqRajKucBh1F9g7sZqwcJDyQElDOVl24fthprVepPbWb9UybrXUIHaXVJWn1OR11eW
SKvLBnNXe+qBAGxw5h01/vG148KHwC0SN2UwprQ+BNRXGlbgp6Sugkkzi/yWicj4WumRdVOH2hAQ
TIUcIHReXUYpz1EnzjzcxYl7Eekj0xQTSL9axcxoR1ivxPNobqSYeOhrPCSjbP3HEaHqGxZqg9qc
RuCa8S3g9HQ77WJLRZc5m8RbHUH5UBmZduOhO163YpzORk+YvVA6tYdpQ2S/tv10WIsCvdKViTEG
dVXOt+h1xZnzWktXSON2ziqG0rChezi7cMzZ2xZMHEG4Z2G2ilS2DFxCm1kk01xC57JXW43w3HYe
fSCOaaoq86Ww1VCUAY8WsPtVm/MkhJrA/xmpTcO2jJMyEuc4zJpqJcIUCHgSy+5uFKrB5k+XCNly
h1wgubjDxBhaUY+dla9px45k4wBVMnYxSCyszSYN9kDe2wSmIa4O1jyZ5hdsub15P8QmPtuQMlFK
502/a5lLNybRf5F+gtFVX5P284GxlP4kuRZhkQN4kr6bZ4EJLofkSQT8OTpJWwFgSBBvznmfxRVm
MBaE63lKIBCNHXVM20iA6zDhWr2+b6MXY8U/TAC/mQL+tGx8+OP/kYPj/1dFAXfFd+eNxUbyuz3k
6rnAHvI/I/XcvsBoY/T0+sPA6P0H/xQVxN85+dskr98D3svJ+U9Rwfi7x6TIwMrhmgbjpH/kwlEO
YKcRfGKr6Duey+n0D1EB68e7loCkQNAKXuG/Iyr8ZO9AU0AhR/QAvuYyzUK9+P4gSfsB+r+vTB7y
hnwqGk+HlWY2+VVbABpBSfYTKqtM/NYB5eoyEFZsb6smVQ+p2zjY3+t+Bj0ZTuwiRFuJnTv0Cf7r
kmRsHKcU0iKMLdjAxVLroMm9So257W45UmKJUliSBY7G88S4A+yLy85h3b5PWMZl2GK8z1269xkM
Qwn/G9bo5Ev6PqOZS0WGAu2es1gRA20gXl61D2oZ7lhlFj645mh9oyCmv6ji0gPAHWEHYVcNpCyg
Ilu8tmVnPczvQ6PBGnhwAt5yV2hA8ddmmS9N+VwcQfzHZ6mDa1otg6RPonbse98nXrsVmkez51JS
8+RYcd9sJ0zD0bZgc1purKTI8IPQcvNgTyOmyff5V/I+C3ObPur2kMamnf/OueKYA/OKsiyyR9j9
YWE1Uz/d126hnfizNlO7FRtFYGQu20uZuNZ/Uxj/t0bCfPnQVv71RHj1nD7/LeBbjtGhTJ7/dqea
72fDv/34n991VELB4NX+U+/787su7L9zCsfrItCV+E6Dfv6HgIg53yJVR0xWvKuEf37XWSBYN3QU
R8s0hW7/WwwIXuJ7/Yy5tOm6BC6xhfkIlu7y998pWggHowNwWb8o6ny4xOBpn0pc8HMgncHceBnT
6ZVl9/3dd9frn0iHHzUYpgGMtYVrChxuOoeSH182qqmjZ1YXXSg2oBtafIkctc3sX7dpX3yplKe9
/foFf9LGDFQxyzN1/HHIr9YH5U6YkPyH1IguRC4wbZSjGS9GdoIuRMXSVdOPpKJUP10Bv9e+dJph
n3/9Bj5caMyBvuHi2WPB5z/m4tv7/kITElM6zk3z1BVjes8izm6FmSUYCT+7VC2UanAu/vHXL7r4
Dr7/eJdXJYBrGgvrmxvKXT6H7z7eQs9dm52QOOHjwk5f4uP/BDTAebVgSmdYatv8hn3IQhjWKjKE
mnSulR/Oz2mBm6iATJXjT2nli6kP5XpqtOl5mFIf9HBdD598Lc+/2YSiwLe1SXqOI206RE6WXeS4
7a7CrEufPV9Rh254851B+ychHaKC61//lj/9kibahmtx/+IH57H64ZdMp9k1c0oaT3Mp+8ei4Bu1
0hkO3RZYl8A0jDi7ifJvc8PUb3/90mLRVGU+RbI8fPvP/0B7Z/vJbUwJJrqw4Ej/4wWO+1ZWWVRN
p0mjT82cDcSnRLbpdZz21Tf8g9DkGiyxgcU87CskcOpMRTK/8Z6tv3gv71r3j++FbLDtUxFIQFon
kPjje9Edk0G9Ow+n2NWLe9oAzB0XAz9UFxbyQZ/rriFupXPK7x1aa8OmS0/M7mnio8+2rAN9hByY
eQ1DvSoDxkV/MvJQ23n6VUyXEtZKPcl5ntZUrI3msJzb7ZAiARN7dSDy2er3Ud5laeCEzMtXv77S
P0nvbEhYplwUDN3xxcc9iTlHlZhnOZxAizM3JLWDHGj7RnvIdZF//vWLLYidDx8raB5eUTBUYZH9
eEvhTPeMuOqLU9jm1pvmj2SBxiqnd5zcchKUBG5gxliFxoAJaErQNbafI3Hr6Oy955Mb7Ga7vivS
miBNKipk39kyiLWUntGPf3Fpfoqy804XE9NyG+Ij8j5+8FXTTYPoFlgDZsTDQGgBA2eUOCQE2UiS
s0afblDTW3ycoe82exLThHp8T8WXRlQVX2Ehtm3gd6b3MOlF81qYGgetLvTES4TEsngRB/VWV918
+esL/fN1ZhvLo4w7xWBO9jGEb2FRBRXbdCc714dt1YZpoBlq2ulW7SJn+P79r1/v/Tb58TsCzBi8
AN6qxYv1nq//bkGkcA7+iQn9Jk485wx7mDFvZfZ3tOAkB4zF1sXUj/YGRrD9yYvMNA2MigF5OTRP
DAj17dwYhrsyyRhDlczq5lpBR2k4lkXzeaYRfsOmut1ozRgf8n5i5cNzeEkYg4CIK8Tu17+NDe/p
w33K8M1dhj6+jiccoMKPX3kTF6yG8EhbDMlXc0vNwdKmo9uEZbSaecDW6obpK6DhUgakgM3sbMyW
iWWjlta6y/3QOuaeqV2bytLt1ajNZr1yO88BOOobj77NDGDyK2snQhDs3ihJm+eJg/ZQV3W295I4
B7VDmmtcwypoLikeKtURKVjKrS8dbxOR9l/yD7H+6hYFvEg69TBtmH6vJZvaqpsvS/yM4ANS1zpL
YU8yBE/1VWYk4bdp9KxrBjFZdQIxZ4JxngzlH+vKwQA6lb2lHRlsqQ4JwS8eQdyyJNEKX11oSl2S
XLcONi2UGDDprSHU28sdRmwCtzi9NoK0+rnsivybi+ltQRM47nlebGeTtFB1C8ZAL5jFYxKWdfRZ
lnSTUnJv2ExWEXdSzDoUxyg6DAYzTJ96k3pv1CQqAVWVjN117zoTZWKM1KDD91Cl6iaG/+RAx6bu
kznEuuvd6Jskh+qvrKLSbyfhEeU0uk5G69LAGruKDb+5mycHEx3ZX9260vRMfk4g7H0qUjEQ9Jdm
t4WNOKgAz0oe4WAx4hcRlerSUZr7ZnVheew9CWlW5HFy1eLa47YtbLJ2sJ+n7VBCjV5n0lCPlg3l
0xw09wD8saaQTotBdiksZRCmS8C8zEL84+RKbQf2qVhh2vUvmD01YmXrePuooGgvR7c36LzzEOqC
KRTGTK7Kw3HGAc5+RhztjBU61HTZNE5jrMCDwJZ12woKYORdT0rvuRNGfX7xrM45d3EHWmfBOSFl
jdqNSx36Sxnr6rJeknAYklIqhyfoO4lmIfDk9Aua5H5OlGLN/iZ1Z+1LFmfaVU947zWGe3njNi6l
UbqAWinReSmgxX/m691CfvS952ZMHiOtUp9iU/QPnN7kwSb7euwI01D7oDqwVmRKLVIG+mg+RXFD
jdMo6mdTLFYtd+pKyht64RS3STakxXnwTPVmDIMLL7RRWb+zxMgtknljS+itwD51B6UiuXJtOjYX
gmG8U5aQKlCiOYFTwAhV4R6WW2eqmS44OXKcaZYDThsImUXlVnca7SWf0h4ow0jRxkvqjOO1E6Zv
ZCP9W0wu80ueFOV2eXAsaTQ9RHOt4PNAr5z0G0RM8ZaxJ8tW+LmACMZYQ+9FP0Unu4EWCRDefUob
Fzt7Ps3nUYTidq4936WZPervyhYM7k6jKURgIDfSQ++59ZYF9tGO/PJrm/dvQB6dSw4/1WOdxG4a
DMMQnilx8m5bOskEM44k/pxrTfkaEp84CnoF7l1RcIfFkz6dU2dC/Y3prNpmZdNF61lZ9FXM6eDn
bELzSt/10C/EXm8GX+GoZx6JG1tW9DgUQsIKJ7eDnGCnw7QnBhh/y3xNTNVTrdmRA7ltktI7Tb7s
bs1JC0+W1eqf/d6RT50H/C2gSWZYpmLmtsTUcWWD64Dc2Pg2Y9EKULVIaMEg4wh9reuKvZVKeUHb
5fig0L8ZIcOBZLwwxk19YkPo3GvZqDWAQQn5kVzM5bbVJFPiMLV4rCAl92DQW3mRx/1d7gzRgS6H
HsNTamEZpfJW5UFlO/ZrnyVk/KlgcVZWG6Wv0OnSGbNFR95iqGcn3Bjkcb+kMnQx2bpj2J08pm2k
oZsRSKsmwfdhBUhlD2nAJRI6Uwn0Rmbb+lLZmnmUFvM2LImcDjd9pkJ1QSGKzGENT5hn9dzXTPAG
+I1Xmi4YBnH0eRoaY7wRSxoakKBO/ydQi0pA8IsS/G62C1OFgeF8dEnWfJsmOZCHSHgqrGqp+0fH
oYxx3Y31Qs1vQ1IUzdjIeJV1fX7XFc7w0sxN+NCHRXwpStGcdSukrNzSW+DRNH/5UQCfynA3BJam
L3NOVj1UvPIWT6lVbuBc5el1NuaEP3Vdtsltp2Xqqe+ZG6xAkhonzYusgxpcn+lVIroALCsuikx3
cEqoFh1KwlJPtnhvXQYCqRN5R6dOk1MK4OBLG+MbW4sxEncNmPRnWlpApgBAnAU4Gr9sN/wy/XBr
VH79ZfY1tNsOvumlEjGxaZVHyZ6AGbWZubCbLVNyGNII9/03r4PRH/CwSxgkdzWIrdaGkboNc0nK
fzAq443DVfriFczJKsnZd5uOADLWOPhyuXIz16w4Xzsasd1GaOjZtuq+pnNLD1E52qpCweMExzNS
C3dZK9ydVQkodnY4htoOEke3jONAH1a2Mi4Gq+JE4DMJvG8kZ6u26zx3Y6ikueCdYH8Z86QD/FsX
CGNihA5AOtooShi7eXPOqWxicDZ38pPmu2G40ziwcVkZeG5C2dLWJjtKR9ZKDpWXE4di87LBx4ES
TiuQb65qBe2Max8Tecm0OtqMFTbRJTtSJCu/lPPtIBo69NSUvTXtzFSqiLJuRbysNC8qakpd/Bkx
GS3dKWiENkc6mQvWscem6KkI8uymz09N3Mz1us4j965vvexzBtdsxWi+GT+3Yta7oz1Zmb0xyK1b
uz5S0UZ32vppSMfxphaFfvaKEBLjKktKad1EbaUlN6kj1amk9pdSZ3r9nozlEe02Aw0NM7lrvq1t
ZNxapZW9eG6oHykn5bbsgcoaG6OOx2nNzDP/ClRDHit95LOTuQjboDLi6TMfrnMN6MNrg7aNwNk4
fKNLHLx5dRFXTQsvthni65ReSQ0xUw2nuvAVMbyiuA8x/IKy9oetNo4DDwiSqdc9MJunJFv8ES0R
qC/E6v3bJGqiR+ZpTOsozIArrANt+NZZRG3OHvGv6GBSQ/kEChXeSkorgxEm81nDnbxGehmxYcjq
2prsYldH8Bzf/5aqB/chZoz1kItpIlLOfGhis9C754UxmBB+Z6qYi45QK4Re6zNt5F+NIgZFDkDE
2/kY0wJlzlQl5wCU4o3NB5CyfMzzZhY61RUTZwuDaReM6ktmqGn1igwypF/mRrVwo6sEH2xrDrr9
nBeS9Xosxhy6hw2L7pMNo8XBQeXQFBb5TqXuOQE67r0TMi4n61DrpNkLdP+gg1HtbIeuYGeTNQvv
upqKbmNNSei/qMHICSZ1zNGP/ZDd9341eHsjn7LkNwPYf9lMZnmh74c9v7/w/81UrbecvR20tH8t
xl7K5jWXP8xa/vyp3zXYhTdHiBUanW3o6LDLMen3eYvv05bjc2Re2l2J0y5n6981WEKzgp9inGLx
PKawhr/6fd5CJw4ZH2dh8bLwINH9W82uv4kX359KGfYYumtwHGW6s9gLfzzGtQaRb93TnX0paFUD
gQoF3x4XOEllTrdhZ4yvCejUHUGZ8lCUHh1Z9LA2l6YcTediEKraNvM87xNGzdMqoU/UWCVsZU6O
5/fX5FbaO03NpGQ0Oz7akTu/DWJ6zMa+69bSk8C4av71jVnrxaYNO+vYuXO+YyrREegEmtu7U1yt
aBGNr8eZVX2lVWlxDBWmB5xd9fJ4j6S7bvRa74k7RnB2UHLaJ1oQItDncXZPycN47S/xHQO/BBVf
fZLfVRYxdEzY0/xgUNN8Meh1dSXiojlH+ZTf0GTh7iqOZwT9Qgo14sw8sWeqb0bPQ1DpQZ3e0dY2
rRnJtuAqGSKtk66KmZ/AvlhhHafEwRDLqZNv27c2Y0sWcEwF/ZYSeKL7KjfKz12XvkTT4F6bYzwT
WR1ZZILImBtCN0mXwpubUodFtnZvDZpMjuFY9ZS2RQAKVsqO1YzlRbeWJX5E4/Git8zrejxjWrTl
4Yhtow2bvVbpOPFDk8KtVtbWXjWRuq7NdibikssvfS/8pQxe5Oau5dIfGmqx17Bh0qAaiYIAL7Mp
2IawE1pYo4Q/v5pCvijhYdOJbXEEepZedA2DcL9IqMYYO29Ljdm46iPxVhE4jL0ZXPBo9S9CatZV
XbPhTjJrWo8T1SmlLrHQ+PJ3h/B/2Yr0/YL0P3avchmyth+RAf8PLlvowAjB/3rNCp6L6vUlZub+
2zzqXUt+/5nfVyyPtcfGz81ciEQGWhVrzx8r1jIGXiReRB+WRtanP1cs4JnQp3QWEBYm1N5lmvPH
igVUHMeyjUjuc7wX/r81Nfoo26HBspjydEVzXGKFHxT3hr07dk5g0+TZDjFZ987ONq3Vguor9t9d
mOvfFsG/laq4lknZtf/5Hz+/FIFK3yNauYy+fxL3FeEPPMaW3HOKecKs9IyYfW+64wMXxvkLIfWj
muYwUAPHbixsBXz9H1GWbR/ZQxha2R6GkFpxYokvk2Se9llc/KV090G4e38pE93TQPFZJoM/rvhZ
UtRuJ0S2H/L6ngv9RU/lecjiw6+vHp/+xxdahvkuQYRlPsE48UNCoPQ76UwDowCAU3Y60RXAcX+i
V4LZDf2dcV7LZJMYXq+GW35X3S5OVoSSOeNp1fGsH6eIqhV0BBQQ2xoi3IFIVByM8S/Iey9y8oxk
kJqTt7HhpOKRQXqkMI1RA5kkY2moIOheD5W7G3ATB3GECbnzo9HGFU6bh0TaufN7oKGHKbasq9Q2
6KuMNMpX0pDyb21W7PtnuztGtCavmy5Z0pYU2RyTKf7KfKo8GZNb7kxwElAGIDjNgTGG07SWhHuO
FKA3S71ikQXZPF0N3dCbp5o2GZom6y4MekpObidZJHJFnNIlkj9n+hNWdY7X4+j052lyCX2RV1IX
GG/V2Y2tGaqbYXxWXoSjsILLDoC5uRM2e2Koju26a0bzznA8qe94dHS3k5YPeyGHy7DzaFEeXYmF
sW9tOPF9k2I0dJJR0oWqVdEFdWX5FFTtwH4yEXM1bq1sULi0ADXH17MTq3uqp/QT9yeq0Tjmn+q+
1rftnEc7N3Hjs+qT6bFDGDnbo0/gE2Ndtib9blzZnsLoQNGed3bdptoKlI4nkEhdQLMECGWFMg4O
W1pKcKzJwGOI1MpvaujOG/pcPcmjqPEOsopDXOZVPwd9Q6/nQcNPTzMvbL2HaDDNB7uL7WSFc6L1
lpOZP5No9+fkZIEZ56OsTPsqEgDxliMg6l+Tlo9jrDqKU+MQgJu0dOhL5Icl5R5Wr7nTuUy94XPq
khbcO6AFCO+mwAoIExjW2H2NbeknmzmdpuuM0MulNiKg0jheDJxeln1CTXQBe3MeblUFaTTQ1EQI
w+qsbaF3/YYJvcD7CWZjTHV5k4+xcZSJU3kMUmDCwmuoiKohncGxWNkySa5q/P8bAtXmhVFYzgS9
qtVOihqUMy7I5mQ61q1rddWxU2YJLUMbL2HJJpt2quPToGW+OMINsjooCFnXVpsoQR5/Q9UrtN/8
GzwV/+HR+n7t/GkiSO0Em0keIrpgSRMfp5NT1PYxl9XfYdgbn8fcqT4RhKXgCyAKreOuN+1xhmcH
najCmW7hdtpNg9V/GSqteFH2mG47pfJPmV52+HXN+mKs/dALxppPFKU2GvUrDxTqK996sjCdNU1b
r2tQ6iVLR8tJT+m7oSGu+NtC/d/7ir+ADDkAfL57APxkPyMr/Vz9CCr47Uf+OAjpf8d5gPGMcNpi
H/tjS2Fx0uEI4kHWFjz6lr/64xDkQg5ymGwxaKL80TR5UP2xpbD+bvOstLjDfgcO/Tums5/J1h57
CrYsuunYpu19nMw1iuJqKG/uzsVZFuhyAFaQdZRgNwg2phvhrO78BPlnxMexizzfmohvZP6AvCoV
xwiQcS/fXbx/sveABv7x6YlXQLAA6B44ctMwPxzMGGqPU5HX/c7g2ZCA14V/mw0ukqpqL61RJXti
qi/hSJqhg/d/KQb/dQS2yHty/DtO+tNaKLbt5hDaD9RcpSANw+QNTX9L7aa4s7wwe7GMjAZkD49t
Iy5pi1yDFjNbkGVRLunzguC+nxyMrGy67rTY8Z+mWg33CVbiBhs/oYqDDONTlxfWxgTHQFUQ5xMm
UnuvTzZjMTx7yRfBhCZdDH1eyZezxqSgJQcTo1oTl2+E9C7JRweWtBp84NMl3ZgDcuPorCCh7hfP
wa5l3vZJNtbeNst0m/sZXQrzLDaDD7na71wOgqp6NIn3SGFAbajPrG3lmYwVUQ1kzcp0H6emsQXP
9L5iVp6ERM9WNaCCjPPm3A2JBi3T8GsGSr6qxngfwsECHJ2YkEOtz/04b9umVm9+FzZfK9X2Wz2Z
3U0LwtZIw7MDgIppArp6UxZfC9PBv6BsPUgnmLOunV2I0BtWBeQWtEy9IRIUUp5hlNPJplzkEKb0
VRq14Z1Q0opNP6m9N/vevTbaPDCr9CK11HMRoXEWpXFOFTxgPa6Ki2aU9TrRdKik5MyzTaQZZdCL
5AGGe3Mb6XIX9+Ky4Xy8LYfU3PResuqt5FMmOLgWDiOYsHgYqmy+6Qdj3DhxTGcOFQ69oLhbFcLe
wymiyJWJwZ2ezl/9qHmKqrjFUU7vKiOS5nqgSSPwB/ZhdlR8HSP/tQCvt/N9mJtuHX0aa/cxj+v5
ri8wPiIS5sXGitQ2FuNzEY7tLq4BhtdTfWiy6nGhUB1afZCHzmkDw2q3zRC+DGwDHtn/vRg2ziU3
PBgOcXXYdOTXQ2Y2G7DS042d2dddqQNqn2jtK3GH3CPL1Ouy0S5nPSyB8npy7bHJvqToxNt4A3rs
aqqbaQNFhyAURvaWIqUbmv20ACY5gXhbAmqs6Cr0RsoyKm2p6o5JYEm9f0Ngd1Yt/FDbXVzR2py3
nwe/smGP1acyNl5oql8bjIFonXTdYod26iJMZ5TuIZhSEQp/t3LFgQmI6FchbNuArSLQJEZ5+3mo
7tOyTh8bLF1BMtfJqQcLupFT7V33UzaemPIH0noieAe72TLZrDFI4812c4Cbyl2jeZwyb7rpIPKi
sFd3grv90FUqaGRWrmwTph8J/4ccr/ya7edpGpILmuQuOo15k2q7epNQEXSldBVue0XH+UZLigjP
RjtfUE6n7kPojE8F8MuLvh7lyhbVcKk5brV2eZY7dAPednFoXmlRjDGK+NuKpjx/ExYNG+Zk6TkT
EEZN94V2A/emxtzAUI30xX6u23wf+1DI8KR6wEqIgFZ1fw3LkZ1QbB2xj6lTRGrwzWqy7FvUVFq0
qhRue+xXfFSuf5fPGreKye9PaijcuUDG1kCG9wVe/pU+JuotkYN4mKuqekwSC39w3rzMFISyUZSQ
S83xLpmimKFeVHXaN137X+yd2XKlVtptX+W8AA5gwQJu2bB79VJKyhsiGyV93/P0Z7DTrpJl/86o
mz/OiagLO+y05N3C+po5x1RnoLfBOkwNyvgtnvHTKGUEOV5q/a4nA683S/S8xveZxKBNpZiC6Hjj
ZNSDgki+an0WOjrM/mQs7xrK9fsgYtTtzlURkKTaCI2SX1XOy5RwGWes1koIOV5siPwhVwci0Z2Z
vaNbgPE2PTQ+W7aM1TZgHPQ0NGPsq8Yy3FfE8YQuYY5NAZnNSdvrZBlZvEVD5vhWIitjk019UD5M
dqMMJCWvShKFhRYCSDabhrHv6K9ekknRMAVNKal6+RQ2bm5PzSOHtpKeAlgjBDcOdujsFYdIJJdo
7+bMrUO7YgL4mAhzOQxE+ZA6OY3TS81ulHlhwhojrrn9FyEjbrVFqG3DKjlMom/eJqOrj6Vux37n
yAeL5EkmkCGoqo1Q0cig7ph8R4Zik9VmP4ESg+oKQSJT7q0O9yTCaK4/RNSfAvLz7uww7E56JcVn
SUQ1MYNRNK8AD+eRr4xCV6Y4ewI0NThvEcpslkSR+NwDhNimetfeBXIS9SZquXOSEUHHsclJo67c
oR2yLUGK8zOQ/e4mteWU0XuqKtxZoe71XHVOUGeJRyoqrYlGlxC1kpz7wFIXbr+sag+cM9lTpSrF
1wGyC9uUmFYoWaKFJpWFWeVbnEE6xA8zEBtTqmDgqratNc/o5RLdVVYqDr3ZO3tyqMkrY/XWb8Ku
YUer2nX/PVrK+mvHqfJgrxEY8IkwV2e8Q2yzTYj6UzfN2yAACOQJkuFqoLRoGfb4pGIc6/awJFeW
aBOObiVXg/NSKV39NJnVcsuRj7IursvwBVw7uPFiCEO51+t2ek26bmItU8cNd97ECSMf8AlOQUK9
/Al7Cau+AJSwxb7lB2MP2W8iG/rFPOn9c5KEcmMucb8fCrBKUEnVTZbgNIFah1LBdOqtPZnBqUsS
ljDZPN7ZKbzSkxZFUXFeyr5XvxHSiPgfLqOp5Fs5FnyyK6+kkmdVFNwSPZNotGXLQrexfZIR9OVx
1ZsSxbikQWFeEQ7Qj1/M3lqeBmQpXOagd4LrSzH3v9Yz/D84ZkTxRTn+D2PGEm3Hl/dDxp+/8S9p
uoBFwcgLbQGTIQZs/+oINNX4TdI0orbUBZGrNgLtPzoC9OwOA0kHJTM6ajSZ/+4I2LOwSFn1aAIW
gbDFf9IRrCOw90sRZn0MOHl6fz9knLF9a8jHtQOq7oOesPkGrMKm0S+0cPfubfmbQp/cuI8Phh4d
bSnKengdQPk/FPo1lXpu9+p4GMwI+VlYP2eFFT/CXF6BWYGMr8yuIpBiHrRtqCbHqlGHfak3hqfZ
/bKJUyvCYGwJd8gmDLlNFcHfxNw/5j3RytwYPafn4tNnZgiNkyCfKVSfkdyKNec4xMHO9Mjq411v
D2+IIp9g2nwBMwbKfFJicqDjCbktOpel6l+EXthulLMGL4mUT5M7Y3QGT5nV04iu3ldn5SmZxEtF
VMqkjGCUAufQJMTehKb5YrftaxNO39U6u8IKeNas1HSzkKxZsrJbl3ml+jZVleWPLS6/OkMcp5Rh
fD0VmYHqzkDADH5nH+upuZtsMECLHHsWQKqDHCEar4M2NK8QeTkbqolomzHedoHAc8+OO+odFZGc
G3YTeNcyR8EgejzIebPpne4LkaZYMx2BIGA/XRJXzUv6Km/kRKhZLlQsjBBHYDZbw5uzhrbyUyNL
Esp4di7tmuiKBZ5011jFoTdp6rLLs2CmnSq+1WHQQ6Nb0xRliCS8F8LPHdINM2ix2Ihn2LSz5Sw7
fcVGEYH2JIQ5oonTyi1BLeYmLKzUk9Ey+0z8pmNgcH4nlXHdEmviFtZqH1zahqlOckeFcFfUbb2z
JvGpyyQTEYB7LObTnZrP5dZqABaReJ3hxE8Oi0jTQ79m4KY5OrI8L1/0sqQ3W8QnKomUTCr7iQS2
e6VcbNJJmgSoS+9wnKv2bdT38lTExdlCwoo6CLFqTzIR6gbLxybeuxnKPuZ+1DO1REoxG8bNVAT7
qi2aA8J5260aI0Hhm38XGgm/elfcOnVnX2dT+zoN6JfriAj7jOxP6hH1ifcp91qFcF2RyKOayutI
nePNmJPMh/qclHpq9y3V5bVujRwemuy2czHrzItAT3QCiy0UusWlxohddBeNV/VwAKZsVaRwP/PN
QrPcIprjWx2Ne7yvDERDvUHyN5jYrFDYvRHTpWnZtmG5WQ3GSz40j20WH9Fgo5rM6mPuJLwdxT5V
SB6y62SXqcrNPJTXuPtde+meVREytm1/AFJ5KlIdv7WGl9d5qnKn9S2w4y4NT/xI3zlty3A44TYt
PcJ0vomiHndWr1HC2xVFOdI5YkSRE0u8bcBEz+ju2g3qLFLwmu4oJ+aDDGGfJF1k0DAKj4ymuzdy
R3mZGSgyCK481gR3lNoc0LpGR7wY34ISeWlYMLysNJ1nzJ95dclYhLqkZY2Ipr+Oq6e6n7VtCwHt
xwzFN/JjTEj6YVXwj/sQnfgRpYodei39AcVR+5DZFUCWoH0rzVx7dmYz5OdKYGhuGqHpt9VE6ZmU
VnG4C439osn/HsEOGXfvzpq/TORgF38hP+f9GfzzV/51Bq/rPDBKbGYuw7d/L/pYCxF4p3I2Y3zA
PyY5s34/g3X5G4p5PO+6pTKeQ8j+rzOYHaDgeNNxS0CaZQnzH0kTEEh8PBgNzmE0E5hrEJmrayHw
3kEUE2IBLFlPjmT0tPFbP+A9dyPgfCodDN38jKRbdZIDq6GQA2bKHQ1zSC+c7VDAjnuYIw02Wmyn
af2SOyoovi5DmIdVOcbViaAGXJ+pZcHXaSRrjdtB+BVtwaoRVxUgf/rK+4P3BvoP1Q3Uu5KAAGSM
VQ1XGJsGSINhNJkVFmVQZPdESEY7O8C84RqERTiuQ3rUKzKPpvTblUK4Ahh3pmVMzGxgFBpAMXa2
qK0XxkSfQqdM7pex07+w27JVIEaI+tpOnR5oMurzmOndDVaL3NyxGEgrD88PZ32viPKoReZKUKwv
OMVpJStGUejcVhfcopKu6EUN0fDOttp4Z17QjBUK3BXTOGXTvfqT36iuLEfzgnVUmf9B4mzyeybp
tG0u4kabFw4x1EOUhRh8GfCljmE+EKdjkLzlcVWnXgK12iTZKFNeRrDpETEcmnmCYR0pPt3DuHUw
g3+aeAu+EC+hZjeJXs1n5OXTEwTJ8DRrUCN1uXxFmJv6spPVnQxQj7uhRJ4Y6knvc+Qqjw5ahcwT
6QxCKlG1q2Fq62tA4RrAdABLxxHA82tcxOKpjrt2B9nCuOGt/AHLMIfSY9otixObgkvF437EkBJu
K4gjOMnq2dyIjCCjoViqXQZqyx/NItx3jQr4aKy/JZn1nJjQcdyecfbeHDPrXjZMcMF5a/mWfUf8
PdNVeM/GHPBmc1ZXigoIkVDhQ0GgE1MQxIYq7J2j7rQkL8esYTqy5t1q7E1fVUz7GxM+/bvWUAps
7XGCwgBHs0mdbTja5LDp40KsCNvvB6EysQS1GgzM7LIuqU54aW5aEEqMt6A+pldQpqqXOVTs3UCD
N19HjVHeSdA9hFt0k96iyw6CtN+xaC8Jt6UfLp5nnB0ltR75eZ6UxjQiic/ik1Yti7jRzNictrCd
RJ+6pPISckS+sHnbaEKBHS7JfCTs1nq1M2Wp3TI1m+8RayjkOeYot3nSNe02N9XwyQgyCAQNuJrF
b8VArsoEIqhwyfHTDGiJ8K9pr5MeECPS1vOcM6jbViJkswa0HrRGrbfEYg3ZWJ65/Dr9lmF0Ee0J
KQpjviwlvTuYj1lMZJkEi0Cbq2fPgCQCE5nRhICRxDg0/7Y+47OGeoqFkFXyVU8gDlmNU/QWYn7x
S0bFL/CgMnsTlOTRFHUdWcyCF0NjOTcz2+vXBaqiRQUdZa9QOSWsUKOdKaH7kkITsquE72OcijmO
lq3aifmQ6jZZvHU5k9nGkC2MD0vbz5y1UgbLDQUXS6tRLcFkVApbl5o/mF8pgYfimujyrvzMELk3
njMjbLfFMi1feK3jmwZTVz8USMx30LZmrHAi6p0bQ12hUEJdAVFYFV+Mfup30CXBR/UrSar7SZUy
Loip/IKbYs8Gesq6YKjqlUjFl48Mb4bK3+KVV9Wv5KrwArGKL0Argalk9uwL6EpfmVfJBX+V5pCw
GHDhS4zQxdLbULMUrpKs4Kx5ZWgZ+MyHPXJa+aIzYw0YJARIsesWz75LOB2bAIBceUgofLXMtuEh
sbsLVm6XvCC80gvOq7ygvVjngvniiYD8ylf6l3MBgQ0rE4wdQYIViZkGzFQgKFRqJsaUC0qsvGDF
Ur531h7cKbix5IIe44ABS2auQLJh0YGhJiunLE3RrZNqnT4iOgb7k88PJbSbjRoKfQeF+8p2ZOfB
SfNwNrtK34iNtXLRZhxRPkHkI99QOFWyTg+TZVT3jmbDdBdIqApRrNk2+iEDuRas7DVRyeZWXXls
+UpmU1QiL1dWG8ggiuLGWmBTQ3KT3MCmk6WmAj3ykqC/hZta23sVxpLzJW4LPKEbO2HS/gJYd9Q+
F7qM7SvZOYVKFThyP8Bt3cz9NpkBuVxP/Zxdj01MBzC1XdZ/VyK9TH+6sP/XRiL/v8qzqI6E+Keq
7frL/KWJu/dV2++/86+yTfxGdYMKiwkJPv13y1R0xUxBEGapBtMLzP3v9FkCqjvjhbUCJHb4Et7y
+zJVV3+TDjDQdeaCnt78jwAea032p8mJYQAGWP93QOVpENaa7p3JsYI0ETNKLo+DQEM66EpwbkI9
/4W6gNfx8VEYHKnrvhiIvVw3w+8fpclFMyyq0xxrfE9XGZJRbzCsYj+JDImGilpCMVvjjowGdbve
eX4hbfqLtx2OIyMonZsMeyA+h/X5vXuVfQJfTsJKOi59aRImGZqbiGr1qosmVk+mtU8lyyIl7BYv
5XK6k31U+4RMabscLx51wZyeQywVV5U0kp1Z44BW2nFDyzRVhDC1zUsXG85OJKTPwzXFlxBrs7KJ
ykjbKnCox01u9XhB2Gmm2yYIq827r9zfDKW01a/94WPkK6KaktZAl6r+wdzpJDkEpzmrjqbVkNkV
Os5rZ0wPjVJENJ55cT0tc+fzu1G/S6Ixfuk0YzxGQSWfxkxLfctW7H2G/9/LlFb3qTSNLevjemP3
9Ia/eLLrk/nwZPku8IkIehlmgB/6hKQHN1TYVnE0KlbVgYQX3TZonrRB+xyo2jEn2tNTWXFyULdq
+URaUOoh9cnv//mJ/GVqaECixd27Xn8oFD8ScY2FYRKRJ/GxnCPlOFmFIFZwyU6Bk9TbHlfDLz4l
hqV/eeUgFkzkhvzN+qtwIYPh0kDECo+17NtHMwEzgNdmZHVP+LOyA2+zPGpZmG1qO0hKZF0Wn80a
VPJcK2bPtrsqZrb8YcSQc7FerdxpfCuKj5NiLl5llPELZRbViNFAptkEcrQ2VmqQex1EjhdNkhmh
NPn01Uw1CqxiTf3V0eL0q06ijwcKY/FEh2hKE1lG1pjeALlGnezOpTgq0gTY0LIujNXmpVKS5EgE
Xu73hWYCvYa2xVI7+SKswEayXJRXlNC6N8yNfVuujEUfgtodk0CIek4Eri3Cc8LaLKezM9Tqivap
9QejIqShZ6N7mhKkhFHXZVdrcybRcRfYNRqEdpDS4JBPbhiEJLcA2EMAH6omzhucwbL02E4Nrw6l
0hF4BQ5TtnxuMAsSXFiMR+hAiANIhtpNZH2AO5gQ7LuSF+hOuP2BW4f0k2wN0tCYLuFzxXfmm2yD
qLgdbx5oXJVolge9K9EnEILY6ZtFHcW3UR0GVl45/000VjJv0Lm2856Fmlru82C0o0NLJeNsqJe1
zNWUbtHO0iLhyZ3ZXzbXJRnQlb84xcJ7V5Sa+CHKkkbaTcAOJV4IXyl96GYg/9+RT3LYz+u5D1SJ
EsC5lAPBpTSQDeK0dgM+Har6nMlZ++xcign81GtloV3KDCUfKpOr21rTHFj1+7LGj3bh0k5RnsvN
WMCz9sdktONjuAJsuwvLluYEKSNMMYkrlfUgOaAr+nYu0g17t7Y5ySSYASDownjBXVF7jUEWlkEj
+UYWUrmzbPoS35qU9imdreA1KgwcANmkEi09GQkxBwhpyiORD+m8CxpDvhTUbMO2zdeKSujtU203
+mbILYzJrNvWpyFa1CdNQ+LUxqpw4qAcnefhBvI9yjU7TDIGAhZtEmTiKDxYVlB2hxSzsbMjACwh
cV4q/WnpBT5a22pU1yhpqHNJuJumOM5WNUzxPLZN75YqVFUBrt+fIbfcOnSrXmmZxXGmvt9HuS/C
QHtcSuKQlxYwDAP3MqMrC6L0yta5HKj+b8gy+4E5S/UiXKyHwBxCXFINF0Q6FF7VyPFgZdWwFWrj
3Cy2Od2A7cW4kQ/1YezIf88aABEdy/tk/NYhpfSdDvEpUWjKQc65vJuxELpkhciXxZloxns7jWF+
z80eIpZ4QGIqT9kYnA0H5qRujJ+izMhcNewQ+bBJv146JQQ/OKtXkPz7z7k2ase2KOwdB8+0N+IF
HnM6r6sWncypSGDCTMZa38h2tF5k0kdvTddnnhZYWMPDJi/3Y4zudG4lpqmk13HKXm7j/y1Nf6Hw
0yUD8Xcn3l8Girf929fsTzu933/lD4mf/M2iKgOD8zNuSFBV/CHzI1WQgci/C1PO6D8GiioDRcxP
mGMdjRXKal/4Q+aHc4AzlUkDvMCfVoQPWYH/lB0orI+FAk4sNm06E801v/AvIKSayoBZiqbvgdMD
gUzGiglgzKSz2VQsO9yoHNtig/ilx4CcqRg318mHRKd2XRQtG6oxBXdcp1UU+2TiyUNSsFfejdZg
XJfcqputMQVflQFCw24JG6F7Nk+J1B1bwXW06vi0rkqnfUXgOeG+A0BOpEmQcQQHWGyOwBTE6k5y
h9rRn5cE3QZKJGE1O5kOJAIFgyHeYPKmIRatFq2QqTChUhJSi90osbv7UZZyPypF+wWtu7ZTWUr1
TAmL2NNhdTy14UgKCOCHBJXZGLW1h8hLngu7l6Y75hFCWhav+uckZ+KU5VHKv6N4YjeVMGLqxzXK
tmRq+lVdEPxSdOgCU1bvIFdQ4sDreitA81TM7adx5Khh/aOHb8yo0ufRUYniJUQ1/YwXwLkLFx0B
SQd51Ju5AYIoWXE1rtkmUhDzqsWvnJXFWzNn5YAPuwye1Zq0VQ0n01A2gXW7dNNyC0pTmXx+MvDU
qtCIgoODD41Ad5jvGIgX2dXMawqveUnkjddw3vKS01teMnvnvlnzey9ZvsFsj09yDonWa8vyDgg8
IBPe9fyNZ+3cFLFFKrAewx/G9lmkL0iAyA1eyoEFVSRhX5iZkE8itLID10f1VRnbjPDhSxDxUqrM
HMpLQPEQKcZpNbjAmw7RNQhGKJ4BJiVgWiDg1OsUEl8xQqOJDFQBlCbU7DuEHOPkZmtGcteTlpzF
1njmJ+fncs1SntZU5VJbA5aZ9Fg31bg43/SUdsglPsTo3dwRZ62RzveiBsoDJTC9VX6mNzsMyTfN
JdU5WwOeraKLDiEk4FNj5sGJVSvyDZMTnXeeSXP8DT2p8dYlRCPDOaY7+qINZhVs9GbNliYnj5xp
Jh5kTjuX/OkUlCkD+YpMbagbsnppajk1J4OZHd7sS4p1Z6yJ1vkl3dq+BF1fMq8R2tgvQdhH30S0
ZmJngRN8XzLdNNxuDc1uKkEQZpWtkc68KElYgA+sYfTVSGDzayqd9G2GVvAil7TdGkkBQ4OJ/XCK
2WJzxazx3amMzM+1uWZ6hyzMKzwna9T3wjoL5+2aAE6UO/iy7pIMnlxSwjMLfvVGvaSHd3VYveEN
Iqq5npf22NT64g40Q8aG5W1QuYx81gv6kkuuJNRP7sBChrxyEZFdHgWF/YNGszmjgEu+LEhWRg+t
UbEl/jrIjlGZUBZaVaSsWVgWeCA9WHeUBAlXC6sAMsvBSIBchd+A9suGMHsf4Lz8aveD/IqXqk39
uarIEU3jMZ6/wZAYI953Y8oPAbbrTWhHyXXYoJ5TDTU/dEpNlmwZ5FtThMmBzZ1huugxGtKgoFMi
S0K/6kaWmWHLb6T4WtsTbmOrbu/QGAHI1sK2cwmzFqixRuVBHZa829AMJra3NKP5lCeVWWymPPmE
o3lI/ZFNLeGPWUYNqzAvZ4k6dkxHZUf6sZd1GrGsc6SyFQ0t5tQzsIw6FKJzC31xup0WTs0nRlhM
oGk0wg3XStOByNHtrT1D3uQGoBYDGac6refUmGvM6ITk08EZCuI5V9JsT1Q0q95CAi127WkOt1ns
xPpz5XT9ldno5pUIsNVvMoxO9CTwEG6QA2p3hVFCWes1+dgAbyLVtI2co6bn7O1nRNEjVzYCpRNS
Y/1TnYLMzZFgnMzEcCaQOGCSPS1Jg/Gq1ngn8JEWyhb5ZHBoQqOzkA3PEcdFIoioqHGeujKRizcq
eDbd4mKbTX5aaJvxk5M0yw+5+muD1WkL5rp9mMmuvIWbMhnHemrjz00B3/WsFWmDQKLCxCucrCDX
FBGB72QZdl8ymuGLJ3iAceCM1zlz4TsV3PM2smIt4YXPw73aLdamJffkOc1gRZPp1Ga3lj5Gfqss
bN9y/E0nLO/ld47EDnOX4VQKXUHew3MZbT5FLTHLTZTWmZsCDnvgw0i8dbh/KEu+0lwV9sJiiTWb
AGP02Zm6G/b6hJfTt28gyBQeVP6d0siHKtWOnN9uWnVgZZjtumSBV+jItf5pHEbjbNaV2nv/LQ0v
OdW/Kg0tMKH/VBre9VgovxRf/s99+aeFM4Xd+ou/F4g2BSJ+BrybOAIxIL4zw19cp5jQHZUBqQ5g
lCrwjwIRwjAeEDbATDQ5tT8UiOv/ir+48zAr/09EX9oHvyKmSyyqiMJhZVKPwjr+81SPgPKytZxi
wiSYVzuCGIsz+0WEmrjx/X6OmtiL2jzmfhbV0XMuWvp8S4zdL8B0q97r3TjLJKOJ54DrVK75TfrH
2ZvRYOKYLXPZybEh5VVbWuZ7xhDHnj0b0WFQhHbtIKMa3Hef2N8M/f7mcddppqqrPDRP4IMObUwL
AP1tqu1KJay/JnY5WWBkyvxcQwiCqJnW9xykk//Pj3oJLvrzy2XzT5A3ZhcsRvh9/vyuh2ijAmsq
p53SI0vwyB8xb6AwsaMV9qd4XgrVS7l9934TAHhXCpglxzoA3bEvTOrq0dJJEBi7jBjNPhP3gaXV
xkbAZSOPxVTYROqmByhxeWrQz/xwSkAovMzOfkwgF22wFJSXaQ2ejXCqu3XZUZ0YXwWv6eLs/vm1
fpiq8slaSBpMxvYYpGHQsgh4PzZecoUbIpvQnZyzqzxx5q2WRotwK0llsgRm9YoRMrxq4uDtnx94
HeJ//FKtDRZfcYsHxtP84aEDi6Xw2nLsSBt01ULzkSVA8olP5ZpINxaxb2Ed6gmtcJt6Oeh1ts/a
4JQoaufn4SEaILwx53BJqnjD6nCTBjnuRuORmIDrPkQURXiRtq90fSeTELINeZhct15plH5lRg/p
IFyoaCcZDl9ye7xONHtfZMVthnNVhMU6G/eyungZyWFlKPmcVP1Vh3B039XRIYi1w6jBiMV3frIj
1AWyr6kQzNPkcClU6msuoiuYbMxXSLFjfuRnTGc6k8GFFrP7NnMsHOGob2qp7GYNa0ERoRM24v5G
i7Np04VEgZJhqVElxJHmq7m17xPzljTW75GBUmlQ1BGncopWPynFeRjtYWcaLPwWffDzBF5CnL0C
HbxJ65DhM5kiIFksZxcqt3pHWmyCZ8u12Otv9boJsRL0L4UBh88JLWAZtW+BlduMygyPzym8Putu
c5PQp8Aqn5fGfkG3/BYXVJRIs1otpsiPwutZyM8VE9YS58FYogBcYqfyHa37zMoVMXaWNctOyQJ5
yNpUvrGrbxyapzCI/SYPo+uxEupR621EcX3W1F/skWezCQcRbzPNyn5QKC0Urr0THfuGnBPPCvpe
OWpklfMSgYLGfARxcMQJvOrh5jYMDkVb0PmiKSQItTbnO6Mq7E9W6Uz5xm4X8c1q6/5V1+DmeHEa
qMO5j8gG3kg7rL/hoaq3JK+mb5Lw0le6RP1uTMoOamJYlLVf9dW80+o+e7QnsotWyBFrdsMZVGxF
Aekva86TCy2WfXyNVtQvmlX+k4JAHxF7m8lR6cu+Qb9TpV4rZXsEurxsjWya/ShAWdERDnUs1KL5
NLItfbAXrAJvsrX0Ux0lKtcsGAG0pw4OqVJN6hWlNucPSNqrdNcaAJ03Fey+k7XUyXirjRZWJ7sy
zNJjWxVrG9tAAukro5wtr0YEMhwYJQ4bBtEgfFnM8Q0oZd9ld9Fg5+dg0ud9kkzZdtCBEsHHjPQd
aFgGFnNmxwRHtuR9N4tJkagEs7pFuuqgl2S2ewXwo702DDzr8WTkPS1IZFPVsZRHyVrjb9uEzmAE
aPu6tgDF2bZEjTjGzSQD+9CZdf6aTGb9xBzQKZglqnWwtfAtvaBabPtNjLhqa1Y2mIJ8ylPo+1Dg
XjlZV6ohWE/C7Gfru96K6NxwG6/dLCoXeCdkrnIJKDgOutI4SD0cy005oMVwxyThnDNTrFI9mRfO
Jp8a6U2hIjZJXkYbB0XHdmG+dDbsKNiSpBm86kYv/EgJLA/bPpfGQvhdscOaTYOVZCLYqVFS+lmZ
T1tbJsayswyw+B4TzFy6DjDRR6KxAsyUSbAPyKx122l0/Dkb071p119nS2ZM7pOMq2rdf0zpfB4A
uaHfgYbzQonjll3S7BayyvzCUOINXftrTFb8fcZiaQtVULuegx5be+yM6knR9MzalXEZMB5HD2Xs
0F6rBNwF04MqI+NJA0pH1ptTOeE13kLmpjpWpGMLDG/0RVMtn0oK7AgcQNGO3MBRwd7y4PaDgQIm
A9DCeKhTMmIRMjwikPiotR4lR+7GyaP5qULE+kma5VQjchrbO3AP83VKmK1JlqvJzgHrtOTeyifj
BILeLoGD4EVGPhQb0ZTCZb3Ws8y0O3nXk/nyoOhN+FmyyMxcUTilifWsD29nWzOJRSYw7rM0wjfD
qQsy+QKUr8x1GYH0UdnueWH5Nu6Zg2kQ2vyFfDpMjTYI+K7DhYNG4STNKbhFm898mGv2qQpmIMhB
Ho9X5WLGODiXYf6WTrpxW4bMEDwxDcs+0bhXaMx0oOppvbyTjJzwuoSdMDd5VNNd9KhVED5ZIwF/
Sk0j7YVVkM1eqtFouhj+e9OVvRqw5QrV7Ck0jfCYqBwQQpmbo9FN2bnrQNameWp5I3tXwnWcVbZr
sGh7SRP08i7I6uCLVffauRur6nYW+fjViDJ5bcMHw5HbjH4R1ckR0TnRClElrvRy0q7ATPB+p3l5
iKZK3zPkQW09t2TBgFtbO3v0O08lHyiNcCWRPhpl0D4HYliAI8DKw3/Kuqfl7ib1E8E7gZ+25fTV
LNJSCza5ksWpx/CxhSOcxjUsgSfsNej/jmT/RCixRDBHc3UT/aRxYKRDE77RtRGpTNx/Njkck0rZ
T7IFQdn19yFUkqgbUVfqZrFXE+6u4wi0lXcMoUzfg1Z0WrRfTZ7stYqIR1c3Bi7/0p8mbvOl2nwC
5o1QWRuT+6Kqt1znbpyNR5Sghb9EJqlaTeSHNiFFOYwnzZYHE3fiAEbRrRmAKFV6gjrqjQZ5Xclg
XUfG3N3QYif+rA/dhnBEY1OYSefSBbrztNxDkP+2EG3Dd9u8jwr1dxT2f9cGv+gNiWFY9RH/sxXo
oaSR+9Pa4Pdf+b0rpCP8zaDlA5lHffxTUfz72kAjpkI1uUutO3V+QmU/8XtXKBAvI2YhuQJejoa5
iOfwh6BF/qbznCh3kcdcTDX/SVv4oXIGkIPaGWkGe421KVp71vdFe2pps7BjpT7nWs1RgCmfURVh
aIJwwIJvo6iy4snMG+OnYv1/JGiID+0oTSC9Aoh/Ju4aLAD5oTFK8qiFohHV58ReSE9twFnPOMBF
bu6JiC71Xd0uRscuulqQ+WFqfy0ZIL/M8BrvUDjmWxsnLdTgvi0/jc7IDMkqTYSmAal5ZzHKRvMU
tZEGVGbMTrA7M+U0AC7zbSdZXssU778ixrI7d0h2z6PZZ9ExCcGDoUbR887TIimprxhR/uKVMyB4
3wCvL5wmZV0H6YYFZ+qDuoeXaVdaFZdn8mGnx7Jo5Q356OovmrH17XvXd5JPQVbt5S1erQnGRw2P
LZJe1NQb54B27VMgKr3amPPYXBs9+YC/kGp86Px4ML6keNMg+aGQR8/+5y8R906HmLDJPFF0jzdT
Hhqqmyur8rgmQ4LeSA2YFQdlbZ2XIQPj+O6C+5vWfp2efHixeOwc1bZWUZhlffwugdKyiiIutdMs
1NBzcA31AFqZ2vbGmD9jxuxP05h6ioJYXWLM2TELGWC/pU64W+aKtN1/fkLC+biLU7HpgcK3+X6v
LfFHoViXDUWOo6Q/1S2cQeoM/bawFxYYecX03RtYZtw2coieBszGWELNOaKUHY051xEgc1RPuyEC
sX4gjraf8cmlDv8MW7uBYNybjwNK3lO7ROEpdZbxahKpvNLgti6ydQy3H7lcNJuERm0ictATWoO6
tEDBi2mp71eUUB6uSOp+Pkc6f6iVbfVtZtawjSJ1eeZijEdvQZtw27VzoPqrkopimc3asSMtfrxC
ou6cp3xGcDFSQpINZ6Rtf18niZ35TaItpxxf73kRKDQAyIai+pHUS1nhEzMT3ad2jNSDLWGTDi7G
5Lg/idFJu0OrJHrm03411R1Fd14+h62CfSuz0CS9NIj828xzjGUlkqO8bVj2zJHh1srU99edlUn4
oSlqIPYhY68/VjmKnO2oVuYzIcgaCz+9jtNvWgpF3DUWhswsFUCY/l/2ziPLciRLslupDSCPgiow
/fjcODfzCY6bmzk4VUBBdtNr6Y31hWVEZ4RXVUblpEY5yzwexkGePhG5IlkAN/RtQfRacUx1Vyy8
tz1rphJymPUhqpxkPLDnJ5AHhsF1t0VWZw04+bTBQJYmxojYoamVlQuE0nCZ23aD1R5krqG6/TAU
H0sz2P0ugGUKG2RRTZZ6mK7JKI/Zhkya8W6znM7iTTr3vpqASmWB/TDgliv6Q++NOkuOTevQLrCh
BcNxrduSH84Xe9fN8+GS8lnZEVTIY/bvXtG5YabNapMTz2MiTKtvVTq9UkV9P0XJLR/wwB7eO9s+
5v1a1RdG5d3DOaO1cpLimg4Gin2D/s6tWQDAvpNklk0XDcDPDsoE3mZpUC2Za5gIcosXdon3Crik
hXkkm2POnjFMoBNtB0c3+8k3DAeCQbf1uX63yITFhjY9H2pHVNDlTIVOn6eQJcFnj0ncXPmza9yP
dXVFuamBUu2ON3McROMpNhmLKnjBoVuWoLCoRKP2TLFy7936YMje37WzSR16FucBJQLefFclKqaV
1cpe6My2HpN4cK4nE4GA7maSLNacbitc0cRLgvlaps3wktr1KLezC86sZvEeLvXk3np26yyAfo01
5W9neoWaVdSKTpzaVOMjimhZRXAfOyLi0dKTUA9yi2VJ22KB3MyuUN9qJAE47y6lBnTq5D6uKd6+
YW5nWGci5NYIabcuSPhByuBP54nhu4uWtzPlyuNOVTHc+W0JSbNLZbCXiFxVSNBxeKvpCejDLFF2
vqsyxUl17BsnZseb+EbIkT597uNF5WEJMwwJqk4plm7L2f6Z+C3UoznmEYSkErgbDtQQy0iuYavj
AuYVvHV0af+IR9M9S2WM3YGWtqwPF47Tz4PnVa8xzu1um2Td1Nz4TmkD4jFSqzkPTiWyU7co46Nk
eDa2GOrWep5EfjRVoa1dgrPchUVjjsObqHIpH1Q5inLvKAfDmva9UewnJ7U/c9Gvh/Ik7/GEto43
EVjOjSWMY+2+CE2908ZXjb4KBj99d7wcyWTR5nyw6buriPOvpzZl15k8DRH1GtusdHHg+IPNM64u
K8wJJU2r2yAKtLVdVPo2un1KAKRYKATwpLIXUqF5pcKpky3N9ETzHdysc+zs6WyewIYCTRB7WtbR
YaMYjccvcGgGU45wVpZ9/GjZWGeNVvc/SCYQTRZT6X2aJGn70BJU2m76UsshbMl6XgEvaOUWXjP2
Qy6cgnvHHKtXNj8BQB2B6O1wEjaQ3vLC2PU5C5Tn3pb6WyC11nfmLNk4stMKMnZ6KyEZ+x+9DIbq
Ex5MCJ9PpIlTlFVf6/dxHq16a4w+uOi12x2VMnd4wia2EHsQz66JGawkTrzMZC+OAWEcsUVZnp6a
FnQeWkGpngbQFeOBizr4GY/oxqxzSJPsNSHs5CAiRER2fQWFJoaQmoO8FtWts7jlT5ejHewM4ODz
XdO4tcSmuNT9vhFiqC7dBqzthrOaGX3nmkhBSESQ1kICrMQ0MrtVDdquC0kENpNTn/Ix6KG38Cq8
0+7yM4vr4ok63OjZsgZrPiWdQZOx5aYgYJQWWlMoWNXnSHrzKV2AtOtxqpawms0+v4wGCf/Q7BdC
EH48+Jv14p0PllHps2O683I0HXe4ixShsyli6bAxOE9HuypeiEcVTJvHBjHeDFcFfAzIwtVzlD5C
e/QuKEytdgEKtkVQwhKcThu7vsEUt6bLGvPM40M9iLKPDk3cWRRVeEt67etcH1Hei9M4u2pLfJgV
bzr0C1wR3dbym0fq6qrK1pVFW+drO3oh6mr/zwebdTb901RpAywz1/MC9AAbB/yfB7267tvOMIz+
wo5sWW0dSy08CovK4qEVDbu8Glz/L2apX3UrTiZ8TYxEIBG8L3LCn79maZesn4t8uKAaObsRrmpe
MXXwR1diODg5e+jaWb0PSF4xuX2RTVcRKlL89+/j3wfgvzoAW47DZfDfH4Afv7/TzPonXRTwxfox
v52AA/E3CvJYGrqW+UukI1j5eM7694Ug/ndy3m8HYEDgHi1UBC0AZQCJW+Ox//DNWdA10PFocQy+
FNN/xTcnfp3V6XzE58XAzrjjcx5fL/o/xB0wFZOk73yLNXe5vGAZ9gNQWlLQT72nkht4ZPIFkuy+
oJLL3wmT0xduEjhZclGtDMoyNaerREDdxnTRnHHH3a+Argsq3dsbU6ZwLJOcyLpY6ZZs64wd/vP0
Glcauz/IC/IRmGnB++6LjNl8YTLLlZjpzJ35E03ZpCdlhWoapbOPNaBN/cXcbIQ1HoKRSub+i8nZ
fPE5Y6BfjKhAO8WK7zTzBl1EaCX69yX7Qnwy62Ndz8ArAdDIlP6Gbad/ivj9hBzfomzbwruO77n1
4ASY47fcxgXVYhZ/tIcA7aiEjBZjFBmhCSlz3pcLdmbeWlFdXjtQqvKzC5rI4JClDiXeLRAJwvqp
K5h2OcXpNDxLts1zLI9ejnDAutC6Fnb0udZ+gyGt5/mo5mSCuJ2Uk947LB5pZAFReMPDqd7mUENf
yrmnISVwxieeEcauTJb2AlXHxDnrmco55hUuX6FUdep0qkps0CqCskVkpvpo21ztlGXfJ2NUI4mV
5e0cKYHeBIpiWYKEGKQcn0cPgFssPZ/hx8uOdiRJcfZNyQzbuo1xhxZW3ZcF7Y7r6eg81qiClOa4
CESl/KEL+AAOzv1LFhjmlh4ffnzJt/ZhKjM6BDqJPxw1fjpmbh38lDPXaM8Z9jfX/jaoPDvNcdUe
FaZBZovQHS1IYBjUXQb0oxmk5sbz+3M+MCiQ6LVu4oBBJ9Pq0ibwDc9B7EGDAU8gUbgrLRdVcepV
cZXlRnTnuNGN7EmDsp8FZueWzxW7pq2ODKp2FmzeDv1JW9kMhoEwaeh6L/IKaBx5YnhKRik39RAv
H8nkBGO4FodvvdlDy6afou7a52G0gzu7NdNLnPXjxjJi9VwtfUlVCfjSAjeXImdI5R/vzax6L1QG
taPmtx2TbpySiYE4CC5M0xDHxY+AoaKYF5sMmtJNgnnxBUW12A/jDLvKzAw4VqQkYFoN6xEJvuKi
7vQKvaLJxv5mfpGwIhQWa6NXQBZKV3wRRH3w6MMV3rhfJC2zAaolV7xW0ALayiBuyS/2lrdiuAwH
IFfxxeZyy56iwWhFdlUB3GeE3zIkZALRC1UAYyOosYfasMCtreivIDfazzwuoxNOQpAvY85ZxVpx
Yc4KDmtWhFgCqPg1yzkVEriYFkYV65Hbx7wiBd5dRl8kMnQzqGTBF6Gs/KKVFSu4bCiRWigKW3lm
6Yo2S1JZv8KbqB089kQlhlDO3JoAQfDI7nzV9fWDN/bICLYcglc1ucB3vkBq8dJpinoSl2sfCt0u
NqP+KKUznLt5bi4Dp1n5aw4oti7lp8taa3yjsbTZK9dtr4ugnQ6dKYptrHKCzC7BeTyyX3g3vIDl
Q7Uy38YWriCJlHwfmEo8B42FThYkKy1usan92qQBpBRppDM2yMak3QfTWOhY06UPU+Pk135PqDj5
SXXOltXpRUHJwgFejHtXYkA+M0MlnwSiYRyqHOfuz1T1gFpmK6Flr8tpjGqzaFo9g80zdmgYeSst
Dy2Z5sFKHo2sKbfk9KMDV8M9nSptvMmMOH/UyvZDzJD7rxflv2eKv5wpPAeLxj+bKcrvtHv+Qty1
ra8P+32sAOIBPdHF646/xv/anv++WBeCuYLeThz5wsUWz/Dwu91KroXuVGJ6nGaCdfX8/+cKy/ob
5iAaqjEmYTtnd/evLNZ/DXEyIfMt4EjBkc8n836xW0k0Lq/tSWf7qmhDplgEwnbmWesYsJtqldwy
LOePuN2jPSAHvfvD7+u/2on+sl9fJ3STaAG5QZPZC2vMn6eaIC4XWXrDxAncPVJ5sq7yl+gahtKT
LJ33fKzuUGJ7IlQRUwUpw7+Y23/dCa8nBNKKdEyaFgUwv6659eKw1jGL6dTG47UYVp9sfFNmFGlY
WXBtG1EfBo39F1vvr1ntjweU9av6+O8k+3WSqP9pluPNmfGymWi7TLwdLwjzBCyq2ww2gLyGveYG
6PJnzH/AEWHBhhn4vAFjYqm++WmlhdgazfKRJQbuF4qn/up38lW7+sfvj5QI1wQl40QpMf39uhfG
V24Z01iWpJYc9mZOnz8a8Ghp/VO4oxGjE4Kn2ALm4Ioa1emo/Ry+LeypfAFwby3zq7dYRQ+ek53A
vq8paNwHaaOaizTNm/l1xF+nnliUuc1tq0uDtkghU+CDtfbhRpLB2uJX6903u3W7/JOby+w/VFu3
0biJ7G62aGrinVE1m0okQbN1AkO8107SPgGJN26BmbTpORkgLfTsFp5HTS2uYYpmCUsdA3P2ymaX
l65BiV/XLeaxrdDmcbBMEbh3dDC4WBnxK3pidzNTjObLtALUp9t7HhSVND9Pyu8+3EHaz5R2iZ3T
wIsKEz2M1lZ6DSTWVHdHe17ApqXO3pwUb3Bs2wfoaPpbg3a9pQ/S3dsFp/dNbbLp4uTsXNsTdymt
gbZ6abFJ3GjN1Fn0bvKTwdZMd+6YGAegpw5WjR7VthhwVxtDRZRxVJDnlbr22o50mnJX1tZgnUV0
UVT1s+PX/REy43TdKXVHufeyj3ucOV5R7GmccY6xjPaAxzCPc7WFapLp7chKJNo2VNkdkoVfW8t2
99QJwabYTYMHr1HzyYtztmB4ixW2wCwT20lU4qlUrnqziyT4ZtKtd3AcQMYkOdvmnAaFX2yGudP3
hF3N27aAviWS3A0BUt/Eo3t2Bhi5EXVF1DaYxnZoFewrv6V4vJNvdYn1IJyBUsrEvvI9AxHena3i
kC9rEU/fRO+mqLuzhc3m0qbSASO2v09Z1+zlQEu1dsd4N5t0OtIK0J4Zf2QI1afd+F0dvIHV3RWV
uJEikB8OdKXzRNITP08975D+889khv28DN1tVLo4wQbc4WAzTl5l2Ye2S3HjVahW8ewFO9HLalez
Or+v7Z7oD3/pXYcIgiIwtMOR+F+9xeWYbix0xVMeBfhYWaS4T8zJ82dtxt3Vyjm+TxnccF2r1vrR
VY55aOTgnA3qgg4+69qfre+lmwR15WXsTTBsDq5GMBSVeK3BW3xUutGPM9PRu9cWJUzVgrgqTn9n
+mCbRuJYOQvqpT24FyBB7VcfG3mwtvhl6C5RRZzINGiA1EP9aC4Oc6Eju9eiHYx7MXvWCxiTfCPx
3vEDJUYKensIGvZonuyVeUwisRTX1ALmy3HGpEf+0nTqje6cS7/JbOoZOvtiYQV869WCrACq7qVG
I8QE2nG2gsfW+gewQnWo52y8Gkwbe4KRqrPJ1UcITtICXn+qJbV3XlUWB/Di817b3pXLxL6jONPf
1Kpvgb9BXaQgJdq0qu4OqlHFtTmKb0m0UEk1dWGeIVcYRvFEXuhFwPM4riewFHcr6AQbWYuMy+I1
3sQSEDDOaPCoBlc9XEGF+aj82LrMRqSe0cym05AP946ebrPOu0nylBhso5sdlrIK4h5nJbdqS4Lh
dDtuMONfpdN4ZyTRJZk5aw/pY9lD3fXYpXr2HlG3ulOGZR4BGTynvfO6JKuqsJZhNcRoz1rauJ9E
dkXN5FHGw1H0Xv5aRpbaCa86eso4dLE8pJP3ltBPHQ3E6+yRI16FcLAl+XTvkOqiwySLT8UyWNAq
m2XDoYVfQstOsHtHbXlymfu3XYZdx1mQspe2+z4u4mdWBBtVjTbvBOu1LNPnqSe7EXP97YiaqwtX
RHdeTuuU7S1Q5cVyU4Pz38U9GJspV9Sn0w62C0TbnkA0xuuv6LIZG3kKJhV9x7HTIqf5CWe9JLoQ
nWFftdIYblMZ2+e0blnfdnZ3QqFrthZtpjuR9g3OSR3jZUPUZCntRtukK5zLRltTCp9XNEcYZVj+
jJ6EPZchFSJ59o0SFnc7L8tMcGXp3oBI29vIb/NDXXvWjlG9J9Immw+PTctBK7broYWQFS5o2yfa
WTki4qo4kDkC22+C4SPCNe4rb9ykyfhsReW85X/0e3P24iub+p2wGgjUEJz6hv7fbp3c4s0/8UyD
i/QpJp7o0Rjbp9QygClqb+CN0ndnXQUytCcCKNYMxk/0hodKJRfKgBPvySgb9x0GRUFtz4K9KibX
qFB/0BLc5i6l+xUGv8DCK/Hc2Iv1LSjlszkNMfFKfm/Jwvll5KWuUtmGNggqHlvUAWvHLU8G1Ot9
WsFP6lrx6g0+W8tcOcYbafLm0jNbbENihoSBrSjaF4kZ7wiRG0cf3Py1k/bGXWQE4DMILIb1oqZL
3GjTp2sM+ikZ+Q5K2aj1nUypNHcP++5Fn4Nm+KQw2sZtSEDJWK8Lt1ouRAT+GkgQnuJYZQeaiuId
F2OzxTTnh23QN/AVgn7L1qk5MkTDAw+CFIJrY3bXwutZDQAhmzZexbbGigqqnIGwNaFZ+P5R8e2T
ELRs9uRzrm65TIgFqqbMdkkSuc+5ac04LcvMzmhcgMyVZiXeTYfu2exaj3OmNl4sxT2caXiiwmm6
a3tQ5tUYMTyrxSzDQCXJFsd8BWyxaeJzVTTymmmGjqIhaxFjKc3RD6ndspca6z2Mdeu1s5Adfc9/
ibCYlpuenNu9xVH1jhpZEwJ1mj6b5Tgf4lpeiq6bzop2mZeK7oIr3mlgmdmeDecp7scXR3jRJhZG
fehd8tybpJH+/dRjAhybxLqrisG8BU8D9KvM6mk7x9p6aYtguG8cy9tjAeIXu0yCeB7YBl21d8OE
vdVoIL+inI+82vf9ovOzIv30apKHpCKoTUILy+VbZFUfXafSHQsPRXnMYGJhmVCymH7n+9gr5fLc
OjIKzqXtSm575ML7kXIbkHZ0BdBIT5fy1o1gqd+nVJFbn/GKocud0X9oQH2orWzXUzYW2PnTR2//
JNhf3y2mNnjlRPK10InejJ1xuUZQ9kZHfE2LhCd3ZJ0SRtkD2j2XMOE2GPJk27Olc7dZTt8pekL2
iE0/2HTF5JwMOzKe0Ltn7glyjLnoLgOufGauFHyMq0u0QcEtkVCd+Ba7mIQ2jl6C+7JMfN4+9sze
bZm4xprWvB9kOjSn2Rxoup/m6CaZYNdfzPFsXcaNu1op8Wsh5gNh3HAY6tlqIVNmb4DqNJ8Gz279
k1NTdzb8hj4DgqxbqiTHENWb2GMeNFde1FTbZTousQNH3aG4B6wMvmO/ZjilFPmdk2G0MxptDDcF
DUxyR5Grbq7pb5y9e26XwD1WCbX1vnIjScOXCib3AfmypmLBws3s4Wf4Dm+uh00SJaW7sXvqFEyM
NFOcX3sW/I9johfvtW+rektjJQm5ySev2w8vnS1+BLq8ixN6tIICIY5u7XBw4uLEUg2JLWCdW0ys
LI0chkI5fFS56+1Gi4MgJ6t2HyzFIwUt6iizyhPsfTwTuFeWX2c5LNWozbzbGvj40azG/lhmbGU3
wWJG4jBjzoovk6Uw3O0gKTh22yHGIUnp99VsyuTULKw7WRsLUK5OFy2PSEB+EBpVZZ6DuXPRLasA
K+9isEytfI09B/WvPOa+gr47L2cwD3prVtHyZpaYtaiybhZtH1Z3SH9Is9SJbtwEHwfxRRZ3IIWv
bRrgHZzWg+VtW+pwiEiko2N8VKyQb2JPzNm+ZZc6bEFkFKdyCVr2m1EQzB9WUmD8LJxABTsaxqPp
2LFF/vDdNbrNlaush8nNrZWDFrfuXdQnNAgoym3SG1b7aXMN6oikiWdbmQz9kQELD3o2fBODKr7V
YzNwhaAazOHcIQG/Tr0/fSy5FQw7k2xtsrN8A5csyfDmW1TW1Q8RpKW9CYxEzyeTRgm5q/xg6V6o
BOGVu8EoQs2NaBPDC4XIW6aXFlIQ/aVeE+xHcwSYbBu5AmTvKE9ecO5X1KaMGS++1PBT+7YPmkm+
lj5900Do+57HMMquj51eUUTgOrwKwo7ulnhrxM0E6y0RwEhoDMXfsZhU2TG2y67/xrVgbyJlx9sG
Z5NXI+XSZ9ohMHsyzDrfJpeB+IuaUl0BPQxQLZFKOMvAx5HxUj7wu7HpYjGaq262s32qCEmTdije
h4Q/lFdOeRiZanxO85m8P59w32Smcy1Lwzz3fTBfwu9Cfq440uJ5glgUxMVPFq8+DwW9DTR9Azm3
Ju0duRFKVINDNmTRLoVCRZkz4WrRzxP1z/Fwk/VpeVpGTwOaJEePZtXcOeWof/InThJCt5lP6LiU
p6zLpu9F1nO3OZ1RYObh4jpUEFKuO7/nNDTCaLhz+Vaebb/WwbHsIeH9e6n4P0lxwgw3MR7+k6Vi
8X368f3PiI/fPugfK0Vo9Zie2NH45DdXI+NvK0WajnlNSeFKfLlQ7P9cZyxh060fBsz3K5z2u1JJ
2ahgPYlM6bs4dhEx/wWl0lyjoH+S31lzri5hFFEWlPZ/yjAWliY1UJW0GUtWFhB9JeapgowqbSW+
vzfEGg9vv6Li/poaT7Koe+bWjnqOK2usfAbUeqZISd9ZZl5e5l8B9CLyqeFzh9r+Tulk98RnqXfR
V1rdrHN1XlJ/OGdW53IwJkDnMVucuoazCVmz6kfAAfGu563ZbZAy3Kck5aGnSoepN8PkvhHFDITe
Rih9FIhXL4TH0xOCqPg25y5duu3on5Q9ukeRpOqny5JoJA6wkuIIZtA3WCTuTa20fVe0k3j0qiq5
qKXl7SLt4ulQsv/0RNFvg9yZABJxLMZ8aN10eWLc2bETXFpICRfRmJP7mnE9kjQPrLdhkW6N2Yl8
iil6PDJz4cpHUeNBav2OoFqcKBKVMXrJfFpKBmCOtSF5bfAbQ3eZyXbnjTU9KYwGeomacPKmt8GL
zhXlOaEzJd0OzWWtQaqSjTVpgCjtcJcKuocBLEWnrDf8E56z8SZAN3kwp7y5ZDorHlhpFgJFiq+/
q8dMPHdAjHeZM9dPQaW9vcptG7NyAhApm5PsobQCWKhjv9DgORjk+Es/8q7SIFne7GnBIKYTEmEc
PgbzR+eB+swh+FNi7W3mYTL1vs8K3W/Rk+Qz8hLQAGdaMnx4BVTbCULGAZOh83e84b9Vj79SPaS9
ohz/+wfU2/Dje/9//0/1Rzqm/fcP+u0B5UtK1bn9PZ4qXwhyvAy/P6DE3zhl2ERFPFK4wML4p981
DyLmhAy+VvG+A6eIEMA/nlAW/nC8F9hjTD6B9a88oeQv3nYXiw5Pm9VvjYyC/rH++x+sFNSjky+q
WaZJ+AkEbkBs5evOPQmGqTj7k1E06VMyxwtBneortVNacROAeasY6uZNGySJ+9jUNlKhIWuczz3B
SlRS9GFx7Hr4iowgZBujiGKDhWLA0HK68TomgnrbW8OyY62bhn0PmgfPaqneG6cimdc4nZ9up0a0
JnCMhEK6qp05SWgIQcmxjnz7VOcs/DEV+dUPxzeNxypS/XXhNiOkNVT04pNEfb8VVQzrPPVm6vVY
s6luuqiMbHqUahnSe1NqsnnGOE4PrTOS4O0h621looYqzGnvXPByieyQ0QeUbjK6WXm2usNnXDqx
3qUMwP02WdJSHxYfwPiutazoBfpGe9MVDXvDQsrhHXIGi5gmDgabQxfFwOVaEewvVUpNXQa2vn50
MIeL0PnqFJ4yqtF2U9x0tJCJntphO/4qIaZtQ1BJ/L87e6zPkB91M3cwpHroV789U1ZW15/+z+5r
ILgD1jLff6qh6H9/ra7/5f/0H3+rCP+Lu9YxeX//s7v2Kv2R1N9/cN/+x8fnf9z8oIH8T2ao3z7B
b3ewuUpCv92ynGsYKlYagbC+nFFoaL/fsvSJEmPnS3M3fxUR/OOWpTjUJDHkS8RPaVme96/csjw5
fhkqSCfwtECitECKoZ79Et5wOTFDQG3Lk5/2MdfcCA5sgLU9KDd+mnBnXEZ2UmzHzI1vu86zjzEv
RRpUqgS/PK80XvYSCmhnBke82KR0mxhZaRPr/p1AbBYO3Wp6GcpnM1P2qQ0WoFQJjqydnnzQgLk5
PHj4Oq8yE8w8Acd8Pwm3+phz+muyJW8Ows3ZeOO2XoZ+F0fNvTWY5VEHERQ9dKutp6MrRVbzQrpm
dcnTRYZz3ow3WYwgkjUVe8MUGkxbT9GRgkzr0Wpr98OcJ+Mwocd9N/s2/ZaIBGxR67Cw38ik7B8C
2cr3gqPGhr1Cf2C8n45JgQqFIx8Up5t7ek9jM/7H3nLyqy4Y3X26ZPCzRTxjTm8yTDh15xEnaO2S
2701xv0Yd+h4GH8ryPTjdCb3Qz8kEnJKnAFIxOBHBvlAwXk7KBaJ22fxT7FHqiOMAXt+t5Sejvjo
4pslkEsozKW4R6JTQBkB11dtwSYx6/F4T55f3nDcit+T1GqvJ9nX9w3DLVwf7P4qEemVVXUpCofX
43Bi++If7JrecvK041kjmqylK135bHjsAzm0EbiCTMb36TR2gO6n210uSrWD3Fids6SUO8CTxnDZ
dEKnB1WXeUoRWwJpDWrkOB6iou0vLVIUH1haFGALCIwHU/nqWRN02IuFPgSMRpEZzrarauBq/XTj
D4V3zghdpOxYvWqXJYvGaoOgU1oRC8bc3hA+sXhcsu1lejOvBZ65W8LGh4owG3/h4Zw2c79PKG0B
/IMtpUaK7HGliZditimPNMTAEj2e7H5LFYLBFn98y2MMbUZtq3cZy+QOsQ+Lt+YzyMCcLnxuqO9G
0cJjiwxaYj0QjS4Yj3Y29FEuZJStUvQlS9/G4MXFVWPTL5Nm/sCWK4MRSyR95xCXSndNZTV6q1Jb
gYfIg0e8Z/4NB+/uGiiKtfdmbGh+m1ItVHbwMHFNIedVvBwfy8kq9yO5frLzuvU8EGiQ6vZWbftk
jOQS9xtJ0S17wpqVymHqzaI9iK43HoiiLjdmpybEHzZQ+JLzHrh/FCh+lth40aILXmfmT8qEEuuy
R1d8TLux86FA9DVAvG5Am5MLmY4StsV11XTBY9qaiJeaFV1K5aAf4M2yox4fuSaUAarfYSVLbkuP
lyDuYd+ycqf5E24ZXYd+yTe3sWhJt8LciVhgoQ3p17iZGx3ODXRgNHsoqjwR2Rezp4zDYR7GnxLm
N7mjWsX7ui2qD6o71JsoG/PAqsOyT/bs+cdopng3NlEeNpadJXIjpwzr2axTJncn72Rxl3Fp7Wm2
mqnj8hKzuOvozai3JAK5XHqdFJS0C3NjT2N7zxK/DOnyyc+pvYJVsS2ar20/9jtwbqQ4RPSBonFh
2nP13lIAHkKzAXEV2bjTU4IiWCYZiTYEpJIPl/LOD6X6LtiaKdbT9fgUzGGLiQv1yJquoINLsMPR
HN9SwlVeaBr9yp2IJhsGndnikwR1Vd6OPrz0deTxP0TjZHeWVSU2Uokjvme2rmvmIOVuSBZ7WBPB
G3ABY+STlTb2iyz0k1MtJIoLWMIPpI212vWTpy5jwmaSiuAqIUWeT8+lkhmNmUHR7BqW7UjCBusl
5hmQ38AC7KTcFPVC7/yy1LLbOSapss5lr+VnuBLSQV22HngF5WNprSxqPuPM7q99ruhD4BjlmZDC
welo/NV1kh8n4JX7CDH/WNHTGI7dnLz4iWu+ir71Xtyu7X66LiUVMw2QrOUKtcUPeiid6fvSG89z
Xd21gXOPlGyHLQE2BjY32AMAudQEQHZa4qBIISKSd8HsxQKHAtjLJYUu5g3e41j6R6cumO8Sa115
sdzcMMGZGypYSKK5Wpz0wBMdhVHfojwD47PMn6YJ5ZIFVHVdE8G4LVqgHXUsvgeNc7UM0bFO1pN1
bxDOU/fMZOKH9qH6AL3gfoC/6ZM77c+gDb0d0MlyS4vpcrQrzRM3q8rQoL3OcsqPqSqfOg4AOwhU
AKExI4bQStxLw9So/8DpN42kZXLjdkawLQP3B4QXLJ3kNy+qzLpdFOXHdbdKjGOBg9F1VnNp4x5K
ld02Gr0k7CaazjKgJm+aNX5I4YjzabUUZjX5frFoCWTb4VFOVIzLvrYG54nSsfaymIi1pGlcntrF
vapBr8EEdn861Txt/S4geULt7m1klWUWThbEItqKVLTDj8qTisljG7dMD7gmjJnNthERkRsu25FH
Je6YG2ue/EfOAP1FM+Iw1c7kUgxUkMjx6A/D5pHWt66NIdaeaDDOKj+/hduuSZDx8kLUKL9r4Wse
TQUZ1cLODtFMq0VLb/rL4g8O7ZwyXzgMi3foHS9FBD6kDPzmlabOYuf5ib4ipNXvA56aW+FX9St+
CuMlmZPxNDY0rayox+QObRHpT6XCDN3JmanLtquXpsA3eJINR/TjjIr8XiHjvYySdTL0SUzBXICP
To1TcwMzZoFVYY+QfaZpRQUnrb8QkHRHXe4s0ALAlHxJ1caMggB4fEh4aYI+NJio4IrfyprpZxNE
afLpe80CwkTI3sUtM6m3AnXjPbDoXYEuEEQPYFSIV4+zyxvIUgkGhD5g9qlkFUdh4ZSgV6x+NuYr
7A3vVqz0XTKD71mRCAHxuRGMC0qrUzl7zjs8FdJUucWJ/Fp7V3bu8DMx7BLg+NxRqRZNCc2MLYGj
e2QlCqHz7P8xd25NiSNRHP8qlO+mEiBBHrRqRVe00J0tZ+eyL1QXZqAhEM2F2zeah33aj+AX21/n
wiSAjNhTLql5gcGT7tOnu8/1f8g2OHdkQHO4vn8yx7aJALr2p9WF16rTeeeTV5+MT66BKurXz4Fn
j3Clghf5FDauuRqphDl2AuGg4CCH1MqGYwfbatgl/lYzQVxZ3oHW2oltq3OMZnN5HCoMlb5PIHho
fQkfm3/NHDJYq9Ph6HcnjBofaCrRJfZBEtSStKQLE/MVz/SSUPoowkqM4QqtK0GjbaqOfstHM0JB
6z61cfwPUCzi+dNXhxwFKniPq33nfESHbDB0QxMgoGUNjzXlyd2LES14L7sL0FECrGTc4sdfHp3+
7GYR9qufB+T7XLNDP7Jwkz+HQ8uvtUEM7y7pg/30eUZdHYW2IBOOm+B/ST8y2w4pNK2Aavf2EoDh
K6JHA4IQdXlBVkafutXBgogguPVzNnB8J+PpzENrB9D3cTR4GnWwb2l4Q8xlcRmD0NXpjgbyil40
TdkKB3PghVsNYrtU0plyqrrpydG3cFoF/wKs+NH82p87s5uZzcJYM+8EpgdyunQJ8TdmVJ026h0a
2n59X+OyaFueXbn+nRi7YWJirkzO1MhcfdzPAi0Yqxsm6ArJWRmoH0gwjz76b/tR0dLdJPQ6mzaB
FFyzaRNaiUW9i4YnIhnFD+7pUdU2sD5tYh1HFU9B16dfA/FuNIFgbeD8aSZP6vIqMGdz1Js2/Nt+
s2vkbuIyuH44PbJqys1V9sPtO3srSSMGbgA4h/TZ5EIVTx01BYQFeNLIxPtzoefHk0h5SfrSLzkW
qeZ8HQ/WKBQkoGbQ49gG4gDnoXrwLBQlAVgIA/6Qnd08PBkAWQUvaMkXu68M0FmIVHEgXeBB+qzP
3zIokQQpr5GK2/uvvngYUzxOkUMge1HRrUwGFaulNf2aaSh8C1M5qbZOH3QbizbSFG7+X8L/4vTJ
rnul9K+RKEj/iUG5IL5z1rYs9Q59R5uA9phpicMBrXqT9HjNVbeaBs59TE8HSsV5c+5bgBwB7Z4d
ien2OqDZn1AQgcdUnwE1mw1PMcpWsYcPuGzp6JDvC2Ig7LMD4gO9pNIxpWBNK41kn8u/YVC8QBv6
enbJ4yEvCoM6+s06tTf0bTq06VM4rDpNaZ191bpBUJ/9z+mfPBuHQMOoq2ZdAFsd2vwtu2brngJc
fTa906hfAbhMPQQby+tfM8ikANos0zIOSPxBEjC115+uLrZtIeLb5Z9DgHJ3dRJmqtEeu+AVrFpZ
E62B9B4SO0K6oFmtwmE//UFuRWwSyHToRFEuhJaSH6pQWUo61abV57PSDZmcc4X/zM+94p9nE9x8
9dZB5V+2pRuIoIfVmijy2TCVDXd69Fs/BoJAeJI3u2FRz2EL5h+3xvlWp8Au8udiKCotyH/zg4kU
OUHFolSP+jHh06MSOwrHzB4vqNzHwdpLOF91X9IiMOn2Bm5OSQ1fxQ/zz2/nDysp1ko1HcDOfwnh
QSz4l5NSY051N21u+NCV5WSw9GLUp+zJcWnEwDdyC+jSvXXnsudXWjJa5MQUO1KdTpf4RRyISb8U
twZ7AxNBl/BVTN+EYSyiEm06ISjzS5+4GwRuUCadWve6pNvyQXhlhqDe1n7BoG84SNbwUrIrWXfM
O5rrvpxA+aoT8C52p36l4z7/W/IhZH4k3XH/IeaiV9ox1TqJjPry8XJLN01+qKv2+XskyqKXaRa6
7PhZtxHNsd+LSaUTy7DywY/88PmfnM3JdUYRB6qK7gzu5UR4fmlFM61bm/KLaLuaXNmBYqRNeReW
gS7xHTnNmqQ/oW/1aO6Ui4OSD5prKLtfdxV3JTpqjvpvTpLI7YmSFki8QaVd6Q77R6ZXTkvxJM/v
0hz4rR+4wD4UKeOwsAEIzr96u4J2+/xd6Q45ITXqlTNkN1O26eorZ8amBp878rf9Wdk8Ub/oea4I
zv4DAAD//w==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2FEBA5C6-A16F-4191-A92C-139ED72366D8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1HrZct1GtuWvKPzckJEjMiuuO6KAM/EckqJIDZZfEBRFYs5EDkgg8Uf3uT+hfqw3JdtXpFW2q2/d
iPaRgpQOpp17XGsl/uNu+dtdf39rXyxDr9zf7pYfvqu9H//2/ffurr4fbt3Lobmz2ukH//JOD9/r
h4fm7v77T/Z2blT1PU4R/f6uvrX+fvnuf/8H3K261+f67tY3Wr2e7m28vndT793vHPvmoRe3n4ZG
bRrnbXPn0Q/fbZ2//aRffLp/cfGP/1yaO/3di3vlGx/fxPH+h++enP7di++f3/Q3BrzowUY/fYJr
kXxJGJOSYC6/fL570WtV/Xw4kfIlp4xIQn4+Tn959uXtANf/CYM+m3P76ZO9dw6W9vn3Vxc+sR6+
3/743Ys7PSn/6L8KXPnVuY3TxZdDhX60/gLOheV+/9T3v/kCHPDslK/C89xbf3ToN9HJb9vbF8Vt
3zxoq5rbX/zz348NSV8yIVH6i+ulfBobhNhLhBDPEGW/PPVLVP4Fk74dnd/c4FmU8uLyLxalom7q
6Rb+/uKp/358sHgpUsFSjJ/FJeUvKZcpylLyy9O+xOVPGfHtiHx16bNYFIezw18sGHvojvbe/jv7
WPaS88/R+LmNPasV6GMSI045wunnz7OK+TMWfTsw/3Xls7jsr1/9xcJSNNOn20//U3MGZ1xkmENJ
PBswiEhKqEi/RC57VjL/ik3fjtA3lvUsVMXjIPlLDZ1CQy9r+n9nN8teYsmIIJR+EwmgFL9MKU2Z
zJ7Vzi+2PCbOT7f2ttLr79r1T6L084qe3uV5oF79/a/X627VbTvd+n9jt8PpS5kyylMC0O3z52lR
oRS9TBFmFGcwm75gxS8TaD/9GWu+HaGvr30Wl/2bv1qvOwJgc/9OJA0xYSLNJMPyy4RBz2NCXnJE
EBacP43JnzDl2wH59cJn0Tj+/fwv1s4up/ugX5zf/+P/qF9882/AZ+wlyzCTDPz9bORILmSG8M+d
7lk8/qQx347Jk4ufxeXyrxaWRy70j//0t/9OpAZ1IhhDMEq+PWcAqQkKlQSc9EtrezZt/sumF38H
6n1b/T/Mmm/d41msXv/l0NtNo257/bve+Ne0AUxfSpkBqIZB8/nzG56TvaRZJrFAzyroT5jy7er5
9cJn0bg5+/+db/4z9Pi1UPPknH9RqMHkJYgwTCLxc1mIp03tEZ6xVPLHP7+00N+RaJ6a8u1g/Krt
PDn5f1yO+edSza9C1ubW324/K2BfqTW/f/TzEkGge3bpEyHtyTp/ceLZJ1DJHkf2r7ra4y2egKpf
HfUl2L9ecX/r/A/fJYK/zDAiwE8FJphiBNx0vv98CCHxkmQMyA9nCNoiBfajtPX1D98R/DIDwppm
WcZEJmQKJjg9PR5C9CUjBCQG4LKIAMjLftUfr3QfK61+9cXP/3+hpuFKN8q7H76DxBm/nPVoKEsz
gkHdS1POEcUYqh2O391eg8QJJ6P/ZUlAjVK1uahn2WQbo3FErzpqOnyX2BLzvE9IRk8eRm2yK3vb
ru++ctY3DECAjJ5aAOsm0ElAaRSScAIr/dqCZm76uvNjONfOGLzBwXJ5QyuCprPIZD0el0gwuyqt
XVySt+3C6bEfiNdDUSFbrXPO3VCSOv8Du4CaPrVLEFiUSFmW8m/YhQF+ezT36BzPvncboXlTFbYR
cyi6tqtCXrer5ZduIdTtumGR9UaQITZ570LTXpnYdXNBaZ1kR6bdhLZ/YB9Mwif2SckYwxhaAgNd
A5Llqd860lM8EjaeN7xZp02qUxJPZEzEVbKkw/iwdOPqT6gjzO0Cts2cLzRT4mPs6sluKsnsteyw
CKcK+2Hd9SzI5mpWoWFXf2Bp+tRSaE7yUZwhRIJeCT+fRRjpiGiyYHRa06VfzoLyY3lmerEueWUW
j7c1H9S91vX0uutsFzftbBw7GLr45vT7tjw+6qt0BzlVIMaEEBmk/uM/njpNNXW59BzNJ1xmwRcG
Da6/mOeVsHztpnb80HDj6+oPYgUl/vypGSybp1nKOBb40UFfFZladcJVG/1Jp4iFzbRaI3PGuzQt
Br8y82Zltk3zRNFm2Ws8wPcxaUW4/v3FP8sYWLxkVAoIAZQZZc8zZlBUBadmc0qXFidHQwKfzujQ
LmtuRt1oALC/tsGrL179urU8JuBTX0PYGYLslJgiKR698tWqSRz7ujbjcMJWd10splFTY3IjVb3s
f/9R0CifPIpBP4QaEIBGoJ9Ca3z6KFNWXFQUL8euTeK0Gb+4ENWcnIbMJcNbqwa6nkWvGQWJ4fdW
+ZtHA5TNBKbgTwxmPIrxX68y4bQnMjpz5Alql73gw7zB3Yj5K92ssNCkjaXdmmpK7B9k1fNwMkpB
/YeV40dxE/NnWZWksXKWqPHoKoPSwvgBKv1LO6r5DJn0+wtFDD9riQhmGGw5SDjCKSjc6NEXX0XU
NeNS6mQMe6eTqLdV4uKDJ2sMB1JJyrZQ11oVrRzWwsqWb9s+0NPQZyXblqOJr0jmbR46Ks/iGPtN
ZijPh0aLU2kbvJ2xmgvrF56P1odjTwfy3kg+H0ya8OtZ8qZYrEJbMvnLhZX1TSizeaR5L0sjk51p
lqajxzRZF5/ch753hbNmepC+tB/HyYVdlaD+rCYru4R0+DhMY7Jnaecv0DKKYmSpLSQu0aFfxcBy
bLA42Q75vVileJMsTLxqtFTFUGmaL6POdmk9Dud20WbTJOla563qO3AKVgUM1beEI3tdZ7jLYxi6
nZ5Ye+RKV3tVDm/nsVtfhxkvW75quwloKvdeOn6onK5vx8k/ZH7laT7TzhRy7ta8nJN1M3Df7aVc
aGGYDXIPbiC5qul46QV4AiUtqvNxRAdPWpPPLB3flWgetpgvncjtqOyt7Sa8LyPLdoqV+k1lnNiu
aak2MJ7RRzHjWOfR2LiNuooXlHVXjvDsNRN+yj336LVQdXcddBoeQsuWQrRMqqPMiMi7yGb1mhBE
8wwsCTmqYuoKpnha55MQ5CdWokoXPJXmHOvIjsvo14LVpd+zyOV+4uNNOyhy1DVfttAt5jzTpizq
Gk5Tk/NmyxNJkhOu3HretsP0phRd/aENqi830B7aV52P/AaJkrxKqjq8Gyhac10HuTVTl5wMp0m+
NCLKIkqKbG4GgfbBmHqb9IPXue1SyjcyxPauW9gJI9c7vhFZWrVylyWmZcONqRJIrsuFLmw66jLe
MTSyYuEO5X0b3VmiquUUJM1+DHPSLHlth/ZQJ8lU5b7J/EGn9h2u0v4TiQydjcLN+5aYLq95Hy5N
ljT5OLe7NOuaYkrNxRQXX0FQmXob6dpsVgkRCnTNdj1ucDGwsdu1U9blGLtQ2DmuF7TUwwZ6ctgi
jMshH1l9k1l03mLWFzHTn7jRZT6P1Rka43CDWP0+os7lnWj9LrNkziNa0g+oEfvABlL4ahrPYzWl
BW2mV6UO8x7rddmSvmsPS7WEbYO7rkBJGSHrqJh3ASWumEO7Xs4+k3uM2/GAh1FfKRLdDV/L4bIx
TXXVlFU8bytittYs0ykZeTIVLguMFOtsJ5N72CK1xYhDqLYsG0qbZ7EfQ1HW9XJPxgazQk+dzBu0
9Beo9m13EvXc9z/WXdknH5oQhxJuImbW51FmbX0xylG1n1DZogcDkcPvVkXstYqK8c2sjPeXosWc
v5eZbcp3doRxPuTN2rTNMfAUdw9ChzAVCY6O33DAGZ+s6AcLcHCy61Wgolr2uBEu3ZDKoX73BZip
hE+qz7nwgZ4tNQWrXGzJdpnTLm2KZJlpUwgXbLOLSZhqwJg1oDo3TUu/k63G9dns+lIUOg5wh0CS
2uZJbLqLGlU0K8IyTuK8UulKC7eopjuyCC5Qhe4Wbc8X1NNwmUEnpnRrtOgBNiMLfeXdVHdLlw8l
ztJcpZNcC9IPldtS6KO80Jme6Tkbe9ZdGKnNekVTAxMWJ/Na3q8R6uNiGDt6iy0Ax+MY3fpWSUix
qmiRBXjMeQVTKTNNyX5cDALfOAG9o3BJ748r1iOpNqTkKXTccSXB6SFf4tqv5Y4gn4XrYTBVd5xq
Pq5XXi2Cvxm40P0WtpVmORWQnYHlZhajyCGwJRZQ0nRV92rt62FjMGX6hF1j67NUhrFqiyERzcx3
awoRqreZaqS1uybj6oL7GZOdcoZcEyBDbXNuUhUpL5LemHa4QL3ru+rEpoHIrDDzEqB3QZdPCxHJ
nEJwJ2XUjuJUqn2T6uCg9oMg6VaJtF02wXTdyPO1Xh1WG9Sl2Sc5tKIeco1i1lb5EnxMtlnrQrZn
lel3uqmrrN3QQLtpzziZRZ6QWuhz1qOuOsolo/SdXMRs7wc1Q1gSkY7BbQB3tTAtZ/ix7IF+tsJs
K+2b9hwr1U0/+XlWDTQ/nfbicTyVmt7TIfUjyclaMk82LbCi6gHQhx1fr4BN1zNoktRdVyU0zEIp
gO0HXY9V83b02PHL4OIKnqqRIeUHZaOCllVOQ1NeG4zSSHPHTU+zfAZSRVXex9q0Dw3AFqvyulfB
JMVQUqP9RruIASVGtUztm8TI+n1WtWibNOWS90KasF9cZ84q25eumExJLz1hy09MufItikEeR1Xz
Ym7QuBE94u8Alr83rmrOYHlqNyvgQLkkM8913504Led+Z6Y0lvk4aH8lp+XWBF/nvaXNvhStuEj8
UBYzjZBneHRnfCmTm1SXar/iEWbLQm3BaabhkUv6eoS+spFOZq+aLJBCNpJv0FSzTW0Mym0mOMtL
mU1bswa96xImjxEn03aU1UoKvkBjEXrpNmtIfX/NRNVvRLJOOE+Aii4bI9v+WAvRk3xiRl9krOq7
M7nS9AyvoTw0Q4cOBIV62w5zuWvq+R2KQ5PlXFaukIqbPB0oO4XFxiNtmTnhYZ5ziEl/Cgqymnnw
dT1qLnKlRvYRV2O/J23J8n6Z1twNkzrzSpjXekVLLoiOZ3Zt3Fa59p6ug702FVO5Q9m00Ws5FWjR
9bVu4XYOVdlb1k9IFIqK8dymSpE81mP2qp2tBJRAWAUDb0WFtB6FgiVTeLvOox22jdcLzLxA6liQ
rAnp1voZPcgyEedtpOQdLoEM573SfeHGxKS5TNtmN8FLViEHbmXNtq5L9q5DOLJdJqtBfKBWVu1l
mGPrcgHNF1gncy1AQFfXG8WEwvmohAUwhCfb5CvAA5O3/TTeNDCsj1XV4I+k0uWpIzM+w0uvQxFk
FfZkFEjmguF46HwVk43Vsp3yNtjpuFR+fq+91VeeWQBUsHpx7Y1GMPN51r1RQ6uXTawCft9gIt42
Wbsca+v0tW9KclY/EvsNjYs7S80CUoO1rtmuXVi6omkY3aV8HPk2htmXxUS78pOfonzHUGNEwafR
p/mURLgOBB6pcpssRuVG1Drvp9Yf4Maiyk1Im37jPJ2KZck82k12qo4DCPb5SAjMrdBGWRe4sc1U
0GmczmNj7U9BNN0N6peyzKWZ1veEVBwGyti3u0wvklwKn6QuR+lg5qK3ur1gHZT9UYjo3nog/K+h
ofc1nNC3r+xS9gc/zeNmWdI+7twc5mZbtYa0edKHvqAx5dNODnG5qAiv3KGV9TyDf2My5HLpWJKX
se1POFbJFtXrcjuELNsutkE3YXKyCGRVRd2xaufswva2rPTOlUPzplP9LdIdPcACWSg0UKz34FrD
NnEd3QbrBmWbdJV8l+A67qvaqZMB3rQnfKo2hmTE5Ivt63ApAR9emSad3/ImmxW043J+uxDlj6I1
3Xk3dcPFqIaLxER/NxtfXvDeiFc41H6XLpEdqC75kJM5s/vYVEchRQsaU0dxIbvWnq9pCynmsANO
lfrkMPLBvmJ6TW4FEJWl6JN1vYNixcMmJVx96Js43jKq5j2dxCesAGDCciYxbZOV0AngygzkqpHt
gTZAxwYrErNBTXVvRMuPyQx1Aa/AoX3r+nUfA7LAr5S7wL63W8TGj5PvZrFbBOs2CQvohgML3oRh
qA/AycetiuyeLUm9QW44VdlU7cxcytdpidM3HjjAMQUUW2Ar50s/V7RYhcZ5yVe/bUKb/chc6S6T
NkDXSXy917TDeUbH7IylYdwP1LEtGpp00wtvioSacyQQBvTjTGGW2RVeY7i04/1RzyXUiFHoA53b
dDfSKj3rFU0L3/RNEYQ7lCUngMbCKMmOMEBUKxi0E81Qbta0u7Mkq4u2T+Q2hGQAoOPjQfGy30Q+
AR1Numo7yMqb/YLIfBdn+naktjt2jldH1uoqB5R1zXuSPQDH0jcBeORlC8zDbSOPndrOIpmvSwoA
eSPcNL7CLlXZRRyguvIEV+JUD0vaNHlmBZvyhHlG8kRHftUolrxhQK/EXoSyaQ+tytqQj8KXPwH2
QRvh5VrlkQ/XKUnxj9Eat9fNyH0uqg5IGULdO7H0ZONZbzedKtl12rEZtDHZnzUaf5jmMF7P9QI4
ypThSo1mPsZVVtCzM3QqefRFCTjhpkxFKFo9wIuuCwJIB6+evDfcisKRPnnVtPhd6xE+8DqCCJj2
Nd8o2V9M8NrDTlifnUxNwYgwDnfQylxe1cnyXk9j6Ao6Z/3ZqqBfRw8oqFCcJ9tehOVysVk8h9ru
cxKoPF9MzY9t2X0Eaty+7oCGFEti8GtFPeQ6TKjDojDfVWkFoAzypAYBwnRng17abcR9c9PKMVxS
gP/jIaQRF6nIhp+oScYfR2PMJU0FKdA4mEPfmOQWhFNo4muvdpDRWXcQOFl3IFmvsahIiR7sTH2x
Zlm/HSmttj3oWFsnbcNz1FmSQ8vJHLA86IxbqlWAZKyHwnX6fe1td4W73l5zTrqiJgGoYhJTlauk
u5ANYLNUze4wjuFTQzvri2Ac13unGpKPWTf+tGYtzVPWAEFVMLch/5bJbAEN3zK47VA0sUF5m6Ir
5LQ+lo+zNjXYnQg14mIJmF6CrEheu4Bbla9Dhg+hLk+Dqqgp9NpnBbCamuRLi8jeN8m8bBkAwJu6
FerVRFBzK+E9aVjQmj7UIGgAsi+Brs7LWG1AqCtvaOrTS80DxsUCmPBcUex3thlDWiCk+HEs02zr
VjnvK5qchXREedUn6a4aHRty59FKc6Do/n4CrfyRTYaNWoLe95qu+Upb/pPrUny7ghbj8myCPgZ4
HxwmXLazAFm34ID7nsr3Y9UlRTdQeU1XNG7RnDV5LIf+gGaDCmQ6t5+Nbc8qak1RVcsSc+tQPE96
jBDgaMbep9j410vIAkgijIEJ2QkoLXub2LjccufUDhTggW4XYldgUdn4YajmeCVMZCFPkoEtuXTr
yjYgN0559F3/U7/2s/sQI1Q5oCMZdkh1sDBlNb2TQ7Xcw7AMRQOBPXchaTdEy1TkbI70ZqINCTns
8urzPslm6Jh4CmNBRDVvGh265gSSUVmdl1yUG9eBcvQxnasxOxBodtMGaBd7jxlMsL4jdq4RkBeZ
KJm3iHtzPkFiT/79wlGYDc8bGjAxTeGR8ONANkvj6mUBaLjMFxHV6H0bsMzTkb63MGkvUtsN96CV
AOQYqyTQq84js+hyg4Xu9FhwArYdw2cOY2tQBi5VZ4BL1sH3dA8KjOc5XxcJoyEDmHQyuIGjeBxH
dWE6YU2+xhK+ia4uVQK4ka0GKizNbOhzq1N5uU5Zs26UCTS8qaSnF71PFL8YZ5vynyZFcHexznMs
tyXvRbbJmtSrvepFAhW4GgFXRdODiFg3ppPn0kDAryMmC+xMqXRoISZgGHCEZiQ13Y+f6TM07nK5
S2rZeZ+XJTPlW9txR3YINgLcTsyVGO4b6fx6na1pD6LeuAqgmB0fo92v02Drk1irtT1VdA3ZFUk8
tsVA6gYUdh1xDb8oMhEoVFoJA81wGdKsOhOxmdpDBhsjlz0jwOPXlpXNT6seCEia5QrkcYrEZXWu
scvE0bcJXl5h4oD4d/CqMz6ZES0d9Na+TgacR6dBnhhNhYH+ypIMV/OajOlOZ9SBCtIBlj4zUx+H
k0gqkL5TOWf0MEGngb2NUFbLe1a1StACBeX0FrYJSroXyGO/B2gKYkHVLSk6i40AwgC7Ql5WOWVx
OKYgL0wbmknaXcxq0e1D0tgRSFAAhH42ImXQbp1SnrQ5aMw+PqxI2FXnWbUK/pAx0uq2WCYH+YRQ
/bhlpjU4niQWfpYy8HDN0h4DL/V8hZ09XlLXnPd1atrTgAg8W2UAbX+EZtziK8BCrQWEjMxrrHt0
29WEM5MPwNYscHhil21TATWGyhlhh6R8xDIpj1vT+PAo7Fo2lTmRCX8wLkHhzdxJAqHrg0jhV8b4
Y7KwSBnPPUMawNOQlcBGxrIa8roEiPnGobICeXiJYsyzdW6P2NUZ3dmyhSaFrF/J66latd6ZcsRq
BzA5tlu6YMXypOKrumrbFtZZO92BsLjitlbHvqnQj2Wb+bjkrppZDTgOdskKDqlxgBE4y/MVoG6y
JQL2di/U6qjJYfCv+HVNXVLnc2Nhg7QcOJDBKOSu66bB70y6wqpB7JAnZKdF5LQPj8pZV0EwucBI
bUsPiGDXED4PsDnWqnIzO9TVxWxGwFbQ+BZzVIHCVTQLmQDMB3tuRzeLVRxZOan6DBBPCOv2y64o
/RxWSxaLbnA/yaEwIePmrLQsNUXskrCeJ67nIdfD6MMuToPAW7mGWV3Ozrh+0y5TcoLkSuTlZKk+
W+GJ9pq2qBtvpUNJsokZ7/YgZLfjEagmjifYg5uyXWsFV4ceT0N6XXc6qg00QrZuZJKG9tKsnEmQ
FZBTFwtVcsPcMJa7FcA+YFgFL3qcAzEyTS7Sbhm2I+jH7ZF53IC4S6V9H+SgyjzNOGQtyDReFt2y
andH2472G0SD+RgnFq6qAUJ0iBhZ9wleuqIdgFIN4Z4qO8QNvHOC32f9APWmxxHIFF6r8ROBUN+C
RtSRg5eLjju+SKE3uNEl2URoDOX2scKgRQsg9YdePaaGb/v48UtxeosgR0VqpTmkfs3qLrfYzetB
BdTHTc0xCIPDpFd3xO3A5l0PQJHvvAUlETaFRoW3XevaEwqVmvKGEK82dVot8cgjttUrkpbanNpE
9WkOUHTyoKXWugVe6RskAtqoeQX9keus2baQuNku87Kbikon7SlEaaqzLEXjQ+bSuX4gmqEVlGdc
8hYcR0HZMQkm2RE2RYbhR2onqPkGG9jF6+zQgXBa6R625oqVwOKuMA4QgjGjfbfH61DtZ2xxtXF9
8GLNh6oz/Z75TMcjMHbYHs4xdNz2oQVtpzvCGODdBQui1XHDUkjTHWz/grKesJGr3djK+M5EFc9x
7GBTHDYiLPRPSRB0r6VTgLtbO5uq6GTGhyNb29TsPG2SOOd+1Lh812Q1M3uZMJEgEMoBaUOfHsr5
VU9BE3sll6bWO9FKyAjsfUP2Sx9gP6tmyzS5onddAmsYh6Qb8q7RfX90g0iyzZyK9rBi2bADqnvf
ngHdkG8p1bTOoYLHuKlE6qFeW23rzbA68zENDdBu7xrEdggksR+tEeW8oV3b4+LLjPiyVboMdd9u
ddOiG9ZwXV2Ak5h+rWksQbKAzVT/boy155dfOmZmcIfeBpvqdregtGFFBGZB1jyhJNT7xE0QOHjR
DTZ+aU3RYwdOVX3A67K2ZxhCeTaGmrZFnIh3n7jFpd8EmHjQfXhv+T4CDnvbUSvoJlW9+zCiLA3b
EMWqpiLT44x9US8TB6QMQU4Bs1WmTQ4q+7/snVuTnbYWrX8Ru8RFErycB2Dd+n5zu9svKrfdEQjE
RSAQ+vVnLMdJHGcn++w6r7uSitOOl3uFBZpzjvGN6Rm3RbgJ9MRBaPvhbk1gX0D5nF1wIF3tstsA
yqfI617a9FNLU9peJ65hXyAzjNvVFMxJUiqUxeUJHRFdHiQ6X38noiVenri0Ix5f1y+nRAVsuWo7
SfyDAeG/PDGgRRYyCO6k+iQCUyVfVMc2Eu5rgiJ5GXu/je+oJ22DgkJqXbc59Gsf3Ezw84fDqlpC
jjSZzoJwYKOEZiVGaOHWolrkyL4IbWSTp4ms+qvUUN1X52Mq9GVA0t5XZe+iQJAyzGAorJfd2G/D
ktO0Xzeo87FedmxBpf9k9ELXUqzsDPHAHMhgEdQZOJQ8hGyOftjwqlseJ9Muwz2Gia0+wI+l6RVv
7ZoUSkVaHweh1WtjtlDhFrWpOWvYDi7HsdNjGt5Af9LjDpPeHF9ImKYQ242C7fG9R6LExui6NsmS
41Q3HUoXqAw+4ynW2t9I0ixfw3rDCRCwsArmIkVTOXwyNJoTaAHr0l5LFQzuMR2GWpa1tLjPurTD
h0ZURvsTpIthOAZBIE3RUtfYR0/Q0xxJi6nnuHgePMNomo7rSrahSGbVqSux0GXrC8mWzQHdCeQ7
5/A+P2NmDboXySPyxoNIjV/IFmaYA1dXMT7n61g59ADwLCvS5LOO5Fu2TGv1smZuFJ/pJnBvCMib
2S8wWNx43OZKLCezqbqMfdB4aNgVrIjLuGvi5nqSaOR3YmETedygZw25PF/YYzzVwXzVaSgoNwIs
xrD3eo6ajxQ+Pw76pl1on4dVxaZ2H6dJlMA+RNP1tapqtqR5L/qUFd02wlJs1YSJagorieuq7+IR
yBP8SZ8thw1vea1zGzfK3w8CtvRlX89setOdNRvAKrnWYHbgQtlLM0RDfzRg7MKzyVL7K2/mKLoZ
oJR3ecDbZdvyfsV4JnIf9PP20tN2rKGOdHS91uPcJQ9LiOJ41CbE2TxiQm+uVbYyf7EsbQceaCBz
yl0RNNtUn+pJ9NmdEjzhN6mfRQSrBR0LgygyhOenfo6D7RIzg7U7EkIT+chpUGc7yMDaTrtW9WSK
CrtSA62wlVqMpZ0hvRgopz2T7U6DqQiG2zhY5jC7Dvq4rlRet2h07c7j29bdf4DdfqIAz+M7jdD7
JwiNsAxEy5/BDoqe2rDFuMPSaxY/zsmWTR87lQzNZ1dRmHZZCMf9zrf4hF6yNkP5+QaXfKc5v8NC
v3KJX3pMKrWsvkejf//y/zz1Gn9/C+v+8ZPnZPUfX13/Fsn+x191eO/P8Ov08y86v5vffy+8me/v
7kx0/umLv8Clf4OP/prw/pv/+Ce29E9A849saQQc7AcM5y9w6V+iuH9Apr++9DtlGoYARkGKUgI6
h0Zoun+gTPm/IObFAL+AaieEAY76E2V6fl2UkvOL8KrvlGnEgX+DNiZhBgQVP7L/P8oUGT/ExwCr
ZhQExU/YHQYLDE12iK+X9cy/xRi+U77sI0AYZDeBmrymq642mCRD+PrD9fo3FNpPlBQAV0ZpjO/J
WchBtP+EhsXQQXnSrO6aoBBeOgXrKa41vJTV07r45+8V/oS8EZ6EKXAwZIAYOgqa/IRksVY7mDtz
ew0cKL2vYhvqgvs+aouxrUPoN90WNHA/uLnFMJZBSCLqC5GLlcUikqDPqbXVzZSFaCpE19K3f35/
f7kWYPlDtJEhDWOKT+InEBOaPdAAUBTXtTZuHzgl7qRT+lY0bfifaLGfoE9cigyXIYkJ7i0gxuSM
/f7Aii3oJMbWj8mVItG670ay3qcYzx7rrIqPvqvae1j66z5RcEZgbGefoD6c0x7/BZsHwjMkPMRn
gWUN53fyE68WUtaiiWr41QAE6FTpbDz1GKzPfie5pEOUHGQbbft//qY/Iab4pvhemM8oiGYSZclP
2GNVTyTmrXNXEeyy68VyDhfJ6eV5gaeI+TO17j8giPTfItQ8i9MoiwkDtvzna41WVreCAaGualud
gmQbaTE3anxcO7a+jhA1uktI3zI6Emipv3Rq9Wc5q+5Q6uMB+oNdbhqW1u+L91CxQUoAW5nYfJbL
qk7ukjaDWQmWKufcBK9Nr/o32E58K3vj6jcocdzl/TC5t02Z5c2lTX/DK8J0CVZoVHnMe9QvSfQH
Z2b2NAbgiYqkJf6CATRsC67D5KB0O9RoYlJbWJ0F0b4Nl/pq6hY0yi6eryYrwzuS6v7D2myOlBLN
gzkSjls3jHUM3RQWxte2U0Gaz6iST//8sZ5TLT8ypmdcOKZxHCFDzqMzb/rni2woaL9VWnO1Uq2e
4rojeZIuMiiqtnXNgQdD9oCR0H7QW7tgDOtUeJFJeAblUMEVP3qxFZmzLthhXpZ5s8zyMSCG3f/z
+4z/cjOcufUUB/o3MvQvPD3v7YohADJ6gvZ9AeswdipPSGheq6X1c063IXnuO5Mt+ej79iIio7gh
EjRWLufB1LArUnm7JdVTsI5wnPqxUc8pD+AetPHaXldi6J+BAOh7Msv1rRqcPHgQYt1tQloLGTig
aIQDxT8tlWRHeOrdW6JSf173ET/LXsPibPX0H462X3uUH3BjwtMEgGoSpRRoXUZ+7mHC1CaVyTAK
jWZpWAiTw8upffUmAHMBXSzccujq6pSNxuxmH0BeH6VJhsLIpf7M9MZx40YmKLwbWkgJrRoOW9+1
C9DF1rxpXY/v7SzYRRZswEWNlB9XHrU7Wo83vUvtA4xtVqRErBxQJG7UXCaCelCYK0ZTHgh3KwM7
v0I/nXdh24q7YGjtLYfvD86zHuQvNuvGSzmE6zVMZvSqM3yPJyYM389DOH5YfQ3vJmTVPZViPUJi
HgBCJiIqU5KYDytnw1700ZNBMbyNtdR1jkjR+IkFPjjKWgwvYhP2GvNBcmlUKi8nstV74VPYn7Te
cF8vU64qOB1kapNcyEXfbS2cxzCe2EvXCz3sCYmql9hBiojTttrzYZ6f+SaaX2ZHAW5UdQyPCWjE
HnpL/OACMRzICFW5sDMwnkKNrjl62q03MNyYz+PNtB+tNTKncIXFJx7N6n1286x3PWvbyxZ4VCFF
1aeHSEKiLSqIIe0e5Jb/yEWgs13aiHf4pfxFzmewaKuCOCpWjlF9Z8zir4dwAZk6hBWINtsFVwse
BzDHFTAZ0KZfYqaCEyaJ8RUPVXdIAtJ/qQAvXtXcy8OsqlgUAlq9zPs5EocULsgdXET3hOs0g0Wg
ddDuAhyll+iJISzXLejg0sytfe83G7x4iNkPCcYzBbZw5TuMHdN4ljHJUwUCcdf4OL510diCcQwT
XdpMiVdIxaAgDcbVNvc9I6c5ghaYL9W0XjAZqPdm1aECfVMHerfoYcIvw7x1GUbdluVR36Wfq8V3
94Ikdam4JO9jRdXt3PVUgHJpAWePC0ryNs1XbHHidrVRfEopnx6asO3eOJheOPGAzzCCZ8kKwG7p
NC9q2jgcsz3Y3DFIh2g/0pUN0IBR4vMeIIIrnN+ohYcepTHQqDV4gGUCgFfMkGBz2fBhP8oEckED
tqArwEok/o70jt5B0E6K2un4UsX9yst4iezHeun8DYCwOKfRVpda2iqfKzfn2ZIkN+1Wx08Q4dVH
I1ZZKrjP961CEchrnrmT4HO6c9V4qCfaF6lhKg/TiEI8t6sDqTY0l15mYj0lQrnbIE6DHNbXdbq1
8jERw3A9tNjTRCZTH+INbyuqNdzOId0v1dDmTTzTEqJqmXWhpLmGfLqfszUspWVBHs+46TIC77eC
iHtclvRFzZAMY6uiXBvC8xkS2LWcVHNgNqS5Qh6lcFXLimmmb7ROZBEFbXgDLdsXcJkeYJJc+mEF
5i8TduFr/ojH6E5KEJK1e6lq132aBFqpqKtZKQ39bChq+NjEQE7r5AjuZS0WhXvT+/XLNyMulLiB
TYalS3D+x6P3+MgoMJJ4SsQrHsZsn0183rftoop+SFUe+awa97D48LguvF+ezLQgqnIEI8RidFXt
pNfRlf0SshZ2smUbzNPV6jKsrNa7cWzaoOyWebwmVUzKjYy03ul+jIDsQX2A8rtRVTR1ouGEYhJ+
8BgP7mKU2y4nlgTVgQ5wgHILvY7sog7oQdVH6hnCCxzxCO1M0fdsuO2hNx7xky/dYocKOZtwflFb
nem9Dkhy5zYcWsA3xgTMmemOfgBJFGtYGgF3w5VCkQMT6dYqR8ICcmLTj0GCGjDEp96vGzgfUJ7g
JBNzIUO2FjVpKpF3YlWHYGmzjwbZmsLC7jpL4F2/X8TaPFRTkuw3zcR1EqzgUrQLZkiUUAfWM/A3
qqtUp+JtmFITgPFEhmRWqtp2bYfDJocRMdaXw1g3z4t08+2wbYsCVz5G0OA3SreirlLymDAHZy5b
u3RXV9N8UItqCMQt014mPW/ehhCSVA6FNzP55Ox81Q82fgvc3IRlX404LDTsOZz8NAn3kZj4mo9b
H34e523dOdcGn8K46p/DLJt2S7R19370Kc1nZZe6iJaNV2UVzXIohx5iU2HTdeS5y6I4LBTUzLLS
jWiKCd1hc+ghGENn3uKSpePZAh4UzXEWnYl6vrGS0HUu+CQ7A7OLZZewbZMPi2y7d0SAti8wzgCw
ChikYCpQ24ttiugORqB8rMZIAePA1bqgLiafs22ddmPj0iXXPoHbuawV2XKEtfQj6GtQFy5b0/u1
auoVNcKFyz4hur1dZqe6yzSs4IrRNojAx2HgwxDXA56+11QSaFUizmZUsUTsx3QD4C+9qPucjV1c
51PXzNXJLjq+T4lnd4PP1P0E8zo70+vzlvMJuN4JzRAzuYHj9zEdxuVTFqno1ScNEPgzGCl2tB36
x2wb5S3OyJjtpxBKKpAvYE2FBFr1ckYr5Y6JucMpCHsKM6etyFR6RMDWuwmgxxOF34XeIezMg+P1
OuDWHKLpQLt6uqfA2y4RpQzDE4Gv1ebfGtL/STv/dkfFH/oMCPQYA+fv8+pftJ1j/fUz2oEf5aDv
r/ku6mRnDQY7Q5D7/lXT+UPUOe9JQHI345jo8W0w6H+XdKLwX/hZgsQwSSiSywSz4HdJB9v+WIj9
I1BgMmh9+PG/kXSQcPvzQBSyKInPG+qgK2UcCzV+UhMSV0nTBTw7IqcpTlRW6iGFLDwAuenv1OwB
q8vpw5AaNCWp69JHReUWHqJwZhA6VBa9ovVlIoe+joBxuBi06W1c7ZPE6dNMcALD77HQJT8lM2Hz
fpDaR+U0CfYW4C29ZavuHpz3LZjVrSdVYbRbnomTg9kh4pmSnLXTGu/iIQwcmumKhaVKe6kvPA+7
faDRzJWsYurzxLOBFJU26EmMVc2FR0oS9ZLPJMyFgUaRnxnXKq+3s45vMpxQSRmYKM1K205DkycY
Dd/QMakMoQwT8VwHS4R0iL7f5iSeIN7y9j3BwWF3zTBG9jBsjcMTynREjw5GRVy2OCMf7ARMPrds
iXneB2323A/UXa3hOgD9S+GPFj7Q48MWsuk9kUvjCxwDwZECX4kPSxp0w8HG6aRygUg1ydEc1vFu
jVWK/5k0s5f1MuBcHYE7Pk6bplfnVPOxybwuE2SjYB4M0wovbAJAmcOWAClAm6odwI+7+rPgcIoK
aeHl7xmjw2s0wKA9AJOWX62DX5BH2Tr5YvBQ6iFUpwgIheWIrEtztOg26F5Q4YIH71bxFUOA/hx4
nIOlgAnY3/gNzfL1ikvyyKbRd6WvePCSwgi8S1dvm53njULoia7x3bCtiINE9SP34gucrxzIU1Os
GdJdaVqJIurjrlzUWjDWWnjwYXRysSdwhlAgJRHZMeipOyZhpC8AC9+TZkrvQyfInCc9cfuuMrtU
hgLQdOuOVSLdia9Thi5gkyWiAfN9HYOcnDfBy81gnMhJlb7DM6rAxOruepXLV9wW03FE9OxQQSzY
pyP8N5hs/TlGoO0RIh+OYQ9b7sZmbTjkatyycvWeP8edlp9VhAncSR+dcLPKQwbH4i3gc11mGeIJ
OK7fI6a6Z96lrwouWpM1244O2+s6sfAZyHoYwvWf62LyiGQUDBldYJgBNdez9B8s2HeV4xFrPiiM
dRo+dSWPporUbcf6vlzqVZCHBjJX+JWHohv2EaYRQK/ziGfBjG3cH1fAjkk+g9JBrCOIorisBHPB
h2pckT1cLLAfkEHMcFx1EyEbAnkakUBoDtem6fo+j7ZUXDezUW+kZsbgkQn0Q5KO7TGFB30B7U7c
hEhq3lepDkvkFidEPbRWOZ5Kd2NwzcY8a7KJ5KNqKLpRuPxlMAn/afRqAltovBQlX2n8qhVQfXRy
bPlSSZW+JJWusuuIK/+qWnBXMKAVOyKmoOZ8WFnEdwwLHXKteeD21HGH8I+UhY9i98TBH90IS6uT
n7f+WG+2PQIVgAHHGGKX5XkbwZ1OgWTnmcFiiPJ/5fTv19n+UU5hS6HA/H01/WFF5s8v+s0jITGM
EIyxqFiwAlkC5ey3TRwEKu1vpkj4Lw7jA3+xkPIIUb/fK2hE/8UIItBZhmUV+Ade9Zv78yeLC5tG
/p0zgYL7J0kxJDSCU3Deqpdi29FfJCt4fQELjBUXzI9Uf7SD6HZIq893IghMVuUjaMD1MCfLUi6k
D9bCGSmep0kyeZV6pT2yU6CDigEYg9mbfoOa1cLnQ3sXBRs6yzb80oZZAAwG2ER71EvNIkCTiNsk
aEHjI7FB3+UyqtBmy8X1iHbJpAZ9AyYG4ZJwOaZakb4gbOH7aEoVlC2jEUJMDRSXJst2Gubz++w7
X6IUQG4B7HOLnnqBiGTTJcmNcMhptRZI387HUfuRAjaMd2ENNOwSz1tSdj5akgIJzWXZnWNtMDdH
qzdWLIQ1753o5ujOhLS/akizrlAkCJ0RDkZaAWgjgsr7qOLyCu/Y8rzzNY65ZHJRkgOlsx2olTZL
8pEvvd/FooWP2qIT/tCq2Ux7VQ+YInzit63oGmq+psRhkIVcm75iEwY/xPMoEYtdGZp6ugXicY4U
s03uVogg+yFewxjLUmx9WQ+WrF/iDsZLCbEadnQz43j+GCasX0+ZQH4vbGzwyrSbQA5NIlE5w2RQ
4QgToALKdsY5RXLR2rnL8aKhOkIrW6Eu2xHRY0QDx3HOYbpP89cwDoLkWtKl6q4DxD/VeNegBkB5
BhIDbQOjJFKZwFXzGodhvT3xaMxQHJDpyKrrbVWPQVQDTk/ljjfihaXNFSCq4zm9cDTJuMOiu6+x
FfTpJ4ofJCVy0sC70UXF+4j0J4IxE0o2ZltsuEAGCVx/Lyx0hKy/7hf7qcbWg7LyANh5ihxyN5Ck
QCLsZJxHu2YXnvvM59+If+DeoMnn6CmJtXgGUXz9B/kP0no4gSx3QJwWekEZQhcDjQ/fYgChWFDU
weC+/RQFgCI3FmINPzQYbneNxkMUIFLCEVjEtF2DD0UY8WIS85dv4QDkZMBAIyi3g1tU53QMFEj1
32ICHILqqQGOXSJFP+4GpSCBbjI7tDFZMcjHMo9W+4mn9Y3sbQ9CP0akHPtsZuycQDoJUQIE78V9
gx42LekibL6qVZdbk8430sT1fbJMz0hNtDfZpFiRmLYr0NQsecdmjsBD+7xwFeTfYgYV4gC7mEHB
in2VwErc1o9Ao7PbX0MHU+uKbYuTTwPCZLHcqnMCav7oXPDVnFMImOx3WRjHxfB7EgHeS3dt+uhd
15m42LSL8pklOzziGE0pHUsQ2c0VzRpx60Sks7wZ0a5HI9lvPahFP36tZVqOKYGj5F7WGhIfluog
X+vbzw2XrPRNHKHTT9HAajxhA+KuUWZtnbOmh5pWbRBpHZ2L36MMlILmytukOkhz1tLH6ZXTZbxK
EcY9sEGkN2KcyHOVof1o2ix+jVqR5IpDmjaoxf1Z6mjBwYzhmN70PUj6fOadKs+xh3lKZ3xVkUeO
0NYdsnv5smgscCA/ZiAaOdBdBmg+M/prNI3QdQfd7DZarRez82yHHRj0LgAOdkRi94NnyPtCqkPC
3g6qoM2U5NEk9/0oj5qyE4pBeAuUPzh0DaDRqA2eVxYQKNJ++aUfWr1D+hP8UTeIdt/0IS0Tr2LA
+9jOslZHCybkYeONP6BHRzZRJLgo4VlgAUyGfwvgLp1jFnE0DM+ZRsmoUHXQay4L+r7gs8RpUkgF
gnPIuD6u5/TFprp472KsskB+sirAsst8WsgvkapxzwSSYxSBtJqP4IzB0LFxj9j2LctGeNidSBHI
tVZeDTWpf4pnrM0S5hAbboduvvFR0r3Eg57wUAi9U3DfP29NcgiSme5VB6xz6gF1fcttLE1VHRKk
2/Nsc0i4NAazR+IAZ50THFbW2X4IArBwY4fHueVgzHtXYES7ALqTT4oCL4WBgmgMUzvrXFZYgb1V
zHpQ8WHyocO5t23VubXrofL9OdvRC2gufdLPcG7ATkfzcsMIXY4S0taNrj0SxTpbkSDHBqrAWvew
aH7dght8aC3+UAAI+PbCq+gFv6soBhDE6rx1AGdDPtlsucS54z8DMhRQXZtXnbLXFML7aaKe5VW3
2VsL3vkQZeaVqJXsEIZSRRfZ4ZpM23QDrymGsDOl6fuc+LbBHd41n6wHYb1i88tVKMBOBQFW8pRj
k1RL4WkTnTpe6YsVHySSDAYJtRDM6OUP+RE8FtPOzKm9wWoLhN/mGJbrOURiVjOcVuTRL8CsIhAb
jsFhG2csGsDg8mAAjR0dAtU7UF40h0qA3mSU2IHCI/tbwMRvxCgAuEs95kGFRBWiuDG5cYMb3qLe
tffI73ygujVwjAQfz9HU6lZyCM8JJL/6wgP8ewfDyS6jWWCCNw4+co5Un/vlWzBljgzZZzhnk2ps
yiGqBmqKCBxiWJ+weUdxfAiNj9iUsx5ck8xTrJ0gO9j2E04209Ipb9FxAe4dwqy+CqdwcFeVXw/a
hf4XgNOPJl6JvOc60SF222SbvCR1FSAO1/HBYENDr4Zy6gilJZLiqz1kXVKthyGw23LQA4vgj/em
9Q+AL9MeMavB9QXUynrDTOSVW3LS1A32l0VQdr/MS4ZKsjZp8jGEsI6DQ+FBf+rQqSqQwDUNdtsQ
T/YmQ3o+yZNmwcyUJtAD8jHlE1D1hoPCeQlM0FYlEg7IjqH3NMO9CRR8ymiFj3WycSLtZca2TSw5
Q5/pT5gNwx3uKz3YPO1kPPyyxR7x4Dax7GpUgKNR7dJ255Jmsg/AjRsMfHpb0RjFbXaFAlqv1+mg
NOxupLrzadoEATGneo94LPEfmVn7/dBl/Ze5T23ezs2GQMUGtLixNv6gvQ0ssMVviK3rFlGSFJHy
ea3F68YmtG8U+1lQiRmYPL9eG1/JS2t9dwlHzNALMKYjMm19kPI8tHT72EwqjRD4hKML3k31l7OW
YXuAE4VdC7ZzYXWVLZHJoCyjR9zVPfHkSiKERk40MUH1ARKp9p/wx2P4O5DO6fVMgqRDC6Nik/e2
Zs0D9lmxodRpzRhOkcEv+9X2862vibycq8ze4siFdw58UdwBb4Jg0mAP0naN2Efwy2rDnn5KpsUi
x5om6zuIb/+5SeS07wGkJh//NzH+v0yMEdYnYoPV34+Mt5/d5y+ff9Rfv7/kN/01hsjK4iRLkGKB
aX7eFvd9YMxS7NtkFOprRLBJDofO7/MjljqyMymSMcppBuIN7+E3BRbzI9Z0nCk0lgJI4/8VVIc3
8NP8CDomDvF/iR+wvZ0nP2F1rnJBd85xoznY4v060BmaRD3MZYLy99aALpZ5xUn96q0UWz43gXnE
HrVgb4zTd2bozReG0DaCaJrHF2Nq65uaI4w6IzeGfDryflA4kl3VVPVeV/bAnckHOBW5QRE/xLB9
39at1Vc8CQbA3zYM5TF1hCM7H4DPrKNeFABok1IuSNblYJfC4MDHFDuxEMjZeFkFBOaMGGW46+cR
O1ywLES/dljyFCIEM6dPyLdgS9NqJE8PQa/p522r/W3c8WU3MSdv2qyPbtctjR55J7FDKfY8KaNJ
oY+y6TezBrGOdRfNmOlOoufeXVHISYd2S0Z/WrGwa/pcjw4bI8zmpcPSCe23g10M5wc7k3jb49CW
93M4IxCG89gyRKrgaOUyEON82FRf3/INh8sYx1iPRCUHJkOkZtseQaL4Gs3Z9imqCQ5bZK/DS4Ia
dDOTbb0wfPI7IPXhNdXpDOfJpGsxotIPJR3V8jJ2EzZBSVsrqFPGDXsd6XDaJ3TgWIKRQj8ulrhB
5gQLgcSBAnlITx6/+0uLIQqLPFgt+lMcpmjlChqnXbuX1ci6E95mHO1ktdENx9NG3SHmFXuaocEK
RFBs+yYHG2aXUYvZnDa2P2E1hDmuWRTtovPVxcEvHjYcuSSnPtzAHsSmOejUpiWOtPUh2Vj3ZQmd
PtKFqCYXFR9P8TKFLA9MAuJZdlRVcOHm7IMKBLAjr4LnDmRlWXvhSmOoOdhUR2ihPIcuoceghN8c
F1y6AEvGHHLURIQlAhUI7AToy9FlDiW2YKpjGq4wIGwwMlJ2E3uVNMjAn42TezV6rtgx9ix7x9qd
bMb8uTbQuilCFcEMwf/DNIpQXIkYmiXGtiXVjzP2MqKLX+nijmocIjQyYvSilOuILMc22XrLp4w5
LK5bTVC3CI/aun7spoQSWKxrezOgliKnikVJXzDvYDIWbubAYFu0PT32YsD/cESoG6xZMiAU2+AE
rwUhTD8k1yMn8K8ZwrqF0OhfhnFTGFSQq1lNND6Yhl8o/FlOoFAm4HMmTV0x0aF79J3gJxBGPTbD
YPeLS9vp5E3nHgYyDXsbmXjvuRjeeafjZ0X9/IDsG8ZVDvICW5QS5Ngb/iyb6R2mAfSizGFDVBci
xkWDHjsW/ZkKY7opYbV8yDyW9tjVLnsbhM1FvKpXB+H1UKPFz+PeX4PNG85phId2nP2+FtOCFZf1
jLFO+9dkmm57goBmsZF1t6CQ5pZ0REI0YNdcd7zghlWF5h0djmlcRR2Cz0JMl83smhPYqODJy5R9
8Ei+36TYZ3qBwejGRDYaHuU0hvX1irzkLWwO+OrYIChvTOr8W5Q4dbOqvrpvwOxiy5ge1bP03qWF
aaTdcvT/7EvWVP4VrX2DAFfH98NwPsNqs+Bp2yCD1wJ02XxGFrPha+SwDcCFWCVWbGmlTiZm/pPC
HXq5RUTAx48vQmDx2LElZHbzf9k7kyTJkTNLX4UXQApUMW96YQabfZ7dNxD38AjM86AAblSLPkVd
rD9YMDMyo0gWc0OpkuaGIkkRc/cwM6j+w3vfk1HJuBzv7o2GZQYZUDnGB7hV9gXTiS9RVX/OcdYf
kbThWHAr3FxGcVGNXb2d6+a9AiC1zoXILzIzGFg7TcV1Pg32hTVmDOl1GcR+1ON5oKFvN2E3UrE2
drGgbPCElLHSbB/D2dCvQARAVOk1F4JbxHiqGsbwRkyT2DOzCS/4Agc7Q+8jpBJO76VHz07Gdg1s
Q9sBXeHwdxAYYmNAv5bG9LVTAW9HS4qviKniVwHzEMTPaGjwnNCYJDSzWeXy2UpvT7Pv3c79lLwp
YScSxl+ZPuPdDr8yXMvVyiim9glCFaAHDMeeD+iAd7ixpXHjGoktj7D11IesPDtcUSQu2zqAbZRZ
ERV1UQRYv3D9vOmacp/KsO4hIIgC1YRSUVsjyaRe3YQJgxiMpJI1ZWv4ShPVtI0CKXZcrO37aJf2
PqtUd6c3PVSTTJkFW/uIt2Zdl6UH4yiiBNhPced5a2FOzXOHt6NaDZrT6KuOYeFFzIK0WRtB18fc
aCVNZZWO+2aQTrXSKjRHHtuGezGGoeGnpsWDM4b9q6t1Gmd9k5lXg1vWzQ6don1o0iqKN2O61KK9
pTUrOzZy7NxudLIy3bjoU7V0QGk1z74lTO8jyCBKYfVz1EvAbuJu0pTR77JhFOHWNOay8ueuc75K
E3aoH0ijY9wbt28hRM8rw8Svd8ilmLYK5NyA8MqLawZkMjnFfZrWF83khtbaqdv5qAwEdZYotHYH
/kV/w7+aPBRaPPQHWh9V0PRbdb41S/Ci2zSci/wB8EOR0jTa1isAz+4iQETEhJA92rRKmcqksKiK
4EKv0KesGnNImj1/Rr616mFMtjbbtFfeCWgD3VzNnxGMi0d9rIpDViYNSkOWaaHczBp6+5saBmLC
NZUFT0YWD+kGJw1DgXlyoCpAjvaxDkGB8iI5sYRiBHjCxNS8pYGeXAs8r+hG5KWawvmp7PSAc7is
huBoTakw11oCQG7VVLFzHfTVCB0uBcyHvSlF19O4uFTnhA7BMvOtK/ES31YSn9au62qeYcWCfOuM
rHw3ReQOmq9CBfTzX1v+/w90zQgqRQruv1/Z/4jl+rEL+uuLfq3t3V8gewv0E67EGCJ+V9vDq/6F
/zZcS9cZalnLr/rrbojaHo61AFRu6bCNqb9/1PY2yyVdILU1MJrBUzf/zG6I6ubn2t5a/gI03Doy
D/QfP6kr6hQhaa8Zw16zF9lc6qTNvirnvPT15Yxb433gSWk6k0uJf2h9waDZfs3OTxVzsCp/MFtH
iu0wMr7cTngAi015fiLL5eFM01l/E5kKuYgngLHu8hhj1eeJtuc+ri9qCAqn/vzMj+fnv1iOAvN8
KkTLAeH2qn2TndbtZQuA3teXo8Q6nyr5+YSZz6eNthw8+XIEyZhJ53WmF8GHcT6jxABhiaGrdJq1
NjRK+TUjCtO360rvfYpoyJOlwH0LaXDtdlbCI4pxoE7Fcc4RMLjFjuexwDrPisqdzQkKQnftOJXz
liVBvKtKDvQV8+bmoI9N4meTEvcxhuyVTJCE2soNWNxnDSS+xPQqbQ0kGp6arevFZ1EnxqnTZk+s
tFZGmxjS5U2WIbZdKE/jc1v3cp2iw7uLnRgxrmgyiLqByG9NZagr5ZXwFbGjfjR1U3zNofnMG9ss
Pssoz2HfAAwd1nQI4gJ9mTrYFSPOxgzrZ4uL19g5CgTIyq040c4UR2o8I0fXWQMLBUkWNPumZR2E
dMy85NSP9NXctco+1gptH8PjyOmxxOf6Z9rO3Q26O7AyXBbhB+C/6kGNefhiDY53TBxp3bKE+yZ1
iIyrngK0R32C9X89BmyufMpu19qzvu/SjeFFA+9XmIfXrmt6NzkagmwX6w5DaCt3noAEdPtQGe9F
oWXT7YSHYw3Fo73NZ1277jreYkBOGYZylIEQl7xyizJA33dlGj5hBZavadfX6XZybRdChs3M8KIZ
NEutHXhiO0A7ceNTcesaipYwAvcwpui7g+jRbVMzXQdOGHarHqTvUtK0nbftLJ7h1cCk2lnJWCEA
NerwoRiyBF5v3uQo59Edr53Ji7ZNiKA56ozmynRS9zoF6fKgO2h0yoIZum9C849xboAyGRrNApBr
wkPWZy6gUO2hIGmrHHRYvgaJiEIIhuveLnTftQO6wgDzPW0MPEjLtt6Zlo4nqAHgL3pY0QXAN0ah
RvuRhcsTptSrXYQaZAOj80MBLH6dT4aGnTrWn9HSIDgEmEH5GfITatl0WxY7/TGnqYY0tBP5GN24
lhJXlNW1n8hU7iZkwIUM5ArRIlO7aOa7J+yCPa9iA+P1mX1EFjFe1yYy45UDrmot5s6uWFFBQGPv
2/LhWhpdc0MEg8GQ8zPXw+4iMaxeYf6wk3hHHgM8ubrB57/D+t6i27dn0GmF13lvSdVQUvaZMDdO
ZnUvae7MG7MFcWDHen5FTzcAbhPc0hg8bNxzsGIGML6bCFr4BTrJfhdbMtn3WRNtO/eqs2ux0alg
/S6lHZu8pt3lupDNqs+M+bKRuNwHAgmpHBS+hyqCnWN6Ls2VWbEslIBBr0y7KzdFFvuFbF4A4wy+
WHY84RQ69BtxcSG1YYIq5F7OMv4E8/3hpdltl3RfBLa+vXKKu1qU3aYzrK0LW6fgmd/ZkkY7Q0f2
yVIp3Q4tLWOclNnlnIqeGQXoDCyX+saOUI+tKjMxDswgniQdEcN7HMSlU394QYx8vIOpzkffdR5m
8Sk7FbHeXxXzgJBF1RVO+sY29oBhwxsQH6mPASO/6ForfMx7Qx4oM4qrFujklZe21bVXe9Naa5LJ
x4SNrs4Yk/mNDYH21RqWPcRUI9ZmLXYvS5u9jq06batJL2FD3LrKRzwPJ0Uwa1ihWKj2Fu3flxx4
GPKasrgYoaivZOpGL3K0jQ08g6EFFT21qQ/JcQK4WiTOpmNdv0slCK9Z0MYtjqIdJ4u+FcMc3YHb
tq81T8ERGyZ1j6PI4ABVQM0XPl/BFhxcqjNfdKNnPrsI5U1QLYh8OA7ustjzjh1l/AYARrvWwGIv
1Pcr5IhB2K50lWfhnu5KW+NLz99CvQbwKmD6nXT6kic7V/zcGRU5HSCYScf4muB7KFdjiPLHNKo0
1tYj6j50/6pZeHa90Pu55V1MB/ulY2JhfAlKvTmlI+A5tL1QIHqlDqOZz7fweZpLPDfRHn6jSYKI
gveOmWYjjAZIGhPsZJWwY9mMYBuPxWi9S2XjVplgrNlh/DbCi/ErZZQb3S6Gi9FEMz3m+IoRFUIa
Z+uHKungxSYtJdcTKzyCLLLx2GAQaDAkYTbrYCJkJbU61guWUUxprtXQ5++j0+Kxd1QEtjsYmQbt
Q60Ux7AqxnBtGK2mXbKeZcIw6tabGhkDbv6/r02xYFrofP5+bXr/XvzlAvTsX27Krmz/8//+Yf78
/cU/alTDcCg3mN3xP+ch82+CJbkEdmLY56ZFh2RQPv6qACYfiMoVO6iJ1GmRD/9WoyIOhk5yhp0s
cT+W4/6ZGhUv6881KnplLOeSkthd0i8olH/v8Q05cbsaVOQhCDUsn8FZzZkZQf6OfyL41M5qz2CY
UwvlY1PNF2lcBWCM3ObbnMYwblHRHEoP6ZOMLR4APNIbtnex31kYjYyq9L4IkSVrO5+PcvC6HeOy
1G/zCY0MPtjsiikDPgiZvWFOYL2Yjc4Ti2wmo13a34Jjj3xUSBk+D4qlolORb8MdeSxG0zw0lC1+
MUWoD5IRiU7SEKoAyvIiq5Ji30xwEbWiYQ2bi+uKowZFRQOcsury9UTZvJdZgzekAutUDxEaaCSL
b9GsgaatYZLpOc4RvbesTSqZvKyxmWU7fTAfWFl9ZbIbbpQwx0OuWyNTv9jDDTMU66mcu2MhaSDd
GbLIXHTBpm8X4UpodffhZONib8bpqzEO0VVpmRGMoql4AQvBLC42HX+c2ukWGGN4GdaDvG6CIDiW
aVZvwecz2kIQOqGQlC8MEoPPCOfirlS2cR2qjmUkPqYgvmzLekzQgxqxvQnbtHC3ykE6tNPB1Wrb
cvas+cKzRrdbe3XLULJMbS4rLK1t4RduFncXvVeNzgs23Ni4USphqp/2cH9WYKds52RqC2pzFMpG
ldrNpYcyNkBoJvS0pkaoI81eW2jBHB+3Wpsmq9L15uZZ1gb2uUCLhunAtjYHTJOXxReZ6tVbwE1T
rawYKRoaL5iEG2E10+fcwPx9CcVYgOBEGxFswHazMreS/i2tstRj28fFt4LKFDunge9ivTVD3K3A
RdI63ug4zRh5EnfRLABTkfglJCp0q7NR1gyn2+wrKb3oXgMjc26pQ/Ppwazi+kWqLHkVbT9cg8vW
BgZRUOqPYzNgHioT6dcMSvKDO0co14UG6AyzV9Bx2fpewi+7MQcaiYcQfOJzaTkTB7pT6CUy2CQP
T6Gl7O4OKvGY7MhbTq+UzhOzc+ve4UMi4wfo/KTiGW+UN6KH9qYOF3A1yxE4Sq9cZCJ5OeRPaZzU
7n6MebZeZD1lIP3q2Pia99PMnQto/ZuHwzNDf2aX89Ws4ZRcTeDtwhVq8u6DSt2871ovdX0lWDwf
baX19+w41LiNkPcGN2jP0eTLIYyVbzHc6NtVbTKfBBBl4z22415HUW/M2Ph4W8akREvshfouRHU/
8mSJktZGZMz88mEJCVAyUfcJxShqBDYx9ski8AUfl1t8DZCwtBsjHZkgBcjT4YHlfVBcCpIaEMtX
reAGRZTuroMUZQBYVKPLmcoXvc06uu4nbYX31kX0NavBXQsg8d2K9zzDKsrOm7/SxiywgpKhcgaI
UNzw+Zb4+km4yIrT2IJp8r2Q9vy+yUa7e5A17o0XcxY1JMXaLdGbjCK9E2liizW8qfEYBmNO+dkh
cNnkocy+wa3s8hXDaCvd9Njtk/fRlNF7qEZsRV4y2/X1SGVBOTdKSml3fqaVKp8cN3WCDTZVrzuh
zaTHCKI0HTcsXKzuhvU0b7Uaw2NcwpVDLFDeyE534nWJf4hmziOvR9EyjQSrGdlujlLxZEWdc0dh
nEQryQjOT119usyNXHtAnZh9g3gf8O7YnQQ95XFqyZm0sdICrww6nPfK0eWuDfr4GwrKuf5Stz1u
RkbJ0YzeNM+nxQtdPeag9+VKj3XmcXrZJTfTIve3zsr/YTEBTGc/wL+23vg9QOb//C/CzCxqvn9U
k/yNkPQfg7PvL/5Rk1BvGNIRpmuejUe/bsS9X5YcQfTM5IxZ4g9TM4xHy2iMxELX++urft2Ie4zh
qFU9G2bB91f9CUX14nv6PaNhsSRRjvCLIHBgSXJ/4q/EA3kspjK9vY3eB0qoDcWYkKzJZ2oRfAZN
rr2OIbEEedz3N8C5yy09N/YcWZbJC53ffd1TBGjfME2HSJngvJaNd8FMd5c7okWqXL5Du/tmgjW1
2ga1XZB3H1UXFuilrAgKmt1B8JtiyfbPYx24MmXKCtM27b5jGJ3V/lCwZV8l+ENYQYe7dNGordIw
OSn0p9scRSaABT2hourbR7Lq+NNprvZjJLyLjskT2DVD5tcVvfJr0czPDQ0hKwMz5Bwz5J59kFir
uXbWYZ0/9qQ2nVJb7lnz4ApEtT2AGhCF+8Vpq/JdN/PiuaiM8tIpjP6hzcoYt5Mzv7XCyx61MLae
jWTBdNoqi+lcUmGh8c2m9LPRFQJtu+40340nCJ4dLfZ3gsy/zDf4P3Bu7ZypFX+/NViX71QM2ftf
Pr/+5e29eQ/L+Q/ylO+v//VJXKKSDUegTlliRWE//aZO4Qn8ZXnQqIENaDSs5n90B7wKp5fgIYaJ
w7D6R3NA38BjwxDb4qeeW4o/8ShCY/7pWRQSIocnoSAZPODMxf/YHNCs52QY9sEhMs2CADin4PtO
JakuUOn38gsexc71M5EMpznBo8CEzobvPmsDYRVVmEWPM3hs60oTOptK5FlBd1NoRdr6VsbacSpp
A05NXIzeiUd+vh/iqFFHTeA08HFYVU9jGw+HVJn6TV8a6lLT52Rbzxoc6tyu9vjIKqYELQZmMzWm
ddME8y42tBTiq56iTg4BLOK0xUqcALkjAqBA14IxwQ/0trtLceb6eVoI3O2O3Dbk9TBIjIzxvtXt
pe1uQrGbmqo5Rsixd5T9+j5mlZsc8nABADtmgVsXGaF1mMBBnHrlGBPBPdn4XGiaA2y+Zgtuibpk
QD4E3dpqoIevUHmT1tGHGZBXqrlQHQUrtOEkKtlkt8wNyusB7tIhGComn6zBew/le2tSx2I5vxzm
jrGBwjRCCEtUy7Vh1uHTlLfgR8HbIL0zpN54O0YT43gjNcKezHUpgRUa69brvTemWNYpQWeoDskU
mKe2akdng42491bOKN2LDtYe0kWFSmPTAO+GP9AgPt8hC5+pnYLiChtfpV9MTTRd16irEOrAicFe
MWTprRvGVGdOyayXlTJKXqzUYXHXBZZ+yr00P9ptp53YBM+3rDywcpN6dN/abpsd4XVo2UM2FoGx
t4devMIdL7oHDBz5Z8kPjP2+HwWSRXYVHOvm3Jg72VQ6xb3rVRSqBjaCJXVsAlOq6/WSz5Z2W+s0
RkFzzaxQv/6eoMLeZryPSCFZ22VrrUUZ968zkavrvx2nUqS28waUWry2S6SKlF2+TCUnxaj6t2AV
JtvrmTi3B+wQMoSFWaBHZfG8KzMZ3qeiyh7MnqQVZMLtpad1FYgN4lYSW1m+0cjodUi77Hvuispt
YVPpZeIBAGYH+xQYrk48zCheGeYgyNI1bxeXIHTYS8b6e1kPid9WZn2aEonSHr0C0sgkSFKGZPww
HJUktLReofaBo6PZdCU6X8o3naIwxpfRE9MyS4XKQI0TWaIDMJyrKSXKiIIBb2FXzf210S4KkyW6
BdVNvVMuoTlprItnduDZXk71jszHiFCBql2VoSGMBao6fLULa3y1KitxWctUfKgknK0krq3YT3PS
0ELwjD7oJefJq5ItrdFttDABEHatnKAt7gkMQ2vmuXATHMGkux438FJ345AmELLJfGlUY91PlYMP
cng4575QNzvQV+a5vU4QFa+Seaq2XtO792MfG/ekpoy/T4EJOoOUmsG4OyfBlE5Y+6OTl7u0Su0n
s2Htb8jInP9LGoxOGc0NWga3eVNUh0J00VWGHwmeqP2N3pkwNRl59ylfe1CSv+bCVIkK3pF0zR8a
m+jNEgvDKDm+qpiIv4nRaK4J7eAj+ydCYsRoaes6IOpslUWoQM5xMWMuvG0pbOw5PzJjJBofTriY
kauL0VfID86m+giHGtVF7GgG9IKa7iAwJFh5rwK/Hwgi6sz5mn8RRw/5yevALi7P4TJWSt2f5PIl
q2Y4DIYxdJs+GIrrJWpGOUTNOHwZV23dXDZ/I25mqME3pXnxkVZu+xb1nfZmNX3/omT6cM6eQd8z
HmCRMJ3pjI+8Hb5RfHmbLvFIcsOa8feCaIwc3zigILWNdFsd4Fzj0gDBtK/48afZXaxDeXBNAMRH
34qnMOMLPvMZ7TGbPbtzrl3/rXQahBuFH4zF7Y+EmiBpPwetvR2m+QSGiQDDvxdSU4uh26Y1KOrM
qjeah6k1C7XLH4k1kTsf3aF+Y/O0D4gZyFZhOyQbfWaGtZ4iz9pNwdRtjLAR63OQTSA7a6csHMSk
b6HV8TDNwZCFXLrYcAqdK+acaRMK8aTHTrru9OH4U7aNNxNOIOsRUj+8CJg//13KDTP4ErNx7B0z
o/qMGQ/sgzHBv5IYSYv80LAOJPe0Oy0vEq41lkrr7xE4nZzQcyH6Jxqo3heGQWrEMDeMJwJKeKu+
TlrMgrNhP7EmTC7A2fO8lrbGBgqt10dGwBBanLBlCjgMN7htSt9IGQdy6B+9vH4vLVvfQb+v743a
xlo+9mziJqivYLMBLjGha6GbTPY+DUWJTahNV1o9R/ukN7w7IxutXZzn4tBObKy/J/DItFYbRHhq
i7EiXhtRJi6n2vR8xji+gzUfK1CcPeDK56PRE3IJItWTxj7ZdwoEm1/XM35xpvLPZrGklsn4Q2uL
+kBOIemUkf048Wj5Y702OJFCaLvlYx8vNJCiGu+KQn83yBVZZ3au7/GDWMco7l77CvwslPpwCUdD
rMeRaB7NKaFnYAhQkoQK0dvU3duux0sQWNq9mWrlkX5crH8L/mmFtskdx8ZeqBuq7x+h/xErdlM6
hkaM1Qin+jI7uxPVd6tiePYtVmcPo3H2M3pnb2P63ejonl2P1ncL5HT2Q1Kh4I3UF5sk8Qk7XG0S
MIyF6j5gmQh7/5a90jxd2ZPh7qDfly/uTMblZdtWqbsZjfp6doD0ncouHSaMIB4kMyJrhvtBqrld
aYM73rHV3aK3jHbuONxUY9KFW43v+mdq1e6XrC6tTVYyCg1KZMlSpOqg1659JHs4X9Eywa0iWvVg
kEbptxMXipY1LGCqJthxACOwdnMdwy0ipQYFSb0yVebcSbdz9qmFMwCfmvPM9+vLUGbxxWgVIfM3
FqENG7odh161YVhHRREFM9FuIHe3rqmJY6e36mBKOFirZjJzpMqd/m2oWvO6irt2FyHiexz6Rn/V
rXk+jlMh4A+NbX1lJbq4lOlU+i5ztAyFl9IeSKkm8MvCGotsmbw1iz3vra3H6Ubm40dNIefPZFSd
4qAYH2NZYdXoBz27Viwj3l2i556AyKltA21P23hSWCcqPhA5TKK1l3hS2IFQoaW+pLlMGVznQ+qH
+tCiQ80i88rk4eC/K7bYdOoZJCUu5S6/cy1zxaadea+bZfjPNjKoleVhFO5LBlF900i0v4WBx6+g
CN0bEIbnDTkdmIss5JOvbDsYyLXBJJ9ndO5I2QZRXblMQs29NQ0hjCRmtReJGuVTM+v6Q9C0zF+L
kIbELUs93FagG/Qbz4MlsbHCKn50xzhOb/89gfpnzBiuAYzG+oc8nMv//I8x/vIHHs5vr/q158V2
QcdrY5Xnq/XHllf/BeyjTev6qzX/t4WYjjLLMXiZibzQkC6d6q/jJ/cXtnX0wcsiy8HJ8ecWYoLu
+af5k+ECTGYABTzZsRZR2e8XYqVWok0Oi/CQj4XxuqxRn+QicSn1pNoWi+xFzeW84qwKYK3gEVq8
C+3tuEhlmiYsp1ttMN47zsC9GL2nuiPTbBUQS5btlmb7Zl7EN/Ksw9EKByaKQXwTGQyeWSlfFiSH
rnvY5riptJQHIw3sb+ki8cG+7x3HRfaTaEb1YC1SoPCsCkoWgVDKPvsTNTSqoeqsIHLN2s5YbNUw
SyOO19TvrW4qjo3K9GhbYT18zeykfEFnT3TbUNUl+LbzkKgznCk+assUCViB+Bwmrnpw72NJaHBA
nukhNcr8VuGYXddS6z7bZYDVMp3ncO2i4joS4DtXmR14Fx5LpXtp2e2jp7nJgTAk81KhhJ/8dJmd
ZRHqGK5/K3BIVzeYs5E3bRNek8dQvoSYWgJis6aFB5DTc/XM182tLKDb8TYGn21AHNhhREX8TY9E
i4k7nbLbFPYIcuYKDf0qk85UbOKxz+4HJnYTocXBSGS1xPUMr/NE7oJ8IhG7108xZ4UigTtHrRS1
kXfUwprlixPFzkMSm9XnnAfiFg52ch+YcpS7vuv5CrRjBspAKP1pgng3+ERxwuPTXCOleddiwZx9
oYkwbAcsAoeFtUQyLbyRhTxCrFh0cBcaCRLC8UEuhBJ7RLEgexGQoRMgEfByLOwb2L6ATdwYKZfW
YH9cGwv5pOTf7l3GCw8lW8goxRmS4sIheJXzrHm+bRcNVUus5jcGwi3/hzLMh9FShJprZtPASika
cvcCdrQrTB3tVexCaiE7Kb+15xiqLJ3ZUdUJDR600ju9L7AstineJGhAxlWS8Wmu5EKEic9wGPMM
igG8wbfeCZ1II0sMvR5K+wUsUxLfgXtZBuATxzN8BlgSIJr0DKUxwgVQ455hNfT4446Fc26fjEou
UcXYuLEfwwQp7gBnJPXRqCVqo8QMRncj+iV6zsk72GcGEaMU+knsOnARYwYTw5T26iImJor0xipc
lkhF3GXLt9nLtollEhpZl2oGwCEC9yHvZX5VOTPMQI9WEjMK6bU3tqVq1yeKrH4kl9w+jXSLhN02
3kuhu8+FnbQoxIKRKE8gPNZOb1qsolkZzdfkNWj3Iu9omhMPGeOuXBRv/N3pJWux6BjU/axtXEIU
Gt9edHL1WTJXneVztL9I6ZKzrO7f99g/c48JyUXxj1Ypu/69eE/69+4PF9lfX/brNcZCxDPw65kA
47G0LcKK3wk7dK4P8ssMISxA0z9Gt4LRrWktQRQus1s2zj/uMe8Xj8kcCZQm95u9bHv+xOyWQe3P
9xiUeBNsOuJnE02i/GmPYpHsYmiiqQ499+oqgoK8SaDE4A7SG1H6EK+M7NbQlwujk5q7MQtPG28m
JyesmMStHWrOyIEr01eI5xs7Jm83deI95vdyXCH8DLcpSuUHHYvde5jpMGTh5CYbwvxCa9PFZV8d
SrIY6b4CyS6FKLPmHsqo+AQmYzfrmrcBq3mGQOJA+9iT+tGlxtrN8qk9MC/OymubwO4YBGUuFVne
qbrmt6Zbq40VHbXXzafJioq7THMja9HuBq6vEanSwiFOlvCUVAQlvnqdW5AS1thkAWa7LUbekDhF
Mdkh8wzkhyvp6SUx8zTPmLJa1VzphJPvG9ghFqqTzkl9IfTw3i5a5lThgG9vPWF0ztcWf99nkA5u
s9ItZktN3iS3UH0RIrDd5vqSk/lme6rVN7UWIvcsnALjH3M2yBloAGNy1IhGjFZVXxMx6J7XwGTg
lE8oXubnYNkSZ1K2V8F5dRyd18jTslFGR8NyOT8vmuvz0pkamLXueRXNSCcrN3wDFY03EKB1tuyt
rSZnhU2uUeVycC6rbWbarLmD88p7Oq+/x/MqPG0J0FuHujQBLpzX5eZ5dS4HlzW6e16pcwVzj3UQ
cDlKc/K8V6Np4Oxzzuv4+ryaz4OpmS+AxxuYdyL3plOldPBiBuln0qGZW2f45xERZ3Nrrew2oLma
BtK/Vl1mQwdypKrIxooako2c0qtdzn6RW8cubrx8k/Ix2FtLM2NwyEExhAh5SYbaWplKCj/vlSAj
nkCcKLyNZMR7rxA+cwu1URUDvjAYALa2zdgqqcNMrZxYT24zA8kpsScZUUlDVrcXfTPge6tHa3yk
m2UW0NfZTTDZu07hKBmy0GBK2QErxkUY7PJE3hgYVk+xGRIe5VlfOi0NkPwaSbbqYj7nBCj3quF8
uECjDsPFNfFTjrO1UUX+2GTt47SUiu7w1UQds3YqBDcKXx11ZJX7He3pph+bo6Pn2CwHl3tt1iPA
TvGof+lUS8xv4Gw009rNQXWtmumlgj6yLjDp3sTCLK5A6FXIb1iLphnJlbVwBsIPAfZXiakfckGu
c9MXjFhbxNFpQjgsjADBBqO3H7Dswo4vsvqizFKcucBeYEonfdttVVBXG1KkH5D/DHu4TSPZ6ywb
3LK+C0cLxLz2BGXm3ZHOTjdqiIkZc2TiEcGLgE39Jrrafm6hKL4MzRQ9N9UEt0N26Z45OlbHMkr3
puoW29K0s5qyODpZmO7MPuqvculYfuNGEm3ESDicbrQX4J9eagu9kErITZ7m0mHWSJA9RlygCvlK
DBLVRE63XIMcbKMZ3UjG+2JhOmIAlI5PIi4iX4vy0qG4s9sLZDpDuzAf83sD8W63vKXD44Rcc9t1
WXxt4mc6MGUcTk0r6qsuSPVPmAvRpzbbsI5ZVfmgMp1bq2jDV9zB4TFpTI40iy1yhsvhKl+EIyu4
JIB2guqjIhzwrh1aSeMPoL0mDhSB8tvE8uDfBcA/VQAs3v5/VAAc37O4/WMbK76/5q+3v9DFL5aQ
rqlLxJg0s7Dnfrv9IQSwgpXGf8nqkQT84FdCCIrjn6PA/YGlw5VEMBbLFIoJ6+xY+jO3Pzvin25/
iNj06stfaC8N+M+3fx+YTd1jljyww5AotaSDy6UMm26jS49TKCN8Gr9gXg3fqkyrbyfKCPo6VzmO
n7ZI+ynDnfDNSEVRrAk9lwB1JtMjZ1YZw61tEh5CjC2wuMiyyCxlvhOscYP21spoI8TGWLIHv9ZT
k/ZHU8H96BGqQMkfGR8mA6hX0r4Gaz/p9sL9FiHYf7eMkMnFwspvMuytKPwhxEAOSjK6ws4OZnMT
TG6NDBppIcpre9B5vCEf0RYaqgAEE+izXFsluz3sfVP0wFbKBOZuupuSX/E8d3b6gfhzZoBLuJs4
kYbbHWpmr8PKCIb0bUJE9dpqrY5uNYOZd8VHydDRqUCgrzlAzGldW5O1G0eXjMCZiv+E2Vlkaz0H
FLJtUjfkmCbvtNxUdkRWnSKyjsjpOi42Ws3VdrA5xJPDoge4nZk69ytWty3vk20rHxQvpLAI3jmq
tiZ5wKv+TRss7Xl2C8akNBM+YZXd1nGj4ZIsyXyTeW71wtA2WMG5eG4T/SPnxt1qHgQSBK6N90wo
KNdsFiQ7M8isEyCUgWjFpnjPY2K0mbUPl0NRZDfOmFIwtTnBDyIubzoPJgM4VFY+Dhmnx1I51UYH
Ynbq/x97Z5YbOdJl6a0U+p0BDkbSDOguoN3p7nLN8xAvhEJScp5n7qifewm1sf7Mc6jMrL8SlWig
0AU0kA+REXLJ5STNrt17zncY2D0WUjFMbYm674ZLl5hAVtl6vRaxZJYKqr4PYg1g6vIu3E12OeTs
adj1tw6T71uf3XuLMXgOcs/9KbJgmNarexUnUXHM5t4ECLg0l2LxxVOST+veXelGbE27t3dNne1J
/t5m9iy+aGgCIPCM4q0wY6i3+Qjr9tKAuK+C2h/7i3Iw0rsyhNbF3aN3+uK066enCmA+VQN5bVEZ
oBdIo7twsAQlg8KHVHJAJSB1b8SCuoKcUKgKRAe31BuqRfSv6NK450a5tohmK0l9Ik+1Ch4c6hY2
CGoYkKIEfZDZ27OVdi0jqIas+8/hVAPVuhyClec8D3Q01suchywPGKx4z1O4CLllVJScd1QG8XEi
EMUMhsgvxuvFGdzvNeMTWD8WXpuD50rcd3Xmgmce0VX1PNd2/xQRZXBL07asg5i0k4l3MFcTtt5m
+GrWyTeA63qD+0HvfXjEYhYVW9HOhDXOLfxXBJZNgoxx7pfDiOi5OxNJipABi+GkbVuV+YJjUccA
4hgnMTgvaAAkS/Iwuon7RkZsRGC46nozcFkdfiDrXu9AOJZXiZDtg2MI/yUhCnsO0BAs99WyTl9W
G7aAdZx4cAMP4RYP4CqT20GW3Qfn8rB7FIlfw4KqfUD4izsD4AK90w1711fF8tIpmI+7Soa+3Kaw
IKeDq8qWC095A/eOSM17srw744xscDiCC7QQAW/NQwTqrxDmAxuvdXmY8mgWW48es7HltDBkR25W
cHeKhJY8MFMR16CvzMnbQHVQw4EDyuDchxXOQMCYrvV9shFVbXqXoxPZK1NdgPJc5tck7RnTNpUD
RVPNC0kqMjHngCjQ8Csc+/BH2sZmsiHegLW0hsWE5VxN5cZ2Bxo0bRNTibixhYKExk4dYqHM1pU2
XzqAL4EbTyxsaFpLkFIiGRc9wRcJjMdxeFnayb8c1ZTIK6JaYMwh56VTtJq2h+hbyGvSfSiyCUbo
mSHVNdVXvvhfmYfpZSNHDNv7Jk7JqYBTSHBLOSUXarbHwF0s49U0uvkpduOQeNApWimuLcnv3XEL
4oMH6R9eMx3I0S043hxvkIu3b2JsBCwY5TCkLHMPiJ6RknRTQ4KCIEj3KtybPiMWbraFSyF1alSB
Di8maIaTQCVuhnXKZdBPiy2CJhYcxowVBw+6PmDYh6Ei5HcTdi3UMpCWHlm2oyLR7Yuwr1SdtXlV
ooWtJ8wzVTHGl8NS83RNBfG5HyxU1Wc6qwQqlmzidX2Iy37JX8mqz4gfZVtpr705oalYN85sXXZN
SbOpRaaouFsmGR85WZvVGXHr3XImKKqnXcQi78DPiZ0PmRTYxQenZk9KLVAANE3FVpQpw5psePEQ
1yAQmqedP8bpnrHiQQiCacJ49rh3Fh5t/L7bVbXzlRzL97FYbqZ+sdjD8baS6CJfeM/QQmjPASzb
sUdOZyPnfdJM5PCGew8/7rQoxkUOyCs9jcsKjr2JO+lOYOP6ewv5cMr02c+9u4TK9mrhVXfcBSgb
BdXvdhZE8LgmsSrU7QFZwmxVYcyhAodiI3ewXe9qeNXmblpaeYuNyw7GtqyuhB/KM67u+4JcA+19
6hYELug8ESNNz3kW2tdorILId5fjWjnkw+OdFHZLA9XJc/ql2cTA2BJr4KyGDOZwTX+kCKV/yCah
ckjKNHnN24oBbg5BJQBRyjEq7vytgE1CJA1jPiCSokpe+9Xkm6ClhgLY7tBg+W8om2PMu+XCPZcP
AAiFkbwsiW9mO68AGrt3I5YAQO7ro1dDfnT9GVMojlFL66KS7hEr6vxMtT4DcTOM+MUXtvkwleYN
sBpxJScHOUzil480s5HbczuCTyAg9baLGHIvYGTgg6TNe6JGZ5OIoTrPPeOxgp7+5KdV8YXxlMlC
AXHupirrOrAiVQT0fVOGZi7tUh4xDDg801tnVP4eZtVHL3P0HKXjbjnjY0D0MenwMM1cqnOrHtM7
5TjALgCwPwPRzVBUmUUE6E7SazyjuBnrw7piqKA5DMCow4lLGiEjg3i87cVsHhTxt9wnaFkPzFbx
F9LAOJ+G0nkN41Dch66armYDD3TSpGkgkCThOCDZZibVqfWucmulw+wacl87bOdpWhg1RSfLqvSb
YVeM6RDAwbIvOJyh7JuhFOV8dt12wcbwgGVq2qsiBxIM3bKbD5ZsVnANY2LuI0KXQo7ZKtwvDtpA
mVpQ9vgdAfFPQ0D2M/yT1DfP2SkqwuZK+yqti3wHD8+5XhTmjkYM5OvMhOaEtqvzhKW5hXhf3jKz
79wLF6rFti5kfUwBUL+UTDk3Ms6Z6iajg4reqY8kN1T4bZ1mz3zpOokbY0+6IRKmLkEtCJelCFzO
qE+9nzw1nkouqtVyeHYoJvy0eBOW323LspXMglRK2tzYHvM23JZhIw6qwB47zteea1pfzNbSXQax
45i1pkXaEpzVpKcSmGZ1F1VZcqQ2mbcInsDucE/RIQEq6Lhddhwpx3DlRBQIheG+Dytewc7Ft21G
PoObOb2bWYXvVRkTMGdoQbVvXXizVx/CxG2ucRz05wytXIZkHuOFeVUOasg2vEkAKj7zm9Xk4Cr6
OruiI7/nUMA4y8+lF4f3s2ymrxA0j7+thRYtRHO3IOgKuy6YKLssamIoG7cRXZT7iY2eStYlTYgr
DRVQugRZ2RyK8XT0KbzqtL2L83wg2Yg0F8ZTfBRfk/C8O+ZI1zEgrwk2867uTHSSnTUf3KbA2j3V
3Ttm8fGMNNzoahQRBOnCjwTqoBa/0ED5T5xOL/JnMFSEbYGaYMYjpsXcKCr57j9ZJv1f1dJgO0r8
JQPkevgaq3+6/PqX/13+wWL58+t+7cTLb0JndPIQgeb2OD397iyOW5LHDNQI/XStmf7XTrz/jV6c
qWhjmoKgVx198stE2XZ4EWd0jvVYDfhZfytkhR7+n87ilmPR1vdcG1QBheSfJ8pdZtBcTkaLfBXt
TENmtjQoWLRjTXBPNRsPE7LPgyq68CIHJ1pft+u8JDcDvVZqkZmx2B1gX6StNd/HfsgqV59ZLT/8
zJjQLmcY3BAJDxi3UW4YZrR+5qsC6dB3HOpbT/ZDEHvmku614PoGepQwPpuCBZmKvyfeYMUSiDlg
DPPoOhX2AcVtzbqciPAGg0LbH9D5jc5hTtqcWgP6x/rmu/j9zQXgiInBO2ub4mz1UpxrziCdYLFG
fi9yVEH4hmVpnbvxCl+JZAjzka7omIBuHnN7u7CAHq0UHapoBhqTvU9jLILE4LIIh0V06crQMA8l
niuLyhi6UT2RvB4ug3drRFR3heqz60V4ZAFaPtydwp+7s9grH1kp+JDtgfq5Nbydo6ZPerVoAm03
PVfC2JqG2e97wTS7miRzBxPaVNS7aPGKu8YxPyKvH14Kx6F7kLrnFHsUKJiaXtkr2uYsLNsku27B
jPDGQnyshcs2Sbj8MpneO5Fmy9bP+oosSI6lHvFfbpqV+zgqZHc95EnSnkvRoRiLigEshG8bRUTr
YIrAG9T2qo5DNIlDM+TjD8uOczqEodp0cqkDJUvsKd6AspK24cYfBfFliUnkpUQTLeTonXde6EMv
He1yYsvzGNf0dG3SNxTi8KyHUiltsQuLFRZyrd4atLiXyRyq+iKZlxC6y5CoMxWL8KFprHtzbjhI
OQsJd2URy/YQjYa6F6uPmNKSkXqbBDWlNxbFfhYmK/HCifg1a/rLhknNReavy57zk/FELSLQQJnh
llEBdUZIj4EwU3uTra0bSFvUe3zuhLa35g/wVcyXptA+toZx4RsryRxCovtqjUvqdkhWbY3c1UoR
pNemV911s7V8WZ0T8TLiBJfzXEzyIdZqKUwKo9hjfM/ljaWypLrJ8jr2DjNkoSyYaJbcUyoRfNYU
IDbPRTGrlYlFGM2wbGRz2yyzdTZ4bn4+iCz89FVV3dJAb6lozTn/NHKHLIaIXDMZ6tKatMsm5QcP
m7GuFUyREXX39yqfTOTrWsneEo/SP3K7W29xRBWhjU60KvrIgObRdW1+vtK7e0hiM0XyzKxs02nt
fLMyfq8cC0G9PInr/ZPQ3tOa+xBaX8UHoaX4Sd4tN0DGEeiPSPVF1nQMs72Y3U2MU/UULv5gQwMY
5mhPMYDcP4GzAhOmxpwLOkBwybQ3INc2AXOK1PeqyTvjU/VAKltIGB6x8JsR/Edza3WmUREZGqXW
OV1SJ99bxWJWO7Af2BMG7VTwV8sGgbG6K4GiJ0fDoM0NQl+H2EAVf1dhf0Azxts00ML4Q38ciX2h
fyRXDswOMnsn8HOfbMXVmV7CQsFk9njkLjztvEAOQFmVR9qQwcfNMGWwORVSnmLZ8OyIeYm2ccjJ
QphIV25+aE4+DwafxBNr80eccvsZ8MvvLW0NWbRJJE89/CKmto4gIcRwPWb4SRrbQw4HAungaLuJ
PDlP4qlDyj8v9Vm7Ykxp8UHui6qfrngETHBD3nB0tJUlsrWrBUcEDpcKUtMDOVujulhWbAQXuYOS
N12alCIIhTbpISfHzHJyz1TaSGNw7pJb24J9ti07yvJNpm038uTAaWXX2h80CLQBGVyetiP7J29y
ffIp29qyPLXUt1hW8TGT5YGnGbzzeDOYTvLmaMszkkrcz0obodWYItNAQJl/WSenNB7mgmHqyUEt
Tm5qPLhUSs7JZf2fO5X4f9A05lCd/OXA4fmrff9oh1W7xo5R+f6RVPqP2Mgu8/fx6/fFzy/f69fi
x/nmKihjlim4rRn4/2vxA9/YczyUbGACBQOH3zHQGERo2YJCpIBI4FTh/Fr8WP43y0H3Zpq+Bwfj
bxY/uvb6o5rOIqMed5tDWh0mVPNPKoSRo11TV35yjGqw4b6Mlk876cA9itr4Motsvh4cFyfIapBR
jn7W8Q5pP5mfuI7HwC4W6ATEl3+O9bSwz1opM8eut7+gN/dsNFn/gNSdDs7vhj3/INVHk5//9K4l
J1qH8CDes48kkX//XfB9j8dAm4uiYz01c/0Y1mZxURZV0xwJWkkpP2RyByMKNAV26U0F4/SwLpX8
rAxo8jId5e6v3xCywz+/Izyx5G8hXCH9DyHtn1SJaqppHy864GuRK3mjY9h++kxXzpYevP3JngL7
K+wALcZJSNMnTssfMQNb9scK8f4WL213aCtR3GCc7Z5L1lItnUoux8lRd3XbPHey2XmwTINwAvqT
gMGZtvVALdkbhU+6AZjzTUfuQoBcHNyarKl3Nu7UxUw3aWBgDDPO2EzdoJyyZ1QcdBx6MoVcN7yh
v2TcLX2XXxGyMDQa5DXspD62FaVh7oVvHLOxu8TsgJ8B0dtNjiKCJpx5bIwZdnyHfTaM6x/ehLMK
t+C2x5S2RiV1WCOhriau8312yDNQiSYVWJl9cLvpa64W46PoyLdlptN91ASCJVBQE4ZCavEuhzxN
z6ym8D+mkupmctlowjo9L4RJY8uBSnDPDM24G2gR0Ohz+pEpFRXtWYXi7Hymo7jtxmp+hjgS78lz
yoM17OCFkRN4S/hatett575tSGdoWmftj9O6SPsMX1477v3WRYTTu0XMSC2qnWzX5z7kVVKPp3xT
+YIGr4h7WFsVNK1gkUa5TWHov7soNzXeoKMBT0aLWeO+wex9yBuvWNCyVHQpZVQ6/gYdd8u4m2ym
q7gxlw87H+0X9vbmM3TK6r4CZ7QFTutDJqxRsTr+aPOi0kjJfvHn+aIp50R/FnP6KQa65AfXsCA6
g632zyHVJuI64zEs90m9Ti8rLAj3MKJFkLs4ick7lO7K7TGboxvwWGPZKGm6308kKpyN2Ri+yHQ1
LuBMRwdYIM5totOugdvK83gaqfthvl66TrS33T4Lr6eCHJUtnXCU50Xvp++lTzogHqWemN7IVRew
4sZiY66KykpAVaGL0Jj3S4bFOQUK/MFcNjkjq7Xb0+PqJwwzGbiRviwwofFrZU9z7iMU8go132M+
X533DDSWc1RtSfRfgPiwsK4hHvq3cx9VpIYXRZyfW1PpTU94bEjTKcIxnen6N6t/KNpQFu/pnDa7
IfHH4zS3AyMF36nge9jRkF6sfZmN29xs+j0jz2g3uLagY130V96al4/kgq3mDkNPBivRrtsjdu76
ecq8lY4KonwOhalsoGIt5SORh1FJ4FXaPyGQgjTek8Luwvza99r3BiIjbXEPqOzOGbzlUtr+hHAZ
NeIKB72EqZiZZnuVEqBEnT+61nEZ6CxtEtf2kMvitX/FlAKJy3SGYQ+HU5x3DjM+FgFPHCo/BzSI
6rl7XsowfekVChVB7lBCAlEN7S3xkucqTe1rA3TupqFEabcSx1cMqAufCsIYGQGjZ5qLmz7JiB+e
bKCBBmOFfRHJ4rlDM3yjqbcQxL1VHNHPcTZVLHSkopV+4GaregTkz1whzOzlyVtKn/grRxpbyGHu
x8AmSHJh3PEpFKbMzk3HcCYeJoIeBUQAxgsyJg7b6EUFmNdoxF1mMb1qNkWHyBirIh91ebmUKiY3
J7F8O/CckunLOmyBIy8mdWnmfGRkqt0LWY0cnaDDPs/lut51Ekgs4WSucx2WUQVymHK5REcNKIUa
rtjKbq0wVyckDefgObigPvhdBT0ojc3yfcBx9gA3DI5aHTnNk0p6zBNx07X3onXNndUija7Gknkg
d9VF1dbDGQ9slGyGok2C2cDkEmcoY0K4+YeomC4bkCX7OhuWYwGh5H7h4Lpfoqw6joYcPsMcNR22
aZ/lbh5K9CfkaNOZ5NHDyL0tKZU3CcX5hqMSTE2QLgaFD7q25rsXeQwfrHnXgVzCdCcYeUVxDXmg
S1dW16FF+ns2+i4cIoPwSAm2QfOJmBlPjIDRW2ObjLxp3AhzdG4sy68PtUYchZ39WjYclgPWBdyi
VkuEkYYiqXowb1KripltWdZ1uzQMHkYWSyTF5Wut0Up+kwNZ6tbwk2ZueJXSKQR4A4wJAbrYScuA
6hZ7aJEm4yaxI/dyIajlPM4N42y1eSrbuv5KVu95cUxjn/kpFCjMvBjh6521GtiF3Sb8ov9UbMdm
EW9QYdRZV/RlYGmy1KwZUz6SdSR/BgEN5FweV1POt9762gm7Z3xbq0uJGAgL5nj0iRtCvFwz/Spm
6FYJqosnDhIxWEW07/BiMN72QxxMmoxVnBhZYeo/T5qb1cEqQlLf50SURaC1Qk3ZYiDAgFCY5wwh
663tD9WTgX4PvUGPPU+TuiKn7HeyWZzruJi+d60ZHutYo/xh7GwaEt7S8/VE/apPCbBAF4PS93fW
gAZ9ZyFtXLf9rFNjq1OAbLr0EKJr1wkg8fmPKRBI7kK3F8eiC8mddRURtOKURkvLGvMrBk1UZsPM
UrnNrUYexoXFlQQ2jbcf3G0ze+VNHc/RmbGURc5d1CMkKKiGb90cAetZZ1iA7VeyhZYN4FnyckPZ
kp2L+ZAcXe+UqVv3emUmp7x9w6TdfYXKqe5xjMF3Hk+pvJFKlsuoXNVz743snEgzMrGpa6j64JFM
Jxgzz3TPkHZMXZDWDdm/zikHONaRwEnbClz9srqzocE+xMIJX8RgMmiqVBj9wDiLf5ZMKQUAndsY
QAd1XNy/k55DEDE9tVZbseF4boZTWPEo7XrCQOCl5w1NNhaJJfsofVsw04l7lW1au4R8xDIZYw4Y
J/QHZIXgREjrlZnpCN2LNV92nPJskB+zHOuvdVSMzGMr8d1t4k3hGnRDFabo27qSJ1nWZrJvk9hF
fhH1y3djLIb6vCZWINlDSRQEEE7ZRQIkheCrdhovmDdXVB7Y6vdeV9aYEm1CrCyO1ySmOtlEzJFt
7Ia6xnQ32NM9ilJJjFcGs9zAQbzxawdGYiyZQtixEX34USNfsbrkY+D3UfhT7kvM8J0Yfewe8QAb
2AlLbusR3Fh7IZuqeeXe5C9MryFPTBqVip/JcJBiZ2RGCAe09Q1cy1GIW34A2eS9uwRc5pf2FIqv
VHZ28qGSzjK3FHe0Mwzo7xce09ErhvfzIevD5rzhRkX9o2LL3YZQQRhP5TK9XfU6zRRDfQ4FfTPQ
KT/hAB7tTe4k4Ydt9v4N1aTBLaiy6LWcuxwGTLm+IMKdLzv8AmdZF6ljSFokxCameXcQW0W67Rlr
aD1w8yPkSLTQW8tCRtlFlwSL2yYO1X3tvSG3GbEmGDlByCKpaOTZK1BYv1oygJlRRSwXq/ex8Rv5
NCjP+DESe3Qz+UwmNzMVGBkkeDdei65VBot6SuIjhGl5Qxh5/tVL+kYbdoLyDjOH2IQ0jJ5o6CB/
moeWxLoyTRdjX1omC3ecjMm9mJehuoTi6nQ0nnuyaiyGON02IoICSHAICmILgdMIAD0XuBiiMbzB
EVws1yoZ1m7rDqGfndM2JJ6AejXENUFmga3TC5qRHINUJxoM+Ht2yNUxuCe/RB7o+IPZJglhaXUo
AkoE1NX0VnecMkl+MJkNiVOQQq4zFZrQrcmFqbP0Eo6vs2WH+WEPbba3/OXKKwbKbp3SsOi8hojg
hlKsHxRyHomkZDrQgCbegUjg+qYdu4b5fKuuzVMQBGbG81lnQ5R4cS8anRcx6+QI+DyESFhoBtgY
SJZYiJiA6/FmZQXJBnZC/kSeSdRGqDf25LNkB6lzKgT81A+KLX4FY9FBFnXhpM8Z2WWEMeukC9zM
6XWj0y+kzsHwT5EYo07HMFodlGGUjVk/VMRn+IocDZ6W7HpMR++paYzwMdV5G61ndRf+zykcBbry
+swhVn3rYPfa0s8iJ0tHdwz0++kREmkzkHi3nerhJurM9a3WqR9LZo7wikzEWbW4tws00mtsXaU6
LQRhQ3Rojfyt10kiwN9GIP0Ylq2qfZo8PKVdWtOPdmbgphaisyTmZXS+qHDIFfvKR+LSdXpJSK3M
Ja01cWIhVN3TOScGJpivYiQnqTFJQXHI3LpfJMkomG1RyCBiAcRCbookbvshQQpArKDOVUl0wopD
K+ylRX4BY4MMiaJDhE8/gu75TCbDJpoM58oNPf6kE1ymZmqPk051wZGnE16GU9wLnp3evwrNhUyM
qeg+ehWvHrUSKTFMP1g+YVPGD9CldY5Mq06pMqa0y9u/3yK7Sj5anGQ/9f/9Dw2vk2fko6q5/9hE
/vmxKvjvL7/k3/1Gf/i+3T+fvgmxyMF7//6H/wFxx1z5bvhql/uvbsj7X30r+iv/o//4Tz/Dyh6X
+ut//Lf3zyIpA/rObfLR/775ZUM1+suJoX4X//K/+ve2+qf/2fZf79H7P3j5r70zwGWOY2MpBaTk
ehqy+puG1/yGbYYuGONEB8nE7+BL1je+kq4WthAOjfh/fpsbWjh4lLIY8JlCIbolnPrXT+KXphMf
IrPafxwtbfv/tnfmOsr2fOwvJlFkf9bwmlOGMaeriiOFZ0n4RR9Pjzg4c+jUgDBKztIpy66otTuu
NlTpXbQjI+6BHSvZ29k6FBd+vUbWfaHz4A3D7QOimR8dTq7bSSHV6sshBLrf/ygjjxgdPOCbmlnh
Lg7pag0r+5xtzWzRHXHzsBxfYTCmZ12m2OuMOTnwYRh7a5XhjoisacdcvgqauV0Dy6FPFzrZ3arT
6+FNvhdq+eqtitQnnL9fyscq1+Zk7SrXXo5OxPjKokFt9jz8tj6sVk9N597Ffk3ARqRzsUv1WIT9
fdUPlG+gL+aYks7naG3iu7tUJsL+yRYPUz4Ax4wdJmEMKbVhwdsmtogfW9PtCSpFSjyreNnmo8s0
wIF3yFE1DkYaoXDyUWyWKE2CdOrLHRJmMNQYya/7uWaUmsXyaEXGtMv9+YvT1nCmFlsdZ6AvQWKZ
8VGRZ7LHSsCYL/bhiTvKYC2p3stx4iygaXFD8YJ+KSOLRL0PCsEHlMe7xFwfTC/8ipal3GZOnT7E
6Bt3YULl0shiwrFaRAfVYsZaaCgFsdMd3CU5djne4aqb4/2Qg5Hwpk5xmJ7CM79YfLAcRkkGowtk
I2535jDXwdDCezH88i4DJrkd6ThsTOHIu7zw76bKKM4jpmBHG8zq2Vo2bPbl+r2vl6sM38jRm/vh
LKudRz+LfhBqc1vKTLF0TiiA5ofRpLnLLDujl2USTh5+zF72gDQzu0TCzEma1totwr6UfIUTM9Io
l/pJFl1JONuJKtmeCJPVz7RJMmj26B3XQNmhy+rag79fkBBO1TpvzCUiMbtxtlbd+/TIpuUAZqOi
lHCnhzmby60x182mlYM6ELlZMycpihtbwsrn8i/nqBOTXVUMyBCRwgdQA4oDNq+7fhT5LsmsR0sD
MxlJpiia43k35vWj6aKUCQ2VH6niCeRN03fOpnQ3why2bgZSvY4SIxAllraC0+7N3FWfpp2V295F
aOQl2bxfChdHEu0PdI7R/Jwi17kf9c+EaT+A9sjRIcbGkVJV4z6d2PmpatnhjsaJBZqhMKZwIby4
POSWUd/nhY0L3Tz5x1YLbxOzdO0rK3ztMWu63kC6o5ESu7rNxPe2xTmDcQVzWqdtapY2rGmg/asZ
LfS9tJUNURqEwShn6EQxhnw4mK0qelDexNgLlSV+uGZkgIriqU9RjTYCC4Fx8tDJk5+OAFy8dbPZ
2tj0IDO+0c/yrQ1VAE487+TK84sMh14s0K4jGypx7oF0KO7JclsvLJI8cfahKt7LCBSUQWLQmTRQ
I9PjWComAVyUgx+2rn0BG5vKbBAkR4k4WmdGq9o+yMD22RxJCD7G4fBanzyGyIfxG2aF6T/kZRtr
0zh+xPLkTWyrUVh7cKhgdJnzefu59oBqGdVSj1uLg8Tr/9+4/0MbN05ZPfv597mJ34nx7L8+3rvf
79e/vOo30435zef5YqDEKITVmSHIbxu2+IbwBh2Pa9sCO87vLLfuNzy4ntISHyk0Tv23DRuWuolc
UCg2ecsRvve3sjwdDV78w9iIH06b1vNNywOa+G+EPuy7WUYoPSqHGRnyNrbxTDwmTeR+t7Wc3T0p
28nn0S3x1OmXq1KL31Mtg19K0czBihL5JWG8/2CGtN8sbHN3qpjcH37fDmbQLRYLUorz7s3RgnuP
J5YTYEu8ppdMjQeUAnH++rNOX9IWDlJJ/tyGIxJbWxsP0tu2S02KpmFLI0iW3Dl6ZsSpHIT01O4h
lk1rYHYgBvdWHfnmtsxM3IQx2l9vrSw23MS5RIYS3bltm/xIkkYgwzGRiC4lY7ujTD3x1EZdfbtQ
ibTAplEtHD3MClWAZBOReU/QyBOi8+6JwbWd7QwnxYkyEgpEGoqRIHawVZp895nqfXYJcaacomYO
GNNgq8tWhKoBe9y7bRD2PdbEwYNeuFnE2p2VhDoOF8YUHWINDApraIB6IOBnR6YkoUmMhfZTQAlK
zseTy4KUOO9ZG5zyYKBnOBOa6irYAEnRoHG3T+Dp/gShLjxP60pFAvCqaBrOmZlmVnuaXq0jnr2L
zNZQa7+gnLuoFMvmpuzAAAaD47Es4QCprqraXCFttaaxHkSlYdkQ/pbkgCApwvHQnsDanjxRtue2
9Yu97SCe3CQnFLeTxv66SVF3dSzLjHHOhxO5e2AZZqdthh9kO0D2HlVF876DLEIJl8+sxBh8XRAg
ydD8RHW0ik0TLc5XmJWkqKA7a64APizhvSS+iVVQghh5Jm+JrBGrstCX1xk2GMDyygKGodVp6zkC
fYReputI+zDFXC9koQmdRxUuOI2WVfb3uCzL6KLrKru6i7Q8ZRO1bvyCKSGyH10X6NKtV4PtoR4B
A8LjWZBOf2L1eBrbgzYIgg997gKaz4nsU2nIj3Hi/UjU1G/DEDb3KVaNyxyB9LzViTziTGlgkHli
B2Xoy16oaCAK+X5qfW/sjpmiODGH0p5qBhcwzfSx1VQi+2dEkfMzsMi0BhK+Ofvm6FK4VCiu1lBE
DytpVPG8FcWQzvfcK9N8gVFiVYEEmn+Imb4eIvRWSFSNmjN9EkfqdhGGemnjscqe7NgFxM4gcbCr
89WIq91Q4ccOZlnk7kH0LeHTRCxemhw5H+qF5AOrNn12Ixla76JQyb1TRc/gmb1X3AXqkBptGOQz
mx+Bff2ht+S0YxFsqh2x8d3bRPYmorFZ2wNsUkP4ej/P79esGcVxbcB+M7JFWwhreIBSgmkZfFzc
xlG0s8hQemutBNhalWKOuMB3HP2A/m0ce8dWPxpCCScGcTkPIhgqNNHwjmlee6sTN68JtwdOhaRd
sgclSlvtJzHj9sXOQPPFEHzDYy86UVGqDyDaH+wEk/6mGkSdfME0hZPSApf8qAQ0mc8ip9kYVAMR
J5eSGed0Y9AJDMKTocNvwmr+Gn52etgG+ZS7UBlYZHxI8sUhPFlDGlRFtChPlhE6UuDuo5OVpD3Z
SiRBQnhMGtUtYsvArcAAWTci3Fu25umlrWH9MM0eRACdVmwrzsnComjivHlNo6vSpSXRy/SQnl9j
n9El+skIs5LfSVLuySCzaq8M8+7oTWr/TA9B7gIFYQ4HoRn9Bzmi/95TVuloVBnLr2Wx4xc7jAfU
VRY5vVthJeqaEC6MO4328PQnO4/fNJm8alLPvwy136c7WX/UmprJOcQxRhtJGGEPsuJu7A/yZBuK
sgGLjDjZibC0lLS7hd/0G+wpWI4Y0OE+Mk1Rb5KTKUlpf1LGIObLdjJuNbaFOd4S9mR3W6+oGLJp
h5MRTZid6tZg8lqtESYoo2ut7zYXMKZ1NnbOvRFGcjhMtbZPrScrVVgMOS+KIF4SasXSOgNDy44+
DzVZPScvFioNfFneyaM1iQi/VpNKWjhrhIhrZ3NaNc6yJlX33cnpJU6uLzLZrelQntxg7ckZBnUK
l1h7cowtWdWHm+rkJPv7xd3/Tb/lv6qM26Hc+sumzENSvufVHzoxv7zmt8rO/UYIHRoh6zfy12+V
nfomUDa5ij7ZL1E4v6bk+IDn4VgoEzS9K11d9P0q4UbgpDQRzETCjQPaVX+nFfNn8Y0JYMwypZbd
/B/2zmw3biXd0q9SOPcsMDjz4jTQyZxTUmq25RtCliXODE7B6en7o/ZQtlzl3YUGTncD52YDhq2d
KSYzGLH+tb7lWAZv40c7ELFHvY3bRMIRjtoDh13a12Ob4lI4tBhfpjAVwUQe9a5JB7tZfbcN/idm
pI8q0PLiKECLvWvZqNofvEiOhe3H91V5Euix51bzpm0t0tLaa1rthifKu7QVIowZruuUZOwhy8c8
/Qv/EUrYDxvb394Dffd8BrydRSn73g9VytwFfN2Up6IbkdvxIHVBW2aEKNuxsZ5+/QuLn14NmBt3
lM8o3UN9M5Yr8p37aupkZxAQSU95rJ8MHBarvh/drXL1GoK1L62Vp+fFPrPY6zClsw28OO2jiLz6
s9spgk3OGMIqb96slIUg+PW7M3/6PKzlrfEcdQxIdbpDpOD7d9cVhOokWahTOxjJNtRa7QsACJLq
gw/KKhBdy74UIpz24reZesxiDtFrCtvGjRbGHI+dvO7wWCdef9PhP7ltpGDp1GZPs4MSaiP5IswK
fcBWt+CZEEni7CSo3NuqVxDb5uHRD5thnSt++W7wj1Vk4LLFKWO5RhpwQpqYmykaajJwM1sSe+JU
+ROFY3pid2ILoZN6yX4AOhZQbjkxb59tTBC/vkocsD7cMhD5uEQc1ZYP0QHZ9+NlshJAlpPrVuy1
3WaN+7pZ+31uf56kYjMIcVmvjl7skqNv0+61s0xMCy2n/AZjvkWeS2VaT4GiH7X3MjEz6zknruUE
+AR6sTKmISarJCiZacKqJueWWGxeXbxj5cbkYIH9VXrRePITqe3teImGFWO9mTscxY1OaVStzVvR
FPHXmZj6tabneOyN8DE39cPsJ9gMyDxf2EmabUn32nc4rfzA9voBX8DiHAANeD9nA5EvpAT+2VrP
SR+FvXOZNSGb4gjFIWr0u9qAmRfnXnavT3ymWTgbxzmTCqeHbbYMxI3ROHIEcShvaycTdGkKd2EP
R5TUkUFls/nS1WG9lmEDhVuKudYI38rs61DK6RAOriyeSspennV7yjGGNymDSKLJi/ZJh7h5g5+w
FXsGaOrcWtMNiXrXWhccYvGTF4QJwj6oJzeGmCCiRK2LwdUZ8aJ9frYHdq37OZnlE/4QJtx5n6Bg
Cbdg9kgJU9+AFh+Gp4zJtbY3Ry8KELM5JFpitskiR2mUv8WUKzG7Agd1k3I6wYxQNC8oyB0ZrLK/
9YbZhA4QerIIyiiEa2yLAjCwooSVNEM/lNN1bDZWiavFUrtmnj4z2zOaja3jVtxPo9b7Z2bVYG6a
ssT0F2OTPdgtO4DdqIS0v6Rdr73lRc6gzwL9VGxhQIXXkwawgapUX51pr4lOo5LsvUOGXlsqhByH
c86EdabCvZTdel5KcZDitiyvR54Sl1Hoz4CykmL+4liNFj/EeqfrB2rDZ/1Cr1CxNiEWdiL55SjI
GJc16rQqIpGTGDdSeVJycr/mbeoZ6MLt9IkP14PhrNjorSgmrezjqGL73imxLFw0meGOhzoi7Eum
sw7HQ0oajwoADgftCkGwSjeGU7kDc/FodN7w4VIEoKPMqjai7NUZ1XzIQYEdZN1VSww7eqntriCV
roP28EZMeY1X8iCJjBNF8d0+7pIJempJm3plpc+JmzYblMdoT06Je9MNa44kONWXqG+2ni2hP8lm
RDDO5+pKUUq8J4Fh7utEB9xQl+bOycdojXOWQ6YamalXncjwIXiK3t/B1+INOeNyCBBVEgqSUpXi
ps3UcMa1rm0QImo9mI0iCakowwy10JYQMpTbS50Eg2ustAV/vWmwwmqrys7GY+cZ32o6w7i3ksm8
sRxJ/9rIkYIRMbthj11q4sHkjoiiBjBFtY10YO+BxqgPtWUgsSYEA+oOI+IgSb4PNkStPhb1zmwn
fWM5lhVu+jHrzqDqYzy55CyJH3un2TZrnxyoY2lrI4UvEZSOHeZbaSOe2pHW3fmdxqZ/7roX3PU1
WrLSAWIsv96+rs0Xq5DGdhRzvkWF1g4V1bzX1ST9HSNk84JijRu/lSHnVZ+cLePivWww/1NVOWq3
oenNVzXgxbOz7KALChL2cKF7YhCV7gOpyL17NSsYDNwT5DvwEGL4w24Z+FNZH8tSGbctzPRdLY0h
gIrmXJZhkt4ZXsuE10Wt6TtcRhGc7rNqrcvSry7CyPcvBJbuTeVb+jbNSBNbUPPnikA4M9Nx7UyG
vODzNZhUNcMW2nNP/t320R5Q7eee3TyIi+k2duu3glsoXFfenAep5SXYDvpGXZFgkXeWNuZrr+ns
z+PMxCYVWbjrh/BJtFIcMqXExqTUaz8X5bjNxhhQQW2ZO3tOaYLtum4HEsy6cvTZYeCACzQPOSqS
L/KCGX/pZs7tZDu1EC/KsH+qRchuitPkLlZEkBgYlFAVev+lZpndZRY1PBG0LibZ2UHgNFkRx0bg
75QIDIQ0zIGlP+xMHHaPjPrVGBS2514YJKYCo3e0cqv7bXEse2DOrLWWcdcCAvfXSUXWC1vHmEPe
t8rhgplHdeUi7JkbpxlkddKi0r4lLl2vkaYxWnbMNbPjOBuM/oAarDMf7WFuvU/CT8ONk07W2fYX
/oqg/psRUTeCIam0Y82xeW8OJPDdnPi+8OMzRZNECi29vSVzZEG7kjjSymJr+lW96VOugnS6lyiO
EvzfenaaIirCbAY4u4Ec4eZ91XFMpPa1PgpyyybWOx5YTvyZ5yRVSp0FLBbo+NHjKKoHnQd7x9Iy
cYBKWuzDKMXUXZqIGqlwrzM9BF4DtgJu/ciR186Ged4mWpnu09h2Lp3QUieLr/ahpOlhW5fNNSGr
HsXVTu9o3iNqRajKucBh1F9g7sZqwcJDyQElDOVl24fthprVepPbWb9UybrXUIHaXVJWn1OR11eW
SKvLBnNXe+qBAGxw5h01/vG148KHwC0SN2UwprQ+BNRXGlbgp6Sugkkzi/yWicj4WumRdVOH2hAQ
TIUcIHReXUYpz1EnzjzcxYl7Eekj0xQTSL9axcxoR1ivxPNobqSYeOhrPCSjbP3HEaHqGxZqg9qc
RuCa8S3g9HQ77WJLRZc5m8RbHUH5UBmZduOhO163YpzORk+YvVA6tYdpQ2S/tv10WIsCvdKViTEG
dVXOt+h1xZnzWktXSON2ziqG0rChezi7cMzZ2xZMHEG4Z2G2ilS2DFxCm1kk01xC57JXW43w3HYe
fSCOaaoq86Ww1VCUAY8WsPtVm/MkhJrA/xmpTcO2jJMyEuc4zJpqJcIUCHgSy+5uFKrB5k+XCNly
h1wgubjDxBhaUY+dla9px45k4wBVMnYxSCyszSYN9kDe2wSmIa4O1jyZ5hdsub15P8QmPtuQMlFK
502/a5lLNybRf5F+gtFVX5P284GxlP4kuRZhkQN4kr6bZ4EJLofkSQT8OTpJWwFgSBBvznmfxRVm
MBaE63lKIBCNHXVM20iA6zDhWr2+b6MXY8U/TAC/mQL+tGx8+OP/kYPj/1dFAXfFd+eNxUbyuz3k
6rnAHvI/I/XcvsBoY/T0+sPA6P0H/xQVxN85+dskr98D3svJ+U9Rwfi7x6TIwMrhmgbjpH/kwlEO
YKcRfGKr6Duey+n0D1EB68e7loCkQNAKXuG/Iyr8ZO9AU0AhR/QAvuYyzUK9+P4gSfsB+r+vTB7y
hnwqGk+HlWY2+VVbABpBSfYTKqtM/NYB5eoyEFZsb6smVQ+p2zjY3+t+Bj0ZTuwiRFuJnTv0Cf7r
kmRsHKcU0iKMLdjAxVLroMm9So257W45UmKJUliSBY7G88S4A+yLy85h3b5PWMZl2GK8z1269xkM
Qwn/G9bo5Ev6PqOZS0WGAu2es1gRA20gXl61D2oZ7lhlFj645mh9oyCmv6ji0gPAHWEHYVcNpCyg
Ilu8tmVnPczvQ6PBGnhwAt5yV2hA8ddmmS9N+VwcQfzHZ6mDa1otg6RPonbse98nXrsVmkez51JS
8+RYcd9sJ0zD0bZgc1purKTI8IPQcvNgTyOmyff5V/I+C3ObPur2kMamnf/OueKYA/OKsiyyR9j9
YWE1Uz/d126hnfizNlO7FRtFYGQu20uZuNZ/Uxj/t0bCfPnQVv71RHj1nD7/LeBbjtGhTJ7/dqea
72fDv/34n991VELB4NX+U+/787su7L9zCsfrItCV+E6Dfv6HgIg53yJVR0xWvKuEf37XWSBYN3QU
R8s0hW7/WwwIXuJ7/Yy5tOm6BC6xhfkIlu7y998pWggHowNwWb8o6ny4xOBpn0pc8HMgncHceBnT
6ZVl9/3dd9frn0iHHzUYpgGMtYVrChxuOoeSH182qqmjZ1YXXSg2oBtafIkctc3sX7dpX3yplKe9
/foFf9LGDFQxyzN1/HHIr9YH5U6YkPyH1IguRC4wbZSjGS9GdoIuRMXSVdOPpKJUP10Bv9e+dJph
n3/9Bj5caMyBvuHi2WPB5z/m4tv7/kITElM6zk3z1BVjes8izm6FmSUYCT+7VC2UanAu/vHXL7r4
Dr7/eJdXJYBrGgvrmxvKXT6H7z7eQs9dm52QOOHjwk5f4uP/BDTAebVgSmdYatv8hn3IQhjWKjKE
mnSulR/Oz2mBm6iATJXjT2nli6kP5XpqtOl5mFIf9HBdD598Lc+/2YSiwLe1SXqOI206RE6WXeS4
7a7CrEufPV9Rh254851B+ychHaKC61//lj/9kibahmtx/+IH57H64ZdMp9k1c0oaT3Mp+8ei4Bu1
0hkO3RZYl8A0jDi7ifJvc8PUb3/90mLRVGU+RbI8fPvP/0B7Z/vJbUwJJrqw4Ej/4wWO+1ZWWVRN
p0mjT82cDcSnRLbpdZz21Tf8g9DkGiyxgcU87CskcOpMRTK/8Z6tv3gv71r3j++FbLDtUxFIQFon
kPjje9Edk0G9Ow+n2NWLe9oAzB0XAz9UFxbyQZ/rriFupXPK7x1aa8OmS0/M7mnio8+2rAN9hByY
eQ1DvSoDxkV/MvJQ23n6VUyXEtZKPcl5ntZUrI3msJzb7ZAiARN7dSDy2er3Ud5laeCEzMtXv77S
P0nvbEhYplwUDN3xxcc9iTlHlZhnOZxAizM3JLWDHGj7RnvIdZF//vWLLYidDx8raB5eUTBUYZH9
eEvhTPeMuOqLU9jm1pvmj2SBxiqnd5zcchKUBG5gxliFxoAJaErQNbafI3Hr6Oy955Mb7Ga7vivS
miBNKipk39kyiLWUntGPf3Fpfoqy804XE9NyG+Ij8j5+8FXTTYPoFlgDZsTDQGgBA2eUOCQE2UiS
s0afblDTW3ycoe82exLThHp8T8WXRlQVX2Ehtm3gd6b3MOlF81qYGgetLvTES4TEsngRB/VWV918
+esL/fN1ZhvLo4w7xWBO9jGEb2FRBRXbdCc714dt1YZpoBlq2ulW7SJn+P79r1/v/Tb58TsCzBi8
AN6qxYv1nq//bkGkcA7+iQn9Jk485wx7mDFvZfZ3tOAkB4zF1sXUj/YGRrD9yYvMNA2MigF5OTRP
DAj17dwYhrsyyRhDlczq5lpBR2k4lkXzeaYRfsOmut1ozRgf8n5i5cNzeEkYg4CIK8Tu17+NDe/p
w33K8M1dhj6+jiccoMKPX3kTF6yG8EhbDMlXc0vNwdKmo9uEZbSaecDW6obpK6DhUgakgM3sbMyW
iWWjlta6y/3QOuaeqV2bytLt1ajNZr1yO88BOOobj77NDGDyK2snQhDs3ihJm+eJg/ZQV3W295I4
B7VDmmtcwypoLikeKtURKVjKrS8dbxOR9l/yD7H+6hYFvEg69TBtmH6vJZvaqpsvS/yM4ANS1zpL
YU8yBE/1VWYk4bdp9KxrBjFZdQIxZ4JxngzlH+vKwQA6lb2lHRlsqQ4JwS8eQdyyJNEKX11oSl2S
XLcONi2UGDDprSHU28sdRmwCtzi9NoK0+rnsivybi+ltQRM47nlebGeTtFB1C8ZAL5jFYxKWdfRZ
lnSTUnJv2ExWEXdSzDoUxyg6DAYzTJ96k3pv1CQqAVWVjN117zoTZWKM1KDD91Cl6iaG/+RAx6bu
kznEuuvd6Jskh+qvrKLSbyfhEeU0uk5G69LAGruKDb+5mycHEx3ZX9260vRMfk4g7H0qUjEQ9Jdm
t4WNOKgAz0oe4WAx4hcRlerSUZr7ZnVheew9CWlW5HFy1eLa47YtbLJ2sJ+n7VBCjV5n0lCPlg3l
0xw09wD8saaQTotBdiksZRCmS8C8zEL84+RKbQf2qVhh2vUvmD01YmXrePuooGgvR7c36LzzEOqC
KRTGTK7Kw3HGAc5+RhztjBU61HTZNE5jrMCDwJZ12woKYORdT0rvuRNGfX7xrM45d3EHWmfBOSFl
jdqNSx36Sxnr6rJeknAYklIqhyfoO4lmIfDk9Aua5H5OlGLN/iZ1Z+1LFmfaVU947zWGe3njNi6l
UbqAWinReSmgxX/m691CfvS952ZMHiOtUp9iU/QPnN7kwSb7euwI01D7oDqwVmRKLVIG+mg+RXFD
jdMo6mdTLFYtd+pKyht64RS3STakxXnwTPVmDIMLL7RRWb+zxMgtknljS+itwD51B6UiuXJtOjYX
gmG8U5aQKlCiOYFTwAhV4R6WW2eqmS44OXKcaZYDThsImUXlVnca7SWf0h4ow0jRxkvqjOO1E6Zv
ZCP9W0wu80ueFOV2eXAsaTQ9RHOt4PNAr5z0G0RM8ZaxJ8tW+LmACMZYQ+9FP0Unu4EWCRDefUob
Fzt7Ps3nUYTidq4936WZPervyhYM7k6jKURgIDfSQ++59ZYF9tGO/PJrm/dvQB6dSw4/1WOdxG4a
DMMQnilx8m5bOskEM44k/pxrTfkaEp84CnoF7l1RcIfFkz6dU2dC/Y3prNpmZdNF61lZ9FXM6eDn
bELzSt/10C/EXm8GX+GoZx6JG1tW9DgUQsIKJ7eDnGCnw7QnBhh/y3xNTNVTrdmRA7ltktI7Tb7s
bs1JC0+W1eqf/d6RT50H/C2gSWZYpmLmtsTUcWWD64Dc2Pg2Y9EKULVIaMEg4wh9reuKvZVKeUHb
5fig0L8ZIcOBZLwwxk19YkPo3GvZqDWAQQn5kVzM5bbVJFPiMLV4rCAl92DQW3mRx/1d7gzRgS6H
HsNTamEZpfJW5UFlO/ZrnyVk/KlgcVZWG6Wv0OnSGbNFR95iqGcn3Bjkcb+kMnQx2bpj2J08pm2k
oZsRSKsmwfdhBUhlD2nAJRI6Uwn0Rmbb+lLZmnmUFvM2LImcDjd9pkJ1QSGKzGENT5hn9dzXTPAG
+I1Xmi4YBnH0eRoaY7wRSxoakKBO/ydQi0pA8IsS/G62C1OFgeF8dEnWfJsmOZCHSHgqrGqp+0fH
oYxx3Y31Qs1vQ1IUzdjIeJV1fX7XFc7w0sxN+NCHRXwpStGcdSukrNzSW+DRNH/5UQCfynA3BJam
L3NOVj1UvPIWT6lVbuBc5el1NuaEP3Vdtsltp2Xqqe+ZG6xAkhonzYusgxpcn+lVIroALCsuikx3
cEqoFh1KwlJPtnhvXQYCqRN5R6dOk1MK4OBLG+MbW4sxEncNmPRnWlpApgBAnAU4Gr9sN/wy/XBr
VH79ZfY1tNsOvumlEjGxaZVHyZ6AGbWZubCbLVNyGNII9/03r4PRH/CwSxgkdzWIrdaGkboNc0nK
fzAq443DVfriFczJKsnZd5uOADLWOPhyuXIz16w4Xzsasd1GaOjZtuq+pnNLD1E52qpCweMExzNS
C3dZK9ydVQkodnY4htoOEke3jONAH1a2Mi4Gq+JE4DMJvG8kZ6u26zx3Y6ikueCdYH8Z86QD/FsX
CGNihA5AOtooShi7eXPOqWxicDZ38pPmu2G40ziwcVkZeG5C2dLWJjtKR9ZKDpWXE4di87LBx4ES
TiuQb65qBe2Max8Tecm0OtqMFTbRJTtSJCu/lPPtIBo69NSUvTXtzFSqiLJuRbysNC8qakpd/Bkx
GS3dKWiENkc6mQvWscem6KkI8uymz09N3Mz1us4j965vvexzBtdsxWi+GT+3Yta7oz1Zmb0xyK1b
uz5S0UZ32vppSMfxphaFfvaKEBLjKktKad1EbaUlN6kj1amk9pdSZ3r9nozlEe02Aw0NM7lrvq1t
ZNxapZW9eG6oHykn5bbsgcoaG6OOx2nNzDP/ClRDHit95LOTuQjboDLi6TMfrnMN6MNrg7aNwNk4
fKNLHLx5dRFXTQsvthni65ReSQ0xUw2nuvAVMbyiuA8x/IKy9oetNo4DDwiSqdc9MJunJFv8ES0R
qC/E6v3bJGqiR+ZpTOsozIArrANt+NZZRG3OHvGv6GBSQ/kEChXeSkorgxEm81nDnbxGehmxYcjq
2prsYldH8Bzf/5aqB/chZoz1kItpIlLOfGhis9C754UxmBB+Z6qYi45QK4Re6zNt5F+NIgZFDkDE
2/kY0wJlzlQl5wCU4o3NB5CyfMzzZhY61RUTZwuDaReM6ktmqGn1igwypF/mRrVwo6sEH2xrDrr9
nBeS9Xosxhy6hw2L7pMNo8XBQeXQFBb5TqXuOQE67r0TMi4n61DrpNkLdP+gg1HtbIeuYGeTNQvv
upqKbmNNSei/qMHICSZ1zNGP/ZDd9341eHsjn7LkNwPYf9lMZnmh74c9v7/w/81UrbecvR20tH8t
xl7K5jWXP8xa/vyp3zXYhTdHiBUanW3o6LDLMen3eYvv05bjc2Re2l2J0y5n6981WEKzgp9inGLx
PKawhr/6fd5CJw4ZH2dh8bLwINH9W82uv4kX359KGfYYumtwHGW6s9gLfzzGtQaRb93TnX0paFUD
gQoF3x4XOEllTrdhZ4yvCejUHUGZ8lCUHh1Z9LA2l6YcTediEKraNvM87xNGzdMqoU/UWCVsZU6O
5/fX5FbaO03NpGQ0Oz7akTu/DWJ6zMa+69bSk8C4av71jVnrxaYNO+vYuXO+YyrREegEmtu7U1yt
aBGNr8eZVX2lVWlxDBWmB5xd9fJ4j6S7bvRa74k7RnB2UHLaJ1oQItDncXZPycN47S/xHQO/BBVf
fZLfVRYxdEzY0/xgUNN8Meh1dSXiojlH+ZTf0GTh7iqOZwT9Qgo14sw8sWeqb0bPQ1DpQZ3e0dY2
rRnJtuAqGSKtk66KmZ/AvlhhHafEwRDLqZNv27c2Y0sWcEwF/ZYSeKL7KjfKz12XvkTT4F6bYzwT
WR1ZZILImBtCN0mXwpubUodFtnZvDZpMjuFY9ZS2RQAKVsqO1YzlRbeWJX5E4/Git8zrejxjWrTl
4Yhtow2bvVbpOPFDk8KtVtbWXjWRuq7NdibikssvfS/8pQxe5Oau5dIfGmqx17Bh0qAaiYIAL7Mp
2IawE1pYo4Q/v5pCvijhYdOJbXEEepZedA2DcL9IqMYYO29Ljdm46iPxVhE4jL0ZXPBo9S9CatZV
XbPhTjJrWo8T1SmlLrHQ+PJ3h/B/2Yr0/YL0P3avchmyth+RAf8PLlvowAjB/3rNCp6L6vUlZub+
2zzqXUt+/5nfVyyPtcfGz81ciEQGWhVrzx8r1jIGXiReRB+WRtanP1cs4JnQp3QWEBYm1N5lmvPH
igVUHMeyjUjuc7wX/r81Nfoo26HBspjydEVzXGKFHxT3hr07dk5g0+TZDjFZ987ONq3Vguor9t9d
mOvfFsG/laq4lknZtf/5Hz+/FIFK3yNauYy+fxL3FeEPPMaW3HOKecKs9IyYfW+64wMXxvkLIfWj
muYwUAPHbixsBXz9H1GWbR/ZQxha2R6GkFpxYokvk2Se9llc/KV090G4e38pE93TQPFZJoM/rvhZ
UtRuJ0S2H/L6ngv9RU/lecjiw6+vHp/+xxdahvkuQYRlPsE48UNCoPQ76UwDowCAU3Y60RXAcX+i
V4LZDf2dcV7LZJMYXq+GW35X3S5OVoSSOeNp1fGsH6eIqhV0BBQQ2xoi3IFIVByM8S/Iey9y8oxk
kJqTt7HhpOKRQXqkMI1RA5kkY2moIOheD5W7G3ATB3GECbnzo9HGFU6bh0TaufN7oKGHKbasq9Q2
6KuMNMpX0pDyb21W7PtnuztGtCavmy5Z0pYU2RyTKf7KfKo8GZNb7kxwElAGIDjNgTGG07SWhHuO
FKA3S71ikQXZPF0N3dCbp5o2GZom6y4MekpObidZJHJFnNIlkj9n+hNWdY7X4+j052lyCX2RV1IX
GG/V2Y2tGaqbYXxWXoSjsILLDoC5uRM2e2Koju26a0bzznA8qe94dHS3k5YPeyGHy7DzaFEeXYmF
sW9tOPF9k2I0dJJR0oWqVdEFdWX5FFTtwH4yEXM1bq1sULi0ADXH17MTq3uqp/QT9yeq0Tjmn+q+
1rftnEc7N3Hjs+qT6bFDGDnbo0/gE2Ndtib9blzZnsLoQNGed3bdptoKlI4nkEhdQLMECGWFMg4O
W1pKcKzJwGOI1MpvaujOG/pcPcmjqPEOsopDXOZVPwd9Q6/nQcNPTzMvbL2HaDDNB7uL7WSFc6L1
lpOZP5No9+fkZIEZ56OsTPsqEgDxliMg6l+Tlo9jrDqKU+MQgJu0dOhL5Icl5R5Wr7nTuUy94XPq
khbcO6AFCO+mwAoIExjW2H2NbeknmzmdpuuM0MulNiKg0jheDJxeln1CTXQBe3MeblUFaTTQ1EQI
w+qsbaF3/YYJvcD7CWZjTHV5k4+xcZSJU3kMUmDCwmuoiKohncGxWNkySa5q/P8bAtXmhVFYzgS9
qtVOihqUMy7I5mQ61q1rddWxU2YJLUMbL2HJJpt2quPToGW+OMINsjooCFnXVpsoQR5/Q9UrtN/8
GzwV/+HR+n7t/GkiSO0Em0keIrpgSRMfp5NT1PYxl9XfYdgbn8fcqT4RhKXgCyAKreOuN+1xhmcH
najCmW7hdtpNg9V/GSqteFH2mG47pfJPmV52+HXN+mKs/dALxppPFKU2GvUrDxTqK996sjCdNU1b
r2tQ6iVLR8tJT+m7oSGu+NtC/d/7ir+ADDkAfL57APxkPyMr/Vz9CCr47Uf+OAjpf8d5gPGMcNpi
H/tjS2Fx0uEI4kHWFjz6lr/64xDkQg5ymGwxaKL80TR5UP2xpbD+bvOstLjDfgcO/Tums5/J1h57
CrYsuunYpu19nMw1iuJqKG/uzsVZFuhyAFaQdZRgNwg2phvhrO78BPlnxMexizzfmohvZP6AvCoV
xwiQcS/fXbx/sveABv7x6YlXQLAA6B44ctMwPxzMGGqPU5HX/c7g2ZCA14V/mw0ukqpqL61RJXti
qi/hSJqhg/d/KQb/dQS2yHty/DtO+tNaKLbt5hDaD9RcpSANw+QNTX9L7aa4s7wwe7GMjAZkD49t
Iy5pi1yDFjNbkGVRLunzguC+nxyMrGy67rTY8Z+mWg33CVbiBhs/oYqDDONTlxfWxgTHQFUQ5xMm
UnuvTzZjMTx7yRfBhCZdDH1eyZezxqSgJQcTo1oTl2+E9C7JRweWtBp84NMl3ZgDcuPorCCh7hfP
wa5l3vZJNtbeNst0m/sZXQrzLDaDD7na71wOgqp6NIn3SGFAbajPrG3lmYwVUQ1kzcp0H6emsQXP
9L5iVp6ERM9WNaCCjPPm3A2JBi3T8GsGSr6qxngfwsECHJ2YkEOtz/04b9umVm9+FzZfK9X2Wz2Z
3U0LwtZIw7MDgIppArp6UxZfC9PBv6BsPUgnmLOunV2I0BtWBeQWtEy9IRIUUp5hlNPJplzkEKb0
VRq14Z1Q0opNP6m9N/vevTbaPDCr9CK11HMRoXEWpXFOFTxgPa6Ki2aU9TrRdKik5MyzTaQZZdCL
5AGGe3Mb6XIX9+Ky4Xy8LYfU3PResuqt5FMmOLgWDiOYsHgYqmy+6Qdj3DhxTGcOFQ69oLhbFcLe
wymiyJWJwZ2ezl/9qHmKqrjFUU7vKiOS5nqgSSPwB/ZhdlR8HSP/tQCvt/N9mJtuHX0aa/cxj+v5
ri8wPiIS5sXGitQ2FuNzEY7tLq4BhtdTfWiy6nGhUB1afZCHzmkDw2q3zRC+DGwDHtn/vRg2ziU3
PBgOcXXYdOTXQ2Y2G7DS042d2dddqQNqn2jtK3GH3CPL1Ouy0S5nPSyB8npy7bHJvqToxNt4A3rs
aqqbaQNFhyAURvaWIqUbmv20ACY5gXhbAmqs6Cr0RsoyKm2p6o5JYEm9f0Ngd1Yt/FDbXVzR2py3
nwe/smGP1acyNl5oql8bjIFonXTdYod26iJMZ5TuIZhSEQp/t3LFgQmI6FchbNuArSLQJEZ5+3mo
7tOyTh8bLF1BMtfJqQcLupFT7V33UzaemPIH0noieAe72TLZrDFI4812c4Cbyl2jeZwyb7rpIPKi
sFd3grv90FUqaGRWrmwTph8J/4ccr/ya7edpGpILmuQuOo15k2q7epNQEXSldBVue0XH+UZLigjP
RjtfUE6n7kPojE8F8MuLvh7lyhbVcKk5brV2eZY7dAPednFoXmlRjDGK+NuKpjx/ExYNG+Zk6TkT
EEZN94V2A/emxtzAUI30xX6u23wf+1DI8KR6wEqIgFZ1fw3LkZ1QbB2xj6lTRGrwzWqy7FvUVFq0
qhRue+xXfFSuf5fPGreKye9PaijcuUDG1kCG9wVe/pU+JuotkYN4mKuqekwSC39w3rzMFISyUZSQ
S83xLpmimKFeVHXaN137X+yd2XKlVtptX+W8AA5gwQJu2bB79VJKyhsiGyV93/P0Z7DTrpJl/86o
mz/OiagLO+y05N3C+po5x1RnoLfBOkwNyvgtnvHTKGUEOV5q/a4nA683S/S8xveZxKBNpZiC6Hjj
ZNSDgki+an0WOjrM/mQs7xrK9fsgYtTtzlURkKTaCI2SX1XOy5RwGWes1koIOV5siPwhVwci0Z2Z
vaNbgPE2PTQ+W7aM1TZgHPQ0NGPsq8Yy3FfE8YQuYY5NAZnNSdvrZBlZvEVD5vhWIitjk019UD5M
dqMMJCWvShKFhRYCSDabhrHv6K9ekknRMAVNKal6+RQ2bm5PzSOHtpKeAlgjBDcOdujsFYdIJJdo
7+bMrUO7YgL4mAhzOQxE+ZA6OY3TS81ulHlhwhojrrn9FyEjbrVFqG3DKjlMom/eJqOrj6Vux37n
yAeL5EkmkCGoqo1Q0cig7ph8R4Zik9VmP4ESg+oKQSJT7q0O9yTCaK4/RNSfAvLz7uww7E56JcVn
SUQ1MYNRNK8AD+eRr4xCV6Y4ewI0NThvEcpslkSR+NwDhNimetfeBXIS9SZquXOSEUHHsclJo67c
oR2yLUGK8zOQ/e4mteWU0XuqKtxZoe71XHVOUGeJRyoqrYlGlxC1kpz7wFIXbr+sag+cM9lTpSrF
1wGyC9uUmFYoWaKFJpWFWeVbnEE6xA8zEBtTqmDgqratNc/o5RLdVVYqDr3ZO3tyqMkrY/XWb8Ku
YUer2nX/PVrK+mvHqfJgrxEY8IkwV2e8Q2yzTYj6UzfN2yAACOQJkuFqoLRoGfb4pGIc6/awJFeW
aBOObiVXg/NSKV39NJnVcsuRj7IursvwBVw7uPFiCEO51+t2ek26bmItU8cNd97ECSMf8AlOQUK9
/Al7Cau+AJSwxb7lB2MP2W8iG/rFPOn9c5KEcmMucb8fCrBKUEnVTZbgNIFah1LBdOqtPZnBqUsS
ljDZPN7ZKbzSkxZFUXFeyr5XvxHSiPgfLqOp5Fs5FnyyK6+kkmdVFNwSPZNotGXLQrexfZIR9OVx
1ZsSxbikQWFeEQ7Qj1/M3lqeBmQpXOagd4LrSzH3v9Yz/D84ZkTxRTn+D2PGEm3Hl/dDxp+/8S9p
uoBFwcgLbQGTIQZs/+oINNX4TdI0orbUBZGrNgLtPzoC9OwOA0kHJTM6ajSZ/+4I2LOwSFn1aAIW
gbDFf9IRrCOw90sRZn0MOHl6fz9knLF9a8jHtQOq7oOesPkGrMKm0S+0cPfubfmbQp/cuI8Phh4d
bSnKengdQPk/FPo1lXpu9+p4GMwI+VlYP2eFFT/CXF6BWYGMr8yuIpBiHrRtqCbHqlGHfak3hqfZ
/bKJUyvCYGwJd8gmDLlNFcHfxNw/5j3RytwYPafn4tNnZgiNkyCfKVSfkdyKNec4xMHO9Mjq411v
D2+IIp9g2nwBMwbKfFJicqDjCbktOpel6l+EXthulLMGL4mUT5M7Y3QGT5nV04iu3ldn5SmZxEtF
VMqkjGCUAufQJMTehKb5YrftaxNO39U6u8IKeNas1HSzkKxZsrJbl3ml+jZVleWPLS6/OkMcp5Rh
fD0VmYHqzkDADH5nH+upuZtsMECLHHsWQKqDHCEar4M2NK8QeTkbqolomzHedoHAc8+OO+odFZGc
G3YTeNcyR8EgejzIebPpne4LkaZYMx2BIGA/XRJXzUv6Km/kRKhZLlQsjBBHYDZbw5uzhrbyUyNL
Esp4di7tmuiKBZ5011jFoTdp6rLLs2CmnSq+1WHQQ6Nb0xRliCS8F8LPHdINM2ix2Ihn2LSz5Sw7
fcVGEYH2JIQ5oonTyi1BLeYmLKzUk9Ey+0z8pmNgcH4nlXHdEmviFtZqH1zahqlOckeFcFfUbb2z
JvGpyyQTEYB7LObTnZrP5dZqABaReJ3hxE8Oi0jTQ79m4KY5OrI8L1/0sqQ3W8QnKomUTCr7iQS2
e6VcbNJJmgSoS+9wnKv2bdT38lTExdlCwoo6CLFqTzIR6gbLxybeuxnKPuZ+1DO1REoxG8bNVAT7
qi2aA8J5260aI0Hhm38XGgm/elfcOnVnX2dT+zoN6JfriAj7jOxP6hH1ifcp91qFcF2RyKOayutI
nePNmJPMh/qclHpq9y3V5bVujRwemuy2czHrzItAT3QCiy0UusWlxohddBeNV/VwAKZsVaRwP/PN
QrPcIprjWx2Ne7yvDERDvUHyN5jYrFDYvRHTpWnZtmG5WQ3GSz40j20WH9Fgo5rM6mPuJLwdxT5V
SB6y62SXqcrNPJTXuPtde+meVREytm1/AFJ5KlIdv7WGl9d5qnKn9S2w4y4NT/xI3zlty3A44TYt
PcJ0vomiHndWr1HC2xVFOdI5YkSRE0u8bcBEz+ju2g3qLFLwmu4oJ+aDDGGfJF1k0DAKj4ymuzdy
R3mZGSgyCK481gR3lNoc0LpGR7wY34ISeWlYMLysNJ1nzJ95dclYhLqkZY2Ipr+Oq6e6n7VtCwHt
xwzFN/JjTEj6YVXwj/sQnfgRpYodei39AcVR+5DZFUCWoH0rzVx7dmYz5OdKYGhuGqHpt9VE6ZmU
VnG4C439osn/HsEOGXfvzpq/TORgF38hP+f9GfzzV/51Bq/rPDBKbGYuw7d/L/pYCxF4p3I2Y3zA
PyY5s34/g3X5G4p5PO+6pTKeQ8j+rzOYHaDgeNNxS0CaZQnzH0kTEEh8PBgNzmE0E5hrEJmrayHw
3kEUE2IBLFlPjmT0tPFbP+A9dyPgfCodDN38jKRbdZIDq6GQA2bKHQ1zSC+c7VDAjnuYIw02Wmyn
af2SOyoovi5DmIdVOcbViaAGXJ+pZcHXaSRrjdtB+BVtwaoRVxUgf/rK+4P3BvoP1Q3Uu5KAAGSM
VQ1XGJsGSINhNJkVFmVQZPdESEY7O8C84RqERTiuQ3rUKzKPpvTblUK4Ahh3pmVMzGxgFBpAMXa2
qK0XxkSfQqdM7pex07+w27JVIEaI+tpOnR5oMurzmOndDVaL3NyxGEgrD88PZ32viPKoReZKUKwv
OMVpJStGUejcVhfcopKu6EUN0fDOttp4Z17QjBUK3BXTOGXTvfqT36iuLEfzgnVUmf9B4mzyeybp
tG0u4kabFw4x1EOUhRh8GfCljmE+EKdjkLzlcVWnXgK12iTZKFNeRrDpETEcmnmCYR0pPt3DuHUw
g3+aeAu+EC+hZjeJXs1n5OXTEwTJ8DRrUCN1uXxFmJv6spPVnQxQj7uhRJ4Y6knvc+Qqjw5ahcwT
6QxCKlG1q2Fq62tA4RrAdABLxxHA82tcxOKpjrt2B9nCuOGt/AHLMIfSY9otixObgkvF437EkBJu
K4gjOMnq2dyIjCCjoViqXQZqyx/NItx3jQr4aKy/JZn1nJjQcdyecfbeHDPrXjZMcMF5a/mWfUf8
PdNVeM/GHPBmc1ZXigoIkVDhQ0GgE1MQxIYq7J2j7rQkL8esYTqy5t1q7E1fVUz7GxM+/bvWUAps
7XGCwgBHs0mdbTja5LDp40KsCNvvB6EysQS1GgzM7LIuqU54aW5aEEqMt6A+pldQpqqXOVTs3UCD
N19HjVHeSdA9hFt0k96iyw6CtN+xaC8Jt6UfLp5nnB0ltR75eZ6UxjQiic/ik1Yti7jRzNictrCd
RJ+6pPISckS+sHnbaEKBHS7JfCTs1nq1M2Wp3TI1m+8RayjkOeYot3nSNe02N9XwyQgyCAQNuJrF
b8VArsoEIqhwyfHTDGiJ8K9pr5MeECPS1vOcM6jbViJkswa0HrRGrbfEYg3ZWJ65/Dr9lmF0Ee0J
KQpjviwlvTuYj1lMZJkEi0Cbq2fPgCQCE5nRhICRxDg0/7Y+47OGeoqFkFXyVU8gDlmNU/QWYn7x
S0bFL/CgMnsTlOTRFHUdWcyCF0NjOTcz2+vXBaqiRQUdZa9QOSWsUKOdKaH7kkITsquE72OcijmO
lq3aifmQ6jZZvHU5k9nGkC2MD0vbz5y1UgbLDQUXS6tRLcFkVApbl5o/mF8pgYfimujyrvzMELk3
njMjbLfFMi1feK3jmwZTVz8USMx30LZmrHAi6p0bQ12hUEJdAVFYFV+Mfup30CXBR/UrSar7SZUy
Loip/IKbYs8Gesq6YKjqlUjFl48Mb4bK3+KVV9Wv5KrwArGKL0Argalk9uwL6EpfmVfJBX+V5pCw
GHDhS4zQxdLbULMUrpKs4Kx5ZWgZ+MyHPXJa+aIzYw0YJARIsesWz75LOB2bAIBceUgofLXMtuEh
sbsLVm6XvCC80gvOq7ygvVjngvniiYD8ylf6l3MBgQ0rE4wdQYIViZkGzFQgKFRqJsaUC0qsvGDF
Ur531h7cKbix5IIe44ABS2auQLJh0YGhJiunLE3RrZNqnT4iOgb7k88PJbSbjRoKfQeF+8p2ZOfB
SfNwNrtK34iNtXLRZhxRPkHkI99QOFWyTg+TZVT3jmbDdBdIqApRrNk2+iEDuRas7DVRyeZWXXls
+UpmU1QiL1dWG8ggiuLGWmBTQ3KT3MCmk6WmAj3ykqC/hZta23sVxpLzJW4LPKEbO2HS/gJYd9Q+
F7qM7SvZOYVKFThyP8Bt3cz9NpkBuVxP/Zxdj01MBzC1XdZ/VyK9TH+6sP/XRiL/v8qzqI6E+Keq
7frL/KWJu/dV2++/86+yTfxGdYMKiwkJPv13y1R0xUxBEGapBtMLzP3v9FkCqjvjhbUCJHb4Et7y
+zJVV3+TDjDQdeaCnt78jwAea032p8mJYQAGWP93QOVpENaa7p3JsYI0ETNKLo+DQEM66EpwbkI9
/4W6gNfx8VEYHKnrvhiIvVw3w+8fpclFMyyq0xxrfE9XGZJRbzCsYj+JDImGilpCMVvjjowGdbve
eX4hbfqLtx2OIyMonZsMeyA+h/X5vXuVfQJfTsJKOi59aRImGZqbiGr1qosmVk+mtU8lyyIl7BYv
5XK6k31U+4RMabscLx51wZyeQywVV5U0kp1Z44BW2nFDyzRVhDC1zUsXG85OJKTPwzXFlxBrs7KJ
ykjbKnCox01u9XhB2Gmm2yYIq827r9zfDKW01a/94WPkK6KaktZAl6r+wdzpJDkEpzmrjqbVkNkV
Os5rZ0wPjVJENJ55cT0tc+fzu1G/S6Ixfuk0YzxGQSWfxkxLfctW7H2G/9/LlFb3qTSNLevjemP3
9Ia/eLLrk/nwZPku8IkIehlmgB/6hKQHN1TYVnE0KlbVgYQX3TZonrRB+xyo2jEn2tNTWXFyULdq
+URaUOoh9cnv//mJ/GVqaECixd27Xn8oFD8ScY2FYRKRJ/GxnCPlOFmFIFZwyU6Bk9TbHlfDLz4l
hqV/eeUgFkzkhvzN+qtwIYPh0kDECo+17NtHMwEzgNdmZHVP+LOyA2+zPGpZmG1qO0hKZF0Wn80a
VPJcK2bPtrsqZrb8YcSQc7FerdxpfCuKj5NiLl5llPELZRbViNFAptkEcrQ2VmqQex1EjhdNkhmh
NPn01Uw1CqxiTf3V0eL0q06ijwcKY/FEh2hKE1lG1pjeALlGnezOpTgq0gTY0LIujNXmpVKS5EgE
Xu73hWYCvYa2xVI7+SKswEayXJRXlNC6N8yNfVuujEUfgtodk0CIek4Eri3Cc8LaLKezM9Tqivap
9QejIqShZ6N7mhKkhFHXZVdrcybRcRfYNRqEdpDS4JBPbhiEJLcA2EMAH6omzhucwbL02E4Nrw6l
0hF4BQ5TtnxuMAsSXFiMR+hAiANIhtpNZH2AO5gQ7LuSF+hOuP2BW4f0k2wN0tCYLuFzxXfmm2yD
qLgdbx5oXJVolge9K9EnEILY6ZtFHcW3UR0GVl45/000VjJv0Lm2856Fmlru82C0o0NLJeNsqJe1
zNWUbtHO0iLhyZ3ZXzbXJRnQlb84xcJ7V5Sa+CHKkkbaTcAOJV4IXyl96GYg/9+RT3LYz+u5D1SJ
EsC5lAPBpTSQDeK0dgM+Har6nMlZ++xcign81GtloV3KDCUfKpOr21rTHFj1+7LGj3bh0k5RnsvN
WMCz9sdktONjuAJsuwvLluYEKSNMMYkrlfUgOaAr+nYu0g17t7Y5ySSYASDownjBXVF7jUEWlkEj
+UYWUrmzbPoS35qU9imdreA1KgwcANmkEi09GQkxBwhpyiORD+m8CxpDvhTUbMO2zdeKSujtU203
+mbILYzJrNvWpyFa1CdNQ+LUxqpw4qAcnefhBvI9yjU7TDIGAhZtEmTiKDxYVlB2hxSzsbMjACwh
cV4q/WnpBT5a22pU1yhpqHNJuJumOM5WNUzxPLZN75YqVFUBrt+fIbfcOnSrXmmZxXGmvt9HuS/C
QHtcSuKQlxYwDAP3MqMrC6L0yta5HKj+b8gy+4E5S/UiXKyHwBxCXFINF0Q6FF7VyPFgZdWwFWrj
3Cy2Od2A7cW4kQ/1YezIf88aABEdy/tk/NYhpfSdDvEpUWjKQc65vJuxELpkhciXxZloxns7jWF+
z80eIpZ4QGIqT9kYnA0H5qRujJ+izMhcNewQ+bBJv146JQQ/OKtXkPz7z7k2ase2KOwdB8+0N+IF
HnM6r6sWncypSGDCTMZa38h2tF5k0kdvTddnnhZYWMPDJi/3Y4zudG4lpqmk13HKXm7j/y1Nf6Hw
0yUD8Xcn3l8Girf929fsTzu933/lD4mf/M2iKgOD8zNuSFBV/CHzI1WQgci/C1PO6D8GiioDRcxP
mGMdjRXKal/4Q+aHc4AzlUkDvMCfVoQPWYH/lB0orI+FAk4sNm06E801v/AvIKSayoBZiqbvgdMD
gUzGiglgzKSz2VQsO9yoHNtig/ilx4CcqRg318mHRKd2XRQtG6oxBXdcp1UU+2TiyUNSsFfejdZg
XJfcqputMQVflQFCw24JG6F7Nk+J1B1bwXW06vi0rkqnfUXgOeG+A0BOpEmQcQQHWGyOwBTE6k5y
h9rRn5cE3QZKJGE1O5kOJAIFgyHeYPKmIRatFq2QqTChUhJSi90osbv7UZZyPypF+wWtu7ZTWUr1
TAmL2NNhdTy14UgKCOCHBJXZGLW1h8hLngu7l6Y75hFCWhav+uckZ+KU5VHKv6N4YjeVMGLqxzXK
tmRq+lVdEPxSdOgCU1bvIFdQ4sDreitA81TM7adx5Khh/aOHb8yo0ufRUYniJUQ1/YwXwLkLFx0B
SQd51Ju5AYIoWXE1rtkmUhDzqsWvnJXFWzNn5YAPuwye1Zq0VQ0n01A2gXW7dNNyC0pTmXx+MvDU
qtCIgoODD41Ad5jvGIgX2dXMawqveUnkjddw3vKS01teMnvnvlnzey9ZvsFsj09yDonWa8vyDgg8
IBPe9fyNZ+3cFLFFKrAewx/G9lmkL0iAyA1eyoEFVSRhX5iZkE8itLID10f1VRnbjPDhSxDxUqrM
HMpLQPEQKcZpNbjAmw7RNQhGKJ4BJiVgWiDg1OsUEl8xQqOJDFQBlCbU7DuEHOPkZmtGcteTlpzF
1njmJ+fncs1SntZU5VJbA5aZ9Fg31bg43/SUdsglPsTo3dwRZ62RzveiBsoDJTC9VX6mNzsMyTfN
JdU5WwOeraKLDiEk4FNj5sGJVSvyDZMTnXeeSXP8DT2p8dYlRCPDOaY7+qINZhVs9GbNliYnj5xp
Jh5kTjuX/OkUlCkD+YpMbagbsnppajk1J4OZHd7sS4p1Z6yJ1vkl3dq+BF1fMq8R2tgvQdhH30S0
ZmJngRN8XzLdNNxuDc1uKkEQZpWtkc68KElYgA+sYfTVSGDzayqd9G2GVvAil7TdGkkBQ4OJ/XCK
2WJzxazx3amMzM+1uWZ6hyzMKzwna9T3wjoL5+2aAE6UO/iy7pIMnlxSwjMLfvVGvaSHd3VYveEN
Iqq5npf22NT64g40Q8aG5W1QuYx81gv6kkuuJNRP7sBChrxyEZFdHgWF/YNGszmjgEu+LEhWRg+t
UbEl/jrIjlGZUBZaVaSsWVgWeCA9WHeUBAlXC6sAMsvBSIBchd+A9suGMHsf4Lz8aveD/IqXqk39
uarIEU3jMZ6/wZAYI953Y8oPAbbrTWhHyXXYoJ5TDTU/dEpNlmwZ5FtThMmBzZ1huugxGtKgoFMi
S0K/6kaWmWHLb6T4WtsTbmOrbu/QGAHI1sK2cwmzFqixRuVBHZa829AMJra3NKP5lCeVWWymPPmE
o3lI/ZFNLeGPWUYNqzAvZ4k6dkxHZUf6sZd1GrGsc6SyFQ0t5tQzsIw6FKJzC31xup0WTs0nRlhM
oGk0wg3XStOByNHtrT1D3uQGoBYDGac6refUmGvM6ITk08EZCuI5V9JsT1Q0q95CAi127WkOt1ns
xPpz5XT9ldno5pUIsNVvMoxO9CTwEG6QA2p3hVFCWes1+dgAbyLVtI2co6bn7O1nRNEjVzYCpRNS
Y/1TnYLMzZFgnMzEcCaQOGCSPS1Jg/Gq1ngn8JEWyhb5ZHBoQqOzkA3PEcdFIoioqHGeujKRizcq
eDbd4mKbTX5aaJvxk5M0yw+5+muD1WkL5rp9mMmuvIWbMhnHemrjz00B3/WsFWmDQKLCxCucrCDX
FBGB72QZdl8ymuGLJ3iAceCM1zlz4TsV3PM2smIt4YXPw73aLdamJffkOc1gRZPp1Ga3lj5Gfqss
bN9y/E0nLO/ld47EDnOX4VQKXUHew3MZbT5FLTHLTZTWmZsCDnvgw0i8dbh/KEu+0lwV9sJiiTWb
AGP02Zm6G/b6hJfTt28gyBQeVP6d0siHKtWOnN9uWnVgZZjtumSBV+jItf5pHEbjbNaV2nv/LQ0v
OdW/Kg0tMKH/VBre9VgovxRf/s99+aeFM4Xd+ou/F4g2BSJ+BrybOAIxIL4zw19cp5jQHZUBqQ5g
lCrwjwIRwjAeEDbATDQ5tT8UiOv/ir+48zAr/09EX9oHvyKmSyyqiMJhZVKPwjr+81SPgPKytZxi
wiSYVzuCGIsz+0WEmrjx/X6OmtiL2jzmfhbV0XMuWvp8S4zdL8B0q97r3TjLJKOJ54DrVK75TfrH
2ZvRYOKYLXPZybEh5VVbWuZ7xhDHnj0b0WFQhHbtIKMa3Hef2N8M/f7mcddppqqrPDRP4IMObUwL
AP1tqu1KJay/JnY5WWBkyvxcQwiCqJnW9xykk//Pj3oJLvrzy2XzT5A3ZhcsRvh9/vyuh2ijAmsq
p53SI0vwyB8xb6AwsaMV9qd4XgrVS7l9934TAHhXCpglxzoA3bEvTOrq0dJJEBi7jBjNPhP3gaXV
xkbAZSOPxVTYROqmByhxeWrQz/xwSkAovMzOfkwgF22wFJSXaQ2ejXCqu3XZUZ0YXwWv6eLs/vm1
fpiq8slaSBpMxvYYpGHQsgh4PzZecoUbIpvQnZyzqzxx5q2WRotwK0llsgRm9YoRMrxq4uDtnx94
HeJ//FKtDRZfcYsHxtP84aEDi6Xw2nLsSBt01ULzkSVA8olP5ZpINxaxb2Ed6gmtcJt6Oeh1ts/a
4JQoaufn4SEaILwx53BJqnjD6nCTBjnuRuORmIDrPkQURXiRtq90fSeTELINeZhct15plH5lRg/p
IFyoaCcZDl9ye7xONHtfZMVthnNVhMU6G/eyungZyWFlKPmcVP1Vh3B039XRIYi1w6jBiMV3frIj
1AWyr6kQzNPkcClU6msuoiuYbMxXSLFjfuRnTGc6k8GFFrP7NnMsHOGob2qp7GYNa0ERoRM24v5G
i7Np04VEgZJhqVElxJHmq7m17xPzljTW75GBUmlQ1BGncopWPynFeRjtYWcaLPwWffDzBF5CnL0C
HbxJ65DhM5kiIFksZxcqt3pHWmyCZ8u12Otv9boJsRL0L4UBh88JLWAZtW+BlduMygyPzym8Putu
c5PQp8Aqn5fGfkG3/BYXVJRIs1otpsiPwutZyM8VE9YS58FYogBcYqfyHa37zMoVMXaWNctOyQJ5
yNpUvrGrbxyapzCI/SYPo+uxEupR621EcX3W1F/skWezCQcRbzPNyn5QKC0Urr0THfuGnBPPCvpe
OWpklfMSgYLGfARxcMQJvOrh5jYMDkVb0PmiKSQItTbnO6Mq7E9W6Uz5xm4X8c1q6/5V1+DmeHEa
qMO5j8gG3kg7rL/hoaq3JK+mb5Lw0le6RP1uTMoOamJYlLVf9dW80+o+e7QnsotWyBFrdsMZVGxF
Aekva86TCy2WfXyNVtQvmlX+k4JAHxF7m8lR6cu+Qb9TpV4rZXsEurxsjWya/ShAWdERDnUs1KL5
NLItfbAXrAJvsrX0Ux0lKtcsGAG0pw4OqVJN6hWlNucPSNqrdNcaAJ03Fey+k7XUyXirjRZWJ7sy
zNJjWxVrG9tAAukro5wtr0YEMhwYJQ4bBtEgfFnM8Q0oZd9ld9Fg5+dg0ud9kkzZdtCBEsHHjPQd
aFgGFnNmxwRHtuR9N4tJkagEs7pFuuqgl2S2ewXwo702DDzr8WTkPS1IZFPVsZRHyVrjb9uEzmAE
aPu6tgDF2bZEjTjGzSQD+9CZdf6aTGb9xBzQKZglqnWwtfAtvaBabPtNjLhqa1Y2mIJ8ylPo+1Dg
XjlZV6ohWE/C7Gfru96K6NxwG6/dLCoXeCdkrnIJKDgOutI4SD0cy005oMVwxyThnDNTrFI9mRfO
Jp8a6U2hIjZJXkYbB0XHdmG+dDbsKNiSpBm86kYv/EgJLA/bPpfGQvhdscOaTYOVZCLYqVFS+lmZ
T1tbJsayswyw+B4TzFy6DjDRR6KxAsyUSbAPyKx122l0/Dkb071p119nS2ZM7pOMq2rdf0zpfB4A
uaHfgYbzQonjll3S7BayyvzCUOINXftrTFb8fcZiaQtVULuegx5be+yM6knR9MzalXEZMB5HD2Xs
0F6rBNwF04MqI+NJA0pH1ptTOeE13kLmpjpWpGMLDG/0RVMtn0oK7AgcQNGO3MBRwd7y4PaDgQIm
A9DCeKhTMmIRMjwikPiotR4lR+7GyaP5qULE+kma5VQjchrbO3AP83VKmK1JlqvJzgHrtOTeyifj
BILeLoGD4EVGPhQb0ZTCZb3Ws8y0O3nXk/nyoOhN+FmyyMxcUTilifWsD29nWzOJRSYw7rM0wjfD
qQsy+QKUr8x1GYH0UdnueWH5Nu6Zg2kQ2vyFfDpMjTYI+K7DhYNG4STNKbhFm898mGv2qQpmIMhB
Ho9X5WLGODiXYf6WTrpxW4bMEDwxDcs+0bhXaMx0oOppvbyTjJzwuoSdMDd5VNNd9KhVED5ZIwF/
Sk0j7YVVkM1eqtFouhj+e9OVvRqw5QrV7Ck0jfCYqBwQQpmbo9FN2bnrQNameWp5I3tXwnWcVbZr
sGh7SRP08i7I6uCLVffauRur6nYW+fjViDJ5bcMHw5HbjH4R1ckR0TnRClElrvRy0q7ATPB+p3l5
iKZK3zPkQW09t2TBgFtbO3v0O08lHyiNcCWRPhpl0D4HYliAI8DKw3/Kuqfl7ib1E8E7gZ+25fTV
LNJSCza5ksWpx/CxhSOcxjUsgSfsNej/jmT/RCixRDBHc3UT/aRxYKRDE77RtRGpTNx/Njkck0rZ
T7IFQdn19yFUkqgbUVfqZrFXE+6u4wi0lXcMoUzfg1Z0WrRfTZ7stYqIR1c3Bi7/0p8mbvOl2nwC
5o1QWRuT+6Kqt1znbpyNR5Sghb9EJqlaTeSHNiFFOYwnzZYHE3fiAEbRrRmAKFV6gjrqjQZ5Xclg
XUfG3N3QYif+rA/dhnBEY1OYSefSBbrztNxDkP+2EG3Dd9u8jwr1dxT2f9cGv+gNiWFY9RH/sxXo
oaSR+9Pa4Pdf+b0rpCP8zaDlA5lHffxTUfz72kAjpkI1uUutO3V+QmU/8XtXKBAvI2YhuQJejoa5
iOfwh6BF/qbznCh3kcdcTDX/SVv4oXIGkIPaGWkGe421KVp71vdFe2pps7BjpT7nWs1RgCmfURVh
aIJwwIJvo6iy4snMG+OnYv1/JGiID+0oTSC9Aoh/Ju4aLAD5oTFK8qiFohHV58ReSE9twFnPOMBF
bu6JiC71Xd0uRscuulqQ+WFqfy0ZIL/M8BrvUDjmWxsnLdTgvi0/jc7IDMkqTYSmAal5ZzHKRvMU
tZEGVGbMTrA7M+U0AC7zbSdZXssU778ixrI7d0h2z6PZZ9ExCcGDoUbR887TIimprxhR/uKVMyB4
3wCvL5wmZV0H6YYFZ+qDuoeXaVdaFZdn8mGnx7Jo5Q356OovmrH17XvXd5JPQVbt5S1erQnGRw2P
LZJe1NQb54B27VMgKr3amPPYXBs9+YC/kGp86Px4ML6keNMg+aGQR8/+5y8R906HmLDJPFF0jzdT
Hhqqmyur8rgmQ4LeSA2YFQdlbZ2XIQPj+O6C+5vWfp2efHixeOwc1bZWUZhlffwugdKyiiIutdMs
1NBzcA31AFqZ2vbGmD9jxuxP05h6ioJYXWLM2TELGWC/pU64W+aKtN1/fkLC+biLU7HpgcK3+X6v
LfFHoViXDUWOo6Q/1S2cQeoM/bawFxYYecX03RtYZtw2coieBszGWELNOaKUHY051xEgc1RPuyEC
sX4gjraf8cmlDv8MW7uBYNybjwNK3lO7ROEpdZbxahKpvNLgti6ydQy3H7lcNJuERm0ictATWoO6
tEDBi2mp71eUUB6uSOp+Pkc6f6iVbfVtZtawjSJ1eeZijEdvQZtw27VzoPqrkopimc3asSMtfrxC
ou6cp3xGcDFSQpINZ6Rtf18niZ35TaItpxxf73kRKDQAyIai+pHUS1nhEzMT3ad2jNSDLWGTDi7G
5Lg/idFJu0OrJHrm03411R1Fd14+h62CfSuz0CS9NIj828xzjGUlkqO8bVj2zJHh1srU99edlUn4
oSlqIPYhY68/VjmKnO2oVuYzIcgaCz+9jtNvWgpF3DUWhswsFUCY/l/2ziPLciRLslupDSCPgiow
/fjcODfzCY6bmzk4VUBBdtNr6Y31hWVEZ4RXVUblpEY5yzwexkGePhG5IlkAN/RtQfRacUx1Vyy8
tz1rphJymPUhqpxkPLDnJ5AHhsF1t0VWZw04+bTBQJYmxojYoamVlQuE0nCZ23aD1R5krqG6/TAU
H0sz2P0ugGUKG2RRTZZ6mK7JKI/Zhkya8W6znM7iTTr3vpqASmWB/TDgliv6Q++NOkuOTevQLrCh
BcNxrduSH84Xe9fN8+GS8lnZEVTIY/bvXtG5YabNapMTz2MiTKtvVTq9UkV9P0XJLR/wwB7eO9s+
5v1a1RdG5d3DOaO1cpLimg4Gin2D/s6tWQDAvpNklk0XDcDPDsoE3mZpUC2Za5gIcosXdon3Crik
hXkkm2POnjFMoBNtB0c3+8k3DAeCQbf1uX63yITFhjY9H2pHVNDlTIVOn6eQJcFnj0ncXPmza9yP
dXVFuamBUu2ON3McROMpNhmLKnjBoVuWoLCoRKP2TLFy7936YMje37WzSR16FucBJQLefFclKqaV
1cpe6My2HpN4cK4nE4GA7maSLNacbitc0cRLgvlaps3wktr1KLezC86sZvEeLvXk3np26yyAfo01
5W9neoWaVdSKTpzaVOMjimhZRXAfOyLi0dKTUA9yi2VJ22KB3MyuUN9qJAE47y6lBnTq5D6uKd6+
YW5nWGci5NYIabcuSPhByuBP54nhu4uWtzPlyuNOVTHc+W0JSbNLZbCXiFxVSNBxeKvpCejDLFF2
vqsyxUl17BsnZseb+EbIkT597uNF5WEJMwwJqk4plm7L2f6Z+C3UoznmEYSkErgbDtQQy0iuYavj
AuYVvHV0af+IR9M9S2WM3YGWtqwPF47Tz4PnVa8xzu1um2Td1Nz4TmkD4jFSqzkPTiWyU7co46Nk
eDa2GOrWep5EfjRVoa1dgrPchUVjjsObqHIpH1Q5inLvKAfDmva9UewnJ7U/c9Gvh/Ik7/GEto43
EVjOjSWMY+2+CE2908ZXjb4KBj99d7wcyWTR5nyw6buriPOvpzZl15k8DRH1GtusdHHg+IPNM64u
K8wJJU2r2yAKtLVdVPo2un1KAKRYKATwpLIXUqF5pcKpky3N9ETzHdysc+zs6WyewIYCTRB7WtbR
YaMYjccvcGgGU45wVpZ9/GjZWGeNVvc/SCYQTRZT6X2aJGn70BJU2m76UsshbMl6XgEvaOUWXjP2
Qy6cgnvHHKtXNj8BQB2B6O1wEjaQ3vLC2PU5C5Tn3pb6WyC11nfmLNk4stMKMnZ6KyEZ+x+9DIbq
Ex5MCJ9PpIlTlFVf6/dxHq16a4w+uOi12x2VMnd4wia2EHsQz66JGawkTrzMZC+OAWEcsUVZnp6a
FnQeWkGpngbQFeOBizr4GY/oxqxzSJPsNSHs5CAiRER2fQWFJoaQmoO8FtWts7jlT5ejHewM4ODz
XdO4tcSmuNT9vhFiqC7dBqzthrOaGX3nmkhBSESQ1kICrMQ0MrtVDdquC0kENpNTn/Ix6KG38Cq8
0+7yM4vr4ok63OjZsgZrPiWdQZOx5aYgYJQWWlMoWNXnSHrzKV2AtOtxqpawms0+v4wGCf/Q7BdC
EH48+Jv14p0PllHps2O683I0HXe4ixShsyli6bAxOE9HuypeiEcVTJvHBjHeDFcFfAzIwtVzlD5C
e/QuKEytdgEKtkVQwhKcThu7vsEUt6bLGvPM40M9iLKPDk3cWRRVeEt67etcH1Hei9M4u2pLfJgV
bzr0C1wR3dbym0fq6qrK1pVFW+drO3oh6mr/zwebdTb901RpAywz1/MC9AAbB/yfB7267tvOMIz+
wo5sWW0dSy08CovK4qEVDbu8Glz/L2apX3UrTiZ8TYxEIBG8L3LCn79maZesn4t8uKAaObsRrmpe
MXXwR1diODg5e+jaWb0PSF4xuX2RTVcRKlL89+/j3wfgvzoAW47DZfDfH4Afv7/TzPonXRTwxfox
v52AA/E3CvJYGrqW+UukI1j5eM7694Ug/ndy3m8HYEDgHi1UBC0AZQCJW+Ox//DNWdA10PFocQy+
FNN/xTcnfp3V6XzE58XAzrjjcx5fL/o/xB0wFZOk73yLNXe5vGAZ9gNQWlLQT72nkht4ZPIFkuy+
oJLL3wmT0xduEjhZclGtDMoyNaerREDdxnTRnHHH3a+Argsq3dsbU6ZwLJOcyLpY6ZZs64wd/vP0
Glcauz/IC/IRmGnB++6LjNl8YTLLlZjpzJ35E03ZpCdlhWoapbOPNaBN/cXcbIQ1HoKRSub+i8nZ
fPE5Y6BfjKhAO8WK7zTzBl1EaCX69yX7Qnwy62Ndz8ArAdDIlP6Gbad/ivj9hBzfomzbwruO77n1
4ASY47fcxgXVYhZ/tIcA7aiEjBZjFBmhCSlz3pcLdmbeWlFdXjtQqvKzC5rI4JClDiXeLRAJwvqp
K5h2OcXpNDxLts1zLI9ejnDAutC6Fnb0udZ+gyGt5/mo5mSCuJ2Uk947LB5pZAFReMPDqd7mUENf
yrmnISVwxieeEcauTJb2AlXHxDnrmco55hUuX6FUdep0qkps0CqCskVkpvpo21ztlGXfJ2NUI4mV
5e0cKYHeBIpiWYKEGKQcn0cPgFssPZ/hx8uOdiRJcfZNyQzbuo1xhxZW3ZcF7Y7r6eg81qiClOa4
CESl/KEL+AAOzv1LFhjmlh4ffnzJt/ZhKjM6BDqJPxw1fjpmbh38lDPXaM8Z9jfX/jaoPDvNcdUe
FaZBZovQHS1IYBjUXQb0oxmk5sbz+3M+MCiQ6LVu4oBBJ9Pq0ibwDc9B7EGDAU8gUbgrLRdVcepV
cZXlRnTnuNGN7EmDsp8FZueWzxW7pq2ODKp2FmzeDv1JW9kMhoEwaeh6L/IKaBx5YnhKRik39RAv
H8nkBGO4FodvvdlDy6afou7a52G0gzu7NdNLnPXjxjJi9VwtfUlVCfjSAjeXImdI5R/vzax6L1QG
taPmtx2TbpySiYE4CC5M0xDHxY+AoaKYF5sMmtJNgnnxBUW12A/jDLvKzAw4VqQkYFoN6xEJvuKi
7vQKvaLJxv5mfpGwIhQWa6NXQBZKV3wRRH3w6MMV3rhfJC2zAaolV7xW0ALayiBuyS/2lrdiuAwH
IFfxxeZyy56iwWhFdlUB3GeE3zIkZALRC1UAYyOosYfasMCtreivIDfazzwuoxNOQpAvY85ZxVpx
Yc4KDmtWhFgCqPg1yzkVEriYFkYV65Hbx7wiBd5dRl8kMnQzqGTBF6Gs/KKVFSu4bCiRWigKW3lm
6Yo2S1JZv8KbqB089kQlhlDO3JoAQfDI7nzV9fWDN/bICLYcglc1ucB3vkBq8dJpinoSl2sfCt0u
NqP+KKUznLt5bi4Dp1n5aw4oti7lp8taa3yjsbTZK9dtr4ugnQ6dKYptrHKCzC7BeTyyX3g3vIDl
Q7Uy38YWriCJlHwfmEo8B42FThYkKy1usan92qQBpBRppDM2yMak3QfTWOhY06UPU+Pk135PqDj5
SXXOltXpRUHJwgFejHtXYkA+M0MlnwSiYRyqHOfuz1T1gFpmK6Flr8tpjGqzaFo9g80zdmgYeSst
Dy2Z5sFKHo2sKbfk9KMDV8M9nSptvMmMOH/UyvZDzJD7rxflv2eKv5wpPAeLxj+bKcrvtHv+Qty1
ra8P+32sAOIBPdHF646/xv/anv++WBeCuYLeThz5wsUWz/Dwu91KroXuVGJ6nGaCdfX8/+cKy/ob
5iAaqjEmYTtnd/evLNZ/DXEyIfMt4EjBkc8n836xW0k0Lq/tSWf7qmhDplgEwnbmWesYsJtqldwy
LOePuN2jPSAHvfvD7+u/2on+sl9fJ3STaAG5QZPZC2vMn6eaIC4XWXrDxAncPVJ5sq7yl+gahtKT
LJ33fKzuUGJ7IlQRUwUpw7+Y23/dCa8nBNKKdEyaFgUwv6659eKw1jGL6dTG47UYVp9sfFNmFGlY
WXBtG1EfBo39F1vvr1ntjweU9av6+O8k+3WSqP9pluPNmfGymWi7TLwdLwjzBCyq2ww2gLyGveYG
6PJnzH/AEWHBhhn4vAFjYqm++WmlhdgazfKRJQbuF4qn/up38lW7+sfvj5QI1wQl40QpMf39uhfG
V24Z01iWpJYc9mZOnz8a8Ghp/VO4oxGjE4Kn2ALm4Ioa1emo/Ry+LeypfAFwby3zq7dYRQ+ek53A
vq8paNwHaaOaizTNm/l1xF+nnliUuc1tq0uDtkghU+CDtfbhRpLB2uJX6903u3W7/JOby+w/VFu3
0biJ7G62aGrinVE1m0okQbN1AkO8107SPgGJN26BmbTpORkgLfTsFp5HTS2uYYpmCUsdA3P2ymaX
l65BiV/XLeaxrdDmcbBMEbh3dDC4WBnxK3pidzNTjObLtALUp9t7HhSVND9Pyu8+3EHaz5R2iZ3T
wIsKEz2M1lZ6DSTWVHdHe17ApqXO3pwUb3Bs2wfoaPpbg3a9pQ/S3dsFp/dNbbLp4uTsXNsTdymt
gbZ6abFJ3GjN1Fn0bvKTwdZMd+6YGAegpw5WjR7VthhwVxtDRZRxVJDnlbr22o50mnJX1tZgnUV0
UVT1s+PX/REy43TdKXVHufeyj3ucOV5R7GmccY6xjPaAxzCPc7WFapLp7chKJNo2VNkdkoVfW8t2
99QJwabYTYMHr1HzyYtztmB4ixW2wCwT20lU4qlUrnqziyT4ZtKtd3AcQMYkOdvmnAaFX2yGudP3
hF3N27aAviWS3A0BUt/Eo3t2Bhi5EXVF1DaYxnZoFewrv6V4vJNvdYn1IJyBUsrEvvI9AxHena3i
kC9rEU/fRO+mqLuzhc3m0qbSASO2v09Z1+zlQEu1dsd4N5t0OtIK0J4Zf2QI1afd+F0dvIHV3RWV
uJEikB8OdKXzRNITP08975D+889khv28DN1tVLo4wQbc4WAzTl5l2Ye2S3HjVahW8ewFO9HLalez
Or+v7Z7oD3/pXYcIgiIwtMOR+F+9xeWYbix0xVMeBfhYWaS4T8zJ82dtxt3Vyjm+TxnccF2r1vrR
VY55aOTgnA3qgg4+69qfre+lmwR15WXsTTBsDq5GMBSVeK3BW3xUutGPM9PRu9cWJUzVgrgqTn9n
+mCbRuJYOQvqpT24FyBB7VcfG3mwtvhl6C5RRZzINGiA1EP9aC4Oc6Eju9eiHYx7MXvWCxiTfCPx
3vEDJUYKensIGvZonuyVeUwisRTX1ALmy3HGpEf+0nTqje6cS7/JbOoZOvtiYQV869WCrACq7qVG
I8QE2nG2gsfW+gewQnWo52y8Gkwbe4KRqrPJ1UcITtICXn+qJbV3XlUWB/Di817b3pXLxL6jONPf
1Kpvgb9BXaQgJdq0qu4OqlHFtTmKb0m0UEk1dWGeIVcYRvFEXuhFwPM4riewFHcr6AQbWYuMy+I1
3sQSEDDOaPCoBlc9XEGF+aj82LrMRqSe0cym05AP946ebrPOu0nylBhso5sdlrIK4h5nJbdqS4Lh
dDtuMONfpdN4ZyTRJZk5aw/pY9lD3fXYpXr2HlG3ulOGZR4BGTynvfO6JKuqsJZhNcRoz1rauJ9E
dkXN5FHGw1H0Xv5aRpbaCa86eso4dLE8pJP3ltBPHQ3E6+yRI16FcLAl+XTvkOqiwySLT8UyWNAq
m2XDoYVfQstOsHtHbXlymfu3XYZdx1mQspe2+z4u4mdWBBtVjTbvBOu1LNPnqSe7EXP97YiaqwtX
RHdeTuuU7S1Q5cVyU4Pz38U9GJspV9Sn0w62C0TbnkA0xuuv6LIZG3kKJhV9x7HTIqf5CWe9JLoQ
nWFftdIYblMZ2+e0blnfdnZ3QqFrthZtpjuR9g3OSR3jZUPUZCntRtukK5zLRltTCp9XNEcYZVj+
jJ6EPZchFSJ59o0SFnc7L8tMcGXp3oBI29vIb/NDXXvWjlG9J9Immw+PTctBK7broYWQFS5o2yfa
WTki4qo4kDkC22+C4SPCNe4rb9ykyfhsReW85X/0e3P24iub+p2wGgjUEJz6hv7fbp3c4s0/8UyD
i/QpJp7o0Rjbp9QygClqb+CN0ndnXQUytCcCKNYMxk/0hodKJRfKgBPvySgb9x0GRUFtz4K9KibX
qFB/0BLc5i6l+xUGv8DCK/Hc2Iv1LSjlszkNMfFKfm/Jwvll5KWuUtmGNggqHlvUAWvHLU8G1Ot9
WsFP6lrx6g0+W8tcOcYbafLm0jNbbENihoSBrSjaF4kZ7wiRG0cf3Py1k/bGXWQE4DMILIb1oqZL
3GjTp2sM+ikZ+Q5K2aj1nUypNHcP++5Fn4Nm+KQw2sZtSEDJWK8Lt1ouRAT+GkgQnuJYZQeaiuId
F2OzxTTnh23QN/AVgn7L1qk5MkTDAw+CFIJrY3bXwutZDQAhmzZexbbGigqqnIGwNaFZ+P5R8e2T
ELRs9uRzrm65TIgFqqbMdkkSuc+5ac04LcvMzmhcgMyVZiXeTYfu2exaj3OmNl4sxT2caXiiwmm6
a3tQ5tUYMTyrxSzDQCXJFsd8BWyxaeJzVTTymmmGjqIhaxFjKc3RD6ndspca6z2Mdeu1s5Adfc9/
ibCYlpuenNu9xVH1jhpZEwJ1mj6b5Tgf4lpeiq6bzop2mZeK7oIr3mlgmdmeDecp7scXR3jRJhZG
fehd8tybpJH+/dRjAhybxLqrisG8BU8D9KvM6mk7x9p6aYtguG8cy9tjAeIXu0yCeB7YBl21d8OE
vdVoIL+inI+82vf9ovOzIv30apKHpCKoTUILy+VbZFUfXafSHQsPRXnMYGJhmVCymH7n+9gr5fLc
OjIKzqXtSm575ML7kXIbkHZ0BdBIT5fy1o1gqd+nVJFbn/GKocud0X9oQH2orWzXUzYW2PnTR2//
JNhf3y2mNnjlRPK10InejJ1xuUZQ9kZHfE2LhCd3ZJ0SRtkD2j2XMOE2GPJk27Olc7dZTt8pekL2
iE0/2HTF5JwMOzKe0Ltn7glyjLnoLgOufGauFHyMq0u0QcEtkVCd+Ba7mIQ2jl6C+7JMfN4+9sze
bZm4xprWvB9kOjSn2Rxoup/m6CaZYNdfzPFsXcaNu1op8Wsh5gNh3HAY6tlqIVNmb4DqNJ8Gz279
k1NTdzb8hj4DgqxbqiTHENWb2GMeNFde1FTbZTousQNH3aG4B6wMvmO/ZjilFPmdk2G0MxptDDcF
DUxyR5Grbq7pb5y9e26XwD1WCbX1vnIjScOXCib3AfmypmLBws3s4Wf4Dm+uh00SJaW7sXvqFEyM
NFOcX3sW/I9johfvtW+rektjJQm5ySev2w8vnS1+BLq8ixN6tIICIY5u7XBw4uLEUg2JLWCdW0ys
LI0chkI5fFS56+1Gi4MgJ6t2HyzFIwUt6iizyhPsfTwTuFeWX2c5LNWozbzbGvj40azG/lhmbGU3
wWJG4jBjzoovk6Uw3O0gKTh22yHGIUnp99VsyuTULKw7WRsLUK5OFy2PSEB+EBpVZZ6DuXPRLasA
K+9isEytfI09B/WvPOa+gr47L2cwD3prVtHyZpaYtaiybhZtH1Z3SH9Is9SJbtwEHwfxRRZ3IIWv
bRrgHZzWg+VtW+pwiEiko2N8VKyQb2JPzNm+ZZc6bEFkFKdyCVr2m1EQzB9WUmD8LJxABTsaxqPp
2LFF/vDdNbrNlaush8nNrZWDFrfuXdQnNAgoym3SG1b7aXMN6oikiWdbmQz9kQELD3o2fBODKr7V
YzNwhaAazOHcIQG/Tr0/fSy5FQw7k2xtsrN8A5csyfDmW1TW1Q8RpKW9CYxEzyeTRgm5q/xg6V6o
BOGVu8EoQs2NaBPDC4XIW6aXFlIQ/aVeE+xHcwSYbBu5AmTvKE9ecO5X1KaMGS++1PBT+7YPmkm+
lj5900Do+57HMMquj51eUUTgOrwKwo7ulnhrxM0E6y0RwEhoDMXfsZhU2TG2y67/xrVgbyJlx9sG
Z5NXI+XSZ9ohMHsyzDrfJpeB+IuaUl0BPQxQLZFKOMvAx5HxUj7wu7HpYjGaq262s32qCEmTdije
h4Q/lFdOeRiZanxO85m8P59w32Smcy1Lwzz3fTBfwu9Cfq440uJ5glgUxMVPFq8+DwW9DTR9Azm3
Ju0duRFKVINDNmTRLoVCRZkz4WrRzxP1z/Fwk/VpeVpGTwOaJEePZtXcOeWof/InThJCt5lP6LiU
p6zLpu9F1nO3OZ1RYObh4jpUEFKuO7/nNDTCaLhz+Vaebb/WwbHsIeH9e6n4P0lxwgw3MR7+k6Vi
8X368f3PiI/fPugfK0Vo9Zie2NH45DdXI+NvK0WajnlNSeFKfLlQ7P9cZyxh060fBsz3K5z2u1JJ
2ahgPYlM6bs4dhEx/wWl0lyjoH+S31lzri5hFFEWlPZ/yjAWliY1UJW0GUtWFhB9JeapgowqbSW+
vzfEGg9vv6Li/poaT7Koe+bWjnqOK2usfAbUeqZISd9ZZl5e5l8B9CLyqeFzh9r+Tulk98RnqXfR
V1rdrHN1XlJ/OGdW53IwJkDnMVucuoazCVmz6kfAAfGu563ZbZAy3Kck5aGnSoepN8PkvhHFDITe
Rih9FIhXL4TH0xOCqPg25y5duu3on5Q9ukeRpOqny5JoJA6wkuIIZtA3WCTuTa20fVe0k3j0qiq5
qKXl7SLt4ulQsv/0RNFvg9yZABJxLMZ8aN10eWLc2bETXFpICRfRmJP7mnE9kjQPrLdhkW6N2Yl8
iil6PDJz4cpHUeNBav2OoFqcKBKVMXrJfFpKBmCOtSF5bfAbQ3eZyXbnjTU9KYwGeomacPKmt8GL
zhXlOaEzJd0OzWWtQaqSjTVpgCjtcJcKuocBLEWnrDf8E56z8SZAN3kwp7y5ZDorHlhpFgJFiq+/
q8dMPHdAjHeZM9dPQaW9vcptG7NyAhApm5PsobQCWKhjv9DgORjk+Es/8q7SIFne7GnBIKYTEmEc
PgbzR+eB+swh+FNi7W3mYTL1vs8K3W/Rk+Qz8hLQAGdaMnx4BVTbCULGAZOh83e84b9Vj79SPaS9
ohz/+wfU2/Dje/9//0/1Rzqm/fcP+u0B5UtK1bn9PZ4qXwhyvAy/P6DE3zhl2ERFPFK4wML4p981
DyLmhAy+VvG+A6eIEMA/nlAW/nC8F9hjTD6B9a88oeQv3nYXiw5Pm9VvjYyC/rH++x+sFNSjky+q
WaZJ+AkEbkBs5evOPQmGqTj7k1E06VMyxwtBneortVNacROAeasY6uZNGySJ+9jUNlKhIWuczz3B
SlRS9GFx7Hr4iowgZBujiGKDhWLA0HK68TomgnrbW8OyY62bhn0PmgfPaqneG6cimdc4nZ9up0a0
JnCMhEK6qp05SWgIQcmxjnz7VOcs/DEV+dUPxzeNxypS/XXhNiOkNVT04pNEfb8VVQzrPPVm6vVY
s6luuqiMbHqUahnSe1NqsnnGOE4PrTOS4O0h621looYqzGnvXPByieyQ0QeUbjK6WXm2usNnXDqx
3qUMwP02WdJSHxYfwPiutazoBfpGe9MVDXvDQsrhHXIGi5gmDgabQxfFwOVaEewvVUpNXQa2vn50
MIeL0PnqFJ4yqtF2U9x0tJCJntphO/4qIaZtQ1BJ/L87e6zPkB91M3cwpHroV789U1ZW15/+z+5r
ILgD1jLff6qh6H9/ra7/5f/0H3+rCP+Lu9YxeX//s7v2Kv2R1N9/cN/+x8fnf9z8oIH8T2ao3z7B
b3ewuUpCv92ynGsYKlYagbC+nFFoaL/fsvSJEmPnS3M3fxUR/OOWpTjUJDHkS8RPaVme96/csjw5
fhkqSCfwtECitECKoZ79Et5wOTFDQG3Lk5/2MdfcCA5sgLU9KDd+mnBnXEZ2UmzHzI1vu86zjzEv
RRpUqgS/PK80XvYSCmhnBke82KR0mxhZaRPr/p1AbBYO3Wp6GcpnM1P2qQ0WoFQJjqydnnzQgLk5
PHj4Oq8yE8w8Acd8Pwm3+phz+muyJW8Ows3ZeOO2XoZ+F0fNvTWY5VEHERQ9dKutp6MrRVbzQrpm
dcnTRYZz3ow3WYwgkjUVe8MUGkxbT9GRgkzr0Wpr98OcJ+Mwocd9N/s2/ZaIBGxR67Cw38ik7B8C
2cr3gqPGhr1Cf2C8n45JgQqFIx8Up5t7ek9jM/7H3nLyqy4Y3X26ZPCzRTxjTm8yTDh15xEnaO2S
2701xv0Yd+h4GH8ryPTjdCb3Qz8kEnJKnAFIxOBHBvlAwXk7KBaJ22fxT7FHqiOMAXt+t5Sejvjo
4pslkEsozKW4R6JTQBkB11dtwSYx6/F4T55f3nDcit+T1GqvJ9nX9w3DLVwf7P4qEemVVXUpCofX
43Bi++If7JrecvK041kjmqylK135bHjsAzm0EbiCTMb36TR2gO6n210uSrWD3Fids6SUO8CTxnDZ
dEKnB1WXeUoRWwJpDWrkOB6iou0vLVIUH1haFGALCIwHU/nqWRN02IuFPgSMRpEZzrarauBq/XTj
D4V3zghdpOxYvWqXJYvGaoOgU1oRC8bc3hA+sXhcsu1lejOvBZ65W8LGh4owG3/h4Zw2c79PKG0B
/IMtpUaK7HGliZditimPNMTAEj2e7H5LFYLBFn98y2MMbUZtq3cZy+QOsQ+Lt+YzyMCcLnxuqO9G
0cJjiwxaYj0QjS4Yj3Y29FEuZJStUvQlS9/G4MXFVWPTL5Nm/sCWK4MRSyR95xCXSndNZTV6q1Jb
gYfIg0e8Z/4NB+/uGiiKtfdmbGh+m1ItVHbwMHFNIedVvBwfy8kq9yO5frLzuvU8EGiQ6vZWbftk
jOQS9xtJ0S17wpqVymHqzaI9iK43HoiiLjdmpybEHzZQ+JLzHrh/FCh+lth40aILXmfmT8qEEuuy
R1d8TLux86FA9DVAvG5Am5MLmY4StsV11XTBY9qaiJeaFV1K5aAf4M2yox4fuSaUAarfYSVLbkuP
lyDuYd+ycqf5E24ZXYd+yTe3sWhJt8LciVhgoQ3p17iZGx3ODXRgNHsoqjwR2Rezp4zDYR7GnxLm
N7mjWsX7ui2qD6o71JsoG/PAqsOyT/bs+cdopng3NlEeNpadJXIjpwzr2axTJncn72Rxl3Fp7Wm2
mqnj8hKzuOvozai3JAK5XHqdFJS0C3NjT2N7zxK/DOnyyc+pvYJVsS2ar20/9jtwbqQ4RPSBonFh
2nP13lIAHkKzAXEV2bjTU4IiWCYZiTYEpJIPl/LOD6X6LtiaKdbT9fgUzGGLiQv1yJquoINLsMPR
HN9SwlVeaBr9yp2IJhsGndnikwR1Vd6OPrz0deTxP0TjZHeWVSU2Uokjvme2rmvmIOVuSBZ7WBPB
G3ABY+STlTb2iyz0k1MtJIoLWMIPpI212vWTpy5jwmaSiuAqIUWeT8+lkhmNmUHR7BqW7UjCBusl
5hmQ38AC7KTcFPVC7/yy1LLbOSapss5lr+VnuBLSQV22HngF5WNprSxqPuPM7q99ruhD4BjlmZDC
welo/NV1kh8n4JX7CDH/WNHTGI7dnLz4iWu+ir71Xtyu7X66LiUVMw2QrOUKtcUPeiid6fvSG89z
Xd21gXOPlGyHLQE2BjY32AMAudQEQHZa4qBIISKSd8HsxQKHAtjLJYUu5g3e41j6R6cumO8Sa115
sdzcMMGZGypYSKK5Wpz0wBMdhVHfojwD47PMn6YJ5ZIFVHVdE8G4LVqgHXUsvgeNc7UM0bFO1pN1
bxDOU/fMZOKH9qH6AL3gfoC/6ZM77c+gDb0d0MlyS4vpcrQrzRM3q8rQoL3OcsqPqSqfOg4AOwhU
AKExI4bQStxLw9So/8DpN42kZXLjdkawLQP3B4QXLJ3kNy+qzLpdFOXHdbdKjGOBg9F1VnNp4x5K
ld02Gr0k7CaazjKgJm+aNX5I4YjzabUUZjX5frFoCWTb4VFOVIzLvrYG54nSsfaymIi1pGlcntrF
vapBr8EEdn861Txt/S4geULt7m1klWUWThbEItqKVLTDj8qTisljG7dMD7gmjJnNthERkRsu25FH
Je6YG2ue/EfOAP1FM+Iw1c7kUgxUkMjx6A/D5pHWt66NIdaeaDDOKj+/hduuSZDx8kLUKL9r4Wse
TQUZ1cLODtFMq0VLb/rL4g8O7ZwyXzgMi3foHS9FBD6kDPzmlabOYuf5ib4ipNXvA56aW+FX9St+
CuMlmZPxNDY0rayox+QObRHpT6XCDN3JmanLtquXpsA3eJINR/TjjIr8XiHjvYySdTL0SUzBXICP
To1TcwMzZoFVYY+QfaZpRQUnrb8QkHRHXe4s0ALAlHxJ1caMggB4fEh4aYI+NJio4IrfyprpZxNE
afLpe80CwkTI3sUtM6m3AnXjPbDoXYEuEEQPYFSIV4+zyxvIUgkGhD5g9qlkFUdh4ZSgV6x+NuYr
7A3vVqz0XTKD71mRCAHxuRGMC0qrUzl7zjs8FdJUucWJ/Fp7V3bu8DMx7BLg+NxRqRZNCc2MLYGj
e2QlCqHz7P8xd25NiSNRHP8qlO+mEiBBHrRqRVe00J0tZ+eyL1QXZqAhEM2F2zeah33aj+AX21/n
wiSAjNhTLql5gcGT7tOnu8/1f8g2OHdkQHO4vn8yx7aJALr2p9WF16rTeeeTV5+MT66BKurXz4Fn
j3Clghf5FDauuRqphDl2AuGg4CCH1MqGYwfbatgl/lYzQVxZ3oHW2oltq3OMZnN5HCoMlb5PIHho
fQkfm3/NHDJYq9Ph6HcnjBofaCrRJfZBEtSStKQLE/MVz/SSUPoowkqM4QqtK0GjbaqOfstHM0JB
6z61cfwPUCzi+dNXhxwFKniPq33nfESHbDB0QxMgoGUNjzXlyd2LES14L7sL0FECrGTc4sdfHp3+
7GYR9qufB+T7XLNDP7Jwkz+HQ8uvtUEM7y7pg/30eUZdHYW2IBOOm+B/ST8y2w4pNK2Aavf2EoDh
K6JHA4IQdXlBVkafutXBgogguPVzNnB8J+PpzENrB9D3cTR4GnWwb2l4Q8xlcRmD0NXpjgbyil40
TdkKB3PghVsNYrtU0plyqrrpydG3cFoF/wKs+NH82p87s5uZzcJYM+8EpgdyunQJ8TdmVJ026h0a
2n59X+OyaFueXbn+nRi7YWJirkzO1MhcfdzPAi0Yqxsm6ArJWRmoH0gwjz76b/tR0dLdJPQ6mzaB
FFyzaRNaiUW9i4YnIhnFD+7pUdU2sD5tYh1HFU9B16dfA/FuNIFgbeD8aSZP6vIqMGdz1Js2/Nt+
s2vkbuIyuH44PbJqys1V9sPtO3srSSMGbgA4h/TZ5EIVTx01BYQFeNLIxPtzoefHk0h5SfrSLzkW
qeZ8HQ/WKBQkoGbQ49gG4gDnoXrwLBQlAVgIA/6Qnd08PBkAWQUvaMkXu68M0FmIVHEgXeBB+qzP
3zIokQQpr5GK2/uvvngYUzxOkUMge1HRrUwGFaulNf2aaSh8C1M5qbZOH3QbizbSFG7+X8L/4vTJ
rnul9K+RKEj/iUG5IL5z1rYs9Q59R5uA9phpicMBrXqT9HjNVbeaBs59TE8HSsV5c+5bgBwB7Z4d
ien2OqDZn1AQgcdUnwE1mw1PMcpWsYcPuGzp6JDvC2Ig7LMD4gO9pNIxpWBNK41kn8u/YVC8QBv6
enbJ4yEvCoM6+s06tTf0bTq06VM4rDpNaZ191bpBUJ/9z+mfPBuHQMOoq2ZdAFsd2vwtu2brngJc
fTa906hfAbhMPQQby+tfM8ikANos0zIOSPxBEjC115+uLrZtIeLb5Z9DgHJ3dRJmqtEeu+AVrFpZ
E62B9B4SO0K6oFmtwmE//UFuRWwSyHToRFEuhJaSH6pQWUo61abV57PSDZmcc4X/zM+94p9nE9x8
9dZB5V+2pRuIoIfVmijy2TCVDXd69Fs/BoJAeJI3u2FRz2EL5h+3xvlWp8Au8udiKCotyH/zg4kU
OUHFolSP+jHh06MSOwrHzB4vqNzHwdpLOF91X9IiMOn2Bm5OSQ1fxQ/zz2/nDysp1ko1HcDOfwnh
QSz4l5NSY051N21u+NCV5WSw9GLUp+zJcWnEwDdyC+jSvXXnsudXWjJa5MQUO1KdTpf4RRyISb8U
twZ7AxNBl/BVTN+EYSyiEm06ISjzS5+4GwRuUCadWve6pNvyQXhlhqDe1n7BoG84SNbwUrIrWXfM
O5rrvpxA+aoT8C52p36l4z7/W/IhZH4k3XH/IeaiV9ox1TqJjPry8XJLN01+qKv2+XskyqKXaRa6
7PhZtxHNsd+LSaUTy7DywY/88PmfnM3JdUYRB6qK7gzu5UR4fmlFM61bm/KLaLuaXNmBYqRNeReW
gS7xHTnNmqQ/oW/1aO6Ui4OSD5prKLtfdxV3JTpqjvpvTpLI7YmSFki8QaVd6Q77R6ZXTkvxJM/v
0hz4rR+4wD4UKeOwsAEIzr96u4J2+/xd6Q45ITXqlTNkN1O26eorZ8amBp878rf9Wdk8Ub/oea4I
zv4DAAD//w==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166687</xdr:rowOff>
    </xdr:from>
    <xdr:to>
      <xdr:col>8</xdr:col>
      <xdr:colOff>323850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70AFED-6D1A-73FD-B42A-389CE5AE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16</xdr:row>
      <xdr:rowOff>100012</xdr:rowOff>
    </xdr:from>
    <xdr:to>
      <xdr:col>8</xdr:col>
      <xdr:colOff>304800</xdr:colOff>
      <xdr:row>30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65ACFB-B0F3-65E8-C746-4C0164E1C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32</xdr:row>
      <xdr:rowOff>185737</xdr:rowOff>
    </xdr:from>
    <xdr:to>
      <xdr:col>8</xdr:col>
      <xdr:colOff>266700</xdr:colOff>
      <xdr:row>47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A1A76B-A15B-82DE-4481-44B6E374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51</xdr:row>
      <xdr:rowOff>119062</xdr:rowOff>
    </xdr:from>
    <xdr:to>
      <xdr:col>12</xdr:col>
      <xdr:colOff>171450</xdr:colOff>
      <xdr:row>66</xdr:row>
      <xdr:rowOff>4762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EA2A0BF-8E0D-639D-47F5-6879F2E7B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ángulo 4"/>
            <xdr:cNvSpPr>
              <a:spLocks noTextEdit="1"/>
            </xdr:cNvSpPr>
          </xdr:nvSpPr>
          <xdr:spPr>
            <a:xfrm>
              <a:off x="5495925" y="9834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66</xdr:row>
      <xdr:rowOff>23812</xdr:rowOff>
    </xdr:from>
    <xdr:to>
      <xdr:col>8</xdr:col>
      <xdr:colOff>266700</xdr:colOff>
      <xdr:row>80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98EA18-A5FD-E1D0-99FD-7ABF1FE6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104775</xdr:rowOff>
    </xdr:from>
    <xdr:to>
      <xdr:col>10</xdr:col>
      <xdr:colOff>428625</xdr:colOff>
      <xdr:row>3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E1BE478-B48F-8195-1A49-13099570BFC8}"/>
            </a:ext>
          </a:extLst>
        </xdr:cNvPr>
        <xdr:cNvSpPr txBox="1"/>
      </xdr:nvSpPr>
      <xdr:spPr>
        <a:xfrm>
          <a:off x="4676775" y="295275"/>
          <a:ext cx="33718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DATOS DE ORDENES DE COMPRAS</a:t>
          </a:r>
        </a:p>
      </xdr:txBody>
    </xdr:sp>
    <xdr:clientData/>
  </xdr:twoCellAnchor>
  <xdr:twoCellAnchor>
    <xdr:from>
      <xdr:col>4</xdr:col>
      <xdr:colOff>619125</xdr:colOff>
      <xdr:row>3</xdr:row>
      <xdr:rowOff>47625</xdr:rowOff>
    </xdr:from>
    <xdr:to>
      <xdr:col>11</xdr:col>
      <xdr:colOff>676275</xdr:colOff>
      <xdr:row>3</xdr:row>
      <xdr:rowOff>76200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33B144D-8DB4-14BB-F16D-02CF541B8CA2}"/>
            </a:ext>
          </a:extLst>
        </xdr:cNvPr>
        <xdr:cNvCxnSpPr/>
      </xdr:nvCxnSpPr>
      <xdr:spPr>
        <a:xfrm flipV="1">
          <a:off x="3667125" y="619125"/>
          <a:ext cx="5391150" cy="285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2</xdr:row>
      <xdr:rowOff>104774</xdr:rowOff>
    </xdr:from>
    <xdr:to>
      <xdr:col>10</xdr:col>
      <xdr:colOff>400050</xdr:colOff>
      <xdr:row>7</xdr:row>
      <xdr:rowOff>95249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01BBF03-3A22-5DEB-9FB5-5DDEADCACD53}"/>
            </a:ext>
          </a:extLst>
        </xdr:cNvPr>
        <xdr:cNvSpPr txBox="1"/>
      </xdr:nvSpPr>
      <xdr:spPr>
        <a:xfrm>
          <a:off x="4648200" y="485774"/>
          <a:ext cx="3371850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EMPRESA DEL VALLE, S.A. DE</a:t>
          </a:r>
        </a:p>
        <a:p>
          <a:pPr algn="ctr"/>
          <a:r>
            <a:rPr lang="es-MX" sz="1600">
              <a:solidFill>
                <a:schemeClr val="bg1"/>
              </a:solidFill>
            </a:rPr>
            <a:t> C.V.</a:t>
          </a:r>
        </a:p>
      </xdr:txBody>
    </xdr:sp>
    <xdr:clientData/>
  </xdr:twoCellAnchor>
  <xdr:twoCellAnchor>
    <xdr:from>
      <xdr:col>0</xdr:col>
      <xdr:colOff>200024</xdr:colOff>
      <xdr:row>7</xdr:row>
      <xdr:rowOff>95250</xdr:rowOff>
    </xdr:from>
    <xdr:to>
      <xdr:col>9</xdr:col>
      <xdr:colOff>121227</xdr:colOff>
      <xdr:row>21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EFB750-75BC-4569-8AD1-62E146F59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22</xdr:row>
      <xdr:rowOff>28575</xdr:rowOff>
    </xdr:from>
    <xdr:to>
      <xdr:col>6</xdr:col>
      <xdr:colOff>180975</xdr:colOff>
      <xdr:row>36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C16649-034E-496E-80BF-88545C8D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57</xdr:row>
      <xdr:rowOff>47625</xdr:rowOff>
    </xdr:from>
    <xdr:to>
      <xdr:col>10</xdr:col>
      <xdr:colOff>47625</xdr:colOff>
      <xdr:row>71</xdr:row>
      <xdr:rowOff>123825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6FFC3F9B-0BE9-49BA-96FB-FFE1872E8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ángulo 2"/>
            <xdr:cNvSpPr>
              <a:spLocks noTextEdit="1"/>
            </xdr:cNvSpPr>
          </xdr:nvSpPr>
          <xdr:spPr>
            <a:xfrm>
              <a:off x="3095625" y="10906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30307</xdr:colOff>
      <xdr:row>27</xdr:row>
      <xdr:rowOff>19482</xdr:rowOff>
    </xdr:from>
    <xdr:to>
      <xdr:col>18</xdr:col>
      <xdr:colOff>30307</xdr:colOff>
      <xdr:row>41</xdr:row>
      <xdr:rowOff>95682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1FC4BA-8F7F-4CBD-B88F-964E8DC32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519545</xdr:colOff>
      <xdr:row>23</xdr:row>
      <xdr:rowOff>86591</xdr:rowOff>
    </xdr:from>
    <xdr:to>
      <xdr:col>12</xdr:col>
      <xdr:colOff>519545</xdr:colOff>
      <xdr:row>37</xdr:row>
      <xdr:rowOff>162791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130ADDF-E134-45B0-9134-F569404FB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750002</xdr:colOff>
      <xdr:row>2</xdr:row>
      <xdr:rowOff>49480</xdr:rowOff>
    </xdr:from>
    <xdr:to>
      <xdr:col>21</xdr:col>
      <xdr:colOff>23504</xdr:colOff>
      <xdr:row>10</xdr:row>
      <xdr:rowOff>181480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Fecha de orden">
              <a:extLst>
                <a:ext uri="{FF2B5EF4-FFF2-40B4-BE49-F238E27FC236}">
                  <a16:creationId xmlns:a16="http://schemas.microsoft.com/office/drawing/2014/main" id="{77F4D885-6A4F-B8F9-1AA8-B35E65DAB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4002" y="430480"/>
              <a:ext cx="6131502" cy="16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270412</xdr:colOff>
      <xdr:row>0</xdr:row>
      <xdr:rowOff>184066</xdr:rowOff>
    </xdr:from>
    <xdr:to>
      <xdr:col>23</xdr:col>
      <xdr:colOff>575212</xdr:colOff>
      <xdr:row>14</xdr:row>
      <xdr:rowOff>41191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endedor">
              <a:extLst>
                <a:ext uri="{FF2B5EF4-FFF2-40B4-BE49-F238E27FC236}">
                  <a16:creationId xmlns:a16="http://schemas.microsoft.com/office/drawing/2014/main" id="{3C82187D-4078-8117-06D4-E8E627F2D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72412" y="18406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199900</xdr:colOff>
      <xdr:row>10</xdr:row>
      <xdr:rowOff>50470</xdr:rowOff>
    </xdr:from>
    <xdr:to>
      <xdr:col>17</xdr:col>
      <xdr:colOff>729837</xdr:colOff>
      <xdr:row>22</xdr:row>
      <xdr:rowOff>176891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">
              <a:extLst>
                <a:ext uri="{FF2B5EF4-FFF2-40B4-BE49-F238E27FC236}">
                  <a16:creationId xmlns:a16="http://schemas.microsoft.com/office/drawing/2014/main" id="{DEA65B0F-1EE1-A441-6A82-A48795A0A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5900" y="1955470"/>
              <a:ext cx="3577937" cy="2412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415143</xdr:colOff>
      <xdr:row>10</xdr:row>
      <xdr:rowOff>72737</xdr:rowOff>
    </xdr:from>
    <xdr:to>
      <xdr:col>20</xdr:col>
      <xdr:colOff>719943</xdr:colOff>
      <xdr:row>23</xdr:row>
      <xdr:rowOff>120362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tegoría">
              <a:extLst>
                <a:ext uri="{FF2B5EF4-FFF2-40B4-BE49-F238E27FC236}">
                  <a16:creationId xmlns:a16="http://schemas.microsoft.com/office/drawing/2014/main" id="{0B4FFF8D-E9D0-741F-050A-028EAB9CF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1143" y="197773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419.951217476853" createdVersion="8" refreshedVersion="8" minRefreshableVersion="3" recordCount="369">
  <cacheSource type="worksheet">
    <worksheetSource name="Tabla1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7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7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7">
      <sharedItems containsSemiMixedTypes="0" containsString="0" containsNumber="1" minValue="52.283000000000001" maxValue="10779.804"/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2219108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20:B29" firstHeaderRow="1" firstDataRow="1" firstDataCol="1"/>
  <pivotFields count="19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axis="axisRow"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A70:B76" firstHeaderRow="1" firstDataRow="1" firstDataCol="1"/>
  <pivotFields count="19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7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formats count="1">
    <format dxfId="10">
      <pivotArea dataOnly="0" labelOnly="1" fieldPosition="0">
        <references count="1">
          <reference field="15" count="5">
            <x v="1"/>
            <x v="2"/>
            <x v="3"/>
            <x v="4"/>
            <x v="5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54:B66" firstHeaderRow="1" firstDataRow="1" firstDataCol="1"/>
  <pivotFields count="19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4:B50" firstHeaderRow="1" firstDataRow="1" firstDataCol="1"/>
  <pivotFields count="19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7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2" name="TablaDinámica1"/>
    <pivotTable tabId="2" name="TablaDinámica3"/>
    <pivotTable tabId="2" name="TablaDinámica6"/>
    <pivotTable tabId="2" name="TablaDinámica4"/>
    <pivotTable tabId="2" name="TablaDinámica5"/>
  </pivotTables>
  <data>
    <tabular pivotCacheId="1221910851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2" name="TablaDinámica1"/>
    <pivotTable tabId="2" name="TablaDinámica3"/>
    <pivotTable tabId="2" name="TablaDinámica6"/>
    <pivotTable tabId="2" name="TablaDinámica4"/>
    <pivotTable tabId="2" name="TablaDinámica5"/>
  </pivotTables>
  <data>
    <tabular pivotCacheId="1221910851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2" name="TablaDinámica1"/>
    <pivotTable tabId="2" name="TablaDinámica3"/>
    <pivotTable tabId="2" name="TablaDinámica6"/>
    <pivotTable tabId="2" name="TablaDinámica4"/>
    <pivotTable tabId="2" name="TablaDinámica5"/>
  </pivotTables>
  <data>
    <tabular pivotCacheId="1221910851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ciónDeDatos_Vendedor" caption="Vendedor" style="Estilo de segmentación de datos 1" rowHeight="241300"/>
  <slicer name="Region" cache="SegmentaciónDeDatos_Region" caption="Region" style="Estilo de segmentación de datos 1" rowHeight="241300"/>
  <slicer name="Categoría" cache="SegmentaciónDeDatos_Categoría" caption="Categoría" style="Estilo de segmentación de datos 1" rowHeight="241300"/>
</slicers>
</file>

<file path=xl/tables/table1.xml><?xml version="1.0" encoding="utf-8"?>
<table xmlns="http://schemas.openxmlformats.org/spreadsheetml/2006/main" id="1" name="Tabla1" displayName="Tabla1" ref="A5:Q374" totalsRowShown="0" headerRowDxfId="9">
  <autoFilter ref="A5:Q374"/>
  <tableColumns count="17">
    <tableColumn id="1" name="Folio" dataDxfId="8"/>
    <tableColumn id="15" name="Fecha de orden" dataDxfId="7"/>
    <tableColumn id="3" name="Num. cliente" dataDxfId="6"/>
    <tableColumn id="4" name="Nombre cliente"/>
    <tableColumn id="6" name="Ciudad"/>
    <tableColumn id="7" name="Estado"/>
    <tableColumn id="10" name="Vendedor"/>
    <tableColumn id="11" name="Region"/>
    <tableColumn id="14" name="Fecha de embarque" dataDxfId="5"/>
    <tableColumn id="13" name="Empresa fletera"/>
    <tableColumn id="20" name="Forma de pago"/>
    <tableColumn id="5" name="Nombre del producto" dataDxfId="4"/>
    <tableColumn id="8" name="Categoría" dataDxfId="3"/>
    <tableColumn id="23" name="Precio unitario" dataDxfId="2"/>
    <tableColumn id="24" name="Cantidad"/>
    <tableColumn id="25" name="Ingresos" dataDxfId="1" dataCellStyle="Currency 2">
      <calculatedColumnFormula>Tabla1[[#This Row],[Precio unitario]]*Tabla1[[#This Row],[Cantidad]]</calculatedColumnFormula>
    </tableColumn>
    <tableColumn id="26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de_orden" sourceName="Fecha de orden">
  <pivotTables>
    <pivotTable tabId="2" name="TablaDinámica1"/>
    <pivotTable tabId="2" name="TablaDinámica3"/>
    <pivotTable tabId="2" name="TablaDinámica6"/>
    <pivotTable tabId="2" name="TablaDinámica4"/>
    <pivotTable tabId="2" name="TablaDinámica5"/>
  </pivotTables>
  <state minimalRefreshVersion="6" lastRefreshVersion="6" pivotCacheId="1221910851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de orden" cache="NativeTimeline_Fecha_de_orden" caption="Fecha de orden" level="2" selectionLevel="2" scrollPosition="2018-05-26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6"/>
  <sheetViews>
    <sheetView topLeftCell="A55" zoomScaleNormal="100" workbookViewId="0">
      <selection activeCell="Q24" sqref="Q23:Q24"/>
    </sheetView>
  </sheetViews>
  <sheetFormatPr baseColWidth="10" defaultRowHeight="14.4" x14ac:dyDescent="0.3"/>
  <cols>
    <col min="1" max="1" width="17.5546875" bestFit="1" customWidth="1"/>
    <col min="2" max="2" width="16.5546875" bestFit="1" customWidth="1"/>
  </cols>
  <sheetData>
    <row r="3" spans="1:2" x14ac:dyDescent="0.3">
      <c r="A3" s="11" t="s">
        <v>110</v>
      </c>
      <c r="B3" t="s">
        <v>124</v>
      </c>
    </row>
    <row r="4" spans="1:2" x14ac:dyDescent="0.3">
      <c r="A4" s="12" t="s">
        <v>112</v>
      </c>
      <c r="B4">
        <v>460709.76000000007</v>
      </c>
    </row>
    <row r="5" spans="1:2" x14ac:dyDescent="0.3">
      <c r="A5" s="12" t="s">
        <v>113</v>
      </c>
      <c r="B5">
        <v>279377</v>
      </c>
    </row>
    <row r="6" spans="1:2" x14ac:dyDescent="0.3">
      <c r="A6" s="12" t="s">
        <v>114</v>
      </c>
      <c r="B6">
        <v>431936.39999999997</v>
      </c>
    </row>
    <row r="7" spans="1:2" x14ac:dyDescent="0.3">
      <c r="A7" s="12" t="s">
        <v>115</v>
      </c>
      <c r="B7">
        <v>290805.06</v>
      </c>
    </row>
    <row r="8" spans="1:2" x14ac:dyDescent="0.3">
      <c r="A8" s="12" t="s">
        <v>116</v>
      </c>
      <c r="B8">
        <v>480298.70000000007</v>
      </c>
    </row>
    <row r="9" spans="1:2" x14ac:dyDescent="0.3">
      <c r="A9" s="12" t="s">
        <v>117</v>
      </c>
      <c r="B9">
        <v>778422.54</v>
      </c>
    </row>
    <row r="10" spans="1:2" x14ac:dyDescent="0.3">
      <c r="A10" s="12" t="s">
        <v>118</v>
      </c>
      <c r="B10">
        <v>382459.56</v>
      </c>
    </row>
    <row r="11" spans="1:2" x14ac:dyDescent="0.3">
      <c r="A11" s="12" t="s">
        <v>119</v>
      </c>
      <c r="B11">
        <v>418900.44</v>
      </c>
    </row>
    <row r="12" spans="1:2" x14ac:dyDescent="0.3">
      <c r="A12" s="12" t="s">
        <v>120</v>
      </c>
      <c r="B12">
        <v>447299.57999999996</v>
      </c>
    </row>
    <row r="13" spans="1:2" x14ac:dyDescent="0.3">
      <c r="A13" s="12" t="s">
        <v>121</v>
      </c>
      <c r="B13">
        <v>742470.26</v>
      </c>
    </row>
    <row r="14" spans="1:2" x14ac:dyDescent="0.3">
      <c r="A14" s="12" t="s">
        <v>122</v>
      </c>
      <c r="B14">
        <v>444828.02</v>
      </c>
    </row>
    <row r="15" spans="1:2" x14ac:dyDescent="0.3">
      <c r="A15" s="12" t="s">
        <v>123</v>
      </c>
      <c r="B15">
        <v>932998.92</v>
      </c>
    </row>
    <row r="16" spans="1:2" x14ac:dyDescent="0.3">
      <c r="A16" s="12" t="s">
        <v>111</v>
      </c>
      <c r="B16">
        <v>6090506.2400000002</v>
      </c>
    </row>
    <row r="20" spans="1:2" x14ac:dyDescent="0.3">
      <c r="A20" s="11" t="s">
        <v>110</v>
      </c>
      <c r="B20" t="s">
        <v>124</v>
      </c>
    </row>
    <row r="21" spans="1:2" x14ac:dyDescent="0.3">
      <c r="A21" s="12" t="s">
        <v>70</v>
      </c>
      <c r="B21">
        <v>1313876.6200000001</v>
      </c>
    </row>
    <row r="22" spans="1:2" x14ac:dyDescent="0.3">
      <c r="A22" s="12" t="s">
        <v>32</v>
      </c>
      <c r="B22">
        <v>940527</v>
      </c>
    </row>
    <row r="23" spans="1:2" x14ac:dyDescent="0.3">
      <c r="A23" s="12" t="s">
        <v>52</v>
      </c>
      <c r="B23">
        <v>228907</v>
      </c>
    </row>
    <row r="24" spans="1:2" x14ac:dyDescent="0.3">
      <c r="A24" s="12" t="s">
        <v>75</v>
      </c>
      <c r="B24">
        <v>575330.14</v>
      </c>
    </row>
    <row r="25" spans="1:2" x14ac:dyDescent="0.3">
      <c r="A25" s="12" t="s">
        <v>64</v>
      </c>
      <c r="B25">
        <v>523852</v>
      </c>
    </row>
    <row r="26" spans="1:2" x14ac:dyDescent="0.3">
      <c r="A26" s="12" t="s">
        <v>22</v>
      </c>
      <c r="B26">
        <v>593192.32000000007</v>
      </c>
    </row>
    <row r="27" spans="1:2" x14ac:dyDescent="0.3">
      <c r="A27" s="12" t="s">
        <v>44</v>
      </c>
      <c r="B27">
        <v>1459392.7600000002</v>
      </c>
    </row>
    <row r="28" spans="1:2" x14ac:dyDescent="0.3">
      <c r="A28" s="12" t="s">
        <v>92</v>
      </c>
      <c r="B28">
        <v>455428.4</v>
      </c>
    </row>
    <row r="29" spans="1:2" x14ac:dyDescent="0.3">
      <c r="A29" s="12" t="s">
        <v>111</v>
      </c>
      <c r="B29">
        <v>6090506.2400000002</v>
      </c>
    </row>
    <row r="34" spans="1:2" x14ac:dyDescent="0.3">
      <c r="A34" s="11" t="s">
        <v>110</v>
      </c>
      <c r="B34" t="s">
        <v>124</v>
      </c>
    </row>
    <row r="35" spans="1:2" x14ac:dyDescent="0.3">
      <c r="A35" s="12" t="s">
        <v>106</v>
      </c>
      <c r="B35">
        <v>186513.60000000003</v>
      </c>
    </row>
    <row r="36" spans="1:2" x14ac:dyDescent="0.3">
      <c r="A36" s="12" t="s">
        <v>27</v>
      </c>
      <c r="B36">
        <v>1548079.5399999998</v>
      </c>
    </row>
    <row r="37" spans="1:2" x14ac:dyDescent="0.3">
      <c r="A37" s="12" t="s">
        <v>89</v>
      </c>
      <c r="B37">
        <v>356518.39999999997</v>
      </c>
    </row>
    <row r="38" spans="1:2" x14ac:dyDescent="0.3">
      <c r="A38" s="12" t="s">
        <v>82</v>
      </c>
      <c r="B38">
        <v>283892</v>
      </c>
    </row>
    <row r="39" spans="1:2" x14ac:dyDescent="0.3">
      <c r="A39" s="12" t="s">
        <v>54</v>
      </c>
      <c r="B39">
        <v>249721.5</v>
      </c>
    </row>
    <row r="40" spans="1:2" x14ac:dyDescent="0.3">
      <c r="A40" s="12" t="s">
        <v>29</v>
      </c>
      <c r="B40">
        <v>391993</v>
      </c>
    </row>
    <row r="41" spans="1:2" x14ac:dyDescent="0.3">
      <c r="A41" s="12" t="s">
        <v>102</v>
      </c>
      <c r="B41">
        <v>97188</v>
      </c>
    </row>
    <row r="42" spans="1:2" x14ac:dyDescent="0.3">
      <c r="A42" s="12" t="s">
        <v>109</v>
      </c>
      <c r="B42">
        <v>40376</v>
      </c>
    </row>
    <row r="43" spans="1:2" x14ac:dyDescent="0.3">
      <c r="A43" s="12" t="s">
        <v>80</v>
      </c>
      <c r="B43">
        <v>721574</v>
      </c>
    </row>
    <row r="44" spans="1:2" x14ac:dyDescent="0.3">
      <c r="A44" s="12" t="s">
        <v>94</v>
      </c>
      <c r="B44">
        <v>282471</v>
      </c>
    </row>
    <row r="45" spans="1:2" x14ac:dyDescent="0.3">
      <c r="A45" s="12" t="s">
        <v>48</v>
      </c>
      <c r="B45">
        <v>266750.40000000002</v>
      </c>
    </row>
    <row r="46" spans="1:2" x14ac:dyDescent="0.3">
      <c r="A46" s="12" t="s">
        <v>96</v>
      </c>
      <c r="B46">
        <v>463814.39999999985</v>
      </c>
    </row>
    <row r="47" spans="1:2" x14ac:dyDescent="0.3">
      <c r="A47" s="12" t="s">
        <v>66</v>
      </c>
      <c r="B47">
        <v>966000</v>
      </c>
    </row>
    <row r="48" spans="1:2" x14ac:dyDescent="0.3">
      <c r="A48" s="12" t="s">
        <v>60</v>
      </c>
      <c r="B48">
        <v>235614.39999999997</v>
      </c>
    </row>
    <row r="49" spans="1:5" x14ac:dyDescent="0.3">
      <c r="A49" s="12" t="s">
        <v>18</v>
      </c>
    </row>
    <row r="50" spans="1:5" x14ac:dyDescent="0.3">
      <c r="A50" s="12" t="s">
        <v>111</v>
      </c>
      <c r="B50">
        <v>6090506.2400000002</v>
      </c>
    </row>
    <row r="54" spans="1:5" x14ac:dyDescent="0.3">
      <c r="A54" s="11" t="s">
        <v>110</v>
      </c>
      <c r="B54" t="s">
        <v>124</v>
      </c>
      <c r="D54" t="s">
        <v>126</v>
      </c>
      <c r="E54" t="s">
        <v>125</v>
      </c>
    </row>
    <row r="55" spans="1:5" x14ac:dyDescent="0.3">
      <c r="A55" s="12" t="s">
        <v>63</v>
      </c>
      <c r="B55">
        <v>523852</v>
      </c>
      <c r="D55" s="12" t="s">
        <v>63</v>
      </c>
      <c r="E55" s="15">
        <f>GETPIVOTDATA("Ingresos",$A$54,"Estado","Baja California")</f>
        <v>523852</v>
      </c>
    </row>
    <row r="56" spans="1:5" x14ac:dyDescent="0.3">
      <c r="A56" s="12" t="s">
        <v>78</v>
      </c>
      <c r="B56">
        <v>240856</v>
      </c>
      <c r="D56" s="12" t="s">
        <v>78</v>
      </c>
      <c r="E56" s="15">
        <f>GETPIVOTDATA("Ingresos",$A$54,"Estado","Chihuahua")</f>
        <v>240856</v>
      </c>
    </row>
    <row r="57" spans="1:5" x14ac:dyDescent="0.3">
      <c r="A57" s="12" t="s">
        <v>84</v>
      </c>
      <c r="B57">
        <v>702034.61999999988</v>
      </c>
      <c r="D57" s="12" t="s">
        <v>84</v>
      </c>
      <c r="E57" s="15">
        <f>GETPIVOTDATA("Ingresos",$A$54,"Estado","Ciudad de México")</f>
        <v>702034.61999999988</v>
      </c>
    </row>
    <row r="58" spans="1:5" x14ac:dyDescent="0.3">
      <c r="A58" s="12" t="s">
        <v>87</v>
      </c>
      <c r="B58">
        <v>515759.85999999987</v>
      </c>
      <c r="D58" s="12" t="s">
        <v>87</v>
      </c>
      <c r="E58" s="15">
        <f>GETPIVOTDATA("Ingresos",$A$54,"Estado","Coahuila")</f>
        <v>515759.85999999987</v>
      </c>
    </row>
    <row r="59" spans="1:5" x14ac:dyDescent="0.3">
      <c r="A59" s="12" t="s">
        <v>69</v>
      </c>
      <c r="B59">
        <v>611842.00000000012</v>
      </c>
      <c r="D59" s="12" t="s">
        <v>69</v>
      </c>
      <c r="E59" s="15">
        <f>GETPIVOTDATA("Ingresos",$A$54,"Estado","Estado de México")</f>
        <v>611842.00000000012</v>
      </c>
    </row>
    <row r="60" spans="1:5" x14ac:dyDescent="0.3">
      <c r="A60" s="12" t="s">
        <v>74</v>
      </c>
      <c r="B60">
        <v>575330.14</v>
      </c>
      <c r="D60" s="12" t="s">
        <v>74</v>
      </c>
      <c r="E60" s="15">
        <f>GETPIVOTDATA("Ingresos",$A$54,"Estado","Guanajuato")</f>
        <v>575330.14</v>
      </c>
    </row>
    <row r="61" spans="1:5" x14ac:dyDescent="0.3">
      <c r="A61" s="12" t="s">
        <v>57</v>
      </c>
      <c r="B61">
        <v>378075.32</v>
      </c>
      <c r="D61" s="12" t="s">
        <v>57</v>
      </c>
      <c r="E61" s="15">
        <f>GETPIVOTDATA("Ingresos",$A$54,"Estado","Guerrero")</f>
        <v>378075.32</v>
      </c>
    </row>
    <row r="62" spans="1:5" x14ac:dyDescent="0.3">
      <c r="A62" s="12" t="s">
        <v>51</v>
      </c>
      <c r="B62">
        <v>684335.40000000014</v>
      </c>
      <c r="D62" s="12" t="s">
        <v>51</v>
      </c>
      <c r="E62" s="15">
        <f>GETPIVOTDATA("Ingresos",$A$54,"Estado","Jalisco")</f>
        <v>684335.40000000014</v>
      </c>
    </row>
    <row r="63" spans="1:5" x14ac:dyDescent="0.3">
      <c r="A63" s="12" t="s">
        <v>43</v>
      </c>
      <c r="B63">
        <v>702776.9</v>
      </c>
      <c r="D63" s="12" t="s">
        <v>43</v>
      </c>
      <c r="E63" s="15">
        <f>GETPIVOTDATA("Ingresos",$A$54,"Estado","Nuevo León")</f>
        <v>702776.9</v>
      </c>
    </row>
    <row r="64" spans="1:5" x14ac:dyDescent="0.3">
      <c r="A64" s="12" t="s">
        <v>31</v>
      </c>
      <c r="B64">
        <v>940527</v>
      </c>
      <c r="D64" s="12" t="s">
        <v>31</v>
      </c>
      <c r="E64" s="15">
        <f>GETPIVOTDATA("Ingresos",$A$54,"Estado","Querétaro")</f>
        <v>940527</v>
      </c>
    </row>
    <row r="65" spans="1:5" x14ac:dyDescent="0.3">
      <c r="A65" s="12" t="s">
        <v>21</v>
      </c>
      <c r="B65">
        <v>215117</v>
      </c>
      <c r="D65" s="12" t="s">
        <v>21</v>
      </c>
      <c r="E65" s="15">
        <f>GETPIVOTDATA("Ingresos",$A$54,"Estado","Sinaloa")</f>
        <v>215117</v>
      </c>
    </row>
    <row r="66" spans="1:5" x14ac:dyDescent="0.3">
      <c r="A66" s="12" t="s">
        <v>111</v>
      </c>
      <c r="B66">
        <v>6090506.2400000002</v>
      </c>
    </row>
    <row r="70" spans="1:5" x14ac:dyDescent="0.3">
      <c r="A70" s="11" t="s">
        <v>110</v>
      </c>
      <c r="B70" t="s">
        <v>124</v>
      </c>
    </row>
    <row r="71" spans="1:5" x14ac:dyDescent="0.3">
      <c r="A71" s="14" t="s">
        <v>127</v>
      </c>
      <c r="B71">
        <v>2792049.5399999996</v>
      </c>
    </row>
    <row r="72" spans="1:5" x14ac:dyDescent="0.3">
      <c r="A72" s="14" t="s">
        <v>128</v>
      </c>
      <c r="B72">
        <v>1982414.7000000002</v>
      </c>
    </row>
    <row r="73" spans="1:5" x14ac:dyDescent="0.3">
      <c r="A73" s="14" t="s">
        <v>129</v>
      </c>
      <c r="B73">
        <v>1024604</v>
      </c>
    </row>
    <row r="74" spans="1:5" x14ac:dyDescent="0.3">
      <c r="A74" s="14" t="s">
        <v>130</v>
      </c>
      <c r="B74">
        <v>180306</v>
      </c>
    </row>
    <row r="75" spans="1:5" x14ac:dyDescent="0.3">
      <c r="A75" s="14" t="s">
        <v>131</v>
      </c>
      <c r="B75">
        <v>111132</v>
      </c>
    </row>
    <row r="76" spans="1:5" x14ac:dyDescent="0.3">
      <c r="A76" s="12" t="s">
        <v>111</v>
      </c>
      <c r="B76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8" zoomScaleNormal="50" workbookViewId="0">
      <selection activeCell="Z27" sqref="Z27"/>
    </sheetView>
  </sheetViews>
  <sheetFormatPr baseColWidth="10" defaultColWidth="11.44140625" defaultRowHeight="14.4" x14ac:dyDescent="0.3"/>
  <cols>
    <col min="1" max="16384" width="11.44140625" style="13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"/>
  <sheetViews>
    <sheetView topLeftCell="A6" zoomScale="115" zoomScaleNormal="115" workbookViewId="0">
      <selection activeCell="A5" sqref="A5:Q374"/>
    </sheetView>
  </sheetViews>
  <sheetFormatPr baseColWidth="10" defaultRowHeight="14.4" x14ac:dyDescent="0.3"/>
  <cols>
    <col min="1" max="1" width="16.5546875" customWidth="1"/>
    <col min="2" max="2" width="19.109375" bestFit="1" customWidth="1"/>
    <col min="3" max="3" width="17" bestFit="1" customWidth="1"/>
    <col min="4" max="4" width="17.109375" bestFit="1" customWidth="1"/>
    <col min="6" max="6" width="16.88671875" bestFit="1" customWidth="1"/>
    <col min="7" max="7" width="26.6640625" customWidth="1"/>
    <col min="8" max="8" width="10" bestFit="1" customWidth="1"/>
    <col min="9" max="9" width="20.88671875" bestFit="1" customWidth="1"/>
    <col min="10" max="10" width="22.88671875" bestFit="1" customWidth="1"/>
    <col min="11" max="11" width="16.6640625" bestFit="1" customWidth="1"/>
    <col min="12" max="12" width="23.5546875" bestFit="1" customWidth="1"/>
    <col min="13" max="13" width="19.88671875" bestFit="1" customWidth="1"/>
    <col min="14" max="14" width="16.33203125" bestFit="1" customWidth="1"/>
    <col min="15" max="16" width="11.109375" bestFit="1" customWidth="1"/>
    <col min="17" max="17" width="16.44140625" bestFit="1" customWidth="1"/>
  </cols>
  <sheetData>
    <row r="1" spans="1:17" x14ac:dyDescent="0.3">
      <c r="K1" s="1"/>
    </row>
    <row r="2" spans="1:17" ht="18" x14ac:dyDescent="0.35">
      <c r="A2" s="2" t="s">
        <v>0</v>
      </c>
      <c r="K2" s="1"/>
    </row>
    <row r="3" spans="1:17" x14ac:dyDescent="0.3">
      <c r="A3" s="3" t="s">
        <v>1</v>
      </c>
      <c r="K3" s="1"/>
    </row>
    <row r="4" spans="1:17" x14ac:dyDescent="0.3">
      <c r="K4" s="1"/>
    </row>
    <row r="5" spans="1:17" x14ac:dyDescent="0.3">
      <c r="A5" s="4" t="s">
        <v>2</v>
      </c>
      <c r="B5" s="4" t="s">
        <v>3</v>
      </c>
      <c r="C5" s="4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6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</row>
    <row r="6" spans="1:17" x14ac:dyDescent="0.3">
      <c r="A6" s="7">
        <v>1001</v>
      </c>
      <c r="B6" s="8">
        <v>43127</v>
      </c>
      <c r="C6" s="7">
        <v>27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s="8">
        <v>43129</v>
      </c>
      <c r="J6" t="s">
        <v>24</v>
      </c>
      <c r="K6" t="s">
        <v>25</v>
      </c>
      <c r="L6" t="s">
        <v>26</v>
      </c>
      <c r="M6" t="s">
        <v>27</v>
      </c>
      <c r="N6" s="9">
        <v>196</v>
      </c>
      <c r="O6">
        <v>49</v>
      </c>
      <c r="P6" s="9">
        <f>Tabla1[[#This Row],[Precio unitario]]*Tabla1[[#This Row],[Cantidad]]</f>
        <v>9604</v>
      </c>
      <c r="Q6" s="9">
        <v>931.58799999999997</v>
      </c>
    </row>
    <row r="7" spans="1:17" x14ac:dyDescent="0.3">
      <c r="A7" s="7">
        <v>1002</v>
      </c>
      <c r="B7" s="8">
        <v>43127</v>
      </c>
      <c r="C7" s="7">
        <v>27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s="8">
        <v>43129</v>
      </c>
      <c r="J7" t="s">
        <v>24</v>
      </c>
      <c r="K7" t="s">
        <v>25</v>
      </c>
      <c r="L7" t="s">
        <v>28</v>
      </c>
      <c r="M7" t="s">
        <v>29</v>
      </c>
      <c r="N7" s="9">
        <v>49</v>
      </c>
      <c r="O7">
        <v>47</v>
      </c>
      <c r="P7" s="10">
        <f>Tabla1[[#This Row],[Precio unitario]]*Tabla1[[#This Row],[Cantidad]]</f>
        <v>2303</v>
      </c>
      <c r="Q7" s="9">
        <v>232.60300000000001</v>
      </c>
    </row>
    <row r="8" spans="1:17" x14ac:dyDescent="0.3">
      <c r="A8" s="7">
        <v>1003</v>
      </c>
      <c r="B8" s="8">
        <v>43104</v>
      </c>
      <c r="C8" s="7">
        <v>4</v>
      </c>
      <c r="D8" t="s">
        <v>30</v>
      </c>
      <c r="E8" t="s">
        <v>31</v>
      </c>
      <c r="F8" t="s">
        <v>31</v>
      </c>
      <c r="G8" t="s">
        <v>32</v>
      </c>
      <c r="H8" t="s">
        <v>33</v>
      </c>
      <c r="I8" s="8">
        <v>43106</v>
      </c>
      <c r="J8" t="s">
        <v>34</v>
      </c>
      <c r="K8" t="s">
        <v>35</v>
      </c>
      <c r="L8" t="s">
        <v>36</v>
      </c>
      <c r="M8" t="s">
        <v>29</v>
      </c>
      <c r="N8" s="9">
        <v>420</v>
      </c>
      <c r="O8">
        <v>69</v>
      </c>
      <c r="P8" s="10">
        <f>Tabla1[[#This Row],[Precio unitario]]*Tabla1[[#This Row],[Cantidad]]</f>
        <v>28980</v>
      </c>
      <c r="Q8" s="9">
        <v>2782.08</v>
      </c>
    </row>
    <row r="9" spans="1:17" x14ac:dyDescent="0.3">
      <c r="A9" s="7">
        <v>1004</v>
      </c>
      <c r="B9" s="8">
        <v>43104</v>
      </c>
      <c r="C9" s="7">
        <v>4</v>
      </c>
      <c r="D9" t="s">
        <v>30</v>
      </c>
      <c r="E9" t="s">
        <v>31</v>
      </c>
      <c r="F9" t="s">
        <v>31</v>
      </c>
      <c r="G9" t="s">
        <v>32</v>
      </c>
      <c r="H9" t="s">
        <v>33</v>
      </c>
      <c r="I9" s="8">
        <v>43106</v>
      </c>
      <c r="J9" t="s">
        <v>34</v>
      </c>
      <c r="K9" t="s">
        <v>35</v>
      </c>
      <c r="L9" t="s">
        <v>37</v>
      </c>
      <c r="M9" t="s">
        <v>29</v>
      </c>
      <c r="N9" s="9">
        <v>742</v>
      </c>
      <c r="O9">
        <v>89</v>
      </c>
      <c r="P9" s="10">
        <f>Tabla1[[#This Row],[Precio unitario]]*Tabla1[[#This Row],[Cantidad]]</f>
        <v>66038</v>
      </c>
      <c r="Q9" s="9">
        <v>6273.6100000000006</v>
      </c>
    </row>
    <row r="10" spans="1:17" x14ac:dyDescent="0.3">
      <c r="A10" s="7">
        <v>1005</v>
      </c>
      <c r="B10" s="8">
        <v>43104</v>
      </c>
      <c r="C10" s="7">
        <v>4</v>
      </c>
      <c r="D10" t="s">
        <v>30</v>
      </c>
      <c r="E10" t="s">
        <v>31</v>
      </c>
      <c r="F10" t="s">
        <v>31</v>
      </c>
      <c r="G10" t="s">
        <v>32</v>
      </c>
      <c r="H10" t="s">
        <v>33</v>
      </c>
      <c r="I10" s="8">
        <v>43106</v>
      </c>
      <c r="J10" t="s">
        <v>34</v>
      </c>
      <c r="K10" t="s">
        <v>35</v>
      </c>
      <c r="L10" t="s">
        <v>28</v>
      </c>
      <c r="M10" t="s">
        <v>29</v>
      </c>
      <c r="N10" s="9">
        <v>49</v>
      </c>
      <c r="O10">
        <v>11</v>
      </c>
      <c r="P10" s="10">
        <f>Tabla1[[#This Row],[Precio unitario]]*Tabla1[[#This Row],[Cantidad]]</f>
        <v>539</v>
      </c>
      <c r="Q10" s="9">
        <v>52.283000000000001</v>
      </c>
    </row>
    <row r="11" spans="1:17" x14ac:dyDescent="0.3">
      <c r="A11" s="7">
        <v>1006</v>
      </c>
      <c r="B11" s="8">
        <v>43112</v>
      </c>
      <c r="C11" s="7">
        <v>12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8">
        <v>43114</v>
      </c>
      <c r="J11" t="s">
        <v>24</v>
      </c>
      <c r="K11" t="s">
        <v>35</v>
      </c>
      <c r="L11" t="s">
        <v>39</v>
      </c>
      <c r="M11" t="s">
        <v>27</v>
      </c>
      <c r="N11" s="9">
        <v>252</v>
      </c>
      <c r="O11">
        <v>81</v>
      </c>
      <c r="P11" s="10">
        <f>Tabla1[[#This Row],[Precio unitario]]*Tabla1[[#This Row],[Cantidad]]</f>
        <v>20412</v>
      </c>
      <c r="Q11" s="9">
        <v>1979.9640000000002</v>
      </c>
    </row>
    <row r="12" spans="1:17" x14ac:dyDescent="0.3">
      <c r="A12" s="7">
        <v>1007</v>
      </c>
      <c r="B12" s="8">
        <v>43112</v>
      </c>
      <c r="C12" s="7">
        <v>12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8">
        <v>43114</v>
      </c>
      <c r="J12" t="s">
        <v>24</v>
      </c>
      <c r="K12" t="s">
        <v>35</v>
      </c>
      <c r="L12" t="s">
        <v>40</v>
      </c>
      <c r="M12" t="s">
        <v>27</v>
      </c>
      <c r="N12" s="9">
        <v>644</v>
      </c>
      <c r="O12">
        <v>44</v>
      </c>
      <c r="P12" s="10">
        <f>Tabla1[[#This Row],[Precio unitario]]*Tabla1[[#This Row],[Cantidad]]</f>
        <v>28336</v>
      </c>
      <c r="Q12" s="9">
        <v>2776.9279999999999</v>
      </c>
    </row>
    <row r="13" spans="1:17" x14ac:dyDescent="0.3">
      <c r="A13" s="7">
        <v>1008</v>
      </c>
      <c r="B13" s="8">
        <v>43108</v>
      </c>
      <c r="C13" s="7">
        <v>8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s="8">
        <v>43110</v>
      </c>
      <c r="J13" t="s">
        <v>46</v>
      </c>
      <c r="K13" t="s">
        <v>35</v>
      </c>
      <c r="L13" t="s">
        <v>47</v>
      </c>
      <c r="M13" t="s">
        <v>48</v>
      </c>
      <c r="N13" s="9">
        <v>128.79999999999998</v>
      </c>
      <c r="O13">
        <v>38</v>
      </c>
      <c r="P13" s="10">
        <f>Tabla1[[#This Row],[Precio unitario]]*Tabla1[[#This Row],[Cantidad]]</f>
        <v>4894.3999999999996</v>
      </c>
      <c r="Q13" s="9">
        <v>504.1232</v>
      </c>
    </row>
    <row r="14" spans="1:17" x14ac:dyDescent="0.3">
      <c r="A14" s="7">
        <v>1009</v>
      </c>
      <c r="B14" s="8">
        <v>43104</v>
      </c>
      <c r="C14" s="7">
        <v>4</v>
      </c>
      <c r="D14" t="s">
        <v>30</v>
      </c>
      <c r="E14" t="s">
        <v>31</v>
      </c>
      <c r="F14" t="s">
        <v>31</v>
      </c>
      <c r="G14" t="s">
        <v>32</v>
      </c>
      <c r="H14" t="s">
        <v>33</v>
      </c>
      <c r="I14" s="8">
        <v>43106</v>
      </c>
      <c r="J14" t="s">
        <v>46</v>
      </c>
      <c r="K14" t="s">
        <v>25</v>
      </c>
      <c r="L14" t="s">
        <v>47</v>
      </c>
      <c r="M14" t="s">
        <v>48</v>
      </c>
      <c r="N14" s="9">
        <v>128.79999999999998</v>
      </c>
      <c r="O14">
        <v>88</v>
      </c>
      <c r="P14" s="10">
        <f>Tabla1[[#This Row],[Precio unitario]]*Tabla1[[#This Row],[Cantidad]]</f>
        <v>11334.399999999998</v>
      </c>
      <c r="Q14" s="9">
        <v>1110.7711999999999</v>
      </c>
    </row>
    <row r="15" spans="1:17" x14ac:dyDescent="0.3">
      <c r="A15" s="7">
        <v>1010</v>
      </c>
      <c r="B15" s="8">
        <v>43129</v>
      </c>
      <c r="C15" s="7">
        <v>29</v>
      </c>
      <c r="D15" t="s">
        <v>49</v>
      </c>
      <c r="E15" t="s">
        <v>50</v>
      </c>
      <c r="F15" t="s">
        <v>51</v>
      </c>
      <c r="G15" t="s">
        <v>52</v>
      </c>
      <c r="H15" t="s">
        <v>23</v>
      </c>
      <c r="I15" s="8">
        <v>43131</v>
      </c>
      <c r="J15" t="s">
        <v>24</v>
      </c>
      <c r="K15" t="s">
        <v>25</v>
      </c>
      <c r="L15" t="s">
        <v>53</v>
      </c>
      <c r="M15" t="s">
        <v>54</v>
      </c>
      <c r="N15" s="9">
        <v>178.5</v>
      </c>
      <c r="O15">
        <v>94</v>
      </c>
      <c r="P15" s="10">
        <f>Tabla1[[#This Row],[Precio unitario]]*Tabla1[[#This Row],[Cantidad]]</f>
        <v>16779</v>
      </c>
      <c r="Q15" s="9">
        <v>1711.4580000000001</v>
      </c>
    </row>
    <row r="16" spans="1:17" x14ac:dyDescent="0.3">
      <c r="A16" s="7">
        <v>1011</v>
      </c>
      <c r="B16" s="8">
        <v>43103</v>
      </c>
      <c r="C16" s="7">
        <v>3</v>
      </c>
      <c r="D16" t="s">
        <v>55</v>
      </c>
      <c r="E16" t="s">
        <v>56</v>
      </c>
      <c r="F16" t="s">
        <v>57</v>
      </c>
      <c r="G16" t="s">
        <v>22</v>
      </c>
      <c r="H16" t="s">
        <v>23</v>
      </c>
      <c r="I16" s="8">
        <v>43105</v>
      </c>
      <c r="J16" t="s">
        <v>24</v>
      </c>
      <c r="K16" t="s">
        <v>58</v>
      </c>
      <c r="L16" t="s">
        <v>59</v>
      </c>
      <c r="M16" t="s">
        <v>60</v>
      </c>
      <c r="N16" s="9">
        <v>135.1</v>
      </c>
      <c r="O16">
        <v>91</v>
      </c>
      <c r="P16" s="10">
        <f>Tabla1[[#This Row],[Precio unitario]]*Tabla1[[#This Row],[Cantidad]]</f>
        <v>12294.1</v>
      </c>
      <c r="Q16" s="9">
        <v>1290.8805</v>
      </c>
    </row>
    <row r="17" spans="1:17" x14ac:dyDescent="0.3">
      <c r="A17" s="7">
        <v>1012</v>
      </c>
      <c r="B17" s="8">
        <v>43106</v>
      </c>
      <c r="C17" s="7">
        <v>6</v>
      </c>
      <c r="D17" t="s">
        <v>61</v>
      </c>
      <c r="E17" t="s">
        <v>62</v>
      </c>
      <c r="F17" t="s">
        <v>63</v>
      </c>
      <c r="G17" t="s">
        <v>64</v>
      </c>
      <c r="H17" t="s">
        <v>45</v>
      </c>
      <c r="I17" s="8">
        <v>43108</v>
      </c>
      <c r="J17" t="s">
        <v>24</v>
      </c>
      <c r="K17" t="s">
        <v>35</v>
      </c>
      <c r="L17" t="s">
        <v>65</v>
      </c>
      <c r="M17" t="s">
        <v>66</v>
      </c>
      <c r="N17" s="9">
        <v>560</v>
      </c>
      <c r="O17">
        <v>32</v>
      </c>
      <c r="P17" s="10">
        <f>Tabla1[[#This Row],[Precio unitario]]*Tabla1[[#This Row],[Cantidad]]</f>
        <v>17920</v>
      </c>
      <c r="Q17" s="9">
        <v>1863.68</v>
      </c>
    </row>
    <row r="18" spans="1:17" x14ac:dyDescent="0.3">
      <c r="A18" s="7">
        <v>1013</v>
      </c>
      <c r="B18" s="8">
        <v>43128</v>
      </c>
      <c r="C18" s="7">
        <v>28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 s="8">
        <v>43130</v>
      </c>
      <c r="J18" t="s">
        <v>46</v>
      </c>
      <c r="K18" t="s">
        <v>25</v>
      </c>
      <c r="L18" t="s">
        <v>40</v>
      </c>
      <c r="M18" t="s">
        <v>27</v>
      </c>
      <c r="N18" s="9">
        <v>644</v>
      </c>
      <c r="O18">
        <v>55</v>
      </c>
      <c r="P18" s="10">
        <f>Tabla1[[#This Row],[Precio unitario]]*Tabla1[[#This Row],[Cantidad]]</f>
        <v>35420</v>
      </c>
      <c r="Q18" s="9">
        <v>3542</v>
      </c>
    </row>
    <row r="19" spans="1:17" x14ac:dyDescent="0.3">
      <c r="A19" s="7">
        <v>1014</v>
      </c>
      <c r="B19" s="8">
        <v>43108</v>
      </c>
      <c r="C19" s="7">
        <v>8</v>
      </c>
      <c r="D19" t="s">
        <v>41</v>
      </c>
      <c r="E19" t="s">
        <v>42</v>
      </c>
      <c r="F19" t="s">
        <v>43</v>
      </c>
      <c r="G19" t="s">
        <v>44</v>
      </c>
      <c r="H19" t="s">
        <v>45</v>
      </c>
      <c r="I19" s="8">
        <v>43110</v>
      </c>
      <c r="J19" t="s">
        <v>46</v>
      </c>
      <c r="K19" t="s">
        <v>25</v>
      </c>
      <c r="L19" t="s">
        <v>53</v>
      </c>
      <c r="M19" t="s">
        <v>54</v>
      </c>
      <c r="N19" s="9">
        <v>178.5</v>
      </c>
      <c r="O19">
        <v>47</v>
      </c>
      <c r="P19" s="10">
        <f>Tabla1[[#This Row],[Precio unitario]]*Tabla1[[#This Row],[Cantidad]]</f>
        <v>8389.5</v>
      </c>
      <c r="Q19" s="9">
        <v>864.11850000000004</v>
      </c>
    </row>
    <row r="20" spans="1:17" x14ac:dyDescent="0.3">
      <c r="A20" s="7">
        <v>1015</v>
      </c>
      <c r="B20" s="8">
        <v>43110</v>
      </c>
      <c r="C20" s="7">
        <v>10</v>
      </c>
      <c r="D20" t="s">
        <v>72</v>
      </c>
      <c r="E20" t="s">
        <v>73</v>
      </c>
      <c r="F20" t="s">
        <v>74</v>
      </c>
      <c r="G20" t="s">
        <v>75</v>
      </c>
      <c r="H20" t="s">
        <v>33</v>
      </c>
      <c r="I20" s="8">
        <v>43112</v>
      </c>
      <c r="J20" t="s">
        <v>24</v>
      </c>
      <c r="K20" t="s">
        <v>35</v>
      </c>
      <c r="L20" t="s">
        <v>76</v>
      </c>
      <c r="M20" t="s">
        <v>27</v>
      </c>
      <c r="N20" s="9">
        <v>41.86</v>
      </c>
      <c r="O20">
        <v>90</v>
      </c>
      <c r="P20" s="10">
        <f>Tabla1[[#This Row],[Precio unitario]]*Tabla1[[#This Row],[Cantidad]]</f>
        <v>3767.4</v>
      </c>
      <c r="Q20" s="9">
        <v>388.04220000000009</v>
      </c>
    </row>
    <row r="21" spans="1:17" x14ac:dyDescent="0.3">
      <c r="A21" s="7">
        <v>1016</v>
      </c>
      <c r="B21" s="8">
        <v>43107</v>
      </c>
      <c r="C21" s="7">
        <v>7</v>
      </c>
      <c r="D21" t="s">
        <v>77</v>
      </c>
      <c r="E21" t="s">
        <v>78</v>
      </c>
      <c r="F21" t="s">
        <v>78</v>
      </c>
      <c r="G21" t="s">
        <v>44</v>
      </c>
      <c r="H21" t="s">
        <v>45</v>
      </c>
      <c r="I21" s="8"/>
      <c r="L21" t="s">
        <v>40</v>
      </c>
      <c r="M21" t="s">
        <v>27</v>
      </c>
      <c r="N21" s="9">
        <v>644</v>
      </c>
      <c r="O21">
        <v>24</v>
      </c>
      <c r="P21" s="10">
        <f>Tabla1[[#This Row],[Precio unitario]]*Tabla1[[#This Row],[Cantidad]]</f>
        <v>15456</v>
      </c>
      <c r="Q21" s="9">
        <v>1545.6000000000001</v>
      </c>
    </row>
    <row r="22" spans="1:17" x14ac:dyDescent="0.3">
      <c r="A22" s="7">
        <v>1017</v>
      </c>
      <c r="B22" s="8">
        <v>43110</v>
      </c>
      <c r="C22" s="7">
        <v>10</v>
      </c>
      <c r="D22" t="s">
        <v>72</v>
      </c>
      <c r="E22" t="s">
        <v>73</v>
      </c>
      <c r="F22" t="s">
        <v>74</v>
      </c>
      <c r="G22" t="s">
        <v>75</v>
      </c>
      <c r="H22" t="s">
        <v>33</v>
      </c>
      <c r="I22" s="8">
        <v>43112</v>
      </c>
      <c r="J22" t="s">
        <v>34</v>
      </c>
      <c r="L22" t="s">
        <v>79</v>
      </c>
      <c r="M22" t="s">
        <v>80</v>
      </c>
      <c r="N22" s="9">
        <v>350</v>
      </c>
      <c r="O22">
        <v>34</v>
      </c>
      <c r="P22" s="10">
        <f>Tabla1[[#This Row],[Precio unitario]]*Tabla1[[#This Row],[Cantidad]]</f>
        <v>11900</v>
      </c>
      <c r="Q22" s="9">
        <v>1130.5</v>
      </c>
    </row>
    <row r="23" spans="1:17" x14ac:dyDescent="0.3">
      <c r="A23" s="7">
        <v>1018</v>
      </c>
      <c r="B23" s="8">
        <v>43110</v>
      </c>
      <c r="C23" s="7">
        <v>10</v>
      </c>
      <c r="D23" t="s">
        <v>72</v>
      </c>
      <c r="E23" t="s">
        <v>73</v>
      </c>
      <c r="F23" t="s">
        <v>74</v>
      </c>
      <c r="G23" t="s">
        <v>75</v>
      </c>
      <c r="H23" t="s">
        <v>33</v>
      </c>
      <c r="I23" s="8">
        <v>43112</v>
      </c>
      <c r="J23" t="s">
        <v>34</v>
      </c>
      <c r="L23" t="s">
        <v>81</v>
      </c>
      <c r="M23" t="s">
        <v>82</v>
      </c>
      <c r="N23" s="9">
        <v>308</v>
      </c>
      <c r="O23">
        <v>17</v>
      </c>
      <c r="P23" s="10">
        <f>Tabla1[[#This Row],[Precio unitario]]*Tabla1[[#This Row],[Cantidad]]</f>
        <v>5236</v>
      </c>
      <c r="Q23" s="9">
        <v>502.65599999999995</v>
      </c>
    </row>
    <row r="24" spans="1:17" x14ac:dyDescent="0.3">
      <c r="A24" s="7">
        <v>1019</v>
      </c>
      <c r="B24" s="8">
        <v>43110</v>
      </c>
      <c r="C24" s="7">
        <v>10</v>
      </c>
      <c r="D24" t="s">
        <v>72</v>
      </c>
      <c r="E24" t="s">
        <v>73</v>
      </c>
      <c r="F24" t="s">
        <v>74</v>
      </c>
      <c r="G24" t="s">
        <v>75</v>
      </c>
      <c r="H24" t="s">
        <v>33</v>
      </c>
      <c r="I24" s="8">
        <v>43112</v>
      </c>
      <c r="J24" t="s">
        <v>34</v>
      </c>
      <c r="L24" t="s">
        <v>47</v>
      </c>
      <c r="M24" t="s">
        <v>48</v>
      </c>
      <c r="N24" s="9">
        <v>128.79999999999998</v>
      </c>
      <c r="O24">
        <v>44</v>
      </c>
      <c r="P24" s="10">
        <f>Tabla1[[#This Row],[Precio unitario]]*Tabla1[[#This Row],[Cantidad]]</f>
        <v>5667.1999999999989</v>
      </c>
      <c r="Q24" s="9">
        <v>589.38879999999995</v>
      </c>
    </row>
    <row r="25" spans="1:17" x14ac:dyDescent="0.3">
      <c r="A25" s="7">
        <v>1020</v>
      </c>
      <c r="B25" s="8">
        <v>43111</v>
      </c>
      <c r="C25" s="7">
        <v>11</v>
      </c>
      <c r="D25" t="s">
        <v>83</v>
      </c>
      <c r="E25" t="s">
        <v>84</v>
      </c>
      <c r="F25" t="s">
        <v>84</v>
      </c>
      <c r="G25" t="s">
        <v>70</v>
      </c>
      <c r="H25" t="s">
        <v>71</v>
      </c>
      <c r="I25" s="8"/>
      <c r="J25" t="s">
        <v>46</v>
      </c>
      <c r="L25" t="s">
        <v>28</v>
      </c>
      <c r="M25" t="s">
        <v>29</v>
      </c>
      <c r="N25" s="9">
        <v>49</v>
      </c>
      <c r="O25">
        <v>81</v>
      </c>
      <c r="P25" s="10">
        <f>Tabla1[[#This Row],[Precio unitario]]*Tabla1[[#This Row],[Cantidad]]</f>
        <v>3969</v>
      </c>
      <c r="Q25" s="9">
        <v>384.99299999999999</v>
      </c>
    </row>
    <row r="26" spans="1:17" x14ac:dyDescent="0.3">
      <c r="A26" s="7">
        <v>1021</v>
      </c>
      <c r="B26" s="8">
        <v>43111</v>
      </c>
      <c r="C26" s="7">
        <v>11</v>
      </c>
      <c r="D26" t="s">
        <v>83</v>
      </c>
      <c r="E26" t="s">
        <v>84</v>
      </c>
      <c r="F26" t="s">
        <v>84</v>
      </c>
      <c r="G26" t="s">
        <v>70</v>
      </c>
      <c r="H26" t="s">
        <v>71</v>
      </c>
      <c r="I26" s="8"/>
      <c r="J26" t="s">
        <v>46</v>
      </c>
      <c r="L26" t="s">
        <v>76</v>
      </c>
      <c r="M26" t="s">
        <v>27</v>
      </c>
      <c r="N26" s="9">
        <v>41.86</v>
      </c>
      <c r="O26">
        <v>49</v>
      </c>
      <c r="P26" s="10">
        <f>Tabla1[[#This Row],[Precio unitario]]*Tabla1[[#This Row],[Cantidad]]</f>
        <v>2051.14</v>
      </c>
      <c r="Q26" s="9">
        <v>211.26742000000007</v>
      </c>
    </row>
    <row r="27" spans="1:17" x14ac:dyDescent="0.3">
      <c r="A27" s="7">
        <v>1022</v>
      </c>
      <c r="B27" s="8">
        <v>43101</v>
      </c>
      <c r="C27" s="7">
        <v>1</v>
      </c>
      <c r="D27" t="s">
        <v>85</v>
      </c>
      <c r="E27" t="s">
        <v>86</v>
      </c>
      <c r="F27" t="s">
        <v>87</v>
      </c>
      <c r="G27" t="s">
        <v>44</v>
      </c>
      <c r="H27" t="s">
        <v>45</v>
      </c>
      <c r="I27" s="8"/>
      <c r="L27" t="s">
        <v>39</v>
      </c>
      <c r="M27" t="s">
        <v>27</v>
      </c>
      <c r="N27" s="9">
        <v>252</v>
      </c>
      <c r="O27">
        <v>42</v>
      </c>
      <c r="P27" s="10">
        <f>Tabla1[[#This Row],[Precio unitario]]*Tabla1[[#This Row],[Cantidad]]</f>
        <v>10584</v>
      </c>
      <c r="Q27" s="9">
        <v>1058.4000000000001</v>
      </c>
    </row>
    <row r="28" spans="1:17" x14ac:dyDescent="0.3">
      <c r="A28" s="7">
        <v>1023</v>
      </c>
      <c r="B28" s="8">
        <v>43101</v>
      </c>
      <c r="C28" s="7">
        <v>1</v>
      </c>
      <c r="D28" t="s">
        <v>85</v>
      </c>
      <c r="E28" t="s">
        <v>86</v>
      </c>
      <c r="F28" t="s">
        <v>87</v>
      </c>
      <c r="G28" t="s">
        <v>44</v>
      </c>
      <c r="H28" t="s">
        <v>45</v>
      </c>
      <c r="I28" s="8"/>
      <c r="L28" t="s">
        <v>40</v>
      </c>
      <c r="M28" t="s">
        <v>27</v>
      </c>
      <c r="N28" s="9">
        <v>644</v>
      </c>
      <c r="O28">
        <v>58</v>
      </c>
      <c r="P28" s="10">
        <f>Tabla1[[#This Row],[Precio unitario]]*Tabla1[[#This Row],[Cantidad]]</f>
        <v>37352</v>
      </c>
      <c r="Q28" s="9">
        <v>3772.5520000000001</v>
      </c>
    </row>
    <row r="29" spans="1:17" x14ac:dyDescent="0.3">
      <c r="A29" s="7">
        <v>1024</v>
      </c>
      <c r="B29" s="8">
        <v>43101</v>
      </c>
      <c r="C29" s="7">
        <v>1</v>
      </c>
      <c r="D29" t="s">
        <v>85</v>
      </c>
      <c r="E29" t="s">
        <v>86</v>
      </c>
      <c r="F29" t="s">
        <v>87</v>
      </c>
      <c r="G29" t="s">
        <v>44</v>
      </c>
      <c r="H29" t="s">
        <v>45</v>
      </c>
      <c r="I29" s="8"/>
      <c r="L29" t="s">
        <v>76</v>
      </c>
      <c r="M29" t="s">
        <v>27</v>
      </c>
      <c r="N29" s="9">
        <v>41.86</v>
      </c>
      <c r="O29">
        <v>67</v>
      </c>
      <c r="P29" s="10">
        <f>Tabla1[[#This Row],[Precio unitario]]*Tabla1[[#This Row],[Cantidad]]</f>
        <v>2804.62</v>
      </c>
      <c r="Q29" s="9">
        <v>280.46199999999999</v>
      </c>
    </row>
    <row r="30" spans="1:17" x14ac:dyDescent="0.3">
      <c r="A30" s="7">
        <v>1025</v>
      </c>
      <c r="B30" s="8">
        <v>43128</v>
      </c>
      <c r="C30" s="7">
        <v>28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s="8">
        <v>43130</v>
      </c>
      <c r="J30" t="s">
        <v>46</v>
      </c>
      <c r="K30" t="s">
        <v>35</v>
      </c>
      <c r="L30" t="s">
        <v>59</v>
      </c>
      <c r="M30" t="s">
        <v>60</v>
      </c>
      <c r="N30" s="9">
        <v>135.1</v>
      </c>
      <c r="O30">
        <v>100</v>
      </c>
      <c r="P30" s="10">
        <f>Tabla1[[#This Row],[Precio unitario]]*Tabla1[[#This Row],[Cantidad]]</f>
        <v>13510</v>
      </c>
      <c r="Q30" s="9">
        <v>1310.47</v>
      </c>
    </row>
    <row r="31" spans="1:17" x14ac:dyDescent="0.3">
      <c r="A31" s="7">
        <v>1026</v>
      </c>
      <c r="B31" s="8">
        <v>43128</v>
      </c>
      <c r="C31" s="7">
        <v>28</v>
      </c>
      <c r="D31" t="s">
        <v>67</v>
      </c>
      <c r="E31" t="s">
        <v>68</v>
      </c>
      <c r="F31" t="s">
        <v>69</v>
      </c>
      <c r="G31" t="s">
        <v>70</v>
      </c>
      <c r="H31" t="s">
        <v>71</v>
      </c>
      <c r="I31" s="8">
        <v>43130</v>
      </c>
      <c r="J31" t="s">
        <v>46</v>
      </c>
      <c r="K31" t="s">
        <v>35</v>
      </c>
      <c r="L31" t="s">
        <v>88</v>
      </c>
      <c r="M31" t="s">
        <v>89</v>
      </c>
      <c r="N31" s="9">
        <v>257.59999999999997</v>
      </c>
      <c r="O31">
        <v>63</v>
      </c>
      <c r="P31" s="10">
        <f>Tabla1[[#This Row],[Precio unitario]]*Tabla1[[#This Row],[Cantidad]]</f>
        <v>16228.799999999997</v>
      </c>
      <c r="Q31" s="9">
        <v>1606.6511999999998</v>
      </c>
    </row>
    <row r="32" spans="1:17" x14ac:dyDescent="0.3">
      <c r="A32" s="7">
        <v>1027</v>
      </c>
      <c r="B32" s="8">
        <v>43109</v>
      </c>
      <c r="C32" s="7">
        <v>9</v>
      </c>
      <c r="D32" t="s">
        <v>90</v>
      </c>
      <c r="E32" t="s">
        <v>91</v>
      </c>
      <c r="F32" t="s">
        <v>51</v>
      </c>
      <c r="G32" t="s">
        <v>92</v>
      </c>
      <c r="H32" t="s">
        <v>23</v>
      </c>
      <c r="I32" s="8">
        <v>43111</v>
      </c>
      <c r="J32" t="s">
        <v>34</v>
      </c>
      <c r="K32" t="s">
        <v>25</v>
      </c>
      <c r="L32" t="s">
        <v>93</v>
      </c>
      <c r="M32" t="s">
        <v>94</v>
      </c>
      <c r="N32" s="9">
        <v>273</v>
      </c>
      <c r="O32">
        <v>57</v>
      </c>
      <c r="P32" s="10">
        <f>Tabla1[[#This Row],[Precio unitario]]*Tabla1[[#This Row],[Cantidad]]</f>
        <v>15561</v>
      </c>
      <c r="Q32" s="9">
        <v>1540.539</v>
      </c>
    </row>
    <row r="33" spans="1:17" x14ac:dyDescent="0.3">
      <c r="A33" s="7">
        <v>1028</v>
      </c>
      <c r="B33" s="8">
        <v>43109</v>
      </c>
      <c r="C33" s="7">
        <v>9</v>
      </c>
      <c r="D33" t="s">
        <v>90</v>
      </c>
      <c r="E33" t="s">
        <v>91</v>
      </c>
      <c r="F33" t="s">
        <v>51</v>
      </c>
      <c r="G33" t="s">
        <v>92</v>
      </c>
      <c r="H33" t="s">
        <v>23</v>
      </c>
      <c r="I33" s="8">
        <v>43111</v>
      </c>
      <c r="J33" t="s">
        <v>34</v>
      </c>
      <c r="K33" t="s">
        <v>25</v>
      </c>
      <c r="L33" t="s">
        <v>95</v>
      </c>
      <c r="M33" t="s">
        <v>96</v>
      </c>
      <c r="N33" s="9">
        <v>487.19999999999993</v>
      </c>
      <c r="O33">
        <v>81</v>
      </c>
      <c r="P33" s="10">
        <f>Tabla1[[#This Row],[Precio unitario]]*Tabla1[[#This Row],[Cantidad]]</f>
        <v>39463.199999999997</v>
      </c>
      <c r="Q33" s="9">
        <v>4143.6359999999995</v>
      </c>
    </row>
    <row r="34" spans="1:17" x14ac:dyDescent="0.3">
      <c r="A34" s="7">
        <v>1029</v>
      </c>
      <c r="B34" s="8">
        <v>43106</v>
      </c>
      <c r="C34" s="7">
        <v>6</v>
      </c>
      <c r="D34" t="s">
        <v>61</v>
      </c>
      <c r="E34" t="s">
        <v>62</v>
      </c>
      <c r="F34" t="s">
        <v>63</v>
      </c>
      <c r="G34" t="s">
        <v>64</v>
      </c>
      <c r="H34" t="s">
        <v>45</v>
      </c>
      <c r="I34" s="8">
        <v>43108</v>
      </c>
      <c r="J34" t="s">
        <v>24</v>
      </c>
      <c r="K34" t="s">
        <v>35</v>
      </c>
      <c r="L34" t="s">
        <v>26</v>
      </c>
      <c r="M34" t="s">
        <v>27</v>
      </c>
      <c r="N34" s="9">
        <v>196</v>
      </c>
      <c r="O34">
        <v>71</v>
      </c>
      <c r="P34" s="10">
        <f>Tabla1[[#This Row],[Precio unitario]]*Tabla1[[#This Row],[Cantidad]]</f>
        <v>13916</v>
      </c>
      <c r="Q34" s="9">
        <v>1335.9360000000001</v>
      </c>
    </row>
    <row r="35" spans="1:17" x14ac:dyDescent="0.3">
      <c r="A35" s="7">
        <v>1030</v>
      </c>
      <c r="B35" s="8">
        <v>43139</v>
      </c>
      <c r="C35" s="7">
        <v>8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s="8">
        <v>43141</v>
      </c>
      <c r="J35" t="s">
        <v>24</v>
      </c>
      <c r="K35" t="s">
        <v>25</v>
      </c>
      <c r="L35" t="s">
        <v>65</v>
      </c>
      <c r="M35" t="s">
        <v>66</v>
      </c>
      <c r="N35" s="9">
        <v>560</v>
      </c>
      <c r="O35">
        <v>32</v>
      </c>
      <c r="P35" s="10">
        <f>Tabla1[[#This Row],[Precio unitario]]*Tabla1[[#This Row],[Cantidad]]</f>
        <v>17920</v>
      </c>
      <c r="Q35" s="9">
        <v>1809.92</v>
      </c>
    </row>
    <row r="36" spans="1:17" x14ac:dyDescent="0.3">
      <c r="A36" s="7">
        <v>1031</v>
      </c>
      <c r="B36" s="8">
        <v>43134</v>
      </c>
      <c r="C36" s="7">
        <v>3</v>
      </c>
      <c r="D36" t="s">
        <v>55</v>
      </c>
      <c r="E36" t="s">
        <v>56</v>
      </c>
      <c r="F36" t="s">
        <v>57</v>
      </c>
      <c r="G36" t="s">
        <v>22</v>
      </c>
      <c r="H36" t="s">
        <v>23</v>
      </c>
      <c r="I36" s="8">
        <v>43136</v>
      </c>
      <c r="J36" t="s">
        <v>24</v>
      </c>
      <c r="K36" t="s">
        <v>58</v>
      </c>
      <c r="L36" t="s">
        <v>97</v>
      </c>
      <c r="M36" t="s">
        <v>82</v>
      </c>
      <c r="N36" s="9">
        <v>140</v>
      </c>
      <c r="O36">
        <v>63</v>
      </c>
      <c r="P36" s="10">
        <f>Tabla1[[#This Row],[Precio unitario]]*Tabla1[[#This Row],[Cantidad]]</f>
        <v>8820</v>
      </c>
      <c r="Q36" s="9">
        <v>917.28</v>
      </c>
    </row>
    <row r="37" spans="1:17" x14ac:dyDescent="0.3">
      <c r="A37" s="7">
        <v>1032</v>
      </c>
      <c r="B37" s="8">
        <v>43134</v>
      </c>
      <c r="C37" s="7">
        <v>3</v>
      </c>
      <c r="D37" t="s">
        <v>55</v>
      </c>
      <c r="E37" t="s">
        <v>56</v>
      </c>
      <c r="F37" t="s">
        <v>57</v>
      </c>
      <c r="G37" t="s">
        <v>22</v>
      </c>
      <c r="H37" t="s">
        <v>23</v>
      </c>
      <c r="I37" s="8">
        <v>43136</v>
      </c>
      <c r="J37" t="s">
        <v>24</v>
      </c>
      <c r="K37" t="s">
        <v>58</v>
      </c>
      <c r="L37" t="s">
        <v>65</v>
      </c>
      <c r="M37" t="s">
        <v>66</v>
      </c>
      <c r="N37" s="9">
        <v>560</v>
      </c>
      <c r="O37">
        <v>30</v>
      </c>
      <c r="P37" s="10">
        <f>Tabla1[[#This Row],[Precio unitario]]*Tabla1[[#This Row],[Cantidad]]</f>
        <v>16800</v>
      </c>
      <c r="Q37" s="9">
        <v>1680</v>
      </c>
    </row>
    <row r="38" spans="1:17" x14ac:dyDescent="0.3">
      <c r="A38" s="7">
        <v>1033</v>
      </c>
      <c r="B38" s="8">
        <v>43137</v>
      </c>
      <c r="C38" s="7">
        <v>6</v>
      </c>
      <c r="D38" t="s">
        <v>61</v>
      </c>
      <c r="E38" t="s">
        <v>62</v>
      </c>
      <c r="F38" t="s">
        <v>63</v>
      </c>
      <c r="G38" t="s">
        <v>64</v>
      </c>
      <c r="H38" t="s">
        <v>45</v>
      </c>
      <c r="I38" s="8">
        <v>43139</v>
      </c>
      <c r="J38" t="s">
        <v>24</v>
      </c>
      <c r="K38" t="s">
        <v>35</v>
      </c>
      <c r="M38" t="s">
        <v>18</v>
      </c>
      <c r="N38" s="9"/>
      <c r="P38" s="10"/>
      <c r="Q38" s="9">
        <v>602</v>
      </c>
    </row>
    <row r="39" spans="1:17" x14ac:dyDescent="0.3">
      <c r="A39" s="7">
        <v>1034</v>
      </c>
      <c r="B39" s="8">
        <v>43159</v>
      </c>
      <c r="C39" s="7">
        <v>28</v>
      </c>
      <c r="D39" t="s">
        <v>67</v>
      </c>
      <c r="E39" t="s">
        <v>68</v>
      </c>
      <c r="F39" t="s">
        <v>69</v>
      </c>
      <c r="G39" t="s">
        <v>70</v>
      </c>
      <c r="H39" t="s">
        <v>71</v>
      </c>
      <c r="I39" s="8">
        <v>43161</v>
      </c>
      <c r="J39" t="s">
        <v>46</v>
      </c>
      <c r="K39" t="s">
        <v>25</v>
      </c>
      <c r="M39" t="s">
        <v>18</v>
      </c>
      <c r="N39" s="9"/>
      <c r="P39" s="10"/>
      <c r="Q39" s="9">
        <v>434</v>
      </c>
    </row>
    <row r="40" spans="1:17" x14ac:dyDescent="0.3">
      <c r="A40" s="7">
        <v>1035</v>
      </c>
      <c r="B40" s="8">
        <v>43139</v>
      </c>
      <c r="C40" s="7">
        <v>8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s="8">
        <v>43141</v>
      </c>
      <c r="J40" t="s">
        <v>46</v>
      </c>
      <c r="K40" t="s">
        <v>25</v>
      </c>
      <c r="M40" t="s">
        <v>18</v>
      </c>
      <c r="N40" s="9"/>
      <c r="P40" s="10"/>
      <c r="Q40" s="9">
        <v>644</v>
      </c>
    </row>
    <row r="41" spans="1:17" x14ac:dyDescent="0.3">
      <c r="A41" s="7">
        <v>1036</v>
      </c>
      <c r="B41" s="8">
        <v>43141</v>
      </c>
      <c r="C41" s="7">
        <v>10</v>
      </c>
      <c r="D41" t="s">
        <v>72</v>
      </c>
      <c r="E41" t="s">
        <v>73</v>
      </c>
      <c r="F41" t="s">
        <v>74</v>
      </c>
      <c r="G41" t="s">
        <v>75</v>
      </c>
      <c r="H41" t="s">
        <v>33</v>
      </c>
      <c r="I41" s="8">
        <v>43143</v>
      </c>
      <c r="J41" t="s">
        <v>24</v>
      </c>
      <c r="K41" t="s">
        <v>35</v>
      </c>
      <c r="L41" t="s">
        <v>98</v>
      </c>
      <c r="M41" t="s">
        <v>29</v>
      </c>
      <c r="N41" s="9">
        <v>140</v>
      </c>
      <c r="O41">
        <v>47</v>
      </c>
      <c r="P41" s="10">
        <f>Tabla1[[#This Row],[Precio unitario]]*Tabla1[[#This Row],[Cantidad]]</f>
        <v>6580</v>
      </c>
      <c r="Q41" s="9">
        <v>684.32</v>
      </c>
    </row>
    <row r="42" spans="1:17" x14ac:dyDescent="0.3">
      <c r="A42" s="7">
        <v>1038</v>
      </c>
      <c r="B42" s="8">
        <v>43141</v>
      </c>
      <c r="C42" s="7">
        <v>10</v>
      </c>
      <c r="D42" t="s">
        <v>72</v>
      </c>
      <c r="E42" t="s">
        <v>73</v>
      </c>
      <c r="F42" t="s">
        <v>74</v>
      </c>
      <c r="G42" t="s">
        <v>75</v>
      </c>
      <c r="H42" t="s">
        <v>33</v>
      </c>
      <c r="I42" s="8"/>
      <c r="J42" t="s">
        <v>34</v>
      </c>
      <c r="L42" t="s">
        <v>28</v>
      </c>
      <c r="M42" t="s">
        <v>29</v>
      </c>
      <c r="N42" s="9">
        <v>49</v>
      </c>
      <c r="O42">
        <v>49</v>
      </c>
      <c r="P42" s="10">
        <f>Tabla1[[#This Row],[Precio unitario]]*Tabla1[[#This Row],[Cantidad]]</f>
        <v>2401</v>
      </c>
      <c r="Q42" s="9">
        <v>230.49600000000004</v>
      </c>
    </row>
    <row r="43" spans="1:17" x14ac:dyDescent="0.3">
      <c r="A43" s="7">
        <v>1039</v>
      </c>
      <c r="B43" s="8">
        <v>43142</v>
      </c>
      <c r="C43" s="7">
        <v>11</v>
      </c>
      <c r="D43" t="s">
        <v>83</v>
      </c>
      <c r="E43" t="s">
        <v>84</v>
      </c>
      <c r="F43" t="s">
        <v>84</v>
      </c>
      <c r="G43" t="s">
        <v>70</v>
      </c>
      <c r="H43" t="s">
        <v>71</v>
      </c>
      <c r="I43" s="8"/>
      <c r="J43" t="s">
        <v>46</v>
      </c>
      <c r="L43" t="s">
        <v>65</v>
      </c>
      <c r="M43" t="s">
        <v>66</v>
      </c>
      <c r="N43" s="9">
        <v>560</v>
      </c>
      <c r="O43">
        <v>72</v>
      </c>
      <c r="P43" s="10">
        <f>Tabla1[[#This Row],[Precio unitario]]*Tabla1[[#This Row],[Cantidad]]</f>
        <v>40320</v>
      </c>
      <c r="Q43" s="9">
        <v>3991.6800000000003</v>
      </c>
    </row>
    <row r="44" spans="1:17" x14ac:dyDescent="0.3">
      <c r="A44" s="7">
        <v>1040</v>
      </c>
      <c r="B44" s="8">
        <v>43132</v>
      </c>
      <c r="C44" s="7">
        <v>1</v>
      </c>
      <c r="D44" t="s">
        <v>85</v>
      </c>
      <c r="E44" t="s">
        <v>86</v>
      </c>
      <c r="F44" t="s">
        <v>87</v>
      </c>
      <c r="G44" t="s">
        <v>44</v>
      </c>
      <c r="H44" t="s">
        <v>45</v>
      </c>
      <c r="I44" s="8"/>
      <c r="J44" t="s">
        <v>46</v>
      </c>
      <c r="L44" t="s">
        <v>88</v>
      </c>
      <c r="M44" t="s">
        <v>89</v>
      </c>
      <c r="N44" s="9">
        <v>257.59999999999997</v>
      </c>
      <c r="O44">
        <v>13</v>
      </c>
      <c r="P44" s="10">
        <f>Tabla1[[#This Row],[Precio unitario]]*Tabla1[[#This Row],[Cantidad]]</f>
        <v>3348.7999999999997</v>
      </c>
      <c r="Q44" s="9">
        <v>331.53120000000001</v>
      </c>
    </row>
    <row r="45" spans="1:17" x14ac:dyDescent="0.3">
      <c r="A45" s="7">
        <v>1041</v>
      </c>
      <c r="B45" s="8">
        <v>43159</v>
      </c>
      <c r="C45" s="7">
        <v>28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s="8">
        <v>43161</v>
      </c>
      <c r="J45" t="s">
        <v>46</v>
      </c>
      <c r="K45" t="s">
        <v>35</v>
      </c>
      <c r="L45" t="s">
        <v>40</v>
      </c>
      <c r="M45" t="s">
        <v>27</v>
      </c>
      <c r="N45" s="9">
        <v>644</v>
      </c>
      <c r="O45">
        <v>32</v>
      </c>
      <c r="P45" s="10">
        <f>Tabla1[[#This Row],[Precio unitario]]*Tabla1[[#This Row],[Cantidad]]</f>
        <v>20608</v>
      </c>
      <c r="Q45" s="9">
        <v>2081.4080000000004</v>
      </c>
    </row>
    <row r="46" spans="1:17" x14ac:dyDescent="0.3">
      <c r="A46" s="7">
        <v>1042</v>
      </c>
      <c r="B46" s="8">
        <v>43140</v>
      </c>
      <c r="C46" s="7">
        <v>9</v>
      </c>
      <c r="D46" t="s">
        <v>90</v>
      </c>
      <c r="E46" t="s">
        <v>91</v>
      </c>
      <c r="F46" t="s">
        <v>51</v>
      </c>
      <c r="G46" t="s">
        <v>92</v>
      </c>
      <c r="H46" t="s">
        <v>23</v>
      </c>
      <c r="I46" s="8">
        <v>43142</v>
      </c>
      <c r="J46" t="s">
        <v>34</v>
      </c>
      <c r="K46" t="s">
        <v>25</v>
      </c>
      <c r="L46" t="s">
        <v>59</v>
      </c>
      <c r="M46" t="s">
        <v>60</v>
      </c>
      <c r="N46" s="9">
        <v>135.1</v>
      </c>
      <c r="O46">
        <v>27</v>
      </c>
      <c r="P46" s="10">
        <f>Tabla1[[#This Row],[Precio unitario]]*Tabla1[[#This Row],[Cantidad]]</f>
        <v>3647.7</v>
      </c>
      <c r="Q46" s="9">
        <v>346.53150000000005</v>
      </c>
    </row>
    <row r="47" spans="1:17" x14ac:dyDescent="0.3">
      <c r="A47" s="7">
        <v>1043</v>
      </c>
      <c r="B47" s="8">
        <v>43137</v>
      </c>
      <c r="C47" s="7">
        <v>6</v>
      </c>
      <c r="D47" t="s">
        <v>61</v>
      </c>
      <c r="E47" t="s">
        <v>62</v>
      </c>
      <c r="F47" t="s">
        <v>63</v>
      </c>
      <c r="G47" t="s">
        <v>64</v>
      </c>
      <c r="H47" t="s">
        <v>45</v>
      </c>
      <c r="I47" s="8">
        <v>43139</v>
      </c>
      <c r="J47" t="s">
        <v>24</v>
      </c>
      <c r="K47" t="s">
        <v>35</v>
      </c>
      <c r="L47" t="s">
        <v>53</v>
      </c>
      <c r="M47" t="s">
        <v>54</v>
      </c>
      <c r="N47" s="9">
        <v>178.5</v>
      </c>
      <c r="O47">
        <v>71</v>
      </c>
      <c r="P47" s="10">
        <f>Tabla1[[#This Row],[Precio unitario]]*Tabla1[[#This Row],[Cantidad]]</f>
        <v>12673.5</v>
      </c>
      <c r="Q47" s="9">
        <v>1280.0235</v>
      </c>
    </row>
    <row r="48" spans="1:17" x14ac:dyDescent="0.3">
      <c r="A48" s="7">
        <v>1044</v>
      </c>
      <c r="B48" s="8">
        <v>43139</v>
      </c>
      <c r="C48" s="7">
        <v>8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s="8">
        <v>43141</v>
      </c>
      <c r="J48" t="s">
        <v>24</v>
      </c>
      <c r="K48" t="s">
        <v>25</v>
      </c>
      <c r="L48" t="s">
        <v>53</v>
      </c>
      <c r="M48" t="s">
        <v>54</v>
      </c>
      <c r="N48" s="9">
        <v>178.5</v>
      </c>
      <c r="O48">
        <v>13</v>
      </c>
      <c r="P48" s="10">
        <f>Tabla1[[#This Row],[Precio unitario]]*Tabla1[[#This Row],[Cantidad]]</f>
        <v>2320.5</v>
      </c>
      <c r="Q48" s="9">
        <v>220.44749999999996</v>
      </c>
    </row>
    <row r="49" spans="1:17" x14ac:dyDescent="0.3">
      <c r="A49" s="7">
        <v>1045</v>
      </c>
      <c r="B49" s="8">
        <v>43156</v>
      </c>
      <c r="C49" s="7">
        <v>25</v>
      </c>
      <c r="D49" t="s">
        <v>99</v>
      </c>
      <c r="E49" t="s">
        <v>73</v>
      </c>
      <c r="F49" t="s">
        <v>74</v>
      </c>
      <c r="G49" t="s">
        <v>75</v>
      </c>
      <c r="H49" t="s">
        <v>33</v>
      </c>
      <c r="I49" s="8">
        <v>43158</v>
      </c>
      <c r="J49" t="s">
        <v>34</v>
      </c>
      <c r="K49" t="s">
        <v>58</v>
      </c>
      <c r="L49" t="s">
        <v>81</v>
      </c>
      <c r="M49" t="s">
        <v>82</v>
      </c>
      <c r="N49" s="9">
        <v>308</v>
      </c>
      <c r="O49">
        <v>98</v>
      </c>
      <c r="P49" s="10">
        <f>Tabla1[[#This Row],[Precio unitario]]*Tabla1[[#This Row],[Cantidad]]</f>
        <v>30184</v>
      </c>
      <c r="Q49" s="9">
        <v>2867.4800000000005</v>
      </c>
    </row>
    <row r="50" spans="1:17" x14ac:dyDescent="0.3">
      <c r="A50" s="7">
        <v>1046</v>
      </c>
      <c r="B50" s="8">
        <v>43157</v>
      </c>
      <c r="C50" s="7">
        <v>26</v>
      </c>
      <c r="D50" t="s">
        <v>100</v>
      </c>
      <c r="E50" t="s">
        <v>84</v>
      </c>
      <c r="F50" t="s">
        <v>84</v>
      </c>
      <c r="G50" t="s">
        <v>70</v>
      </c>
      <c r="H50" t="s">
        <v>71</v>
      </c>
      <c r="I50" s="8">
        <v>43159</v>
      </c>
      <c r="J50" t="s">
        <v>46</v>
      </c>
      <c r="K50" t="s">
        <v>35</v>
      </c>
      <c r="L50" t="s">
        <v>79</v>
      </c>
      <c r="M50" t="s">
        <v>80</v>
      </c>
      <c r="N50" s="9">
        <v>350</v>
      </c>
      <c r="O50">
        <v>21</v>
      </c>
      <c r="P50" s="10">
        <f>Tabla1[[#This Row],[Precio unitario]]*Tabla1[[#This Row],[Cantidad]]</f>
        <v>7350</v>
      </c>
      <c r="Q50" s="9">
        <v>749.7</v>
      </c>
    </row>
    <row r="51" spans="1:17" x14ac:dyDescent="0.3">
      <c r="A51" s="7">
        <v>1047</v>
      </c>
      <c r="B51" s="8">
        <v>43160</v>
      </c>
      <c r="C51" s="7">
        <v>29</v>
      </c>
      <c r="D51" t="s">
        <v>49</v>
      </c>
      <c r="E51" t="s">
        <v>50</v>
      </c>
      <c r="F51" t="s">
        <v>51</v>
      </c>
      <c r="G51" t="s">
        <v>52</v>
      </c>
      <c r="H51" t="s">
        <v>23</v>
      </c>
      <c r="I51" s="8">
        <v>43162</v>
      </c>
      <c r="J51" t="s">
        <v>24</v>
      </c>
      <c r="K51" t="s">
        <v>25</v>
      </c>
      <c r="L51" t="s">
        <v>101</v>
      </c>
      <c r="M51" t="s">
        <v>102</v>
      </c>
      <c r="N51" s="9">
        <v>546</v>
      </c>
      <c r="O51">
        <v>26</v>
      </c>
      <c r="P51" s="10">
        <f>Tabla1[[#This Row],[Precio unitario]]*Tabla1[[#This Row],[Cantidad]]</f>
        <v>14196</v>
      </c>
      <c r="Q51" s="9">
        <v>1490.5800000000002</v>
      </c>
    </row>
    <row r="52" spans="1:17" x14ac:dyDescent="0.3">
      <c r="A52" s="7">
        <v>1048</v>
      </c>
      <c r="B52" s="8">
        <v>43137</v>
      </c>
      <c r="C52" s="7">
        <v>6</v>
      </c>
      <c r="D52" t="s">
        <v>61</v>
      </c>
      <c r="E52" t="s">
        <v>62</v>
      </c>
      <c r="F52" t="s">
        <v>63</v>
      </c>
      <c r="G52" t="s">
        <v>64</v>
      </c>
      <c r="H52" t="s">
        <v>45</v>
      </c>
      <c r="I52" s="8">
        <v>43139</v>
      </c>
      <c r="J52" t="s">
        <v>46</v>
      </c>
      <c r="K52" t="s">
        <v>25</v>
      </c>
      <c r="L52" t="s">
        <v>36</v>
      </c>
      <c r="M52" t="s">
        <v>29</v>
      </c>
      <c r="N52" s="9">
        <v>420</v>
      </c>
      <c r="O52">
        <v>96</v>
      </c>
      <c r="P52" s="10">
        <f>Tabla1[[#This Row],[Precio unitario]]*Tabla1[[#This Row],[Cantidad]]</f>
        <v>40320</v>
      </c>
      <c r="Q52" s="9">
        <v>4152.96</v>
      </c>
    </row>
    <row r="53" spans="1:17" x14ac:dyDescent="0.3">
      <c r="A53" s="7">
        <v>1049</v>
      </c>
      <c r="B53" s="8">
        <v>43137</v>
      </c>
      <c r="C53" s="7">
        <v>6</v>
      </c>
      <c r="D53" t="s">
        <v>61</v>
      </c>
      <c r="E53" t="s">
        <v>62</v>
      </c>
      <c r="F53" t="s">
        <v>63</v>
      </c>
      <c r="G53" t="s">
        <v>64</v>
      </c>
      <c r="H53" t="s">
        <v>45</v>
      </c>
      <c r="I53" s="8">
        <v>43139</v>
      </c>
      <c r="J53" t="s">
        <v>46</v>
      </c>
      <c r="K53" t="s">
        <v>25</v>
      </c>
      <c r="L53" t="s">
        <v>37</v>
      </c>
      <c r="M53" t="s">
        <v>29</v>
      </c>
      <c r="N53" s="9">
        <v>742</v>
      </c>
      <c r="O53">
        <v>16</v>
      </c>
      <c r="P53" s="10">
        <f>Tabla1[[#This Row],[Precio unitario]]*Tabla1[[#This Row],[Cantidad]]</f>
        <v>11872</v>
      </c>
      <c r="Q53" s="9">
        <v>1234.6880000000003</v>
      </c>
    </row>
    <row r="54" spans="1:17" x14ac:dyDescent="0.3">
      <c r="A54" s="7">
        <v>1050</v>
      </c>
      <c r="B54" s="8">
        <v>43135</v>
      </c>
      <c r="C54" s="7">
        <v>4</v>
      </c>
      <c r="D54" t="s">
        <v>30</v>
      </c>
      <c r="E54" t="s">
        <v>31</v>
      </c>
      <c r="F54" t="s">
        <v>31</v>
      </c>
      <c r="G54" t="s">
        <v>32</v>
      </c>
      <c r="H54" t="s">
        <v>33</v>
      </c>
      <c r="I54" s="8"/>
      <c r="L54" t="s">
        <v>103</v>
      </c>
      <c r="M54" t="s">
        <v>94</v>
      </c>
      <c r="N54" s="9">
        <v>532</v>
      </c>
      <c r="O54">
        <v>96</v>
      </c>
      <c r="P54" s="10">
        <f>Tabla1[[#This Row],[Precio unitario]]*Tabla1[[#This Row],[Cantidad]]</f>
        <v>51072</v>
      </c>
      <c r="Q54" s="9">
        <v>4851.84</v>
      </c>
    </row>
    <row r="55" spans="1:17" x14ac:dyDescent="0.3">
      <c r="A55" s="7">
        <v>1051</v>
      </c>
      <c r="B55" s="8">
        <v>43134</v>
      </c>
      <c r="C55" s="7">
        <v>3</v>
      </c>
      <c r="D55" t="s">
        <v>55</v>
      </c>
      <c r="E55" t="s">
        <v>56</v>
      </c>
      <c r="F55" t="s">
        <v>57</v>
      </c>
      <c r="G55" t="s">
        <v>22</v>
      </c>
      <c r="H55" t="s">
        <v>23</v>
      </c>
      <c r="I55" s="8"/>
      <c r="L55" t="s">
        <v>76</v>
      </c>
      <c r="M55" t="s">
        <v>27</v>
      </c>
      <c r="N55" s="9">
        <v>41.86</v>
      </c>
      <c r="O55">
        <v>75</v>
      </c>
      <c r="P55" s="10">
        <f>Tabla1[[#This Row],[Precio unitario]]*Tabla1[[#This Row],[Cantidad]]</f>
        <v>3139.5</v>
      </c>
      <c r="Q55" s="9">
        <v>323.36850000000004</v>
      </c>
    </row>
    <row r="56" spans="1:17" x14ac:dyDescent="0.3">
      <c r="A56" s="7">
        <v>1052</v>
      </c>
      <c r="B56" s="8">
        <v>43168</v>
      </c>
      <c r="C56" s="7">
        <v>9</v>
      </c>
      <c r="D56" t="s">
        <v>90</v>
      </c>
      <c r="E56" t="s">
        <v>91</v>
      </c>
      <c r="F56" t="s">
        <v>51</v>
      </c>
      <c r="G56" t="s">
        <v>92</v>
      </c>
      <c r="H56" t="s">
        <v>23</v>
      </c>
      <c r="I56" s="8">
        <v>43170</v>
      </c>
      <c r="J56" t="s">
        <v>34</v>
      </c>
      <c r="K56" t="s">
        <v>25</v>
      </c>
      <c r="L56" t="s">
        <v>93</v>
      </c>
      <c r="M56" t="s">
        <v>94</v>
      </c>
      <c r="N56" s="9">
        <v>273</v>
      </c>
      <c r="O56">
        <v>55</v>
      </c>
      <c r="P56" s="10">
        <f>Tabla1[[#This Row],[Precio unitario]]*Tabla1[[#This Row],[Cantidad]]</f>
        <v>15015</v>
      </c>
      <c r="Q56" s="9">
        <v>1516.5150000000001</v>
      </c>
    </row>
    <row r="57" spans="1:17" x14ac:dyDescent="0.3">
      <c r="A57" s="7">
        <v>1053</v>
      </c>
      <c r="B57" s="8">
        <v>43168</v>
      </c>
      <c r="C57" s="7">
        <v>9</v>
      </c>
      <c r="D57" t="s">
        <v>90</v>
      </c>
      <c r="E57" t="s">
        <v>91</v>
      </c>
      <c r="F57" t="s">
        <v>51</v>
      </c>
      <c r="G57" t="s">
        <v>92</v>
      </c>
      <c r="H57" t="s">
        <v>23</v>
      </c>
      <c r="I57" s="8">
        <v>43170</v>
      </c>
      <c r="J57" t="s">
        <v>34</v>
      </c>
      <c r="K57" t="s">
        <v>25</v>
      </c>
      <c r="L57" t="s">
        <v>95</v>
      </c>
      <c r="M57" t="s">
        <v>96</v>
      </c>
      <c r="N57" s="9">
        <v>487.19999999999993</v>
      </c>
      <c r="O57">
        <v>11</v>
      </c>
      <c r="P57" s="10">
        <f>Tabla1[[#This Row],[Precio unitario]]*Tabla1[[#This Row],[Cantidad]]</f>
        <v>5359.1999999999989</v>
      </c>
      <c r="Q57" s="9">
        <v>514.4831999999999</v>
      </c>
    </row>
    <row r="58" spans="1:17" x14ac:dyDescent="0.3">
      <c r="A58" s="7">
        <v>1054</v>
      </c>
      <c r="B58" s="8">
        <v>43165</v>
      </c>
      <c r="C58" s="7">
        <v>6</v>
      </c>
      <c r="D58" t="s">
        <v>61</v>
      </c>
      <c r="E58" t="s">
        <v>62</v>
      </c>
      <c r="F58" t="s">
        <v>63</v>
      </c>
      <c r="G58" t="s">
        <v>64</v>
      </c>
      <c r="H58" t="s">
        <v>45</v>
      </c>
      <c r="I58" s="8">
        <v>43167</v>
      </c>
      <c r="J58" t="s">
        <v>24</v>
      </c>
      <c r="K58" t="s">
        <v>35</v>
      </c>
      <c r="L58" t="s">
        <v>26</v>
      </c>
      <c r="M58" t="s">
        <v>27</v>
      </c>
      <c r="N58" s="9">
        <v>196</v>
      </c>
      <c r="O58">
        <v>53</v>
      </c>
      <c r="P58" s="10">
        <f>Tabla1[[#This Row],[Precio unitario]]*Tabla1[[#This Row],[Cantidad]]</f>
        <v>10388</v>
      </c>
      <c r="Q58" s="9">
        <v>1007.6360000000001</v>
      </c>
    </row>
    <row r="59" spans="1:17" x14ac:dyDescent="0.3">
      <c r="A59" s="7">
        <v>1055</v>
      </c>
      <c r="B59" s="8">
        <v>43167</v>
      </c>
      <c r="C59" s="7">
        <v>8</v>
      </c>
      <c r="D59" t="s">
        <v>41</v>
      </c>
      <c r="E59" t="s">
        <v>42</v>
      </c>
      <c r="F59" t="s">
        <v>43</v>
      </c>
      <c r="G59" t="s">
        <v>44</v>
      </c>
      <c r="H59" t="s">
        <v>45</v>
      </c>
      <c r="I59" s="8">
        <v>43169</v>
      </c>
      <c r="J59" t="s">
        <v>24</v>
      </c>
      <c r="K59" t="s">
        <v>25</v>
      </c>
      <c r="L59" t="s">
        <v>65</v>
      </c>
      <c r="M59" t="s">
        <v>66</v>
      </c>
      <c r="N59" s="9">
        <v>560</v>
      </c>
      <c r="O59">
        <v>85</v>
      </c>
      <c r="P59" s="10">
        <f>Tabla1[[#This Row],[Precio unitario]]*Tabla1[[#This Row],[Cantidad]]</f>
        <v>47600</v>
      </c>
      <c r="Q59" s="9">
        <v>4998</v>
      </c>
    </row>
    <row r="60" spans="1:17" x14ac:dyDescent="0.3">
      <c r="A60" s="7">
        <v>1056</v>
      </c>
      <c r="B60" s="8">
        <v>43167</v>
      </c>
      <c r="C60" s="7">
        <v>8</v>
      </c>
      <c r="D60" t="s">
        <v>41</v>
      </c>
      <c r="E60" t="s">
        <v>42</v>
      </c>
      <c r="F60" t="s">
        <v>43</v>
      </c>
      <c r="G60" t="s">
        <v>44</v>
      </c>
      <c r="H60" t="s">
        <v>45</v>
      </c>
      <c r="I60" s="8">
        <v>43169</v>
      </c>
      <c r="J60" t="s">
        <v>24</v>
      </c>
      <c r="K60" t="s">
        <v>25</v>
      </c>
      <c r="L60" t="s">
        <v>47</v>
      </c>
      <c r="M60" t="s">
        <v>48</v>
      </c>
      <c r="N60" s="9">
        <v>128.79999999999998</v>
      </c>
      <c r="O60">
        <v>97</v>
      </c>
      <c r="P60" s="10">
        <f>Tabla1[[#This Row],[Precio unitario]]*Tabla1[[#This Row],[Cantidad]]</f>
        <v>12493.599999999999</v>
      </c>
      <c r="Q60" s="9">
        <v>1274.3472000000002</v>
      </c>
    </row>
    <row r="61" spans="1:17" x14ac:dyDescent="0.3">
      <c r="A61" s="7">
        <v>1057</v>
      </c>
      <c r="B61" s="8">
        <v>43184</v>
      </c>
      <c r="C61" s="7">
        <v>25</v>
      </c>
      <c r="D61" t="s">
        <v>99</v>
      </c>
      <c r="E61" t="s">
        <v>73</v>
      </c>
      <c r="F61" t="s">
        <v>74</v>
      </c>
      <c r="G61" t="s">
        <v>75</v>
      </c>
      <c r="H61" t="s">
        <v>33</v>
      </c>
      <c r="I61" s="8">
        <v>43186</v>
      </c>
      <c r="J61" t="s">
        <v>34</v>
      </c>
      <c r="K61" t="s">
        <v>58</v>
      </c>
      <c r="L61" t="s">
        <v>104</v>
      </c>
      <c r="M61" t="s">
        <v>48</v>
      </c>
      <c r="N61" s="9">
        <v>140</v>
      </c>
      <c r="O61">
        <v>46</v>
      </c>
      <c r="P61" s="10">
        <f>Tabla1[[#This Row],[Precio unitario]]*Tabla1[[#This Row],[Cantidad]]</f>
        <v>6440</v>
      </c>
      <c r="Q61" s="9">
        <v>650.44000000000005</v>
      </c>
    </row>
    <row r="62" spans="1:17" x14ac:dyDescent="0.3">
      <c r="A62" s="7">
        <v>1058</v>
      </c>
      <c r="B62" s="8">
        <v>43185</v>
      </c>
      <c r="C62" s="7">
        <v>26</v>
      </c>
      <c r="D62" t="s">
        <v>100</v>
      </c>
      <c r="E62" t="s">
        <v>84</v>
      </c>
      <c r="F62" t="s">
        <v>84</v>
      </c>
      <c r="G62" t="s">
        <v>70</v>
      </c>
      <c r="H62" t="s">
        <v>71</v>
      </c>
      <c r="I62" s="8">
        <v>43187</v>
      </c>
      <c r="J62" t="s">
        <v>46</v>
      </c>
      <c r="K62" t="s">
        <v>35</v>
      </c>
      <c r="L62" t="s">
        <v>105</v>
      </c>
      <c r="M62" t="s">
        <v>106</v>
      </c>
      <c r="N62" s="9">
        <v>298.90000000000003</v>
      </c>
      <c r="O62">
        <v>97</v>
      </c>
      <c r="P62" s="10">
        <f>Tabla1[[#This Row],[Precio unitario]]*Tabla1[[#This Row],[Cantidad]]</f>
        <v>28993.300000000003</v>
      </c>
      <c r="Q62" s="9">
        <v>2754.3634999999999</v>
      </c>
    </row>
    <row r="63" spans="1:17" x14ac:dyDescent="0.3">
      <c r="A63" s="7">
        <v>1059</v>
      </c>
      <c r="B63" s="8">
        <v>43185</v>
      </c>
      <c r="C63" s="7">
        <v>26</v>
      </c>
      <c r="D63" t="s">
        <v>100</v>
      </c>
      <c r="E63" t="s">
        <v>84</v>
      </c>
      <c r="F63" t="s">
        <v>84</v>
      </c>
      <c r="G63" t="s">
        <v>70</v>
      </c>
      <c r="H63" t="s">
        <v>71</v>
      </c>
      <c r="I63" s="8">
        <v>43187</v>
      </c>
      <c r="J63" t="s">
        <v>46</v>
      </c>
      <c r="K63" t="s">
        <v>35</v>
      </c>
      <c r="L63" t="s">
        <v>59</v>
      </c>
      <c r="M63" t="s">
        <v>60</v>
      </c>
      <c r="N63" s="9">
        <v>135.1</v>
      </c>
      <c r="O63">
        <v>97</v>
      </c>
      <c r="P63" s="10">
        <f>Tabla1[[#This Row],[Precio unitario]]*Tabla1[[#This Row],[Cantidad]]</f>
        <v>13104.699999999999</v>
      </c>
      <c r="Q63" s="9">
        <v>1336.6794000000002</v>
      </c>
    </row>
    <row r="64" spans="1:17" x14ac:dyDescent="0.3">
      <c r="A64" s="7">
        <v>1060</v>
      </c>
      <c r="B64" s="8">
        <v>43185</v>
      </c>
      <c r="C64" s="7">
        <v>26</v>
      </c>
      <c r="D64" t="s">
        <v>100</v>
      </c>
      <c r="E64" t="s">
        <v>84</v>
      </c>
      <c r="F64" t="s">
        <v>84</v>
      </c>
      <c r="G64" t="s">
        <v>70</v>
      </c>
      <c r="H64" t="s">
        <v>71</v>
      </c>
      <c r="I64" s="8">
        <v>43187</v>
      </c>
      <c r="J64" t="s">
        <v>46</v>
      </c>
      <c r="K64" t="s">
        <v>35</v>
      </c>
      <c r="L64" t="s">
        <v>88</v>
      </c>
      <c r="M64" t="s">
        <v>89</v>
      </c>
      <c r="N64" s="9">
        <v>257.59999999999997</v>
      </c>
      <c r="O64">
        <v>65</v>
      </c>
      <c r="P64" s="10">
        <f>Tabla1[[#This Row],[Precio unitario]]*Tabla1[[#This Row],[Cantidad]]</f>
        <v>16743.999999999996</v>
      </c>
      <c r="Q64" s="9">
        <v>1724.6320000000003</v>
      </c>
    </row>
    <row r="65" spans="1:17" x14ac:dyDescent="0.3">
      <c r="A65" s="7">
        <v>1061</v>
      </c>
      <c r="B65" s="8">
        <v>43188</v>
      </c>
      <c r="C65" s="7">
        <v>29</v>
      </c>
      <c r="D65" t="s">
        <v>49</v>
      </c>
      <c r="E65" t="s">
        <v>50</v>
      </c>
      <c r="F65" t="s">
        <v>51</v>
      </c>
      <c r="G65" t="s">
        <v>52</v>
      </c>
      <c r="H65" t="s">
        <v>23</v>
      </c>
      <c r="I65" s="8">
        <v>43190</v>
      </c>
      <c r="J65" t="s">
        <v>24</v>
      </c>
      <c r="K65" t="s">
        <v>25</v>
      </c>
      <c r="L65" t="s">
        <v>26</v>
      </c>
      <c r="M65" t="s">
        <v>27</v>
      </c>
      <c r="N65" s="9">
        <v>196</v>
      </c>
      <c r="O65">
        <v>72</v>
      </c>
      <c r="P65" s="10">
        <f>Tabla1[[#This Row],[Precio unitario]]*Tabla1[[#This Row],[Cantidad]]</f>
        <v>14112</v>
      </c>
      <c r="Q65" s="9">
        <v>1411.2000000000003</v>
      </c>
    </row>
    <row r="66" spans="1:17" x14ac:dyDescent="0.3">
      <c r="A66" s="7">
        <v>1062</v>
      </c>
      <c r="B66" s="8">
        <v>43165</v>
      </c>
      <c r="C66" s="7">
        <v>6</v>
      </c>
      <c r="D66" t="s">
        <v>61</v>
      </c>
      <c r="E66" t="s">
        <v>62</v>
      </c>
      <c r="F66" t="s">
        <v>63</v>
      </c>
      <c r="G66" t="s">
        <v>64</v>
      </c>
      <c r="H66" t="s">
        <v>45</v>
      </c>
      <c r="I66" s="8">
        <v>43167</v>
      </c>
      <c r="J66" t="s">
        <v>46</v>
      </c>
      <c r="K66" t="s">
        <v>25</v>
      </c>
      <c r="L66" t="s">
        <v>53</v>
      </c>
      <c r="M66" t="s">
        <v>54</v>
      </c>
      <c r="N66" s="9">
        <v>178.5</v>
      </c>
      <c r="O66">
        <v>16</v>
      </c>
      <c r="P66" s="10">
        <f>Tabla1[[#This Row],[Precio unitario]]*Tabla1[[#This Row],[Cantidad]]</f>
        <v>2856</v>
      </c>
      <c r="Q66" s="9">
        <v>282.74400000000003</v>
      </c>
    </row>
    <row r="67" spans="1:17" x14ac:dyDescent="0.3">
      <c r="A67" s="7">
        <v>1064</v>
      </c>
      <c r="B67" s="8">
        <v>43163</v>
      </c>
      <c r="C67" s="7">
        <v>4</v>
      </c>
      <c r="D67" t="s">
        <v>30</v>
      </c>
      <c r="E67" t="s">
        <v>31</v>
      </c>
      <c r="F67" t="s">
        <v>31</v>
      </c>
      <c r="G67" t="s">
        <v>32</v>
      </c>
      <c r="H67" t="s">
        <v>33</v>
      </c>
      <c r="I67" s="8">
        <v>43165</v>
      </c>
      <c r="J67" t="s">
        <v>34</v>
      </c>
      <c r="K67" t="s">
        <v>35</v>
      </c>
      <c r="L67" t="s">
        <v>107</v>
      </c>
      <c r="M67" t="s">
        <v>80</v>
      </c>
      <c r="N67" s="9">
        <v>1134</v>
      </c>
      <c r="O67">
        <v>77</v>
      </c>
      <c r="P67" s="10">
        <f>Tabla1[[#This Row],[Precio unitario]]*Tabla1[[#This Row],[Cantidad]]</f>
        <v>87318</v>
      </c>
      <c r="Q67" s="9">
        <v>8993.7540000000008</v>
      </c>
    </row>
    <row r="68" spans="1:17" x14ac:dyDescent="0.3">
      <c r="A68" s="7">
        <v>1065</v>
      </c>
      <c r="B68" s="8">
        <v>43163</v>
      </c>
      <c r="C68" s="7">
        <v>4</v>
      </c>
      <c r="D68" t="s">
        <v>30</v>
      </c>
      <c r="E68" t="s">
        <v>31</v>
      </c>
      <c r="F68" t="s">
        <v>31</v>
      </c>
      <c r="G68" t="s">
        <v>32</v>
      </c>
      <c r="H68" t="s">
        <v>33</v>
      </c>
      <c r="I68" s="8">
        <v>43165</v>
      </c>
      <c r="J68" t="s">
        <v>34</v>
      </c>
      <c r="K68" t="s">
        <v>35</v>
      </c>
      <c r="L68" t="s">
        <v>108</v>
      </c>
      <c r="M68" t="s">
        <v>109</v>
      </c>
      <c r="N68" s="9">
        <v>98</v>
      </c>
      <c r="O68">
        <v>37</v>
      </c>
      <c r="P68" s="10">
        <f>Tabla1[[#This Row],[Precio unitario]]*Tabla1[[#This Row],[Cantidad]]</f>
        <v>3626</v>
      </c>
      <c r="Q68" s="9">
        <v>344.47</v>
      </c>
    </row>
    <row r="69" spans="1:17" x14ac:dyDescent="0.3">
      <c r="A69" s="7">
        <v>1067</v>
      </c>
      <c r="B69" s="8">
        <v>43167</v>
      </c>
      <c r="C69" s="7">
        <v>8</v>
      </c>
      <c r="D69" t="s">
        <v>41</v>
      </c>
      <c r="E69" t="s">
        <v>42</v>
      </c>
      <c r="F69" t="s">
        <v>43</v>
      </c>
      <c r="G69" t="s">
        <v>44</v>
      </c>
      <c r="H69" t="s">
        <v>45</v>
      </c>
      <c r="I69" s="8">
        <v>43169</v>
      </c>
      <c r="J69" t="s">
        <v>46</v>
      </c>
      <c r="K69" t="s">
        <v>35</v>
      </c>
      <c r="L69" t="s">
        <v>95</v>
      </c>
      <c r="M69" t="s">
        <v>96</v>
      </c>
      <c r="N69" s="9">
        <v>487.19999999999993</v>
      </c>
      <c r="O69">
        <v>63</v>
      </c>
      <c r="P69" s="10">
        <f>Tabla1[[#This Row],[Precio unitario]]*Tabla1[[#This Row],[Cantidad]]</f>
        <v>30693.599999999995</v>
      </c>
      <c r="Q69" s="9">
        <v>3038.6664000000001</v>
      </c>
    </row>
    <row r="70" spans="1:17" x14ac:dyDescent="0.3">
      <c r="A70" s="7">
        <v>1070</v>
      </c>
      <c r="B70" s="8">
        <v>43162</v>
      </c>
      <c r="C70" s="7">
        <v>3</v>
      </c>
      <c r="D70" t="s">
        <v>55</v>
      </c>
      <c r="E70" t="s">
        <v>56</v>
      </c>
      <c r="F70" t="s">
        <v>57</v>
      </c>
      <c r="G70" t="s">
        <v>22</v>
      </c>
      <c r="H70" t="s">
        <v>23</v>
      </c>
      <c r="I70" s="8">
        <v>43164</v>
      </c>
      <c r="J70" t="s">
        <v>24</v>
      </c>
      <c r="K70" t="s">
        <v>58</v>
      </c>
      <c r="L70" t="s">
        <v>97</v>
      </c>
      <c r="M70" t="s">
        <v>82</v>
      </c>
      <c r="N70" s="9">
        <v>140</v>
      </c>
      <c r="O70">
        <v>48</v>
      </c>
      <c r="P70" s="10">
        <f>Tabla1[[#This Row],[Precio unitario]]*Tabla1[[#This Row],[Cantidad]]</f>
        <v>6720</v>
      </c>
      <c r="Q70" s="9">
        <v>672</v>
      </c>
    </row>
    <row r="71" spans="1:17" x14ac:dyDescent="0.3">
      <c r="A71" s="7">
        <v>1071</v>
      </c>
      <c r="B71" s="8">
        <v>43162</v>
      </c>
      <c r="C71" s="7">
        <v>3</v>
      </c>
      <c r="D71" t="s">
        <v>55</v>
      </c>
      <c r="E71" t="s">
        <v>56</v>
      </c>
      <c r="F71" t="s">
        <v>57</v>
      </c>
      <c r="G71" t="s">
        <v>22</v>
      </c>
      <c r="H71" t="s">
        <v>23</v>
      </c>
      <c r="I71" s="8">
        <v>43164</v>
      </c>
      <c r="J71" t="s">
        <v>24</v>
      </c>
      <c r="K71" t="s">
        <v>58</v>
      </c>
      <c r="L71" t="s">
        <v>65</v>
      </c>
      <c r="M71" t="s">
        <v>66</v>
      </c>
      <c r="N71" s="9">
        <v>560</v>
      </c>
      <c r="O71">
        <v>71</v>
      </c>
      <c r="P71" s="10">
        <f>Tabla1[[#This Row],[Precio unitario]]*Tabla1[[#This Row],[Cantidad]]</f>
        <v>39760</v>
      </c>
      <c r="Q71" s="9">
        <v>4135.04</v>
      </c>
    </row>
    <row r="72" spans="1:17" x14ac:dyDescent="0.3">
      <c r="A72" s="7">
        <v>1075</v>
      </c>
      <c r="B72" s="8">
        <v>43169</v>
      </c>
      <c r="C72" s="7">
        <v>10</v>
      </c>
      <c r="D72" t="s">
        <v>72</v>
      </c>
      <c r="E72" t="s">
        <v>73</v>
      </c>
      <c r="F72" t="s">
        <v>74</v>
      </c>
      <c r="G72" t="s">
        <v>75</v>
      </c>
      <c r="H72" t="s">
        <v>33</v>
      </c>
      <c r="I72" s="8">
        <v>43171</v>
      </c>
      <c r="J72" t="s">
        <v>24</v>
      </c>
      <c r="K72" t="s">
        <v>35</v>
      </c>
      <c r="L72" t="s">
        <v>98</v>
      </c>
      <c r="M72" t="s">
        <v>29</v>
      </c>
      <c r="N72" s="9">
        <v>140</v>
      </c>
      <c r="O72">
        <v>55</v>
      </c>
      <c r="P72" s="10">
        <f>Tabla1[[#This Row],[Precio unitario]]*Tabla1[[#This Row],[Cantidad]]</f>
        <v>7700</v>
      </c>
      <c r="Q72" s="9">
        <v>770</v>
      </c>
    </row>
    <row r="73" spans="1:17" x14ac:dyDescent="0.3">
      <c r="A73" s="7">
        <v>1077</v>
      </c>
      <c r="B73" s="8">
        <v>43169</v>
      </c>
      <c r="C73" s="7">
        <v>10</v>
      </c>
      <c r="D73" t="s">
        <v>72</v>
      </c>
      <c r="E73" t="s">
        <v>73</v>
      </c>
      <c r="F73" t="s">
        <v>74</v>
      </c>
      <c r="G73" t="s">
        <v>75</v>
      </c>
      <c r="H73" t="s">
        <v>33</v>
      </c>
      <c r="I73" s="8"/>
      <c r="J73" t="s">
        <v>34</v>
      </c>
      <c r="L73" t="s">
        <v>28</v>
      </c>
      <c r="M73" t="s">
        <v>29</v>
      </c>
      <c r="N73" s="9">
        <v>49</v>
      </c>
      <c r="O73">
        <v>21</v>
      </c>
      <c r="P73" s="10">
        <f>Tabla1[[#This Row],[Precio unitario]]*Tabla1[[#This Row],[Cantidad]]</f>
        <v>1029</v>
      </c>
      <c r="Q73" s="9">
        <v>102.9</v>
      </c>
    </row>
    <row r="74" spans="1:17" x14ac:dyDescent="0.3">
      <c r="A74" s="7">
        <v>1078</v>
      </c>
      <c r="B74" s="8">
        <v>43170</v>
      </c>
      <c r="C74" s="7">
        <v>11</v>
      </c>
      <c r="D74" t="s">
        <v>83</v>
      </c>
      <c r="E74" t="s">
        <v>84</v>
      </c>
      <c r="F74" t="s">
        <v>84</v>
      </c>
      <c r="G74" t="s">
        <v>70</v>
      </c>
      <c r="H74" t="s">
        <v>71</v>
      </c>
      <c r="I74" s="8"/>
      <c r="J74" t="s">
        <v>46</v>
      </c>
      <c r="L74" t="s">
        <v>65</v>
      </c>
      <c r="M74" t="s">
        <v>66</v>
      </c>
      <c r="N74" s="9">
        <v>560</v>
      </c>
      <c r="O74">
        <v>67</v>
      </c>
      <c r="P74" s="10">
        <f>Tabla1[[#This Row],[Precio unitario]]*Tabla1[[#This Row],[Cantidad]]</f>
        <v>37520</v>
      </c>
      <c r="Q74" s="9">
        <v>3789.52</v>
      </c>
    </row>
    <row r="75" spans="1:17" x14ac:dyDescent="0.3">
      <c r="A75" s="7">
        <v>1079</v>
      </c>
      <c r="B75" s="8">
        <v>43160</v>
      </c>
      <c r="C75" s="7">
        <v>1</v>
      </c>
      <c r="D75" t="s">
        <v>85</v>
      </c>
      <c r="E75" t="s">
        <v>86</v>
      </c>
      <c r="F75" t="s">
        <v>87</v>
      </c>
      <c r="G75" t="s">
        <v>44</v>
      </c>
      <c r="H75" t="s">
        <v>45</v>
      </c>
      <c r="I75" s="8"/>
      <c r="J75" t="s">
        <v>46</v>
      </c>
      <c r="L75" t="s">
        <v>88</v>
      </c>
      <c r="M75" t="s">
        <v>89</v>
      </c>
      <c r="N75" s="9">
        <v>257.59999999999997</v>
      </c>
      <c r="O75">
        <v>75</v>
      </c>
      <c r="P75" s="10">
        <f>Tabla1[[#This Row],[Precio unitario]]*Tabla1[[#This Row],[Cantidad]]</f>
        <v>19319.999999999996</v>
      </c>
      <c r="Q75" s="9">
        <v>1932</v>
      </c>
    </row>
    <row r="76" spans="1:17" x14ac:dyDescent="0.3">
      <c r="A76" s="7">
        <v>1080</v>
      </c>
      <c r="B76" s="8">
        <v>43187</v>
      </c>
      <c r="C76" s="7">
        <v>28</v>
      </c>
      <c r="D76" t="s">
        <v>67</v>
      </c>
      <c r="E76" t="s">
        <v>68</v>
      </c>
      <c r="F76" t="s">
        <v>69</v>
      </c>
      <c r="G76" t="s">
        <v>70</v>
      </c>
      <c r="H76" t="s">
        <v>71</v>
      </c>
      <c r="I76" s="8">
        <v>43189</v>
      </c>
      <c r="J76" t="s">
        <v>46</v>
      </c>
      <c r="K76" t="s">
        <v>35</v>
      </c>
      <c r="L76" t="s">
        <v>40</v>
      </c>
      <c r="M76" t="s">
        <v>27</v>
      </c>
      <c r="N76" s="9">
        <v>644</v>
      </c>
      <c r="O76">
        <v>17</v>
      </c>
      <c r="P76" s="10">
        <f>Tabla1[[#This Row],[Precio unitario]]*Tabla1[[#This Row],[Cantidad]]</f>
        <v>10948</v>
      </c>
      <c r="Q76" s="9">
        <v>1127.644</v>
      </c>
    </row>
    <row r="77" spans="1:17" x14ac:dyDescent="0.3">
      <c r="A77" s="7">
        <v>1081</v>
      </c>
      <c r="B77" s="8">
        <v>43194</v>
      </c>
      <c r="C77" s="7">
        <v>4</v>
      </c>
      <c r="D77" t="s">
        <v>30</v>
      </c>
      <c r="E77" t="s">
        <v>31</v>
      </c>
      <c r="F77" t="s">
        <v>31</v>
      </c>
      <c r="G77" t="s">
        <v>32</v>
      </c>
      <c r="H77" t="s">
        <v>33</v>
      </c>
      <c r="I77" s="8">
        <v>43196</v>
      </c>
      <c r="J77" t="s">
        <v>34</v>
      </c>
      <c r="K77" t="s">
        <v>35</v>
      </c>
      <c r="L77" t="s">
        <v>28</v>
      </c>
      <c r="M77" t="s">
        <v>29</v>
      </c>
      <c r="N77" s="9">
        <v>49</v>
      </c>
      <c r="O77">
        <v>48</v>
      </c>
      <c r="P77" s="10">
        <f>Tabla1[[#This Row],[Precio unitario]]*Tabla1[[#This Row],[Cantidad]]</f>
        <v>2352</v>
      </c>
      <c r="Q77" s="9">
        <v>228.14400000000001</v>
      </c>
    </row>
    <row r="78" spans="1:17" x14ac:dyDescent="0.3">
      <c r="A78" s="7">
        <v>1082</v>
      </c>
      <c r="B78" s="8">
        <v>43202</v>
      </c>
      <c r="C78" s="7">
        <v>12</v>
      </c>
      <c r="D78" t="s">
        <v>38</v>
      </c>
      <c r="E78" t="s">
        <v>20</v>
      </c>
      <c r="F78" t="s">
        <v>21</v>
      </c>
      <c r="G78" t="s">
        <v>22</v>
      </c>
      <c r="H78" t="s">
        <v>23</v>
      </c>
      <c r="I78" s="8">
        <v>43204</v>
      </c>
      <c r="J78" t="s">
        <v>24</v>
      </c>
      <c r="K78" t="s">
        <v>35</v>
      </c>
      <c r="L78" t="s">
        <v>39</v>
      </c>
      <c r="M78" t="s">
        <v>27</v>
      </c>
      <c r="N78" s="9">
        <v>252</v>
      </c>
      <c r="O78">
        <v>74</v>
      </c>
      <c r="P78" s="10">
        <f>Tabla1[[#This Row],[Precio unitario]]*Tabla1[[#This Row],[Cantidad]]</f>
        <v>18648</v>
      </c>
      <c r="Q78" s="9">
        <v>1920.7440000000004</v>
      </c>
    </row>
    <row r="79" spans="1:17" x14ac:dyDescent="0.3">
      <c r="A79" s="7">
        <v>1083</v>
      </c>
      <c r="B79" s="8">
        <v>43202</v>
      </c>
      <c r="C79" s="7">
        <v>12</v>
      </c>
      <c r="D79" t="s">
        <v>38</v>
      </c>
      <c r="E79" t="s">
        <v>20</v>
      </c>
      <c r="F79" t="s">
        <v>21</v>
      </c>
      <c r="G79" t="s">
        <v>22</v>
      </c>
      <c r="H79" t="s">
        <v>23</v>
      </c>
      <c r="I79" s="8">
        <v>43204</v>
      </c>
      <c r="J79" t="s">
        <v>24</v>
      </c>
      <c r="K79" t="s">
        <v>35</v>
      </c>
      <c r="L79" t="s">
        <v>40</v>
      </c>
      <c r="M79" t="s">
        <v>27</v>
      </c>
      <c r="N79" s="9">
        <v>644</v>
      </c>
      <c r="O79">
        <v>96</v>
      </c>
      <c r="P79" s="10">
        <f>Tabla1[[#This Row],[Precio unitario]]*Tabla1[[#This Row],[Cantidad]]</f>
        <v>61824</v>
      </c>
      <c r="Q79" s="9">
        <v>5996.9280000000008</v>
      </c>
    </row>
    <row r="80" spans="1:17" x14ac:dyDescent="0.3">
      <c r="A80" s="7">
        <v>1084</v>
      </c>
      <c r="B80" s="8">
        <v>43198</v>
      </c>
      <c r="C80" s="7">
        <v>8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s="8">
        <v>43200</v>
      </c>
      <c r="J80" t="s">
        <v>46</v>
      </c>
      <c r="K80" t="s">
        <v>35</v>
      </c>
      <c r="L80" t="s">
        <v>47</v>
      </c>
      <c r="M80" t="s">
        <v>48</v>
      </c>
      <c r="N80" s="9">
        <v>128.79999999999998</v>
      </c>
      <c r="O80">
        <v>12</v>
      </c>
      <c r="P80" s="10">
        <f>Tabla1[[#This Row],[Precio unitario]]*Tabla1[[#This Row],[Cantidad]]</f>
        <v>1545.6</v>
      </c>
      <c r="Q80" s="9">
        <v>159.1968</v>
      </c>
    </row>
    <row r="81" spans="1:17" x14ac:dyDescent="0.3">
      <c r="A81" s="7">
        <v>1085</v>
      </c>
      <c r="B81" s="8">
        <v>43194</v>
      </c>
      <c r="C81" s="7">
        <v>4</v>
      </c>
      <c r="D81" t="s">
        <v>30</v>
      </c>
      <c r="E81" t="s">
        <v>31</v>
      </c>
      <c r="F81" t="s">
        <v>31</v>
      </c>
      <c r="G81" t="s">
        <v>32</v>
      </c>
      <c r="H81" t="s">
        <v>33</v>
      </c>
      <c r="I81" s="8">
        <v>43196</v>
      </c>
      <c r="J81" t="s">
        <v>46</v>
      </c>
      <c r="K81" t="s">
        <v>25</v>
      </c>
      <c r="L81" t="s">
        <v>47</v>
      </c>
      <c r="M81" t="s">
        <v>48</v>
      </c>
      <c r="N81" s="9">
        <v>128.79999999999998</v>
      </c>
      <c r="O81">
        <v>62</v>
      </c>
      <c r="P81" s="10">
        <f>Tabla1[[#This Row],[Precio unitario]]*Tabla1[[#This Row],[Cantidad]]</f>
        <v>7985.5999999999985</v>
      </c>
      <c r="Q81" s="9">
        <v>822.51679999999999</v>
      </c>
    </row>
    <row r="82" spans="1:17" x14ac:dyDescent="0.3">
      <c r="A82" s="7">
        <v>1086</v>
      </c>
      <c r="B82" s="8">
        <v>43219</v>
      </c>
      <c r="C82" s="7">
        <v>29</v>
      </c>
      <c r="D82" t="s">
        <v>49</v>
      </c>
      <c r="E82" t="s">
        <v>50</v>
      </c>
      <c r="F82" t="s">
        <v>51</v>
      </c>
      <c r="G82" t="s">
        <v>52</v>
      </c>
      <c r="H82" t="s">
        <v>23</v>
      </c>
      <c r="I82" s="8">
        <v>43221</v>
      </c>
      <c r="J82" t="s">
        <v>24</v>
      </c>
      <c r="K82" t="s">
        <v>25</v>
      </c>
      <c r="L82" t="s">
        <v>53</v>
      </c>
      <c r="M82" t="s">
        <v>54</v>
      </c>
      <c r="N82" s="9">
        <v>178.5</v>
      </c>
      <c r="O82">
        <v>35</v>
      </c>
      <c r="P82" s="10">
        <f>Tabla1[[#This Row],[Precio unitario]]*Tabla1[[#This Row],[Cantidad]]</f>
        <v>6247.5</v>
      </c>
      <c r="Q82" s="9">
        <v>643.49250000000006</v>
      </c>
    </row>
    <row r="83" spans="1:17" x14ac:dyDescent="0.3">
      <c r="A83" s="7">
        <v>1087</v>
      </c>
      <c r="B83" s="8">
        <v>43193</v>
      </c>
      <c r="C83" s="7">
        <v>3</v>
      </c>
      <c r="D83" t="s">
        <v>55</v>
      </c>
      <c r="E83" t="s">
        <v>56</v>
      </c>
      <c r="F83" t="s">
        <v>57</v>
      </c>
      <c r="G83" t="s">
        <v>22</v>
      </c>
      <c r="H83" t="s">
        <v>23</v>
      </c>
      <c r="I83" s="8">
        <v>43195</v>
      </c>
      <c r="J83" t="s">
        <v>24</v>
      </c>
      <c r="K83" t="s">
        <v>58</v>
      </c>
      <c r="L83" t="s">
        <v>59</v>
      </c>
      <c r="M83" t="s">
        <v>60</v>
      </c>
      <c r="N83" s="9">
        <v>135.1</v>
      </c>
      <c r="O83">
        <v>95</v>
      </c>
      <c r="P83" s="10">
        <f>Tabla1[[#This Row],[Precio unitario]]*Tabla1[[#This Row],[Cantidad]]</f>
        <v>12834.5</v>
      </c>
      <c r="Q83" s="9">
        <v>1283.4500000000003</v>
      </c>
    </row>
    <row r="84" spans="1:17" x14ac:dyDescent="0.3">
      <c r="A84" s="7">
        <v>1088</v>
      </c>
      <c r="B84" s="8">
        <v>43196</v>
      </c>
      <c r="C84" s="7">
        <v>6</v>
      </c>
      <c r="D84" t="s">
        <v>61</v>
      </c>
      <c r="E84" t="s">
        <v>62</v>
      </c>
      <c r="F84" t="s">
        <v>63</v>
      </c>
      <c r="G84" t="s">
        <v>64</v>
      </c>
      <c r="H84" t="s">
        <v>45</v>
      </c>
      <c r="I84" s="8">
        <v>43198</v>
      </c>
      <c r="J84" t="s">
        <v>24</v>
      </c>
      <c r="K84" t="s">
        <v>35</v>
      </c>
      <c r="L84" t="s">
        <v>65</v>
      </c>
      <c r="M84" t="s">
        <v>66</v>
      </c>
      <c r="N84" s="9">
        <v>560</v>
      </c>
      <c r="O84">
        <v>17</v>
      </c>
      <c r="P84" s="10">
        <f>Tabla1[[#This Row],[Precio unitario]]*Tabla1[[#This Row],[Cantidad]]</f>
        <v>9520</v>
      </c>
      <c r="Q84" s="9">
        <v>961.5200000000001</v>
      </c>
    </row>
    <row r="85" spans="1:17" x14ac:dyDescent="0.3">
      <c r="A85" s="7">
        <v>1089</v>
      </c>
      <c r="B85" s="8">
        <v>43218</v>
      </c>
      <c r="C85" s="7">
        <v>28</v>
      </c>
      <c r="D85" t="s">
        <v>67</v>
      </c>
      <c r="E85" t="s">
        <v>68</v>
      </c>
      <c r="F85" t="s">
        <v>69</v>
      </c>
      <c r="G85" t="s">
        <v>70</v>
      </c>
      <c r="H85" t="s">
        <v>71</v>
      </c>
      <c r="I85" s="8">
        <v>43220</v>
      </c>
      <c r="J85" t="s">
        <v>46</v>
      </c>
      <c r="K85" t="s">
        <v>25</v>
      </c>
      <c r="L85" t="s">
        <v>40</v>
      </c>
      <c r="M85" t="s">
        <v>27</v>
      </c>
      <c r="N85" s="9">
        <v>644</v>
      </c>
      <c r="O85">
        <v>96</v>
      </c>
      <c r="P85" s="10">
        <f>Tabla1[[#This Row],[Precio unitario]]*Tabla1[[#This Row],[Cantidad]]</f>
        <v>61824</v>
      </c>
      <c r="Q85" s="9">
        <v>6491.52</v>
      </c>
    </row>
    <row r="86" spans="1:17" x14ac:dyDescent="0.3">
      <c r="A86" s="7">
        <v>1090</v>
      </c>
      <c r="B86" s="8">
        <v>43198</v>
      </c>
      <c r="C86" s="7">
        <v>8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s="8">
        <v>43200</v>
      </c>
      <c r="J86" t="s">
        <v>46</v>
      </c>
      <c r="K86" t="s">
        <v>25</v>
      </c>
      <c r="L86" t="s">
        <v>53</v>
      </c>
      <c r="M86" t="s">
        <v>54</v>
      </c>
      <c r="N86" s="9">
        <v>178.5</v>
      </c>
      <c r="O86">
        <v>83</v>
      </c>
      <c r="P86" s="10">
        <f>Tabla1[[#This Row],[Precio unitario]]*Tabla1[[#This Row],[Cantidad]]</f>
        <v>14815.5</v>
      </c>
      <c r="Q86" s="9">
        <v>1437.1034999999999</v>
      </c>
    </row>
    <row r="87" spans="1:17" x14ac:dyDescent="0.3">
      <c r="A87" s="7">
        <v>1091</v>
      </c>
      <c r="B87" s="8">
        <v>43200</v>
      </c>
      <c r="C87" s="7">
        <v>10</v>
      </c>
      <c r="D87" t="s">
        <v>72</v>
      </c>
      <c r="E87" t="s">
        <v>73</v>
      </c>
      <c r="F87" t="s">
        <v>74</v>
      </c>
      <c r="G87" t="s">
        <v>75</v>
      </c>
      <c r="H87" t="s">
        <v>33</v>
      </c>
      <c r="I87" s="8">
        <v>43202</v>
      </c>
      <c r="J87" t="s">
        <v>24</v>
      </c>
      <c r="K87" t="s">
        <v>35</v>
      </c>
      <c r="L87" t="s">
        <v>76</v>
      </c>
      <c r="M87" t="s">
        <v>27</v>
      </c>
      <c r="N87" s="9">
        <v>41.86</v>
      </c>
      <c r="O87">
        <v>88</v>
      </c>
      <c r="P87" s="10">
        <f>Tabla1[[#This Row],[Precio unitario]]*Tabla1[[#This Row],[Cantidad]]</f>
        <v>3683.68</v>
      </c>
      <c r="Q87" s="9">
        <v>364.68432000000001</v>
      </c>
    </row>
    <row r="88" spans="1:17" x14ac:dyDescent="0.3">
      <c r="A88" s="7">
        <v>1092</v>
      </c>
      <c r="B88" s="8">
        <v>43197</v>
      </c>
      <c r="C88" s="7">
        <v>7</v>
      </c>
      <c r="D88" t="s">
        <v>77</v>
      </c>
      <c r="E88" t="s">
        <v>78</v>
      </c>
      <c r="F88" t="s">
        <v>78</v>
      </c>
      <c r="G88" t="s">
        <v>44</v>
      </c>
      <c r="H88" t="s">
        <v>45</v>
      </c>
      <c r="I88" s="8"/>
      <c r="L88" t="s">
        <v>40</v>
      </c>
      <c r="M88" t="s">
        <v>27</v>
      </c>
      <c r="N88" s="9">
        <v>644</v>
      </c>
      <c r="O88">
        <v>59</v>
      </c>
      <c r="P88" s="10">
        <f>Tabla1[[#This Row],[Precio unitario]]*Tabla1[[#This Row],[Cantidad]]</f>
        <v>37996</v>
      </c>
      <c r="Q88" s="9">
        <v>3989.5800000000004</v>
      </c>
    </row>
    <row r="89" spans="1:17" x14ac:dyDescent="0.3">
      <c r="A89" s="7">
        <v>1093</v>
      </c>
      <c r="B89" s="8">
        <v>43200</v>
      </c>
      <c r="C89" s="7">
        <v>10</v>
      </c>
      <c r="D89" t="s">
        <v>72</v>
      </c>
      <c r="E89" t="s">
        <v>73</v>
      </c>
      <c r="F89" t="s">
        <v>74</v>
      </c>
      <c r="G89" t="s">
        <v>75</v>
      </c>
      <c r="H89" t="s">
        <v>33</v>
      </c>
      <c r="I89" s="8">
        <v>43202</v>
      </c>
      <c r="J89" t="s">
        <v>34</v>
      </c>
      <c r="L89" t="s">
        <v>79</v>
      </c>
      <c r="M89" t="s">
        <v>80</v>
      </c>
      <c r="N89" s="9">
        <v>350</v>
      </c>
      <c r="O89">
        <v>27</v>
      </c>
      <c r="P89" s="10">
        <f>Tabla1[[#This Row],[Precio unitario]]*Tabla1[[#This Row],[Cantidad]]</f>
        <v>9450</v>
      </c>
      <c r="Q89" s="9">
        <v>963.89999999999986</v>
      </c>
    </row>
    <row r="90" spans="1:17" x14ac:dyDescent="0.3">
      <c r="A90" s="7">
        <v>1094</v>
      </c>
      <c r="B90" s="8">
        <v>43200</v>
      </c>
      <c r="C90" s="7">
        <v>10</v>
      </c>
      <c r="D90" t="s">
        <v>72</v>
      </c>
      <c r="E90" t="s">
        <v>73</v>
      </c>
      <c r="F90" t="s">
        <v>74</v>
      </c>
      <c r="G90" t="s">
        <v>75</v>
      </c>
      <c r="H90" t="s">
        <v>33</v>
      </c>
      <c r="I90" s="8">
        <v>43202</v>
      </c>
      <c r="J90" t="s">
        <v>34</v>
      </c>
      <c r="L90" t="s">
        <v>81</v>
      </c>
      <c r="M90" t="s">
        <v>82</v>
      </c>
      <c r="N90" s="9">
        <v>308</v>
      </c>
      <c r="O90">
        <v>37</v>
      </c>
      <c r="P90" s="10">
        <f>Tabla1[[#This Row],[Precio unitario]]*Tabla1[[#This Row],[Cantidad]]</f>
        <v>11396</v>
      </c>
      <c r="Q90" s="9">
        <v>1196.5800000000002</v>
      </c>
    </row>
    <row r="91" spans="1:17" x14ac:dyDescent="0.3">
      <c r="A91" s="7">
        <v>1095</v>
      </c>
      <c r="B91" s="8">
        <v>43200</v>
      </c>
      <c r="C91" s="7">
        <v>10</v>
      </c>
      <c r="D91" t="s">
        <v>72</v>
      </c>
      <c r="E91" t="s">
        <v>73</v>
      </c>
      <c r="F91" t="s">
        <v>74</v>
      </c>
      <c r="G91" t="s">
        <v>75</v>
      </c>
      <c r="H91" t="s">
        <v>33</v>
      </c>
      <c r="I91" s="8">
        <v>43202</v>
      </c>
      <c r="J91" t="s">
        <v>34</v>
      </c>
      <c r="L91" t="s">
        <v>47</v>
      </c>
      <c r="M91" t="s">
        <v>48</v>
      </c>
      <c r="N91" s="9">
        <v>128.79999999999998</v>
      </c>
      <c r="O91">
        <v>75</v>
      </c>
      <c r="P91" s="10">
        <f>Tabla1[[#This Row],[Precio unitario]]*Tabla1[[#This Row],[Cantidad]]</f>
        <v>9659.9999999999982</v>
      </c>
      <c r="Q91" s="9">
        <v>966</v>
      </c>
    </row>
    <row r="92" spans="1:17" x14ac:dyDescent="0.3">
      <c r="A92" s="7">
        <v>1096</v>
      </c>
      <c r="B92" s="8">
        <v>43201</v>
      </c>
      <c r="C92" s="7">
        <v>11</v>
      </c>
      <c r="D92" t="s">
        <v>83</v>
      </c>
      <c r="E92" t="s">
        <v>84</v>
      </c>
      <c r="F92" t="s">
        <v>84</v>
      </c>
      <c r="G92" t="s">
        <v>70</v>
      </c>
      <c r="H92" t="s">
        <v>71</v>
      </c>
      <c r="I92" s="8"/>
      <c r="J92" t="s">
        <v>46</v>
      </c>
      <c r="L92" t="s">
        <v>28</v>
      </c>
      <c r="M92" t="s">
        <v>29</v>
      </c>
      <c r="N92" s="9">
        <v>49</v>
      </c>
      <c r="O92">
        <v>71</v>
      </c>
      <c r="P92" s="10">
        <f>Tabla1[[#This Row],[Precio unitario]]*Tabla1[[#This Row],[Cantidad]]</f>
        <v>3479</v>
      </c>
      <c r="Q92" s="9">
        <v>337.46300000000002</v>
      </c>
    </row>
    <row r="93" spans="1:17" x14ac:dyDescent="0.3">
      <c r="A93" s="7">
        <v>1097</v>
      </c>
      <c r="B93" s="8">
        <v>43201</v>
      </c>
      <c r="C93" s="7">
        <v>11</v>
      </c>
      <c r="D93" t="s">
        <v>83</v>
      </c>
      <c r="E93" t="s">
        <v>84</v>
      </c>
      <c r="F93" t="s">
        <v>84</v>
      </c>
      <c r="G93" t="s">
        <v>70</v>
      </c>
      <c r="H93" t="s">
        <v>71</v>
      </c>
      <c r="I93" s="8"/>
      <c r="J93" t="s">
        <v>46</v>
      </c>
      <c r="L93" t="s">
        <v>76</v>
      </c>
      <c r="M93" t="s">
        <v>27</v>
      </c>
      <c r="N93" s="9">
        <v>41.86</v>
      </c>
      <c r="O93">
        <v>88</v>
      </c>
      <c r="P93" s="10">
        <f>Tabla1[[#This Row],[Precio unitario]]*Tabla1[[#This Row],[Cantidad]]</f>
        <v>3683.68</v>
      </c>
      <c r="Q93" s="9">
        <v>364.68432000000001</v>
      </c>
    </row>
    <row r="94" spans="1:17" x14ac:dyDescent="0.3">
      <c r="A94" s="7">
        <v>1098</v>
      </c>
      <c r="B94" s="8">
        <v>43191</v>
      </c>
      <c r="C94" s="7">
        <v>1</v>
      </c>
      <c r="D94" t="s">
        <v>85</v>
      </c>
      <c r="E94" t="s">
        <v>86</v>
      </c>
      <c r="F94" t="s">
        <v>87</v>
      </c>
      <c r="G94" t="s">
        <v>44</v>
      </c>
      <c r="H94" t="s">
        <v>45</v>
      </c>
      <c r="I94" s="8"/>
      <c r="L94" t="s">
        <v>39</v>
      </c>
      <c r="M94" t="s">
        <v>27</v>
      </c>
      <c r="N94" s="9">
        <v>252</v>
      </c>
      <c r="O94">
        <v>55</v>
      </c>
      <c r="P94" s="10">
        <f>Tabla1[[#This Row],[Precio unitario]]*Tabla1[[#This Row],[Cantidad]]</f>
        <v>13860</v>
      </c>
      <c r="Q94" s="9">
        <v>1358.28</v>
      </c>
    </row>
    <row r="95" spans="1:17" x14ac:dyDescent="0.3">
      <c r="A95" s="7">
        <v>1099</v>
      </c>
      <c r="B95" s="8">
        <v>43249</v>
      </c>
      <c r="C95" s="7">
        <v>29</v>
      </c>
      <c r="D95" t="s">
        <v>49</v>
      </c>
      <c r="E95" t="s">
        <v>50</v>
      </c>
      <c r="F95" t="s">
        <v>51</v>
      </c>
      <c r="G95" t="s">
        <v>52</v>
      </c>
      <c r="H95" t="s">
        <v>23</v>
      </c>
      <c r="I95" s="8">
        <v>43251</v>
      </c>
      <c r="J95" t="s">
        <v>24</v>
      </c>
      <c r="K95" t="s">
        <v>25</v>
      </c>
      <c r="L95" t="s">
        <v>53</v>
      </c>
      <c r="M95" t="s">
        <v>54</v>
      </c>
      <c r="N95" s="9">
        <v>178.5</v>
      </c>
      <c r="O95">
        <v>14</v>
      </c>
      <c r="P95" s="10">
        <f>Tabla1[[#This Row],[Precio unitario]]*Tabla1[[#This Row],[Cantidad]]</f>
        <v>2499</v>
      </c>
      <c r="Q95" s="9">
        <v>237.405</v>
      </c>
    </row>
    <row r="96" spans="1:17" x14ac:dyDescent="0.3">
      <c r="A96" s="7">
        <v>1100</v>
      </c>
      <c r="B96" s="8">
        <v>43223</v>
      </c>
      <c r="C96" s="7">
        <v>3</v>
      </c>
      <c r="D96" t="s">
        <v>55</v>
      </c>
      <c r="E96" t="s">
        <v>56</v>
      </c>
      <c r="F96" t="s">
        <v>57</v>
      </c>
      <c r="G96" t="s">
        <v>22</v>
      </c>
      <c r="H96" t="s">
        <v>23</v>
      </c>
      <c r="I96" s="8">
        <v>43225</v>
      </c>
      <c r="J96" t="s">
        <v>24</v>
      </c>
      <c r="K96" t="s">
        <v>58</v>
      </c>
      <c r="L96" t="s">
        <v>59</v>
      </c>
      <c r="M96" t="s">
        <v>60</v>
      </c>
      <c r="N96" s="9">
        <v>135.1</v>
      </c>
      <c r="O96">
        <v>43</v>
      </c>
      <c r="P96" s="10">
        <f>Tabla1[[#This Row],[Precio unitario]]*Tabla1[[#This Row],[Cantidad]]</f>
        <v>5809.3</v>
      </c>
      <c r="Q96" s="9">
        <v>592.54860000000008</v>
      </c>
    </row>
    <row r="97" spans="1:17" x14ac:dyDescent="0.3">
      <c r="A97" s="7">
        <v>1101</v>
      </c>
      <c r="B97" s="8">
        <v>43226</v>
      </c>
      <c r="C97" s="7">
        <v>6</v>
      </c>
      <c r="D97" t="s">
        <v>61</v>
      </c>
      <c r="E97" t="s">
        <v>62</v>
      </c>
      <c r="F97" t="s">
        <v>63</v>
      </c>
      <c r="G97" t="s">
        <v>64</v>
      </c>
      <c r="H97" t="s">
        <v>45</v>
      </c>
      <c r="I97" s="8">
        <v>43228</v>
      </c>
      <c r="J97" t="s">
        <v>24</v>
      </c>
      <c r="K97" t="s">
        <v>35</v>
      </c>
      <c r="L97" t="s">
        <v>65</v>
      </c>
      <c r="M97" t="s">
        <v>66</v>
      </c>
      <c r="N97" s="9">
        <v>560</v>
      </c>
      <c r="O97">
        <v>63</v>
      </c>
      <c r="P97" s="10">
        <f>Tabla1[[#This Row],[Precio unitario]]*Tabla1[[#This Row],[Cantidad]]</f>
        <v>35280</v>
      </c>
      <c r="Q97" s="9">
        <v>3563.28</v>
      </c>
    </row>
    <row r="98" spans="1:17" x14ac:dyDescent="0.3">
      <c r="A98" s="7">
        <v>1102</v>
      </c>
      <c r="B98" s="8">
        <v>43248</v>
      </c>
      <c r="C98" s="7">
        <v>28</v>
      </c>
      <c r="D98" t="s">
        <v>67</v>
      </c>
      <c r="E98" t="s">
        <v>68</v>
      </c>
      <c r="F98" t="s">
        <v>69</v>
      </c>
      <c r="G98" t="s">
        <v>70</v>
      </c>
      <c r="H98" t="s">
        <v>71</v>
      </c>
      <c r="I98" s="8">
        <v>43250</v>
      </c>
      <c r="J98" t="s">
        <v>46</v>
      </c>
      <c r="K98" t="s">
        <v>25</v>
      </c>
      <c r="L98" t="s">
        <v>40</v>
      </c>
      <c r="M98" t="s">
        <v>27</v>
      </c>
      <c r="N98" s="9">
        <v>644</v>
      </c>
      <c r="O98">
        <v>36</v>
      </c>
      <c r="P98" s="10">
        <f>Tabla1[[#This Row],[Precio unitario]]*Tabla1[[#This Row],[Cantidad]]</f>
        <v>23184</v>
      </c>
      <c r="Q98" s="9">
        <v>2318.4000000000005</v>
      </c>
    </row>
    <row r="99" spans="1:17" x14ac:dyDescent="0.3">
      <c r="A99" s="7">
        <v>1103</v>
      </c>
      <c r="B99" s="8">
        <v>43228</v>
      </c>
      <c r="C99" s="7">
        <v>8</v>
      </c>
      <c r="D99" t="s">
        <v>41</v>
      </c>
      <c r="E99" t="s">
        <v>42</v>
      </c>
      <c r="F99" t="s">
        <v>43</v>
      </c>
      <c r="G99" t="s">
        <v>44</v>
      </c>
      <c r="H99" t="s">
        <v>45</v>
      </c>
      <c r="I99" s="8">
        <v>43230</v>
      </c>
      <c r="J99" t="s">
        <v>46</v>
      </c>
      <c r="K99" t="s">
        <v>25</v>
      </c>
      <c r="L99" t="s">
        <v>53</v>
      </c>
      <c r="M99" t="s">
        <v>54</v>
      </c>
      <c r="N99" s="9">
        <v>178.5</v>
      </c>
      <c r="O99">
        <v>41</v>
      </c>
      <c r="P99" s="10">
        <f>Tabla1[[#This Row],[Precio unitario]]*Tabla1[[#This Row],[Cantidad]]</f>
        <v>7318.5</v>
      </c>
      <c r="Q99" s="9">
        <v>761.12400000000014</v>
      </c>
    </row>
    <row r="100" spans="1:17" x14ac:dyDescent="0.3">
      <c r="A100" s="7">
        <v>1104</v>
      </c>
      <c r="B100" s="8">
        <v>43230</v>
      </c>
      <c r="C100" s="7">
        <v>10</v>
      </c>
      <c r="D100" t="s">
        <v>72</v>
      </c>
      <c r="E100" t="s">
        <v>73</v>
      </c>
      <c r="F100" t="s">
        <v>74</v>
      </c>
      <c r="G100" t="s">
        <v>75</v>
      </c>
      <c r="H100" t="s">
        <v>33</v>
      </c>
      <c r="I100" s="8">
        <v>43232</v>
      </c>
      <c r="J100" t="s">
        <v>24</v>
      </c>
      <c r="K100" t="s">
        <v>35</v>
      </c>
      <c r="L100" t="s">
        <v>76</v>
      </c>
      <c r="M100" t="s">
        <v>27</v>
      </c>
      <c r="N100" s="9">
        <v>41.86</v>
      </c>
      <c r="O100">
        <v>35</v>
      </c>
      <c r="P100" s="10">
        <f>Tabla1[[#This Row],[Precio unitario]]*Tabla1[[#This Row],[Cantidad]]</f>
        <v>1465.1</v>
      </c>
      <c r="Q100" s="9">
        <v>143.57980000000001</v>
      </c>
    </row>
    <row r="101" spans="1:17" x14ac:dyDescent="0.3">
      <c r="A101" s="7">
        <v>1105</v>
      </c>
      <c r="B101" s="8">
        <v>43227</v>
      </c>
      <c r="C101" s="7">
        <v>7</v>
      </c>
      <c r="D101" t="s">
        <v>77</v>
      </c>
      <c r="E101" t="s">
        <v>78</v>
      </c>
      <c r="F101" t="s">
        <v>78</v>
      </c>
      <c r="G101" t="s">
        <v>44</v>
      </c>
      <c r="H101" t="s">
        <v>45</v>
      </c>
      <c r="I101" s="8"/>
      <c r="L101" t="s">
        <v>40</v>
      </c>
      <c r="M101" t="s">
        <v>27</v>
      </c>
      <c r="N101" s="9">
        <v>644</v>
      </c>
      <c r="O101">
        <v>31</v>
      </c>
      <c r="P101" s="10">
        <f>Tabla1[[#This Row],[Precio unitario]]*Tabla1[[#This Row],[Cantidad]]</f>
        <v>19964</v>
      </c>
      <c r="Q101" s="9">
        <v>1916.5439999999999</v>
      </c>
    </row>
    <row r="102" spans="1:17" x14ac:dyDescent="0.3">
      <c r="A102" s="7">
        <v>1106</v>
      </c>
      <c r="B102" s="8">
        <v>43230</v>
      </c>
      <c r="C102" s="7">
        <v>10</v>
      </c>
      <c r="D102" t="s">
        <v>72</v>
      </c>
      <c r="E102" t="s">
        <v>73</v>
      </c>
      <c r="F102" t="s">
        <v>74</v>
      </c>
      <c r="G102" t="s">
        <v>75</v>
      </c>
      <c r="H102" t="s">
        <v>33</v>
      </c>
      <c r="I102" s="8">
        <v>43232</v>
      </c>
      <c r="J102" t="s">
        <v>34</v>
      </c>
      <c r="L102" t="s">
        <v>79</v>
      </c>
      <c r="M102" t="s">
        <v>80</v>
      </c>
      <c r="N102" s="9">
        <v>350</v>
      </c>
      <c r="O102">
        <v>52</v>
      </c>
      <c r="P102" s="10">
        <f>Tabla1[[#This Row],[Precio unitario]]*Tabla1[[#This Row],[Cantidad]]</f>
        <v>18200</v>
      </c>
      <c r="Q102" s="9">
        <v>1729</v>
      </c>
    </row>
    <row r="103" spans="1:17" x14ac:dyDescent="0.3">
      <c r="A103" s="7">
        <v>1107</v>
      </c>
      <c r="B103" s="8">
        <v>43230</v>
      </c>
      <c r="C103" s="7">
        <v>10</v>
      </c>
      <c r="D103" t="s">
        <v>72</v>
      </c>
      <c r="E103" t="s">
        <v>73</v>
      </c>
      <c r="F103" t="s">
        <v>74</v>
      </c>
      <c r="G103" t="s">
        <v>75</v>
      </c>
      <c r="H103" t="s">
        <v>33</v>
      </c>
      <c r="I103" s="8">
        <v>43232</v>
      </c>
      <c r="J103" t="s">
        <v>34</v>
      </c>
      <c r="L103" t="s">
        <v>81</v>
      </c>
      <c r="M103" t="s">
        <v>82</v>
      </c>
      <c r="N103" s="9">
        <v>308</v>
      </c>
      <c r="O103">
        <v>30</v>
      </c>
      <c r="P103" s="10">
        <f>Tabla1[[#This Row],[Precio unitario]]*Tabla1[[#This Row],[Cantidad]]</f>
        <v>9240</v>
      </c>
      <c r="Q103" s="9">
        <v>942.48000000000013</v>
      </c>
    </row>
    <row r="104" spans="1:17" x14ac:dyDescent="0.3">
      <c r="A104" s="7">
        <v>1108</v>
      </c>
      <c r="B104" s="8">
        <v>43230</v>
      </c>
      <c r="C104" s="7">
        <v>10</v>
      </c>
      <c r="D104" t="s">
        <v>72</v>
      </c>
      <c r="E104" t="s">
        <v>73</v>
      </c>
      <c r="F104" t="s">
        <v>74</v>
      </c>
      <c r="G104" t="s">
        <v>75</v>
      </c>
      <c r="H104" t="s">
        <v>33</v>
      </c>
      <c r="I104" s="8">
        <v>43232</v>
      </c>
      <c r="J104" t="s">
        <v>34</v>
      </c>
      <c r="L104" t="s">
        <v>47</v>
      </c>
      <c r="M104" t="s">
        <v>48</v>
      </c>
      <c r="N104" s="9">
        <v>128.79999999999998</v>
      </c>
      <c r="O104">
        <v>41</v>
      </c>
      <c r="P104" s="10">
        <f>Tabla1[[#This Row],[Precio unitario]]*Tabla1[[#This Row],[Cantidad]]</f>
        <v>5280.7999999999993</v>
      </c>
      <c r="Q104" s="9">
        <v>538.64160000000004</v>
      </c>
    </row>
    <row r="105" spans="1:17" x14ac:dyDescent="0.3">
      <c r="A105" s="7">
        <v>1109</v>
      </c>
      <c r="B105" s="8">
        <v>43231</v>
      </c>
      <c r="C105" s="7">
        <v>11</v>
      </c>
      <c r="D105" t="s">
        <v>83</v>
      </c>
      <c r="E105" t="s">
        <v>84</v>
      </c>
      <c r="F105" t="s">
        <v>84</v>
      </c>
      <c r="G105" t="s">
        <v>70</v>
      </c>
      <c r="H105" t="s">
        <v>71</v>
      </c>
      <c r="I105" s="8"/>
      <c r="J105" t="s">
        <v>46</v>
      </c>
      <c r="L105" t="s">
        <v>28</v>
      </c>
      <c r="M105" t="s">
        <v>29</v>
      </c>
      <c r="N105" s="9">
        <v>49</v>
      </c>
      <c r="O105">
        <v>44</v>
      </c>
      <c r="P105" s="10">
        <f>Tabla1[[#This Row],[Precio unitario]]*Tabla1[[#This Row],[Cantidad]]</f>
        <v>2156</v>
      </c>
      <c r="Q105" s="9">
        <v>213.44400000000002</v>
      </c>
    </row>
    <row r="106" spans="1:17" x14ac:dyDescent="0.3">
      <c r="A106" s="7">
        <v>1110</v>
      </c>
      <c r="B106" s="8">
        <v>43231</v>
      </c>
      <c r="C106" s="7">
        <v>11</v>
      </c>
      <c r="D106" t="s">
        <v>83</v>
      </c>
      <c r="E106" t="s">
        <v>84</v>
      </c>
      <c r="F106" t="s">
        <v>84</v>
      </c>
      <c r="G106" t="s">
        <v>70</v>
      </c>
      <c r="H106" t="s">
        <v>71</v>
      </c>
      <c r="I106" s="8"/>
      <c r="J106" t="s">
        <v>46</v>
      </c>
      <c r="L106" t="s">
        <v>76</v>
      </c>
      <c r="M106" t="s">
        <v>27</v>
      </c>
      <c r="N106" s="9">
        <v>41.86</v>
      </c>
      <c r="O106">
        <v>77</v>
      </c>
      <c r="P106" s="10">
        <f>Tabla1[[#This Row],[Precio unitario]]*Tabla1[[#This Row],[Cantidad]]</f>
        <v>3223.22</v>
      </c>
      <c r="Q106" s="9">
        <v>322.32200000000006</v>
      </c>
    </row>
    <row r="107" spans="1:17" x14ac:dyDescent="0.3">
      <c r="A107" s="7">
        <v>1111</v>
      </c>
      <c r="B107" s="8">
        <v>43221</v>
      </c>
      <c r="C107" s="7">
        <v>1</v>
      </c>
      <c r="D107" t="s">
        <v>85</v>
      </c>
      <c r="E107" t="s">
        <v>86</v>
      </c>
      <c r="F107" t="s">
        <v>87</v>
      </c>
      <c r="G107" t="s">
        <v>44</v>
      </c>
      <c r="H107" t="s">
        <v>45</v>
      </c>
      <c r="I107" s="8"/>
      <c r="L107" t="s">
        <v>39</v>
      </c>
      <c r="M107" t="s">
        <v>27</v>
      </c>
      <c r="N107" s="9">
        <v>252</v>
      </c>
      <c r="O107">
        <v>29</v>
      </c>
      <c r="P107" s="10">
        <f>Tabla1[[#This Row],[Precio unitario]]*Tabla1[[#This Row],[Cantidad]]</f>
        <v>7308</v>
      </c>
      <c r="Q107" s="9">
        <v>738.10800000000006</v>
      </c>
    </row>
    <row r="108" spans="1:17" x14ac:dyDescent="0.3">
      <c r="A108" s="7">
        <v>1112</v>
      </c>
      <c r="B108" s="8">
        <v>43221</v>
      </c>
      <c r="C108" s="7">
        <v>1</v>
      </c>
      <c r="D108" t="s">
        <v>85</v>
      </c>
      <c r="E108" t="s">
        <v>86</v>
      </c>
      <c r="F108" t="s">
        <v>87</v>
      </c>
      <c r="G108" t="s">
        <v>44</v>
      </c>
      <c r="H108" t="s">
        <v>45</v>
      </c>
      <c r="I108" s="8"/>
      <c r="L108" t="s">
        <v>40</v>
      </c>
      <c r="M108" t="s">
        <v>27</v>
      </c>
      <c r="N108" s="9">
        <v>644</v>
      </c>
      <c r="O108">
        <v>77</v>
      </c>
      <c r="P108" s="10">
        <f>Tabla1[[#This Row],[Precio unitario]]*Tabla1[[#This Row],[Cantidad]]</f>
        <v>49588</v>
      </c>
      <c r="Q108" s="9">
        <v>5157.152000000001</v>
      </c>
    </row>
    <row r="109" spans="1:17" x14ac:dyDescent="0.3">
      <c r="A109" s="7">
        <v>1113</v>
      </c>
      <c r="B109" s="8">
        <v>43221</v>
      </c>
      <c r="C109" s="7">
        <v>1</v>
      </c>
      <c r="D109" t="s">
        <v>85</v>
      </c>
      <c r="E109" t="s">
        <v>86</v>
      </c>
      <c r="F109" t="s">
        <v>87</v>
      </c>
      <c r="G109" t="s">
        <v>44</v>
      </c>
      <c r="H109" t="s">
        <v>45</v>
      </c>
      <c r="I109" s="8"/>
      <c r="L109" t="s">
        <v>76</v>
      </c>
      <c r="M109" t="s">
        <v>27</v>
      </c>
      <c r="N109" s="9">
        <v>41.86</v>
      </c>
      <c r="O109">
        <v>73</v>
      </c>
      <c r="P109" s="10">
        <f>Tabla1[[#This Row],[Precio unitario]]*Tabla1[[#This Row],[Cantidad]]</f>
        <v>3055.7799999999997</v>
      </c>
      <c r="Q109" s="9">
        <v>305.57800000000003</v>
      </c>
    </row>
    <row r="110" spans="1:17" x14ac:dyDescent="0.3">
      <c r="A110" s="7">
        <v>1114</v>
      </c>
      <c r="B110" s="8">
        <v>43248</v>
      </c>
      <c r="C110" s="7">
        <v>28</v>
      </c>
      <c r="D110" t="s">
        <v>67</v>
      </c>
      <c r="E110" t="s">
        <v>68</v>
      </c>
      <c r="F110" t="s">
        <v>69</v>
      </c>
      <c r="G110" t="s">
        <v>70</v>
      </c>
      <c r="H110" t="s">
        <v>71</v>
      </c>
      <c r="I110" s="8">
        <v>43250</v>
      </c>
      <c r="J110" t="s">
        <v>46</v>
      </c>
      <c r="K110" t="s">
        <v>35</v>
      </c>
      <c r="L110" t="s">
        <v>59</v>
      </c>
      <c r="M110" t="s">
        <v>60</v>
      </c>
      <c r="N110" s="9">
        <v>135.1</v>
      </c>
      <c r="O110">
        <v>74</v>
      </c>
      <c r="P110" s="10">
        <f>Tabla1[[#This Row],[Precio unitario]]*Tabla1[[#This Row],[Cantidad]]</f>
        <v>9997.4</v>
      </c>
      <c r="Q110" s="9">
        <v>949.75300000000004</v>
      </c>
    </row>
    <row r="111" spans="1:17" x14ac:dyDescent="0.3">
      <c r="A111" s="7">
        <v>1115</v>
      </c>
      <c r="B111" s="8">
        <v>43248</v>
      </c>
      <c r="C111" s="7">
        <v>28</v>
      </c>
      <c r="D111" t="s">
        <v>67</v>
      </c>
      <c r="E111" t="s">
        <v>68</v>
      </c>
      <c r="F111" t="s">
        <v>69</v>
      </c>
      <c r="G111" t="s">
        <v>70</v>
      </c>
      <c r="H111" t="s">
        <v>71</v>
      </c>
      <c r="I111" s="8">
        <v>43250</v>
      </c>
      <c r="J111" t="s">
        <v>46</v>
      </c>
      <c r="K111" t="s">
        <v>35</v>
      </c>
      <c r="L111" t="s">
        <v>88</v>
      </c>
      <c r="M111" t="s">
        <v>89</v>
      </c>
      <c r="N111" s="9">
        <v>257.59999999999997</v>
      </c>
      <c r="O111">
        <v>25</v>
      </c>
      <c r="P111" s="10">
        <f>Tabla1[[#This Row],[Precio unitario]]*Tabla1[[#This Row],[Cantidad]]</f>
        <v>6439.9999999999991</v>
      </c>
      <c r="Q111" s="9">
        <v>650.44000000000005</v>
      </c>
    </row>
    <row r="112" spans="1:17" x14ac:dyDescent="0.3">
      <c r="A112" s="7">
        <v>1116</v>
      </c>
      <c r="B112" s="8">
        <v>43229</v>
      </c>
      <c r="C112" s="7">
        <v>9</v>
      </c>
      <c r="D112" t="s">
        <v>90</v>
      </c>
      <c r="E112" t="s">
        <v>91</v>
      </c>
      <c r="F112" t="s">
        <v>51</v>
      </c>
      <c r="G112" t="s">
        <v>92</v>
      </c>
      <c r="H112" t="s">
        <v>23</v>
      </c>
      <c r="I112" s="8">
        <v>43231</v>
      </c>
      <c r="J112" t="s">
        <v>34</v>
      </c>
      <c r="K112" t="s">
        <v>25</v>
      </c>
      <c r="L112" t="s">
        <v>93</v>
      </c>
      <c r="M112" t="s">
        <v>94</v>
      </c>
      <c r="N112" s="9">
        <v>273</v>
      </c>
      <c r="O112">
        <v>82</v>
      </c>
      <c r="P112" s="10">
        <f>Tabla1[[#This Row],[Precio unitario]]*Tabla1[[#This Row],[Cantidad]]</f>
        <v>22386</v>
      </c>
      <c r="Q112" s="9">
        <v>2149.056</v>
      </c>
    </row>
    <row r="113" spans="1:17" x14ac:dyDescent="0.3">
      <c r="A113" s="7">
        <v>1117</v>
      </c>
      <c r="B113" s="8">
        <v>43229</v>
      </c>
      <c r="C113" s="7">
        <v>9</v>
      </c>
      <c r="D113" t="s">
        <v>90</v>
      </c>
      <c r="E113" t="s">
        <v>91</v>
      </c>
      <c r="F113" t="s">
        <v>51</v>
      </c>
      <c r="G113" t="s">
        <v>92</v>
      </c>
      <c r="H113" t="s">
        <v>23</v>
      </c>
      <c r="I113" s="8">
        <v>43231</v>
      </c>
      <c r="J113" t="s">
        <v>34</v>
      </c>
      <c r="K113" t="s">
        <v>25</v>
      </c>
      <c r="L113" t="s">
        <v>95</v>
      </c>
      <c r="M113" t="s">
        <v>96</v>
      </c>
      <c r="N113" s="9">
        <v>487.19999999999993</v>
      </c>
      <c r="O113">
        <v>37</v>
      </c>
      <c r="P113" s="10">
        <f>Tabla1[[#This Row],[Precio unitario]]*Tabla1[[#This Row],[Cantidad]]</f>
        <v>18026.399999999998</v>
      </c>
      <c r="Q113" s="9">
        <v>1856.7191999999998</v>
      </c>
    </row>
    <row r="114" spans="1:17" x14ac:dyDescent="0.3">
      <c r="A114" s="7">
        <v>1118</v>
      </c>
      <c r="B114" s="8">
        <v>43226</v>
      </c>
      <c r="C114" s="7">
        <v>6</v>
      </c>
      <c r="D114" t="s">
        <v>61</v>
      </c>
      <c r="E114" t="s">
        <v>62</v>
      </c>
      <c r="F114" t="s">
        <v>63</v>
      </c>
      <c r="G114" t="s">
        <v>64</v>
      </c>
      <c r="H114" t="s">
        <v>45</v>
      </c>
      <c r="I114" s="8">
        <v>43228</v>
      </c>
      <c r="J114" t="s">
        <v>24</v>
      </c>
      <c r="K114" t="s">
        <v>35</v>
      </c>
      <c r="L114" t="s">
        <v>26</v>
      </c>
      <c r="M114" t="s">
        <v>27</v>
      </c>
      <c r="N114" s="9">
        <v>196</v>
      </c>
      <c r="O114">
        <v>84</v>
      </c>
      <c r="P114" s="10">
        <f>Tabla1[[#This Row],[Precio unitario]]*Tabla1[[#This Row],[Cantidad]]</f>
        <v>16464</v>
      </c>
      <c r="Q114" s="9">
        <v>1580.5440000000001</v>
      </c>
    </row>
    <row r="115" spans="1:17" x14ac:dyDescent="0.3">
      <c r="A115" s="7">
        <v>1119</v>
      </c>
      <c r="B115" s="8">
        <v>43228</v>
      </c>
      <c r="C115" s="7">
        <v>8</v>
      </c>
      <c r="D115" t="s">
        <v>41</v>
      </c>
      <c r="E115" t="s">
        <v>42</v>
      </c>
      <c r="F115" t="s">
        <v>43</v>
      </c>
      <c r="G115" t="s">
        <v>44</v>
      </c>
      <c r="H115" t="s">
        <v>45</v>
      </c>
      <c r="I115" s="8">
        <v>43230</v>
      </c>
      <c r="J115" t="s">
        <v>24</v>
      </c>
      <c r="K115" t="s">
        <v>25</v>
      </c>
      <c r="L115" t="s">
        <v>65</v>
      </c>
      <c r="M115" t="s">
        <v>66</v>
      </c>
      <c r="N115" s="9">
        <v>560</v>
      </c>
      <c r="O115">
        <v>73</v>
      </c>
      <c r="P115" s="10">
        <f>Tabla1[[#This Row],[Precio unitario]]*Tabla1[[#This Row],[Cantidad]]</f>
        <v>40880</v>
      </c>
      <c r="Q115" s="9">
        <v>3965.36</v>
      </c>
    </row>
    <row r="116" spans="1:17" x14ac:dyDescent="0.3">
      <c r="A116" s="7">
        <v>1120</v>
      </c>
      <c r="B116" s="8">
        <v>43228</v>
      </c>
      <c r="C116" s="7">
        <v>8</v>
      </c>
      <c r="D116" t="s">
        <v>41</v>
      </c>
      <c r="E116" t="s">
        <v>42</v>
      </c>
      <c r="F116" t="s">
        <v>43</v>
      </c>
      <c r="G116" t="s">
        <v>44</v>
      </c>
      <c r="H116" t="s">
        <v>45</v>
      </c>
      <c r="I116" s="8">
        <v>43230</v>
      </c>
      <c r="J116" t="s">
        <v>24</v>
      </c>
      <c r="K116" t="s">
        <v>25</v>
      </c>
      <c r="L116" t="s">
        <v>47</v>
      </c>
      <c r="M116" t="s">
        <v>48</v>
      </c>
      <c r="N116" s="9">
        <v>128.79999999999998</v>
      </c>
      <c r="O116">
        <v>51</v>
      </c>
      <c r="P116" s="10">
        <f>Tabla1[[#This Row],[Precio unitario]]*Tabla1[[#This Row],[Cantidad]]</f>
        <v>6568.7999999999993</v>
      </c>
      <c r="Q116" s="9">
        <v>624.03599999999994</v>
      </c>
    </row>
    <row r="117" spans="1:17" x14ac:dyDescent="0.3">
      <c r="A117" s="7">
        <v>1121</v>
      </c>
      <c r="B117" s="8">
        <v>43245</v>
      </c>
      <c r="C117" s="7">
        <v>25</v>
      </c>
      <c r="D117" t="s">
        <v>99</v>
      </c>
      <c r="E117" t="s">
        <v>73</v>
      </c>
      <c r="F117" t="s">
        <v>74</v>
      </c>
      <c r="G117" t="s">
        <v>75</v>
      </c>
      <c r="H117" t="s">
        <v>33</v>
      </c>
      <c r="I117" s="8">
        <v>43247</v>
      </c>
      <c r="J117" t="s">
        <v>34</v>
      </c>
      <c r="K117" t="s">
        <v>58</v>
      </c>
      <c r="L117" t="s">
        <v>104</v>
      </c>
      <c r="M117" t="s">
        <v>48</v>
      </c>
      <c r="N117" s="9">
        <v>140</v>
      </c>
      <c r="O117">
        <v>66</v>
      </c>
      <c r="P117" s="10">
        <f>Tabla1[[#This Row],[Precio unitario]]*Tabla1[[#This Row],[Cantidad]]</f>
        <v>9240</v>
      </c>
      <c r="Q117" s="9">
        <v>960.96</v>
      </c>
    </row>
    <row r="118" spans="1:17" x14ac:dyDescent="0.3">
      <c r="A118" s="7">
        <v>1122</v>
      </c>
      <c r="B118" s="8">
        <v>43246</v>
      </c>
      <c r="C118" s="7">
        <v>26</v>
      </c>
      <c r="D118" t="s">
        <v>100</v>
      </c>
      <c r="E118" t="s">
        <v>84</v>
      </c>
      <c r="F118" t="s">
        <v>84</v>
      </c>
      <c r="G118" t="s">
        <v>70</v>
      </c>
      <c r="H118" t="s">
        <v>71</v>
      </c>
      <c r="I118" s="8">
        <v>43248</v>
      </c>
      <c r="J118" t="s">
        <v>46</v>
      </c>
      <c r="K118" t="s">
        <v>35</v>
      </c>
      <c r="L118" t="s">
        <v>105</v>
      </c>
      <c r="M118" t="s">
        <v>106</v>
      </c>
      <c r="N118" s="9">
        <v>298.90000000000003</v>
      </c>
      <c r="O118">
        <v>36</v>
      </c>
      <c r="P118" s="10">
        <f>Tabla1[[#This Row],[Precio unitario]]*Tabla1[[#This Row],[Cantidad]]</f>
        <v>10760.400000000001</v>
      </c>
      <c r="Q118" s="9">
        <v>1043.7588000000001</v>
      </c>
    </row>
    <row r="119" spans="1:17" x14ac:dyDescent="0.3">
      <c r="A119" s="7">
        <v>1123</v>
      </c>
      <c r="B119" s="8">
        <v>43246</v>
      </c>
      <c r="C119" s="7">
        <v>26</v>
      </c>
      <c r="D119" t="s">
        <v>100</v>
      </c>
      <c r="E119" t="s">
        <v>84</v>
      </c>
      <c r="F119" t="s">
        <v>84</v>
      </c>
      <c r="G119" t="s">
        <v>70</v>
      </c>
      <c r="H119" t="s">
        <v>71</v>
      </c>
      <c r="I119" s="8">
        <v>43248</v>
      </c>
      <c r="J119" t="s">
        <v>46</v>
      </c>
      <c r="K119" t="s">
        <v>35</v>
      </c>
      <c r="L119" t="s">
        <v>59</v>
      </c>
      <c r="M119" t="s">
        <v>60</v>
      </c>
      <c r="N119" s="9">
        <v>135.1</v>
      </c>
      <c r="O119">
        <v>87</v>
      </c>
      <c r="P119" s="10">
        <f>Tabla1[[#This Row],[Precio unitario]]*Tabla1[[#This Row],[Cantidad]]</f>
        <v>11753.699999999999</v>
      </c>
      <c r="Q119" s="9">
        <v>1222.3848</v>
      </c>
    </row>
    <row r="120" spans="1:17" x14ac:dyDescent="0.3">
      <c r="A120" s="7">
        <v>1124</v>
      </c>
      <c r="B120" s="8">
        <v>43246</v>
      </c>
      <c r="C120" s="7">
        <v>26</v>
      </c>
      <c r="D120" t="s">
        <v>100</v>
      </c>
      <c r="E120" t="s">
        <v>84</v>
      </c>
      <c r="F120" t="s">
        <v>84</v>
      </c>
      <c r="G120" t="s">
        <v>70</v>
      </c>
      <c r="H120" t="s">
        <v>71</v>
      </c>
      <c r="I120" s="8">
        <v>43248</v>
      </c>
      <c r="J120" t="s">
        <v>46</v>
      </c>
      <c r="K120" t="s">
        <v>35</v>
      </c>
      <c r="L120" t="s">
        <v>88</v>
      </c>
      <c r="M120" t="s">
        <v>89</v>
      </c>
      <c r="N120" s="9">
        <v>257.59999999999997</v>
      </c>
      <c r="O120">
        <v>64</v>
      </c>
      <c r="P120" s="10">
        <f>Tabla1[[#This Row],[Precio unitario]]*Tabla1[[#This Row],[Cantidad]]</f>
        <v>16486.399999999998</v>
      </c>
      <c r="Q120" s="9">
        <v>1615.6671999999999</v>
      </c>
    </row>
    <row r="121" spans="1:17" x14ac:dyDescent="0.3">
      <c r="A121" s="7">
        <v>1125</v>
      </c>
      <c r="B121" s="8">
        <v>43249</v>
      </c>
      <c r="C121" s="7">
        <v>29</v>
      </c>
      <c r="D121" t="s">
        <v>49</v>
      </c>
      <c r="E121" t="s">
        <v>50</v>
      </c>
      <c r="F121" t="s">
        <v>51</v>
      </c>
      <c r="G121" t="s">
        <v>52</v>
      </c>
      <c r="H121" t="s">
        <v>23</v>
      </c>
      <c r="I121" s="8">
        <v>43251</v>
      </c>
      <c r="J121" t="s">
        <v>24</v>
      </c>
      <c r="K121" t="s">
        <v>25</v>
      </c>
      <c r="L121" t="s">
        <v>26</v>
      </c>
      <c r="M121" t="s">
        <v>27</v>
      </c>
      <c r="N121" s="9">
        <v>196</v>
      </c>
      <c r="O121">
        <v>21</v>
      </c>
      <c r="P121" s="10">
        <f>Tabla1[[#This Row],[Precio unitario]]*Tabla1[[#This Row],[Cantidad]]</f>
        <v>4116</v>
      </c>
      <c r="Q121" s="9">
        <v>432.18000000000006</v>
      </c>
    </row>
    <row r="122" spans="1:17" x14ac:dyDescent="0.3">
      <c r="A122" s="7">
        <v>1126</v>
      </c>
      <c r="B122" s="8">
        <v>43226</v>
      </c>
      <c r="C122" s="7">
        <v>6</v>
      </c>
      <c r="D122" t="s">
        <v>61</v>
      </c>
      <c r="E122" t="s">
        <v>62</v>
      </c>
      <c r="F122" t="s">
        <v>63</v>
      </c>
      <c r="G122" t="s">
        <v>64</v>
      </c>
      <c r="H122" t="s">
        <v>45</v>
      </c>
      <c r="I122" s="8">
        <v>43228</v>
      </c>
      <c r="J122" t="s">
        <v>46</v>
      </c>
      <c r="K122" t="s">
        <v>25</v>
      </c>
      <c r="L122" t="s">
        <v>53</v>
      </c>
      <c r="M122" t="s">
        <v>54</v>
      </c>
      <c r="N122" s="9">
        <v>178.5</v>
      </c>
      <c r="O122">
        <v>19</v>
      </c>
      <c r="P122" s="10">
        <f>Tabla1[[#This Row],[Precio unitario]]*Tabla1[[#This Row],[Cantidad]]</f>
        <v>3391.5</v>
      </c>
      <c r="Q122" s="9">
        <v>342.54149999999998</v>
      </c>
    </row>
    <row r="123" spans="1:17" x14ac:dyDescent="0.3">
      <c r="A123" s="7">
        <v>1128</v>
      </c>
      <c r="B123" s="8">
        <v>43224</v>
      </c>
      <c r="C123" s="7">
        <v>4</v>
      </c>
      <c r="D123" t="s">
        <v>30</v>
      </c>
      <c r="E123" t="s">
        <v>31</v>
      </c>
      <c r="F123" t="s">
        <v>31</v>
      </c>
      <c r="G123" t="s">
        <v>32</v>
      </c>
      <c r="H123" t="s">
        <v>33</v>
      </c>
      <c r="I123" s="8">
        <v>43226</v>
      </c>
      <c r="J123" t="s">
        <v>34</v>
      </c>
      <c r="K123" t="s">
        <v>35</v>
      </c>
      <c r="L123" t="s">
        <v>107</v>
      </c>
      <c r="M123" t="s">
        <v>80</v>
      </c>
      <c r="N123" s="9">
        <v>1134</v>
      </c>
      <c r="O123">
        <v>23</v>
      </c>
      <c r="P123" s="10">
        <f>Tabla1[[#This Row],[Precio unitario]]*Tabla1[[#This Row],[Cantidad]]</f>
        <v>26082</v>
      </c>
      <c r="Q123" s="9">
        <v>2738.61</v>
      </c>
    </row>
    <row r="124" spans="1:17" x14ac:dyDescent="0.3">
      <c r="A124" s="7">
        <v>1129</v>
      </c>
      <c r="B124" s="8">
        <v>43224</v>
      </c>
      <c r="C124" s="7">
        <v>4</v>
      </c>
      <c r="D124" t="s">
        <v>30</v>
      </c>
      <c r="E124" t="s">
        <v>31</v>
      </c>
      <c r="F124" t="s">
        <v>31</v>
      </c>
      <c r="G124" t="s">
        <v>32</v>
      </c>
      <c r="H124" t="s">
        <v>33</v>
      </c>
      <c r="I124" s="8">
        <v>43226</v>
      </c>
      <c r="J124" t="s">
        <v>34</v>
      </c>
      <c r="K124" t="s">
        <v>35</v>
      </c>
      <c r="L124" t="s">
        <v>108</v>
      </c>
      <c r="M124" t="s">
        <v>109</v>
      </c>
      <c r="N124" s="9">
        <v>98</v>
      </c>
      <c r="O124">
        <v>72</v>
      </c>
      <c r="P124" s="10">
        <f>Tabla1[[#This Row],[Precio unitario]]*Tabla1[[#This Row],[Cantidad]]</f>
        <v>7056</v>
      </c>
      <c r="Q124" s="9">
        <v>726.76800000000003</v>
      </c>
    </row>
    <row r="125" spans="1:17" x14ac:dyDescent="0.3">
      <c r="A125" s="7">
        <v>1131</v>
      </c>
      <c r="B125" s="8">
        <v>43228</v>
      </c>
      <c r="C125" s="7">
        <v>8</v>
      </c>
      <c r="D125" t="s">
        <v>41</v>
      </c>
      <c r="E125" t="s">
        <v>42</v>
      </c>
      <c r="F125" t="s">
        <v>43</v>
      </c>
      <c r="G125" t="s">
        <v>44</v>
      </c>
      <c r="H125" t="s">
        <v>45</v>
      </c>
      <c r="I125" s="8">
        <v>43230</v>
      </c>
      <c r="J125" t="s">
        <v>46</v>
      </c>
      <c r="K125" t="s">
        <v>35</v>
      </c>
      <c r="L125" t="s">
        <v>95</v>
      </c>
      <c r="M125" t="s">
        <v>96</v>
      </c>
      <c r="N125" s="9">
        <v>487.19999999999993</v>
      </c>
      <c r="O125">
        <v>22</v>
      </c>
      <c r="P125" s="10">
        <f>Tabla1[[#This Row],[Precio unitario]]*Tabla1[[#This Row],[Cantidad]]</f>
        <v>10718.399999999998</v>
      </c>
      <c r="Q125" s="9">
        <v>1050.4031999999997</v>
      </c>
    </row>
    <row r="126" spans="1:17" x14ac:dyDescent="0.3">
      <c r="A126" s="7">
        <v>1134</v>
      </c>
      <c r="B126" s="8">
        <v>43223</v>
      </c>
      <c r="C126" s="7">
        <v>3</v>
      </c>
      <c r="D126" t="s">
        <v>55</v>
      </c>
      <c r="E126" t="s">
        <v>56</v>
      </c>
      <c r="F126" t="s">
        <v>57</v>
      </c>
      <c r="G126" t="s">
        <v>22</v>
      </c>
      <c r="H126" t="s">
        <v>23</v>
      </c>
      <c r="I126" s="8">
        <v>43225</v>
      </c>
      <c r="J126" t="s">
        <v>24</v>
      </c>
      <c r="K126" t="s">
        <v>58</v>
      </c>
      <c r="L126" t="s">
        <v>97</v>
      </c>
      <c r="M126" t="s">
        <v>82</v>
      </c>
      <c r="N126" s="9">
        <v>140</v>
      </c>
      <c r="O126">
        <v>82</v>
      </c>
      <c r="P126" s="10">
        <f>Tabla1[[#This Row],[Precio unitario]]*Tabla1[[#This Row],[Cantidad]]</f>
        <v>11480</v>
      </c>
      <c r="Q126" s="9">
        <v>1193.92</v>
      </c>
    </row>
    <row r="127" spans="1:17" x14ac:dyDescent="0.3">
      <c r="A127" s="7">
        <v>1135</v>
      </c>
      <c r="B127" s="8">
        <v>43223</v>
      </c>
      <c r="C127" s="7">
        <v>3</v>
      </c>
      <c r="D127" t="s">
        <v>55</v>
      </c>
      <c r="E127" t="s">
        <v>56</v>
      </c>
      <c r="F127" t="s">
        <v>57</v>
      </c>
      <c r="G127" t="s">
        <v>22</v>
      </c>
      <c r="H127" t="s">
        <v>23</v>
      </c>
      <c r="I127" s="8">
        <v>43225</v>
      </c>
      <c r="J127" t="s">
        <v>24</v>
      </c>
      <c r="K127" t="s">
        <v>58</v>
      </c>
      <c r="L127" t="s">
        <v>65</v>
      </c>
      <c r="M127" t="s">
        <v>66</v>
      </c>
      <c r="N127" s="9">
        <v>560</v>
      </c>
      <c r="O127">
        <v>98</v>
      </c>
      <c r="P127" s="10">
        <f>Tabla1[[#This Row],[Precio unitario]]*Tabla1[[#This Row],[Cantidad]]</f>
        <v>54880</v>
      </c>
      <c r="Q127" s="9">
        <v>5762.4000000000005</v>
      </c>
    </row>
    <row r="128" spans="1:17" x14ac:dyDescent="0.3">
      <c r="A128" s="7">
        <v>1138</v>
      </c>
      <c r="B128" s="8">
        <v>43258</v>
      </c>
      <c r="C128" s="7">
        <v>7</v>
      </c>
      <c r="D128" t="s">
        <v>77</v>
      </c>
      <c r="E128" t="s">
        <v>78</v>
      </c>
      <c r="F128" t="s">
        <v>78</v>
      </c>
      <c r="G128" t="s">
        <v>44</v>
      </c>
      <c r="H128" t="s">
        <v>45</v>
      </c>
      <c r="I128" s="8"/>
      <c r="L128" t="s">
        <v>40</v>
      </c>
      <c r="M128" t="s">
        <v>27</v>
      </c>
      <c r="N128" s="9">
        <v>644</v>
      </c>
      <c r="O128">
        <v>71</v>
      </c>
      <c r="P128" s="10">
        <f>Tabla1[[#This Row],[Precio unitario]]*Tabla1[[#This Row],[Cantidad]]</f>
        <v>45724</v>
      </c>
      <c r="Q128" s="9">
        <v>4343.78</v>
      </c>
    </row>
    <row r="129" spans="1:17" x14ac:dyDescent="0.3">
      <c r="A129" s="7">
        <v>1139</v>
      </c>
      <c r="B129" s="8">
        <v>43261</v>
      </c>
      <c r="C129" s="7">
        <v>10</v>
      </c>
      <c r="D129" t="s">
        <v>72</v>
      </c>
      <c r="E129" t="s">
        <v>73</v>
      </c>
      <c r="F129" t="s">
        <v>74</v>
      </c>
      <c r="G129" t="s">
        <v>75</v>
      </c>
      <c r="H129" t="s">
        <v>33</v>
      </c>
      <c r="I129" s="8">
        <v>43263</v>
      </c>
      <c r="J129" t="s">
        <v>34</v>
      </c>
      <c r="L129" t="s">
        <v>79</v>
      </c>
      <c r="M129" t="s">
        <v>80</v>
      </c>
      <c r="N129" s="9">
        <v>350</v>
      </c>
      <c r="O129">
        <v>40</v>
      </c>
      <c r="P129" s="10">
        <f>Tabla1[[#This Row],[Precio unitario]]*Tabla1[[#This Row],[Cantidad]]</f>
        <v>14000</v>
      </c>
      <c r="Q129" s="9">
        <v>1470</v>
      </c>
    </row>
    <row r="130" spans="1:17" x14ac:dyDescent="0.3">
      <c r="A130" s="7">
        <v>1140</v>
      </c>
      <c r="B130" s="8">
        <v>43261</v>
      </c>
      <c r="C130" s="7">
        <v>10</v>
      </c>
      <c r="D130" t="s">
        <v>72</v>
      </c>
      <c r="E130" t="s">
        <v>73</v>
      </c>
      <c r="F130" t="s">
        <v>74</v>
      </c>
      <c r="G130" t="s">
        <v>75</v>
      </c>
      <c r="H130" t="s">
        <v>33</v>
      </c>
      <c r="I130" s="8">
        <v>43263</v>
      </c>
      <c r="J130" t="s">
        <v>34</v>
      </c>
      <c r="L130" t="s">
        <v>81</v>
      </c>
      <c r="M130" t="s">
        <v>82</v>
      </c>
      <c r="N130" s="9">
        <v>308</v>
      </c>
      <c r="O130">
        <v>80</v>
      </c>
      <c r="P130" s="10">
        <f>Tabla1[[#This Row],[Precio unitario]]*Tabla1[[#This Row],[Cantidad]]</f>
        <v>24640</v>
      </c>
      <c r="Q130" s="9">
        <v>2414.7199999999998</v>
      </c>
    </row>
    <row r="131" spans="1:17" x14ac:dyDescent="0.3">
      <c r="A131" s="7">
        <v>1141</v>
      </c>
      <c r="B131" s="8">
        <v>43261</v>
      </c>
      <c r="C131" s="7">
        <v>10</v>
      </c>
      <c r="D131" t="s">
        <v>72</v>
      </c>
      <c r="E131" t="s">
        <v>73</v>
      </c>
      <c r="F131" t="s">
        <v>74</v>
      </c>
      <c r="G131" t="s">
        <v>75</v>
      </c>
      <c r="H131" t="s">
        <v>33</v>
      </c>
      <c r="I131" s="8">
        <v>43263</v>
      </c>
      <c r="J131" t="s">
        <v>34</v>
      </c>
      <c r="L131" t="s">
        <v>47</v>
      </c>
      <c r="M131" t="s">
        <v>48</v>
      </c>
      <c r="N131" s="9">
        <v>128.79999999999998</v>
      </c>
      <c r="O131">
        <v>38</v>
      </c>
      <c r="P131" s="10">
        <f>Tabla1[[#This Row],[Precio unitario]]*Tabla1[[#This Row],[Cantidad]]</f>
        <v>4894.3999999999996</v>
      </c>
      <c r="Q131" s="9">
        <v>464.96799999999996</v>
      </c>
    </row>
    <row r="132" spans="1:17" x14ac:dyDescent="0.3">
      <c r="A132" s="7">
        <v>1142</v>
      </c>
      <c r="B132" s="8">
        <v>43262</v>
      </c>
      <c r="C132" s="7">
        <v>11</v>
      </c>
      <c r="D132" t="s">
        <v>83</v>
      </c>
      <c r="E132" t="s">
        <v>84</v>
      </c>
      <c r="F132" t="s">
        <v>84</v>
      </c>
      <c r="G132" t="s">
        <v>70</v>
      </c>
      <c r="H132" t="s">
        <v>71</v>
      </c>
      <c r="I132" s="8"/>
      <c r="J132" t="s">
        <v>46</v>
      </c>
      <c r="L132" t="s">
        <v>28</v>
      </c>
      <c r="M132" t="s">
        <v>29</v>
      </c>
      <c r="N132" s="9">
        <v>49</v>
      </c>
      <c r="O132">
        <v>28</v>
      </c>
      <c r="P132" s="10">
        <f>Tabla1[[#This Row],[Precio unitario]]*Tabla1[[#This Row],[Cantidad]]</f>
        <v>1372</v>
      </c>
      <c r="Q132" s="9">
        <v>144.06</v>
      </c>
    </row>
    <row r="133" spans="1:17" x14ac:dyDescent="0.3">
      <c r="A133" s="7">
        <v>1143</v>
      </c>
      <c r="B133" s="8">
        <v>43262</v>
      </c>
      <c r="C133" s="7">
        <v>11</v>
      </c>
      <c r="D133" t="s">
        <v>83</v>
      </c>
      <c r="E133" t="s">
        <v>84</v>
      </c>
      <c r="F133" t="s">
        <v>84</v>
      </c>
      <c r="G133" t="s">
        <v>70</v>
      </c>
      <c r="H133" t="s">
        <v>71</v>
      </c>
      <c r="I133" s="8"/>
      <c r="J133" t="s">
        <v>46</v>
      </c>
      <c r="L133" t="s">
        <v>76</v>
      </c>
      <c r="M133" t="s">
        <v>27</v>
      </c>
      <c r="N133" s="9">
        <v>41.86</v>
      </c>
      <c r="O133">
        <v>60</v>
      </c>
      <c r="P133" s="10">
        <f>Tabla1[[#This Row],[Precio unitario]]*Tabla1[[#This Row],[Cantidad]]</f>
        <v>2511.6</v>
      </c>
      <c r="Q133" s="9">
        <v>246.13680000000005</v>
      </c>
    </row>
    <row r="134" spans="1:17" x14ac:dyDescent="0.3">
      <c r="A134" s="7">
        <v>1144</v>
      </c>
      <c r="B134" s="8">
        <v>43252</v>
      </c>
      <c r="C134" s="7">
        <v>1</v>
      </c>
      <c r="D134" t="s">
        <v>85</v>
      </c>
      <c r="E134" t="s">
        <v>86</v>
      </c>
      <c r="F134" t="s">
        <v>87</v>
      </c>
      <c r="G134" t="s">
        <v>44</v>
      </c>
      <c r="H134" t="s">
        <v>45</v>
      </c>
      <c r="I134" s="8"/>
      <c r="L134" t="s">
        <v>39</v>
      </c>
      <c r="M134" t="s">
        <v>27</v>
      </c>
      <c r="N134" s="9">
        <v>252</v>
      </c>
      <c r="O134">
        <v>33</v>
      </c>
      <c r="P134" s="10">
        <f>Tabla1[[#This Row],[Precio unitario]]*Tabla1[[#This Row],[Cantidad]]</f>
        <v>8316</v>
      </c>
      <c r="Q134" s="9">
        <v>814.96800000000007</v>
      </c>
    </row>
    <row r="135" spans="1:17" x14ac:dyDescent="0.3">
      <c r="A135" s="7">
        <v>1145</v>
      </c>
      <c r="B135" s="8">
        <v>43252</v>
      </c>
      <c r="C135" s="7">
        <v>1</v>
      </c>
      <c r="D135" t="s">
        <v>85</v>
      </c>
      <c r="E135" t="s">
        <v>86</v>
      </c>
      <c r="F135" t="s">
        <v>87</v>
      </c>
      <c r="G135" t="s">
        <v>44</v>
      </c>
      <c r="H135" t="s">
        <v>45</v>
      </c>
      <c r="I135" s="8"/>
      <c r="L135" t="s">
        <v>40</v>
      </c>
      <c r="M135" t="s">
        <v>27</v>
      </c>
      <c r="N135" s="9">
        <v>644</v>
      </c>
      <c r="O135">
        <v>22</v>
      </c>
      <c r="P135" s="10">
        <f>Tabla1[[#This Row],[Precio unitario]]*Tabla1[[#This Row],[Cantidad]]</f>
        <v>14168</v>
      </c>
      <c r="Q135" s="9">
        <v>1416.8</v>
      </c>
    </row>
    <row r="136" spans="1:17" x14ac:dyDescent="0.3">
      <c r="A136" s="7">
        <v>1146</v>
      </c>
      <c r="B136" s="8">
        <v>43252</v>
      </c>
      <c r="C136" s="7">
        <v>1</v>
      </c>
      <c r="D136" t="s">
        <v>85</v>
      </c>
      <c r="E136" t="s">
        <v>86</v>
      </c>
      <c r="F136" t="s">
        <v>87</v>
      </c>
      <c r="G136" t="s">
        <v>44</v>
      </c>
      <c r="H136" t="s">
        <v>45</v>
      </c>
      <c r="I136" s="8"/>
      <c r="L136" t="s">
        <v>76</v>
      </c>
      <c r="M136" t="s">
        <v>27</v>
      </c>
      <c r="N136" s="9">
        <v>41.86</v>
      </c>
      <c r="O136">
        <v>51</v>
      </c>
      <c r="P136" s="10">
        <f>Tabla1[[#This Row],[Precio unitario]]*Tabla1[[#This Row],[Cantidad]]</f>
        <v>2134.86</v>
      </c>
      <c r="Q136" s="9">
        <v>209.21628000000004</v>
      </c>
    </row>
    <row r="137" spans="1:17" x14ac:dyDescent="0.3">
      <c r="A137" s="7">
        <v>1147</v>
      </c>
      <c r="B137" s="8">
        <v>43279</v>
      </c>
      <c r="C137" s="7">
        <v>28</v>
      </c>
      <c r="D137" t="s">
        <v>67</v>
      </c>
      <c r="E137" t="s">
        <v>68</v>
      </c>
      <c r="F137" t="s">
        <v>69</v>
      </c>
      <c r="G137" t="s">
        <v>70</v>
      </c>
      <c r="H137" t="s">
        <v>71</v>
      </c>
      <c r="I137" s="8">
        <v>43281</v>
      </c>
      <c r="J137" t="s">
        <v>46</v>
      </c>
      <c r="K137" t="s">
        <v>35</v>
      </c>
      <c r="L137" t="s">
        <v>59</v>
      </c>
      <c r="M137" t="s">
        <v>60</v>
      </c>
      <c r="N137" s="9">
        <v>135.1</v>
      </c>
      <c r="O137">
        <v>60</v>
      </c>
      <c r="P137" s="10">
        <f>Tabla1[[#This Row],[Precio unitario]]*Tabla1[[#This Row],[Cantidad]]</f>
        <v>8106</v>
      </c>
      <c r="Q137" s="9">
        <v>802.49400000000003</v>
      </c>
    </row>
    <row r="138" spans="1:17" x14ac:dyDescent="0.3">
      <c r="A138" s="7">
        <v>1148</v>
      </c>
      <c r="B138" s="8">
        <v>43279</v>
      </c>
      <c r="C138" s="7">
        <v>28</v>
      </c>
      <c r="D138" t="s">
        <v>67</v>
      </c>
      <c r="E138" t="s">
        <v>68</v>
      </c>
      <c r="F138" t="s">
        <v>69</v>
      </c>
      <c r="G138" t="s">
        <v>70</v>
      </c>
      <c r="H138" t="s">
        <v>71</v>
      </c>
      <c r="I138" s="8">
        <v>43281</v>
      </c>
      <c r="J138" t="s">
        <v>46</v>
      </c>
      <c r="K138" t="s">
        <v>35</v>
      </c>
      <c r="L138" t="s">
        <v>88</v>
      </c>
      <c r="M138" t="s">
        <v>89</v>
      </c>
      <c r="N138" s="9">
        <v>257.59999999999997</v>
      </c>
      <c r="O138">
        <v>98</v>
      </c>
      <c r="P138" s="10">
        <f>Tabla1[[#This Row],[Precio unitario]]*Tabla1[[#This Row],[Cantidad]]</f>
        <v>25244.799999999996</v>
      </c>
      <c r="Q138" s="9">
        <v>2574.9695999999999</v>
      </c>
    </row>
    <row r="139" spans="1:17" x14ac:dyDescent="0.3">
      <c r="A139" s="7">
        <v>1149</v>
      </c>
      <c r="B139" s="8">
        <v>43260</v>
      </c>
      <c r="C139" s="7">
        <v>9</v>
      </c>
      <c r="D139" t="s">
        <v>90</v>
      </c>
      <c r="E139" t="s">
        <v>91</v>
      </c>
      <c r="F139" t="s">
        <v>51</v>
      </c>
      <c r="G139" t="s">
        <v>92</v>
      </c>
      <c r="H139" t="s">
        <v>23</v>
      </c>
      <c r="I139" s="8">
        <v>43262</v>
      </c>
      <c r="J139" t="s">
        <v>34</v>
      </c>
      <c r="K139" t="s">
        <v>25</v>
      </c>
      <c r="L139" t="s">
        <v>93</v>
      </c>
      <c r="M139" t="s">
        <v>94</v>
      </c>
      <c r="N139" s="9">
        <v>273</v>
      </c>
      <c r="O139">
        <v>27</v>
      </c>
      <c r="P139" s="10">
        <f>Tabla1[[#This Row],[Precio unitario]]*Tabla1[[#This Row],[Cantidad]]</f>
        <v>7371</v>
      </c>
      <c r="Q139" s="9">
        <v>714.98700000000008</v>
      </c>
    </row>
    <row r="140" spans="1:17" x14ac:dyDescent="0.3">
      <c r="A140" s="7">
        <v>1150</v>
      </c>
      <c r="B140" s="8">
        <v>43260</v>
      </c>
      <c r="C140" s="7">
        <v>9</v>
      </c>
      <c r="D140" t="s">
        <v>90</v>
      </c>
      <c r="E140" t="s">
        <v>91</v>
      </c>
      <c r="F140" t="s">
        <v>51</v>
      </c>
      <c r="G140" t="s">
        <v>92</v>
      </c>
      <c r="H140" t="s">
        <v>23</v>
      </c>
      <c r="I140" s="8">
        <v>43262</v>
      </c>
      <c r="J140" t="s">
        <v>34</v>
      </c>
      <c r="K140" t="s">
        <v>25</v>
      </c>
      <c r="L140" t="s">
        <v>95</v>
      </c>
      <c r="M140" t="s">
        <v>96</v>
      </c>
      <c r="N140" s="9">
        <v>487.19999999999993</v>
      </c>
      <c r="O140">
        <v>88</v>
      </c>
      <c r="P140" s="10">
        <f>Tabla1[[#This Row],[Precio unitario]]*Tabla1[[#This Row],[Cantidad]]</f>
        <v>42873.599999999991</v>
      </c>
      <c r="Q140" s="9">
        <v>4244.4863999999989</v>
      </c>
    </row>
    <row r="141" spans="1:17" x14ac:dyDescent="0.3">
      <c r="A141" s="7">
        <v>1151</v>
      </c>
      <c r="B141" s="8">
        <v>43257</v>
      </c>
      <c r="C141" s="7">
        <v>6</v>
      </c>
      <c r="D141" t="s">
        <v>61</v>
      </c>
      <c r="E141" t="s">
        <v>62</v>
      </c>
      <c r="F141" t="s">
        <v>63</v>
      </c>
      <c r="G141" t="s">
        <v>64</v>
      </c>
      <c r="H141" t="s">
        <v>45</v>
      </c>
      <c r="I141" s="8">
        <v>43259</v>
      </c>
      <c r="J141" t="s">
        <v>24</v>
      </c>
      <c r="K141" t="s">
        <v>35</v>
      </c>
      <c r="L141" t="s">
        <v>26</v>
      </c>
      <c r="M141" t="s">
        <v>27</v>
      </c>
      <c r="N141" s="9">
        <v>196</v>
      </c>
      <c r="O141">
        <v>65</v>
      </c>
      <c r="P141" s="10">
        <f>Tabla1[[#This Row],[Precio unitario]]*Tabla1[[#This Row],[Cantidad]]</f>
        <v>12740</v>
      </c>
      <c r="Q141" s="9">
        <v>1337.7</v>
      </c>
    </row>
    <row r="142" spans="1:17" x14ac:dyDescent="0.3">
      <c r="A142" s="7">
        <v>1152</v>
      </c>
      <c r="B142" s="8">
        <v>43259</v>
      </c>
      <c r="C142" s="7">
        <v>8</v>
      </c>
      <c r="D142" t="s">
        <v>41</v>
      </c>
      <c r="E142" t="s">
        <v>42</v>
      </c>
      <c r="F142" t="s">
        <v>43</v>
      </c>
      <c r="G142" t="s">
        <v>44</v>
      </c>
      <c r="H142" t="s">
        <v>45</v>
      </c>
      <c r="I142" s="8">
        <v>43261</v>
      </c>
      <c r="J142" t="s">
        <v>24</v>
      </c>
      <c r="K142" t="s">
        <v>25</v>
      </c>
      <c r="L142" t="s">
        <v>65</v>
      </c>
      <c r="M142" t="s">
        <v>66</v>
      </c>
      <c r="N142" s="9">
        <v>560</v>
      </c>
      <c r="O142">
        <v>38</v>
      </c>
      <c r="P142" s="10">
        <f>Tabla1[[#This Row],[Precio unitario]]*Tabla1[[#This Row],[Cantidad]]</f>
        <v>21280</v>
      </c>
      <c r="Q142" s="9">
        <v>2085.44</v>
      </c>
    </row>
    <row r="143" spans="1:17" x14ac:dyDescent="0.3">
      <c r="A143" s="7">
        <v>1153</v>
      </c>
      <c r="B143" s="8">
        <v>43259</v>
      </c>
      <c r="C143" s="7">
        <v>8</v>
      </c>
      <c r="D143" t="s">
        <v>41</v>
      </c>
      <c r="E143" t="s">
        <v>42</v>
      </c>
      <c r="F143" t="s">
        <v>43</v>
      </c>
      <c r="G143" t="s">
        <v>44</v>
      </c>
      <c r="H143" t="s">
        <v>45</v>
      </c>
      <c r="I143" s="8">
        <v>43261</v>
      </c>
      <c r="J143" t="s">
        <v>24</v>
      </c>
      <c r="K143" t="s">
        <v>25</v>
      </c>
      <c r="L143" t="s">
        <v>47</v>
      </c>
      <c r="M143" t="s">
        <v>48</v>
      </c>
      <c r="N143" s="9">
        <v>128.79999999999998</v>
      </c>
      <c r="O143">
        <v>80</v>
      </c>
      <c r="P143" s="10">
        <f>Tabla1[[#This Row],[Precio unitario]]*Tabla1[[#This Row],[Cantidad]]</f>
        <v>10303.999999999998</v>
      </c>
      <c r="Q143" s="9">
        <v>989.18400000000008</v>
      </c>
    </row>
    <row r="144" spans="1:17" x14ac:dyDescent="0.3">
      <c r="A144" s="7">
        <v>1154</v>
      </c>
      <c r="B144" s="8">
        <v>43276</v>
      </c>
      <c r="C144" s="7">
        <v>25</v>
      </c>
      <c r="D144" t="s">
        <v>99</v>
      </c>
      <c r="E144" t="s">
        <v>73</v>
      </c>
      <c r="F144" t="s">
        <v>74</v>
      </c>
      <c r="G144" t="s">
        <v>75</v>
      </c>
      <c r="H144" t="s">
        <v>33</v>
      </c>
      <c r="I144" s="8">
        <v>43278</v>
      </c>
      <c r="J144" t="s">
        <v>34</v>
      </c>
      <c r="K144" t="s">
        <v>58</v>
      </c>
      <c r="L144" t="s">
        <v>104</v>
      </c>
      <c r="M144" t="s">
        <v>48</v>
      </c>
      <c r="N144" s="9">
        <v>140</v>
      </c>
      <c r="O144">
        <v>49</v>
      </c>
      <c r="P144" s="10">
        <f>Tabla1[[#This Row],[Precio unitario]]*Tabla1[[#This Row],[Cantidad]]</f>
        <v>6860</v>
      </c>
      <c r="Q144" s="9">
        <v>658.56</v>
      </c>
    </row>
    <row r="145" spans="1:17" x14ac:dyDescent="0.3">
      <c r="A145" s="7">
        <v>1155</v>
      </c>
      <c r="B145" s="8">
        <v>43277</v>
      </c>
      <c r="C145" s="7">
        <v>26</v>
      </c>
      <c r="D145" t="s">
        <v>100</v>
      </c>
      <c r="E145" t="s">
        <v>84</v>
      </c>
      <c r="F145" t="s">
        <v>84</v>
      </c>
      <c r="G145" t="s">
        <v>70</v>
      </c>
      <c r="H145" t="s">
        <v>71</v>
      </c>
      <c r="I145" s="8">
        <v>43279</v>
      </c>
      <c r="J145" t="s">
        <v>46</v>
      </c>
      <c r="K145" t="s">
        <v>35</v>
      </c>
      <c r="L145" t="s">
        <v>105</v>
      </c>
      <c r="M145" t="s">
        <v>106</v>
      </c>
      <c r="N145" s="9">
        <v>298.90000000000003</v>
      </c>
      <c r="O145">
        <v>90</v>
      </c>
      <c r="P145" s="10">
        <f>Tabla1[[#This Row],[Precio unitario]]*Tabla1[[#This Row],[Cantidad]]</f>
        <v>26901.000000000004</v>
      </c>
      <c r="Q145" s="9">
        <v>2609.3970000000004</v>
      </c>
    </row>
    <row r="146" spans="1:17" x14ac:dyDescent="0.3">
      <c r="A146" s="7">
        <v>1156</v>
      </c>
      <c r="B146" s="8">
        <v>43277</v>
      </c>
      <c r="C146" s="7">
        <v>26</v>
      </c>
      <c r="D146" t="s">
        <v>100</v>
      </c>
      <c r="E146" t="s">
        <v>84</v>
      </c>
      <c r="F146" t="s">
        <v>84</v>
      </c>
      <c r="G146" t="s">
        <v>70</v>
      </c>
      <c r="H146" t="s">
        <v>71</v>
      </c>
      <c r="I146" s="8">
        <v>43279</v>
      </c>
      <c r="J146" t="s">
        <v>46</v>
      </c>
      <c r="K146" t="s">
        <v>35</v>
      </c>
      <c r="L146" t="s">
        <v>59</v>
      </c>
      <c r="M146" t="s">
        <v>60</v>
      </c>
      <c r="N146" s="9">
        <v>135.1</v>
      </c>
      <c r="O146">
        <v>60</v>
      </c>
      <c r="P146" s="10">
        <f>Tabla1[[#This Row],[Precio unitario]]*Tabla1[[#This Row],[Cantidad]]</f>
        <v>8106</v>
      </c>
      <c r="Q146" s="9">
        <v>834.91800000000012</v>
      </c>
    </row>
    <row r="147" spans="1:17" x14ac:dyDescent="0.3">
      <c r="A147" s="7">
        <v>1157</v>
      </c>
      <c r="B147" s="8">
        <v>43277</v>
      </c>
      <c r="C147" s="7">
        <v>26</v>
      </c>
      <c r="D147" t="s">
        <v>100</v>
      </c>
      <c r="E147" t="s">
        <v>84</v>
      </c>
      <c r="F147" t="s">
        <v>84</v>
      </c>
      <c r="G147" t="s">
        <v>70</v>
      </c>
      <c r="H147" t="s">
        <v>71</v>
      </c>
      <c r="I147" s="8">
        <v>43279</v>
      </c>
      <c r="J147" t="s">
        <v>46</v>
      </c>
      <c r="K147" t="s">
        <v>35</v>
      </c>
      <c r="L147" t="s">
        <v>88</v>
      </c>
      <c r="M147" t="s">
        <v>89</v>
      </c>
      <c r="N147" s="9">
        <v>257.59999999999997</v>
      </c>
      <c r="O147">
        <v>39</v>
      </c>
      <c r="P147" s="10">
        <f>Tabla1[[#This Row],[Precio unitario]]*Tabla1[[#This Row],[Cantidad]]</f>
        <v>10046.399999999998</v>
      </c>
      <c r="Q147" s="9">
        <v>1004.6399999999999</v>
      </c>
    </row>
    <row r="148" spans="1:17" x14ac:dyDescent="0.3">
      <c r="A148" s="7">
        <v>1158</v>
      </c>
      <c r="B148" s="8">
        <v>43280</v>
      </c>
      <c r="C148" s="7">
        <v>29</v>
      </c>
      <c r="D148" t="s">
        <v>49</v>
      </c>
      <c r="E148" t="s">
        <v>50</v>
      </c>
      <c r="F148" t="s">
        <v>51</v>
      </c>
      <c r="G148" t="s">
        <v>52</v>
      </c>
      <c r="H148" t="s">
        <v>23</v>
      </c>
      <c r="I148" s="8">
        <v>43282</v>
      </c>
      <c r="J148" t="s">
        <v>24</v>
      </c>
      <c r="K148" t="s">
        <v>25</v>
      </c>
      <c r="L148" t="s">
        <v>26</v>
      </c>
      <c r="M148" t="s">
        <v>27</v>
      </c>
      <c r="N148" s="9">
        <v>196</v>
      </c>
      <c r="O148">
        <v>79</v>
      </c>
      <c r="P148" s="10">
        <f>Tabla1[[#This Row],[Precio unitario]]*Tabla1[[#This Row],[Cantidad]]</f>
        <v>15484</v>
      </c>
      <c r="Q148" s="9">
        <v>1594.8520000000001</v>
      </c>
    </row>
    <row r="149" spans="1:17" x14ac:dyDescent="0.3">
      <c r="A149" s="7">
        <v>1159</v>
      </c>
      <c r="B149" s="8">
        <v>43257</v>
      </c>
      <c r="C149" s="7">
        <v>6</v>
      </c>
      <c r="D149" t="s">
        <v>61</v>
      </c>
      <c r="E149" t="s">
        <v>62</v>
      </c>
      <c r="F149" t="s">
        <v>63</v>
      </c>
      <c r="G149" t="s">
        <v>64</v>
      </c>
      <c r="H149" t="s">
        <v>45</v>
      </c>
      <c r="I149" s="8">
        <v>43259</v>
      </c>
      <c r="J149" t="s">
        <v>46</v>
      </c>
      <c r="K149" t="s">
        <v>25</v>
      </c>
      <c r="L149" t="s">
        <v>53</v>
      </c>
      <c r="M149" t="s">
        <v>54</v>
      </c>
      <c r="N149" s="9">
        <v>178.5</v>
      </c>
      <c r="O149">
        <v>44</v>
      </c>
      <c r="P149" s="10">
        <f>Tabla1[[#This Row],[Precio unitario]]*Tabla1[[#This Row],[Cantidad]]</f>
        <v>7854</v>
      </c>
      <c r="Q149" s="9">
        <v>801.10800000000006</v>
      </c>
    </row>
    <row r="150" spans="1:17" x14ac:dyDescent="0.3">
      <c r="A150" s="7">
        <v>1161</v>
      </c>
      <c r="B150" s="8">
        <v>43255</v>
      </c>
      <c r="C150" s="7">
        <v>4</v>
      </c>
      <c r="D150" t="s">
        <v>30</v>
      </c>
      <c r="E150" t="s">
        <v>31</v>
      </c>
      <c r="F150" t="s">
        <v>31</v>
      </c>
      <c r="G150" t="s">
        <v>32</v>
      </c>
      <c r="H150" t="s">
        <v>33</v>
      </c>
      <c r="I150" s="8">
        <v>43257</v>
      </c>
      <c r="J150" t="s">
        <v>34</v>
      </c>
      <c r="K150" t="s">
        <v>35</v>
      </c>
      <c r="L150" t="s">
        <v>107</v>
      </c>
      <c r="M150" t="s">
        <v>80</v>
      </c>
      <c r="N150" s="9">
        <v>1134</v>
      </c>
      <c r="O150">
        <v>98</v>
      </c>
      <c r="P150" s="10">
        <f>Tabla1[[#This Row],[Precio unitario]]*Tabla1[[#This Row],[Cantidad]]</f>
        <v>111132</v>
      </c>
      <c r="Q150" s="9">
        <v>10779.804</v>
      </c>
    </row>
    <row r="151" spans="1:17" x14ac:dyDescent="0.3">
      <c r="A151" s="7">
        <v>1162</v>
      </c>
      <c r="B151" s="8">
        <v>43255</v>
      </c>
      <c r="C151" s="7">
        <v>4</v>
      </c>
      <c r="D151" t="s">
        <v>30</v>
      </c>
      <c r="E151" t="s">
        <v>31</v>
      </c>
      <c r="F151" t="s">
        <v>31</v>
      </c>
      <c r="G151" t="s">
        <v>32</v>
      </c>
      <c r="H151" t="s">
        <v>33</v>
      </c>
      <c r="I151" s="8">
        <v>43257</v>
      </c>
      <c r="J151" t="s">
        <v>34</v>
      </c>
      <c r="K151" t="s">
        <v>35</v>
      </c>
      <c r="L151" t="s">
        <v>108</v>
      </c>
      <c r="M151" t="s">
        <v>109</v>
      </c>
      <c r="N151" s="9">
        <v>98</v>
      </c>
      <c r="O151">
        <v>61</v>
      </c>
      <c r="P151" s="10">
        <f>Tabla1[[#This Row],[Precio unitario]]*Tabla1[[#This Row],[Cantidad]]</f>
        <v>5978</v>
      </c>
      <c r="Q151" s="9">
        <v>591.822</v>
      </c>
    </row>
    <row r="152" spans="1:17" x14ac:dyDescent="0.3">
      <c r="A152" s="7">
        <v>1164</v>
      </c>
      <c r="B152" s="8">
        <v>43259</v>
      </c>
      <c r="C152" s="7">
        <v>8</v>
      </c>
      <c r="D152" t="s">
        <v>41</v>
      </c>
      <c r="E152" t="s">
        <v>42</v>
      </c>
      <c r="F152" t="s">
        <v>43</v>
      </c>
      <c r="G152" t="s">
        <v>44</v>
      </c>
      <c r="H152" t="s">
        <v>45</v>
      </c>
      <c r="I152" s="8">
        <v>43261</v>
      </c>
      <c r="J152" t="s">
        <v>46</v>
      </c>
      <c r="K152" t="s">
        <v>35</v>
      </c>
      <c r="L152" t="s">
        <v>95</v>
      </c>
      <c r="M152" t="s">
        <v>96</v>
      </c>
      <c r="N152" s="9">
        <v>487.19999999999993</v>
      </c>
      <c r="O152">
        <v>30</v>
      </c>
      <c r="P152" s="10">
        <f>Tabla1[[#This Row],[Precio unitario]]*Tabla1[[#This Row],[Cantidad]]</f>
        <v>14615.999999999998</v>
      </c>
      <c r="Q152" s="9">
        <v>1534.68</v>
      </c>
    </row>
    <row r="153" spans="1:17" x14ac:dyDescent="0.3">
      <c r="A153" s="7">
        <v>1167</v>
      </c>
      <c r="B153" s="8">
        <v>43254</v>
      </c>
      <c r="C153" s="7">
        <v>3</v>
      </c>
      <c r="D153" t="s">
        <v>55</v>
      </c>
      <c r="E153" t="s">
        <v>56</v>
      </c>
      <c r="F153" t="s">
        <v>57</v>
      </c>
      <c r="G153" t="s">
        <v>22</v>
      </c>
      <c r="H153" t="s">
        <v>23</v>
      </c>
      <c r="I153" s="8">
        <v>43256</v>
      </c>
      <c r="J153" t="s">
        <v>24</v>
      </c>
      <c r="K153" t="s">
        <v>58</v>
      </c>
      <c r="L153" t="s">
        <v>97</v>
      </c>
      <c r="M153" t="s">
        <v>82</v>
      </c>
      <c r="N153" s="9">
        <v>140</v>
      </c>
      <c r="O153">
        <v>24</v>
      </c>
      <c r="P153" s="10">
        <f>Tabla1[[#This Row],[Precio unitario]]*Tabla1[[#This Row],[Cantidad]]</f>
        <v>3360</v>
      </c>
      <c r="Q153" s="9">
        <v>352.80000000000007</v>
      </c>
    </row>
    <row r="154" spans="1:17" x14ac:dyDescent="0.3">
      <c r="A154" s="7">
        <v>1168</v>
      </c>
      <c r="B154" s="8">
        <v>43254</v>
      </c>
      <c r="C154" s="7">
        <v>3</v>
      </c>
      <c r="D154" t="s">
        <v>55</v>
      </c>
      <c r="E154" t="s">
        <v>56</v>
      </c>
      <c r="F154" t="s">
        <v>57</v>
      </c>
      <c r="G154" t="s">
        <v>22</v>
      </c>
      <c r="H154" t="s">
        <v>23</v>
      </c>
      <c r="I154" s="8">
        <v>43256</v>
      </c>
      <c r="J154" t="s">
        <v>24</v>
      </c>
      <c r="K154" t="s">
        <v>58</v>
      </c>
      <c r="L154" t="s">
        <v>65</v>
      </c>
      <c r="M154" t="s">
        <v>66</v>
      </c>
      <c r="N154" s="9">
        <v>560</v>
      </c>
      <c r="O154">
        <v>28</v>
      </c>
      <c r="P154" s="10">
        <f>Tabla1[[#This Row],[Precio unitario]]*Tabla1[[#This Row],[Cantidad]]</f>
        <v>15680</v>
      </c>
      <c r="Q154" s="9">
        <v>1536.6399999999999</v>
      </c>
    </row>
    <row r="155" spans="1:17" x14ac:dyDescent="0.3">
      <c r="A155" s="7">
        <v>1172</v>
      </c>
      <c r="B155" s="8">
        <v>43261</v>
      </c>
      <c r="C155" s="7">
        <v>10</v>
      </c>
      <c r="D155" t="s">
        <v>72</v>
      </c>
      <c r="E155" t="s">
        <v>73</v>
      </c>
      <c r="F155" t="s">
        <v>74</v>
      </c>
      <c r="G155" t="s">
        <v>75</v>
      </c>
      <c r="H155" t="s">
        <v>33</v>
      </c>
      <c r="I155" s="8">
        <v>43263</v>
      </c>
      <c r="J155" t="s">
        <v>24</v>
      </c>
      <c r="K155" t="s">
        <v>35</v>
      </c>
      <c r="L155" t="s">
        <v>98</v>
      </c>
      <c r="M155" t="s">
        <v>29</v>
      </c>
      <c r="N155" s="9">
        <v>140</v>
      </c>
      <c r="O155">
        <v>74</v>
      </c>
      <c r="P155" s="10">
        <f>Tabla1[[#This Row],[Precio unitario]]*Tabla1[[#This Row],[Cantidad]]</f>
        <v>10360</v>
      </c>
      <c r="Q155" s="9">
        <v>1004.9200000000001</v>
      </c>
    </row>
    <row r="156" spans="1:17" x14ac:dyDescent="0.3">
      <c r="A156" s="7">
        <v>1174</v>
      </c>
      <c r="B156" s="8">
        <v>43261</v>
      </c>
      <c r="C156" s="7">
        <v>10</v>
      </c>
      <c r="D156" t="s">
        <v>72</v>
      </c>
      <c r="E156" t="s">
        <v>73</v>
      </c>
      <c r="F156" t="s">
        <v>74</v>
      </c>
      <c r="G156" t="s">
        <v>75</v>
      </c>
      <c r="H156" t="s">
        <v>33</v>
      </c>
      <c r="I156" s="8"/>
      <c r="J156" t="s">
        <v>34</v>
      </c>
      <c r="L156" t="s">
        <v>28</v>
      </c>
      <c r="M156" t="s">
        <v>29</v>
      </c>
      <c r="N156" s="9">
        <v>49</v>
      </c>
      <c r="O156">
        <v>90</v>
      </c>
      <c r="P156" s="10">
        <f>Tabla1[[#This Row],[Precio unitario]]*Tabla1[[#This Row],[Cantidad]]</f>
        <v>4410</v>
      </c>
      <c r="Q156" s="9">
        <v>423.35999999999996</v>
      </c>
    </row>
    <row r="157" spans="1:17" x14ac:dyDescent="0.3">
      <c r="A157" s="7">
        <v>1175</v>
      </c>
      <c r="B157" s="8">
        <v>43262</v>
      </c>
      <c r="C157" s="7">
        <v>11</v>
      </c>
      <c r="D157" t="s">
        <v>83</v>
      </c>
      <c r="E157" t="s">
        <v>84</v>
      </c>
      <c r="F157" t="s">
        <v>84</v>
      </c>
      <c r="G157" t="s">
        <v>70</v>
      </c>
      <c r="H157" t="s">
        <v>71</v>
      </c>
      <c r="I157" s="8"/>
      <c r="J157" t="s">
        <v>46</v>
      </c>
      <c r="L157" t="s">
        <v>65</v>
      </c>
      <c r="M157" t="s">
        <v>66</v>
      </c>
      <c r="N157" s="9">
        <v>560</v>
      </c>
      <c r="O157">
        <v>27</v>
      </c>
      <c r="P157" s="10">
        <f>Tabla1[[#This Row],[Precio unitario]]*Tabla1[[#This Row],[Cantidad]]</f>
        <v>15120</v>
      </c>
      <c r="Q157" s="9">
        <v>1557.3600000000001</v>
      </c>
    </row>
    <row r="158" spans="1:17" x14ac:dyDescent="0.3">
      <c r="A158" s="7">
        <v>1176</v>
      </c>
      <c r="B158" s="8">
        <v>43252</v>
      </c>
      <c r="C158" s="7">
        <v>1</v>
      </c>
      <c r="D158" t="s">
        <v>85</v>
      </c>
      <c r="E158" t="s">
        <v>86</v>
      </c>
      <c r="F158" t="s">
        <v>87</v>
      </c>
      <c r="G158" t="s">
        <v>44</v>
      </c>
      <c r="H158" t="s">
        <v>45</v>
      </c>
      <c r="I158" s="8"/>
      <c r="J158" t="s">
        <v>46</v>
      </c>
      <c r="L158" t="s">
        <v>88</v>
      </c>
      <c r="M158" t="s">
        <v>89</v>
      </c>
      <c r="N158" s="9">
        <v>257.59999999999997</v>
      </c>
      <c r="O158">
        <v>71</v>
      </c>
      <c r="P158" s="10">
        <f>Tabla1[[#This Row],[Precio unitario]]*Tabla1[[#This Row],[Cantidad]]</f>
        <v>18289.599999999999</v>
      </c>
      <c r="Q158" s="9">
        <v>1920.4079999999999</v>
      </c>
    </row>
    <row r="159" spans="1:17" x14ac:dyDescent="0.3">
      <c r="A159" s="7">
        <v>1177</v>
      </c>
      <c r="B159" s="8">
        <v>43279</v>
      </c>
      <c r="C159" s="7">
        <v>28</v>
      </c>
      <c r="D159" t="s">
        <v>67</v>
      </c>
      <c r="E159" t="s">
        <v>68</v>
      </c>
      <c r="F159" t="s">
        <v>69</v>
      </c>
      <c r="G159" t="s">
        <v>70</v>
      </c>
      <c r="H159" t="s">
        <v>71</v>
      </c>
      <c r="I159" s="8">
        <v>43281</v>
      </c>
      <c r="J159" t="s">
        <v>46</v>
      </c>
      <c r="K159" t="s">
        <v>35</v>
      </c>
      <c r="L159" t="s">
        <v>40</v>
      </c>
      <c r="M159" t="s">
        <v>27</v>
      </c>
      <c r="N159" s="9">
        <v>644</v>
      </c>
      <c r="O159">
        <v>74</v>
      </c>
      <c r="P159" s="10">
        <f>Tabla1[[#This Row],[Precio unitario]]*Tabla1[[#This Row],[Cantidad]]</f>
        <v>47656</v>
      </c>
      <c r="Q159" s="9">
        <v>4765.6000000000004</v>
      </c>
    </row>
    <row r="160" spans="1:17" x14ac:dyDescent="0.3">
      <c r="A160" s="7">
        <v>1178</v>
      </c>
      <c r="B160" s="8">
        <v>43260</v>
      </c>
      <c r="C160" s="7">
        <v>9</v>
      </c>
      <c r="D160" t="s">
        <v>90</v>
      </c>
      <c r="E160" t="s">
        <v>91</v>
      </c>
      <c r="F160" t="s">
        <v>51</v>
      </c>
      <c r="G160" t="s">
        <v>92</v>
      </c>
      <c r="H160" t="s">
        <v>23</v>
      </c>
      <c r="I160" s="8">
        <v>43262</v>
      </c>
      <c r="J160" t="s">
        <v>34</v>
      </c>
      <c r="K160" t="s">
        <v>25</v>
      </c>
      <c r="L160" t="s">
        <v>59</v>
      </c>
      <c r="M160" t="s">
        <v>60</v>
      </c>
      <c r="N160" s="9">
        <v>135.1</v>
      </c>
      <c r="O160">
        <v>76</v>
      </c>
      <c r="P160" s="10">
        <f>Tabla1[[#This Row],[Precio unitario]]*Tabla1[[#This Row],[Cantidad]]</f>
        <v>10267.6</v>
      </c>
      <c r="Q160" s="9">
        <v>1016.4924</v>
      </c>
    </row>
    <row r="161" spans="1:17" x14ac:dyDescent="0.3">
      <c r="A161" s="7">
        <v>1179</v>
      </c>
      <c r="B161" s="8">
        <v>43257</v>
      </c>
      <c r="C161" s="7">
        <v>6</v>
      </c>
      <c r="D161" t="s">
        <v>61</v>
      </c>
      <c r="E161" t="s">
        <v>62</v>
      </c>
      <c r="F161" t="s">
        <v>63</v>
      </c>
      <c r="G161" t="s">
        <v>64</v>
      </c>
      <c r="H161" t="s">
        <v>45</v>
      </c>
      <c r="I161" s="8">
        <v>43259</v>
      </c>
      <c r="J161" t="s">
        <v>24</v>
      </c>
      <c r="K161" t="s">
        <v>35</v>
      </c>
      <c r="L161" t="s">
        <v>53</v>
      </c>
      <c r="M161" t="s">
        <v>54</v>
      </c>
      <c r="N161" s="9">
        <v>178.5</v>
      </c>
      <c r="O161">
        <v>96</v>
      </c>
      <c r="P161" s="10">
        <f>Tabla1[[#This Row],[Precio unitario]]*Tabla1[[#This Row],[Cantidad]]</f>
        <v>17136</v>
      </c>
      <c r="Q161" s="9">
        <v>1730.7360000000001</v>
      </c>
    </row>
    <row r="162" spans="1:17" x14ac:dyDescent="0.3">
      <c r="A162" s="7">
        <v>1180</v>
      </c>
      <c r="B162" s="8">
        <v>43259</v>
      </c>
      <c r="C162" s="7">
        <v>8</v>
      </c>
      <c r="D162" t="s">
        <v>41</v>
      </c>
      <c r="E162" t="s">
        <v>42</v>
      </c>
      <c r="F162" t="s">
        <v>43</v>
      </c>
      <c r="G162" t="s">
        <v>44</v>
      </c>
      <c r="H162" t="s">
        <v>45</v>
      </c>
      <c r="I162" s="8">
        <v>43261</v>
      </c>
      <c r="J162" t="s">
        <v>24</v>
      </c>
      <c r="K162" t="s">
        <v>25</v>
      </c>
      <c r="L162" t="s">
        <v>53</v>
      </c>
      <c r="M162" t="s">
        <v>54</v>
      </c>
      <c r="N162" s="9">
        <v>178.5</v>
      </c>
      <c r="O162">
        <v>92</v>
      </c>
      <c r="P162" s="10">
        <f>Tabla1[[#This Row],[Precio unitario]]*Tabla1[[#This Row],[Cantidad]]</f>
        <v>16422</v>
      </c>
      <c r="Q162" s="9">
        <v>1625.7780000000002</v>
      </c>
    </row>
    <row r="163" spans="1:17" x14ac:dyDescent="0.3">
      <c r="A163" s="7">
        <v>1181</v>
      </c>
      <c r="B163" s="8">
        <v>43276</v>
      </c>
      <c r="C163" s="7">
        <v>25</v>
      </c>
      <c r="D163" t="s">
        <v>99</v>
      </c>
      <c r="E163" t="s">
        <v>73</v>
      </c>
      <c r="F163" t="s">
        <v>74</v>
      </c>
      <c r="G163" t="s">
        <v>75</v>
      </c>
      <c r="H163" t="s">
        <v>33</v>
      </c>
      <c r="I163" s="8">
        <v>43278</v>
      </c>
      <c r="J163" t="s">
        <v>34</v>
      </c>
      <c r="K163" t="s">
        <v>58</v>
      </c>
      <c r="L163" t="s">
        <v>81</v>
      </c>
      <c r="M163" t="s">
        <v>82</v>
      </c>
      <c r="N163" s="9">
        <v>308</v>
      </c>
      <c r="O163">
        <v>93</v>
      </c>
      <c r="P163" s="10">
        <f>Tabla1[[#This Row],[Precio unitario]]*Tabla1[[#This Row],[Cantidad]]</f>
        <v>28644</v>
      </c>
      <c r="Q163" s="9">
        <v>2807.1120000000001</v>
      </c>
    </row>
    <row r="164" spans="1:17" x14ac:dyDescent="0.3">
      <c r="A164" s="7">
        <v>1182</v>
      </c>
      <c r="B164" s="8">
        <v>43277</v>
      </c>
      <c r="C164" s="7">
        <v>26</v>
      </c>
      <c r="D164" t="s">
        <v>100</v>
      </c>
      <c r="E164" t="s">
        <v>84</v>
      </c>
      <c r="F164" t="s">
        <v>84</v>
      </c>
      <c r="G164" t="s">
        <v>70</v>
      </c>
      <c r="H164" t="s">
        <v>71</v>
      </c>
      <c r="I164" s="8">
        <v>43279</v>
      </c>
      <c r="J164" t="s">
        <v>46</v>
      </c>
      <c r="K164" t="s">
        <v>35</v>
      </c>
      <c r="L164" t="s">
        <v>79</v>
      </c>
      <c r="M164" t="s">
        <v>80</v>
      </c>
      <c r="N164" s="9">
        <v>350</v>
      </c>
      <c r="O164">
        <v>18</v>
      </c>
      <c r="P164" s="10">
        <f>Tabla1[[#This Row],[Precio unitario]]*Tabla1[[#This Row],[Cantidad]]</f>
        <v>6300</v>
      </c>
      <c r="Q164" s="9">
        <v>598.5</v>
      </c>
    </row>
    <row r="165" spans="1:17" x14ac:dyDescent="0.3">
      <c r="A165" s="7">
        <v>1183</v>
      </c>
      <c r="B165" s="8">
        <v>43280</v>
      </c>
      <c r="C165" s="7">
        <v>29</v>
      </c>
      <c r="D165" t="s">
        <v>49</v>
      </c>
      <c r="E165" t="s">
        <v>50</v>
      </c>
      <c r="F165" t="s">
        <v>51</v>
      </c>
      <c r="G165" t="s">
        <v>52</v>
      </c>
      <c r="H165" t="s">
        <v>23</v>
      </c>
      <c r="I165" s="8">
        <v>43282</v>
      </c>
      <c r="J165" t="s">
        <v>24</v>
      </c>
      <c r="K165" t="s">
        <v>25</v>
      </c>
      <c r="L165" t="s">
        <v>101</v>
      </c>
      <c r="M165" t="s">
        <v>102</v>
      </c>
      <c r="N165" s="9">
        <v>546</v>
      </c>
      <c r="O165">
        <v>98</v>
      </c>
      <c r="P165" s="10">
        <f>Tabla1[[#This Row],[Precio unitario]]*Tabla1[[#This Row],[Cantidad]]</f>
        <v>53508</v>
      </c>
      <c r="Q165" s="9">
        <v>5564.8320000000003</v>
      </c>
    </row>
    <row r="166" spans="1:17" x14ac:dyDescent="0.3">
      <c r="A166" s="7">
        <v>1184</v>
      </c>
      <c r="B166" s="8">
        <v>43257</v>
      </c>
      <c r="C166" s="7">
        <v>6</v>
      </c>
      <c r="D166" t="s">
        <v>61</v>
      </c>
      <c r="E166" t="s">
        <v>62</v>
      </c>
      <c r="F166" t="s">
        <v>63</v>
      </c>
      <c r="G166" t="s">
        <v>64</v>
      </c>
      <c r="H166" t="s">
        <v>45</v>
      </c>
      <c r="I166" s="8">
        <v>43259</v>
      </c>
      <c r="J166" t="s">
        <v>46</v>
      </c>
      <c r="K166" t="s">
        <v>25</v>
      </c>
      <c r="L166" t="s">
        <v>36</v>
      </c>
      <c r="M166" t="s">
        <v>29</v>
      </c>
      <c r="N166" s="9">
        <v>420</v>
      </c>
      <c r="O166">
        <v>46</v>
      </c>
      <c r="P166" s="10">
        <f>Tabla1[[#This Row],[Precio unitario]]*Tabla1[[#This Row],[Cantidad]]</f>
        <v>19320</v>
      </c>
      <c r="Q166" s="9">
        <v>1893.3600000000001</v>
      </c>
    </row>
    <row r="167" spans="1:17" x14ac:dyDescent="0.3">
      <c r="A167" s="7">
        <v>1185</v>
      </c>
      <c r="B167" s="8">
        <v>43257</v>
      </c>
      <c r="C167" s="7">
        <v>6</v>
      </c>
      <c r="D167" t="s">
        <v>61</v>
      </c>
      <c r="E167" t="s">
        <v>62</v>
      </c>
      <c r="F167" t="s">
        <v>63</v>
      </c>
      <c r="G167" t="s">
        <v>64</v>
      </c>
      <c r="H167" t="s">
        <v>45</v>
      </c>
      <c r="I167" s="8">
        <v>43259</v>
      </c>
      <c r="J167" t="s">
        <v>46</v>
      </c>
      <c r="K167" t="s">
        <v>25</v>
      </c>
      <c r="L167" t="s">
        <v>37</v>
      </c>
      <c r="M167" t="s">
        <v>29</v>
      </c>
      <c r="N167" s="9">
        <v>742</v>
      </c>
      <c r="O167">
        <v>14</v>
      </c>
      <c r="P167" s="10">
        <f>Tabla1[[#This Row],[Precio unitario]]*Tabla1[[#This Row],[Cantidad]]</f>
        <v>10388</v>
      </c>
      <c r="Q167" s="9">
        <v>1038.8</v>
      </c>
    </row>
    <row r="168" spans="1:17" x14ac:dyDescent="0.3">
      <c r="A168" s="7">
        <v>1186</v>
      </c>
      <c r="B168" s="8">
        <v>43255</v>
      </c>
      <c r="C168" s="7">
        <v>4</v>
      </c>
      <c r="D168" t="s">
        <v>30</v>
      </c>
      <c r="E168" t="s">
        <v>31</v>
      </c>
      <c r="F168" t="s">
        <v>31</v>
      </c>
      <c r="G168" t="s">
        <v>32</v>
      </c>
      <c r="H168" t="s">
        <v>33</v>
      </c>
      <c r="I168" s="8"/>
      <c r="L168" t="s">
        <v>103</v>
      </c>
      <c r="M168" t="s">
        <v>94</v>
      </c>
      <c r="N168" s="9">
        <v>532</v>
      </c>
      <c r="O168">
        <v>85</v>
      </c>
      <c r="P168" s="10">
        <f>Tabla1[[#This Row],[Precio unitario]]*Tabla1[[#This Row],[Cantidad]]</f>
        <v>45220</v>
      </c>
      <c r="Q168" s="9">
        <v>4476.78</v>
      </c>
    </row>
    <row r="169" spans="1:17" x14ac:dyDescent="0.3">
      <c r="A169" s="7">
        <v>1187</v>
      </c>
      <c r="B169" s="8">
        <v>43254</v>
      </c>
      <c r="C169" s="7">
        <v>3</v>
      </c>
      <c r="D169" t="s">
        <v>55</v>
      </c>
      <c r="E169" t="s">
        <v>56</v>
      </c>
      <c r="F169" t="s">
        <v>57</v>
      </c>
      <c r="G169" t="s">
        <v>22</v>
      </c>
      <c r="H169" t="s">
        <v>23</v>
      </c>
      <c r="I169" s="8"/>
      <c r="L169" t="s">
        <v>76</v>
      </c>
      <c r="M169" t="s">
        <v>27</v>
      </c>
      <c r="N169" s="9">
        <v>41.86</v>
      </c>
      <c r="O169">
        <v>88</v>
      </c>
      <c r="P169" s="10">
        <f>Tabla1[[#This Row],[Precio unitario]]*Tabla1[[#This Row],[Cantidad]]</f>
        <v>3683.68</v>
      </c>
      <c r="Q169" s="9">
        <v>357.31695999999999</v>
      </c>
    </row>
    <row r="170" spans="1:17" x14ac:dyDescent="0.3">
      <c r="A170" s="7">
        <v>1188</v>
      </c>
      <c r="B170" s="8">
        <v>43282</v>
      </c>
      <c r="C170" s="7">
        <v>1</v>
      </c>
      <c r="D170" t="s">
        <v>85</v>
      </c>
      <c r="E170" t="s">
        <v>86</v>
      </c>
      <c r="F170" t="s">
        <v>87</v>
      </c>
      <c r="G170" t="s">
        <v>44</v>
      </c>
      <c r="H170" t="s">
        <v>45</v>
      </c>
      <c r="I170" s="8"/>
      <c r="L170" t="s">
        <v>76</v>
      </c>
      <c r="M170" t="s">
        <v>27</v>
      </c>
      <c r="N170" s="9">
        <v>41.86</v>
      </c>
      <c r="O170">
        <v>81</v>
      </c>
      <c r="P170" s="10">
        <f>Tabla1[[#This Row],[Precio unitario]]*Tabla1[[#This Row],[Cantidad]]</f>
        <v>3390.66</v>
      </c>
      <c r="Q170" s="9">
        <v>335.67534000000006</v>
      </c>
    </row>
    <row r="171" spans="1:17" x14ac:dyDescent="0.3">
      <c r="A171" s="7">
        <v>1189</v>
      </c>
      <c r="B171" s="8">
        <v>43309</v>
      </c>
      <c r="C171" s="7">
        <v>28</v>
      </c>
      <c r="D171" t="s">
        <v>67</v>
      </c>
      <c r="E171" t="s">
        <v>68</v>
      </c>
      <c r="F171" t="s">
        <v>69</v>
      </c>
      <c r="G171" t="s">
        <v>70</v>
      </c>
      <c r="H171" t="s">
        <v>71</v>
      </c>
      <c r="I171" s="8">
        <v>43311</v>
      </c>
      <c r="J171" t="s">
        <v>46</v>
      </c>
      <c r="K171" t="s">
        <v>35</v>
      </c>
      <c r="L171" t="s">
        <v>59</v>
      </c>
      <c r="M171" t="s">
        <v>60</v>
      </c>
      <c r="N171" s="9">
        <v>135.1</v>
      </c>
      <c r="O171">
        <v>33</v>
      </c>
      <c r="P171" s="10">
        <f>Tabla1[[#This Row],[Precio unitario]]*Tabla1[[#This Row],[Cantidad]]</f>
        <v>4458.3</v>
      </c>
      <c r="Q171" s="9">
        <v>423.5385</v>
      </c>
    </row>
    <row r="172" spans="1:17" x14ac:dyDescent="0.3">
      <c r="A172" s="7">
        <v>1190</v>
      </c>
      <c r="B172" s="8">
        <v>43309</v>
      </c>
      <c r="C172" s="7">
        <v>28</v>
      </c>
      <c r="D172" t="s">
        <v>67</v>
      </c>
      <c r="E172" t="s">
        <v>68</v>
      </c>
      <c r="F172" t="s">
        <v>69</v>
      </c>
      <c r="G172" t="s">
        <v>70</v>
      </c>
      <c r="H172" t="s">
        <v>71</v>
      </c>
      <c r="I172" s="8">
        <v>43311</v>
      </c>
      <c r="J172" t="s">
        <v>46</v>
      </c>
      <c r="K172" t="s">
        <v>35</v>
      </c>
      <c r="L172" t="s">
        <v>88</v>
      </c>
      <c r="M172" t="s">
        <v>89</v>
      </c>
      <c r="N172" s="9">
        <v>257.59999999999997</v>
      </c>
      <c r="O172">
        <v>47</v>
      </c>
      <c r="P172" s="10">
        <f>Tabla1[[#This Row],[Precio unitario]]*Tabla1[[#This Row],[Cantidad]]</f>
        <v>12107.199999999999</v>
      </c>
      <c r="Q172" s="9">
        <v>1271.2560000000001</v>
      </c>
    </row>
    <row r="173" spans="1:17" x14ac:dyDescent="0.3">
      <c r="A173" s="7">
        <v>1191</v>
      </c>
      <c r="B173" s="8">
        <v>43290</v>
      </c>
      <c r="C173" s="7">
        <v>9</v>
      </c>
      <c r="D173" t="s">
        <v>90</v>
      </c>
      <c r="E173" t="s">
        <v>91</v>
      </c>
      <c r="F173" t="s">
        <v>51</v>
      </c>
      <c r="G173" t="s">
        <v>92</v>
      </c>
      <c r="H173" t="s">
        <v>23</v>
      </c>
      <c r="I173" s="8">
        <v>43292</v>
      </c>
      <c r="J173" t="s">
        <v>34</v>
      </c>
      <c r="K173" t="s">
        <v>25</v>
      </c>
      <c r="L173" t="s">
        <v>93</v>
      </c>
      <c r="M173" t="s">
        <v>94</v>
      </c>
      <c r="N173" s="9">
        <v>273</v>
      </c>
      <c r="O173">
        <v>61</v>
      </c>
      <c r="P173" s="10">
        <f>Tabla1[[#This Row],[Precio unitario]]*Tabla1[[#This Row],[Cantidad]]</f>
        <v>16653</v>
      </c>
      <c r="Q173" s="9">
        <v>1731.9120000000003</v>
      </c>
    </row>
    <row r="174" spans="1:17" x14ac:dyDescent="0.3">
      <c r="A174" s="7">
        <v>1192</v>
      </c>
      <c r="B174" s="8">
        <v>43290</v>
      </c>
      <c r="C174" s="7">
        <v>9</v>
      </c>
      <c r="D174" t="s">
        <v>90</v>
      </c>
      <c r="E174" t="s">
        <v>91</v>
      </c>
      <c r="F174" t="s">
        <v>51</v>
      </c>
      <c r="G174" t="s">
        <v>92</v>
      </c>
      <c r="H174" t="s">
        <v>23</v>
      </c>
      <c r="I174" s="8">
        <v>43292</v>
      </c>
      <c r="J174" t="s">
        <v>34</v>
      </c>
      <c r="K174" t="s">
        <v>25</v>
      </c>
      <c r="L174" t="s">
        <v>95</v>
      </c>
      <c r="M174" t="s">
        <v>96</v>
      </c>
      <c r="N174" s="9">
        <v>487.19999999999993</v>
      </c>
      <c r="O174">
        <v>27</v>
      </c>
      <c r="P174" s="10">
        <f>Tabla1[[#This Row],[Precio unitario]]*Tabla1[[#This Row],[Cantidad]]</f>
        <v>13154.399999999998</v>
      </c>
      <c r="Q174" s="9">
        <v>1341.7487999999998</v>
      </c>
    </row>
    <row r="175" spans="1:17" x14ac:dyDescent="0.3">
      <c r="A175" s="7">
        <v>1193</v>
      </c>
      <c r="B175" s="8">
        <v>43287</v>
      </c>
      <c r="C175" s="7">
        <v>6</v>
      </c>
      <c r="D175" t="s">
        <v>61</v>
      </c>
      <c r="E175" t="s">
        <v>62</v>
      </c>
      <c r="F175" t="s">
        <v>63</v>
      </c>
      <c r="G175" t="s">
        <v>64</v>
      </c>
      <c r="H175" t="s">
        <v>45</v>
      </c>
      <c r="I175" s="8">
        <v>43289</v>
      </c>
      <c r="J175" t="s">
        <v>24</v>
      </c>
      <c r="K175" t="s">
        <v>35</v>
      </c>
      <c r="L175" t="s">
        <v>26</v>
      </c>
      <c r="M175" t="s">
        <v>27</v>
      </c>
      <c r="N175" s="9">
        <v>196</v>
      </c>
      <c r="O175">
        <v>84</v>
      </c>
      <c r="P175" s="10">
        <f>Tabla1[[#This Row],[Precio unitario]]*Tabla1[[#This Row],[Cantidad]]</f>
        <v>16464</v>
      </c>
      <c r="Q175" s="9">
        <v>1662.864</v>
      </c>
    </row>
    <row r="176" spans="1:17" x14ac:dyDescent="0.3">
      <c r="A176" s="7">
        <v>1194</v>
      </c>
      <c r="B176" s="8">
        <v>43289</v>
      </c>
      <c r="C176" s="7">
        <v>8</v>
      </c>
      <c r="D176" t="s">
        <v>41</v>
      </c>
      <c r="E176" t="s">
        <v>42</v>
      </c>
      <c r="F176" t="s">
        <v>43</v>
      </c>
      <c r="G176" t="s">
        <v>44</v>
      </c>
      <c r="H176" t="s">
        <v>45</v>
      </c>
      <c r="I176" s="8">
        <v>43291</v>
      </c>
      <c r="J176" t="s">
        <v>24</v>
      </c>
      <c r="K176" t="s">
        <v>25</v>
      </c>
      <c r="L176" t="s">
        <v>65</v>
      </c>
      <c r="M176" t="s">
        <v>66</v>
      </c>
      <c r="N176" s="9">
        <v>560</v>
      </c>
      <c r="O176">
        <v>91</v>
      </c>
      <c r="P176" s="10">
        <f>Tabla1[[#This Row],[Precio unitario]]*Tabla1[[#This Row],[Cantidad]]</f>
        <v>50960</v>
      </c>
      <c r="Q176" s="9">
        <v>5045.04</v>
      </c>
    </row>
    <row r="177" spans="1:17" x14ac:dyDescent="0.3">
      <c r="A177" s="7">
        <v>1195</v>
      </c>
      <c r="B177" s="8">
        <v>43289</v>
      </c>
      <c r="C177" s="7">
        <v>8</v>
      </c>
      <c r="D177" t="s">
        <v>41</v>
      </c>
      <c r="E177" t="s">
        <v>42</v>
      </c>
      <c r="F177" t="s">
        <v>43</v>
      </c>
      <c r="G177" t="s">
        <v>44</v>
      </c>
      <c r="H177" t="s">
        <v>45</v>
      </c>
      <c r="I177" s="8">
        <v>43291</v>
      </c>
      <c r="J177" t="s">
        <v>24</v>
      </c>
      <c r="K177" t="s">
        <v>25</v>
      </c>
      <c r="L177" t="s">
        <v>47</v>
      </c>
      <c r="M177" t="s">
        <v>48</v>
      </c>
      <c r="N177" s="9">
        <v>128.79999999999998</v>
      </c>
      <c r="O177">
        <v>36</v>
      </c>
      <c r="P177" s="10">
        <f>Tabla1[[#This Row],[Precio unitario]]*Tabla1[[#This Row],[Cantidad]]</f>
        <v>4636.7999999999993</v>
      </c>
      <c r="Q177" s="9">
        <v>482.22720000000004</v>
      </c>
    </row>
    <row r="178" spans="1:17" x14ac:dyDescent="0.3">
      <c r="A178" s="7">
        <v>1196</v>
      </c>
      <c r="B178" s="8">
        <v>43306</v>
      </c>
      <c r="C178" s="7">
        <v>25</v>
      </c>
      <c r="D178" t="s">
        <v>99</v>
      </c>
      <c r="E178" t="s">
        <v>73</v>
      </c>
      <c r="F178" t="s">
        <v>74</v>
      </c>
      <c r="G178" t="s">
        <v>75</v>
      </c>
      <c r="H178" t="s">
        <v>33</v>
      </c>
      <c r="I178" s="8">
        <v>43308</v>
      </c>
      <c r="J178" t="s">
        <v>34</v>
      </c>
      <c r="K178" t="s">
        <v>58</v>
      </c>
      <c r="L178" t="s">
        <v>104</v>
      </c>
      <c r="M178" t="s">
        <v>48</v>
      </c>
      <c r="N178" s="9">
        <v>140</v>
      </c>
      <c r="O178">
        <v>34</v>
      </c>
      <c r="P178" s="10">
        <f>Tabla1[[#This Row],[Precio unitario]]*Tabla1[[#This Row],[Cantidad]]</f>
        <v>4760</v>
      </c>
      <c r="Q178" s="9">
        <v>480.76000000000005</v>
      </c>
    </row>
    <row r="179" spans="1:17" x14ac:dyDescent="0.3">
      <c r="A179" s="7">
        <v>1197</v>
      </c>
      <c r="B179" s="8">
        <v>43307</v>
      </c>
      <c r="C179" s="7">
        <v>26</v>
      </c>
      <c r="D179" t="s">
        <v>100</v>
      </c>
      <c r="E179" t="s">
        <v>84</v>
      </c>
      <c r="F179" t="s">
        <v>84</v>
      </c>
      <c r="G179" t="s">
        <v>70</v>
      </c>
      <c r="H179" t="s">
        <v>71</v>
      </c>
      <c r="I179" s="8">
        <v>43309</v>
      </c>
      <c r="J179" t="s">
        <v>46</v>
      </c>
      <c r="K179" t="s">
        <v>35</v>
      </c>
      <c r="L179" t="s">
        <v>105</v>
      </c>
      <c r="M179" t="s">
        <v>106</v>
      </c>
      <c r="N179" s="9">
        <v>298.90000000000003</v>
      </c>
      <c r="O179">
        <v>81</v>
      </c>
      <c r="P179" s="10">
        <f>Tabla1[[#This Row],[Precio unitario]]*Tabla1[[#This Row],[Cantidad]]</f>
        <v>24210.9</v>
      </c>
      <c r="Q179" s="9">
        <v>2493.7227000000003</v>
      </c>
    </row>
    <row r="180" spans="1:17" x14ac:dyDescent="0.3">
      <c r="A180" s="7">
        <v>1198</v>
      </c>
      <c r="B180" s="8">
        <v>43307</v>
      </c>
      <c r="C180" s="7">
        <v>26</v>
      </c>
      <c r="D180" t="s">
        <v>100</v>
      </c>
      <c r="E180" t="s">
        <v>84</v>
      </c>
      <c r="F180" t="s">
        <v>84</v>
      </c>
      <c r="G180" t="s">
        <v>70</v>
      </c>
      <c r="H180" t="s">
        <v>71</v>
      </c>
      <c r="I180" s="8">
        <v>43309</v>
      </c>
      <c r="J180" t="s">
        <v>46</v>
      </c>
      <c r="K180" t="s">
        <v>35</v>
      </c>
      <c r="L180" t="s">
        <v>59</v>
      </c>
      <c r="M180" t="s">
        <v>60</v>
      </c>
      <c r="N180" s="9">
        <v>135.1</v>
      </c>
      <c r="O180">
        <v>25</v>
      </c>
      <c r="P180" s="10">
        <f>Tabla1[[#This Row],[Precio unitario]]*Tabla1[[#This Row],[Cantidad]]</f>
        <v>3377.5</v>
      </c>
      <c r="Q180" s="9">
        <v>327.61750000000001</v>
      </c>
    </row>
    <row r="181" spans="1:17" x14ac:dyDescent="0.3">
      <c r="A181" s="7">
        <v>1199</v>
      </c>
      <c r="B181" s="8">
        <v>43307</v>
      </c>
      <c r="C181" s="7">
        <v>26</v>
      </c>
      <c r="D181" t="s">
        <v>100</v>
      </c>
      <c r="E181" t="s">
        <v>84</v>
      </c>
      <c r="F181" t="s">
        <v>84</v>
      </c>
      <c r="G181" t="s">
        <v>70</v>
      </c>
      <c r="H181" t="s">
        <v>71</v>
      </c>
      <c r="I181" s="8">
        <v>43309</v>
      </c>
      <c r="J181" t="s">
        <v>46</v>
      </c>
      <c r="K181" t="s">
        <v>35</v>
      </c>
      <c r="L181" t="s">
        <v>88</v>
      </c>
      <c r="M181" t="s">
        <v>89</v>
      </c>
      <c r="N181" s="9">
        <v>257.59999999999997</v>
      </c>
      <c r="O181">
        <v>12</v>
      </c>
      <c r="P181" s="10">
        <f>Tabla1[[#This Row],[Precio unitario]]*Tabla1[[#This Row],[Cantidad]]</f>
        <v>3091.2</v>
      </c>
      <c r="Q181" s="9">
        <v>309.12</v>
      </c>
    </row>
    <row r="182" spans="1:17" x14ac:dyDescent="0.3">
      <c r="A182" s="7">
        <v>1200</v>
      </c>
      <c r="B182" s="8">
        <v>43310</v>
      </c>
      <c r="C182" s="7">
        <v>29</v>
      </c>
      <c r="D182" t="s">
        <v>49</v>
      </c>
      <c r="E182" t="s">
        <v>50</v>
      </c>
      <c r="F182" t="s">
        <v>51</v>
      </c>
      <c r="G182" t="s">
        <v>52</v>
      </c>
      <c r="H182" t="s">
        <v>23</v>
      </c>
      <c r="I182" s="8">
        <v>43312</v>
      </c>
      <c r="J182" t="s">
        <v>24</v>
      </c>
      <c r="K182" t="s">
        <v>25</v>
      </c>
      <c r="L182" t="s">
        <v>26</v>
      </c>
      <c r="M182" t="s">
        <v>27</v>
      </c>
      <c r="N182" s="9">
        <v>196</v>
      </c>
      <c r="O182">
        <v>23</v>
      </c>
      <c r="P182" s="10">
        <f>Tabla1[[#This Row],[Precio unitario]]*Tabla1[[#This Row],[Cantidad]]</f>
        <v>4508</v>
      </c>
      <c r="Q182" s="9">
        <v>432.76800000000003</v>
      </c>
    </row>
    <row r="183" spans="1:17" x14ac:dyDescent="0.3">
      <c r="A183" s="7">
        <v>1201</v>
      </c>
      <c r="B183" s="8">
        <v>43287</v>
      </c>
      <c r="C183" s="7">
        <v>6</v>
      </c>
      <c r="D183" t="s">
        <v>61</v>
      </c>
      <c r="E183" t="s">
        <v>62</v>
      </c>
      <c r="F183" t="s">
        <v>63</v>
      </c>
      <c r="G183" t="s">
        <v>64</v>
      </c>
      <c r="H183" t="s">
        <v>45</v>
      </c>
      <c r="I183" s="8">
        <v>43289</v>
      </c>
      <c r="J183" t="s">
        <v>46</v>
      </c>
      <c r="K183" t="s">
        <v>25</v>
      </c>
      <c r="L183" t="s">
        <v>53</v>
      </c>
      <c r="M183" t="s">
        <v>54</v>
      </c>
      <c r="N183" s="9">
        <v>178.5</v>
      </c>
      <c r="O183">
        <v>76</v>
      </c>
      <c r="P183" s="10">
        <f>Tabla1[[#This Row],[Precio unitario]]*Tabla1[[#This Row],[Cantidad]]</f>
        <v>13566</v>
      </c>
      <c r="Q183" s="9">
        <v>1370.1659999999999</v>
      </c>
    </row>
    <row r="184" spans="1:17" x14ac:dyDescent="0.3">
      <c r="A184" s="7">
        <v>1203</v>
      </c>
      <c r="B184" s="8">
        <v>43285</v>
      </c>
      <c r="C184" s="7">
        <v>4</v>
      </c>
      <c r="D184" t="s">
        <v>30</v>
      </c>
      <c r="E184" t="s">
        <v>31</v>
      </c>
      <c r="F184" t="s">
        <v>31</v>
      </c>
      <c r="G184" t="s">
        <v>32</v>
      </c>
      <c r="H184" t="s">
        <v>33</v>
      </c>
      <c r="I184" s="8">
        <v>43287</v>
      </c>
      <c r="J184" t="s">
        <v>34</v>
      </c>
      <c r="K184" t="s">
        <v>35</v>
      </c>
      <c r="L184" t="s">
        <v>107</v>
      </c>
      <c r="M184" t="s">
        <v>80</v>
      </c>
      <c r="N184" s="9">
        <v>1134</v>
      </c>
      <c r="O184">
        <v>55</v>
      </c>
      <c r="P184" s="10">
        <f>Tabla1[[#This Row],[Precio unitario]]*Tabla1[[#This Row],[Cantidad]]</f>
        <v>62370</v>
      </c>
      <c r="Q184" s="9">
        <v>6237</v>
      </c>
    </row>
    <row r="185" spans="1:17" x14ac:dyDescent="0.3">
      <c r="A185" s="7">
        <v>1204</v>
      </c>
      <c r="B185" s="8">
        <v>43285</v>
      </c>
      <c r="C185" s="7">
        <v>4</v>
      </c>
      <c r="D185" t="s">
        <v>30</v>
      </c>
      <c r="E185" t="s">
        <v>31</v>
      </c>
      <c r="F185" t="s">
        <v>31</v>
      </c>
      <c r="G185" t="s">
        <v>32</v>
      </c>
      <c r="H185" t="s">
        <v>33</v>
      </c>
      <c r="I185" s="8">
        <v>43287</v>
      </c>
      <c r="J185" t="s">
        <v>34</v>
      </c>
      <c r="K185" t="s">
        <v>35</v>
      </c>
      <c r="L185" t="s">
        <v>108</v>
      </c>
      <c r="M185" t="s">
        <v>109</v>
      </c>
      <c r="N185" s="9">
        <v>98</v>
      </c>
      <c r="O185">
        <v>19</v>
      </c>
      <c r="P185" s="10">
        <f>Tabla1[[#This Row],[Precio unitario]]*Tabla1[[#This Row],[Cantidad]]</f>
        <v>1862</v>
      </c>
      <c r="Q185" s="9">
        <v>180.614</v>
      </c>
    </row>
    <row r="186" spans="1:17" x14ac:dyDescent="0.3">
      <c r="A186" s="7">
        <v>1206</v>
      </c>
      <c r="B186" s="8">
        <v>43289</v>
      </c>
      <c r="C186" s="7">
        <v>8</v>
      </c>
      <c r="D186" t="s">
        <v>41</v>
      </c>
      <c r="E186" t="s">
        <v>42</v>
      </c>
      <c r="F186" t="s">
        <v>43</v>
      </c>
      <c r="G186" t="s">
        <v>44</v>
      </c>
      <c r="H186" t="s">
        <v>45</v>
      </c>
      <c r="I186" s="8">
        <v>43291</v>
      </c>
      <c r="J186" t="s">
        <v>46</v>
      </c>
      <c r="K186" t="s">
        <v>35</v>
      </c>
      <c r="L186" t="s">
        <v>95</v>
      </c>
      <c r="M186" t="s">
        <v>96</v>
      </c>
      <c r="N186" s="9">
        <v>487.19999999999993</v>
      </c>
      <c r="O186">
        <v>27</v>
      </c>
      <c r="P186" s="10">
        <f>Tabla1[[#This Row],[Precio unitario]]*Tabla1[[#This Row],[Cantidad]]</f>
        <v>13154.399999999998</v>
      </c>
      <c r="Q186" s="9">
        <v>1249.6679999999999</v>
      </c>
    </row>
    <row r="187" spans="1:17" x14ac:dyDescent="0.3">
      <c r="A187" s="7">
        <v>1209</v>
      </c>
      <c r="B187" s="8">
        <v>43284</v>
      </c>
      <c r="C187" s="7">
        <v>3</v>
      </c>
      <c r="D187" t="s">
        <v>55</v>
      </c>
      <c r="E187" t="s">
        <v>56</v>
      </c>
      <c r="F187" t="s">
        <v>57</v>
      </c>
      <c r="G187" t="s">
        <v>22</v>
      </c>
      <c r="H187" t="s">
        <v>23</v>
      </c>
      <c r="I187" s="8">
        <v>43286</v>
      </c>
      <c r="J187" t="s">
        <v>24</v>
      </c>
      <c r="K187" t="s">
        <v>58</v>
      </c>
      <c r="L187" t="s">
        <v>97</v>
      </c>
      <c r="M187" t="s">
        <v>82</v>
      </c>
      <c r="N187" s="9">
        <v>140</v>
      </c>
      <c r="O187">
        <v>99</v>
      </c>
      <c r="P187" s="10">
        <f>Tabla1[[#This Row],[Precio unitario]]*Tabla1[[#This Row],[Cantidad]]</f>
        <v>13860</v>
      </c>
      <c r="Q187" s="9">
        <v>1330.56</v>
      </c>
    </row>
    <row r="188" spans="1:17" x14ac:dyDescent="0.3">
      <c r="A188" s="7">
        <v>1210</v>
      </c>
      <c r="B188" s="8">
        <v>43284</v>
      </c>
      <c r="C188" s="7">
        <v>3</v>
      </c>
      <c r="D188" t="s">
        <v>55</v>
      </c>
      <c r="E188" t="s">
        <v>56</v>
      </c>
      <c r="F188" t="s">
        <v>57</v>
      </c>
      <c r="G188" t="s">
        <v>22</v>
      </c>
      <c r="H188" t="s">
        <v>23</v>
      </c>
      <c r="I188" s="8">
        <v>43286</v>
      </c>
      <c r="J188" t="s">
        <v>24</v>
      </c>
      <c r="K188" t="s">
        <v>58</v>
      </c>
      <c r="L188" t="s">
        <v>65</v>
      </c>
      <c r="M188" t="s">
        <v>66</v>
      </c>
      <c r="N188" s="9">
        <v>560</v>
      </c>
      <c r="O188">
        <v>10</v>
      </c>
      <c r="P188" s="10">
        <f>Tabla1[[#This Row],[Precio unitario]]*Tabla1[[#This Row],[Cantidad]]</f>
        <v>5600</v>
      </c>
      <c r="Q188" s="9">
        <v>560</v>
      </c>
    </row>
    <row r="189" spans="1:17" x14ac:dyDescent="0.3">
      <c r="A189" s="7">
        <v>1214</v>
      </c>
      <c r="B189" s="8">
        <v>43291</v>
      </c>
      <c r="C189" s="7">
        <v>10</v>
      </c>
      <c r="D189" t="s">
        <v>72</v>
      </c>
      <c r="E189" t="s">
        <v>73</v>
      </c>
      <c r="F189" t="s">
        <v>74</v>
      </c>
      <c r="G189" t="s">
        <v>75</v>
      </c>
      <c r="H189" t="s">
        <v>33</v>
      </c>
      <c r="I189" s="8">
        <v>43293</v>
      </c>
      <c r="J189" t="s">
        <v>24</v>
      </c>
      <c r="K189" t="s">
        <v>35</v>
      </c>
      <c r="L189" t="s">
        <v>98</v>
      </c>
      <c r="M189" t="s">
        <v>29</v>
      </c>
      <c r="N189" s="9">
        <v>140</v>
      </c>
      <c r="O189">
        <v>80</v>
      </c>
      <c r="P189" s="10">
        <f>Tabla1[[#This Row],[Precio unitario]]*Tabla1[[#This Row],[Cantidad]]</f>
        <v>11200</v>
      </c>
      <c r="Q189" s="9">
        <v>1086.3999999999999</v>
      </c>
    </row>
    <row r="190" spans="1:17" x14ac:dyDescent="0.3">
      <c r="A190" s="7">
        <v>1216</v>
      </c>
      <c r="B190" s="8">
        <v>43291</v>
      </c>
      <c r="C190" s="7">
        <v>10</v>
      </c>
      <c r="D190" t="s">
        <v>72</v>
      </c>
      <c r="E190" t="s">
        <v>73</v>
      </c>
      <c r="F190" t="s">
        <v>74</v>
      </c>
      <c r="G190" t="s">
        <v>75</v>
      </c>
      <c r="H190" t="s">
        <v>33</v>
      </c>
      <c r="I190" s="8"/>
      <c r="J190" t="s">
        <v>34</v>
      </c>
      <c r="L190" t="s">
        <v>28</v>
      </c>
      <c r="M190" t="s">
        <v>29</v>
      </c>
      <c r="N190" s="9">
        <v>49</v>
      </c>
      <c r="O190">
        <v>27</v>
      </c>
      <c r="P190" s="10">
        <f>Tabla1[[#This Row],[Precio unitario]]*Tabla1[[#This Row],[Cantidad]]</f>
        <v>1323</v>
      </c>
      <c r="Q190" s="9">
        <v>127.00800000000001</v>
      </c>
    </row>
    <row r="191" spans="1:17" x14ac:dyDescent="0.3">
      <c r="A191" s="7">
        <v>1217</v>
      </c>
      <c r="B191" s="8">
        <v>43292</v>
      </c>
      <c r="C191" s="7">
        <v>11</v>
      </c>
      <c r="D191" t="s">
        <v>83</v>
      </c>
      <c r="E191" t="s">
        <v>84</v>
      </c>
      <c r="F191" t="s">
        <v>84</v>
      </c>
      <c r="G191" t="s">
        <v>70</v>
      </c>
      <c r="H191" t="s">
        <v>71</v>
      </c>
      <c r="I191" s="8"/>
      <c r="J191" t="s">
        <v>46</v>
      </c>
      <c r="L191" t="s">
        <v>65</v>
      </c>
      <c r="M191" t="s">
        <v>66</v>
      </c>
      <c r="N191" s="9">
        <v>560</v>
      </c>
      <c r="O191">
        <v>97</v>
      </c>
      <c r="P191" s="10">
        <f>Tabla1[[#This Row],[Precio unitario]]*Tabla1[[#This Row],[Cantidad]]</f>
        <v>54320</v>
      </c>
      <c r="Q191" s="9">
        <v>5323.3600000000006</v>
      </c>
    </row>
    <row r="192" spans="1:17" x14ac:dyDescent="0.3">
      <c r="A192" s="7">
        <v>1218</v>
      </c>
      <c r="B192" s="8">
        <v>43282</v>
      </c>
      <c r="C192" s="7">
        <v>1</v>
      </c>
      <c r="D192" t="s">
        <v>85</v>
      </c>
      <c r="E192" t="s">
        <v>86</v>
      </c>
      <c r="F192" t="s">
        <v>87</v>
      </c>
      <c r="G192" t="s">
        <v>44</v>
      </c>
      <c r="H192" t="s">
        <v>45</v>
      </c>
      <c r="I192" s="8"/>
      <c r="J192" t="s">
        <v>46</v>
      </c>
      <c r="L192" t="s">
        <v>88</v>
      </c>
      <c r="M192" t="s">
        <v>89</v>
      </c>
      <c r="N192" s="9">
        <v>257.59999999999997</v>
      </c>
      <c r="O192">
        <v>42</v>
      </c>
      <c r="P192" s="10">
        <f>Tabla1[[#This Row],[Precio unitario]]*Tabla1[[#This Row],[Cantidad]]</f>
        <v>10819.199999999999</v>
      </c>
      <c r="Q192" s="9">
        <v>1125.1967999999999</v>
      </c>
    </row>
    <row r="193" spans="1:17" x14ac:dyDescent="0.3">
      <c r="A193" s="7">
        <v>1219</v>
      </c>
      <c r="B193" s="8">
        <v>43309</v>
      </c>
      <c r="C193" s="7">
        <v>28</v>
      </c>
      <c r="D193" t="s">
        <v>67</v>
      </c>
      <c r="E193" t="s">
        <v>68</v>
      </c>
      <c r="F193" t="s">
        <v>69</v>
      </c>
      <c r="G193" t="s">
        <v>70</v>
      </c>
      <c r="H193" t="s">
        <v>71</v>
      </c>
      <c r="I193" s="8">
        <v>43311</v>
      </c>
      <c r="J193" t="s">
        <v>46</v>
      </c>
      <c r="K193" t="s">
        <v>35</v>
      </c>
      <c r="L193" t="s">
        <v>40</v>
      </c>
      <c r="M193" t="s">
        <v>27</v>
      </c>
      <c r="N193" s="9">
        <v>644</v>
      </c>
      <c r="O193">
        <v>24</v>
      </c>
      <c r="P193" s="10">
        <f>Tabla1[[#This Row],[Precio unitario]]*Tabla1[[#This Row],[Cantidad]]</f>
        <v>15456</v>
      </c>
      <c r="Q193" s="9">
        <v>1483.7759999999998</v>
      </c>
    </row>
    <row r="194" spans="1:17" x14ac:dyDescent="0.3">
      <c r="A194" s="7">
        <v>1220</v>
      </c>
      <c r="B194" s="8">
        <v>43290</v>
      </c>
      <c r="C194" s="7">
        <v>9</v>
      </c>
      <c r="D194" t="s">
        <v>90</v>
      </c>
      <c r="E194" t="s">
        <v>91</v>
      </c>
      <c r="F194" t="s">
        <v>51</v>
      </c>
      <c r="G194" t="s">
        <v>92</v>
      </c>
      <c r="H194" t="s">
        <v>23</v>
      </c>
      <c r="I194" s="8">
        <v>43292</v>
      </c>
      <c r="J194" t="s">
        <v>34</v>
      </c>
      <c r="K194" t="s">
        <v>25</v>
      </c>
      <c r="L194" t="s">
        <v>59</v>
      </c>
      <c r="M194" t="s">
        <v>60</v>
      </c>
      <c r="N194" s="9">
        <v>135.1</v>
      </c>
      <c r="O194">
        <v>90</v>
      </c>
      <c r="P194" s="10">
        <f>Tabla1[[#This Row],[Precio unitario]]*Tabla1[[#This Row],[Cantidad]]</f>
        <v>12159</v>
      </c>
      <c r="Q194" s="9">
        <v>1167.2640000000001</v>
      </c>
    </row>
    <row r="195" spans="1:17" x14ac:dyDescent="0.3">
      <c r="A195" s="7">
        <v>1221</v>
      </c>
      <c r="B195" s="8">
        <v>43287</v>
      </c>
      <c r="C195" s="7">
        <v>6</v>
      </c>
      <c r="D195" t="s">
        <v>61</v>
      </c>
      <c r="E195" t="s">
        <v>62</v>
      </c>
      <c r="F195" t="s">
        <v>63</v>
      </c>
      <c r="G195" t="s">
        <v>64</v>
      </c>
      <c r="H195" t="s">
        <v>45</v>
      </c>
      <c r="I195" s="8">
        <v>43289</v>
      </c>
      <c r="J195" t="s">
        <v>24</v>
      </c>
      <c r="K195" t="s">
        <v>35</v>
      </c>
      <c r="L195" t="s">
        <v>53</v>
      </c>
      <c r="M195" t="s">
        <v>54</v>
      </c>
      <c r="N195" s="9">
        <v>178.5</v>
      </c>
      <c r="O195">
        <v>28</v>
      </c>
      <c r="P195" s="10">
        <f>Tabla1[[#This Row],[Precio unitario]]*Tabla1[[#This Row],[Cantidad]]</f>
        <v>4998</v>
      </c>
      <c r="Q195" s="9">
        <v>499.80000000000007</v>
      </c>
    </row>
    <row r="196" spans="1:17" x14ac:dyDescent="0.3">
      <c r="A196" s="7">
        <v>1222</v>
      </c>
      <c r="B196" s="8">
        <v>43340</v>
      </c>
      <c r="C196" s="7">
        <v>28</v>
      </c>
      <c r="D196" t="s">
        <v>67</v>
      </c>
      <c r="E196" t="s">
        <v>68</v>
      </c>
      <c r="F196" t="s">
        <v>69</v>
      </c>
      <c r="G196" t="s">
        <v>70</v>
      </c>
      <c r="H196" t="s">
        <v>71</v>
      </c>
      <c r="I196" s="8">
        <v>43342</v>
      </c>
      <c r="J196" t="s">
        <v>46</v>
      </c>
      <c r="K196" t="s">
        <v>25</v>
      </c>
      <c r="L196" t="s">
        <v>40</v>
      </c>
      <c r="M196" t="s">
        <v>27</v>
      </c>
      <c r="N196" s="9">
        <v>644</v>
      </c>
      <c r="O196">
        <v>28</v>
      </c>
      <c r="P196" s="10">
        <f>Tabla1[[#This Row],[Precio unitario]]*Tabla1[[#This Row],[Cantidad]]</f>
        <v>18032</v>
      </c>
      <c r="Q196" s="9">
        <v>1875.3280000000004</v>
      </c>
    </row>
    <row r="197" spans="1:17" x14ac:dyDescent="0.3">
      <c r="A197" s="7">
        <v>1223</v>
      </c>
      <c r="B197" s="8">
        <v>43320</v>
      </c>
      <c r="C197" s="7">
        <v>8</v>
      </c>
      <c r="D197" t="s">
        <v>41</v>
      </c>
      <c r="E197" t="s">
        <v>42</v>
      </c>
      <c r="F197" t="s">
        <v>43</v>
      </c>
      <c r="G197" t="s">
        <v>44</v>
      </c>
      <c r="H197" t="s">
        <v>45</v>
      </c>
      <c r="I197" s="8">
        <v>43322</v>
      </c>
      <c r="J197" t="s">
        <v>46</v>
      </c>
      <c r="K197" t="s">
        <v>25</v>
      </c>
      <c r="L197" t="s">
        <v>53</v>
      </c>
      <c r="M197" t="s">
        <v>54</v>
      </c>
      <c r="N197" s="9">
        <v>178.5</v>
      </c>
      <c r="O197">
        <v>57</v>
      </c>
      <c r="P197" s="10">
        <f>Tabla1[[#This Row],[Precio unitario]]*Tabla1[[#This Row],[Cantidad]]</f>
        <v>10174.5</v>
      </c>
      <c r="Q197" s="9">
        <v>976.75199999999995</v>
      </c>
    </row>
    <row r="198" spans="1:17" x14ac:dyDescent="0.3">
      <c r="A198" s="7">
        <v>1224</v>
      </c>
      <c r="B198" s="8">
        <v>43322</v>
      </c>
      <c r="C198" s="7">
        <v>10</v>
      </c>
      <c r="D198" t="s">
        <v>72</v>
      </c>
      <c r="E198" t="s">
        <v>73</v>
      </c>
      <c r="F198" t="s">
        <v>74</v>
      </c>
      <c r="G198" t="s">
        <v>75</v>
      </c>
      <c r="H198" t="s">
        <v>33</v>
      </c>
      <c r="I198" s="8">
        <v>43324</v>
      </c>
      <c r="J198" t="s">
        <v>24</v>
      </c>
      <c r="K198" t="s">
        <v>35</v>
      </c>
      <c r="L198" t="s">
        <v>76</v>
      </c>
      <c r="M198" t="s">
        <v>27</v>
      </c>
      <c r="N198" s="9">
        <v>41.86</v>
      </c>
      <c r="O198">
        <v>23</v>
      </c>
      <c r="P198" s="10">
        <f>Tabla1[[#This Row],[Precio unitario]]*Tabla1[[#This Row],[Cantidad]]</f>
        <v>962.78</v>
      </c>
      <c r="Q198" s="9">
        <v>93.389660000000021</v>
      </c>
    </row>
    <row r="199" spans="1:17" x14ac:dyDescent="0.3">
      <c r="A199" s="7">
        <v>1225</v>
      </c>
      <c r="B199" s="8">
        <v>43319</v>
      </c>
      <c r="C199" s="7">
        <v>7</v>
      </c>
      <c r="D199" t="s">
        <v>77</v>
      </c>
      <c r="E199" t="s">
        <v>78</v>
      </c>
      <c r="F199" t="s">
        <v>78</v>
      </c>
      <c r="G199" t="s">
        <v>44</v>
      </c>
      <c r="H199" t="s">
        <v>45</v>
      </c>
      <c r="I199" s="8"/>
      <c r="L199" t="s">
        <v>40</v>
      </c>
      <c r="M199" t="s">
        <v>27</v>
      </c>
      <c r="N199" s="9">
        <v>644</v>
      </c>
      <c r="O199">
        <v>86</v>
      </c>
      <c r="P199" s="10">
        <f>Tabla1[[#This Row],[Precio unitario]]*Tabla1[[#This Row],[Cantidad]]</f>
        <v>55384</v>
      </c>
      <c r="Q199" s="9">
        <v>5593.7840000000006</v>
      </c>
    </row>
    <row r="200" spans="1:17" x14ac:dyDescent="0.3">
      <c r="A200" s="7">
        <v>1226</v>
      </c>
      <c r="B200" s="8">
        <v>43322</v>
      </c>
      <c r="C200" s="7">
        <v>10</v>
      </c>
      <c r="D200" t="s">
        <v>72</v>
      </c>
      <c r="E200" t="s">
        <v>73</v>
      </c>
      <c r="F200" t="s">
        <v>74</v>
      </c>
      <c r="G200" t="s">
        <v>75</v>
      </c>
      <c r="H200" t="s">
        <v>33</v>
      </c>
      <c r="I200" s="8">
        <v>43324</v>
      </c>
      <c r="J200" t="s">
        <v>34</v>
      </c>
      <c r="L200" t="s">
        <v>79</v>
      </c>
      <c r="M200" t="s">
        <v>80</v>
      </c>
      <c r="N200" s="9">
        <v>350</v>
      </c>
      <c r="O200">
        <v>47</v>
      </c>
      <c r="P200" s="10">
        <f>Tabla1[[#This Row],[Precio unitario]]*Tabla1[[#This Row],[Cantidad]]</f>
        <v>16450</v>
      </c>
      <c r="Q200" s="9">
        <v>1628.55</v>
      </c>
    </row>
    <row r="201" spans="1:17" x14ac:dyDescent="0.3">
      <c r="A201" s="7">
        <v>1227</v>
      </c>
      <c r="B201" s="8">
        <v>43322</v>
      </c>
      <c r="C201" s="7">
        <v>10</v>
      </c>
      <c r="D201" t="s">
        <v>72</v>
      </c>
      <c r="E201" t="s">
        <v>73</v>
      </c>
      <c r="F201" t="s">
        <v>74</v>
      </c>
      <c r="G201" t="s">
        <v>75</v>
      </c>
      <c r="H201" t="s">
        <v>33</v>
      </c>
      <c r="I201" s="8">
        <v>43324</v>
      </c>
      <c r="J201" t="s">
        <v>34</v>
      </c>
      <c r="L201" t="s">
        <v>81</v>
      </c>
      <c r="M201" t="s">
        <v>82</v>
      </c>
      <c r="N201" s="9">
        <v>308</v>
      </c>
      <c r="O201">
        <v>97</v>
      </c>
      <c r="P201" s="10">
        <f>Tabla1[[#This Row],[Precio unitario]]*Tabla1[[#This Row],[Cantidad]]</f>
        <v>29876</v>
      </c>
      <c r="Q201" s="9">
        <v>3107.1040000000003</v>
      </c>
    </row>
    <row r="202" spans="1:17" x14ac:dyDescent="0.3">
      <c r="A202" s="7">
        <v>1228</v>
      </c>
      <c r="B202" s="8">
        <v>43322</v>
      </c>
      <c r="C202" s="7">
        <v>10</v>
      </c>
      <c r="D202" t="s">
        <v>72</v>
      </c>
      <c r="E202" t="s">
        <v>73</v>
      </c>
      <c r="F202" t="s">
        <v>74</v>
      </c>
      <c r="G202" t="s">
        <v>75</v>
      </c>
      <c r="H202" t="s">
        <v>33</v>
      </c>
      <c r="I202" s="8">
        <v>43324</v>
      </c>
      <c r="J202" t="s">
        <v>34</v>
      </c>
      <c r="L202" t="s">
        <v>47</v>
      </c>
      <c r="M202" t="s">
        <v>48</v>
      </c>
      <c r="N202" s="9">
        <v>128.79999999999998</v>
      </c>
      <c r="O202">
        <v>96</v>
      </c>
      <c r="P202" s="10">
        <f>Tabla1[[#This Row],[Precio unitario]]*Tabla1[[#This Row],[Cantidad]]</f>
        <v>12364.8</v>
      </c>
      <c r="Q202" s="9">
        <v>1211.7503999999999</v>
      </c>
    </row>
    <row r="203" spans="1:17" x14ac:dyDescent="0.3">
      <c r="A203" s="7">
        <v>1229</v>
      </c>
      <c r="B203" s="8">
        <v>43323</v>
      </c>
      <c r="C203" s="7">
        <v>11</v>
      </c>
      <c r="D203" t="s">
        <v>83</v>
      </c>
      <c r="E203" t="s">
        <v>84</v>
      </c>
      <c r="F203" t="s">
        <v>84</v>
      </c>
      <c r="G203" t="s">
        <v>70</v>
      </c>
      <c r="H203" t="s">
        <v>71</v>
      </c>
      <c r="I203" s="8"/>
      <c r="J203" t="s">
        <v>46</v>
      </c>
      <c r="L203" t="s">
        <v>28</v>
      </c>
      <c r="M203" t="s">
        <v>29</v>
      </c>
      <c r="N203" s="9">
        <v>49</v>
      </c>
      <c r="O203">
        <v>31</v>
      </c>
      <c r="P203" s="10">
        <f>Tabla1[[#This Row],[Precio unitario]]*Tabla1[[#This Row],[Cantidad]]</f>
        <v>1519</v>
      </c>
      <c r="Q203" s="9">
        <v>151.90000000000003</v>
      </c>
    </row>
    <row r="204" spans="1:17" x14ac:dyDescent="0.3">
      <c r="A204" s="7">
        <v>1230</v>
      </c>
      <c r="B204" s="8">
        <v>43323</v>
      </c>
      <c r="C204" s="7">
        <v>11</v>
      </c>
      <c r="D204" t="s">
        <v>83</v>
      </c>
      <c r="E204" t="s">
        <v>84</v>
      </c>
      <c r="F204" t="s">
        <v>84</v>
      </c>
      <c r="G204" t="s">
        <v>70</v>
      </c>
      <c r="H204" t="s">
        <v>71</v>
      </c>
      <c r="I204" s="8"/>
      <c r="J204" t="s">
        <v>46</v>
      </c>
      <c r="L204" t="s">
        <v>76</v>
      </c>
      <c r="M204" t="s">
        <v>27</v>
      </c>
      <c r="N204" s="9">
        <v>41.86</v>
      </c>
      <c r="O204">
        <v>52</v>
      </c>
      <c r="P204" s="10">
        <f>Tabla1[[#This Row],[Precio unitario]]*Tabla1[[#This Row],[Cantidad]]</f>
        <v>2176.7199999999998</v>
      </c>
      <c r="Q204" s="9">
        <v>224.20216000000005</v>
      </c>
    </row>
    <row r="205" spans="1:17" x14ac:dyDescent="0.3">
      <c r="A205" s="7">
        <v>1231</v>
      </c>
      <c r="B205" s="8">
        <v>43313</v>
      </c>
      <c r="C205" s="7">
        <v>1</v>
      </c>
      <c r="D205" t="s">
        <v>85</v>
      </c>
      <c r="E205" t="s">
        <v>86</v>
      </c>
      <c r="F205" t="s">
        <v>87</v>
      </c>
      <c r="G205" t="s">
        <v>44</v>
      </c>
      <c r="H205" t="s">
        <v>45</v>
      </c>
      <c r="I205" s="8"/>
      <c r="L205" t="s">
        <v>39</v>
      </c>
      <c r="M205" t="s">
        <v>27</v>
      </c>
      <c r="N205" s="9">
        <v>252</v>
      </c>
      <c r="O205">
        <v>91</v>
      </c>
      <c r="P205" s="10">
        <f>Tabla1[[#This Row],[Precio unitario]]*Tabla1[[#This Row],[Cantidad]]</f>
        <v>22932</v>
      </c>
      <c r="Q205" s="9">
        <v>2224.404</v>
      </c>
    </row>
    <row r="206" spans="1:17" x14ac:dyDescent="0.3">
      <c r="A206" s="7">
        <v>1232</v>
      </c>
      <c r="B206" s="8">
        <v>43313</v>
      </c>
      <c r="C206" s="7">
        <v>1</v>
      </c>
      <c r="D206" t="s">
        <v>85</v>
      </c>
      <c r="E206" t="s">
        <v>86</v>
      </c>
      <c r="F206" t="s">
        <v>87</v>
      </c>
      <c r="G206" t="s">
        <v>44</v>
      </c>
      <c r="H206" t="s">
        <v>45</v>
      </c>
      <c r="I206" s="8"/>
      <c r="L206" t="s">
        <v>40</v>
      </c>
      <c r="M206" t="s">
        <v>27</v>
      </c>
      <c r="N206" s="9">
        <v>644</v>
      </c>
      <c r="O206">
        <v>14</v>
      </c>
      <c r="P206" s="10">
        <f>Tabla1[[#This Row],[Precio unitario]]*Tabla1[[#This Row],[Cantidad]]</f>
        <v>9016</v>
      </c>
      <c r="Q206" s="9">
        <v>892.58400000000006</v>
      </c>
    </row>
    <row r="207" spans="1:17" x14ac:dyDescent="0.3">
      <c r="A207" s="7">
        <v>1233</v>
      </c>
      <c r="B207" s="8">
        <v>43313</v>
      </c>
      <c r="C207" s="7">
        <v>1</v>
      </c>
      <c r="D207" t="s">
        <v>85</v>
      </c>
      <c r="E207" t="s">
        <v>86</v>
      </c>
      <c r="F207" t="s">
        <v>87</v>
      </c>
      <c r="G207" t="s">
        <v>44</v>
      </c>
      <c r="H207" t="s">
        <v>45</v>
      </c>
      <c r="I207" s="8"/>
      <c r="L207" t="s">
        <v>76</v>
      </c>
      <c r="M207" t="s">
        <v>27</v>
      </c>
      <c r="N207" s="9">
        <v>41.86</v>
      </c>
      <c r="O207">
        <v>44</v>
      </c>
      <c r="P207" s="10">
        <f>Tabla1[[#This Row],[Precio unitario]]*Tabla1[[#This Row],[Cantidad]]</f>
        <v>1841.84</v>
      </c>
      <c r="Q207" s="9">
        <v>186.02584000000002</v>
      </c>
    </row>
    <row r="208" spans="1:17" x14ac:dyDescent="0.3">
      <c r="A208" s="7">
        <v>1234</v>
      </c>
      <c r="B208" s="8">
        <v>43340</v>
      </c>
      <c r="C208" s="7">
        <v>28</v>
      </c>
      <c r="D208" t="s">
        <v>67</v>
      </c>
      <c r="E208" t="s">
        <v>68</v>
      </c>
      <c r="F208" t="s">
        <v>69</v>
      </c>
      <c r="G208" t="s">
        <v>70</v>
      </c>
      <c r="H208" t="s">
        <v>71</v>
      </c>
      <c r="I208" s="8">
        <v>43342</v>
      </c>
      <c r="J208" t="s">
        <v>46</v>
      </c>
      <c r="K208" t="s">
        <v>35</v>
      </c>
      <c r="L208" t="s">
        <v>59</v>
      </c>
      <c r="M208" t="s">
        <v>60</v>
      </c>
      <c r="N208" s="9">
        <v>135.1</v>
      </c>
      <c r="O208">
        <v>97</v>
      </c>
      <c r="P208" s="10">
        <f>Tabla1[[#This Row],[Precio unitario]]*Tabla1[[#This Row],[Cantidad]]</f>
        <v>13104.699999999999</v>
      </c>
      <c r="Q208" s="9">
        <v>1336.6794000000002</v>
      </c>
    </row>
    <row r="209" spans="1:17" x14ac:dyDescent="0.3">
      <c r="A209" s="7">
        <v>1235</v>
      </c>
      <c r="B209" s="8">
        <v>43340</v>
      </c>
      <c r="C209" s="7">
        <v>28</v>
      </c>
      <c r="D209" t="s">
        <v>67</v>
      </c>
      <c r="E209" t="s">
        <v>68</v>
      </c>
      <c r="F209" t="s">
        <v>69</v>
      </c>
      <c r="G209" t="s">
        <v>70</v>
      </c>
      <c r="H209" t="s">
        <v>71</v>
      </c>
      <c r="I209" s="8">
        <v>43342</v>
      </c>
      <c r="J209" t="s">
        <v>46</v>
      </c>
      <c r="K209" t="s">
        <v>35</v>
      </c>
      <c r="L209" t="s">
        <v>88</v>
      </c>
      <c r="M209" t="s">
        <v>89</v>
      </c>
      <c r="N209" s="9">
        <v>257.59999999999997</v>
      </c>
      <c r="O209">
        <v>80</v>
      </c>
      <c r="P209" s="10">
        <f>Tabla1[[#This Row],[Precio unitario]]*Tabla1[[#This Row],[Cantidad]]</f>
        <v>20607.999999999996</v>
      </c>
      <c r="Q209" s="9">
        <v>2102.0160000000005</v>
      </c>
    </row>
    <row r="210" spans="1:17" x14ac:dyDescent="0.3">
      <c r="A210" s="7">
        <v>1236</v>
      </c>
      <c r="B210" s="8">
        <v>43321</v>
      </c>
      <c r="C210" s="7">
        <v>9</v>
      </c>
      <c r="D210" t="s">
        <v>90</v>
      </c>
      <c r="E210" t="s">
        <v>91</v>
      </c>
      <c r="F210" t="s">
        <v>51</v>
      </c>
      <c r="G210" t="s">
        <v>92</v>
      </c>
      <c r="H210" t="s">
        <v>23</v>
      </c>
      <c r="I210" s="8">
        <v>43323</v>
      </c>
      <c r="J210" t="s">
        <v>34</v>
      </c>
      <c r="K210" t="s">
        <v>25</v>
      </c>
      <c r="L210" t="s">
        <v>93</v>
      </c>
      <c r="M210" t="s">
        <v>94</v>
      </c>
      <c r="N210" s="9">
        <v>273</v>
      </c>
      <c r="O210">
        <v>66</v>
      </c>
      <c r="P210" s="10">
        <f>Tabla1[[#This Row],[Precio unitario]]*Tabla1[[#This Row],[Cantidad]]</f>
        <v>18018</v>
      </c>
      <c r="Q210" s="9">
        <v>1855.854</v>
      </c>
    </row>
    <row r="211" spans="1:17" x14ac:dyDescent="0.3">
      <c r="A211" s="7">
        <v>1237</v>
      </c>
      <c r="B211" s="8">
        <v>43321</v>
      </c>
      <c r="C211" s="7">
        <v>9</v>
      </c>
      <c r="D211" t="s">
        <v>90</v>
      </c>
      <c r="E211" t="s">
        <v>91</v>
      </c>
      <c r="F211" t="s">
        <v>51</v>
      </c>
      <c r="G211" t="s">
        <v>92</v>
      </c>
      <c r="H211" t="s">
        <v>23</v>
      </c>
      <c r="I211" s="8">
        <v>43323</v>
      </c>
      <c r="J211" t="s">
        <v>34</v>
      </c>
      <c r="K211" t="s">
        <v>25</v>
      </c>
      <c r="L211" t="s">
        <v>95</v>
      </c>
      <c r="M211" t="s">
        <v>96</v>
      </c>
      <c r="N211" s="9">
        <v>487.19999999999993</v>
      </c>
      <c r="O211">
        <v>32</v>
      </c>
      <c r="P211" s="10">
        <f>Tabla1[[#This Row],[Precio unitario]]*Tabla1[[#This Row],[Cantidad]]</f>
        <v>15590.399999999998</v>
      </c>
      <c r="Q211" s="9">
        <v>1559.04</v>
      </c>
    </row>
    <row r="212" spans="1:17" x14ac:dyDescent="0.3">
      <c r="A212" s="7">
        <v>1238</v>
      </c>
      <c r="B212" s="8">
        <v>43318</v>
      </c>
      <c r="C212" s="7">
        <v>6</v>
      </c>
      <c r="D212" t="s">
        <v>61</v>
      </c>
      <c r="E212" t="s">
        <v>62</v>
      </c>
      <c r="F212" t="s">
        <v>63</v>
      </c>
      <c r="G212" t="s">
        <v>64</v>
      </c>
      <c r="H212" t="s">
        <v>45</v>
      </c>
      <c r="I212" s="8">
        <v>43320</v>
      </c>
      <c r="J212" t="s">
        <v>24</v>
      </c>
      <c r="K212" t="s">
        <v>35</v>
      </c>
      <c r="L212" t="s">
        <v>26</v>
      </c>
      <c r="M212" t="s">
        <v>27</v>
      </c>
      <c r="N212" s="9">
        <v>196</v>
      </c>
      <c r="O212">
        <v>52</v>
      </c>
      <c r="P212" s="10">
        <f>Tabla1[[#This Row],[Precio unitario]]*Tabla1[[#This Row],[Cantidad]]</f>
        <v>10192</v>
      </c>
      <c r="Q212" s="9">
        <v>1019.1999999999999</v>
      </c>
    </row>
    <row r="213" spans="1:17" x14ac:dyDescent="0.3">
      <c r="A213" s="7">
        <v>1239</v>
      </c>
      <c r="B213" s="8">
        <v>43320</v>
      </c>
      <c r="C213" s="7">
        <v>8</v>
      </c>
      <c r="D213" t="s">
        <v>41</v>
      </c>
      <c r="E213" t="s">
        <v>42</v>
      </c>
      <c r="F213" t="s">
        <v>43</v>
      </c>
      <c r="G213" t="s">
        <v>44</v>
      </c>
      <c r="H213" t="s">
        <v>45</v>
      </c>
      <c r="I213" s="8">
        <v>43322</v>
      </c>
      <c r="J213" t="s">
        <v>24</v>
      </c>
      <c r="K213" t="s">
        <v>25</v>
      </c>
      <c r="L213" t="s">
        <v>65</v>
      </c>
      <c r="M213" t="s">
        <v>66</v>
      </c>
      <c r="N213" s="9">
        <v>560</v>
      </c>
      <c r="O213">
        <v>78</v>
      </c>
      <c r="P213" s="10">
        <f>Tabla1[[#This Row],[Precio unitario]]*Tabla1[[#This Row],[Cantidad]]</f>
        <v>43680</v>
      </c>
      <c r="Q213" s="9">
        <v>4455.3600000000006</v>
      </c>
    </row>
    <row r="214" spans="1:17" x14ac:dyDescent="0.3">
      <c r="A214" s="7">
        <v>1240</v>
      </c>
      <c r="B214" s="8">
        <v>43320</v>
      </c>
      <c r="C214" s="7">
        <v>8</v>
      </c>
      <c r="D214" t="s">
        <v>41</v>
      </c>
      <c r="E214" t="s">
        <v>42</v>
      </c>
      <c r="F214" t="s">
        <v>43</v>
      </c>
      <c r="G214" t="s">
        <v>44</v>
      </c>
      <c r="H214" t="s">
        <v>45</v>
      </c>
      <c r="I214" s="8">
        <v>43322</v>
      </c>
      <c r="J214" t="s">
        <v>24</v>
      </c>
      <c r="K214" t="s">
        <v>25</v>
      </c>
      <c r="L214" t="s">
        <v>47</v>
      </c>
      <c r="M214" t="s">
        <v>48</v>
      </c>
      <c r="N214" s="9">
        <v>128.79999999999998</v>
      </c>
      <c r="O214">
        <v>54</v>
      </c>
      <c r="P214" s="10">
        <f>Tabla1[[#This Row],[Precio unitario]]*Tabla1[[#This Row],[Cantidad]]</f>
        <v>6955.1999999999989</v>
      </c>
      <c r="Q214" s="9">
        <v>688.56479999999999</v>
      </c>
    </row>
    <row r="215" spans="1:17" x14ac:dyDescent="0.3">
      <c r="A215" s="7">
        <v>1241</v>
      </c>
      <c r="B215" s="8">
        <v>43337</v>
      </c>
      <c r="C215" s="7">
        <v>25</v>
      </c>
      <c r="D215" t="s">
        <v>99</v>
      </c>
      <c r="E215" t="s">
        <v>73</v>
      </c>
      <c r="F215" t="s">
        <v>74</v>
      </c>
      <c r="G215" t="s">
        <v>75</v>
      </c>
      <c r="H215" t="s">
        <v>33</v>
      </c>
      <c r="I215" s="8">
        <v>43339</v>
      </c>
      <c r="J215" t="s">
        <v>34</v>
      </c>
      <c r="K215" t="s">
        <v>58</v>
      </c>
      <c r="L215" t="s">
        <v>104</v>
      </c>
      <c r="M215" t="s">
        <v>48</v>
      </c>
      <c r="N215" s="9">
        <v>140</v>
      </c>
      <c r="O215">
        <v>55</v>
      </c>
      <c r="P215" s="10">
        <f>Tabla1[[#This Row],[Precio unitario]]*Tabla1[[#This Row],[Cantidad]]</f>
        <v>7700</v>
      </c>
      <c r="Q215" s="9">
        <v>731.5</v>
      </c>
    </row>
    <row r="216" spans="1:17" x14ac:dyDescent="0.3">
      <c r="A216" s="7">
        <v>1242</v>
      </c>
      <c r="B216" s="8">
        <v>43338</v>
      </c>
      <c r="C216" s="7">
        <v>26</v>
      </c>
      <c r="D216" t="s">
        <v>100</v>
      </c>
      <c r="E216" t="s">
        <v>84</v>
      </c>
      <c r="F216" t="s">
        <v>84</v>
      </c>
      <c r="G216" t="s">
        <v>70</v>
      </c>
      <c r="H216" t="s">
        <v>71</v>
      </c>
      <c r="I216" s="8">
        <v>43340</v>
      </c>
      <c r="J216" t="s">
        <v>46</v>
      </c>
      <c r="K216" t="s">
        <v>35</v>
      </c>
      <c r="L216" t="s">
        <v>105</v>
      </c>
      <c r="M216" t="s">
        <v>106</v>
      </c>
      <c r="N216" s="9">
        <v>298.90000000000003</v>
      </c>
      <c r="O216">
        <v>60</v>
      </c>
      <c r="P216" s="10">
        <f>Tabla1[[#This Row],[Precio unitario]]*Tabla1[[#This Row],[Cantidad]]</f>
        <v>17934.000000000004</v>
      </c>
      <c r="Q216" s="9">
        <v>1811.3340000000001</v>
      </c>
    </row>
    <row r="217" spans="1:17" x14ac:dyDescent="0.3">
      <c r="A217" s="7">
        <v>1243</v>
      </c>
      <c r="B217" s="8">
        <v>43338</v>
      </c>
      <c r="C217" s="7">
        <v>26</v>
      </c>
      <c r="D217" t="s">
        <v>100</v>
      </c>
      <c r="E217" t="s">
        <v>84</v>
      </c>
      <c r="F217" t="s">
        <v>84</v>
      </c>
      <c r="G217" t="s">
        <v>70</v>
      </c>
      <c r="H217" t="s">
        <v>71</v>
      </c>
      <c r="I217" s="8">
        <v>43340</v>
      </c>
      <c r="J217" t="s">
        <v>46</v>
      </c>
      <c r="K217" t="s">
        <v>35</v>
      </c>
      <c r="L217" t="s">
        <v>59</v>
      </c>
      <c r="M217" t="s">
        <v>60</v>
      </c>
      <c r="N217" s="9">
        <v>135.1</v>
      </c>
      <c r="O217">
        <v>19</v>
      </c>
      <c r="P217" s="10">
        <f>Tabla1[[#This Row],[Precio unitario]]*Tabla1[[#This Row],[Cantidad]]</f>
        <v>2566.9</v>
      </c>
      <c r="Q217" s="9">
        <v>243.85550000000001</v>
      </c>
    </row>
    <row r="218" spans="1:17" x14ac:dyDescent="0.3">
      <c r="A218" s="7">
        <v>1244</v>
      </c>
      <c r="B218" s="8">
        <v>43338</v>
      </c>
      <c r="C218" s="7">
        <v>26</v>
      </c>
      <c r="D218" t="s">
        <v>100</v>
      </c>
      <c r="E218" t="s">
        <v>84</v>
      </c>
      <c r="F218" t="s">
        <v>84</v>
      </c>
      <c r="G218" t="s">
        <v>70</v>
      </c>
      <c r="H218" t="s">
        <v>71</v>
      </c>
      <c r="I218" s="8">
        <v>43340</v>
      </c>
      <c r="J218" t="s">
        <v>46</v>
      </c>
      <c r="K218" t="s">
        <v>35</v>
      </c>
      <c r="L218" t="s">
        <v>88</v>
      </c>
      <c r="M218" t="s">
        <v>89</v>
      </c>
      <c r="N218" s="9">
        <v>257.59999999999997</v>
      </c>
      <c r="O218">
        <v>66</v>
      </c>
      <c r="P218" s="10">
        <f>Tabla1[[#This Row],[Precio unitario]]*Tabla1[[#This Row],[Cantidad]]</f>
        <v>17001.599999999999</v>
      </c>
      <c r="Q218" s="9">
        <v>1751.1648</v>
      </c>
    </row>
    <row r="219" spans="1:17" x14ac:dyDescent="0.3">
      <c r="A219" s="7">
        <v>1245</v>
      </c>
      <c r="B219" s="8">
        <v>43341</v>
      </c>
      <c r="C219" s="7">
        <v>29</v>
      </c>
      <c r="D219" t="s">
        <v>49</v>
      </c>
      <c r="E219" t="s">
        <v>50</v>
      </c>
      <c r="F219" t="s">
        <v>51</v>
      </c>
      <c r="G219" t="s">
        <v>52</v>
      </c>
      <c r="H219" t="s">
        <v>23</v>
      </c>
      <c r="I219" s="8">
        <v>43343</v>
      </c>
      <c r="J219" t="s">
        <v>24</v>
      </c>
      <c r="K219" t="s">
        <v>25</v>
      </c>
      <c r="L219" t="s">
        <v>26</v>
      </c>
      <c r="M219" t="s">
        <v>27</v>
      </c>
      <c r="N219" s="9">
        <v>196</v>
      </c>
      <c r="O219">
        <v>42</v>
      </c>
      <c r="P219" s="10">
        <f>Tabla1[[#This Row],[Precio unitario]]*Tabla1[[#This Row],[Cantidad]]</f>
        <v>8232</v>
      </c>
      <c r="Q219" s="9">
        <v>831.43200000000002</v>
      </c>
    </row>
    <row r="220" spans="1:17" x14ac:dyDescent="0.3">
      <c r="A220" s="7">
        <v>1246</v>
      </c>
      <c r="B220" s="8">
        <v>43318</v>
      </c>
      <c r="C220" s="7">
        <v>6</v>
      </c>
      <c r="D220" t="s">
        <v>61</v>
      </c>
      <c r="E220" t="s">
        <v>62</v>
      </c>
      <c r="F220" t="s">
        <v>63</v>
      </c>
      <c r="G220" t="s">
        <v>64</v>
      </c>
      <c r="H220" t="s">
        <v>45</v>
      </c>
      <c r="I220" s="8">
        <v>43320</v>
      </c>
      <c r="J220" t="s">
        <v>46</v>
      </c>
      <c r="K220" t="s">
        <v>25</v>
      </c>
      <c r="L220" t="s">
        <v>53</v>
      </c>
      <c r="M220" t="s">
        <v>54</v>
      </c>
      <c r="N220" s="9">
        <v>178.5</v>
      </c>
      <c r="O220">
        <v>72</v>
      </c>
      <c r="P220" s="10">
        <f>Tabla1[[#This Row],[Precio unitario]]*Tabla1[[#This Row],[Cantidad]]</f>
        <v>12852</v>
      </c>
      <c r="Q220" s="9">
        <v>1246.644</v>
      </c>
    </row>
    <row r="221" spans="1:17" x14ac:dyDescent="0.3">
      <c r="A221" s="7">
        <v>1248</v>
      </c>
      <c r="B221" s="8">
        <v>43316</v>
      </c>
      <c r="C221" s="7">
        <v>4</v>
      </c>
      <c r="D221" t="s">
        <v>30</v>
      </c>
      <c r="E221" t="s">
        <v>31</v>
      </c>
      <c r="F221" t="s">
        <v>31</v>
      </c>
      <c r="G221" t="s">
        <v>32</v>
      </c>
      <c r="H221" t="s">
        <v>33</v>
      </c>
      <c r="I221" s="8">
        <v>43318</v>
      </c>
      <c r="J221" t="s">
        <v>34</v>
      </c>
      <c r="K221" t="s">
        <v>35</v>
      </c>
      <c r="L221" t="s">
        <v>107</v>
      </c>
      <c r="M221" t="s">
        <v>80</v>
      </c>
      <c r="N221" s="9">
        <v>1134</v>
      </c>
      <c r="O221">
        <v>32</v>
      </c>
      <c r="P221" s="10">
        <f>Tabla1[[#This Row],[Precio unitario]]*Tabla1[[#This Row],[Cantidad]]</f>
        <v>36288</v>
      </c>
      <c r="Q221" s="9">
        <v>3519.9359999999997</v>
      </c>
    </row>
    <row r="222" spans="1:17" x14ac:dyDescent="0.3">
      <c r="A222" s="7">
        <v>1249</v>
      </c>
      <c r="B222" s="8">
        <v>43316</v>
      </c>
      <c r="C222" s="7">
        <v>4</v>
      </c>
      <c r="D222" t="s">
        <v>30</v>
      </c>
      <c r="E222" t="s">
        <v>31</v>
      </c>
      <c r="F222" t="s">
        <v>31</v>
      </c>
      <c r="G222" t="s">
        <v>32</v>
      </c>
      <c r="H222" t="s">
        <v>33</v>
      </c>
      <c r="I222" s="8">
        <v>43318</v>
      </c>
      <c r="J222" t="s">
        <v>34</v>
      </c>
      <c r="K222" t="s">
        <v>35</v>
      </c>
      <c r="L222" t="s">
        <v>108</v>
      </c>
      <c r="M222" t="s">
        <v>109</v>
      </c>
      <c r="N222" s="9">
        <v>98</v>
      </c>
      <c r="O222">
        <v>76</v>
      </c>
      <c r="P222" s="10">
        <f>Tabla1[[#This Row],[Precio unitario]]*Tabla1[[#This Row],[Cantidad]]</f>
        <v>7448</v>
      </c>
      <c r="Q222" s="9">
        <v>752.24800000000005</v>
      </c>
    </row>
    <row r="223" spans="1:17" x14ac:dyDescent="0.3">
      <c r="A223" s="7">
        <v>1250</v>
      </c>
      <c r="B223" s="8">
        <v>43353</v>
      </c>
      <c r="C223" s="7">
        <v>10</v>
      </c>
      <c r="D223" t="s">
        <v>72</v>
      </c>
      <c r="E223" t="s">
        <v>73</v>
      </c>
      <c r="F223" t="s">
        <v>74</v>
      </c>
      <c r="G223" t="s">
        <v>75</v>
      </c>
      <c r="H223" t="s">
        <v>33</v>
      </c>
      <c r="I223" s="8">
        <v>43355</v>
      </c>
      <c r="J223" t="s">
        <v>34</v>
      </c>
      <c r="L223" t="s">
        <v>47</v>
      </c>
      <c r="M223" t="s">
        <v>48</v>
      </c>
      <c r="N223" s="9">
        <v>128.79999999999998</v>
      </c>
      <c r="O223">
        <v>83</v>
      </c>
      <c r="P223" s="10">
        <f>Tabla1[[#This Row],[Precio unitario]]*Tabla1[[#This Row],[Cantidad]]</f>
        <v>10690.399999999998</v>
      </c>
      <c r="Q223" s="9">
        <v>1047.6591999999998</v>
      </c>
    </row>
    <row r="224" spans="1:17" x14ac:dyDescent="0.3">
      <c r="A224" s="7">
        <v>1251</v>
      </c>
      <c r="B224" s="8">
        <v>43354</v>
      </c>
      <c r="C224" s="7">
        <v>11</v>
      </c>
      <c r="D224" t="s">
        <v>83</v>
      </c>
      <c r="E224" t="s">
        <v>84</v>
      </c>
      <c r="F224" t="s">
        <v>84</v>
      </c>
      <c r="G224" t="s">
        <v>70</v>
      </c>
      <c r="H224" t="s">
        <v>71</v>
      </c>
      <c r="I224" s="8"/>
      <c r="J224" t="s">
        <v>46</v>
      </c>
      <c r="L224" t="s">
        <v>28</v>
      </c>
      <c r="M224" t="s">
        <v>29</v>
      </c>
      <c r="N224" s="9">
        <v>49</v>
      </c>
      <c r="O224">
        <v>91</v>
      </c>
      <c r="P224" s="10">
        <f>Tabla1[[#This Row],[Precio unitario]]*Tabla1[[#This Row],[Cantidad]]</f>
        <v>4459</v>
      </c>
      <c r="Q224" s="9">
        <v>436.98200000000003</v>
      </c>
    </row>
    <row r="225" spans="1:17" x14ac:dyDescent="0.3">
      <c r="A225" s="7">
        <v>1252</v>
      </c>
      <c r="B225" s="8">
        <v>43354</v>
      </c>
      <c r="C225" s="7">
        <v>11</v>
      </c>
      <c r="D225" t="s">
        <v>83</v>
      </c>
      <c r="E225" t="s">
        <v>84</v>
      </c>
      <c r="F225" t="s">
        <v>84</v>
      </c>
      <c r="G225" t="s">
        <v>70</v>
      </c>
      <c r="H225" t="s">
        <v>71</v>
      </c>
      <c r="I225" s="8"/>
      <c r="J225" t="s">
        <v>46</v>
      </c>
      <c r="L225" t="s">
        <v>76</v>
      </c>
      <c r="M225" t="s">
        <v>27</v>
      </c>
      <c r="N225" s="9">
        <v>41.86</v>
      </c>
      <c r="O225">
        <v>64</v>
      </c>
      <c r="P225" s="10">
        <f>Tabla1[[#This Row],[Precio unitario]]*Tabla1[[#This Row],[Cantidad]]</f>
        <v>2679.04</v>
      </c>
      <c r="Q225" s="9">
        <v>273.26208000000003</v>
      </c>
    </row>
    <row r="226" spans="1:17" x14ac:dyDescent="0.3">
      <c r="A226" s="7">
        <v>1253</v>
      </c>
      <c r="B226" s="8">
        <v>43344</v>
      </c>
      <c r="C226" s="7">
        <v>1</v>
      </c>
      <c r="D226" t="s">
        <v>85</v>
      </c>
      <c r="E226" t="s">
        <v>86</v>
      </c>
      <c r="F226" t="s">
        <v>87</v>
      </c>
      <c r="G226" t="s">
        <v>44</v>
      </c>
      <c r="H226" t="s">
        <v>45</v>
      </c>
      <c r="I226" s="8"/>
      <c r="L226" t="s">
        <v>39</v>
      </c>
      <c r="M226" t="s">
        <v>27</v>
      </c>
      <c r="N226" s="9">
        <v>252</v>
      </c>
      <c r="O226">
        <v>58</v>
      </c>
      <c r="P226" s="10">
        <f>Tabla1[[#This Row],[Precio unitario]]*Tabla1[[#This Row],[Cantidad]]</f>
        <v>14616</v>
      </c>
      <c r="Q226" s="9">
        <v>1446.9840000000002</v>
      </c>
    </row>
    <row r="227" spans="1:17" x14ac:dyDescent="0.3">
      <c r="A227" s="7">
        <v>1254</v>
      </c>
      <c r="B227" s="8">
        <v>43344</v>
      </c>
      <c r="C227" s="7">
        <v>1</v>
      </c>
      <c r="D227" t="s">
        <v>85</v>
      </c>
      <c r="E227" t="s">
        <v>86</v>
      </c>
      <c r="F227" t="s">
        <v>87</v>
      </c>
      <c r="G227" t="s">
        <v>44</v>
      </c>
      <c r="H227" t="s">
        <v>45</v>
      </c>
      <c r="I227" s="8"/>
      <c r="L227" t="s">
        <v>40</v>
      </c>
      <c r="M227" t="s">
        <v>27</v>
      </c>
      <c r="N227" s="9">
        <v>644</v>
      </c>
      <c r="O227">
        <v>97</v>
      </c>
      <c r="P227" s="10">
        <f>Tabla1[[#This Row],[Precio unitario]]*Tabla1[[#This Row],[Cantidad]]</f>
        <v>62468</v>
      </c>
      <c r="Q227" s="9">
        <v>6496.6720000000005</v>
      </c>
    </row>
    <row r="228" spans="1:17" x14ac:dyDescent="0.3">
      <c r="A228" s="7">
        <v>1255</v>
      </c>
      <c r="B228" s="8">
        <v>43344</v>
      </c>
      <c r="C228" s="7">
        <v>1</v>
      </c>
      <c r="D228" t="s">
        <v>85</v>
      </c>
      <c r="E228" t="s">
        <v>86</v>
      </c>
      <c r="F228" t="s">
        <v>87</v>
      </c>
      <c r="G228" t="s">
        <v>44</v>
      </c>
      <c r="H228" t="s">
        <v>45</v>
      </c>
      <c r="I228" s="8"/>
      <c r="L228" t="s">
        <v>76</v>
      </c>
      <c r="M228" t="s">
        <v>27</v>
      </c>
      <c r="N228" s="9">
        <v>41.86</v>
      </c>
      <c r="O228">
        <v>14</v>
      </c>
      <c r="P228" s="10">
        <f>Tabla1[[#This Row],[Precio unitario]]*Tabla1[[#This Row],[Cantidad]]</f>
        <v>586.04</v>
      </c>
      <c r="Q228" s="9">
        <v>60.948160000000001</v>
      </c>
    </row>
    <row r="229" spans="1:17" x14ac:dyDescent="0.3">
      <c r="A229" s="7">
        <v>1256</v>
      </c>
      <c r="B229" s="8">
        <v>43371</v>
      </c>
      <c r="C229" s="7">
        <v>28</v>
      </c>
      <c r="D229" t="s">
        <v>67</v>
      </c>
      <c r="E229" t="s">
        <v>68</v>
      </c>
      <c r="F229" t="s">
        <v>69</v>
      </c>
      <c r="G229" t="s">
        <v>70</v>
      </c>
      <c r="H229" t="s">
        <v>71</v>
      </c>
      <c r="I229" s="8">
        <v>43373</v>
      </c>
      <c r="J229" t="s">
        <v>46</v>
      </c>
      <c r="K229" t="s">
        <v>35</v>
      </c>
      <c r="L229" t="s">
        <v>59</v>
      </c>
      <c r="M229" t="s">
        <v>60</v>
      </c>
      <c r="N229" s="9">
        <v>135.1</v>
      </c>
      <c r="O229">
        <v>68</v>
      </c>
      <c r="P229" s="10">
        <f>Tabla1[[#This Row],[Precio unitario]]*Tabla1[[#This Row],[Cantidad]]</f>
        <v>9186.7999999999993</v>
      </c>
      <c r="Q229" s="9">
        <v>900.30640000000017</v>
      </c>
    </row>
    <row r="230" spans="1:17" x14ac:dyDescent="0.3">
      <c r="A230" s="7">
        <v>1257</v>
      </c>
      <c r="B230" s="8">
        <v>43371</v>
      </c>
      <c r="C230" s="7">
        <v>28</v>
      </c>
      <c r="D230" t="s">
        <v>67</v>
      </c>
      <c r="E230" t="s">
        <v>68</v>
      </c>
      <c r="F230" t="s">
        <v>69</v>
      </c>
      <c r="G230" t="s">
        <v>70</v>
      </c>
      <c r="H230" t="s">
        <v>71</v>
      </c>
      <c r="I230" s="8">
        <v>43373</v>
      </c>
      <c r="J230" t="s">
        <v>46</v>
      </c>
      <c r="K230" t="s">
        <v>35</v>
      </c>
      <c r="L230" t="s">
        <v>88</v>
      </c>
      <c r="M230" t="s">
        <v>89</v>
      </c>
      <c r="N230" s="9">
        <v>257.59999999999997</v>
      </c>
      <c r="O230">
        <v>32</v>
      </c>
      <c r="P230" s="10">
        <f>Tabla1[[#This Row],[Precio unitario]]*Tabla1[[#This Row],[Cantidad]]</f>
        <v>8243.1999999999989</v>
      </c>
      <c r="Q230" s="9">
        <v>824.31999999999994</v>
      </c>
    </row>
    <row r="231" spans="1:17" x14ac:dyDescent="0.3">
      <c r="A231" s="7">
        <v>1258</v>
      </c>
      <c r="B231" s="8">
        <v>43352</v>
      </c>
      <c r="C231" s="7">
        <v>9</v>
      </c>
      <c r="D231" t="s">
        <v>90</v>
      </c>
      <c r="E231" t="s">
        <v>91</v>
      </c>
      <c r="F231" t="s">
        <v>51</v>
      </c>
      <c r="G231" t="s">
        <v>92</v>
      </c>
      <c r="H231" t="s">
        <v>23</v>
      </c>
      <c r="I231" s="8">
        <v>43354</v>
      </c>
      <c r="J231" t="s">
        <v>34</v>
      </c>
      <c r="K231" t="s">
        <v>25</v>
      </c>
      <c r="L231" t="s">
        <v>93</v>
      </c>
      <c r="M231" t="s">
        <v>94</v>
      </c>
      <c r="N231" s="9">
        <v>273</v>
      </c>
      <c r="O231">
        <v>48</v>
      </c>
      <c r="P231" s="10">
        <f>Tabla1[[#This Row],[Precio unitario]]*Tabla1[[#This Row],[Cantidad]]</f>
        <v>13104</v>
      </c>
      <c r="Q231" s="9">
        <v>1323.5040000000001</v>
      </c>
    </row>
    <row r="232" spans="1:17" x14ac:dyDescent="0.3">
      <c r="A232" s="7">
        <v>1259</v>
      </c>
      <c r="B232" s="8">
        <v>43352</v>
      </c>
      <c r="C232" s="7">
        <v>9</v>
      </c>
      <c r="D232" t="s">
        <v>90</v>
      </c>
      <c r="E232" t="s">
        <v>91</v>
      </c>
      <c r="F232" t="s">
        <v>51</v>
      </c>
      <c r="G232" t="s">
        <v>92</v>
      </c>
      <c r="H232" t="s">
        <v>23</v>
      </c>
      <c r="I232" s="8">
        <v>43354</v>
      </c>
      <c r="J232" t="s">
        <v>34</v>
      </c>
      <c r="K232" t="s">
        <v>25</v>
      </c>
      <c r="L232" t="s">
        <v>95</v>
      </c>
      <c r="M232" t="s">
        <v>96</v>
      </c>
      <c r="N232" s="9">
        <v>487.19999999999993</v>
      </c>
      <c r="O232">
        <v>57</v>
      </c>
      <c r="P232" s="10">
        <f>Tabla1[[#This Row],[Precio unitario]]*Tabla1[[#This Row],[Cantidad]]</f>
        <v>27770.399999999998</v>
      </c>
      <c r="Q232" s="9">
        <v>2721.4992000000002</v>
      </c>
    </row>
    <row r="233" spans="1:17" x14ac:dyDescent="0.3">
      <c r="A233" s="7">
        <v>1260</v>
      </c>
      <c r="B233" s="8">
        <v>43349</v>
      </c>
      <c r="C233" s="7">
        <v>6</v>
      </c>
      <c r="D233" t="s">
        <v>61</v>
      </c>
      <c r="E233" t="s">
        <v>62</v>
      </c>
      <c r="F233" t="s">
        <v>63</v>
      </c>
      <c r="G233" t="s">
        <v>64</v>
      </c>
      <c r="H233" t="s">
        <v>45</v>
      </c>
      <c r="I233" s="8">
        <v>43351</v>
      </c>
      <c r="J233" t="s">
        <v>24</v>
      </c>
      <c r="K233" t="s">
        <v>35</v>
      </c>
      <c r="L233" t="s">
        <v>26</v>
      </c>
      <c r="M233" t="s">
        <v>27</v>
      </c>
      <c r="N233" s="9">
        <v>196</v>
      </c>
      <c r="O233">
        <v>67</v>
      </c>
      <c r="P233" s="10">
        <f>Tabla1[[#This Row],[Precio unitario]]*Tabla1[[#This Row],[Cantidad]]</f>
        <v>13132</v>
      </c>
      <c r="Q233" s="9">
        <v>1378.8600000000001</v>
      </c>
    </row>
    <row r="234" spans="1:17" x14ac:dyDescent="0.3">
      <c r="A234" s="7">
        <v>1261</v>
      </c>
      <c r="B234" s="8">
        <v>43351</v>
      </c>
      <c r="C234" s="7">
        <v>8</v>
      </c>
      <c r="D234" t="s">
        <v>41</v>
      </c>
      <c r="E234" t="s">
        <v>42</v>
      </c>
      <c r="F234" t="s">
        <v>43</v>
      </c>
      <c r="G234" t="s">
        <v>44</v>
      </c>
      <c r="H234" t="s">
        <v>45</v>
      </c>
      <c r="I234" s="8">
        <v>43353</v>
      </c>
      <c r="J234" t="s">
        <v>24</v>
      </c>
      <c r="K234" t="s">
        <v>25</v>
      </c>
      <c r="L234" t="s">
        <v>65</v>
      </c>
      <c r="M234" t="s">
        <v>66</v>
      </c>
      <c r="N234" s="9">
        <v>560</v>
      </c>
      <c r="O234">
        <v>48</v>
      </c>
      <c r="P234" s="10">
        <f>Tabla1[[#This Row],[Precio unitario]]*Tabla1[[#This Row],[Cantidad]]</f>
        <v>26880</v>
      </c>
      <c r="Q234" s="9">
        <v>2634.24</v>
      </c>
    </row>
    <row r="235" spans="1:17" x14ac:dyDescent="0.3">
      <c r="A235" s="7">
        <v>1262</v>
      </c>
      <c r="B235" s="8">
        <v>43351</v>
      </c>
      <c r="C235" s="7">
        <v>8</v>
      </c>
      <c r="D235" t="s">
        <v>41</v>
      </c>
      <c r="E235" t="s">
        <v>42</v>
      </c>
      <c r="F235" t="s">
        <v>43</v>
      </c>
      <c r="G235" t="s">
        <v>44</v>
      </c>
      <c r="H235" t="s">
        <v>45</v>
      </c>
      <c r="I235" s="8">
        <v>43353</v>
      </c>
      <c r="J235" t="s">
        <v>24</v>
      </c>
      <c r="K235" t="s">
        <v>25</v>
      </c>
      <c r="L235" t="s">
        <v>47</v>
      </c>
      <c r="M235" t="s">
        <v>48</v>
      </c>
      <c r="N235" s="9">
        <v>128.79999999999998</v>
      </c>
      <c r="O235">
        <v>77</v>
      </c>
      <c r="P235" s="10">
        <f>Tabla1[[#This Row],[Precio unitario]]*Tabla1[[#This Row],[Cantidad]]</f>
        <v>9917.5999999999985</v>
      </c>
      <c r="Q235" s="9">
        <v>1011.5952</v>
      </c>
    </row>
    <row r="236" spans="1:17" x14ac:dyDescent="0.3">
      <c r="A236" s="7">
        <v>1263</v>
      </c>
      <c r="B236" s="8">
        <v>43368</v>
      </c>
      <c r="C236" s="7">
        <v>25</v>
      </c>
      <c r="D236" t="s">
        <v>99</v>
      </c>
      <c r="E236" t="s">
        <v>73</v>
      </c>
      <c r="F236" t="s">
        <v>74</v>
      </c>
      <c r="G236" t="s">
        <v>75</v>
      </c>
      <c r="H236" t="s">
        <v>33</v>
      </c>
      <c r="I236" s="8">
        <v>43370</v>
      </c>
      <c r="J236" t="s">
        <v>34</v>
      </c>
      <c r="K236" t="s">
        <v>58</v>
      </c>
      <c r="L236" t="s">
        <v>104</v>
      </c>
      <c r="M236" t="s">
        <v>48</v>
      </c>
      <c r="N236" s="9">
        <v>140</v>
      </c>
      <c r="O236">
        <v>94</v>
      </c>
      <c r="P236" s="10">
        <f>Tabla1[[#This Row],[Precio unitario]]*Tabla1[[#This Row],[Cantidad]]</f>
        <v>13160</v>
      </c>
      <c r="Q236" s="9">
        <v>1368.64</v>
      </c>
    </row>
    <row r="237" spans="1:17" x14ac:dyDescent="0.3">
      <c r="A237" s="7">
        <v>1264</v>
      </c>
      <c r="B237" s="8">
        <v>43369</v>
      </c>
      <c r="C237" s="7">
        <v>26</v>
      </c>
      <c r="D237" t="s">
        <v>100</v>
      </c>
      <c r="E237" t="s">
        <v>84</v>
      </c>
      <c r="F237" t="s">
        <v>84</v>
      </c>
      <c r="G237" t="s">
        <v>70</v>
      </c>
      <c r="H237" t="s">
        <v>71</v>
      </c>
      <c r="I237" s="8">
        <v>43371</v>
      </c>
      <c r="J237" t="s">
        <v>46</v>
      </c>
      <c r="K237" t="s">
        <v>35</v>
      </c>
      <c r="L237" t="s">
        <v>105</v>
      </c>
      <c r="M237" t="s">
        <v>106</v>
      </c>
      <c r="N237" s="9">
        <v>298.90000000000003</v>
      </c>
      <c r="O237">
        <v>54</v>
      </c>
      <c r="P237" s="10">
        <f>Tabla1[[#This Row],[Precio unitario]]*Tabla1[[#This Row],[Cantidad]]</f>
        <v>16140.600000000002</v>
      </c>
      <c r="Q237" s="9">
        <v>1694.7630000000004</v>
      </c>
    </row>
    <row r="238" spans="1:17" x14ac:dyDescent="0.3">
      <c r="A238" s="7">
        <v>1265</v>
      </c>
      <c r="B238" s="8">
        <v>43369</v>
      </c>
      <c r="C238" s="7">
        <v>26</v>
      </c>
      <c r="D238" t="s">
        <v>100</v>
      </c>
      <c r="E238" t="s">
        <v>84</v>
      </c>
      <c r="F238" t="s">
        <v>84</v>
      </c>
      <c r="G238" t="s">
        <v>70</v>
      </c>
      <c r="H238" t="s">
        <v>71</v>
      </c>
      <c r="I238" s="8">
        <v>43371</v>
      </c>
      <c r="J238" t="s">
        <v>46</v>
      </c>
      <c r="K238" t="s">
        <v>35</v>
      </c>
      <c r="L238" t="s">
        <v>59</v>
      </c>
      <c r="M238" t="s">
        <v>60</v>
      </c>
      <c r="N238" s="9">
        <v>135.1</v>
      </c>
      <c r="O238">
        <v>43</v>
      </c>
      <c r="P238" s="10">
        <f>Tabla1[[#This Row],[Precio unitario]]*Tabla1[[#This Row],[Cantidad]]</f>
        <v>5809.3</v>
      </c>
      <c r="Q238" s="9">
        <v>563.50210000000004</v>
      </c>
    </row>
    <row r="239" spans="1:17" x14ac:dyDescent="0.3">
      <c r="A239" s="7">
        <v>1266</v>
      </c>
      <c r="B239" s="8">
        <v>43369</v>
      </c>
      <c r="C239" s="7">
        <v>26</v>
      </c>
      <c r="D239" t="s">
        <v>100</v>
      </c>
      <c r="E239" t="s">
        <v>84</v>
      </c>
      <c r="F239" t="s">
        <v>84</v>
      </c>
      <c r="G239" t="s">
        <v>70</v>
      </c>
      <c r="H239" t="s">
        <v>71</v>
      </c>
      <c r="I239" s="8">
        <v>43371</v>
      </c>
      <c r="J239" t="s">
        <v>46</v>
      </c>
      <c r="K239" t="s">
        <v>35</v>
      </c>
      <c r="L239" t="s">
        <v>88</v>
      </c>
      <c r="M239" t="s">
        <v>89</v>
      </c>
      <c r="N239" s="9">
        <v>257.59999999999997</v>
      </c>
      <c r="O239">
        <v>71</v>
      </c>
      <c r="P239" s="10">
        <f>Tabla1[[#This Row],[Precio unitario]]*Tabla1[[#This Row],[Cantidad]]</f>
        <v>18289.599999999999</v>
      </c>
      <c r="Q239" s="9">
        <v>1883.8287999999998</v>
      </c>
    </row>
    <row r="240" spans="1:17" x14ac:dyDescent="0.3">
      <c r="A240" s="7">
        <v>1267</v>
      </c>
      <c r="B240" s="8">
        <v>43372</v>
      </c>
      <c r="C240" s="7">
        <v>29</v>
      </c>
      <c r="D240" t="s">
        <v>49</v>
      </c>
      <c r="E240" t="s">
        <v>50</v>
      </c>
      <c r="F240" t="s">
        <v>51</v>
      </c>
      <c r="G240" t="s">
        <v>52</v>
      </c>
      <c r="H240" t="s">
        <v>23</v>
      </c>
      <c r="I240" s="8">
        <v>43374</v>
      </c>
      <c r="J240" t="s">
        <v>24</v>
      </c>
      <c r="K240" t="s">
        <v>25</v>
      </c>
      <c r="L240" t="s">
        <v>26</v>
      </c>
      <c r="M240" t="s">
        <v>27</v>
      </c>
      <c r="N240" s="9">
        <v>196</v>
      </c>
      <c r="O240">
        <v>50</v>
      </c>
      <c r="P240" s="10">
        <f>Tabla1[[#This Row],[Precio unitario]]*Tabla1[[#This Row],[Cantidad]]</f>
        <v>9800</v>
      </c>
      <c r="Q240" s="9">
        <v>940.80000000000007</v>
      </c>
    </row>
    <row r="241" spans="1:17" x14ac:dyDescent="0.3">
      <c r="A241" s="7">
        <v>1268</v>
      </c>
      <c r="B241" s="8">
        <v>43349</v>
      </c>
      <c r="C241" s="7">
        <v>6</v>
      </c>
      <c r="D241" t="s">
        <v>61</v>
      </c>
      <c r="E241" t="s">
        <v>62</v>
      </c>
      <c r="F241" t="s">
        <v>63</v>
      </c>
      <c r="G241" t="s">
        <v>64</v>
      </c>
      <c r="H241" t="s">
        <v>45</v>
      </c>
      <c r="I241" s="8">
        <v>43351</v>
      </c>
      <c r="J241" t="s">
        <v>46</v>
      </c>
      <c r="K241" t="s">
        <v>25</v>
      </c>
      <c r="L241" t="s">
        <v>53</v>
      </c>
      <c r="M241" t="s">
        <v>54</v>
      </c>
      <c r="N241" s="9">
        <v>178.5</v>
      </c>
      <c r="O241">
        <v>96</v>
      </c>
      <c r="P241" s="10">
        <f>Tabla1[[#This Row],[Precio unitario]]*Tabla1[[#This Row],[Cantidad]]</f>
        <v>17136</v>
      </c>
      <c r="Q241" s="9">
        <v>1679.328</v>
      </c>
    </row>
    <row r="242" spans="1:17" x14ac:dyDescent="0.3">
      <c r="A242" s="7">
        <v>1270</v>
      </c>
      <c r="B242" s="8">
        <v>43347</v>
      </c>
      <c r="C242" s="7">
        <v>4</v>
      </c>
      <c r="D242" t="s">
        <v>30</v>
      </c>
      <c r="E242" t="s">
        <v>31</v>
      </c>
      <c r="F242" t="s">
        <v>31</v>
      </c>
      <c r="G242" t="s">
        <v>32</v>
      </c>
      <c r="H242" t="s">
        <v>33</v>
      </c>
      <c r="I242" s="8">
        <v>43349</v>
      </c>
      <c r="J242" t="s">
        <v>34</v>
      </c>
      <c r="K242" t="s">
        <v>35</v>
      </c>
      <c r="L242" t="s">
        <v>107</v>
      </c>
      <c r="M242" t="s">
        <v>80</v>
      </c>
      <c r="N242" s="9">
        <v>1134</v>
      </c>
      <c r="O242">
        <v>54</v>
      </c>
      <c r="P242" s="10">
        <f>Tabla1[[#This Row],[Precio unitario]]*Tabla1[[#This Row],[Cantidad]]</f>
        <v>61236</v>
      </c>
      <c r="Q242" s="9">
        <v>6123.6</v>
      </c>
    </row>
    <row r="243" spans="1:17" x14ac:dyDescent="0.3">
      <c r="A243" s="7">
        <v>1271</v>
      </c>
      <c r="B243" s="8">
        <v>43347</v>
      </c>
      <c r="C243" s="7">
        <v>4</v>
      </c>
      <c r="D243" t="s">
        <v>30</v>
      </c>
      <c r="E243" t="s">
        <v>31</v>
      </c>
      <c r="F243" t="s">
        <v>31</v>
      </c>
      <c r="G243" t="s">
        <v>32</v>
      </c>
      <c r="H243" t="s">
        <v>33</v>
      </c>
      <c r="I243" s="8">
        <v>43349</v>
      </c>
      <c r="J243" t="s">
        <v>34</v>
      </c>
      <c r="K243" t="s">
        <v>35</v>
      </c>
      <c r="L243" t="s">
        <v>108</v>
      </c>
      <c r="M243" t="s">
        <v>109</v>
      </c>
      <c r="N243" s="9">
        <v>98</v>
      </c>
      <c r="O243">
        <v>39</v>
      </c>
      <c r="P243" s="10">
        <f>Tabla1[[#This Row],[Precio unitario]]*Tabla1[[#This Row],[Cantidad]]</f>
        <v>3822</v>
      </c>
      <c r="Q243" s="9">
        <v>382.2</v>
      </c>
    </row>
    <row r="244" spans="1:17" x14ac:dyDescent="0.3">
      <c r="A244" s="7">
        <v>1273</v>
      </c>
      <c r="B244" s="8">
        <v>43351</v>
      </c>
      <c r="C244" s="7">
        <v>8</v>
      </c>
      <c r="D244" t="s">
        <v>41</v>
      </c>
      <c r="E244" t="s">
        <v>42</v>
      </c>
      <c r="F244" t="s">
        <v>43</v>
      </c>
      <c r="G244" t="s">
        <v>44</v>
      </c>
      <c r="H244" t="s">
        <v>45</v>
      </c>
      <c r="I244" s="8">
        <v>43353</v>
      </c>
      <c r="J244" t="s">
        <v>46</v>
      </c>
      <c r="K244" t="s">
        <v>35</v>
      </c>
      <c r="L244" t="s">
        <v>95</v>
      </c>
      <c r="M244" t="s">
        <v>96</v>
      </c>
      <c r="N244" s="9">
        <v>487.19999999999993</v>
      </c>
      <c r="O244">
        <v>63</v>
      </c>
      <c r="P244" s="10">
        <f>Tabla1[[#This Row],[Precio unitario]]*Tabla1[[#This Row],[Cantidad]]</f>
        <v>30693.599999999995</v>
      </c>
      <c r="Q244" s="9">
        <v>3222.828</v>
      </c>
    </row>
    <row r="245" spans="1:17" x14ac:dyDescent="0.3">
      <c r="A245" s="7">
        <v>1276</v>
      </c>
      <c r="B245" s="8">
        <v>43346</v>
      </c>
      <c r="C245" s="7">
        <v>3</v>
      </c>
      <c r="D245" t="s">
        <v>55</v>
      </c>
      <c r="E245" t="s">
        <v>56</v>
      </c>
      <c r="F245" t="s">
        <v>57</v>
      </c>
      <c r="G245" t="s">
        <v>22</v>
      </c>
      <c r="H245" t="s">
        <v>23</v>
      </c>
      <c r="I245" s="8">
        <v>43348</v>
      </c>
      <c r="J245" t="s">
        <v>24</v>
      </c>
      <c r="K245" t="s">
        <v>58</v>
      </c>
      <c r="L245" t="s">
        <v>97</v>
      </c>
      <c r="M245" t="s">
        <v>82</v>
      </c>
      <c r="N245" s="9">
        <v>140</v>
      </c>
      <c r="O245">
        <v>71</v>
      </c>
      <c r="P245" s="10">
        <f>Tabla1[[#This Row],[Precio unitario]]*Tabla1[[#This Row],[Cantidad]]</f>
        <v>9940</v>
      </c>
      <c r="Q245" s="9">
        <v>1023.8199999999999</v>
      </c>
    </row>
    <row r="246" spans="1:17" x14ac:dyDescent="0.3">
      <c r="A246" s="7">
        <v>1277</v>
      </c>
      <c r="B246" s="8">
        <v>43346</v>
      </c>
      <c r="C246" s="7">
        <v>3</v>
      </c>
      <c r="D246" t="s">
        <v>55</v>
      </c>
      <c r="E246" t="s">
        <v>56</v>
      </c>
      <c r="F246" t="s">
        <v>57</v>
      </c>
      <c r="G246" t="s">
        <v>22</v>
      </c>
      <c r="H246" t="s">
        <v>23</v>
      </c>
      <c r="I246" s="8">
        <v>43348</v>
      </c>
      <c r="J246" t="s">
        <v>24</v>
      </c>
      <c r="K246" t="s">
        <v>58</v>
      </c>
      <c r="L246" t="s">
        <v>65</v>
      </c>
      <c r="M246" t="s">
        <v>66</v>
      </c>
      <c r="N246" s="9">
        <v>560</v>
      </c>
      <c r="O246">
        <v>88</v>
      </c>
      <c r="P246" s="10">
        <f>Tabla1[[#This Row],[Precio unitario]]*Tabla1[[#This Row],[Cantidad]]</f>
        <v>49280</v>
      </c>
      <c r="Q246" s="9">
        <v>5125.1200000000008</v>
      </c>
    </row>
    <row r="247" spans="1:17" x14ac:dyDescent="0.3">
      <c r="A247" s="7">
        <v>1281</v>
      </c>
      <c r="B247" s="8">
        <v>43353</v>
      </c>
      <c r="C247" s="7">
        <v>10</v>
      </c>
      <c r="D247" t="s">
        <v>72</v>
      </c>
      <c r="E247" t="s">
        <v>73</v>
      </c>
      <c r="F247" t="s">
        <v>74</v>
      </c>
      <c r="G247" t="s">
        <v>75</v>
      </c>
      <c r="H247" t="s">
        <v>33</v>
      </c>
      <c r="I247" s="8">
        <v>43355</v>
      </c>
      <c r="J247" t="s">
        <v>24</v>
      </c>
      <c r="K247" t="s">
        <v>35</v>
      </c>
      <c r="L247" t="s">
        <v>98</v>
      </c>
      <c r="M247" t="s">
        <v>29</v>
      </c>
      <c r="N247" s="9">
        <v>140</v>
      </c>
      <c r="O247">
        <v>59</v>
      </c>
      <c r="P247" s="10">
        <f>Tabla1[[#This Row],[Precio unitario]]*Tabla1[[#This Row],[Cantidad]]</f>
        <v>8260</v>
      </c>
      <c r="Q247" s="9">
        <v>834.26</v>
      </c>
    </row>
    <row r="248" spans="1:17" x14ac:dyDescent="0.3">
      <c r="A248" s="7">
        <v>1282</v>
      </c>
      <c r="B248" s="8">
        <v>43379</v>
      </c>
      <c r="C248" s="7">
        <v>6</v>
      </c>
      <c r="D248" t="s">
        <v>61</v>
      </c>
      <c r="E248" t="s">
        <v>62</v>
      </c>
      <c r="F248" t="s">
        <v>63</v>
      </c>
      <c r="G248" t="s">
        <v>64</v>
      </c>
      <c r="H248" t="s">
        <v>45</v>
      </c>
      <c r="I248" s="8">
        <v>43381</v>
      </c>
      <c r="J248" t="s">
        <v>24</v>
      </c>
      <c r="K248" t="s">
        <v>35</v>
      </c>
      <c r="L248" t="s">
        <v>65</v>
      </c>
      <c r="M248" t="s">
        <v>66</v>
      </c>
      <c r="N248" s="9">
        <v>560</v>
      </c>
      <c r="O248">
        <v>94</v>
      </c>
      <c r="P248" s="10">
        <f>Tabla1[[#This Row],[Precio unitario]]*Tabla1[[#This Row],[Cantidad]]</f>
        <v>52640</v>
      </c>
      <c r="Q248" s="9">
        <v>5264</v>
      </c>
    </row>
    <row r="249" spans="1:17" x14ac:dyDescent="0.3">
      <c r="A249" s="7">
        <v>1283</v>
      </c>
      <c r="B249" s="8">
        <v>43401</v>
      </c>
      <c r="C249" s="7">
        <v>28</v>
      </c>
      <c r="D249" t="s">
        <v>67</v>
      </c>
      <c r="E249" t="s">
        <v>68</v>
      </c>
      <c r="F249" t="s">
        <v>69</v>
      </c>
      <c r="G249" t="s">
        <v>70</v>
      </c>
      <c r="H249" t="s">
        <v>71</v>
      </c>
      <c r="I249" s="8">
        <v>43403</v>
      </c>
      <c r="J249" t="s">
        <v>46</v>
      </c>
      <c r="K249" t="s">
        <v>25</v>
      </c>
      <c r="L249" t="s">
        <v>40</v>
      </c>
      <c r="M249" t="s">
        <v>27</v>
      </c>
      <c r="N249" s="9">
        <v>644</v>
      </c>
      <c r="O249">
        <v>86</v>
      </c>
      <c r="P249" s="10">
        <f>Tabla1[[#This Row],[Precio unitario]]*Tabla1[[#This Row],[Cantidad]]</f>
        <v>55384</v>
      </c>
      <c r="Q249" s="9">
        <v>5316.8640000000005</v>
      </c>
    </row>
    <row r="250" spans="1:17" x14ac:dyDescent="0.3">
      <c r="A250" s="7">
        <v>1284</v>
      </c>
      <c r="B250" s="8">
        <v>43381</v>
      </c>
      <c r="C250" s="7">
        <v>8</v>
      </c>
      <c r="D250" t="s">
        <v>41</v>
      </c>
      <c r="E250" t="s">
        <v>42</v>
      </c>
      <c r="F250" t="s">
        <v>43</v>
      </c>
      <c r="G250" t="s">
        <v>44</v>
      </c>
      <c r="H250" t="s">
        <v>45</v>
      </c>
      <c r="I250" s="8">
        <v>43383</v>
      </c>
      <c r="J250" t="s">
        <v>46</v>
      </c>
      <c r="K250" t="s">
        <v>25</v>
      </c>
      <c r="L250" t="s">
        <v>53</v>
      </c>
      <c r="M250" t="s">
        <v>54</v>
      </c>
      <c r="N250" s="9">
        <v>178.5</v>
      </c>
      <c r="O250">
        <v>61</v>
      </c>
      <c r="P250" s="10">
        <f>Tabla1[[#This Row],[Precio unitario]]*Tabla1[[#This Row],[Cantidad]]</f>
        <v>10888.5</v>
      </c>
      <c r="Q250" s="9">
        <v>1099.7384999999999</v>
      </c>
    </row>
    <row r="251" spans="1:17" x14ac:dyDescent="0.3">
      <c r="A251" s="7">
        <v>1285</v>
      </c>
      <c r="B251" s="8">
        <v>43383</v>
      </c>
      <c r="C251" s="7">
        <v>10</v>
      </c>
      <c r="D251" t="s">
        <v>72</v>
      </c>
      <c r="E251" t="s">
        <v>73</v>
      </c>
      <c r="F251" t="s">
        <v>74</v>
      </c>
      <c r="G251" t="s">
        <v>75</v>
      </c>
      <c r="H251" t="s">
        <v>33</v>
      </c>
      <c r="I251" s="8">
        <v>43385</v>
      </c>
      <c r="J251" t="s">
        <v>24</v>
      </c>
      <c r="K251" t="s">
        <v>35</v>
      </c>
      <c r="L251" t="s">
        <v>76</v>
      </c>
      <c r="M251" t="s">
        <v>27</v>
      </c>
      <c r="N251" s="9">
        <v>41.86</v>
      </c>
      <c r="O251">
        <v>32</v>
      </c>
      <c r="P251" s="10">
        <f>Tabla1[[#This Row],[Precio unitario]]*Tabla1[[#This Row],[Cantidad]]</f>
        <v>1339.52</v>
      </c>
      <c r="Q251" s="9">
        <v>136.63104000000001</v>
      </c>
    </row>
    <row r="252" spans="1:17" x14ac:dyDescent="0.3">
      <c r="A252" s="7">
        <v>1286</v>
      </c>
      <c r="B252" s="8">
        <v>43380</v>
      </c>
      <c r="C252" s="7">
        <v>7</v>
      </c>
      <c r="D252" t="s">
        <v>77</v>
      </c>
      <c r="E252" t="s">
        <v>78</v>
      </c>
      <c r="F252" t="s">
        <v>78</v>
      </c>
      <c r="G252" t="s">
        <v>44</v>
      </c>
      <c r="H252" t="s">
        <v>45</v>
      </c>
      <c r="I252" s="8"/>
      <c r="L252" t="s">
        <v>40</v>
      </c>
      <c r="M252" t="s">
        <v>27</v>
      </c>
      <c r="N252" s="9">
        <v>644</v>
      </c>
      <c r="O252">
        <v>62</v>
      </c>
      <c r="P252" s="10">
        <f>Tabla1[[#This Row],[Precio unitario]]*Tabla1[[#This Row],[Cantidad]]</f>
        <v>39928</v>
      </c>
      <c r="Q252" s="9">
        <v>4072.6559999999999</v>
      </c>
    </row>
    <row r="253" spans="1:17" x14ac:dyDescent="0.3">
      <c r="A253" s="7">
        <v>1287</v>
      </c>
      <c r="B253" s="8">
        <v>43383</v>
      </c>
      <c r="C253" s="7">
        <v>10</v>
      </c>
      <c r="D253" t="s">
        <v>72</v>
      </c>
      <c r="E253" t="s">
        <v>73</v>
      </c>
      <c r="F253" t="s">
        <v>74</v>
      </c>
      <c r="G253" t="s">
        <v>75</v>
      </c>
      <c r="H253" t="s">
        <v>33</v>
      </c>
      <c r="I253" s="8">
        <v>43385</v>
      </c>
      <c r="J253" t="s">
        <v>34</v>
      </c>
      <c r="L253" t="s">
        <v>79</v>
      </c>
      <c r="M253" t="s">
        <v>80</v>
      </c>
      <c r="N253" s="9">
        <v>350</v>
      </c>
      <c r="O253">
        <v>60</v>
      </c>
      <c r="P253" s="10">
        <f>Tabla1[[#This Row],[Precio unitario]]*Tabla1[[#This Row],[Cantidad]]</f>
        <v>21000</v>
      </c>
      <c r="Q253" s="9">
        <v>2163</v>
      </c>
    </row>
    <row r="254" spans="1:17" x14ac:dyDescent="0.3">
      <c r="A254" s="7">
        <v>1288</v>
      </c>
      <c r="B254" s="8">
        <v>43383</v>
      </c>
      <c r="C254" s="7">
        <v>10</v>
      </c>
      <c r="D254" t="s">
        <v>72</v>
      </c>
      <c r="E254" t="s">
        <v>73</v>
      </c>
      <c r="F254" t="s">
        <v>74</v>
      </c>
      <c r="G254" t="s">
        <v>75</v>
      </c>
      <c r="H254" t="s">
        <v>33</v>
      </c>
      <c r="I254" s="8">
        <v>43385</v>
      </c>
      <c r="J254" t="s">
        <v>34</v>
      </c>
      <c r="L254" t="s">
        <v>81</v>
      </c>
      <c r="M254" t="s">
        <v>82</v>
      </c>
      <c r="N254" s="9">
        <v>308</v>
      </c>
      <c r="O254">
        <v>51</v>
      </c>
      <c r="P254" s="10">
        <f>Tabla1[[#This Row],[Precio unitario]]*Tabla1[[#This Row],[Cantidad]]</f>
        <v>15708</v>
      </c>
      <c r="Q254" s="9">
        <v>1539.384</v>
      </c>
    </row>
    <row r="255" spans="1:17" x14ac:dyDescent="0.3">
      <c r="A255" s="7">
        <v>1289</v>
      </c>
      <c r="B255" s="8">
        <v>43383</v>
      </c>
      <c r="C255" s="7">
        <v>10</v>
      </c>
      <c r="D255" t="s">
        <v>72</v>
      </c>
      <c r="E255" t="s">
        <v>73</v>
      </c>
      <c r="F255" t="s">
        <v>74</v>
      </c>
      <c r="G255" t="s">
        <v>75</v>
      </c>
      <c r="H255" t="s">
        <v>33</v>
      </c>
      <c r="I255" s="8">
        <v>43385</v>
      </c>
      <c r="J255" t="s">
        <v>34</v>
      </c>
      <c r="L255" t="s">
        <v>47</v>
      </c>
      <c r="M255" t="s">
        <v>48</v>
      </c>
      <c r="N255" s="9">
        <v>128.79999999999998</v>
      </c>
      <c r="O255">
        <v>49</v>
      </c>
      <c r="P255" s="10">
        <f>Tabla1[[#This Row],[Precio unitario]]*Tabla1[[#This Row],[Cantidad]]</f>
        <v>6311.1999999999989</v>
      </c>
      <c r="Q255" s="9">
        <v>624.80880000000002</v>
      </c>
    </row>
    <row r="256" spans="1:17" x14ac:dyDescent="0.3">
      <c r="A256" s="7">
        <v>1290</v>
      </c>
      <c r="B256" s="8">
        <v>43384</v>
      </c>
      <c r="C256" s="7">
        <v>11</v>
      </c>
      <c r="D256" t="s">
        <v>83</v>
      </c>
      <c r="E256" t="s">
        <v>84</v>
      </c>
      <c r="F256" t="s">
        <v>84</v>
      </c>
      <c r="G256" t="s">
        <v>70</v>
      </c>
      <c r="H256" t="s">
        <v>71</v>
      </c>
      <c r="I256" s="8"/>
      <c r="J256" t="s">
        <v>46</v>
      </c>
      <c r="L256" t="s">
        <v>28</v>
      </c>
      <c r="M256" t="s">
        <v>29</v>
      </c>
      <c r="N256" s="9">
        <v>49</v>
      </c>
      <c r="O256">
        <v>20</v>
      </c>
      <c r="P256" s="10">
        <f>Tabla1[[#This Row],[Precio unitario]]*Tabla1[[#This Row],[Cantidad]]</f>
        <v>980</v>
      </c>
      <c r="Q256" s="9">
        <v>97.02</v>
      </c>
    </row>
    <row r="257" spans="1:17" x14ac:dyDescent="0.3">
      <c r="A257" s="7">
        <v>1291</v>
      </c>
      <c r="B257" s="8">
        <v>43384</v>
      </c>
      <c r="C257" s="7">
        <v>11</v>
      </c>
      <c r="D257" t="s">
        <v>83</v>
      </c>
      <c r="E257" t="s">
        <v>84</v>
      </c>
      <c r="F257" t="s">
        <v>84</v>
      </c>
      <c r="G257" t="s">
        <v>70</v>
      </c>
      <c r="H257" t="s">
        <v>71</v>
      </c>
      <c r="I257" s="8"/>
      <c r="J257" t="s">
        <v>46</v>
      </c>
      <c r="L257" t="s">
        <v>76</v>
      </c>
      <c r="M257" t="s">
        <v>27</v>
      </c>
      <c r="N257" s="9">
        <v>41.86</v>
      </c>
      <c r="O257">
        <v>49</v>
      </c>
      <c r="P257" s="10">
        <f>Tabla1[[#This Row],[Precio unitario]]*Tabla1[[#This Row],[Cantidad]]</f>
        <v>2051.14</v>
      </c>
      <c r="Q257" s="9">
        <v>205.11400000000003</v>
      </c>
    </row>
    <row r="258" spans="1:17" x14ac:dyDescent="0.3">
      <c r="A258" s="7">
        <v>1292</v>
      </c>
      <c r="B258" s="8">
        <v>43374</v>
      </c>
      <c r="C258" s="7">
        <v>1</v>
      </c>
      <c r="D258" t="s">
        <v>85</v>
      </c>
      <c r="E258" t="s">
        <v>86</v>
      </c>
      <c r="F258" t="s">
        <v>87</v>
      </c>
      <c r="G258" t="s">
        <v>44</v>
      </c>
      <c r="H258" t="s">
        <v>45</v>
      </c>
      <c r="I258" s="8"/>
      <c r="L258" t="s">
        <v>39</v>
      </c>
      <c r="M258" t="s">
        <v>27</v>
      </c>
      <c r="N258" s="9">
        <v>252</v>
      </c>
      <c r="O258">
        <v>22</v>
      </c>
      <c r="P258" s="10">
        <f>Tabla1[[#This Row],[Precio unitario]]*Tabla1[[#This Row],[Cantidad]]</f>
        <v>5544</v>
      </c>
      <c r="Q258" s="9">
        <v>532.22399999999993</v>
      </c>
    </row>
    <row r="259" spans="1:17" x14ac:dyDescent="0.3">
      <c r="A259" s="7">
        <v>1293</v>
      </c>
      <c r="B259" s="8">
        <v>43374</v>
      </c>
      <c r="C259" s="7">
        <v>1</v>
      </c>
      <c r="D259" t="s">
        <v>85</v>
      </c>
      <c r="E259" t="s">
        <v>86</v>
      </c>
      <c r="F259" t="s">
        <v>87</v>
      </c>
      <c r="G259" t="s">
        <v>44</v>
      </c>
      <c r="H259" t="s">
        <v>45</v>
      </c>
      <c r="I259" s="8"/>
      <c r="L259" t="s">
        <v>40</v>
      </c>
      <c r="M259" t="s">
        <v>27</v>
      </c>
      <c r="N259" s="9">
        <v>644</v>
      </c>
      <c r="O259">
        <v>73</v>
      </c>
      <c r="P259" s="10">
        <f>Tabla1[[#This Row],[Precio unitario]]*Tabla1[[#This Row],[Cantidad]]</f>
        <v>47012</v>
      </c>
      <c r="Q259" s="9">
        <v>4748.2120000000004</v>
      </c>
    </row>
    <row r="260" spans="1:17" x14ac:dyDescent="0.3">
      <c r="A260" s="7">
        <v>1294</v>
      </c>
      <c r="B260" s="8">
        <v>43374</v>
      </c>
      <c r="C260" s="7">
        <v>1</v>
      </c>
      <c r="D260" t="s">
        <v>85</v>
      </c>
      <c r="E260" t="s">
        <v>86</v>
      </c>
      <c r="F260" t="s">
        <v>87</v>
      </c>
      <c r="G260" t="s">
        <v>44</v>
      </c>
      <c r="H260" t="s">
        <v>45</v>
      </c>
      <c r="I260" s="8"/>
      <c r="L260" t="s">
        <v>76</v>
      </c>
      <c r="M260" t="s">
        <v>27</v>
      </c>
      <c r="N260" s="9">
        <v>41.86</v>
      </c>
      <c r="O260">
        <v>85</v>
      </c>
      <c r="P260" s="10">
        <f>Tabla1[[#This Row],[Precio unitario]]*Tabla1[[#This Row],[Cantidad]]</f>
        <v>3558.1</v>
      </c>
      <c r="Q260" s="9">
        <v>345.13570000000004</v>
      </c>
    </row>
    <row r="261" spans="1:17" x14ac:dyDescent="0.3">
      <c r="A261" s="7">
        <v>1295</v>
      </c>
      <c r="B261" s="8">
        <v>43401</v>
      </c>
      <c r="C261" s="7">
        <v>28</v>
      </c>
      <c r="D261" t="s">
        <v>67</v>
      </c>
      <c r="E261" t="s">
        <v>68</v>
      </c>
      <c r="F261" t="s">
        <v>69</v>
      </c>
      <c r="G261" t="s">
        <v>70</v>
      </c>
      <c r="H261" t="s">
        <v>71</v>
      </c>
      <c r="I261" s="8">
        <v>43403</v>
      </c>
      <c r="J261" t="s">
        <v>46</v>
      </c>
      <c r="K261" t="s">
        <v>35</v>
      </c>
      <c r="L261" t="s">
        <v>59</v>
      </c>
      <c r="M261" t="s">
        <v>60</v>
      </c>
      <c r="N261" s="9">
        <v>135.1</v>
      </c>
      <c r="O261">
        <v>44</v>
      </c>
      <c r="P261" s="10">
        <f>Tabla1[[#This Row],[Precio unitario]]*Tabla1[[#This Row],[Cantidad]]</f>
        <v>5944.4</v>
      </c>
      <c r="Q261" s="9">
        <v>618.21760000000006</v>
      </c>
    </row>
    <row r="262" spans="1:17" x14ac:dyDescent="0.3">
      <c r="A262" s="7">
        <v>1296</v>
      </c>
      <c r="B262" s="8">
        <v>43401</v>
      </c>
      <c r="C262" s="7">
        <v>28</v>
      </c>
      <c r="D262" t="s">
        <v>67</v>
      </c>
      <c r="E262" t="s">
        <v>68</v>
      </c>
      <c r="F262" t="s">
        <v>69</v>
      </c>
      <c r="G262" t="s">
        <v>70</v>
      </c>
      <c r="H262" t="s">
        <v>71</v>
      </c>
      <c r="I262" s="8">
        <v>43403</v>
      </c>
      <c r="J262" t="s">
        <v>46</v>
      </c>
      <c r="K262" t="s">
        <v>35</v>
      </c>
      <c r="L262" t="s">
        <v>88</v>
      </c>
      <c r="M262" t="s">
        <v>89</v>
      </c>
      <c r="N262" s="9">
        <v>257.59999999999997</v>
      </c>
      <c r="O262">
        <v>24</v>
      </c>
      <c r="P262" s="10">
        <f>Tabla1[[#This Row],[Precio unitario]]*Tabla1[[#This Row],[Cantidad]]</f>
        <v>6182.4</v>
      </c>
      <c r="Q262" s="9">
        <v>599.69279999999992</v>
      </c>
    </row>
    <row r="263" spans="1:17" x14ac:dyDescent="0.3">
      <c r="A263" s="7">
        <v>1297</v>
      </c>
      <c r="B263" s="8">
        <v>43382</v>
      </c>
      <c r="C263" s="7">
        <v>9</v>
      </c>
      <c r="D263" t="s">
        <v>90</v>
      </c>
      <c r="E263" t="s">
        <v>91</v>
      </c>
      <c r="F263" t="s">
        <v>51</v>
      </c>
      <c r="G263" t="s">
        <v>92</v>
      </c>
      <c r="H263" t="s">
        <v>23</v>
      </c>
      <c r="I263" s="8">
        <v>43384</v>
      </c>
      <c r="J263" t="s">
        <v>34</v>
      </c>
      <c r="K263" t="s">
        <v>25</v>
      </c>
      <c r="L263" t="s">
        <v>93</v>
      </c>
      <c r="M263" t="s">
        <v>94</v>
      </c>
      <c r="N263" s="9">
        <v>273</v>
      </c>
      <c r="O263">
        <v>64</v>
      </c>
      <c r="P263" s="10">
        <f>Tabla1[[#This Row],[Precio unitario]]*Tabla1[[#This Row],[Cantidad]]</f>
        <v>17472</v>
      </c>
      <c r="Q263" s="9">
        <v>1677.3120000000001</v>
      </c>
    </row>
    <row r="264" spans="1:17" x14ac:dyDescent="0.3">
      <c r="A264" s="7">
        <v>1298</v>
      </c>
      <c r="B264" s="8">
        <v>43382</v>
      </c>
      <c r="C264" s="7">
        <v>9</v>
      </c>
      <c r="D264" t="s">
        <v>90</v>
      </c>
      <c r="E264" t="s">
        <v>91</v>
      </c>
      <c r="F264" t="s">
        <v>51</v>
      </c>
      <c r="G264" t="s">
        <v>92</v>
      </c>
      <c r="H264" t="s">
        <v>23</v>
      </c>
      <c r="I264" s="8">
        <v>43384</v>
      </c>
      <c r="J264" t="s">
        <v>34</v>
      </c>
      <c r="K264" t="s">
        <v>25</v>
      </c>
      <c r="L264" t="s">
        <v>95</v>
      </c>
      <c r="M264" t="s">
        <v>96</v>
      </c>
      <c r="N264" s="9">
        <v>487.19999999999993</v>
      </c>
      <c r="O264">
        <v>70</v>
      </c>
      <c r="P264" s="10">
        <f>Tabla1[[#This Row],[Precio unitario]]*Tabla1[[#This Row],[Cantidad]]</f>
        <v>34103.999999999993</v>
      </c>
      <c r="Q264" s="9">
        <v>3444.5040000000004</v>
      </c>
    </row>
    <row r="265" spans="1:17" x14ac:dyDescent="0.3">
      <c r="A265" s="7">
        <v>1299</v>
      </c>
      <c r="B265" s="8">
        <v>43379</v>
      </c>
      <c r="C265" s="7">
        <v>6</v>
      </c>
      <c r="D265" t="s">
        <v>61</v>
      </c>
      <c r="E265" t="s">
        <v>62</v>
      </c>
      <c r="F265" t="s">
        <v>63</v>
      </c>
      <c r="G265" t="s">
        <v>64</v>
      </c>
      <c r="H265" t="s">
        <v>45</v>
      </c>
      <c r="I265" s="8">
        <v>43381</v>
      </c>
      <c r="J265" t="s">
        <v>24</v>
      </c>
      <c r="K265" t="s">
        <v>35</v>
      </c>
      <c r="L265" t="s">
        <v>26</v>
      </c>
      <c r="M265" t="s">
        <v>27</v>
      </c>
      <c r="N265" s="9">
        <v>196</v>
      </c>
      <c r="O265">
        <v>98</v>
      </c>
      <c r="P265" s="10">
        <f>Tabla1[[#This Row],[Precio unitario]]*Tabla1[[#This Row],[Cantidad]]</f>
        <v>19208</v>
      </c>
      <c r="Q265" s="9">
        <v>1940.0080000000005</v>
      </c>
    </row>
    <row r="266" spans="1:17" x14ac:dyDescent="0.3">
      <c r="A266" s="7">
        <v>1300</v>
      </c>
      <c r="B266" s="8">
        <v>43381</v>
      </c>
      <c r="C266" s="7">
        <v>8</v>
      </c>
      <c r="D266" t="s">
        <v>41</v>
      </c>
      <c r="E266" t="s">
        <v>42</v>
      </c>
      <c r="F266" t="s">
        <v>43</v>
      </c>
      <c r="G266" t="s">
        <v>44</v>
      </c>
      <c r="H266" t="s">
        <v>45</v>
      </c>
      <c r="I266" s="8">
        <v>43383</v>
      </c>
      <c r="J266" t="s">
        <v>24</v>
      </c>
      <c r="K266" t="s">
        <v>25</v>
      </c>
      <c r="L266" t="s">
        <v>65</v>
      </c>
      <c r="M266" t="s">
        <v>66</v>
      </c>
      <c r="N266" s="9">
        <v>560</v>
      </c>
      <c r="O266">
        <v>48</v>
      </c>
      <c r="P266" s="10">
        <f>Tabla1[[#This Row],[Precio unitario]]*Tabla1[[#This Row],[Cantidad]]</f>
        <v>26880</v>
      </c>
      <c r="Q266" s="9">
        <v>2634.24</v>
      </c>
    </row>
    <row r="267" spans="1:17" x14ac:dyDescent="0.3">
      <c r="A267" s="7">
        <v>1301</v>
      </c>
      <c r="B267" s="8">
        <v>43381</v>
      </c>
      <c r="C267" s="7">
        <v>8</v>
      </c>
      <c r="D267" t="s">
        <v>41</v>
      </c>
      <c r="E267" t="s">
        <v>42</v>
      </c>
      <c r="F267" t="s">
        <v>43</v>
      </c>
      <c r="G267" t="s">
        <v>44</v>
      </c>
      <c r="H267" t="s">
        <v>45</v>
      </c>
      <c r="I267" s="8">
        <v>43383</v>
      </c>
      <c r="J267" t="s">
        <v>24</v>
      </c>
      <c r="K267" t="s">
        <v>25</v>
      </c>
      <c r="L267" t="s">
        <v>47</v>
      </c>
      <c r="M267" t="s">
        <v>48</v>
      </c>
      <c r="N267" s="9">
        <v>128.79999999999998</v>
      </c>
      <c r="O267">
        <v>100</v>
      </c>
      <c r="P267" s="10">
        <f>Tabla1[[#This Row],[Precio unitario]]*Tabla1[[#This Row],[Cantidad]]</f>
        <v>12879.999999999998</v>
      </c>
      <c r="Q267" s="9">
        <v>1275.1199999999999</v>
      </c>
    </row>
    <row r="268" spans="1:17" x14ac:dyDescent="0.3">
      <c r="A268" s="7">
        <v>1302</v>
      </c>
      <c r="B268" s="8">
        <v>43398</v>
      </c>
      <c r="C268" s="7">
        <v>25</v>
      </c>
      <c r="D268" t="s">
        <v>99</v>
      </c>
      <c r="E268" t="s">
        <v>73</v>
      </c>
      <c r="F268" t="s">
        <v>74</v>
      </c>
      <c r="G268" t="s">
        <v>75</v>
      </c>
      <c r="H268" t="s">
        <v>33</v>
      </c>
      <c r="I268" s="8">
        <v>43400</v>
      </c>
      <c r="J268" t="s">
        <v>34</v>
      </c>
      <c r="K268" t="s">
        <v>58</v>
      </c>
      <c r="L268" t="s">
        <v>104</v>
      </c>
      <c r="M268" t="s">
        <v>48</v>
      </c>
      <c r="N268" s="9">
        <v>140</v>
      </c>
      <c r="O268">
        <v>90</v>
      </c>
      <c r="P268" s="10">
        <f>Tabla1[[#This Row],[Precio unitario]]*Tabla1[[#This Row],[Cantidad]]</f>
        <v>12600</v>
      </c>
      <c r="Q268" s="9">
        <v>1222.2</v>
      </c>
    </row>
    <row r="269" spans="1:17" x14ac:dyDescent="0.3">
      <c r="A269" s="7">
        <v>1303</v>
      </c>
      <c r="B269" s="8">
        <v>43399</v>
      </c>
      <c r="C269" s="7">
        <v>26</v>
      </c>
      <c r="D269" t="s">
        <v>100</v>
      </c>
      <c r="E269" t="s">
        <v>84</v>
      </c>
      <c r="F269" t="s">
        <v>84</v>
      </c>
      <c r="G269" t="s">
        <v>70</v>
      </c>
      <c r="H269" t="s">
        <v>71</v>
      </c>
      <c r="I269" s="8">
        <v>43401</v>
      </c>
      <c r="J269" t="s">
        <v>46</v>
      </c>
      <c r="K269" t="s">
        <v>35</v>
      </c>
      <c r="L269" t="s">
        <v>105</v>
      </c>
      <c r="M269" t="s">
        <v>106</v>
      </c>
      <c r="N269" s="9">
        <v>298.90000000000003</v>
      </c>
      <c r="O269">
        <v>49</v>
      </c>
      <c r="P269" s="10">
        <f>Tabla1[[#This Row],[Precio unitario]]*Tabla1[[#This Row],[Cantidad]]</f>
        <v>14646.100000000002</v>
      </c>
      <c r="Q269" s="9">
        <v>1435.3178</v>
      </c>
    </row>
    <row r="270" spans="1:17" x14ac:dyDescent="0.3">
      <c r="A270" s="7">
        <v>1304</v>
      </c>
      <c r="B270" s="8">
        <v>43399</v>
      </c>
      <c r="C270" s="7">
        <v>26</v>
      </c>
      <c r="D270" t="s">
        <v>100</v>
      </c>
      <c r="E270" t="s">
        <v>84</v>
      </c>
      <c r="F270" t="s">
        <v>84</v>
      </c>
      <c r="G270" t="s">
        <v>70</v>
      </c>
      <c r="H270" t="s">
        <v>71</v>
      </c>
      <c r="I270" s="8">
        <v>43401</v>
      </c>
      <c r="J270" t="s">
        <v>46</v>
      </c>
      <c r="K270" t="s">
        <v>35</v>
      </c>
      <c r="L270" t="s">
        <v>59</v>
      </c>
      <c r="M270" t="s">
        <v>60</v>
      </c>
      <c r="N270" s="9">
        <v>135.1</v>
      </c>
      <c r="O270">
        <v>71</v>
      </c>
      <c r="P270" s="10">
        <f>Tabla1[[#This Row],[Precio unitario]]*Tabla1[[#This Row],[Cantidad]]</f>
        <v>9592.1</v>
      </c>
      <c r="Q270" s="9">
        <v>920.84159999999997</v>
      </c>
    </row>
    <row r="271" spans="1:17" x14ac:dyDescent="0.3">
      <c r="A271" s="7">
        <v>1305</v>
      </c>
      <c r="B271" s="8">
        <v>43399</v>
      </c>
      <c r="C271" s="7">
        <v>26</v>
      </c>
      <c r="D271" t="s">
        <v>100</v>
      </c>
      <c r="E271" t="s">
        <v>84</v>
      </c>
      <c r="F271" t="s">
        <v>84</v>
      </c>
      <c r="G271" t="s">
        <v>70</v>
      </c>
      <c r="H271" t="s">
        <v>71</v>
      </c>
      <c r="I271" s="8">
        <v>43401</v>
      </c>
      <c r="J271" t="s">
        <v>46</v>
      </c>
      <c r="K271" t="s">
        <v>35</v>
      </c>
      <c r="L271" t="s">
        <v>88</v>
      </c>
      <c r="M271" t="s">
        <v>89</v>
      </c>
      <c r="N271" s="9">
        <v>257.59999999999997</v>
      </c>
      <c r="O271">
        <v>10</v>
      </c>
      <c r="P271" s="10">
        <f>Tabla1[[#This Row],[Precio unitario]]*Tabla1[[#This Row],[Cantidad]]</f>
        <v>2575.9999999999995</v>
      </c>
      <c r="Q271" s="9">
        <v>267.90400000000005</v>
      </c>
    </row>
    <row r="272" spans="1:17" x14ac:dyDescent="0.3">
      <c r="A272" s="7">
        <v>1306</v>
      </c>
      <c r="B272" s="8">
        <v>43402</v>
      </c>
      <c r="C272" s="7">
        <v>29</v>
      </c>
      <c r="D272" t="s">
        <v>49</v>
      </c>
      <c r="E272" t="s">
        <v>50</v>
      </c>
      <c r="F272" t="s">
        <v>51</v>
      </c>
      <c r="G272" t="s">
        <v>52</v>
      </c>
      <c r="H272" t="s">
        <v>23</v>
      </c>
      <c r="I272" s="8">
        <v>43404</v>
      </c>
      <c r="J272" t="s">
        <v>24</v>
      </c>
      <c r="K272" t="s">
        <v>25</v>
      </c>
      <c r="L272" t="s">
        <v>26</v>
      </c>
      <c r="M272" t="s">
        <v>27</v>
      </c>
      <c r="N272" s="9">
        <v>196</v>
      </c>
      <c r="O272">
        <v>78</v>
      </c>
      <c r="P272" s="10">
        <f>Tabla1[[#This Row],[Precio unitario]]*Tabla1[[#This Row],[Cantidad]]</f>
        <v>15288</v>
      </c>
      <c r="Q272" s="9">
        <v>1574.664</v>
      </c>
    </row>
    <row r="273" spans="1:17" x14ac:dyDescent="0.3">
      <c r="A273" s="7">
        <v>1307</v>
      </c>
      <c r="B273" s="8">
        <v>43379</v>
      </c>
      <c r="C273" s="7">
        <v>6</v>
      </c>
      <c r="D273" t="s">
        <v>61</v>
      </c>
      <c r="E273" t="s">
        <v>62</v>
      </c>
      <c r="F273" t="s">
        <v>63</v>
      </c>
      <c r="G273" t="s">
        <v>64</v>
      </c>
      <c r="H273" t="s">
        <v>45</v>
      </c>
      <c r="I273" s="8">
        <v>43381</v>
      </c>
      <c r="J273" t="s">
        <v>46</v>
      </c>
      <c r="K273" t="s">
        <v>25</v>
      </c>
      <c r="L273" t="s">
        <v>53</v>
      </c>
      <c r="M273" t="s">
        <v>54</v>
      </c>
      <c r="N273" s="9">
        <v>178.5</v>
      </c>
      <c r="O273">
        <v>44</v>
      </c>
      <c r="P273" s="10">
        <f>Tabla1[[#This Row],[Precio unitario]]*Tabla1[[#This Row],[Cantidad]]</f>
        <v>7854</v>
      </c>
      <c r="Q273" s="9">
        <v>753.98400000000004</v>
      </c>
    </row>
    <row r="274" spans="1:17" x14ac:dyDescent="0.3">
      <c r="A274" s="7">
        <v>1309</v>
      </c>
      <c r="B274" s="8">
        <v>43377</v>
      </c>
      <c r="C274" s="7">
        <v>4</v>
      </c>
      <c r="D274" t="s">
        <v>30</v>
      </c>
      <c r="E274" t="s">
        <v>31</v>
      </c>
      <c r="F274" t="s">
        <v>31</v>
      </c>
      <c r="G274" t="s">
        <v>32</v>
      </c>
      <c r="H274" t="s">
        <v>33</v>
      </c>
      <c r="I274" s="8">
        <v>43379</v>
      </c>
      <c r="J274" t="s">
        <v>34</v>
      </c>
      <c r="K274" t="s">
        <v>35</v>
      </c>
      <c r="L274" t="s">
        <v>107</v>
      </c>
      <c r="M274" t="s">
        <v>80</v>
      </c>
      <c r="N274" s="9">
        <v>1134</v>
      </c>
      <c r="O274">
        <v>82</v>
      </c>
      <c r="P274" s="10">
        <f>Tabla1[[#This Row],[Precio unitario]]*Tabla1[[#This Row],[Cantidad]]</f>
        <v>92988</v>
      </c>
      <c r="Q274" s="9">
        <v>9763.7400000000016</v>
      </c>
    </row>
    <row r="275" spans="1:17" x14ac:dyDescent="0.3">
      <c r="A275" s="7">
        <v>1310</v>
      </c>
      <c r="B275" s="8">
        <v>43377</v>
      </c>
      <c r="C275" s="7">
        <v>4</v>
      </c>
      <c r="D275" t="s">
        <v>30</v>
      </c>
      <c r="E275" t="s">
        <v>31</v>
      </c>
      <c r="F275" t="s">
        <v>31</v>
      </c>
      <c r="G275" t="s">
        <v>32</v>
      </c>
      <c r="H275" t="s">
        <v>33</v>
      </c>
      <c r="I275" s="8">
        <v>43379</v>
      </c>
      <c r="J275" t="s">
        <v>34</v>
      </c>
      <c r="K275" t="s">
        <v>35</v>
      </c>
      <c r="L275" t="s">
        <v>108</v>
      </c>
      <c r="M275" t="s">
        <v>109</v>
      </c>
      <c r="N275" s="9">
        <v>98</v>
      </c>
      <c r="O275">
        <v>29</v>
      </c>
      <c r="P275" s="10">
        <f>Tabla1[[#This Row],[Precio unitario]]*Tabla1[[#This Row],[Cantidad]]</f>
        <v>2842</v>
      </c>
      <c r="Q275" s="9">
        <v>284.2</v>
      </c>
    </row>
    <row r="276" spans="1:17" x14ac:dyDescent="0.3">
      <c r="A276" s="7">
        <v>1312</v>
      </c>
      <c r="B276" s="8">
        <v>43381</v>
      </c>
      <c r="C276" s="7">
        <v>8</v>
      </c>
      <c r="D276" t="s">
        <v>41</v>
      </c>
      <c r="E276" t="s">
        <v>42</v>
      </c>
      <c r="F276" t="s">
        <v>43</v>
      </c>
      <c r="G276" t="s">
        <v>44</v>
      </c>
      <c r="H276" t="s">
        <v>45</v>
      </c>
      <c r="I276" s="8">
        <v>43383</v>
      </c>
      <c r="J276" t="s">
        <v>46</v>
      </c>
      <c r="K276" t="s">
        <v>35</v>
      </c>
      <c r="L276" t="s">
        <v>95</v>
      </c>
      <c r="M276" t="s">
        <v>96</v>
      </c>
      <c r="N276" s="9">
        <v>487.19999999999993</v>
      </c>
      <c r="O276">
        <v>93</v>
      </c>
      <c r="P276" s="10">
        <f>Tabla1[[#This Row],[Precio unitario]]*Tabla1[[#This Row],[Cantidad]]</f>
        <v>45309.599999999991</v>
      </c>
      <c r="Q276" s="9">
        <v>4395.0311999999994</v>
      </c>
    </row>
    <row r="277" spans="1:17" x14ac:dyDescent="0.3">
      <c r="A277" s="7">
        <v>1315</v>
      </c>
      <c r="B277" s="8">
        <v>43376</v>
      </c>
      <c r="C277" s="7">
        <v>3</v>
      </c>
      <c r="D277" t="s">
        <v>55</v>
      </c>
      <c r="E277" t="s">
        <v>56</v>
      </c>
      <c r="F277" t="s">
        <v>57</v>
      </c>
      <c r="G277" t="s">
        <v>22</v>
      </c>
      <c r="H277" t="s">
        <v>23</v>
      </c>
      <c r="I277" s="8">
        <v>43378</v>
      </c>
      <c r="J277" t="s">
        <v>24</v>
      </c>
      <c r="K277" t="s">
        <v>58</v>
      </c>
      <c r="L277" t="s">
        <v>97</v>
      </c>
      <c r="M277" t="s">
        <v>82</v>
      </c>
      <c r="N277" s="9">
        <v>140</v>
      </c>
      <c r="O277">
        <v>11</v>
      </c>
      <c r="P277" s="10">
        <f>Tabla1[[#This Row],[Precio unitario]]*Tabla1[[#This Row],[Cantidad]]</f>
        <v>1540</v>
      </c>
      <c r="Q277" s="9">
        <v>160.16000000000003</v>
      </c>
    </row>
    <row r="278" spans="1:17" x14ac:dyDescent="0.3">
      <c r="A278" s="7">
        <v>1316</v>
      </c>
      <c r="B278" s="8">
        <v>43376</v>
      </c>
      <c r="C278" s="7">
        <v>3</v>
      </c>
      <c r="D278" t="s">
        <v>55</v>
      </c>
      <c r="E278" t="s">
        <v>56</v>
      </c>
      <c r="F278" t="s">
        <v>57</v>
      </c>
      <c r="G278" t="s">
        <v>22</v>
      </c>
      <c r="H278" t="s">
        <v>23</v>
      </c>
      <c r="I278" s="8">
        <v>43378</v>
      </c>
      <c r="J278" t="s">
        <v>24</v>
      </c>
      <c r="K278" t="s">
        <v>58</v>
      </c>
      <c r="L278" t="s">
        <v>65</v>
      </c>
      <c r="M278" t="s">
        <v>66</v>
      </c>
      <c r="N278" s="9">
        <v>560</v>
      </c>
      <c r="O278">
        <v>91</v>
      </c>
      <c r="P278" s="10">
        <f>Tabla1[[#This Row],[Precio unitario]]*Tabla1[[#This Row],[Cantidad]]</f>
        <v>50960</v>
      </c>
      <c r="Q278" s="9">
        <v>5096</v>
      </c>
    </row>
    <row r="279" spans="1:17" x14ac:dyDescent="0.3">
      <c r="A279" s="7">
        <v>1320</v>
      </c>
      <c r="B279" s="8">
        <v>43383</v>
      </c>
      <c r="C279" s="7">
        <v>10</v>
      </c>
      <c r="D279" t="s">
        <v>72</v>
      </c>
      <c r="E279" t="s">
        <v>73</v>
      </c>
      <c r="F279" t="s">
        <v>74</v>
      </c>
      <c r="G279" t="s">
        <v>75</v>
      </c>
      <c r="H279" t="s">
        <v>33</v>
      </c>
      <c r="I279" s="8">
        <v>43385</v>
      </c>
      <c r="J279" t="s">
        <v>24</v>
      </c>
      <c r="K279" t="s">
        <v>35</v>
      </c>
      <c r="L279" t="s">
        <v>98</v>
      </c>
      <c r="M279" t="s">
        <v>29</v>
      </c>
      <c r="N279" s="9">
        <v>140</v>
      </c>
      <c r="O279">
        <v>12</v>
      </c>
      <c r="P279" s="10">
        <f>Tabla1[[#This Row],[Precio unitario]]*Tabla1[[#This Row],[Cantidad]]</f>
        <v>1680</v>
      </c>
      <c r="Q279" s="9">
        <v>173.04</v>
      </c>
    </row>
    <row r="280" spans="1:17" x14ac:dyDescent="0.3">
      <c r="A280" s="7">
        <v>1322</v>
      </c>
      <c r="B280" s="8">
        <v>43383</v>
      </c>
      <c r="C280" s="7">
        <v>10</v>
      </c>
      <c r="D280" t="s">
        <v>72</v>
      </c>
      <c r="E280" t="s">
        <v>73</v>
      </c>
      <c r="F280" t="s">
        <v>74</v>
      </c>
      <c r="G280" t="s">
        <v>75</v>
      </c>
      <c r="H280" t="s">
        <v>33</v>
      </c>
      <c r="I280" s="8"/>
      <c r="J280" t="s">
        <v>34</v>
      </c>
      <c r="L280" t="s">
        <v>28</v>
      </c>
      <c r="M280" t="s">
        <v>29</v>
      </c>
      <c r="N280" s="9">
        <v>49</v>
      </c>
      <c r="O280">
        <v>78</v>
      </c>
      <c r="P280" s="10">
        <f>Tabla1[[#This Row],[Precio unitario]]*Tabla1[[#This Row],[Cantidad]]</f>
        <v>3822</v>
      </c>
      <c r="Q280" s="9">
        <v>382.2</v>
      </c>
    </row>
    <row r="281" spans="1:17" x14ac:dyDescent="0.3">
      <c r="A281" s="7">
        <v>1323</v>
      </c>
      <c r="B281" s="8">
        <v>43384</v>
      </c>
      <c r="C281" s="7">
        <v>11</v>
      </c>
      <c r="D281" t="s">
        <v>83</v>
      </c>
      <c r="E281" t="s">
        <v>84</v>
      </c>
      <c r="F281" t="s">
        <v>84</v>
      </c>
      <c r="G281" t="s">
        <v>70</v>
      </c>
      <c r="H281" t="s">
        <v>71</v>
      </c>
      <c r="I281" s="8"/>
      <c r="J281" t="s">
        <v>46</v>
      </c>
      <c r="L281" t="s">
        <v>65</v>
      </c>
      <c r="M281" t="s">
        <v>66</v>
      </c>
      <c r="N281" s="9">
        <v>560</v>
      </c>
      <c r="O281">
        <v>60</v>
      </c>
      <c r="P281" s="10">
        <f>Tabla1[[#This Row],[Precio unitario]]*Tabla1[[#This Row],[Cantidad]]</f>
        <v>33600</v>
      </c>
      <c r="Q281" s="9">
        <v>3192</v>
      </c>
    </row>
    <row r="282" spans="1:17" x14ac:dyDescent="0.3">
      <c r="A282" s="7">
        <v>1324</v>
      </c>
      <c r="B282" s="8">
        <v>43374</v>
      </c>
      <c r="C282" s="7">
        <v>1</v>
      </c>
      <c r="D282" t="s">
        <v>85</v>
      </c>
      <c r="E282" t="s">
        <v>86</v>
      </c>
      <c r="F282" t="s">
        <v>87</v>
      </c>
      <c r="G282" t="s">
        <v>44</v>
      </c>
      <c r="H282" t="s">
        <v>45</v>
      </c>
      <c r="I282" s="8"/>
      <c r="J282" t="s">
        <v>46</v>
      </c>
      <c r="L282" t="s">
        <v>88</v>
      </c>
      <c r="M282" t="s">
        <v>89</v>
      </c>
      <c r="N282" s="9">
        <v>257.59999999999997</v>
      </c>
      <c r="O282">
        <v>23</v>
      </c>
      <c r="P282" s="10">
        <f>Tabla1[[#This Row],[Precio unitario]]*Tabla1[[#This Row],[Cantidad]]</f>
        <v>5924.7999999999993</v>
      </c>
      <c r="Q282" s="9">
        <v>610.25440000000003</v>
      </c>
    </row>
    <row r="283" spans="1:17" x14ac:dyDescent="0.3">
      <c r="A283" s="7">
        <v>1325</v>
      </c>
      <c r="B283" s="8">
        <v>43401</v>
      </c>
      <c r="C283" s="7">
        <v>28</v>
      </c>
      <c r="D283" t="s">
        <v>67</v>
      </c>
      <c r="E283" t="s">
        <v>68</v>
      </c>
      <c r="F283" t="s">
        <v>69</v>
      </c>
      <c r="G283" t="s">
        <v>70</v>
      </c>
      <c r="H283" t="s">
        <v>71</v>
      </c>
      <c r="I283" s="8">
        <v>43403</v>
      </c>
      <c r="J283" t="s">
        <v>46</v>
      </c>
      <c r="K283" t="s">
        <v>35</v>
      </c>
      <c r="L283" t="s">
        <v>40</v>
      </c>
      <c r="M283" t="s">
        <v>27</v>
      </c>
      <c r="N283" s="9">
        <v>644</v>
      </c>
      <c r="O283">
        <v>34</v>
      </c>
      <c r="P283" s="10">
        <f>Tabla1[[#This Row],[Precio unitario]]*Tabla1[[#This Row],[Cantidad]]</f>
        <v>21896</v>
      </c>
      <c r="Q283" s="9">
        <v>2211.4960000000001</v>
      </c>
    </row>
    <row r="284" spans="1:17" x14ac:dyDescent="0.3">
      <c r="A284" s="7">
        <v>1326</v>
      </c>
      <c r="B284" s="8">
        <v>43382</v>
      </c>
      <c r="C284" s="7">
        <v>9</v>
      </c>
      <c r="D284" t="s">
        <v>90</v>
      </c>
      <c r="E284" t="s">
        <v>91</v>
      </c>
      <c r="F284" t="s">
        <v>51</v>
      </c>
      <c r="G284" t="s">
        <v>92</v>
      </c>
      <c r="H284" t="s">
        <v>23</v>
      </c>
      <c r="I284" s="8">
        <v>43384</v>
      </c>
      <c r="J284" t="s">
        <v>34</v>
      </c>
      <c r="K284" t="s">
        <v>25</v>
      </c>
      <c r="L284" t="s">
        <v>59</v>
      </c>
      <c r="M284" t="s">
        <v>60</v>
      </c>
      <c r="N284" s="9">
        <v>135.1</v>
      </c>
      <c r="O284">
        <v>89</v>
      </c>
      <c r="P284" s="10">
        <f>Tabla1[[#This Row],[Precio unitario]]*Tabla1[[#This Row],[Cantidad]]</f>
        <v>12023.9</v>
      </c>
      <c r="Q284" s="9">
        <v>1214.4139</v>
      </c>
    </row>
    <row r="285" spans="1:17" x14ac:dyDescent="0.3">
      <c r="A285" s="7">
        <v>1327</v>
      </c>
      <c r="B285" s="8">
        <v>43379</v>
      </c>
      <c r="C285" s="7">
        <v>6</v>
      </c>
      <c r="D285" t="s">
        <v>61</v>
      </c>
      <c r="E285" t="s">
        <v>62</v>
      </c>
      <c r="F285" t="s">
        <v>63</v>
      </c>
      <c r="G285" t="s">
        <v>64</v>
      </c>
      <c r="H285" t="s">
        <v>45</v>
      </c>
      <c r="I285" s="8">
        <v>43381</v>
      </c>
      <c r="J285" t="s">
        <v>24</v>
      </c>
      <c r="K285" t="s">
        <v>35</v>
      </c>
      <c r="L285" t="s">
        <v>53</v>
      </c>
      <c r="M285" t="s">
        <v>54</v>
      </c>
      <c r="N285" s="9">
        <v>178.5</v>
      </c>
      <c r="O285">
        <v>82</v>
      </c>
      <c r="P285" s="10">
        <f>Tabla1[[#This Row],[Precio unitario]]*Tabla1[[#This Row],[Cantidad]]</f>
        <v>14637</v>
      </c>
      <c r="Q285" s="9">
        <v>1449.0630000000001</v>
      </c>
    </row>
    <row r="286" spans="1:17" x14ac:dyDescent="0.3">
      <c r="A286" s="7">
        <v>1328</v>
      </c>
      <c r="B286" s="8">
        <v>43381</v>
      </c>
      <c r="C286" s="7">
        <v>8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s="8">
        <v>43383</v>
      </c>
      <c r="J286" t="s">
        <v>24</v>
      </c>
      <c r="K286" t="s">
        <v>25</v>
      </c>
      <c r="L286" t="s">
        <v>53</v>
      </c>
      <c r="M286" t="s">
        <v>54</v>
      </c>
      <c r="N286" s="9">
        <v>178.5</v>
      </c>
      <c r="O286">
        <v>43</v>
      </c>
      <c r="P286" s="10">
        <f>Tabla1[[#This Row],[Precio unitario]]*Tabla1[[#This Row],[Cantidad]]</f>
        <v>7675.5</v>
      </c>
      <c r="Q286" s="9">
        <v>736.84799999999996</v>
      </c>
    </row>
    <row r="287" spans="1:17" x14ac:dyDescent="0.3">
      <c r="A287" s="7">
        <v>1329</v>
      </c>
      <c r="B287" s="8">
        <v>43414</v>
      </c>
      <c r="C287" s="7">
        <v>10</v>
      </c>
      <c r="D287" t="s">
        <v>72</v>
      </c>
      <c r="E287" t="s">
        <v>73</v>
      </c>
      <c r="F287" t="s">
        <v>74</v>
      </c>
      <c r="G287" t="s">
        <v>75</v>
      </c>
      <c r="H287" t="s">
        <v>33</v>
      </c>
      <c r="I287" s="8">
        <v>43416</v>
      </c>
      <c r="J287" t="s">
        <v>34</v>
      </c>
      <c r="L287" t="s">
        <v>81</v>
      </c>
      <c r="M287" t="s">
        <v>82</v>
      </c>
      <c r="N287" s="9">
        <v>308</v>
      </c>
      <c r="O287">
        <v>96</v>
      </c>
      <c r="P287" s="10">
        <f>Tabla1[[#This Row],[Precio unitario]]*Tabla1[[#This Row],[Cantidad]]</f>
        <v>29568</v>
      </c>
      <c r="Q287" s="9">
        <v>3104.6400000000003</v>
      </c>
    </row>
    <row r="288" spans="1:17" x14ac:dyDescent="0.3">
      <c r="A288" s="7">
        <v>1330</v>
      </c>
      <c r="B288" s="8">
        <v>43414</v>
      </c>
      <c r="C288" s="7">
        <v>10</v>
      </c>
      <c r="D288" t="s">
        <v>72</v>
      </c>
      <c r="E288" t="s">
        <v>73</v>
      </c>
      <c r="F288" t="s">
        <v>74</v>
      </c>
      <c r="G288" t="s">
        <v>75</v>
      </c>
      <c r="H288" t="s">
        <v>33</v>
      </c>
      <c r="I288" s="8">
        <v>43416</v>
      </c>
      <c r="J288" t="s">
        <v>34</v>
      </c>
      <c r="L288" t="s">
        <v>47</v>
      </c>
      <c r="M288" t="s">
        <v>48</v>
      </c>
      <c r="N288" s="9">
        <v>128.79999999999998</v>
      </c>
      <c r="O288">
        <v>34</v>
      </c>
      <c r="P288" s="10">
        <f>Tabla1[[#This Row],[Precio unitario]]*Tabla1[[#This Row],[Cantidad]]</f>
        <v>4379.2</v>
      </c>
      <c r="Q288" s="9">
        <v>437.91999999999996</v>
      </c>
    </row>
    <row r="289" spans="1:17" x14ac:dyDescent="0.3">
      <c r="A289" s="7">
        <v>1331</v>
      </c>
      <c r="B289" s="8">
        <v>43415</v>
      </c>
      <c r="C289" s="7">
        <v>11</v>
      </c>
      <c r="D289" t="s">
        <v>83</v>
      </c>
      <c r="E289" t="s">
        <v>84</v>
      </c>
      <c r="F289" t="s">
        <v>84</v>
      </c>
      <c r="G289" t="s">
        <v>70</v>
      </c>
      <c r="H289" t="s">
        <v>71</v>
      </c>
      <c r="I289" s="8"/>
      <c r="J289" t="s">
        <v>46</v>
      </c>
      <c r="L289" t="s">
        <v>28</v>
      </c>
      <c r="M289" t="s">
        <v>29</v>
      </c>
      <c r="N289" s="9">
        <v>49</v>
      </c>
      <c r="O289">
        <v>42</v>
      </c>
      <c r="P289" s="10">
        <f>Tabla1[[#This Row],[Precio unitario]]*Tabla1[[#This Row],[Cantidad]]</f>
        <v>2058</v>
      </c>
      <c r="Q289" s="9">
        <v>211.97400000000002</v>
      </c>
    </row>
    <row r="290" spans="1:17" x14ac:dyDescent="0.3">
      <c r="A290" s="7">
        <v>1332</v>
      </c>
      <c r="B290" s="8">
        <v>43415</v>
      </c>
      <c r="C290" s="7">
        <v>11</v>
      </c>
      <c r="D290" t="s">
        <v>83</v>
      </c>
      <c r="E290" t="s">
        <v>84</v>
      </c>
      <c r="F290" t="s">
        <v>84</v>
      </c>
      <c r="G290" t="s">
        <v>70</v>
      </c>
      <c r="H290" t="s">
        <v>71</v>
      </c>
      <c r="I290" s="8"/>
      <c r="J290" t="s">
        <v>46</v>
      </c>
      <c r="L290" t="s">
        <v>76</v>
      </c>
      <c r="M290" t="s">
        <v>27</v>
      </c>
      <c r="N290" s="9">
        <v>41.86</v>
      </c>
      <c r="O290">
        <v>100</v>
      </c>
      <c r="P290" s="10">
        <f>Tabla1[[#This Row],[Precio unitario]]*Tabla1[[#This Row],[Cantidad]]</f>
        <v>4186</v>
      </c>
      <c r="Q290" s="9">
        <v>426.97200000000004</v>
      </c>
    </row>
    <row r="291" spans="1:17" x14ac:dyDescent="0.3">
      <c r="A291" s="7">
        <v>1333</v>
      </c>
      <c r="B291" s="8">
        <v>43405</v>
      </c>
      <c r="C291" s="7">
        <v>1</v>
      </c>
      <c r="D291" t="s">
        <v>85</v>
      </c>
      <c r="E291" t="s">
        <v>86</v>
      </c>
      <c r="F291" t="s">
        <v>87</v>
      </c>
      <c r="G291" t="s">
        <v>44</v>
      </c>
      <c r="H291" t="s">
        <v>45</v>
      </c>
      <c r="I291" s="8"/>
      <c r="L291" t="s">
        <v>39</v>
      </c>
      <c r="M291" t="s">
        <v>27</v>
      </c>
      <c r="N291" s="9">
        <v>252</v>
      </c>
      <c r="O291">
        <v>42</v>
      </c>
      <c r="P291" s="10">
        <f>Tabla1[[#This Row],[Precio unitario]]*Tabla1[[#This Row],[Cantidad]]</f>
        <v>10584</v>
      </c>
      <c r="Q291" s="9">
        <v>1068.9840000000002</v>
      </c>
    </row>
    <row r="292" spans="1:17" x14ac:dyDescent="0.3">
      <c r="A292" s="7">
        <v>1334</v>
      </c>
      <c r="B292" s="8">
        <v>43405</v>
      </c>
      <c r="C292" s="7">
        <v>1</v>
      </c>
      <c r="D292" t="s">
        <v>85</v>
      </c>
      <c r="E292" t="s">
        <v>86</v>
      </c>
      <c r="F292" t="s">
        <v>87</v>
      </c>
      <c r="G292" t="s">
        <v>44</v>
      </c>
      <c r="H292" t="s">
        <v>45</v>
      </c>
      <c r="I292" s="8"/>
      <c r="L292" t="s">
        <v>40</v>
      </c>
      <c r="M292" t="s">
        <v>27</v>
      </c>
      <c r="N292" s="9">
        <v>644</v>
      </c>
      <c r="O292">
        <v>16</v>
      </c>
      <c r="P292" s="10">
        <f>Tabla1[[#This Row],[Precio unitario]]*Tabla1[[#This Row],[Cantidad]]</f>
        <v>10304</v>
      </c>
      <c r="Q292" s="9">
        <v>989.18400000000008</v>
      </c>
    </row>
    <row r="293" spans="1:17" x14ac:dyDescent="0.3">
      <c r="A293" s="7">
        <v>1335</v>
      </c>
      <c r="B293" s="8">
        <v>43405</v>
      </c>
      <c r="C293" s="7">
        <v>1</v>
      </c>
      <c r="D293" t="s">
        <v>85</v>
      </c>
      <c r="E293" t="s">
        <v>86</v>
      </c>
      <c r="F293" t="s">
        <v>87</v>
      </c>
      <c r="G293" t="s">
        <v>44</v>
      </c>
      <c r="H293" t="s">
        <v>45</v>
      </c>
      <c r="I293" s="8"/>
      <c r="L293" t="s">
        <v>76</v>
      </c>
      <c r="M293" t="s">
        <v>27</v>
      </c>
      <c r="N293" s="9">
        <v>41.86</v>
      </c>
      <c r="O293">
        <v>22</v>
      </c>
      <c r="P293" s="10">
        <f>Tabla1[[#This Row],[Precio unitario]]*Tabla1[[#This Row],[Cantidad]]</f>
        <v>920.92</v>
      </c>
      <c r="Q293" s="9">
        <v>89.329239999999999</v>
      </c>
    </row>
    <row r="294" spans="1:17" x14ac:dyDescent="0.3">
      <c r="A294" s="7">
        <v>1336</v>
      </c>
      <c r="B294" s="8">
        <v>43432</v>
      </c>
      <c r="C294" s="7">
        <v>28</v>
      </c>
      <c r="D294" t="s">
        <v>67</v>
      </c>
      <c r="E294" t="s">
        <v>68</v>
      </c>
      <c r="F294" t="s">
        <v>69</v>
      </c>
      <c r="G294" t="s">
        <v>70</v>
      </c>
      <c r="H294" t="s">
        <v>71</v>
      </c>
      <c r="I294" s="8">
        <v>43434</v>
      </c>
      <c r="J294" t="s">
        <v>46</v>
      </c>
      <c r="K294" t="s">
        <v>35</v>
      </c>
      <c r="L294" t="s">
        <v>59</v>
      </c>
      <c r="M294" t="s">
        <v>60</v>
      </c>
      <c r="N294" s="9">
        <v>135.1</v>
      </c>
      <c r="O294">
        <v>46</v>
      </c>
      <c r="P294" s="10">
        <f>Tabla1[[#This Row],[Precio unitario]]*Tabla1[[#This Row],[Cantidad]]</f>
        <v>6214.5999999999995</v>
      </c>
      <c r="Q294" s="9">
        <v>640.10380000000009</v>
      </c>
    </row>
    <row r="295" spans="1:17" x14ac:dyDescent="0.3">
      <c r="A295" s="7">
        <v>1337</v>
      </c>
      <c r="B295" s="8">
        <v>43432</v>
      </c>
      <c r="C295" s="7">
        <v>28</v>
      </c>
      <c r="D295" t="s">
        <v>67</v>
      </c>
      <c r="E295" t="s">
        <v>68</v>
      </c>
      <c r="F295" t="s">
        <v>69</v>
      </c>
      <c r="G295" t="s">
        <v>70</v>
      </c>
      <c r="H295" t="s">
        <v>71</v>
      </c>
      <c r="I295" s="8">
        <v>43434</v>
      </c>
      <c r="J295" t="s">
        <v>46</v>
      </c>
      <c r="K295" t="s">
        <v>35</v>
      </c>
      <c r="L295" t="s">
        <v>88</v>
      </c>
      <c r="M295" t="s">
        <v>89</v>
      </c>
      <c r="N295" s="9">
        <v>257.59999999999997</v>
      </c>
      <c r="O295">
        <v>100</v>
      </c>
      <c r="P295" s="10">
        <f>Tabla1[[#This Row],[Precio unitario]]*Tabla1[[#This Row],[Cantidad]]</f>
        <v>25759.999999999996</v>
      </c>
      <c r="Q295" s="9">
        <v>2576</v>
      </c>
    </row>
    <row r="296" spans="1:17" x14ac:dyDescent="0.3">
      <c r="A296" s="7">
        <v>1338</v>
      </c>
      <c r="B296" s="8">
        <v>43413</v>
      </c>
      <c r="C296" s="7">
        <v>9</v>
      </c>
      <c r="D296" t="s">
        <v>90</v>
      </c>
      <c r="E296" t="s">
        <v>91</v>
      </c>
      <c r="F296" t="s">
        <v>51</v>
      </c>
      <c r="G296" t="s">
        <v>92</v>
      </c>
      <c r="H296" t="s">
        <v>23</v>
      </c>
      <c r="I296" s="8">
        <v>43415</v>
      </c>
      <c r="J296" t="s">
        <v>34</v>
      </c>
      <c r="K296" t="s">
        <v>25</v>
      </c>
      <c r="L296" t="s">
        <v>93</v>
      </c>
      <c r="M296" t="s">
        <v>94</v>
      </c>
      <c r="N296" s="9">
        <v>273</v>
      </c>
      <c r="O296">
        <v>87</v>
      </c>
      <c r="P296" s="10">
        <f>Tabla1[[#This Row],[Precio unitario]]*Tabla1[[#This Row],[Cantidad]]</f>
        <v>23751</v>
      </c>
      <c r="Q296" s="9">
        <v>2446.3530000000001</v>
      </c>
    </row>
    <row r="297" spans="1:17" x14ac:dyDescent="0.3">
      <c r="A297" s="7">
        <v>1339</v>
      </c>
      <c r="B297" s="8">
        <v>43413</v>
      </c>
      <c r="C297" s="7">
        <v>9</v>
      </c>
      <c r="D297" t="s">
        <v>90</v>
      </c>
      <c r="E297" t="s">
        <v>91</v>
      </c>
      <c r="F297" t="s">
        <v>51</v>
      </c>
      <c r="G297" t="s">
        <v>92</v>
      </c>
      <c r="H297" t="s">
        <v>23</v>
      </c>
      <c r="I297" s="8">
        <v>43415</v>
      </c>
      <c r="J297" t="s">
        <v>34</v>
      </c>
      <c r="K297" t="s">
        <v>25</v>
      </c>
      <c r="L297" t="s">
        <v>95</v>
      </c>
      <c r="M297" t="s">
        <v>96</v>
      </c>
      <c r="N297" s="9">
        <v>487.19999999999993</v>
      </c>
      <c r="O297">
        <v>58</v>
      </c>
      <c r="P297" s="10">
        <f>Tabla1[[#This Row],[Precio unitario]]*Tabla1[[#This Row],[Cantidad]]</f>
        <v>28257.599999999995</v>
      </c>
      <c r="Q297" s="9">
        <v>2882.2752</v>
      </c>
    </row>
    <row r="298" spans="1:17" x14ac:dyDescent="0.3">
      <c r="A298" s="7">
        <v>1340</v>
      </c>
      <c r="B298" s="8">
        <v>43410</v>
      </c>
      <c r="C298" s="7">
        <v>6</v>
      </c>
      <c r="D298" t="s">
        <v>61</v>
      </c>
      <c r="E298" t="s">
        <v>62</v>
      </c>
      <c r="F298" t="s">
        <v>63</v>
      </c>
      <c r="G298" t="s">
        <v>64</v>
      </c>
      <c r="H298" t="s">
        <v>45</v>
      </c>
      <c r="I298" s="8">
        <v>43412</v>
      </c>
      <c r="J298" t="s">
        <v>24</v>
      </c>
      <c r="K298" t="s">
        <v>35</v>
      </c>
      <c r="L298" t="s">
        <v>26</v>
      </c>
      <c r="M298" t="s">
        <v>27</v>
      </c>
      <c r="N298" s="9">
        <v>196</v>
      </c>
      <c r="O298">
        <v>85</v>
      </c>
      <c r="P298" s="10">
        <f>Tabla1[[#This Row],[Precio unitario]]*Tabla1[[#This Row],[Cantidad]]</f>
        <v>16660</v>
      </c>
      <c r="Q298" s="9">
        <v>1682.6599999999999</v>
      </c>
    </row>
    <row r="299" spans="1:17" x14ac:dyDescent="0.3">
      <c r="A299" s="7">
        <v>1341</v>
      </c>
      <c r="B299" s="8">
        <v>43412</v>
      </c>
      <c r="C299" s="7">
        <v>8</v>
      </c>
      <c r="D299" t="s">
        <v>41</v>
      </c>
      <c r="E299" t="s">
        <v>42</v>
      </c>
      <c r="F299" t="s">
        <v>43</v>
      </c>
      <c r="G299" t="s">
        <v>44</v>
      </c>
      <c r="H299" t="s">
        <v>45</v>
      </c>
      <c r="I299" s="8">
        <v>43414</v>
      </c>
      <c r="J299" t="s">
        <v>24</v>
      </c>
      <c r="K299" t="s">
        <v>25</v>
      </c>
      <c r="L299" t="s">
        <v>65</v>
      </c>
      <c r="M299" t="s">
        <v>66</v>
      </c>
      <c r="N299" s="9">
        <v>560</v>
      </c>
      <c r="O299">
        <v>28</v>
      </c>
      <c r="P299" s="10">
        <f>Tabla1[[#This Row],[Precio unitario]]*Tabla1[[#This Row],[Cantidad]]</f>
        <v>15680</v>
      </c>
      <c r="Q299" s="9">
        <v>1552.32</v>
      </c>
    </row>
    <row r="300" spans="1:17" x14ac:dyDescent="0.3">
      <c r="A300" s="7">
        <v>1342</v>
      </c>
      <c r="B300" s="8">
        <v>43412</v>
      </c>
      <c r="C300" s="7">
        <v>8</v>
      </c>
      <c r="D300" t="s">
        <v>41</v>
      </c>
      <c r="E300" t="s">
        <v>42</v>
      </c>
      <c r="F300" t="s">
        <v>43</v>
      </c>
      <c r="G300" t="s">
        <v>44</v>
      </c>
      <c r="H300" t="s">
        <v>45</v>
      </c>
      <c r="I300" s="8">
        <v>43414</v>
      </c>
      <c r="J300" t="s">
        <v>24</v>
      </c>
      <c r="K300" t="s">
        <v>25</v>
      </c>
      <c r="L300" t="s">
        <v>47</v>
      </c>
      <c r="M300" t="s">
        <v>48</v>
      </c>
      <c r="N300" s="9">
        <v>128.79999999999998</v>
      </c>
      <c r="O300">
        <v>19</v>
      </c>
      <c r="P300" s="10">
        <f>Tabla1[[#This Row],[Precio unitario]]*Tabla1[[#This Row],[Cantidad]]</f>
        <v>2447.1999999999998</v>
      </c>
      <c r="Q300" s="9">
        <v>239.82560000000001</v>
      </c>
    </row>
    <row r="301" spans="1:17" x14ac:dyDescent="0.3">
      <c r="A301" s="7">
        <v>1343</v>
      </c>
      <c r="B301" s="8">
        <v>43429</v>
      </c>
      <c r="C301" s="7">
        <v>25</v>
      </c>
      <c r="D301" t="s">
        <v>99</v>
      </c>
      <c r="E301" t="s">
        <v>73</v>
      </c>
      <c r="F301" t="s">
        <v>74</v>
      </c>
      <c r="G301" t="s">
        <v>75</v>
      </c>
      <c r="H301" t="s">
        <v>33</v>
      </c>
      <c r="I301" s="8">
        <v>43431</v>
      </c>
      <c r="J301" t="s">
        <v>34</v>
      </c>
      <c r="K301" t="s">
        <v>58</v>
      </c>
      <c r="L301" t="s">
        <v>104</v>
      </c>
      <c r="M301" t="s">
        <v>48</v>
      </c>
      <c r="N301" s="9">
        <v>140</v>
      </c>
      <c r="O301">
        <v>99</v>
      </c>
      <c r="P301" s="10">
        <f>Tabla1[[#This Row],[Precio unitario]]*Tabla1[[#This Row],[Cantidad]]</f>
        <v>13860</v>
      </c>
      <c r="Q301" s="9">
        <v>1441.44</v>
      </c>
    </row>
    <row r="302" spans="1:17" x14ac:dyDescent="0.3">
      <c r="A302" s="7">
        <v>1344</v>
      </c>
      <c r="B302" s="8">
        <v>43430</v>
      </c>
      <c r="C302" s="7">
        <v>26</v>
      </c>
      <c r="D302" t="s">
        <v>100</v>
      </c>
      <c r="E302" t="s">
        <v>84</v>
      </c>
      <c r="F302" t="s">
        <v>84</v>
      </c>
      <c r="G302" t="s">
        <v>70</v>
      </c>
      <c r="H302" t="s">
        <v>71</v>
      </c>
      <c r="I302" s="8">
        <v>43432</v>
      </c>
      <c r="J302" t="s">
        <v>46</v>
      </c>
      <c r="K302" t="s">
        <v>35</v>
      </c>
      <c r="L302" t="s">
        <v>105</v>
      </c>
      <c r="M302" t="s">
        <v>106</v>
      </c>
      <c r="N302" s="9">
        <v>298.90000000000003</v>
      </c>
      <c r="O302">
        <v>69</v>
      </c>
      <c r="P302" s="10">
        <f>Tabla1[[#This Row],[Precio unitario]]*Tabla1[[#This Row],[Cantidad]]</f>
        <v>20624.100000000002</v>
      </c>
      <c r="Q302" s="9">
        <v>2144.9064000000008</v>
      </c>
    </row>
    <row r="303" spans="1:17" x14ac:dyDescent="0.3">
      <c r="A303" s="7">
        <v>1345</v>
      </c>
      <c r="B303" s="8">
        <v>43430</v>
      </c>
      <c r="C303" s="7">
        <v>26</v>
      </c>
      <c r="D303" t="s">
        <v>100</v>
      </c>
      <c r="E303" t="s">
        <v>84</v>
      </c>
      <c r="F303" t="s">
        <v>84</v>
      </c>
      <c r="G303" t="s">
        <v>70</v>
      </c>
      <c r="H303" t="s">
        <v>71</v>
      </c>
      <c r="I303" s="8">
        <v>43432</v>
      </c>
      <c r="J303" t="s">
        <v>46</v>
      </c>
      <c r="K303" t="s">
        <v>35</v>
      </c>
      <c r="L303" t="s">
        <v>59</v>
      </c>
      <c r="M303" t="s">
        <v>60</v>
      </c>
      <c r="N303" s="9">
        <v>135.1</v>
      </c>
      <c r="O303">
        <v>37</v>
      </c>
      <c r="P303" s="10">
        <f>Tabla1[[#This Row],[Precio unitario]]*Tabla1[[#This Row],[Cantidad]]</f>
        <v>4998.7</v>
      </c>
      <c r="Q303" s="9">
        <v>474.87650000000002</v>
      </c>
    </row>
    <row r="304" spans="1:17" x14ac:dyDescent="0.3">
      <c r="A304" s="7">
        <v>1346</v>
      </c>
      <c r="B304" s="8">
        <v>43430</v>
      </c>
      <c r="C304" s="7">
        <v>26</v>
      </c>
      <c r="D304" t="s">
        <v>100</v>
      </c>
      <c r="E304" t="s">
        <v>84</v>
      </c>
      <c r="F304" t="s">
        <v>84</v>
      </c>
      <c r="G304" t="s">
        <v>70</v>
      </c>
      <c r="H304" t="s">
        <v>71</v>
      </c>
      <c r="I304" s="8">
        <v>43432</v>
      </c>
      <c r="J304" t="s">
        <v>46</v>
      </c>
      <c r="K304" t="s">
        <v>35</v>
      </c>
      <c r="L304" t="s">
        <v>88</v>
      </c>
      <c r="M304" t="s">
        <v>89</v>
      </c>
      <c r="N304" s="9">
        <v>257.59999999999997</v>
      </c>
      <c r="O304">
        <v>64</v>
      </c>
      <c r="P304" s="10">
        <f>Tabla1[[#This Row],[Precio unitario]]*Tabla1[[#This Row],[Cantidad]]</f>
        <v>16486.399999999998</v>
      </c>
      <c r="Q304" s="9">
        <v>1665.1263999999999</v>
      </c>
    </row>
    <row r="305" spans="1:17" x14ac:dyDescent="0.3">
      <c r="A305" s="7">
        <v>1347</v>
      </c>
      <c r="B305" s="8">
        <v>43433</v>
      </c>
      <c r="C305" s="7">
        <v>29</v>
      </c>
      <c r="D305" t="s">
        <v>49</v>
      </c>
      <c r="E305" t="s">
        <v>50</v>
      </c>
      <c r="F305" t="s">
        <v>51</v>
      </c>
      <c r="G305" t="s">
        <v>52</v>
      </c>
      <c r="H305" t="s">
        <v>23</v>
      </c>
      <c r="I305" s="8">
        <v>43435</v>
      </c>
      <c r="J305" t="s">
        <v>24</v>
      </c>
      <c r="K305" t="s">
        <v>25</v>
      </c>
      <c r="L305" t="s">
        <v>26</v>
      </c>
      <c r="M305" t="s">
        <v>27</v>
      </c>
      <c r="N305" s="9">
        <v>196</v>
      </c>
      <c r="O305">
        <v>38</v>
      </c>
      <c r="P305" s="10">
        <f>Tabla1[[#This Row],[Precio unitario]]*Tabla1[[#This Row],[Cantidad]]</f>
        <v>7448</v>
      </c>
      <c r="Q305" s="9">
        <v>774.5920000000001</v>
      </c>
    </row>
    <row r="306" spans="1:17" x14ac:dyDescent="0.3">
      <c r="A306" s="7">
        <v>1348</v>
      </c>
      <c r="B306" s="8">
        <v>43410</v>
      </c>
      <c r="C306" s="7">
        <v>6</v>
      </c>
      <c r="D306" t="s">
        <v>61</v>
      </c>
      <c r="E306" t="s">
        <v>62</v>
      </c>
      <c r="F306" t="s">
        <v>63</v>
      </c>
      <c r="G306" t="s">
        <v>64</v>
      </c>
      <c r="H306" t="s">
        <v>45</v>
      </c>
      <c r="I306" s="8">
        <v>43412</v>
      </c>
      <c r="J306" t="s">
        <v>46</v>
      </c>
      <c r="K306" t="s">
        <v>25</v>
      </c>
      <c r="L306" t="s">
        <v>53</v>
      </c>
      <c r="M306" t="s">
        <v>54</v>
      </c>
      <c r="N306" s="9">
        <v>178.5</v>
      </c>
      <c r="O306">
        <v>15</v>
      </c>
      <c r="P306" s="10">
        <f>Tabla1[[#This Row],[Precio unitario]]*Tabla1[[#This Row],[Cantidad]]</f>
        <v>2677.5</v>
      </c>
      <c r="Q306" s="9">
        <v>259.71749999999997</v>
      </c>
    </row>
    <row r="307" spans="1:17" x14ac:dyDescent="0.3">
      <c r="A307" s="7">
        <v>1350</v>
      </c>
      <c r="B307" s="8">
        <v>43408</v>
      </c>
      <c r="C307" s="7">
        <v>4</v>
      </c>
      <c r="D307" t="s">
        <v>30</v>
      </c>
      <c r="E307" t="s">
        <v>31</v>
      </c>
      <c r="F307" t="s">
        <v>31</v>
      </c>
      <c r="G307" t="s">
        <v>32</v>
      </c>
      <c r="H307" t="s">
        <v>33</v>
      </c>
      <c r="I307" s="8">
        <v>43410</v>
      </c>
      <c r="J307" t="s">
        <v>34</v>
      </c>
      <c r="K307" t="s">
        <v>35</v>
      </c>
      <c r="L307" t="s">
        <v>107</v>
      </c>
      <c r="M307" t="s">
        <v>80</v>
      </c>
      <c r="N307" s="9">
        <v>1134</v>
      </c>
      <c r="O307">
        <v>52</v>
      </c>
      <c r="P307" s="10">
        <f>Tabla1[[#This Row],[Precio unitario]]*Tabla1[[#This Row],[Cantidad]]</f>
        <v>58968</v>
      </c>
      <c r="Q307" s="9">
        <v>5778.8640000000005</v>
      </c>
    </row>
    <row r="308" spans="1:17" x14ac:dyDescent="0.3">
      <c r="A308" s="7">
        <v>1351</v>
      </c>
      <c r="B308" s="8">
        <v>43408</v>
      </c>
      <c r="C308" s="7">
        <v>4</v>
      </c>
      <c r="D308" t="s">
        <v>30</v>
      </c>
      <c r="E308" t="s">
        <v>31</v>
      </c>
      <c r="F308" t="s">
        <v>31</v>
      </c>
      <c r="G308" t="s">
        <v>32</v>
      </c>
      <c r="H308" t="s">
        <v>33</v>
      </c>
      <c r="I308" s="8">
        <v>43410</v>
      </c>
      <c r="J308" t="s">
        <v>34</v>
      </c>
      <c r="K308" t="s">
        <v>35</v>
      </c>
      <c r="L308" t="s">
        <v>108</v>
      </c>
      <c r="M308" t="s">
        <v>109</v>
      </c>
      <c r="N308" s="9">
        <v>98</v>
      </c>
      <c r="O308">
        <v>37</v>
      </c>
      <c r="P308" s="10">
        <f>Tabla1[[#This Row],[Precio unitario]]*Tabla1[[#This Row],[Cantidad]]</f>
        <v>3626</v>
      </c>
      <c r="Q308" s="9">
        <v>355.34800000000001</v>
      </c>
    </row>
    <row r="309" spans="1:17" x14ac:dyDescent="0.3">
      <c r="A309" s="7">
        <v>1353</v>
      </c>
      <c r="B309" s="8">
        <v>43412</v>
      </c>
      <c r="C309" s="7">
        <v>8</v>
      </c>
      <c r="D309" t="s">
        <v>41</v>
      </c>
      <c r="E309" t="s">
        <v>42</v>
      </c>
      <c r="F309" t="s">
        <v>43</v>
      </c>
      <c r="G309" t="s">
        <v>44</v>
      </c>
      <c r="H309" t="s">
        <v>45</v>
      </c>
      <c r="I309" s="8">
        <v>43414</v>
      </c>
      <c r="J309" t="s">
        <v>46</v>
      </c>
      <c r="K309" t="s">
        <v>35</v>
      </c>
      <c r="L309" t="s">
        <v>95</v>
      </c>
      <c r="M309" t="s">
        <v>96</v>
      </c>
      <c r="N309" s="9">
        <v>487.19999999999993</v>
      </c>
      <c r="O309">
        <v>24</v>
      </c>
      <c r="P309" s="10">
        <f>Tabla1[[#This Row],[Precio unitario]]*Tabla1[[#This Row],[Cantidad]]</f>
        <v>11692.8</v>
      </c>
      <c r="Q309" s="9">
        <v>1122.5087999999998</v>
      </c>
    </row>
    <row r="310" spans="1:17" x14ac:dyDescent="0.3">
      <c r="A310" s="7">
        <v>1356</v>
      </c>
      <c r="B310" s="8">
        <v>43407</v>
      </c>
      <c r="C310" s="7">
        <v>3</v>
      </c>
      <c r="D310" t="s">
        <v>55</v>
      </c>
      <c r="E310" t="s">
        <v>56</v>
      </c>
      <c r="F310" t="s">
        <v>57</v>
      </c>
      <c r="G310" t="s">
        <v>22</v>
      </c>
      <c r="H310" t="s">
        <v>23</v>
      </c>
      <c r="I310" s="8">
        <v>43409</v>
      </c>
      <c r="J310" t="s">
        <v>24</v>
      </c>
      <c r="K310" t="s">
        <v>58</v>
      </c>
      <c r="L310" t="s">
        <v>97</v>
      </c>
      <c r="M310" t="s">
        <v>82</v>
      </c>
      <c r="N310" s="9">
        <v>140</v>
      </c>
      <c r="O310">
        <v>36</v>
      </c>
      <c r="P310" s="10">
        <f>Tabla1[[#This Row],[Precio unitario]]*Tabla1[[#This Row],[Cantidad]]</f>
        <v>5040</v>
      </c>
      <c r="Q310" s="9">
        <v>519.12</v>
      </c>
    </row>
    <row r="311" spans="1:17" x14ac:dyDescent="0.3">
      <c r="A311" s="7">
        <v>1357</v>
      </c>
      <c r="B311" s="8">
        <v>43407</v>
      </c>
      <c r="C311" s="7">
        <v>3</v>
      </c>
      <c r="D311" t="s">
        <v>55</v>
      </c>
      <c r="E311" t="s">
        <v>56</v>
      </c>
      <c r="F311" t="s">
        <v>57</v>
      </c>
      <c r="G311" t="s">
        <v>22</v>
      </c>
      <c r="H311" t="s">
        <v>23</v>
      </c>
      <c r="I311" s="8">
        <v>43409</v>
      </c>
      <c r="J311" t="s">
        <v>24</v>
      </c>
      <c r="K311" t="s">
        <v>58</v>
      </c>
      <c r="L311" t="s">
        <v>65</v>
      </c>
      <c r="M311" t="s">
        <v>66</v>
      </c>
      <c r="N311" s="9">
        <v>560</v>
      </c>
      <c r="O311">
        <v>24</v>
      </c>
      <c r="P311" s="10">
        <f>Tabla1[[#This Row],[Precio unitario]]*Tabla1[[#This Row],[Cantidad]]</f>
        <v>13440</v>
      </c>
      <c r="Q311" s="9">
        <v>1344</v>
      </c>
    </row>
    <row r="312" spans="1:17" x14ac:dyDescent="0.3">
      <c r="A312" s="7">
        <v>1361</v>
      </c>
      <c r="B312" s="8">
        <v>43414</v>
      </c>
      <c r="C312" s="7">
        <v>10</v>
      </c>
      <c r="D312" t="s">
        <v>72</v>
      </c>
      <c r="E312" t="s">
        <v>73</v>
      </c>
      <c r="F312" t="s">
        <v>74</v>
      </c>
      <c r="G312" t="s">
        <v>75</v>
      </c>
      <c r="H312" t="s">
        <v>33</v>
      </c>
      <c r="I312" s="8">
        <v>43416</v>
      </c>
      <c r="J312" t="s">
        <v>24</v>
      </c>
      <c r="K312" t="s">
        <v>35</v>
      </c>
      <c r="L312" t="s">
        <v>98</v>
      </c>
      <c r="M312" t="s">
        <v>29</v>
      </c>
      <c r="N312" s="9">
        <v>140</v>
      </c>
      <c r="O312">
        <v>20</v>
      </c>
      <c r="P312" s="10">
        <f>Tabla1[[#This Row],[Precio unitario]]*Tabla1[[#This Row],[Cantidad]]</f>
        <v>2800</v>
      </c>
      <c r="Q312" s="9">
        <v>280</v>
      </c>
    </row>
    <row r="313" spans="1:17" x14ac:dyDescent="0.3">
      <c r="A313" s="7">
        <v>1363</v>
      </c>
      <c r="B313" s="8">
        <v>43414</v>
      </c>
      <c r="C313" s="7">
        <v>10</v>
      </c>
      <c r="D313" t="s">
        <v>72</v>
      </c>
      <c r="E313" t="s">
        <v>73</v>
      </c>
      <c r="F313" t="s">
        <v>74</v>
      </c>
      <c r="G313" t="s">
        <v>75</v>
      </c>
      <c r="H313" t="s">
        <v>33</v>
      </c>
      <c r="I313" s="8"/>
      <c r="J313" t="s">
        <v>34</v>
      </c>
      <c r="L313" t="s">
        <v>28</v>
      </c>
      <c r="M313" t="s">
        <v>29</v>
      </c>
      <c r="N313" s="9">
        <v>49</v>
      </c>
      <c r="O313">
        <v>11</v>
      </c>
      <c r="P313" s="10">
        <f>Tabla1[[#This Row],[Precio unitario]]*Tabla1[[#This Row],[Cantidad]]</f>
        <v>539</v>
      </c>
      <c r="Q313" s="9">
        <v>52.283000000000001</v>
      </c>
    </row>
    <row r="314" spans="1:17" x14ac:dyDescent="0.3">
      <c r="A314" s="7">
        <v>1364</v>
      </c>
      <c r="B314" s="8">
        <v>43415</v>
      </c>
      <c r="C314" s="7">
        <v>11</v>
      </c>
      <c r="D314" t="s">
        <v>83</v>
      </c>
      <c r="E314" t="s">
        <v>84</v>
      </c>
      <c r="F314" t="s">
        <v>84</v>
      </c>
      <c r="G314" t="s">
        <v>70</v>
      </c>
      <c r="H314" t="s">
        <v>71</v>
      </c>
      <c r="I314" s="8"/>
      <c r="J314" t="s">
        <v>46</v>
      </c>
      <c r="L314" t="s">
        <v>65</v>
      </c>
      <c r="M314" t="s">
        <v>66</v>
      </c>
      <c r="N314" s="9">
        <v>560</v>
      </c>
      <c r="O314">
        <v>78</v>
      </c>
      <c r="P314" s="10">
        <f>Tabla1[[#This Row],[Precio unitario]]*Tabla1[[#This Row],[Cantidad]]</f>
        <v>43680</v>
      </c>
      <c r="Q314" s="9">
        <v>4193.28</v>
      </c>
    </row>
    <row r="315" spans="1:17" x14ac:dyDescent="0.3">
      <c r="A315" s="7">
        <v>1365</v>
      </c>
      <c r="B315" s="8">
        <v>43405</v>
      </c>
      <c r="C315" s="7">
        <v>1</v>
      </c>
      <c r="D315" t="s">
        <v>85</v>
      </c>
      <c r="E315" t="s">
        <v>86</v>
      </c>
      <c r="F315" t="s">
        <v>87</v>
      </c>
      <c r="G315" t="s">
        <v>44</v>
      </c>
      <c r="H315" t="s">
        <v>45</v>
      </c>
      <c r="I315" s="8"/>
      <c r="J315" t="s">
        <v>46</v>
      </c>
      <c r="L315" t="s">
        <v>88</v>
      </c>
      <c r="M315" t="s">
        <v>89</v>
      </c>
      <c r="N315" s="9">
        <v>257.59999999999997</v>
      </c>
      <c r="O315">
        <v>76</v>
      </c>
      <c r="P315" s="10">
        <f>Tabla1[[#This Row],[Precio unitario]]*Tabla1[[#This Row],[Cantidad]]</f>
        <v>19577.599999999999</v>
      </c>
      <c r="Q315" s="9">
        <v>2016.4928</v>
      </c>
    </row>
    <row r="316" spans="1:17" x14ac:dyDescent="0.3">
      <c r="A316" s="7">
        <v>1366</v>
      </c>
      <c r="B316" s="8">
        <v>43432</v>
      </c>
      <c r="C316" s="7">
        <v>28</v>
      </c>
      <c r="D316" t="s">
        <v>67</v>
      </c>
      <c r="E316" t="s">
        <v>68</v>
      </c>
      <c r="F316" t="s">
        <v>69</v>
      </c>
      <c r="G316" t="s">
        <v>70</v>
      </c>
      <c r="H316" t="s">
        <v>71</v>
      </c>
      <c r="I316" s="8">
        <v>43434</v>
      </c>
      <c r="J316" t="s">
        <v>46</v>
      </c>
      <c r="K316" t="s">
        <v>35</v>
      </c>
      <c r="L316" t="s">
        <v>40</v>
      </c>
      <c r="M316" t="s">
        <v>27</v>
      </c>
      <c r="N316" s="9">
        <v>644</v>
      </c>
      <c r="O316">
        <v>57</v>
      </c>
      <c r="P316" s="10">
        <f>Tabla1[[#This Row],[Precio unitario]]*Tabla1[[#This Row],[Cantidad]]</f>
        <v>36708</v>
      </c>
      <c r="Q316" s="9">
        <v>3817.6319999999996</v>
      </c>
    </row>
    <row r="317" spans="1:17" x14ac:dyDescent="0.3">
      <c r="A317" s="7">
        <v>1367</v>
      </c>
      <c r="B317" s="8">
        <v>43413</v>
      </c>
      <c r="C317" s="7">
        <v>9</v>
      </c>
      <c r="D317" t="s">
        <v>90</v>
      </c>
      <c r="E317" t="s">
        <v>91</v>
      </c>
      <c r="F317" t="s">
        <v>51</v>
      </c>
      <c r="G317" t="s">
        <v>92</v>
      </c>
      <c r="H317" t="s">
        <v>23</v>
      </c>
      <c r="I317" s="8">
        <v>43415</v>
      </c>
      <c r="J317" t="s">
        <v>34</v>
      </c>
      <c r="K317" t="s">
        <v>25</v>
      </c>
      <c r="L317" t="s">
        <v>59</v>
      </c>
      <c r="M317" t="s">
        <v>60</v>
      </c>
      <c r="N317" s="9">
        <v>135.1</v>
      </c>
      <c r="O317">
        <v>14</v>
      </c>
      <c r="P317" s="10">
        <f>Tabla1[[#This Row],[Precio unitario]]*Tabla1[[#This Row],[Cantidad]]</f>
        <v>1891.3999999999999</v>
      </c>
      <c r="Q317" s="9">
        <v>181.5744</v>
      </c>
    </row>
    <row r="318" spans="1:17" x14ac:dyDescent="0.3">
      <c r="A318" s="7">
        <v>1368</v>
      </c>
      <c r="B318" s="8">
        <v>43461</v>
      </c>
      <c r="C318" s="7">
        <v>27</v>
      </c>
      <c r="D318" t="s">
        <v>19</v>
      </c>
      <c r="E318" t="s">
        <v>20</v>
      </c>
      <c r="F318" t="s">
        <v>21</v>
      </c>
      <c r="G318" t="s">
        <v>22</v>
      </c>
      <c r="H318" t="s">
        <v>23</v>
      </c>
      <c r="I318" s="8">
        <v>43463</v>
      </c>
      <c r="J318" t="s">
        <v>24</v>
      </c>
      <c r="K318" t="s">
        <v>25</v>
      </c>
      <c r="L318" t="s">
        <v>26</v>
      </c>
      <c r="M318" t="s">
        <v>27</v>
      </c>
      <c r="N318" s="9">
        <v>196</v>
      </c>
      <c r="O318">
        <v>14</v>
      </c>
      <c r="P318" s="10">
        <f>Tabla1[[#This Row],[Precio unitario]]*Tabla1[[#This Row],[Cantidad]]</f>
        <v>2744</v>
      </c>
      <c r="Q318" s="9">
        <v>277.14400000000006</v>
      </c>
    </row>
    <row r="319" spans="1:17" x14ac:dyDescent="0.3">
      <c r="A319" s="7">
        <v>1369</v>
      </c>
      <c r="B319" s="8">
        <v>43461</v>
      </c>
      <c r="C319" s="7">
        <v>27</v>
      </c>
      <c r="D319" t="s">
        <v>19</v>
      </c>
      <c r="E319" t="s">
        <v>20</v>
      </c>
      <c r="F319" t="s">
        <v>21</v>
      </c>
      <c r="G319" t="s">
        <v>22</v>
      </c>
      <c r="H319" t="s">
        <v>23</v>
      </c>
      <c r="I319" s="8">
        <v>43463</v>
      </c>
      <c r="J319" t="s">
        <v>24</v>
      </c>
      <c r="K319" t="s">
        <v>25</v>
      </c>
      <c r="L319" t="s">
        <v>28</v>
      </c>
      <c r="M319" t="s">
        <v>29</v>
      </c>
      <c r="N319" s="9">
        <v>49</v>
      </c>
      <c r="O319">
        <v>70</v>
      </c>
      <c r="P319" s="10">
        <f>Tabla1[[#This Row],[Precio unitario]]*Tabla1[[#This Row],[Cantidad]]</f>
        <v>3430</v>
      </c>
      <c r="Q319" s="9">
        <v>353.28999999999996</v>
      </c>
    </row>
    <row r="320" spans="1:17" x14ac:dyDescent="0.3">
      <c r="A320" s="7">
        <v>1370</v>
      </c>
      <c r="B320" s="8">
        <v>43438</v>
      </c>
      <c r="C320" s="7">
        <v>4</v>
      </c>
      <c r="D320" t="s">
        <v>30</v>
      </c>
      <c r="E320" t="s">
        <v>31</v>
      </c>
      <c r="F320" t="s">
        <v>31</v>
      </c>
      <c r="G320" t="s">
        <v>32</v>
      </c>
      <c r="H320" t="s">
        <v>33</v>
      </c>
      <c r="I320" s="8">
        <v>43440</v>
      </c>
      <c r="J320" t="s">
        <v>34</v>
      </c>
      <c r="K320" t="s">
        <v>35</v>
      </c>
      <c r="L320" t="s">
        <v>36</v>
      </c>
      <c r="M320" t="s">
        <v>29</v>
      </c>
      <c r="N320" s="9">
        <v>420</v>
      </c>
      <c r="O320">
        <v>100</v>
      </c>
      <c r="P320" s="10">
        <f>Tabla1[[#This Row],[Precio unitario]]*Tabla1[[#This Row],[Cantidad]]</f>
        <v>42000</v>
      </c>
      <c r="Q320" s="9">
        <v>4074</v>
      </c>
    </row>
    <row r="321" spans="1:17" x14ac:dyDescent="0.3">
      <c r="A321" s="7">
        <v>1371</v>
      </c>
      <c r="B321" s="8">
        <v>43438</v>
      </c>
      <c r="C321" s="7">
        <v>4</v>
      </c>
      <c r="D321" t="s">
        <v>30</v>
      </c>
      <c r="E321" t="s">
        <v>31</v>
      </c>
      <c r="F321" t="s">
        <v>31</v>
      </c>
      <c r="G321" t="s">
        <v>32</v>
      </c>
      <c r="H321" t="s">
        <v>33</v>
      </c>
      <c r="I321" s="8">
        <v>43440</v>
      </c>
      <c r="J321" t="s">
        <v>34</v>
      </c>
      <c r="K321" t="s">
        <v>35</v>
      </c>
      <c r="L321" t="s">
        <v>37</v>
      </c>
      <c r="M321" t="s">
        <v>29</v>
      </c>
      <c r="N321" s="9">
        <v>742</v>
      </c>
      <c r="O321">
        <v>27</v>
      </c>
      <c r="P321" s="10">
        <f>Tabla1[[#This Row],[Precio unitario]]*Tabla1[[#This Row],[Cantidad]]</f>
        <v>20034</v>
      </c>
      <c r="Q321" s="9">
        <v>2003.3999999999999</v>
      </c>
    </row>
    <row r="322" spans="1:17" x14ac:dyDescent="0.3">
      <c r="A322" s="7">
        <v>1372</v>
      </c>
      <c r="B322" s="8">
        <v>43438</v>
      </c>
      <c r="C322" s="7">
        <v>4</v>
      </c>
      <c r="D322" t="s">
        <v>30</v>
      </c>
      <c r="E322" t="s">
        <v>31</v>
      </c>
      <c r="F322" t="s">
        <v>31</v>
      </c>
      <c r="G322" t="s">
        <v>32</v>
      </c>
      <c r="H322" t="s">
        <v>33</v>
      </c>
      <c r="I322" s="8">
        <v>43440</v>
      </c>
      <c r="J322" t="s">
        <v>34</v>
      </c>
      <c r="K322" t="s">
        <v>35</v>
      </c>
      <c r="L322" t="s">
        <v>28</v>
      </c>
      <c r="M322" t="s">
        <v>29</v>
      </c>
      <c r="N322" s="9">
        <v>49</v>
      </c>
      <c r="O322">
        <v>70</v>
      </c>
      <c r="P322" s="10">
        <f>Tabla1[[#This Row],[Precio unitario]]*Tabla1[[#This Row],[Cantidad]]</f>
        <v>3430</v>
      </c>
      <c r="Q322" s="9">
        <v>336.14</v>
      </c>
    </row>
    <row r="323" spans="1:17" x14ac:dyDescent="0.3">
      <c r="A323" s="7">
        <v>1373</v>
      </c>
      <c r="B323" s="8">
        <v>43446</v>
      </c>
      <c r="C323" s="7">
        <v>12</v>
      </c>
      <c r="D323" t="s">
        <v>38</v>
      </c>
      <c r="E323" t="s">
        <v>20</v>
      </c>
      <c r="F323" t="s">
        <v>21</v>
      </c>
      <c r="G323" t="s">
        <v>22</v>
      </c>
      <c r="H323" t="s">
        <v>23</v>
      </c>
      <c r="I323" s="8">
        <v>43448</v>
      </c>
      <c r="J323" t="s">
        <v>24</v>
      </c>
      <c r="K323" t="s">
        <v>35</v>
      </c>
      <c r="L323" t="s">
        <v>39</v>
      </c>
      <c r="M323" t="s">
        <v>27</v>
      </c>
      <c r="N323" s="9">
        <v>252</v>
      </c>
      <c r="O323">
        <v>57</v>
      </c>
      <c r="P323" s="10">
        <f>Tabla1[[#This Row],[Precio unitario]]*Tabla1[[#This Row],[Cantidad]]</f>
        <v>14364</v>
      </c>
      <c r="Q323" s="9">
        <v>1436.4</v>
      </c>
    </row>
    <row r="324" spans="1:17" x14ac:dyDescent="0.3">
      <c r="A324" s="7">
        <v>1374</v>
      </c>
      <c r="B324" s="8">
        <v>43446</v>
      </c>
      <c r="C324" s="7">
        <v>12</v>
      </c>
      <c r="D324" t="s">
        <v>38</v>
      </c>
      <c r="E324" t="s">
        <v>20</v>
      </c>
      <c r="F324" t="s">
        <v>21</v>
      </c>
      <c r="G324" t="s">
        <v>22</v>
      </c>
      <c r="H324" t="s">
        <v>23</v>
      </c>
      <c r="I324" s="8">
        <v>43448</v>
      </c>
      <c r="J324" t="s">
        <v>24</v>
      </c>
      <c r="K324" t="s">
        <v>35</v>
      </c>
      <c r="L324" t="s">
        <v>40</v>
      </c>
      <c r="M324" t="s">
        <v>27</v>
      </c>
      <c r="N324" s="9">
        <v>644</v>
      </c>
      <c r="O324">
        <v>83</v>
      </c>
      <c r="P324" s="10">
        <f>Tabla1[[#This Row],[Precio unitario]]*Tabla1[[#This Row],[Cantidad]]</f>
        <v>53452</v>
      </c>
      <c r="Q324" s="9">
        <v>5238.2960000000003</v>
      </c>
    </row>
    <row r="325" spans="1:17" x14ac:dyDescent="0.3">
      <c r="A325" s="7">
        <v>1375</v>
      </c>
      <c r="B325" s="8">
        <v>43442</v>
      </c>
      <c r="C325" s="7">
        <v>8</v>
      </c>
      <c r="D325" t="s">
        <v>41</v>
      </c>
      <c r="E325" t="s">
        <v>42</v>
      </c>
      <c r="F325" t="s">
        <v>43</v>
      </c>
      <c r="G325" t="s">
        <v>44</v>
      </c>
      <c r="H325" t="s">
        <v>45</v>
      </c>
      <c r="I325" s="8">
        <v>43444</v>
      </c>
      <c r="J325" t="s">
        <v>46</v>
      </c>
      <c r="K325" t="s">
        <v>35</v>
      </c>
      <c r="L325" t="s">
        <v>47</v>
      </c>
      <c r="M325" t="s">
        <v>48</v>
      </c>
      <c r="N325" s="9">
        <v>128.79999999999998</v>
      </c>
      <c r="O325">
        <v>76</v>
      </c>
      <c r="P325" s="10">
        <f>Tabla1[[#This Row],[Precio unitario]]*Tabla1[[#This Row],[Cantidad]]</f>
        <v>9788.7999999999993</v>
      </c>
      <c r="Q325" s="9">
        <v>939.72479999999996</v>
      </c>
    </row>
    <row r="326" spans="1:17" x14ac:dyDescent="0.3">
      <c r="A326" s="7">
        <v>1376</v>
      </c>
      <c r="B326" s="8">
        <v>43438</v>
      </c>
      <c r="C326" s="7">
        <v>4</v>
      </c>
      <c r="D326" t="s">
        <v>30</v>
      </c>
      <c r="E326" t="s">
        <v>31</v>
      </c>
      <c r="F326" t="s">
        <v>31</v>
      </c>
      <c r="G326" t="s">
        <v>32</v>
      </c>
      <c r="H326" t="s">
        <v>33</v>
      </c>
      <c r="I326" s="8">
        <v>43440</v>
      </c>
      <c r="J326" t="s">
        <v>46</v>
      </c>
      <c r="K326" t="s">
        <v>25</v>
      </c>
      <c r="L326" t="s">
        <v>47</v>
      </c>
      <c r="M326" t="s">
        <v>48</v>
      </c>
      <c r="N326" s="9">
        <v>128.79999999999998</v>
      </c>
      <c r="O326">
        <v>80</v>
      </c>
      <c r="P326" s="10">
        <f>Tabla1[[#This Row],[Precio unitario]]*Tabla1[[#This Row],[Cantidad]]</f>
        <v>10303.999999999998</v>
      </c>
      <c r="Q326" s="9">
        <v>1020.096</v>
      </c>
    </row>
    <row r="327" spans="1:17" x14ac:dyDescent="0.3">
      <c r="A327" s="7">
        <v>1377</v>
      </c>
      <c r="B327" s="8">
        <v>43463</v>
      </c>
      <c r="C327" s="7">
        <v>29</v>
      </c>
      <c r="D327" t="s">
        <v>49</v>
      </c>
      <c r="E327" t="s">
        <v>50</v>
      </c>
      <c r="F327" t="s">
        <v>51</v>
      </c>
      <c r="G327" t="s">
        <v>52</v>
      </c>
      <c r="H327" t="s">
        <v>23</v>
      </c>
      <c r="I327" s="8">
        <v>43465</v>
      </c>
      <c r="J327" t="s">
        <v>24</v>
      </c>
      <c r="K327" t="s">
        <v>25</v>
      </c>
      <c r="L327" t="s">
        <v>53</v>
      </c>
      <c r="M327" t="s">
        <v>54</v>
      </c>
      <c r="N327" s="9">
        <v>178.5</v>
      </c>
      <c r="O327">
        <v>47</v>
      </c>
      <c r="P327" s="10">
        <f>Tabla1[[#This Row],[Precio unitario]]*Tabla1[[#This Row],[Cantidad]]</f>
        <v>8389.5</v>
      </c>
      <c r="Q327" s="9">
        <v>830.56050000000005</v>
      </c>
    </row>
    <row r="328" spans="1:17" x14ac:dyDescent="0.3">
      <c r="A328" s="7">
        <v>1378</v>
      </c>
      <c r="B328" s="8">
        <v>43437</v>
      </c>
      <c r="C328" s="7">
        <v>3</v>
      </c>
      <c r="D328" t="s">
        <v>55</v>
      </c>
      <c r="E328" t="s">
        <v>56</v>
      </c>
      <c r="F328" t="s">
        <v>57</v>
      </c>
      <c r="G328" t="s">
        <v>22</v>
      </c>
      <c r="H328" t="s">
        <v>23</v>
      </c>
      <c r="I328" s="8">
        <v>43439</v>
      </c>
      <c r="J328" t="s">
        <v>24</v>
      </c>
      <c r="K328" t="s">
        <v>58</v>
      </c>
      <c r="L328" t="s">
        <v>59</v>
      </c>
      <c r="M328" t="s">
        <v>60</v>
      </c>
      <c r="N328" s="9">
        <v>135.1</v>
      </c>
      <c r="O328">
        <v>96</v>
      </c>
      <c r="P328" s="10">
        <f>Tabla1[[#This Row],[Precio unitario]]*Tabla1[[#This Row],[Cantidad]]</f>
        <v>12969.599999999999</v>
      </c>
      <c r="Q328" s="9">
        <v>1322.8992000000003</v>
      </c>
    </row>
    <row r="329" spans="1:17" x14ac:dyDescent="0.3">
      <c r="A329" s="7">
        <v>1379</v>
      </c>
      <c r="B329" s="8">
        <v>43440</v>
      </c>
      <c r="C329" s="7">
        <v>6</v>
      </c>
      <c r="D329" t="s">
        <v>61</v>
      </c>
      <c r="E329" t="s">
        <v>62</v>
      </c>
      <c r="F329" t="s">
        <v>63</v>
      </c>
      <c r="G329" t="s">
        <v>64</v>
      </c>
      <c r="H329" t="s">
        <v>45</v>
      </c>
      <c r="I329" s="8">
        <v>43442</v>
      </c>
      <c r="J329" t="s">
        <v>24</v>
      </c>
      <c r="K329" t="s">
        <v>35</v>
      </c>
      <c r="L329" t="s">
        <v>65</v>
      </c>
      <c r="M329" t="s">
        <v>66</v>
      </c>
      <c r="N329" s="9">
        <v>560</v>
      </c>
      <c r="O329">
        <v>32</v>
      </c>
      <c r="P329" s="10">
        <f>Tabla1[[#This Row],[Precio unitario]]*Tabla1[[#This Row],[Cantidad]]</f>
        <v>17920</v>
      </c>
      <c r="Q329" s="9">
        <v>1881.6000000000001</v>
      </c>
    </row>
    <row r="330" spans="1:17" x14ac:dyDescent="0.3">
      <c r="A330" s="7">
        <v>1380</v>
      </c>
      <c r="B330" s="8">
        <v>43462</v>
      </c>
      <c r="C330" s="7">
        <v>28</v>
      </c>
      <c r="D330" t="s">
        <v>67</v>
      </c>
      <c r="E330" t="s">
        <v>68</v>
      </c>
      <c r="F330" t="s">
        <v>69</v>
      </c>
      <c r="G330" t="s">
        <v>70</v>
      </c>
      <c r="H330" t="s">
        <v>71</v>
      </c>
      <c r="I330" s="8">
        <v>43464</v>
      </c>
      <c r="J330" t="s">
        <v>46</v>
      </c>
      <c r="K330" t="s">
        <v>25</v>
      </c>
      <c r="L330" t="s">
        <v>40</v>
      </c>
      <c r="M330" t="s">
        <v>27</v>
      </c>
      <c r="N330" s="9">
        <v>644</v>
      </c>
      <c r="O330">
        <v>16</v>
      </c>
      <c r="P330" s="10">
        <f>Tabla1[[#This Row],[Precio unitario]]*Tabla1[[#This Row],[Cantidad]]</f>
        <v>10304</v>
      </c>
      <c r="Q330" s="9">
        <v>1030.4000000000001</v>
      </c>
    </row>
    <row r="331" spans="1:17" x14ac:dyDescent="0.3">
      <c r="A331" s="7">
        <v>1381</v>
      </c>
      <c r="B331" s="8">
        <v>43442</v>
      </c>
      <c r="C331" s="7">
        <v>8</v>
      </c>
      <c r="D331" t="s">
        <v>41</v>
      </c>
      <c r="E331" t="s">
        <v>42</v>
      </c>
      <c r="F331" t="s">
        <v>43</v>
      </c>
      <c r="G331" t="s">
        <v>44</v>
      </c>
      <c r="H331" t="s">
        <v>45</v>
      </c>
      <c r="I331" s="8">
        <v>43444</v>
      </c>
      <c r="J331" t="s">
        <v>46</v>
      </c>
      <c r="K331" t="s">
        <v>25</v>
      </c>
      <c r="L331" t="s">
        <v>53</v>
      </c>
      <c r="M331" t="s">
        <v>54</v>
      </c>
      <c r="N331" s="9">
        <v>178.5</v>
      </c>
      <c r="O331">
        <v>41</v>
      </c>
      <c r="P331" s="10">
        <f>Tabla1[[#This Row],[Precio unitario]]*Tabla1[[#This Row],[Cantidad]]</f>
        <v>7318.5</v>
      </c>
      <c r="Q331" s="9">
        <v>717.21299999999997</v>
      </c>
    </row>
    <row r="332" spans="1:17" x14ac:dyDescent="0.3">
      <c r="A332" s="7">
        <v>1382</v>
      </c>
      <c r="B332" s="8">
        <v>43444</v>
      </c>
      <c r="C332" s="7">
        <v>10</v>
      </c>
      <c r="D332" t="s">
        <v>72</v>
      </c>
      <c r="E332" t="s">
        <v>73</v>
      </c>
      <c r="F332" t="s">
        <v>74</v>
      </c>
      <c r="G332" t="s">
        <v>75</v>
      </c>
      <c r="H332" t="s">
        <v>33</v>
      </c>
      <c r="I332" s="8">
        <v>43446</v>
      </c>
      <c r="J332" t="s">
        <v>24</v>
      </c>
      <c r="K332" t="s">
        <v>35</v>
      </c>
      <c r="L332" t="s">
        <v>76</v>
      </c>
      <c r="M332" t="s">
        <v>27</v>
      </c>
      <c r="N332" s="9">
        <v>41.86</v>
      </c>
      <c r="O332">
        <v>41</v>
      </c>
      <c r="P332" s="10">
        <f>Tabla1[[#This Row],[Precio unitario]]*Tabla1[[#This Row],[Cantidad]]</f>
        <v>1716.26</v>
      </c>
      <c r="Q332" s="9">
        <v>180.20730000000003</v>
      </c>
    </row>
    <row r="333" spans="1:17" x14ac:dyDescent="0.3">
      <c r="A333" s="7">
        <v>1383</v>
      </c>
      <c r="B333" s="8">
        <v>43441</v>
      </c>
      <c r="C333" s="7">
        <v>7</v>
      </c>
      <c r="D333" t="s">
        <v>77</v>
      </c>
      <c r="E333" t="s">
        <v>78</v>
      </c>
      <c r="F333" t="s">
        <v>78</v>
      </c>
      <c r="G333" t="s">
        <v>44</v>
      </c>
      <c r="H333" t="s">
        <v>45</v>
      </c>
      <c r="I333" s="8"/>
      <c r="L333" t="s">
        <v>40</v>
      </c>
      <c r="M333" t="s">
        <v>27</v>
      </c>
      <c r="N333" s="9">
        <v>644</v>
      </c>
      <c r="O333">
        <v>41</v>
      </c>
      <c r="P333" s="10">
        <f>Tabla1[[#This Row],[Precio unitario]]*Tabla1[[#This Row],[Cantidad]]</f>
        <v>26404</v>
      </c>
      <c r="Q333" s="9">
        <v>2719.6120000000005</v>
      </c>
    </row>
    <row r="334" spans="1:17" x14ac:dyDescent="0.3">
      <c r="A334" s="7">
        <v>1384</v>
      </c>
      <c r="B334" s="8">
        <v>43444</v>
      </c>
      <c r="C334" s="7">
        <v>10</v>
      </c>
      <c r="D334" t="s">
        <v>72</v>
      </c>
      <c r="E334" t="s">
        <v>73</v>
      </c>
      <c r="F334" t="s">
        <v>74</v>
      </c>
      <c r="G334" t="s">
        <v>75</v>
      </c>
      <c r="H334" t="s">
        <v>33</v>
      </c>
      <c r="I334" s="8">
        <v>43446</v>
      </c>
      <c r="J334" t="s">
        <v>34</v>
      </c>
      <c r="L334" t="s">
        <v>79</v>
      </c>
      <c r="M334" t="s">
        <v>80</v>
      </c>
      <c r="N334" s="9">
        <v>350</v>
      </c>
      <c r="O334">
        <v>94</v>
      </c>
      <c r="P334" s="10">
        <f>Tabla1[[#This Row],[Precio unitario]]*Tabla1[[#This Row],[Cantidad]]</f>
        <v>32900</v>
      </c>
      <c r="Q334" s="9">
        <v>3290</v>
      </c>
    </row>
    <row r="335" spans="1:17" x14ac:dyDescent="0.3">
      <c r="A335" s="7">
        <v>1385</v>
      </c>
      <c r="B335" s="8">
        <v>43444</v>
      </c>
      <c r="C335" s="7">
        <v>10</v>
      </c>
      <c r="D335" t="s">
        <v>72</v>
      </c>
      <c r="E335" t="s">
        <v>73</v>
      </c>
      <c r="F335" t="s">
        <v>74</v>
      </c>
      <c r="G335" t="s">
        <v>75</v>
      </c>
      <c r="H335" t="s">
        <v>33</v>
      </c>
      <c r="I335" s="8">
        <v>43446</v>
      </c>
      <c r="J335" t="s">
        <v>34</v>
      </c>
      <c r="L335" t="s">
        <v>81</v>
      </c>
      <c r="M335" t="s">
        <v>82</v>
      </c>
      <c r="N335" s="9">
        <v>308</v>
      </c>
      <c r="O335">
        <v>20</v>
      </c>
      <c r="P335" s="10">
        <f>Tabla1[[#This Row],[Precio unitario]]*Tabla1[[#This Row],[Cantidad]]</f>
        <v>6160</v>
      </c>
      <c r="Q335" s="9">
        <v>646.80000000000007</v>
      </c>
    </row>
    <row r="336" spans="1:17" x14ac:dyDescent="0.3">
      <c r="A336" s="7">
        <v>1386</v>
      </c>
      <c r="B336" s="8">
        <v>43444</v>
      </c>
      <c r="C336" s="7">
        <v>10</v>
      </c>
      <c r="D336" t="s">
        <v>72</v>
      </c>
      <c r="E336" t="s">
        <v>73</v>
      </c>
      <c r="F336" t="s">
        <v>74</v>
      </c>
      <c r="G336" t="s">
        <v>75</v>
      </c>
      <c r="H336" t="s">
        <v>33</v>
      </c>
      <c r="I336" s="8">
        <v>43446</v>
      </c>
      <c r="J336" t="s">
        <v>34</v>
      </c>
      <c r="L336" t="s">
        <v>47</v>
      </c>
      <c r="M336" t="s">
        <v>48</v>
      </c>
      <c r="N336" s="9">
        <v>128.79999999999998</v>
      </c>
      <c r="O336">
        <v>13</v>
      </c>
      <c r="P336" s="10">
        <f>Tabla1[[#This Row],[Precio unitario]]*Tabla1[[#This Row],[Cantidad]]</f>
        <v>1674.3999999999999</v>
      </c>
      <c r="Q336" s="9">
        <v>174.13760000000002</v>
      </c>
    </row>
    <row r="337" spans="1:17" x14ac:dyDescent="0.3">
      <c r="A337" s="7">
        <v>1387</v>
      </c>
      <c r="B337" s="8">
        <v>43445</v>
      </c>
      <c r="C337" s="7">
        <v>11</v>
      </c>
      <c r="D337" t="s">
        <v>83</v>
      </c>
      <c r="E337" t="s">
        <v>84</v>
      </c>
      <c r="F337" t="s">
        <v>84</v>
      </c>
      <c r="G337" t="s">
        <v>70</v>
      </c>
      <c r="H337" t="s">
        <v>71</v>
      </c>
      <c r="I337" s="8"/>
      <c r="J337" t="s">
        <v>46</v>
      </c>
      <c r="L337" t="s">
        <v>28</v>
      </c>
      <c r="M337" t="s">
        <v>29</v>
      </c>
      <c r="N337" s="9">
        <v>49</v>
      </c>
      <c r="O337">
        <v>74</v>
      </c>
      <c r="P337" s="10">
        <f>Tabla1[[#This Row],[Precio unitario]]*Tabla1[[#This Row],[Cantidad]]</f>
        <v>3626</v>
      </c>
      <c r="Q337" s="9">
        <v>377.10400000000004</v>
      </c>
    </row>
    <row r="338" spans="1:17" x14ac:dyDescent="0.3">
      <c r="A338" s="7">
        <v>1388</v>
      </c>
      <c r="B338" s="8">
        <v>43445</v>
      </c>
      <c r="C338" s="7">
        <v>11</v>
      </c>
      <c r="D338" t="s">
        <v>83</v>
      </c>
      <c r="E338" t="s">
        <v>84</v>
      </c>
      <c r="F338" t="s">
        <v>84</v>
      </c>
      <c r="G338" t="s">
        <v>70</v>
      </c>
      <c r="H338" t="s">
        <v>71</v>
      </c>
      <c r="I338" s="8"/>
      <c r="J338" t="s">
        <v>46</v>
      </c>
      <c r="L338" t="s">
        <v>76</v>
      </c>
      <c r="M338" t="s">
        <v>27</v>
      </c>
      <c r="N338" s="9">
        <v>41.86</v>
      </c>
      <c r="O338">
        <v>53</v>
      </c>
      <c r="P338" s="10">
        <f>Tabla1[[#This Row],[Precio unitario]]*Tabla1[[#This Row],[Cantidad]]</f>
        <v>2218.58</v>
      </c>
      <c r="Q338" s="9">
        <v>224.07658000000004</v>
      </c>
    </row>
    <row r="339" spans="1:17" x14ac:dyDescent="0.3">
      <c r="A339" s="7">
        <v>1389</v>
      </c>
      <c r="B339" s="8">
        <v>43435</v>
      </c>
      <c r="C339" s="7">
        <v>1</v>
      </c>
      <c r="D339" t="s">
        <v>85</v>
      </c>
      <c r="E339" t="s">
        <v>86</v>
      </c>
      <c r="F339" t="s">
        <v>87</v>
      </c>
      <c r="G339" t="s">
        <v>44</v>
      </c>
      <c r="H339" t="s">
        <v>45</v>
      </c>
      <c r="I339" s="8"/>
      <c r="L339" t="s">
        <v>39</v>
      </c>
      <c r="M339" t="s">
        <v>27</v>
      </c>
      <c r="N339" s="9">
        <v>252</v>
      </c>
      <c r="O339">
        <v>99</v>
      </c>
      <c r="P339" s="10">
        <f>Tabla1[[#This Row],[Precio unitario]]*Tabla1[[#This Row],[Cantidad]]</f>
        <v>24948</v>
      </c>
      <c r="Q339" s="9">
        <v>2444.9040000000005</v>
      </c>
    </row>
    <row r="340" spans="1:17" x14ac:dyDescent="0.3">
      <c r="A340" s="7">
        <v>1390</v>
      </c>
      <c r="B340" s="8">
        <v>43435</v>
      </c>
      <c r="C340" s="7">
        <v>1</v>
      </c>
      <c r="D340" t="s">
        <v>85</v>
      </c>
      <c r="E340" t="s">
        <v>86</v>
      </c>
      <c r="F340" t="s">
        <v>87</v>
      </c>
      <c r="G340" t="s">
        <v>44</v>
      </c>
      <c r="H340" t="s">
        <v>45</v>
      </c>
      <c r="I340" s="8"/>
      <c r="L340" t="s">
        <v>40</v>
      </c>
      <c r="M340" t="s">
        <v>27</v>
      </c>
      <c r="N340" s="9">
        <v>644</v>
      </c>
      <c r="O340">
        <v>89</v>
      </c>
      <c r="P340" s="10">
        <f>Tabla1[[#This Row],[Precio unitario]]*Tabla1[[#This Row],[Cantidad]]</f>
        <v>57316</v>
      </c>
      <c r="Q340" s="9">
        <v>5445.02</v>
      </c>
    </row>
    <row r="341" spans="1:17" x14ac:dyDescent="0.3">
      <c r="A341" s="7">
        <v>1391</v>
      </c>
      <c r="B341" s="8">
        <v>43435</v>
      </c>
      <c r="C341" s="7">
        <v>1</v>
      </c>
      <c r="D341" t="s">
        <v>85</v>
      </c>
      <c r="E341" t="s">
        <v>86</v>
      </c>
      <c r="F341" t="s">
        <v>87</v>
      </c>
      <c r="G341" t="s">
        <v>44</v>
      </c>
      <c r="H341" t="s">
        <v>45</v>
      </c>
      <c r="I341" s="8"/>
      <c r="L341" t="s">
        <v>76</v>
      </c>
      <c r="M341" t="s">
        <v>27</v>
      </c>
      <c r="N341" s="9">
        <v>41.86</v>
      </c>
      <c r="O341">
        <v>64</v>
      </c>
      <c r="P341" s="10">
        <f>Tabla1[[#This Row],[Precio unitario]]*Tabla1[[#This Row],[Cantidad]]</f>
        <v>2679.04</v>
      </c>
      <c r="Q341" s="9">
        <v>273.26208000000003</v>
      </c>
    </row>
    <row r="342" spans="1:17" x14ac:dyDescent="0.3">
      <c r="A342" s="7">
        <v>1392</v>
      </c>
      <c r="B342" s="8">
        <v>43462</v>
      </c>
      <c r="C342" s="7">
        <v>28</v>
      </c>
      <c r="D342" t="s">
        <v>67</v>
      </c>
      <c r="E342" t="s">
        <v>68</v>
      </c>
      <c r="F342" t="s">
        <v>69</v>
      </c>
      <c r="G342" t="s">
        <v>70</v>
      </c>
      <c r="H342" t="s">
        <v>71</v>
      </c>
      <c r="I342" s="8">
        <v>43464</v>
      </c>
      <c r="J342" t="s">
        <v>46</v>
      </c>
      <c r="K342" t="s">
        <v>35</v>
      </c>
      <c r="L342" t="s">
        <v>59</v>
      </c>
      <c r="M342" t="s">
        <v>60</v>
      </c>
      <c r="N342" s="9">
        <v>135.1</v>
      </c>
      <c r="O342">
        <v>98</v>
      </c>
      <c r="P342" s="10">
        <f>Tabla1[[#This Row],[Precio unitario]]*Tabla1[[#This Row],[Cantidad]]</f>
        <v>13239.8</v>
      </c>
      <c r="Q342" s="9">
        <v>1350.4596000000001</v>
      </c>
    </row>
    <row r="343" spans="1:17" x14ac:dyDescent="0.3">
      <c r="A343" s="7">
        <v>1393</v>
      </c>
      <c r="B343" s="8">
        <v>43462</v>
      </c>
      <c r="C343" s="7">
        <v>28</v>
      </c>
      <c r="D343" t="s">
        <v>67</v>
      </c>
      <c r="E343" t="s">
        <v>68</v>
      </c>
      <c r="F343" t="s">
        <v>69</v>
      </c>
      <c r="G343" t="s">
        <v>70</v>
      </c>
      <c r="H343" t="s">
        <v>71</v>
      </c>
      <c r="I343" s="8">
        <v>43464</v>
      </c>
      <c r="J343" t="s">
        <v>46</v>
      </c>
      <c r="K343" t="s">
        <v>35</v>
      </c>
      <c r="L343" t="s">
        <v>88</v>
      </c>
      <c r="M343" t="s">
        <v>89</v>
      </c>
      <c r="N343" s="9">
        <v>257.59999999999997</v>
      </c>
      <c r="O343">
        <v>86</v>
      </c>
      <c r="P343" s="10">
        <f>Tabla1[[#This Row],[Precio unitario]]*Tabla1[[#This Row],[Cantidad]]</f>
        <v>22153.599999999999</v>
      </c>
      <c r="Q343" s="9">
        <v>2171.0527999999999</v>
      </c>
    </row>
    <row r="344" spans="1:17" x14ac:dyDescent="0.3">
      <c r="A344" s="7">
        <v>1394</v>
      </c>
      <c r="B344" s="8">
        <v>43443</v>
      </c>
      <c r="C344" s="7">
        <v>9</v>
      </c>
      <c r="D344" t="s">
        <v>90</v>
      </c>
      <c r="E344" t="s">
        <v>91</v>
      </c>
      <c r="F344" t="s">
        <v>51</v>
      </c>
      <c r="G344" t="s">
        <v>92</v>
      </c>
      <c r="H344" t="s">
        <v>23</v>
      </c>
      <c r="I344" s="8">
        <v>43445</v>
      </c>
      <c r="J344" t="s">
        <v>34</v>
      </c>
      <c r="K344" t="s">
        <v>25</v>
      </c>
      <c r="L344" t="s">
        <v>93</v>
      </c>
      <c r="M344" t="s">
        <v>94</v>
      </c>
      <c r="N344" s="9">
        <v>273</v>
      </c>
      <c r="O344">
        <v>20</v>
      </c>
      <c r="P344" s="10">
        <f>Tabla1[[#This Row],[Precio unitario]]*Tabla1[[#This Row],[Cantidad]]</f>
        <v>5460</v>
      </c>
      <c r="Q344" s="9">
        <v>573.30000000000007</v>
      </c>
    </row>
    <row r="345" spans="1:17" x14ac:dyDescent="0.3">
      <c r="A345" s="7">
        <v>1395</v>
      </c>
      <c r="B345" s="8">
        <v>43443</v>
      </c>
      <c r="C345" s="7">
        <v>9</v>
      </c>
      <c r="D345" t="s">
        <v>90</v>
      </c>
      <c r="E345" t="s">
        <v>91</v>
      </c>
      <c r="F345" t="s">
        <v>51</v>
      </c>
      <c r="G345" t="s">
        <v>92</v>
      </c>
      <c r="H345" t="s">
        <v>23</v>
      </c>
      <c r="I345" s="8">
        <v>43445</v>
      </c>
      <c r="J345" t="s">
        <v>34</v>
      </c>
      <c r="K345" t="s">
        <v>25</v>
      </c>
      <c r="L345" t="s">
        <v>95</v>
      </c>
      <c r="M345" t="s">
        <v>96</v>
      </c>
      <c r="N345" s="9">
        <v>487.19999999999993</v>
      </c>
      <c r="O345">
        <v>69</v>
      </c>
      <c r="P345" s="10">
        <f>Tabla1[[#This Row],[Precio unitario]]*Tabla1[[#This Row],[Cantidad]]</f>
        <v>33616.799999999996</v>
      </c>
      <c r="Q345" s="9">
        <v>3361.6800000000003</v>
      </c>
    </row>
    <row r="346" spans="1:17" x14ac:dyDescent="0.3">
      <c r="A346" s="7">
        <v>1396</v>
      </c>
      <c r="B346" s="8">
        <v>43440</v>
      </c>
      <c r="C346" s="7">
        <v>6</v>
      </c>
      <c r="D346" t="s">
        <v>61</v>
      </c>
      <c r="E346" t="s">
        <v>62</v>
      </c>
      <c r="F346" t="s">
        <v>63</v>
      </c>
      <c r="G346" t="s">
        <v>64</v>
      </c>
      <c r="H346" t="s">
        <v>45</v>
      </c>
      <c r="I346" s="8">
        <v>43442</v>
      </c>
      <c r="J346" t="s">
        <v>24</v>
      </c>
      <c r="K346" t="s">
        <v>35</v>
      </c>
      <c r="L346" t="s">
        <v>26</v>
      </c>
      <c r="M346" t="s">
        <v>27</v>
      </c>
      <c r="N346" s="9">
        <v>196</v>
      </c>
      <c r="O346">
        <v>68</v>
      </c>
      <c r="P346" s="10">
        <f>Tabla1[[#This Row],[Precio unitario]]*Tabla1[[#This Row],[Cantidad]]</f>
        <v>13328</v>
      </c>
      <c r="Q346" s="9">
        <v>1279.4879999999998</v>
      </c>
    </row>
    <row r="347" spans="1:17" x14ac:dyDescent="0.3">
      <c r="A347" s="7">
        <v>1397</v>
      </c>
      <c r="B347" s="8">
        <v>43442</v>
      </c>
      <c r="C347" s="7">
        <v>8</v>
      </c>
      <c r="D347" t="s">
        <v>41</v>
      </c>
      <c r="E347" t="s">
        <v>42</v>
      </c>
      <c r="F347" t="s">
        <v>43</v>
      </c>
      <c r="G347" t="s">
        <v>44</v>
      </c>
      <c r="H347" t="s">
        <v>45</v>
      </c>
      <c r="I347" s="8">
        <v>43444</v>
      </c>
      <c r="J347" t="s">
        <v>24</v>
      </c>
      <c r="K347" t="s">
        <v>25</v>
      </c>
      <c r="L347" t="s">
        <v>65</v>
      </c>
      <c r="M347" t="s">
        <v>66</v>
      </c>
      <c r="N347" s="9">
        <v>560</v>
      </c>
      <c r="O347">
        <v>52</v>
      </c>
      <c r="P347" s="10">
        <f>Tabla1[[#This Row],[Precio unitario]]*Tabla1[[#This Row],[Cantidad]]</f>
        <v>29120</v>
      </c>
      <c r="Q347" s="9">
        <v>2853.76</v>
      </c>
    </row>
    <row r="348" spans="1:17" x14ac:dyDescent="0.3">
      <c r="A348" s="7">
        <v>1398</v>
      </c>
      <c r="B348" s="8">
        <v>43442</v>
      </c>
      <c r="C348" s="7">
        <v>8</v>
      </c>
      <c r="D348" t="s">
        <v>41</v>
      </c>
      <c r="E348" t="s">
        <v>42</v>
      </c>
      <c r="F348" t="s">
        <v>43</v>
      </c>
      <c r="G348" t="s">
        <v>44</v>
      </c>
      <c r="H348" t="s">
        <v>45</v>
      </c>
      <c r="I348" s="8">
        <v>43444</v>
      </c>
      <c r="J348" t="s">
        <v>24</v>
      </c>
      <c r="K348" t="s">
        <v>25</v>
      </c>
      <c r="L348" t="s">
        <v>47</v>
      </c>
      <c r="M348" t="s">
        <v>48</v>
      </c>
      <c r="N348" s="9">
        <v>128.79999999999998</v>
      </c>
      <c r="O348">
        <v>40</v>
      </c>
      <c r="P348" s="10">
        <f>Tabla1[[#This Row],[Precio unitario]]*Tabla1[[#This Row],[Cantidad]]</f>
        <v>5151.9999999999991</v>
      </c>
      <c r="Q348" s="9">
        <v>540.96000000000015</v>
      </c>
    </row>
    <row r="349" spans="1:17" x14ac:dyDescent="0.3">
      <c r="A349" s="7">
        <v>1399</v>
      </c>
      <c r="B349" s="8">
        <v>43459</v>
      </c>
      <c r="C349" s="7">
        <v>25</v>
      </c>
      <c r="D349" t="s">
        <v>99</v>
      </c>
      <c r="E349" t="s">
        <v>73</v>
      </c>
      <c r="F349" t="s">
        <v>74</v>
      </c>
      <c r="G349" t="s">
        <v>75</v>
      </c>
      <c r="H349" t="s">
        <v>33</v>
      </c>
      <c r="I349" s="8">
        <v>43461</v>
      </c>
      <c r="J349" t="s">
        <v>34</v>
      </c>
      <c r="K349" t="s">
        <v>58</v>
      </c>
      <c r="L349" t="s">
        <v>104</v>
      </c>
      <c r="M349" t="s">
        <v>48</v>
      </c>
      <c r="N349" s="9">
        <v>140</v>
      </c>
      <c r="O349">
        <v>100</v>
      </c>
      <c r="P349" s="10">
        <f>Tabla1[[#This Row],[Precio unitario]]*Tabla1[[#This Row],[Cantidad]]</f>
        <v>14000</v>
      </c>
      <c r="Q349" s="9">
        <v>1372</v>
      </c>
    </row>
    <row r="350" spans="1:17" x14ac:dyDescent="0.3">
      <c r="A350" s="7">
        <v>1400</v>
      </c>
      <c r="B350" s="8">
        <v>43460</v>
      </c>
      <c r="C350" s="7">
        <v>26</v>
      </c>
      <c r="D350" t="s">
        <v>100</v>
      </c>
      <c r="E350" t="s">
        <v>84</v>
      </c>
      <c r="F350" t="s">
        <v>84</v>
      </c>
      <c r="G350" t="s">
        <v>70</v>
      </c>
      <c r="H350" t="s">
        <v>71</v>
      </c>
      <c r="I350" s="8">
        <v>43462</v>
      </c>
      <c r="J350" t="s">
        <v>46</v>
      </c>
      <c r="K350" t="s">
        <v>35</v>
      </c>
      <c r="L350" t="s">
        <v>105</v>
      </c>
      <c r="M350" t="s">
        <v>106</v>
      </c>
      <c r="N350" s="9">
        <v>298.90000000000003</v>
      </c>
      <c r="O350">
        <v>88</v>
      </c>
      <c r="P350" s="10">
        <f>Tabla1[[#This Row],[Precio unitario]]*Tabla1[[#This Row],[Cantidad]]</f>
        <v>26303.200000000004</v>
      </c>
      <c r="Q350" s="9">
        <v>2577.7136000000005</v>
      </c>
    </row>
    <row r="351" spans="1:17" x14ac:dyDescent="0.3">
      <c r="A351" s="7">
        <v>1401</v>
      </c>
      <c r="B351" s="8">
        <v>43460</v>
      </c>
      <c r="C351" s="7">
        <v>26</v>
      </c>
      <c r="D351" t="s">
        <v>100</v>
      </c>
      <c r="E351" t="s">
        <v>84</v>
      </c>
      <c r="F351" t="s">
        <v>84</v>
      </c>
      <c r="G351" t="s">
        <v>70</v>
      </c>
      <c r="H351" t="s">
        <v>71</v>
      </c>
      <c r="I351" s="8">
        <v>43462</v>
      </c>
      <c r="J351" t="s">
        <v>46</v>
      </c>
      <c r="K351" t="s">
        <v>35</v>
      </c>
      <c r="L351" t="s">
        <v>59</v>
      </c>
      <c r="M351" t="s">
        <v>60</v>
      </c>
      <c r="N351" s="9">
        <v>135.1</v>
      </c>
      <c r="O351">
        <v>46</v>
      </c>
      <c r="P351" s="10">
        <f>Tabla1[[#This Row],[Precio unitario]]*Tabla1[[#This Row],[Cantidad]]</f>
        <v>6214.5999999999995</v>
      </c>
      <c r="Q351" s="9">
        <v>596.60160000000008</v>
      </c>
    </row>
    <row r="352" spans="1:17" x14ac:dyDescent="0.3">
      <c r="A352" s="7">
        <v>1402</v>
      </c>
      <c r="B352" s="8">
        <v>43460</v>
      </c>
      <c r="C352" s="7">
        <v>26</v>
      </c>
      <c r="D352" t="s">
        <v>100</v>
      </c>
      <c r="E352" t="s">
        <v>84</v>
      </c>
      <c r="F352" t="s">
        <v>84</v>
      </c>
      <c r="G352" t="s">
        <v>70</v>
      </c>
      <c r="H352" t="s">
        <v>71</v>
      </c>
      <c r="I352" s="8">
        <v>43462</v>
      </c>
      <c r="J352" t="s">
        <v>46</v>
      </c>
      <c r="K352" t="s">
        <v>35</v>
      </c>
      <c r="L352" t="s">
        <v>88</v>
      </c>
      <c r="M352" t="s">
        <v>89</v>
      </c>
      <c r="N352" s="9">
        <v>257.59999999999997</v>
      </c>
      <c r="O352">
        <v>93</v>
      </c>
      <c r="P352" s="10">
        <f>Tabla1[[#This Row],[Precio unitario]]*Tabla1[[#This Row],[Cantidad]]</f>
        <v>23956.799999999996</v>
      </c>
      <c r="Q352" s="9">
        <v>2347.7664</v>
      </c>
    </row>
    <row r="353" spans="1:17" x14ac:dyDescent="0.3">
      <c r="A353" s="7">
        <v>1403</v>
      </c>
      <c r="B353" s="8">
        <v>43463</v>
      </c>
      <c r="C353" s="7">
        <v>29</v>
      </c>
      <c r="D353" t="s">
        <v>49</v>
      </c>
      <c r="E353" t="s">
        <v>50</v>
      </c>
      <c r="F353" t="s">
        <v>51</v>
      </c>
      <c r="G353" t="s">
        <v>52</v>
      </c>
      <c r="H353" t="s">
        <v>23</v>
      </c>
      <c r="I353" s="8">
        <v>43465</v>
      </c>
      <c r="J353" t="s">
        <v>24</v>
      </c>
      <c r="K353" t="s">
        <v>25</v>
      </c>
      <c r="L353" t="s">
        <v>26</v>
      </c>
      <c r="M353" t="s">
        <v>27</v>
      </c>
      <c r="N353" s="9">
        <v>196</v>
      </c>
      <c r="O353">
        <v>96</v>
      </c>
      <c r="P353" s="10">
        <f>Tabla1[[#This Row],[Precio unitario]]*Tabla1[[#This Row],[Cantidad]]</f>
        <v>18816</v>
      </c>
      <c r="Q353" s="9">
        <v>1975.68</v>
      </c>
    </row>
    <row r="354" spans="1:17" x14ac:dyDescent="0.3">
      <c r="A354" s="7">
        <v>1404</v>
      </c>
      <c r="B354" s="8">
        <v>43440</v>
      </c>
      <c r="C354" s="7">
        <v>6</v>
      </c>
      <c r="D354" t="s">
        <v>61</v>
      </c>
      <c r="E354" t="s">
        <v>62</v>
      </c>
      <c r="F354" t="s">
        <v>63</v>
      </c>
      <c r="G354" t="s">
        <v>64</v>
      </c>
      <c r="H354" t="s">
        <v>45</v>
      </c>
      <c r="I354" s="8">
        <v>43442</v>
      </c>
      <c r="J354" t="s">
        <v>46</v>
      </c>
      <c r="K354" t="s">
        <v>25</v>
      </c>
      <c r="L354" t="s">
        <v>53</v>
      </c>
      <c r="M354" t="s">
        <v>54</v>
      </c>
      <c r="N354" s="9">
        <v>178.5</v>
      </c>
      <c r="O354">
        <v>12</v>
      </c>
      <c r="P354" s="10">
        <f>Tabla1[[#This Row],[Precio unitario]]*Tabla1[[#This Row],[Cantidad]]</f>
        <v>2142</v>
      </c>
      <c r="Q354" s="9">
        <v>224.91000000000003</v>
      </c>
    </row>
    <row r="355" spans="1:17" x14ac:dyDescent="0.3">
      <c r="A355" s="7">
        <v>1406</v>
      </c>
      <c r="B355" s="8">
        <v>43438</v>
      </c>
      <c r="C355" s="7">
        <v>4</v>
      </c>
      <c r="D355" t="s">
        <v>30</v>
      </c>
      <c r="E355" t="s">
        <v>31</v>
      </c>
      <c r="F355" t="s">
        <v>31</v>
      </c>
      <c r="G355" t="s">
        <v>32</v>
      </c>
      <c r="H355" t="s">
        <v>33</v>
      </c>
      <c r="I355" s="8">
        <v>43440</v>
      </c>
      <c r="J355" t="s">
        <v>34</v>
      </c>
      <c r="K355" t="s">
        <v>35</v>
      </c>
      <c r="L355" t="s">
        <v>107</v>
      </c>
      <c r="M355" t="s">
        <v>80</v>
      </c>
      <c r="N355" s="9">
        <v>1134</v>
      </c>
      <c r="O355">
        <v>38</v>
      </c>
      <c r="P355" s="10">
        <f>Tabla1[[#This Row],[Precio unitario]]*Tabla1[[#This Row],[Cantidad]]</f>
        <v>43092</v>
      </c>
      <c r="Q355" s="9">
        <v>4093.7400000000002</v>
      </c>
    </row>
    <row r="356" spans="1:17" x14ac:dyDescent="0.3">
      <c r="A356" s="7">
        <v>1407</v>
      </c>
      <c r="B356" s="8">
        <v>43438</v>
      </c>
      <c r="C356" s="7">
        <v>4</v>
      </c>
      <c r="D356" t="s">
        <v>30</v>
      </c>
      <c r="E356" t="s">
        <v>31</v>
      </c>
      <c r="F356" t="s">
        <v>31</v>
      </c>
      <c r="G356" t="s">
        <v>32</v>
      </c>
      <c r="H356" t="s">
        <v>33</v>
      </c>
      <c r="I356" s="8">
        <v>43440</v>
      </c>
      <c r="J356" t="s">
        <v>34</v>
      </c>
      <c r="K356" t="s">
        <v>35</v>
      </c>
      <c r="L356" t="s">
        <v>108</v>
      </c>
      <c r="M356" t="s">
        <v>109</v>
      </c>
      <c r="N356" s="9">
        <v>98</v>
      </c>
      <c r="O356">
        <v>42</v>
      </c>
      <c r="P356" s="10">
        <f>Tabla1[[#This Row],[Precio unitario]]*Tabla1[[#This Row],[Cantidad]]</f>
        <v>4116</v>
      </c>
      <c r="Q356" s="9">
        <v>407.48400000000004</v>
      </c>
    </row>
    <row r="357" spans="1:17" x14ac:dyDescent="0.3">
      <c r="A357" s="7">
        <v>1409</v>
      </c>
      <c r="B357" s="8">
        <v>43442</v>
      </c>
      <c r="C357" s="7">
        <v>8</v>
      </c>
      <c r="D357" t="s">
        <v>41</v>
      </c>
      <c r="E357" t="s">
        <v>42</v>
      </c>
      <c r="F357" t="s">
        <v>43</v>
      </c>
      <c r="G357" t="s">
        <v>44</v>
      </c>
      <c r="H357" t="s">
        <v>45</v>
      </c>
      <c r="I357" s="8">
        <v>43444</v>
      </c>
      <c r="J357" t="s">
        <v>46</v>
      </c>
      <c r="K357" t="s">
        <v>35</v>
      </c>
      <c r="L357" t="s">
        <v>95</v>
      </c>
      <c r="M357" t="s">
        <v>96</v>
      </c>
      <c r="N357" s="9">
        <v>487.19999999999993</v>
      </c>
      <c r="O357">
        <v>100</v>
      </c>
      <c r="P357" s="10">
        <f>Tabla1[[#This Row],[Precio unitario]]*Tabla1[[#This Row],[Cantidad]]</f>
        <v>48719.999999999993</v>
      </c>
      <c r="Q357" s="9">
        <v>4823.28</v>
      </c>
    </row>
    <row r="358" spans="1:17" x14ac:dyDescent="0.3">
      <c r="A358" s="7">
        <v>1412</v>
      </c>
      <c r="B358" s="8">
        <v>43437</v>
      </c>
      <c r="C358" s="7">
        <v>3</v>
      </c>
      <c r="D358" t="s">
        <v>55</v>
      </c>
      <c r="E358" t="s">
        <v>56</v>
      </c>
      <c r="F358" t="s">
        <v>57</v>
      </c>
      <c r="G358" t="s">
        <v>22</v>
      </c>
      <c r="H358" t="s">
        <v>23</v>
      </c>
      <c r="I358" s="8">
        <v>43439</v>
      </c>
      <c r="J358" t="s">
        <v>24</v>
      </c>
      <c r="K358" t="s">
        <v>58</v>
      </c>
      <c r="L358" t="s">
        <v>97</v>
      </c>
      <c r="M358" t="s">
        <v>82</v>
      </c>
      <c r="N358" s="9">
        <v>140</v>
      </c>
      <c r="O358">
        <v>89</v>
      </c>
      <c r="P358" s="10">
        <f>Tabla1[[#This Row],[Precio unitario]]*Tabla1[[#This Row],[Cantidad]]</f>
        <v>12460</v>
      </c>
      <c r="Q358" s="9">
        <v>1221.08</v>
      </c>
    </row>
    <row r="359" spans="1:17" x14ac:dyDescent="0.3">
      <c r="A359" s="7">
        <v>1413</v>
      </c>
      <c r="B359" s="8">
        <v>43437</v>
      </c>
      <c r="C359" s="7">
        <v>3</v>
      </c>
      <c r="D359" t="s">
        <v>55</v>
      </c>
      <c r="E359" t="s">
        <v>56</v>
      </c>
      <c r="F359" t="s">
        <v>57</v>
      </c>
      <c r="G359" t="s">
        <v>22</v>
      </c>
      <c r="H359" t="s">
        <v>23</v>
      </c>
      <c r="I359" s="8">
        <v>43439</v>
      </c>
      <c r="J359" t="s">
        <v>24</v>
      </c>
      <c r="K359" t="s">
        <v>58</v>
      </c>
      <c r="L359" t="s">
        <v>65</v>
      </c>
      <c r="M359" t="s">
        <v>66</v>
      </c>
      <c r="N359" s="9">
        <v>560</v>
      </c>
      <c r="O359">
        <v>12</v>
      </c>
      <c r="P359" s="10">
        <f>Tabla1[[#This Row],[Precio unitario]]*Tabla1[[#This Row],[Cantidad]]</f>
        <v>6720</v>
      </c>
      <c r="Q359" s="9">
        <v>651.84</v>
      </c>
    </row>
    <row r="360" spans="1:17" x14ac:dyDescent="0.3">
      <c r="A360" s="7">
        <v>1417</v>
      </c>
      <c r="B360" s="8">
        <v>43444</v>
      </c>
      <c r="C360" s="7">
        <v>10</v>
      </c>
      <c r="D360" t="s">
        <v>72</v>
      </c>
      <c r="E360" t="s">
        <v>73</v>
      </c>
      <c r="F360" t="s">
        <v>74</v>
      </c>
      <c r="G360" t="s">
        <v>75</v>
      </c>
      <c r="H360" t="s">
        <v>33</v>
      </c>
      <c r="I360" s="8">
        <v>43446</v>
      </c>
      <c r="J360" t="s">
        <v>24</v>
      </c>
      <c r="K360" t="s">
        <v>35</v>
      </c>
      <c r="L360" t="s">
        <v>98</v>
      </c>
      <c r="M360" t="s">
        <v>29</v>
      </c>
      <c r="N360" s="9">
        <v>140</v>
      </c>
      <c r="O360">
        <v>97</v>
      </c>
      <c r="P360" s="10">
        <f>Tabla1[[#This Row],[Precio unitario]]*Tabla1[[#This Row],[Cantidad]]</f>
        <v>13580</v>
      </c>
      <c r="Q360" s="9">
        <v>1412.3200000000002</v>
      </c>
    </row>
    <row r="361" spans="1:17" x14ac:dyDescent="0.3">
      <c r="A361" s="7">
        <v>1419</v>
      </c>
      <c r="B361" s="8">
        <v>43444</v>
      </c>
      <c r="C361" s="7">
        <v>10</v>
      </c>
      <c r="D361" t="s">
        <v>72</v>
      </c>
      <c r="E361" t="s">
        <v>73</v>
      </c>
      <c r="F361" t="s">
        <v>74</v>
      </c>
      <c r="G361" t="s">
        <v>75</v>
      </c>
      <c r="H361" t="s">
        <v>33</v>
      </c>
      <c r="I361" s="8"/>
      <c r="J361" t="s">
        <v>34</v>
      </c>
      <c r="L361" t="s">
        <v>28</v>
      </c>
      <c r="M361" t="s">
        <v>29</v>
      </c>
      <c r="N361" s="9">
        <v>49</v>
      </c>
      <c r="O361">
        <v>53</v>
      </c>
      <c r="P361" s="10">
        <f>Tabla1[[#This Row],[Precio unitario]]*Tabla1[[#This Row],[Cantidad]]</f>
        <v>2597</v>
      </c>
      <c r="Q361" s="9">
        <v>246.71499999999997</v>
      </c>
    </row>
    <row r="362" spans="1:17" x14ac:dyDescent="0.3">
      <c r="A362" s="7">
        <v>1420</v>
      </c>
      <c r="B362" s="8">
        <v>43445</v>
      </c>
      <c r="C362" s="7">
        <v>11</v>
      </c>
      <c r="D362" t="s">
        <v>83</v>
      </c>
      <c r="E362" t="s">
        <v>84</v>
      </c>
      <c r="F362" t="s">
        <v>84</v>
      </c>
      <c r="G362" t="s">
        <v>70</v>
      </c>
      <c r="H362" t="s">
        <v>71</v>
      </c>
      <c r="I362" s="8"/>
      <c r="J362" t="s">
        <v>46</v>
      </c>
      <c r="L362" t="s">
        <v>65</v>
      </c>
      <c r="M362" t="s">
        <v>66</v>
      </c>
      <c r="N362" s="9">
        <v>560</v>
      </c>
      <c r="O362">
        <v>61</v>
      </c>
      <c r="P362" s="10">
        <f>Tabla1[[#This Row],[Precio unitario]]*Tabla1[[#This Row],[Cantidad]]</f>
        <v>34160</v>
      </c>
      <c r="Q362" s="9">
        <v>3484.3199999999997</v>
      </c>
    </row>
    <row r="363" spans="1:17" x14ac:dyDescent="0.3">
      <c r="A363" s="7">
        <v>1421</v>
      </c>
      <c r="B363" s="8">
        <v>43435</v>
      </c>
      <c r="C363" s="7">
        <v>1</v>
      </c>
      <c r="D363" t="s">
        <v>85</v>
      </c>
      <c r="E363" t="s">
        <v>86</v>
      </c>
      <c r="F363" t="s">
        <v>87</v>
      </c>
      <c r="G363" t="s">
        <v>44</v>
      </c>
      <c r="H363" t="s">
        <v>45</v>
      </c>
      <c r="I363" s="8"/>
      <c r="J363" t="s">
        <v>46</v>
      </c>
      <c r="L363" t="s">
        <v>88</v>
      </c>
      <c r="M363" t="s">
        <v>89</v>
      </c>
      <c r="N363" s="9">
        <v>257.59999999999997</v>
      </c>
      <c r="O363">
        <v>45</v>
      </c>
      <c r="P363" s="10">
        <f>Tabla1[[#This Row],[Precio unitario]]*Tabla1[[#This Row],[Cantidad]]</f>
        <v>11591.999999999998</v>
      </c>
      <c r="Q363" s="9">
        <v>1136.0159999999998</v>
      </c>
    </row>
    <row r="364" spans="1:17" x14ac:dyDescent="0.3">
      <c r="A364" s="7">
        <v>1422</v>
      </c>
      <c r="B364" s="8">
        <v>43462</v>
      </c>
      <c r="C364" s="7">
        <v>28</v>
      </c>
      <c r="D364" t="s">
        <v>67</v>
      </c>
      <c r="E364" t="s">
        <v>68</v>
      </c>
      <c r="F364" t="s">
        <v>69</v>
      </c>
      <c r="G364" t="s">
        <v>70</v>
      </c>
      <c r="H364" t="s">
        <v>71</v>
      </c>
      <c r="I364" s="8">
        <v>43464</v>
      </c>
      <c r="J364" t="s">
        <v>46</v>
      </c>
      <c r="K364" t="s">
        <v>35</v>
      </c>
      <c r="L364" t="s">
        <v>40</v>
      </c>
      <c r="M364" t="s">
        <v>27</v>
      </c>
      <c r="N364" s="9">
        <v>644</v>
      </c>
      <c r="O364">
        <v>43</v>
      </c>
      <c r="P364" s="10">
        <f>Tabla1[[#This Row],[Precio unitario]]*Tabla1[[#This Row],[Cantidad]]</f>
        <v>27692</v>
      </c>
      <c r="Q364" s="9">
        <v>2769.2000000000003</v>
      </c>
    </row>
    <row r="365" spans="1:17" x14ac:dyDescent="0.3">
      <c r="A365" s="7">
        <v>1423</v>
      </c>
      <c r="B365" s="8">
        <v>43443</v>
      </c>
      <c r="C365" s="7">
        <v>9</v>
      </c>
      <c r="D365" t="s">
        <v>90</v>
      </c>
      <c r="E365" t="s">
        <v>91</v>
      </c>
      <c r="F365" t="s">
        <v>51</v>
      </c>
      <c r="G365" t="s">
        <v>92</v>
      </c>
      <c r="H365" t="s">
        <v>23</v>
      </c>
      <c r="I365" s="8">
        <v>43445</v>
      </c>
      <c r="J365" t="s">
        <v>34</v>
      </c>
      <c r="K365" t="s">
        <v>25</v>
      </c>
      <c r="L365" t="s">
        <v>59</v>
      </c>
      <c r="M365" t="s">
        <v>60</v>
      </c>
      <c r="N365" s="9">
        <v>135.1</v>
      </c>
      <c r="O365">
        <v>18</v>
      </c>
      <c r="P365" s="10">
        <f>Tabla1[[#This Row],[Precio unitario]]*Tabla1[[#This Row],[Cantidad]]</f>
        <v>2431.7999999999997</v>
      </c>
      <c r="Q365" s="9">
        <v>231.02100000000002</v>
      </c>
    </row>
    <row r="366" spans="1:17" x14ac:dyDescent="0.3">
      <c r="A366" s="7">
        <v>1424</v>
      </c>
      <c r="B366" s="8">
        <v>43440</v>
      </c>
      <c r="C366" s="7">
        <v>6</v>
      </c>
      <c r="D366" t="s">
        <v>61</v>
      </c>
      <c r="E366" t="s">
        <v>62</v>
      </c>
      <c r="F366" t="s">
        <v>63</v>
      </c>
      <c r="G366" t="s">
        <v>64</v>
      </c>
      <c r="H366" t="s">
        <v>45</v>
      </c>
      <c r="I366" s="8">
        <v>43442</v>
      </c>
      <c r="J366" t="s">
        <v>24</v>
      </c>
      <c r="K366" t="s">
        <v>35</v>
      </c>
      <c r="L366" t="s">
        <v>53</v>
      </c>
      <c r="M366" t="s">
        <v>54</v>
      </c>
      <c r="N366" s="9">
        <v>178.5</v>
      </c>
      <c r="O366">
        <v>41</v>
      </c>
      <c r="P366" s="10">
        <f>Tabla1[[#This Row],[Precio unitario]]*Tabla1[[#This Row],[Cantidad]]</f>
        <v>7318.5</v>
      </c>
      <c r="Q366" s="9">
        <v>709.89450000000011</v>
      </c>
    </row>
    <row r="367" spans="1:17" x14ac:dyDescent="0.3">
      <c r="A367" s="7">
        <v>1425</v>
      </c>
      <c r="B367" s="8">
        <v>43442</v>
      </c>
      <c r="C367" s="7">
        <v>8</v>
      </c>
      <c r="D367" t="s">
        <v>41</v>
      </c>
      <c r="E367" t="s">
        <v>42</v>
      </c>
      <c r="F367" t="s">
        <v>43</v>
      </c>
      <c r="G367" t="s">
        <v>44</v>
      </c>
      <c r="H367" t="s">
        <v>45</v>
      </c>
      <c r="I367" s="8">
        <v>43444</v>
      </c>
      <c r="J367" t="s">
        <v>24</v>
      </c>
      <c r="K367" t="s">
        <v>25</v>
      </c>
      <c r="L367" t="s">
        <v>53</v>
      </c>
      <c r="M367" t="s">
        <v>54</v>
      </c>
      <c r="N367" s="9">
        <v>178.5</v>
      </c>
      <c r="O367">
        <v>19</v>
      </c>
      <c r="P367" s="10">
        <f>Tabla1[[#This Row],[Precio unitario]]*Tabla1[[#This Row],[Cantidad]]</f>
        <v>3391.5</v>
      </c>
      <c r="Q367" s="9">
        <v>335.75850000000003</v>
      </c>
    </row>
    <row r="368" spans="1:17" x14ac:dyDescent="0.3">
      <c r="A368" s="7">
        <v>1426</v>
      </c>
      <c r="B368" s="8">
        <v>43459</v>
      </c>
      <c r="C368" s="7">
        <v>25</v>
      </c>
      <c r="D368" t="s">
        <v>99</v>
      </c>
      <c r="E368" t="s">
        <v>73</v>
      </c>
      <c r="F368" t="s">
        <v>74</v>
      </c>
      <c r="G368" t="s">
        <v>75</v>
      </c>
      <c r="H368" t="s">
        <v>33</v>
      </c>
      <c r="I368" s="8">
        <v>43461</v>
      </c>
      <c r="J368" t="s">
        <v>34</v>
      </c>
      <c r="K368" t="s">
        <v>58</v>
      </c>
      <c r="L368" t="s">
        <v>81</v>
      </c>
      <c r="M368" t="s">
        <v>82</v>
      </c>
      <c r="N368" s="9">
        <v>308</v>
      </c>
      <c r="O368">
        <v>65</v>
      </c>
      <c r="P368" s="10">
        <f>Tabla1[[#This Row],[Precio unitario]]*Tabla1[[#This Row],[Cantidad]]</f>
        <v>20020</v>
      </c>
      <c r="Q368" s="9">
        <v>1941.94</v>
      </c>
    </row>
    <row r="369" spans="1:17" x14ac:dyDescent="0.3">
      <c r="A369" s="7">
        <v>1427</v>
      </c>
      <c r="B369" s="8">
        <v>43460</v>
      </c>
      <c r="C369" s="7">
        <v>26</v>
      </c>
      <c r="D369" t="s">
        <v>100</v>
      </c>
      <c r="E369" t="s">
        <v>84</v>
      </c>
      <c r="F369" t="s">
        <v>84</v>
      </c>
      <c r="G369" t="s">
        <v>70</v>
      </c>
      <c r="H369" t="s">
        <v>71</v>
      </c>
      <c r="I369" s="8">
        <v>43462</v>
      </c>
      <c r="J369" t="s">
        <v>46</v>
      </c>
      <c r="K369" t="s">
        <v>35</v>
      </c>
      <c r="L369" t="s">
        <v>79</v>
      </c>
      <c r="M369" t="s">
        <v>80</v>
      </c>
      <c r="N369" s="9">
        <v>350</v>
      </c>
      <c r="O369">
        <v>13</v>
      </c>
      <c r="P369" s="10">
        <f>Tabla1[[#This Row],[Precio unitario]]*Tabla1[[#This Row],[Cantidad]]</f>
        <v>4550</v>
      </c>
      <c r="Q369" s="9">
        <v>450.44999999999993</v>
      </c>
    </row>
    <row r="370" spans="1:17" x14ac:dyDescent="0.3">
      <c r="A370" s="7">
        <v>1428</v>
      </c>
      <c r="B370" s="8">
        <v>43463</v>
      </c>
      <c r="C370" s="7">
        <v>29</v>
      </c>
      <c r="D370" t="s">
        <v>49</v>
      </c>
      <c r="E370" t="s">
        <v>50</v>
      </c>
      <c r="F370" t="s">
        <v>51</v>
      </c>
      <c r="G370" t="s">
        <v>52</v>
      </c>
      <c r="H370" t="s">
        <v>23</v>
      </c>
      <c r="I370" s="8">
        <v>43465</v>
      </c>
      <c r="J370" t="s">
        <v>24</v>
      </c>
      <c r="K370" t="s">
        <v>25</v>
      </c>
      <c r="L370" t="s">
        <v>101</v>
      </c>
      <c r="M370" t="s">
        <v>102</v>
      </c>
      <c r="N370" s="9">
        <v>546</v>
      </c>
      <c r="O370">
        <v>54</v>
      </c>
      <c r="P370" s="10">
        <f>Tabla1[[#This Row],[Precio unitario]]*Tabla1[[#This Row],[Cantidad]]</f>
        <v>29484</v>
      </c>
      <c r="Q370" s="9">
        <v>3007.3680000000004</v>
      </c>
    </row>
    <row r="371" spans="1:17" x14ac:dyDescent="0.3">
      <c r="A371" s="7">
        <v>1429</v>
      </c>
      <c r="B371" s="8">
        <v>43440</v>
      </c>
      <c r="C371" s="7">
        <v>6</v>
      </c>
      <c r="D371" t="s">
        <v>61</v>
      </c>
      <c r="E371" t="s">
        <v>62</v>
      </c>
      <c r="F371" t="s">
        <v>63</v>
      </c>
      <c r="G371" t="s">
        <v>64</v>
      </c>
      <c r="H371" t="s">
        <v>45</v>
      </c>
      <c r="I371" s="8">
        <v>43442</v>
      </c>
      <c r="J371" t="s">
        <v>46</v>
      </c>
      <c r="K371" t="s">
        <v>25</v>
      </c>
      <c r="L371" t="s">
        <v>36</v>
      </c>
      <c r="M371" t="s">
        <v>29</v>
      </c>
      <c r="N371" s="9">
        <v>420</v>
      </c>
      <c r="O371">
        <v>33</v>
      </c>
      <c r="P371" s="10">
        <f>Tabla1[[#This Row],[Precio unitario]]*Tabla1[[#This Row],[Cantidad]]</f>
        <v>13860</v>
      </c>
      <c r="Q371" s="9">
        <v>1330.56</v>
      </c>
    </row>
    <row r="372" spans="1:17" x14ac:dyDescent="0.3">
      <c r="A372" s="7">
        <v>1430</v>
      </c>
      <c r="B372" s="8">
        <v>43440</v>
      </c>
      <c r="C372" s="7">
        <v>6</v>
      </c>
      <c r="D372" t="s">
        <v>61</v>
      </c>
      <c r="E372" t="s">
        <v>62</v>
      </c>
      <c r="F372" t="s">
        <v>63</v>
      </c>
      <c r="G372" t="s">
        <v>64</v>
      </c>
      <c r="H372" t="s">
        <v>45</v>
      </c>
      <c r="I372" s="8">
        <v>43442</v>
      </c>
      <c r="J372" t="s">
        <v>46</v>
      </c>
      <c r="K372" t="s">
        <v>25</v>
      </c>
      <c r="L372" t="s">
        <v>37</v>
      </c>
      <c r="M372" t="s">
        <v>29</v>
      </c>
      <c r="N372" s="9">
        <v>742</v>
      </c>
      <c r="O372">
        <v>34</v>
      </c>
      <c r="P372" s="10">
        <f>Tabla1[[#This Row],[Precio unitario]]*Tabla1[[#This Row],[Cantidad]]</f>
        <v>25228</v>
      </c>
      <c r="Q372" s="9">
        <v>2598.4840000000004</v>
      </c>
    </row>
    <row r="373" spans="1:17" x14ac:dyDescent="0.3">
      <c r="A373" s="7">
        <v>1431</v>
      </c>
      <c r="B373" s="8">
        <v>43438</v>
      </c>
      <c r="C373" s="7">
        <v>4</v>
      </c>
      <c r="D373" t="s">
        <v>30</v>
      </c>
      <c r="E373" t="s">
        <v>31</v>
      </c>
      <c r="F373" t="s">
        <v>31</v>
      </c>
      <c r="G373" t="s">
        <v>32</v>
      </c>
      <c r="H373" t="s">
        <v>33</v>
      </c>
      <c r="I373" s="8"/>
      <c r="L373" t="s">
        <v>103</v>
      </c>
      <c r="M373" t="s">
        <v>94</v>
      </c>
      <c r="N373" s="9">
        <v>532</v>
      </c>
      <c r="O373">
        <v>59</v>
      </c>
      <c r="P373" s="10">
        <f>Tabla1[[#This Row],[Precio unitario]]*Tabla1[[#This Row],[Cantidad]]</f>
        <v>31388</v>
      </c>
      <c r="Q373" s="9">
        <v>3170.1880000000001</v>
      </c>
    </row>
    <row r="374" spans="1:17" x14ac:dyDescent="0.3">
      <c r="A374" s="7">
        <v>1432</v>
      </c>
      <c r="B374" s="8">
        <v>43437</v>
      </c>
      <c r="C374" s="7">
        <v>3</v>
      </c>
      <c r="D374" t="s">
        <v>55</v>
      </c>
      <c r="E374" t="s">
        <v>56</v>
      </c>
      <c r="F374" t="s">
        <v>57</v>
      </c>
      <c r="G374" t="s">
        <v>22</v>
      </c>
      <c r="H374" t="s">
        <v>23</v>
      </c>
      <c r="I374" s="8"/>
      <c r="L374" t="s">
        <v>76</v>
      </c>
      <c r="M374" t="s">
        <v>27</v>
      </c>
      <c r="N374" s="9">
        <v>41.86</v>
      </c>
      <c r="O374">
        <v>24</v>
      </c>
      <c r="P374" s="10">
        <f>Tabla1[[#This Row],[Precio unitario]]*Tabla1[[#This Row],[Cantidad]]</f>
        <v>1004.64</v>
      </c>
      <c r="Q374" s="9">
        <v>99.459360000000004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Prianti Briones</dc:creator>
  <cp:lastModifiedBy>Arturo Castillo</cp:lastModifiedBy>
  <dcterms:created xsi:type="dcterms:W3CDTF">2024-05-08T02:26:08Z</dcterms:created>
  <dcterms:modified xsi:type="dcterms:W3CDTF">2025-05-18T18:52:22Z</dcterms:modified>
</cp:coreProperties>
</file>