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6ea275b2382206f/Documentos/ACTIVIDADES DE ALGORITMO/"/>
    </mc:Choice>
  </mc:AlternateContent>
  <bookViews>
    <workbookView xWindow="0" yWindow="0" windowWidth="23040" windowHeight="9072" activeTab="3"/>
  </bookViews>
  <sheets>
    <sheet name="Gasto 1" sheetId="1" r:id="rId1"/>
    <sheet name=" Gastos 2" sheetId="2" r:id="rId2"/>
    <sheet name="Tienda" sheetId="3" r:id="rId3"/>
    <sheet name="10 - 03 - 2025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4" i="1"/>
  <c r="F12" i="4" l="1"/>
  <c r="G2" i="4"/>
  <c r="G11" i="4" s="1"/>
  <c r="F11" i="4"/>
  <c r="F5" i="4"/>
  <c r="G15" i="4"/>
  <c r="H15" i="4" s="1"/>
  <c r="I15" i="4" s="1"/>
  <c r="J15" i="4" s="1"/>
  <c r="F13" i="4"/>
  <c r="F6" i="4"/>
  <c r="F7" i="4" s="1"/>
  <c r="G10" i="4"/>
  <c r="H10" i="4"/>
  <c r="I10" i="4" s="1"/>
  <c r="J10" i="4" s="1"/>
  <c r="G8" i="4"/>
  <c r="H8" i="4" s="1"/>
  <c r="I8" i="4" s="1"/>
  <c r="J8" i="4" s="1"/>
  <c r="H2" i="4"/>
  <c r="I2" i="4" s="1"/>
  <c r="I13" i="4" s="1"/>
  <c r="F16" i="4" l="1"/>
  <c r="F18" i="4" s="1"/>
  <c r="F19" i="4" s="1"/>
  <c r="F21" i="4" s="1"/>
  <c r="H11" i="4"/>
  <c r="H12" i="4" s="1"/>
  <c r="H16" i="4" s="1"/>
  <c r="H18" i="4" s="1"/>
  <c r="H6" i="4"/>
  <c r="H7" i="4" s="1"/>
  <c r="H13" i="4"/>
  <c r="J2" i="4"/>
  <c r="G5" i="4"/>
  <c r="I5" i="4"/>
  <c r="G6" i="4"/>
  <c r="G7" i="4" s="1"/>
  <c r="G13" i="4"/>
  <c r="H5" i="4"/>
  <c r="I11" i="4"/>
  <c r="I6" i="4"/>
  <c r="I7" i="4" s="1"/>
  <c r="G12" i="4"/>
  <c r="G16" i="4" s="1"/>
  <c r="G18" i="4" s="1"/>
  <c r="F8" i="3"/>
  <c r="F9" i="3"/>
  <c r="F10" i="3"/>
  <c r="F11" i="3"/>
  <c r="F7" i="3"/>
  <c r="D12" i="3"/>
  <c r="E12" i="3"/>
  <c r="C12" i="3"/>
  <c r="F12" i="3" l="1"/>
  <c r="G19" i="4"/>
  <c r="G21" i="4"/>
  <c r="H19" i="4"/>
  <c r="H21" i="4" s="1"/>
  <c r="J11" i="4"/>
  <c r="J5" i="4"/>
  <c r="J13" i="4"/>
  <c r="J6" i="4"/>
  <c r="J7" i="4" s="1"/>
  <c r="I16" i="4"/>
  <c r="I18" i="4" s="1"/>
  <c r="I12" i="4"/>
  <c r="D9" i="1"/>
  <c r="D10" i="1" s="1"/>
  <c r="C9" i="1"/>
  <c r="C10" i="1" s="1"/>
  <c r="D5" i="1"/>
  <c r="D6" i="1" s="1"/>
  <c r="C5" i="1"/>
  <c r="C6" i="1" s="1"/>
  <c r="E4" i="1"/>
  <c r="E5" i="1" s="1"/>
  <c r="E6" i="1" s="1"/>
  <c r="D9" i="2"/>
  <c r="D10" i="2" s="1"/>
  <c r="E4" i="2"/>
  <c r="F4" i="2" s="1"/>
  <c r="F9" i="2" s="1"/>
  <c r="F10" i="2" s="1"/>
  <c r="D5" i="2"/>
  <c r="D6" i="2" s="1"/>
  <c r="C5" i="2"/>
  <c r="C6" i="2" s="1"/>
  <c r="C9" i="2"/>
  <c r="C10" i="2"/>
  <c r="E9" i="2" l="1"/>
  <c r="E10" i="2" s="1"/>
  <c r="D12" i="2"/>
  <c r="E12" i="1"/>
  <c r="C12" i="1"/>
  <c r="E9" i="1"/>
  <c r="E10" i="1" s="1"/>
  <c r="D12" i="1"/>
  <c r="J12" i="4"/>
  <c r="J16" i="4"/>
  <c r="J18" i="4" s="1"/>
  <c r="J19" i="4" s="1"/>
  <c r="J21" i="4" s="1"/>
  <c r="I19" i="4"/>
  <c r="I21" i="4" s="1"/>
  <c r="F4" i="1"/>
  <c r="G4" i="2"/>
  <c r="G9" i="2" s="1"/>
  <c r="G10" i="2" s="1"/>
  <c r="F5" i="2"/>
  <c r="F6" i="2" s="1"/>
  <c r="F12" i="2" s="1"/>
  <c r="E5" i="2"/>
  <c r="E6" i="2" s="1"/>
  <c r="E12" i="2" s="1"/>
  <c r="C12" i="2"/>
  <c r="F9" i="1" l="1"/>
  <c r="F10" i="1" s="1"/>
  <c r="F5" i="1"/>
  <c r="F6" i="1" s="1"/>
  <c r="F12" i="1" s="1"/>
  <c r="G4" i="1"/>
  <c r="H4" i="2"/>
  <c r="H9" i="2" s="1"/>
  <c r="H10" i="2" s="1"/>
  <c r="G5" i="2"/>
  <c r="G6" i="2" s="1"/>
  <c r="G12" i="2" s="1"/>
  <c r="H4" i="1" l="1"/>
  <c r="G9" i="1"/>
  <c r="G10" i="1" s="1"/>
  <c r="G5" i="1"/>
  <c r="G6" i="1" s="1"/>
  <c r="H5" i="2"/>
  <c r="H6" i="2" s="1"/>
  <c r="H12" i="2" s="1"/>
  <c r="G12" i="1" l="1"/>
  <c r="H9" i="1"/>
  <c r="H10" i="1" s="1"/>
  <c r="H5" i="1"/>
  <c r="H6" i="1" s="1"/>
  <c r="H12" i="1" l="1"/>
</calcChain>
</file>

<file path=xl/sharedStrings.xml><?xml version="1.0" encoding="utf-8"?>
<sst xmlns="http://schemas.openxmlformats.org/spreadsheetml/2006/main" count="73" uniqueCount="54">
  <si>
    <t>VENTAS</t>
  </si>
  <si>
    <t>COSTES</t>
  </si>
  <si>
    <t>BENEFICIOS BRUTO</t>
  </si>
  <si>
    <t>GASTO FIJOS</t>
  </si>
  <si>
    <t>GASTOS VARIABLES</t>
  </si>
  <si>
    <t>TOTAL GASTOS</t>
  </si>
  <si>
    <t>BENEFICIO NETO</t>
  </si>
  <si>
    <t>1. Generar en la hoja de calculo el siguiente cuadro:</t>
  </si>
  <si>
    <t>2. Cambiar la cifra de VENTAS de ENERO de 100 a 130. La tabla debera ser como la mostrada a continuacion:</t>
  </si>
  <si>
    <t>ENE</t>
  </si>
  <si>
    <t>FEB</t>
  </si>
  <si>
    <t>MAR</t>
  </si>
  <si>
    <t>ABR</t>
  </si>
  <si>
    <t>MAY</t>
  </si>
  <si>
    <t>JUN</t>
  </si>
  <si>
    <t>1. Consideremos la siguiente hoja de datos:</t>
  </si>
  <si>
    <t>La Tienda</t>
  </si>
  <si>
    <t>Ventas realizadas en el primer trimestre</t>
  </si>
  <si>
    <t>Producto 1</t>
  </si>
  <si>
    <t>Producto 2</t>
  </si>
  <si>
    <t>Producto 3</t>
  </si>
  <si>
    <t>Producto 4</t>
  </si>
  <si>
    <t>Producto 5</t>
  </si>
  <si>
    <t>Total ventas</t>
  </si>
  <si>
    <t>Enero</t>
  </si>
  <si>
    <t>Febrero</t>
  </si>
  <si>
    <t>Marzo</t>
  </si>
  <si>
    <t>Totales</t>
  </si>
  <si>
    <t>INGRESOS</t>
  </si>
  <si>
    <t>% aumento sobre el año anterior</t>
  </si>
  <si>
    <t>COSTE de Mercancias Vendidas</t>
  </si>
  <si>
    <t>Materiales</t>
  </si>
  <si>
    <t>Salarios</t>
  </si>
  <si>
    <t>Complementos</t>
  </si>
  <si>
    <t>Otros</t>
  </si>
  <si>
    <t>GASTOS GENERALES</t>
  </si>
  <si>
    <t>Oficina</t>
  </si>
  <si>
    <t>Gastos de Ventas</t>
  </si>
  <si>
    <t>Publicidad y Propaganda</t>
  </si>
  <si>
    <t>Depreciacion</t>
  </si>
  <si>
    <t>Varios</t>
  </si>
  <si>
    <t>TOTAL DE GASTOS OPERACIONALES</t>
  </si>
  <si>
    <t>GASTOS FINANCIEROS</t>
  </si>
  <si>
    <t>BENEFICIO BRUTO</t>
  </si>
  <si>
    <t>IMPUESTOS</t>
  </si>
  <si>
    <t>de los Ingresos</t>
  </si>
  <si>
    <t>de los Salarios</t>
  </si>
  <si>
    <t>aumento sobre el año anterior</t>
  </si>
  <si>
    <t>de Oficina + Ventas</t>
  </si>
  <si>
    <t>incremento anual cte. De 10</t>
  </si>
  <si>
    <t>Gastos Generales + Costo de Mercan. Vendida</t>
  </si>
  <si>
    <t>Ingresos - Total gastos Operacionales - Gastos financieros</t>
  </si>
  <si>
    <t>del Beneficio Bruto</t>
  </si>
  <si>
    <t>Beneficio Bruto -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</si>
</sst>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_-[$$-80A]* #,##0.00_-;\-[$$-80A]* #,##0.00_-;_-[$$-80A]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3"/>
      <color theme="1"/>
      <name val="Calibri"/>
      <family val="2"/>
      <scheme val="minor"/>
    </font>
    <font>
      <u/>
      <sz val="15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 style="thick">
        <color indexed="64"/>
      </bottom>
      <diagonal/>
    </border>
    <border>
      <left/>
      <right style="thin">
        <color auto="1"/>
      </right>
      <top style="double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 style="double">
        <color auto="1"/>
      </left>
      <right style="thin">
        <color auto="1"/>
      </right>
      <top/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thick">
        <color indexed="64"/>
      </bottom>
      <diagonal/>
    </border>
    <border>
      <left style="thin">
        <color auto="1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vertical="top"/>
    </xf>
    <xf numFmtId="164" fontId="0" fillId="0" borderId="5" xfId="0" applyNumberFormat="1" applyBorder="1"/>
    <xf numFmtId="164" fontId="0" fillId="0" borderId="8" xfId="0" applyNumberFormat="1" applyBorder="1"/>
    <xf numFmtId="164" fontId="0" fillId="0" borderId="6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4" fontId="0" fillId="0" borderId="1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164" fontId="0" fillId="0" borderId="7" xfId="0" applyNumberFormat="1" applyBorder="1"/>
    <xf numFmtId="164" fontId="3" fillId="0" borderId="16" xfId="0" applyNumberFormat="1" applyFont="1" applyBorder="1"/>
    <xf numFmtId="164" fontId="3" fillId="0" borderId="15" xfId="0" applyNumberFormat="1" applyFont="1" applyBorder="1"/>
    <xf numFmtId="164" fontId="3" fillId="0" borderId="17" xfId="0" applyNumberFormat="1" applyFont="1" applyBorder="1"/>
    <xf numFmtId="164" fontId="3" fillId="0" borderId="19" xfId="0" applyNumberFormat="1" applyFont="1" applyBorder="1"/>
    <xf numFmtId="164" fontId="3" fillId="0" borderId="20" xfId="0" applyNumberFormat="1" applyFont="1" applyBorder="1"/>
    <xf numFmtId="164" fontId="3" fillId="0" borderId="21" xfId="0" applyNumberFormat="1" applyFont="1" applyBorder="1"/>
    <xf numFmtId="164" fontId="3" fillId="0" borderId="18" xfId="0" applyNumberFormat="1" applyFont="1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5" xfId="0" applyBorder="1"/>
    <xf numFmtId="0" fontId="1" fillId="4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top"/>
    </xf>
    <xf numFmtId="0" fontId="0" fillId="0" borderId="5" xfId="0" applyBorder="1" applyAlignment="1">
      <alignment wrapText="1"/>
    </xf>
    <xf numFmtId="0" fontId="0" fillId="6" borderId="5" xfId="0" applyFill="1" applyBorder="1"/>
    <xf numFmtId="165" fontId="1" fillId="7" borderId="5" xfId="0" applyNumberFormat="1" applyFont="1" applyFill="1" applyBorder="1"/>
    <xf numFmtId="9" fontId="0" fillId="0" borderId="5" xfId="0" applyNumberFormat="1" applyBorder="1"/>
    <xf numFmtId="0" fontId="1" fillId="7" borderId="5" xfId="0" applyFont="1" applyFill="1" applyBorder="1"/>
    <xf numFmtId="165" fontId="1" fillId="3" borderId="5" xfId="0" applyNumberFormat="1" applyFont="1" applyFill="1" applyBorder="1"/>
    <xf numFmtId="1" fontId="1" fillId="7" borderId="5" xfId="0" applyNumberFormat="1" applyFont="1" applyFill="1" applyBorder="1"/>
    <xf numFmtId="9" fontId="1" fillId="7" borderId="5" xfId="0" applyNumberFormat="1" applyFont="1" applyFill="1" applyBorder="1"/>
    <xf numFmtId="10" fontId="1" fillId="0" borderId="5" xfId="0" applyNumberFormat="1" applyFont="1" applyBorder="1"/>
    <xf numFmtId="165" fontId="1" fillId="0" borderId="5" xfId="0" applyNumberFormat="1" applyFont="1" applyBorder="1"/>
    <xf numFmtId="0" fontId="0" fillId="0" borderId="5" xfId="0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" fontId="1" fillId="0" borderId="5" xfId="0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4" borderId="5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6" fillId="5" borderId="30" xfId="0" applyFont="1" applyFill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left" vertical="center" wrapText="1"/>
    </xf>
    <xf numFmtId="0" fontId="6" fillId="5" borderId="23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4" fillId="5" borderId="30" xfId="0" applyFont="1" applyFill="1" applyBorder="1" applyAlignment="1">
      <alignment horizontal="left" vertical="top" wrapText="1"/>
    </xf>
    <xf numFmtId="0" fontId="4" fillId="5" borderId="23" xfId="0" applyFont="1" applyFill="1" applyBorder="1" applyAlignment="1">
      <alignment horizontal="left" vertical="top" wrapText="1"/>
    </xf>
    <xf numFmtId="0" fontId="4" fillId="5" borderId="6" xfId="0" applyFont="1" applyFill="1" applyBorder="1" applyAlignment="1">
      <alignment horizontal="left" vertical="top" wrapText="1"/>
    </xf>
    <xf numFmtId="0" fontId="4" fillId="5" borderId="30" xfId="0" applyFont="1" applyFill="1" applyBorder="1" applyAlignment="1">
      <alignment horizontal="left" wrapText="1"/>
    </xf>
    <xf numFmtId="0" fontId="4" fillId="5" borderId="6" xfId="0" applyFont="1" applyFill="1" applyBorder="1" applyAlignment="1">
      <alignment horizontal="left" wrapText="1"/>
    </xf>
    <xf numFmtId="0" fontId="0" fillId="0" borderId="30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30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Tienda!$B$7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Tienda!$C$6:$E$6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Tienda!$C$7:$E$7</c:f>
              <c:numCache>
                <c:formatCode>0.000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2-4B07-89C2-E58FE1F6E964}"/>
            </c:ext>
          </c:extLst>
        </c:ser>
        <c:ser>
          <c:idx val="1"/>
          <c:order val="1"/>
          <c:tx>
            <c:strRef>
              <c:f>Tienda!$B$8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Tienda!$C$6:$E$6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Tienda!$C$8:$E$8</c:f>
              <c:numCache>
                <c:formatCode>0.000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2-4B07-89C2-E58FE1F6E964}"/>
            </c:ext>
          </c:extLst>
        </c:ser>
        <c:ser>
          <c:idx val="2"/>
          <c:order val="2"/>
          <c:tx>
            <c:strRef>
              <c:f>Tienda!$B$9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Tienda!$C$6:$E$6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Tienda!$C$9:$E$9</c:f>
              <c:numCache>
                <c:formatCode>0.000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2-4B07-89C2-E58FE1F6E964}"/>
            </c:ext>
          </c:extLst>
        </c:ser>
        <c:ser>
          <c:idx val="3"/>
          <c:order val="3"/>
          <c:tx>
            <c:strRef>
              <c:f>Tienda!$B$10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Tienda!$C$6:$E$6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Tienda!$C$10:$E$10</c:f>
              <c:numCache>
                <c:formatCode>0.000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F2-4B07-89C2-E58FE1F6E964}"/>
            </c:ext>
          </c:extLst>
        </c:ser>
        <c:ser>
          <c:idx val="4"/>
          <c:order val="4"/>
          <c:tx>
            <c:strRef>
              <c:f>Tienda!$B$11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Tienda!$C$6:$E$6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Tienda!$C$11:$E$11</c:f>
              <c:numCache>
                <c:formatCode>0.000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F2-4B07-89C2-E58FE1F6E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9722176"/>
        <c:axId val="699721760"/>
      </c:barChart>
      <c:lineChart>
        <c:grouping val="standard"/>
        <c:varyColors val="0"/>
        <c:ser>
          <c:idx val="5"/>
          <c:order val="5"/>
          <c:tx>
            <c:strRef>
              <c:f>Tienda!$B$12</c:f>
              <c:strCache>
                <c:ptCount val="1"/>
                <c:pt idx="0">
                  <c:v>Total ventas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Tienda!$C$12:$E$12</c:f>
              <c:numCache>
                <c:formatCode>0.000</c:formatCode>
                <c:ptCount val="3"/>
                <c:pt idx="0">
                  <c:v>1072</c:v>
                </c:pt>
                <c:pt idx="1">
                  <c:v>1675</c:v>
                </c:pt>
                <c:pt idx="2">
                  <c:v>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F2-4B07-89C2-E58FE1F6E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306528"/>
        <c:axId val="958307360"/>
      </c:lineChart>
      <c:catAx>
        <c:axId val="9583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307360"/>
        <c:crosses val="autoZero"/>
        <c:auto val="1"/>
        <c:lblAlgn val="ctr"/>
        <c:lblOffset val="100"/>
        <c:noMultiLvlLbl val="0"/>
      </c:catAx>
      <c:valAx>
        <c:axId val="9583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306528"/>
        <c:crosses val="autoZero"/>
        <c:crossBetween val="between"/>
      </c:valAx>
      <c:valAx>
        <c:axId val="69972176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9722176"/>
        <c:crosses val="max"/>
        <c:crossBetween val="between"/>
      </c:valAx>
      <c:catAx>
        <c:axId val="69972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721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572625008008934"/>
          <c:y val="0.16915006083100761"/>
          <c:w val="0.74116827128643736"/>
          <c:h val="0.550612188321882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Tienda!$B$7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Tienda!$C$6:$E$6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Tienda!$C$7:$E$7</c:f>
              <c:numCache>
                <c:formatCode>0.000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C-411A-A73E-DD9FF76326C5}"/>
            </c:ext>
          </c:extLst>
        </c:ser>
        <c:ser>
          <c:idx val="1"/>
          <c:order val="1"/>
          <c:tx>
            <c:strRef>
              <c:f>Tienda!$B$8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Tienda!$C$6:$E$6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Tienda!$C$8:$E$8</c:f>
              <c:numCache>
                <c:formatCode>0.000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C-411A-A73E-DD9FF76326C5}"/>
            </c:ext>
          </c:extLst>
        </c:ser>
        <c:ser>
          <c:idx val="2"/>
          <c:order val="2"/>
          <c:tx>
            <c:strRef>
              <c:f>Tienda!$B$9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Tienda!$C$6:$E$6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Tienda!$C$9:$E$9</c:f>
              <c:numCache>
                <c:formatCode>0.000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BC-411A-A73E-DD9FF76326C5}"/>
            </c:ext>
          </c:extLst>
        </c:ser>
        <c:ser>
          <c:idx val="3"/>
          <c:order val="3"/>
          <c:tx>
            <c:strRef>
              <c:f>Tienda!$B$10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Tienda!$C$6:$E$6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Tienda!$C$10:$E$10</c:f>
              <c:numCache>
                <c:formatCode>0.000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BC-411A-A73E-DD9FF76326C5}"/>
            </c:ext>
          </c:extLst>
        </c:ser>
        <c:ser>
          <c:idx val="4"/>
          <c:order val="4"/>
          <c:tx>
            <c:strRef>
              <c:f>Tienda!$B$11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Tienda!$C$6:$E$6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Tienda!$C$11:$E$11</c:f>
              <c:numCache>
                <c:formatCode>0.000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BC-411A-A73E-DD9FF7632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9722176"/>
        <c:axId val="699721760"/>
      </c:barChart>
      <c:lineChart>
        <c:grouping val="standard"/>
        <c:varyColors val="0"/>
        <c:ser>
          <c:idx val="5"/>
          <c:order val="5"/>
          <c:tx>
            <c:strRef>
              <c:f>Tienda!$B$12</c:f>
              <c:strCache>
                <c:ptCount val="1"/>
                <c:pt idx="0">
                  <c:v>Total ventas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>
              <a:glow>
                <a:schemeClr val="accent1"/>
              </a:glow>
              <a:outerShdw blurRad="50800" dist="50800" dir="5400000" sx="1000" sy="1000" algn="ctr" rotWithShape="0">
                <a:srgbClr val="000000">
                  <a:alpha val="45000"/>
                </a:srgbClr>
              </a:outerShdw>
            </a:effectLst>
          </c:spPr>
          <c:marker>
            <c:symbol val="circle"/>
            <c:size val="5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 w="9525">
                <a:solidFill>
                  <a:schemeClr val="accent6"/>
                </a:solidFill>
              </a:ln>
              <a:effectLst>
                <a:glow>
                  <a:schemeClr val="accent1"/>
                </a:glow>
                <a:outerShdw blurRad="50800" dist="50800" dir="5400000" sx="1000" sy="1000" algn="ctr" rotWithShape="0">
                  <a:srgbClr val="000000">
                    <a:alpha val="45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0" h="0"/>
              </a:sp3d>
            </c:spPr>
          </c:marker>
          <c:val>
            <c:numRef>
              <c:f>Tienda!$C$12:$E$12</c:f>
              <c:numCache>
                <c:formatCode>0.000</c:formatCode>
                <c:ptCount val="3"/>
                <c:pt idx="0">
                  <c:v>1072</c:v>
                </c:pt>
                <c:pt idx="1">
                  <c:v>1675</c:v>
                </c:pt>
                <c:pt idx="2">
                  <c:v>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BC-411A-A73E-DD9FF7632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306528"/>
        <c:axId val="958307360"/>
      </c:lineChart>
      <c:catAx>
        <c:axId val="9583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307360"/>
        <c:crosses val="autoZero"/>
        <c:auto val="1"/>
        <c:lblAlgn val="ctr"/>
        <c:lblOffset val="100"/>
        <c:noMultiLvlLbl val="0"/>
      </c:catAx>
      <c:valAx>
        <c:axId val="9583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306528"/>
        <c:crosses val="autoZero"/>
        <c:crossBetween val="between"/>
      </c:valAx>
      <c:valAx>
        <c:axId val="69972176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9722176"/>
        <c:crosses val="max"/>
        <c:crossBetween val="between"/>
      </c:valAx>
      <c:catAx>
        <c:axId val="69972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721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Tienda!$B$7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Tienda!$C$6:$E$6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Tienda!$C$7:$E$7</c:f>
              <c:numCache>
                <c:formatCode>0.000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9-462B-8B57-5C84E8B305CC}"/>
            </c:ext>
          </c:extLst>
        </c:ser>
        <c:ser>
          <c:idx val="1"/>
          <c:order val="1"/>
          <c:tx>
            <c:strRef>
              <c:f>Tienda!$B$8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Tienda!$C$6:$E$6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Tienda!$C$8:$E$8</c:f>
              <c:numCache>
                <c:formatCode>0.000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9-462B-8B57-5C84E8B305CC}"/>
            </c:ext>
          </c:extLst>
        </c:ser>
        <c:ser>
          <c:idx val="2"/>
          <c:order val="2"/>
          <c:tx>
            <c:strRef>
              <c:f>Tienda!$B$9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Tienda!$C$6:$E$6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Tienda!$C$9:$E$9</c:f>
              <c:numCache>
                <c:formatCode>0.000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9-462B-8B57-5C84E8B305CC}"/>
            </c:ext>
          </c:extLst>
        </c:ser>
        <c:ser>
          <c:idx val="3"/>
          <c:order val="3"/>
          <c:tx>
            <c:strRef>
              <c:f>Tienda!$B$10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Tienda!$C$6:$E$6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Tienda!$C$10:$E$10</c:f>
              <c:numCache>
                <c:formatCode>0.000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9-462B-8B57-5C84E8B305CC}"/>
            </c:ext>
          </c:extLst>
        </c:ser>
        <c:ser>
          <c:idx val="4"/>
          <c:order val="4"/>
          <c:tx>
            <c:strRef>
              <c:f>Tienda!$B$11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Tienda!$C$6:$E$6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Tienda!$C$11:$E$11</c:f>
              <c:numCache>
                <c:formatCode>0.000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59-462B-8B57-5C84E8B30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551360"/>
        <c:axId val="948549280"/>
      </c:barChart>
      <c:catAx>
        <c:axId val="9485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8549280"/>
        <c:crosses val="autoZero"/>
        <c:auto val="1"/>
        <c:lblAlgn val="ctr"/>
        <c:lblOffset val="100"/>
        <c:noMultiLvlLbl val="0"/>
      </c:catAx>
      <c:valAx>
        <c:axId val="9485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85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Tienda!$B$7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Tienda!$C$6:$E$6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Tienda!$C$7:$E$7</c:f>
              <c:numCache>
                <c:formatCode>0.000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9-49C7-9C13-1AD636C2A6F3}"/>
            </c:ext>
          </c:extLst>
        </c:ser>
        <c:ser>
          <c:idx val="1"/>
          <c:order val="1"/>
          <c:tx>
            <c:strRef>
              <c:f>Tienda!$B$8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Tienda!$C$6:$E$6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Tienda!$C$8:$E$8</c:f>
              <c:numCache>
                <c:formatCode>0.000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9-49C7-9C13-1AD636C2A6F3}"/>
            </c:ext>
          </c:extLst>
        </c:ser>
        <c:ser>
          <c:idx val="2"/>
          <c:order val="2"/>
          <c:tx>
            <c:strRef>
              <c:f>Tienda!$B$9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Tienda!$C$6:$E$6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Tienda!$C$9:$E$9</c:f>
              <c:numCache>
                <c:formatCode>0.000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9-49C7-9C13-1AD636C2A6F3}"/>
            </c:ext>
          </c:extLst>
        </c:ser>
        <c:ser>
          <c:idx val="3"/>
          <c:order val="3"/>
          <c:tx>
            <c:strRef>
              <c:f>Tienda!$B$10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Tienda!$C$6:$E$6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Tienda!$C$10:$E$10</c:f>
              <c:numCache>
                <c:formatCode>0.000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C9-49C7-9C13-1AD636C2A6F3}"/>
            </c:ext>
          </c:extLst>
        </c:ser>
        <c:ser>
          <c:idx val="4"/>
          <c:order val="4"/>
          <c:tx>
            <c:strRef>
              <c:f>Tienda!$B$11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Tienda!$C$6:$E$6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Tienda!$C$11:$E$11</c:f>
              <c:numCache>
                <c:formatCode>0.000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C9-49C7-9C13-1AD636C2A6F3}"/>
            </c:ext>
          </c:extLst>
        </c:ser>
        <c:ser>
          <c:idx val="5"/>
          <c:order val="5"/>
          <c:tx>
            <c:strRef>
              <c:f>Tienda!$B$12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Tienda!$C$12:$E$12</c:f>
              <c:numCache>
                <c:formatCode>0.000</c:formatCode>
                <c:ptCount val="3"/>
                <c:pt idx="0">
                  <c:v>1072</c:v>
                </c:pt>
                <c:pt idx="1">
                  <c:v>1675</c:v>
                </c:pt>
                <c:pt idx="2">
                  <c:v>1888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C9-49C7-9C13-1AD636C2A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551360"/>
        <c:axId val="948549280"/>
      </c:barChart>
      <c:catAx>
        <c:axId val="9485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8549280"/>
        <c:crosses val="autoZero"/>
        <c:auto val="1"/>
        <c:lblAlgn val="ctr"/>
        <c:lblOffset val="100"/>
        <c:noMultiLvlLbl val="0"/>
      </c:catAx>
      <c:valAx>
        <c:axId val="9485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85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471054</xdr:colOff>
      <xdr:row>2</xdr:row>
      <xdr:rowOff>3464</xdr:rowOff>
    </xdr:from>
    <xdr:to>
      <xdr:col>19</xdr:col>
      <xdr:colOff>304800</xdr:colOff>
      <xdr:row>16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491836</xdr:colOff>
      <xdr:row>17</xdr:row>
      <xdr:rowOff>20782</xdr:rowOff>
    </xdr:from>
    <xdr:to>
      <xdr:col>19</xdr:col>
      <xdr:colOff>325582</xdr:colOff>
      <xdr:row>32</xdr:row>
      <xdr:rowOff>62346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1</xdr:row>
      <xdr:rowOff>176646</xdr:rowOff>
    </xdr:from>
    <xdr:to>
      <xdr:col>12</xdr:col>
      <xdr:colOff>699654</xdr:colOff>
      <xdr:row>16</xdr:row>
      <xdr:rowOff>31173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48491</xdr:colOff>
      <xdr:row>17</xdr:row>
      <xdr:rowOff>48491</xdr:rowOff>
    </xdr:from>
    <xdr:to>
      <xdr:col>12</xdr:col>
      <xdr:colOff>671945</xdr:colOff>
      <xdr:row>32</xdr:row>
      <xdr:rowOff>90055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5" sqref="D5"/>
    </sheetView>
  </sheetViews>
  <sheetFormatPr baseColWidth="10" defaultRowHeight="14.4" x14ac:dyDescent="0.3"/>
  <cols>
    <col min="1" max="1" width="17" customWidth="1"/>
    <col min="2" max="2" width="22.109375" customWidth="1"/>
    <col min="8" max="8" width="12.33203125" customWidth="1"/>
  </cols>
  <sheetData>
    <row r="1" spans="1:8" x14ac:dyDescent="0.3">
      <c r="A1" s="64" t="s">
        <v>7</v>
      </c>
      <c r="B1" s="64"/>
      <c r="C1" s="64"/>
      <c r="D1" s="64"/>
    </row>
    <row r="2" spans="1:8" ht="15" thickBot="1" x14ac:dyDescent="0.35">
      <c r="A2" s="1"/>
      <c r="B2" s="4"/>
      <c r="C2" s="4"/>
      <c r="D2" s="4"/>
      <c r="E2" s="4"/>
      <c r="F2" s="4"/>
      <c r="G2" s="4"/>
      <c r="H2" s="2"/>
    </row>
    <row r="3" spans="1:8" ht="15" thickTop="1" x14ac:dyDescent="0.3">
      <c r="A3" s="5"/>
      <c r="B3" s="1"/>
      <c r="C3" s="11" t="s">
        <v>9</v>
      </c>
      <c r="D3" s="11" t="s">
        <v>10</v>
      </c>
      <c r="E3" s="11" t="s">
        <v>11</v>
      </c>
      <c r="F3" s="11" t="s">
        <v>12</v>
      </c>
      <c r="G3" s="11" t="s">
        <v>13</v>
      </c>
      <c r="H3" s="12" t="s">
        <v>14</v>
      </c>
    </row>
    <row r="4" spans="1:8" x14ac:dyDescent="0.3">
      <c r="A4" s="6"/>
      <c r="B4" s="13" t="s">
        <v>0</v>
      </c>
      <c r="C4" s="15">
        <v>100</v>
      </c>
      <c r="D4" s="16">
        <f>C4+C4</f>
        <v>200</v>
      </c>
      <c r="E4" s="16">
        <f t="shared" ref="E4:G4" si="0">D4*0.15+D4</f>
        <v>230</v>
      </c>
      <c r="F4" s="16">
        <f>E4*0.15+E4</f>
        <v>264.5</v>
      </c>
      <c r="G4" s="16">
        <f t="shared" si="0"/>
        <v>304.17500000000001</v>
      </c>
      <c r="H4" s="17">
        <f>G4*0.15+G4</f>
        <v>349.80124999999998</v>
      </c>
    </row>
    <row r="5" spans="1:8" ht="13.8" customHeight="1" x14ac:dyDescent="0.3">
      <c r="A5" s="6"/>
      <c r="B5" s="13" t="s">
        <v>1</v>
      </c>
      <c r="C5" s="15">
        <f>C4*0.6</f>
        <v>60</v>
      </c>
      <c r="D5" s="15">
        <f t="shared" ref="D5:H5" si="1">D4*0.6</f>
        <v>120</v>
      </c>
      <c r="E5" s="15">
        <f t="shared" si="1"/>
        <v>138</v>
      </c>
      <c r="F5" s="15">
        <f t="shared" si="1"/>
        <v>158.69999999999999</v>
      </c>
      <c r="G5" s="15">
        <f t="shared" si="1"/>
        <v>182.505</v>
      </c>
      <c r="H5" s="19">
        <f t="shared" si="1"/>
        <v>209.88074999999998</v>
      </c>
    </row>
    <row r="6" spans="1:8" ht="14.4" customHeight="1" x14ac:dyDescent="0.3">
      <c r="A6" s="6"/>
      <c r="B6" s="13" t="s">
        <v>2</v>
      </c>
      <c r="C6" s="15">
        <f>C4-C5</f>
        <v>40</v>
      </c>
      <c r="D6" s="15">
        <f t="shared" ref="D6:H6" si="2">D4-D5</f>
        <v>80</v>
      </c>
      <c r="E6" s="15">
        <f t="shared" si="2"/>
        <v>92</v>
      </c>
      <c r="F6" s="15">
        <f t="shared" si="2"/>
        <v>105.80000000000001</v>
      </c>
      <c r="G6" s="15">
        <f t="shared" si="2"/>
        <v>121.67000000000002</v>
      </c>
      <c r="H6" s="19">
        <f t="shared" si="2"/>
        <v>139.9205</v>
      </c>
    </row>
    <row r="7" spans="1:8" x14ac:dyDescent="0.3">
      <c r="A7" s="6"/>
      <c r="B7" s="13"/>
      <c r="C7" s="15"/>
      <c r="D7" s="16"/>
      <c r="E7" s="16"/>
      <c r="F7" s="16"/>
      <c r="G7" s="16"/>
      <c r="H7" s="17"/>
    </row>
    <row r="8" spans="1:8" ht="14.4" customHeight="1" x14ac:dyDescent="0.3">
      <c r="A8" s="6"/>
      <c r="B8" s="13" t="s">
        <v>3</v>
      </c>
      <c r="C8" s="15">
        <v>10</v>
      </c>
      <c r="D8" s="15">
        <v>10</v>
      </c>
      <c r="E8" s="15">
        <v>10</v>
      </c>
      <c r="F8" s="15">
        <v>10</v>
      </c>
      <c r="G8" s="15">
        <v>10</v>
      </c>
      <c r="H8" s="19">
        <v>10</v>
      </c>
    </row>
    <row r="9" spans="1:8" ht="14.4" customHeight="1" x14ac:dyDescent="0.3">
      <c r="A9" s="6"/>
      <c r="B9" s="13" t="s">
        <v>4</v>
      </c>
      <c r="C9" s="15">
        <f>C4*0.12</f>
        <v>12</v>
      </c>
      <c r="D9" s="15">
        <f t="shared" ref="D9:H9" si="3">D4*0.12</f>
        <v>24</v>
      </c>
      <c r="E9" s="15">
        <f t="shared" si="3"/>
        <v>27.599999999999998</v>
      </c>
      <c r="F9" s="15">
        <f t="shared" si="3"/>
        <v>31.74</v>
      </c>
      <c r="G9" s="15">
        <f t="shared" si="3"/>
        <v>36.500999999999998</v>
      </c>
      <c r="H9" s="19">
        <f t="shared" si="3"/>
        <v>41.976149999999997</v>
      </c>
    </row>
    <row r="10" spans="1:8" x14ac:dyDescent="0.3">
      <c r="A10" s="6"/>
      <c r="B10" s="13" t="s">
        <v>5</v>
      </c>
      <c r="C10" s="15">
        <f>C8+C9</f>
        <v>22</v>
      </c>
      <c r="D10" s="15">
        <f t="shared" ref="D10:H10" si="4">D8+D9</f>
        <v>34</v>
      </c>
      <c r="E10" s="15">
        <f t="shared" si="4"/>
        <v>37.599999999999994</v>
      </c>
      <c r="F10" s="15">
        <f t="shared" si="4"/>
        <v>41.739999999999995</v>
      </c>
      <c r="G10" s="15">
        <f t="shared" si="4"/>
        <v>46.500999999999998</v>
      </c>
      <c r="H10" s="19">
        <f t="shared" si="4"/>
        <v>51.976149999999997</v>
      </c>
    </row>
    <row r="11" spans="1:8" ht="14.4" customHeight="1" x14ac:dyDescent="0.3">
      <c r="A11" s="6"/>
      <c r="B11" s="13"/>
      <c r="C11" s="15"/>
      <c r="D11" s="16"/>
      <c r="E11" s="16"/>
      <c r="F11" s="16"/>
      <c r="G11" s="16"/>
      <c r="H11" s="17"/>
    </row>
    <row r="12" spans="1:8" ht="15" thickBot="1" x14ac:dyDescent="0.35">
      <c r="A12" s="6"/>
      <c r="B12" s="14" t="s">
        <v>6</v>
      </c>
      <c r="C12" s="18">
        <f>C6-C10</f>
        <v>18</v>
      </c>
      <c r="D12" s="18">
        <f t="shared" ref="D12:H12" si="5">D6-D10</f>
        <v>46</v>
      </c>
      <c r="E12" s="18">
        <f t="shared" si="5"/>
        <v>54.400000000000006</v>
      </c>
      <c r="F12" s="18">
        <f t="shared" si="5"/>
        <v>64.060000000000016</v>
      </c>
      <c r="G12" s="18">
        <f t="shared" si="5"/>
        <v>75.169000000000011</v>
      </c>
      <c r="H12" s="20">
        <f t="shared" si="5"/>
        <v>87.944350000000014</v>
      </c>
    </row>
    <row r="13" spans="1:8" ht="15" thickTop="1" x14ac:dyDescent="0.3"/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5" sqref="D5"/>
    </sheetView>
  </sheetViews>
  <sheetFormatPr baseColWidth="10" defaultRowHeight="14.4" x14ac:dyDescent="0.3"/>
  <cols>
    <col min="2" max="2" width="21.88671875" customWidth="1"/>
  </cols>
  <sheetData>
    <row r="1" spans="1:8" ht="14.4" customHeight="1" x14ac:dyDescent="0.3">
      <c r="A1" s="65" t="s">
        <v>8</v>
      </c>
      <c r="B1" s="65"/>
      <c r="C1" s="65"/>
      <c r="D1" s="65"/>
      <c r="E1" s="65"/>
      <c r="F1" s="65"/>
      <c r="G1" s="65"/>
      <c r="H1" s="65"/>
    </row>
    <row r="2" spans="1:8" ht="15" thickBot="1" x14ac:dyDescent="0.35">
      <c r="A2" s="1"/>
      <c r="B2" s="2"/>
      <c r="C2" s="2"/>
      <c r="D2" s="2"/>
      <c r="E2" s="2"/>
      <c r="F2" s="2"/>
      <c r="G2" s="2"/>
      <c r="H2" s="2"/>
    </row>
    <row r="3" spans="1:8" ht="15" thickTop="1" x14ac:dyDescent="0.3">
      <c r="A3" s="5"/>
      <c r="B3" s="1"/>
      <c r="C3" s="9" t="s">
        <v>9</v>
      </c>
      <c r="D3" s="9" t="s">
        <v>10</v>
      </c>
      <c r="E3" s="9" t="s">
        <v>11</v>
      </c>
      <c r="F3" s="9" t="s">
        <v>12</v>
      </c>
      <c r="G3" s="9" t="s">
        <v>13</v>
      </c>
      <c r="H3" s="10" t="s">
        <v>14</v>
      </c>
    </row>
    <row r="4" spans="1:8" x14ac:dyDescent="0.3">
      <c r="A4" s="6"/>
      <c r="B4" s="7" t="s">
        <v>0</v>
      </c>
      <c r="C4" s="15">
        <v>130</v>
      </c>
      <c r="D4" s="16">
        <f>C4*0.15+C4</f>
        <v>149.5</v>
      </c>
      <c r="E4" s="16">
        <f>D4*0.15+D4</f>
        <v>171.92500000000001</v>
      </c>
      <c r="F4" s="16">
        <f t="shared" ref="F4:H4" si="0">E4*0.15+E4</f>
        <v>197.71375</v>
      </c>
      <c r="G4" s="16">
        <f t="shared" si="0"/>
        <v>227.3708125</v>
      </c>
      <c r="H4" s="17">
        <f t="shared" si="0"/>
        <v>261.476434375</v>
      </c>
    </row>
    <row r="5" spans="1:8" x14ac:dyDescent="0.3">
      <c r="A5" s="6"/>
      <c r="B5" s="7" t="s">
        <v>1</v>
      </c>
      <c r="C5" s="15">
        <f>C4*0.6</f>
        <v>78</v>
      </c>
      <c r="D5" s="16">
        <f>D4*0.6</f>
        <v>89.7</v>
      </c>
      <c r="E5" s="16">
        <f>E4*0.6</f>
        <v>103.155</v>
      </c>
      <c r="F5" s="16">
        <f t="shared" ref="F5:H5" si="1">F4*0.6</f>
        <v>118.62824999999999</v>
      </c>
      <c r="G5" s="16">
        <f t="shared" si="1"/>
        <v>136.42248749999999</v>
      </c>
      <c r="H5" s="17">
        <f t="shared" si="1"/>
        <v>156.88586062499999</v>
      </c>
    </row>
    <row r="6" spans="1:8" x14ac:dyDescent="0.3">
      <c r="A6" s="6"/>
      <c r="B6" s="7" t="s">
        <v>2</v>
      </c>
      <c r="C6" s="15">
        <f>C4-C5</f>
        <v>52</v>
      </c>
      <c r="D6" s="16">
        <f>D4-D5</f>
        <v>59.8</v>
      </c>
      <c r="E6" s="16">
        <f t="shared" ref="E6:H6" si="2">E4-E5</f>
        <v>68.77000000000001</v>
      </c>
      <c r="F6" s="16">
        <f t="shared" si="2"/>
        <v>79.08550000000001</v>
      </c>
      <c r="G6" s="16">
        <f t="shared" si="2"/>
        <v>90.948325000000011</v>
      </c>
      <c r="H6" s="17">
        <f t="shared" si="2"/>
        <v>104.59057375</v>
      </c>
    </row>
    <row r="7" spans="1:8" x14ac:dyDescent="0.3">
      <c r="A7" s="6"/>
      <c r="B7" s="7"/>
      <c r="C7" s="15"/>
      <c r="D7" s="16"/>
      <c r="E7" s="16"/>
      <c r="F7" s="16"/>
      <c r="G7" s="16"/>
      <c r="H7" s="17"/>
    </row>
    <row r="8" spans="1:8" x14ac:dyDescent="0.3">
      <c r="A8" s="6"/>
      <c r="B8" s="7" t="s">
        <v>3</v>
      </c>
      <c r="C8" s="15">
        <v>10</v>
      </c>
      <c r="D8" s="16">
        <v>10</v>
      </c>
      <c r="E8" s="16">
        <v>10</v>
      </c>
      <c r="F8" s="16">
        <v>10</v>
      </c>
      <c r="G8" s="16">
        <v>10</v>
      </c>
      <c r="H8" s="17">
        <v>10</v>
      </c>
    </row>
    <row r="9" spans="1:8" x14ac:dyDescent="0.3">
      <c r="A9" s="6"/>
      <c r="B9" s="7" t="s">
        <v>4</v>
      </c>
      <c r="C9" s="15">
        <f>C4*0.12</f>
        <v>15.6</v>
      </c>
      <c r="D9" s="15">
        <f t="shared" ref="D9:H9" si="3">D4*0.12</f>
        <v>17.939999999999998</v>
      </c>
      <c r="E9" s="15">
        <f t="shared" si="3"/>
        <v>20.631</v>
      </c>
      <c r="F9" s="15">
        <f t="shared" si="3"/>
        <v>23.725649999999998</v>
      </c>
      <c r="G9" s="15">
        <f t="shared" si="3"/>
        <v>27.284497500000001</v>
      </c>
      <c r="H9" s="19">
        <f t="shared" si="3"/>
        <v>31.377172124999998</v>
      </c>
    </row>
    <row r="10" spans="1:8" x14ac:dyDescent="0.3">
      <c r="A10" s="6"/>
      <c r="B10" s="7" t="s">
        <v>5</v>
      </c>
      <c r="C10" s="15">
        <f>C8+C9</f>
        <v>25.6</v>
      </c>
      <c r="D10" s="15">
        <f t="shared" ref="D10:H10" si="4">D8+D9</f>
        <v>27.939999999999998</v>
      </c>
      <c r="E10" s="15">
        <f t="shared" si="4"/>
        <v>30.631</v>
      </c>
      <c r="F10" s="15">
        <f t="shared" si="4"/>
        <v>33.725650000000002</v>
      </c>
      <c r="G10" s="15">
        <f t="shared" si="4"/>
        <v>37.284497500000001</v>
      </c>
      <c r="H10" s="19">
        <f t="shared" si="4"/>
        <v>41.377172125000001</v>
      </c>
    </row>
    <row r="11" spans="1:8" x14ac:dyDescent="0.3">
      <c r="A11" s="6"/>
      <c r="B11" s="7"/>
      <c r="C11" s="15"/>
      <c r="D11" s="16"/>
      <c r="E11" s="16"/>
      <c r="F11" s="16"/>
      <c r="G11" s="16"/>
      <c r="H11" s="17"/>
    </row>
    <row r="12" spans="1:8" ht="15" thickBot="1" x14ac:dyDescent="0.35">
      <c r="A12" s="6"/>
      <c r="B12" s="8" t="s">
        <v>6</v>
      </c>
      <c r="C12" s="18">
        <f>C6-C10</f>
        <v>26.4</v>
      </c>
      <c r="D12" s="18">
        <f t="shared" ref="D12:H12" si="5">D6-D10</f>
        <v>31.86</v>
      </c>
      <c r="E12" s="18">
        <f t="shared" si="5"/>
        <v>38.13900000000001</v>
      </c>
      <c r="F12" s="18">
        <f t="shared" si="5"/>
        <v>45.359850000000009</v>
      </c>
      <c r="G12" s="18">
        <f t="shared" si="5"/>
        <v>53.663827500000011</v>
      </c>
      <c r="H12" s="20">
        <f t="shared" si="5"/>
        <v>63.213401625000003</v>
      </c>
    </row>
    <row r="13" spans="1:8" ht="15" thickTop="1" x14ac:dyDescent="0.3">
      <c r="A13" s="3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C3" zoomScale="92" workbookViewId="0">
      <selection activeCell="N19" sqref="N19"/>
    </sheetView>
  </sheetViews>
  <sheetFormatPr baseColWidth="10" defaultRowHeight="14.4" x14ac:dyDescent="0.3"/>
  <cols>
    <col min="1" max="1" width="13.5546875" customWidth="1"/>
  </cols>
  <sheetData>
    <row r="1" spans="1:6" ht="14.4" customHeight="1" x14ac:dyDescent="0.3">
      <c r="A1" s="65" t="s">
        <v>15</v>
      </c>
      <c r="B1" s="65"/>
      <c r="C1" s="65"/>
      <c r="D1" s="65"/>
    </row>
    <row r="3" spans="1:6" ht="21" x14ac:dyDescent="0.4">
      <c r="A3" s="21"/>
      <c r="B3" s="21" t="s">
        <v>16</v>
      </c>
    </row>
    <row r="4" spans="1:6" x14ac:dyDescent="0.3">
      <c r="A4" s="22"/>
      <c r="B4" s="66" t="s">
        <v>17</v>
      </c>
      <c r="C4" s="66"/>
      <c r="D4" s="66"/>
    </row>
    <row r="5" spans="1:6" ht="15" thickBot="1" x14ac:dyDescent="0.35">
      <c r="C5" s="2"/>
      <c r="D5" s="2"/>
      <c r="E5" s="2"/>
      <c r="F5" s="2"/>
    </row>
    <row r="6" spans="1:6" ht="15.6" thickTop="1" thickBot="1" x14ac:dyDescent="0.35">
      <c r="B6" s="2"/>
      <c r="C6" s="44" t="s">
        <v>24</v>
      </c>
      <c r="D6" s="45" t="s">
        <v>25</v>
      </c>
      <c r="E6" s="46" t="s">
        <v>26</v>
      </c>
      <c r="F6" s="47" t="s">
        <v>27</v>
      </c>
    </row>
    <row r="7" spans="1:6" ht="15" thickTop="1" x14ac:dyDescent="0.3">
      <c r="A7" s="5"/>
      <c r="B7" s="39" t="s">
        <v>18</v>
      </c>
      <c r="C7" s="29">
        <v>150</v>
      </c>
      <c r="D7" s="30">
        <v>350</v>
      </c>
      <c r="E7" s="31">
        <v>525</v>
      </c>
      <c r="F7" s="32">
        <f>C7+D7+E7</f>
        <v>1025</v>
      </c>
    </row>
    <row r="8" spans="1:6" x14ac:dyDescent="0.3">
      <c r="A8" s="5"/>
      <c r="B8" s="40" t="s">
        <v>19</v>
      </c>
      <c r="C8" s="27">
        <v>267</v>
      </c>
      <c r="D8" s="25">
        <v>225</v>
      </c>
      <c r="E8" s="23">
        <v>427</v>
      </c>
      <c r="F8" s="33">
        <f t="shared" ref="F8:F12" si="0">C8+D8+E8</f>
        <v>919</v>
      </c>
    </row>
    <row r="9" spans="1:6" x14ac:dyDescent="0.3">
      <c r="A9" s="5"/>
      <c r="B9" s="40" t="s">
        <v>20</v>
      </c>
      <c r="C9" s="27">
        <v>345</v>
      </c>
      <c r="D9" s="25">
        <v>300</v>
      </c>
      <c r="E9" s="23">
        <v>312</v>
      </c>
      <c r="F9" s="33">
        <f t="shared" si="0"/>
        <v>957</v>
      </c>
    </row>
    <row r="10" spans="1:6" x14ac:dyDescent="0.3">
      <c r="A10" s="5"/>
      <c r="B10" s="41" t="s">
        <v>21</v>
      </c>
      <c r="C10" s="27">
        <v>200</v>
      </c>
      <c r="D10" s="25">
        <v>340</v>
      </c>
      <c r="E10" s="23">
        <v>387</v>
      </c>
      <c r="F10" s="33">
        <f t="shared" si="0"/>
        <v>927</v>
      </c>
    </row>
    <row r="11" spans="1:6" ht="15" thickBot="1" x14ac:dyDescent="0.35">
      <c r="A11" s="5"/>
      <c r="B11" s="42" t="s">
        <v>22</v>
      </c>
      <c r="C11" s="28">
        <v>110</v>
      </c>
      <c r="D11" s="26">
        <v>460</v>
      </c>
      <c r="E11" s="24">
        <v>237</v>
      </c>
      <c r="F11" s="34">
        <f t="shared" si="0"/>
        <v>807</v>
      </c>
    </row>
    <row r="12" spans="1:6" ht="15.6" thickTop="1" thickBot="1" x14ac:dyDescent="0.35">
      <c r="A12" s="5"/>
      <c r="B12" s="43" t="s">
        <v>23</v>
      </c>
      <c r="C12" s="35">
        <f>C7+C8+C9+C10+C11</f>
        <v>1072</v>
      </c>
      <c r="D12" s="36">
        <f t="shared" ref="D12:E12" si="1">D7+D8+D9+D10+D11</f>
        <v>1675</v>
      </c>
      <c r="E12" s="37">
        <f t="shared" si="1"/>
        <v>1888</v>
      </c>
      <c r="F12" s="38">
        <f t="shared" si="0"/>
        <v>4635</v>
      </c>
    </row>
    <row r="13" spans="1:6" ht="15" thickTop="1" x14ac:dyDescent="0.3"/>
  </sheetData>
  <mergeCells count="2">
    <mergeCell ref="A1:D1"/>
    <mergeCell ref="B4:D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F21" sqref="F21"/>
    </sheetView>
  </sheetViews>
  <sheetFormatPr baseColWidth="10" defaultRowHeight="14.4" x14ac:dyDescent="0.3"/>
  <cols>
    <col min="1" max="1" width="5.44140625" customWidth="1"/>
    <col min="2" max="2" width="24.88671875" customWidth="1"/>
    <col min="4" max="4" width="5.77734375" customWidth="1"/>
    <col min="5" max="5" width="28.109375" customWidth="1"/>
  </cols>
  <sheetData>
    <row r="1" spans="1:10" x14ac:dyDescent="0.3">
      <c r="A1" s="48"/>
      <c r="B1" s="48"/>
      <c r="C1" s="48"/>
      <c r="D1" s="48"/>
      <c r="E1" s="48"/>
      <c r="F1" s="49">
        <v>2016</v>
      </c>
      <c r="G1" s="49">
        <v>2017</v>
      </c>
      <c r="H1" s="49">
        <v>2018</v>
      </c>
      <c r="I1" s="49">
        <v>2019</v>
      </c>
      <c r="J1" s="49">
        <v>2020</v>
      </c>
    </row>
    <row r="2" spans="1:10" ht="16.8" customHeight="1" x14ac:dyDescent="0.4">
      <c r="A2" s="67" t="s">
        <v>28</v>
      </c>
      <c r="B2" s="68"/>
      <c r="C2" s="48"/>
      <c r="D2" s="48"/>
      <c r="E2" s="48"/>
      <c r="F2" s="53">
        <v>10000</v>
      </c>
      <c r="G2" s="56">
        <f>F2*G3+F2</f>
        <v>12000</v>
      </c>
      <c r="H2" s="56">
        <f t="shared" ref="H2:J2" si="0">G2*H3+G2</f>
        <v>15600</v>
      </c>
      <c r="I2" s="56">
        <f t="shared" si="0"/>
        <v>18720</v>
      </c>
      <c r="J2" s="56">
        <f t="shared" si="0"/>
        <v>20592</v>
      </c>
    </row>
    <row r="3" spans="1:10" x14ac:dyDescent="0.3">
      <c r="A3" s="48"/>
      <c r="B3" s="69" t="s">
        <v>29</v>
      </c>
      <c r="C3" s="69"/>
      <c r="D3" s="69"/>
      <c r="E3" s="48"/>
      <c r="F3" s="48"/>
      <c r="G3" s="59">
        <v>0.2</v>
      </c>
      <c r="H3" s="58">
        <v>0.3</v>
      </c>
      <c r="I3" s="58">
        <v>0.2</v>
      </c>
      <c r="J3" s="58">
        <v>0.1</v>
      </c>
    </row>
    <row r="4" spans="1:10" ht="17.399999999999999" x14ac:dyDescent="0.3">
      <c r="A4" s="70" t="s">
        <v>30</v>
      </c>
      <c r="B4" s="71"/>
      <c r="C4" s="71"/>
      <c r="D4" s="72"/>
      <c r="E4" s="48"/>
      <c r="F4" s="48"/>
      <c r="G4" s="48"/>
      <c r="H4" s="48"/>
      <c r="I4" s="48"/>
      <c r="J4" s="48"/>
    </row>
    <row r="5" spans="1:10" x14ac:dyDescent="0.3">
      <c r="A5" s="48"/>
      <c r="B5" s="48" t="s">
        <v>31</v>
      </c>
      <c r="C5" s="48"/>
      <c r="D5" s="54">
        <v>0.17</v>
      </c>
      <c r="E5" s="52" t="s">
        <v>45</v>
      </c>
      <c r="F5" s="60">
        <f>F2*$D$5</f>
        <v>1700.0000000000002</v>
      </c>
      <c r="G5" s="60">
        <f t="shared" ref="G5:J5" si="1">G2*$D$5</f>
        <v>2040.0000000000002</v>
      </c>
      <c r="H5" s="60">
        <f t="shared" si="1"/>
        <v>2652</v>
      </c>
      <c r="I5" s="60">
        <f t="shared" si="1"/>
        <v>3182.4</v>
      </c>
      <c r="J5" s="60">
        <f t="shared" si="1"/>
        <v>3500.6400000000003</v>
      </c>
    </row>
    <row r="6" spans="1:10" x14ac:dyDescent="0.3">
      <c r="A6" s="48"/>
      <c r="B6" s="48" t="s">
        <v>32</v>
      </c>
      <c r="C6" s="48"/>
      <c r="D6" s="54">
        <v>0.14000000000000001</v>
      </c>
      <c r="E6" s="52" t="s">
        <v>45</v>
      </c>
      <c r="F6" s="60">
        <f>F2*$D$6</f>
        <v>1400.0000000000002</v>
      </c>
      <c r="G6" s="60">
        <f t="shared" ref="G6:J6" si="2">G2*$D$6</f>
        <v>1680.0000000000002</v>
      </c>
      <c r="H6" s="60">
        <f t="shared" si="2"/>
        <v>2184</v>
      </c>
      <c r="I6" s="60">
        <f t="shared" si="2"/>
        <v>2620.8000000000002</v>
      </c>
      <c r="J6" s="60">
        <f t="shared" si="2"/>
        <v>2882.88</v>
      </c>
    </row>
    <row r="7" spans="1:10" x14ac:dyDescent="0.3">
      <c r="A7" s="48"/>
      <c r="B7" s="48" t="s">
        <v>33</v>
      </c>
      <c r="C7" s="48"/>
      <c r="D7" s="54">
        <v>0.15</v>
      </c>
      <c r="E7" s="52" t="s">
        <v>46</v>
      </c>
      <c r="F7" s="60">
        <f>F6*$D$7</f>
        <v>210.00000000000003</v>
      </c>
      <c r="G7" s="60">
        <f t="shared" ref="G7:J7" si="3">G6*$D$7</f>
        <v>252.00000000000003</v>
      </c>
      <c r="H7" s="60">
        <f t="shared" si="3"/>
        <v>327.59999999999997</v>
      </c>
      <c r="I7" s="60">
        <f t="shared" si="3"/>
        <v>393.12</v>
      </c>
      <c r="J7" s="60">
        <f t="shared" si="3"/>
        <v>432.43200000000002</v>
      </c>
    </row>
    <row r="8" spans="1:10" x14ac:dyDescent="0.3">
      <c r="A8" s="48"/>
      <c r="B8" s="48" t="s">
        <v>34</v>
      </c>
      <c r="C8" s="48"/>
      <c r="D8" s="54">
        <v>0.08</v>
      </c>
      <c r="E8" s="52" t="s">
        <v>47</v>
      </c>
      <c r="F8" s="53">
        <v>100</v>
      </c>
      <c r="G8" s="60">
        <f>F8*$D$8+F8</f>
        <v>108</v>
      </c>
      <c r="H8" s="60">
        <f t="shared" ref="H8:J8" si="4">G8*$D$8+G8</f>
        <v>116.64</v>
      </c>
      <c r="I8" s="60">
        <f t="shared" si="4"/>
        <v>125.9712</v>
      </c>
      <c r="J8" s="60">
        <f t="shared" si="4"/>
        <v>136.04889599999998</v>
      </c>
    </row>
    <row r="9" spans="1:10" ht="17.399999999999999" x14ac:dyDescent="0.3">
      <c r="A9" s="70" t="s">
        <v>35</v>
      </c>
      <c r="B9" s="71"/>
      <c r="C9" s="72"/>
      <c r="D9" s="54"/>
      <c r="E9" s="52"/>
      <c r="F9" s="48"/>
      <c r="G9" s="48"/>
      <c r="H9" s="48"/>
      <c r="I9" s="48"/>
      <c r="J9" s="48"/>
    </row>
    <row r="10" spans="1:10" x14ac:dyDescent="0.3">
      <c r="A10" s="48"/>
      <c r="B10" s="48" t="s">
        <v>36</v>
      </c>
      <c r="C10" s="48"/>
      <c r="D10" s="54">
        <v>0.1</v>
      </c>
      <c r="E10" s="52" t="s">
        <v>47</v>
      </c>
      <c r="F10" s="53">
        <v>1000</v>
      </c>
      <c r="G10" s="60">
        <f>F10*$D$10+F10</f>
        <v>1100</v>
      </c>
      <c r="H10" s="60">
        <f t="shared" ref="H10:J10" si="5">G10*$D$10+G10</f>
        <v>1210</v>
      </c>
      <c r="I10" s="60">
        <f t="shared" si="5"/>
        <v>1331</v>
      </c>
      <c r="J10" s="60">
        <f t="shared" si="5"/>
        <v>1464.1</v>
      </c>
    </row>
    <row r="11" spans="1:10" x14ac:dyDescent="0.3">
      <c r="A11" s="48"/>
      <c r="B11" s="48" t="s">
        <v>37</v>
      </c>
      <c r="C11" s="48"/>
      <c r="D11" s="54">
        <v>0.08</v>
      </c>
      <c r="E11" s="52" t="s">
        <v>45</v>
      </c>
      <c r="F11" s="60">
        <f>F2*$D$11</f>
        <v>800</v>
      </c>
      <c r="G11" s="60">
        <f>G2*$D$11</f>
        <v>960</v>
      </c>
      <c r="H11" s="60">
        <f t="shared" ref="H11:J11" si="6">H2*$D$11</f>
        <v>1248</v>
      </c>
      <c r="I11" s="60">
        <f t="shared" si="6"/>
        <v>1497.6000000000001</v>
      </c>
      <c r="J11" s="60">
        <f t="shared" si="6"/>
        <v>1647.3600000000001</v>
      </c>
    </row>
    <row r="12" spans="1:10" x14ac:dyDescent="0.3">
      <c r="A12" s="48"/>
      <c r="B12" s="48" t="s">
        <v>33</v>
      </c>
      <c r="C12" s="48"/>
      <c r="D12" s="54">
        <v>0.17</v>
      </c>
      <c r="E12" s="52" t="s">
        <v>48</v>
      </c>
      <c r="F12" s="60">
        <f>(F10+F11)*$D$12</f>
        <v>306</v>
      </c>
      <c r="G12" s="60">
        <f t="shared" ref="G12:J12" si="7">(G10+G11)*$D$12</f>
        <v>350.20000000000005</v>
      </c>
      <c r="H12" s="60">
        <f t="shared" si="7"/>
        <v>417.86</v>
      </c>
      <c r="I12" s="60">
        <f t="shared" si="7"/>
        <v>480.86200000000008</v>
      </c>
      <c r="J12" s="60">
        <f t="shared" si="7"/>
        <v>528.94820000000004</v>
      </c>
    </row>
    <row r="13" spans="1:10" x14ac:dyDescent="0.3">
      <c r="A13" s="48"/>
      <c r="B13" s="48" t="s">
        <v>38</v>
      </c>
      <c r="C13" s="48"/>
      <c r="D13" s="54">
        <v>0.25</v>
      </c>
      <c r="E13" s="52" t="s">
        <v>45</v>
      </c>
      <c r="F13" s="60">
        <f>F2*$D$13</f>
        <v>2500</v>
      </c>
      <c r="G13" s="60">
        <f t="shared" ref="G13:J13" si="8">G2*$D$13</f>
        <v>3000</v>
      </c>
      <c r="H13" s="60">
        <f t="shared" si="8"/>
        <v>3900</v>
      </c>
      <c r="I13" s="60">
        <f t="shared" si="8"/>
        <v>4680</v>
      </c>
      <c r="J13" s="60">
        <f t="shared" si="8"/>
        <v>5148</v>
      </c>
    </row>
    <row r="14" spans="1:10" x14ac:dyDescent="0.3">
      <c r="A14" s="48"/>
      <c r="B14" s="48" t="s">
        <v>39</v>
      </c>
      <c r="C14" s="48"/>
      <c r="D14" s="48"/>
      <c r="E14" s="52"/>
      <c r="F14" s="48"/>
      <c r="G14" s="53">
        <v>20</v>
      </c>
      <c r="H14" s="53">
        <v>20</v>
      </c>
      <c r="I14" s="53">
        <v>20</v>
      </c>
      <c r="J14" s="53">
        <v>20</v>
      </c>
    </row>
    <row r="15" spans="1:10" x14ac:dyDescent="0.3">
      <c r="A15" s="48"/>
      <c r="B15" s="48" t="s">
        <v>40</v>
      </c>
      <c r="C15" s="48"/>
      <c r="D15" s="48"/>
      <c r="E15" s="52" t="s">
        <v>49</v>
      </c>
      <c r="F15" s="57">
        <v>0</v>
      </c>
      <c r="G15" s="63">
        <f>F15+10</f>
        <v>10</v>
      </c>
      <c r="H15" s="63">
        <f t="shared" ref="H15:J15" si="9">G15+10</f>
        <v>20</v>
      </c>
      <c r="I15" s="63">
        <f t="shared" si="9"/>
        <v>30</v>
      </c>
      <c r="J15" s="63">
        <f t="shared" si="9"/>
        <v>40</v>
      </c>
    </row>
    <row r="16" spans="1:10" ht="28.8" x14ac:dyDescent="0.3">
      <c r="A16" s="73" t="s">
        <v>41</v>
      </c>
      <c r="B16" s="74"/>
      <c r="C16" s="74"/>
      <c r="D16" s="75"/>
      <c r="E16" s="51" t="s">
        <v>50</v>
      </c>
      <c r="F16" s="62">
        <f>SUM(F10:F15)+SUM(F5:F8)</f>
        <v>8016</v>
      </c>
      <c r="G16" s="62">
        <f>SUM(G10:G15)+SUM(G5:G8)</f>
        <v>9520.2000000000007</v>
      </c>
      <c r="H16" s="62">
        <f t="shared" ref="H16:J16" si="10">SUM(H10:H15)+SUM(H5:H8)</f>
        <v>12096.100000000002</v>
      </c>
      <c r="I16" s="62">
        <f t="shared" si="10"/>
        <v>14361.753200000001</v>
      </c>
      <c r="J16" s="62">
        <f t="shared" si="10"/>
        <v>15800.409095999999</v>
      </c>
    </row>
    <row r="17" spans="1:10" ht="17.399999999999999" x14ac:dyDescent="0.3">
      <c r="A17" s="76" t="s">
        <v>42</v>
      </c>
      <c r="B17" s="77"/>
      <c r="C17" s="77"/>
      <c r="D17" s="78"/>
      <c r="E17" s="48"/>
      <c r="F17" s="55">
        <v>10</v>
      </c>
      <c r="G17" s="55">
        <v>10</v>
      </c>
      <c r="H17" s="55">
        <v>10</v>
      </c>
      <c r="I17" s="55">
        <v>10</v>
      </c>
      <c r="J17" s="55">
        <v>10</v>
      </c>
    </row>
    <row r="18" spans="1:10" ht="47.4" customHeight="1" x14ac:dyDescent="0.35">
      <c r="A18" s="79" t="s">
        <v>43</v>
      </c>
      <c r="B18" s="80"/>
      <c r="C18" s="81"/>
      <c r="D18" s="82"/>
      <c r="E18" s="51" t="s">
        <v>51</v>
      </c>
      <c r="F18" s="62">
        <f>F2-F16-F17</f>
        <v>1974</v>
      </c>
      <c r="G18" s="62">
        <f t="shared" ref="G18:J18" si="11">G2-G16-G17</f>
        <v>2469.7999999999993</v>
      </c>
      <c r="H18" s="62">
        <f t="shared" si="11"/>
        <v>3493.8999999999978</v>
      </c>
      <c r="I18" s="62">
        <f t="shared" si="11"/>
        <v>4348.246799999999</v>
      </c>
      <c r="J18" s="62">
        <f t="shared" si="11"/>
        <v>4781.5909040000006</v>
      </c>
    </row>
    <row r="19" spans="1:10" ht="17.399999999999999" x14ac:dyDescent="0.3">
      <c r="A19" s="76" t="s">
        <v>44</v>
      </c>
      <c r="B19" s="78"/>
      <c r="C19" s="83">
        <v>0.52</v>
      </c>
      <c r="D19" s="84"/>
      <c r="E19" s="48" t="s">
        <v>52</v>
      </c>
      <c r="F19" s="62">
        <f>F18*$C$19</f>
        <v>1026.48</v>
      </c>
      <c r="G19" s="62">
        <f t="shared" ref="G19:J19" si="12">G18*$C$19</f>
        <v>1284.2959999999996</v>
      </c>
      <c r="H19" s="62">
        <f t="shared" si="12"/>
        <v>1816.8279999999988</v>
      </c>
      <c r="I19" s="62">
        <f t="shared" si="12"/>
        <v>2261.0883359999993</v>
      </c>
      <c r="J19" s="62">
        <f t="shared" si="12"/>
        <v>2486.4272700800002</v>
      </c>
    </row>
    <row r="20" spans="1:10" ht="17.399999999999999" x14ac:dyDescent="0.3">
      <c r="A20" s="50"/>
      <c r="B20" s="50"/>
      <c r="C20" s="85"/>
      <c r="D20" s="86"/>
      <c r="E20" s="48"/>
      <c r="F20" s="61"/>
      <c r="G20" s="61"/>
      <c r="H20" s="61"/>
      <c r="I20" s="61"/>
      <c r="J20" s="61"/>
    </row>
    <row r="21" spans="1:10" ht="17.399999999999999" x14ac:dyDescent="0.3">
      <c r="A21" s="76" t="s">
        <v>6</v>
      </c>
      <c r="B21" s="78"/>
      <c r="C21" s="85"/>
      <c r="D21" s="86"/>
      <c r="E21" s="48" t="s">
        <v>53</v>
      </c>
      <c r="F21" s="62">
        <f>F18-F19</f>
        <v>947.52</v>
      </c>
      <c r="G21" s="62">
        <f t="shared" ref="G21:J21" si="13">G18-G19</f>
        <v>1185.5039999999997</v>
      </c>
      <c r="H21" s="62">
        <f t="shared" si="13"/>
        <v>1677.071999999999</v>
      </c>
      <c r="I21" s="62">
        <f t="shared" si="13"/>
        <v>2087.1584639999996</v>
      </c>
      <c r="J21" s="62">
        <f t="shared" si="13"/>
        <v>2295.1636339200004</v>
      </c>
    </row>
  </sheetData>
  <mergeCells count="13">
    <mergeCell ref="A17:D17"/>
    <mergeCell ref="A18:B18"/>
    <mergeCell ref="A19:B19"/>
    <mergeCell ref="A21:B21"/>
    <mergeCell ref="C18:D18"/>
    <mergeCell ref="C19:D19"/>
    <mergeCell ref="C20:D20"/>
    <mergeCell ref="C21:D21"/>
    <mergeCell ref="A2:B2"/>
    <mergeCell ref="B3:D3"/>
    <mergeCell ref="A4:D4"/>
    <mergeCell ref="A9:C9"/>
    <mergeCell ref="A16:D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Gasto 1</vt:lpstr>
      <vt:lpstr> Gastos 2</vt:lpstr>
      <vt:lpstr>Tienda</vt:lpstr>
      <vt:lpstr>10 - 03 - 2025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Castillo</dc:creator>
  <cp:lastModifiedBy>Arturo Castillo</cp:lastModifiedBy>
  <dcterms:created xsi:type="dcterms:W3CDTF">2025-03-12T17:05:53Z</dcterms:created>
  <dcterms:modified xsi:type="dcterms:W3CDTF">2025-05-15T17:58:53Z</dcterms:modified>
</cp:coreProperties>
</file>