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anip\Psych\psych\"/>
    </mc:Choice>
  </mc:AlternateContent>
  <xr:revisionPtr revIDLastSave="0" documentId="13_ncr:1_{E4639630-5006-4DCC-ADE6-E88728D09392}" xr6:coauthVersionLast="47" xr6:coauthVersionMax="47" xr10:uidLastSave="{00000000-0000-0000-0000-000000000000}"/>
  <bookViews>
    <workbookView xWindow="-110" yWindow="-110" windowWidth="19420" windowHeight="10420" activeTab="1" xr2:uid="{1C93D8EF-CAD7-4EAE-B1C5-75E4D8BB4709}"/>
  </bookViews>
  <sheets>
    <sheet name="BIS-10" sheetId="1" r:id="rId1"/>
    <sheet name="BPS" sheetId="2" r:id="rId2"/>
    <sheet name="Perso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W3" i="3" l="1"/>
  <c r="X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B3" i="3"/>
  <c r="E3" i="1"/>
  <c r="D3" i="1"/>
  <c r="C3" i="1"/>
  <c r="B3" i="1"/>
  <c r="B3" i="2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B2" i="3"/>
  <c r="B2" i="2"/>
  <c r="D2" i="1"/>
  <c r="C2" i="1"/>
  <c r="E2" i="1" s="1"/>
</calcChain>
</file>

<file path=xl/sharedStrings.xml><?xml version="1.0" encoding="utf-8"?>
<sst xmlns="http://schemas.openxmlformats.org/spreadsheetml/2006/main" count="96" uniqueCount="54">
  <si>
    <t>Motrice</t>
  </si>
  <si>
    <t>Cognitive</t>
  </si>
  <si>
    <t>Non-Planning</t>
  </si>
  <si>
    <t>sub-22ML</t>
  </si>
  <si>
    <t>score</t>
  </si>
  <si>
    <t>Réfléchi/Impulsif</t>
  </si>
  <si>
    <t>Patient/Impatient</t>
  </si>
  <si>
    <t>Mesuré/Passionné</t>
  </si>
  <si>
    <t>Survolté/Calme</t>
  </si>
  <si>
    <t>Concentré/Distrait</t>
  </si>
  <si>
    <t>Anxieux/Détendu</t>
  </si>
  <si>
    <t>Intuitif/Logique</t>
  </si>
  <si>
    <t>Méthodique/Désordonné</t>
  </si>
  <si>
    <t>Rêveur/Pragmatique</t>
  </si>
  <si>
    <t>Souple/Intransigeant</t>
  </si>
  <si>
    <t>Dynamique/Lymphatique</t>
  </si>
  <si>
    <t>Organisé/Brouillon</t>
  </si>
  <si>
    <t>Habile/Maladroit</t>
  </si>
  <si>
    <t>Prudent/Fonceur</t>
  </si>
  <si>
    <t>Lent/Vif</t>
  </si>
  <si>
    <t>Soigné/Négligé</t>
  </si>
  <si>
    <t>En retard/Ponctuel</t>
  </si>
  <si>
    <t>Equilibré/Instable</t>
  </si>
  <si>
    <t>Minutieux/Grossier</t>
  </si>
  <si>
    <t>Extraverti/Introverti</t>
  </si>
  <si>
    <t>Agréable/Peu agréable</t>
  </si>
  <si>
    <t>Stable émotionnellement/Instable émotionnellement</t>
  </si>
  <si>
    <t>Ouverture à l'expérience/Fermeture à l'expérience</t>
  </si>
  <si>
    <t>sub-04AM</t>
  </si>
  <si>
    <t>TR (rft)</t>
  </si>
  <si>
    <t>Temps clique (GNG)</t>
  </si>
  <si>
    <t>TR (reaction time)</t>
  </si>
  <si>
    <t>Vmax (reaction time)</t>
  </si>
  <si>
    <t>sub-28AP</t>
  </si>
  <si>
    <t>sub-38LB</t>
  </si>
  <si>
    <t>sub-25BG</t>
  </si>
  <si>
    <t>sub-35AF</t>
  </si>
  <si>
    <t>sub-27TT</t>
  </si>
  <si>
    <t>sub-12CB</t>
  </si>
  <si>
    <t>sub-11VP</t>
  </si>
  <si>
    <t>sub-45LG</t>
  </si>
  <si>
    <t>sub-26CR</t>
  </si>
  <si>
    <t>sub-32EE</t>
  </si>
  <si>
    <t>sub-31LB</t>
  </si>
  <si>
    <t>sub-43GM</t>
  </si>
  <si>
    <t>sub-15AV</t>
  </si>
  <si>
    <t>sub-24CG</t>
  </si>
  <si>
    <t>sub-14LG</t>
  </si>
  <si>
    <t>sub-03CT</t>
  </si>
  <si>
    <t>sub-23TJ</t>
  </si>
  <si>
    <t>sub-20EP</t>
  </si>
  <si>
    <t>Total</t>
  </si>
  <si>
    <t>VMN</t>
  </si>
  <si>
    <t>TPVN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</si>
</sst>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.00\ _€_-;\-* #,##0.00\ _€_-;_-* &quot;-&quot;??\ _€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theme="9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2" fontId="0" fillId="0" borderId="0" xfId="0" applyNumberFormat="1" applyAlignment="1">
      <alignment wrapText="1"/>
    </xf>
    <xf numFmtId="2" fontId="0" fillId="0" borderId="0" xfId="0" applyNumberFormat="1"/>
    <xf numFmtId="0" fontId="0" fillId="0" borderId="1" xfId="0" applyBorder="1"/>
    <xf numFmtId="0" fontId="0" fillId="3" borderId="1" xfId="0" applyFill="1" applyBorder="1"/>
    <xf numFmtId="43" fontId="0" fillId="3" borderId="1" xfId="1" applyFont="1" applyFill="1" applyBorder="1"/>
    <xf numFmtId="43" fontId="0" fillId="0" borderId="1" xfId="1" applyFont="1" applyBorder="1"/>
    <xf numFmtId="164" fontId="0" fillId="0" borderId="0" xfId="0" applyNumberFormat="1"/>
  </cellXfs>
  <cellStyles count="2">
    <cellStyle name="Millier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Impulsivité</a:t>
            </a:r>
            <a:r>
              <a:rPr lang="fr-FR" baseline="0"/>
              <a:t> motrice/VMN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0893700787401575E-2"/>
                  <c:y val="-0.1471511373578302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'BIS-10'!$B$2:$B$21</c:f>
              <c:numCache>
                <c:formatCode>General</c:formatCode>
                <c:ptCount val="20"/>
                <c:pt idx="0">
                  <c:v>15</c:v>
                </c:pt>
                <c:pt idx="1">
                  <c:v>27</c:v>
                </c:pt>
                <c:pt idx="2">
                  <c:v>12</c:v>
                </c:pt>
                <c:pt idx="3">
                  <c:v>21</c:v>
                </c:pt>
                <c:pt idx="4">
                  <c:v>18</c:v>
                </c:pt>
                <c:pt idx="5">
                  <c:v>24</c:v>
                </c:pt>
                <c:pt idx="6">
                  <c:v>21</c:v>
                </c:pt>
                <c:pt idx="7">
                  <c:v>27</c:v>
                </c:pt>
                <c:pt idx="8">
                  <c:v>21</c:v>
                </c:pt>
                <c:pt idx="9">
                  <c:v>27</c:v>
                </c:pt>
                <c:pt idx="10">
                  <c:v>28</c:v>
                </c:pt>
                <c:pt idx="11">
                  <c:v>14</c:v>
                </c:pt>
                <c:pt idx="12">
                  <c:v>16</c:v>
                </c:pt>
                <c:pt idx="13">
                  <c:v>17</c:v>
                </c:pt>
                <c:pt idx="14">
                  <c:v>12</c:v>
                </c:pt>
                <c:pt idx="15">
                  <c:v>14</c:v>
                </c:pt>
                <c:pt idx="16">
                  <c:v>13</c:v>
                </c:pt>
                <c:pt idx="17">
                  <c:v>17</c:v>
                </c:pt>
                <c:pt idx="18">
                  <c:v>15</c:v>
                </c:pt>
                <c:pt idx="19">
                  <c:v>18</c:v>
                </c:pt>
              </c:numCache>
            </c:numRef>
          </c:xVal>
          <c:yVal>
            <c:numRef>
              <c:f>'BIS-10'!$F$2:$F$21</c:f>
              <c:numCache>
                <c:formatCode>General</c:formatCode>
                <c:ptCount val="20"/>
                <c:pt idx="0">
                  <c:v>808.85</c:v>
                </c:pt>
                <c:pt idx="1">
                  <c:v>1244.5</c:v>
                </c:pt>
                <c:pt idx="2">
                  <c:v>1127.92</c:v>
                </c:pt>
                <c:pt idx="3">
                  <c:v>1250.0999999999999</c:v>
                </c:pt>
                <c:pt idx="4">
                  <c:v>1411.91</c:v>
                </c:pt>
                <c:pt idx="5">
                  <c:v>1266.79</c:v>
                </c:pt>
                <c:pt idx="6">
                  <c:v>641.14</c:v>
                </c:pt>
                <c:pt idx="7">
                  <c:v>1012.32</c:v>
                </c:pt>
                <c:pt idx="8">
                  <c:v>952.27</c:v>
                </c:pt>
                <c:pt idx="9">
                  <c:v>1276.5</c:v>
                </c:pt>
                <c:pt idx="10">
                  <c:v>1183.1199999999999</c:v>
                </c:pt>
                <c:pt idx="11">
                  <c:v>771.81</c:v>
                </c:pt>
                <c:pt idx="12">
                  <c:v>939.92</c:v>
                </c:pt>
                <c:pt idx="13">
                  <c:v>1333.71</c:v>
                </c:pt>
                <c:pt idx="14">
                  <c:v>1129.94</c:v>
                </c:pt>
                <c:pt idx="15">
                  <c:v>440.17</c:v>
                </c:pt>
                <c:pt idx="16">
                  <c:v>724.29</c:v>
                </c:pt>
                <c:pt idx="17">
                  <c:v>555.07000000000005</c:v>
                </c:pt>
                <c:pt idx="18">
                  <c:v>1627.89</c:v>
                </c:pt>
                <c:pt idx="19">
                  <c:v>1264.3399999999999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A9-4BC5-8829-D627917937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2025712"/>
        <c:axId val="862478848"/>
      </c:scatterChart>
      <c:valAx>
        <c:axId val="922025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478848"/>
        <c:crosses val="autoZero"/>
        <c:crossBetween val="midCat"/>
      </c:valAx>
      <c:valAx>
        <c:axId val="8624788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2025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Concentré Distrait / VMN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Perso!$Y$1</c:f>
              <c:strCache>
                <c:ptCount val="1"/>
                <c:pt idx="0">
                  <c:v>VMN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Perso!$F$2:$F$21</c:f>
              <c:numCache>
                <c:formatCode>0.00</c:formatCode>
                <c:ptCount val="20"/>
                <c:pt idx="0">
                  <c:v>0.85227272727272729</c:v>
                </c:pt>
                <c:pt idx="1">
                  <c:v>8.6363636363636365E-2</c:v>
                </c:pt>
                <c:pt idx="2" formatCode="_(* #,##0.00_);_(* \(#,##0.00\);_(* &quot;-&quot;??_);_(@_)">
                  <c:v>0.3</c:v>
                </c:pt>
                <c:pt idx="3" formatCode="_(* #,##0.00_);_(* \(#,##0.00\);_(* &quot;-&quot;??_);_(@_)">
                  <c:v>0.9</c:v>
                </c:pt>
                <c:pt idx="4" formatCode="_(* #,##0.00_);_(* \(#,##0.00\);_(* &quot;-&quot;??_);_(@_)">
                  <c:v>0.5</c:v>
                </c:pt>
                <c:pt idx="5" formatCode="_(* #,##0.00_);_(* \(#,##0.00\);_(* &quot;-&quot;??_);_(@_)">
                  <c:v>0.6</c:v>
                </c:pt>
                <c:pt idx="6" formatCode="_(* #,##0.00_);_(* \(#,##0.00\);_(* &quot;-&quot;??_);_(@_)">
                  <c:v>0.3</c:v>
                </c:pt>
                <c:pt idx="7" formatCode="_(* #,##0.00_);_(* \(#,##0.00\);_(* &quot;-&quot;??_);_(@_)">
                  <c:v>0.9</c:v>
                </c:pt>
                <c:pt idx="8" formatCode="_(* #,##0.00_);_(* \(#,##0.00\);_(* &quot;-&quot;??_);_(@_)">
                  <c:v>0.4</c:v>
                </c:pt>
                <c:pt idx="9" formatCode="_(* #,##0.00_);_(* \(#,##0.00\);_(* &quot;-&quot;??_);_(@_)">
                  <c:v>0.7</c:v>
                </c:pt>
                <c:pt idx="10" formatCode="_(* #,##0.00_);_(* \(#,##0.00\);_(* &quot;-&quot;??_);_(@_)">
                  <c:v>0.6</c:v>
                </c:pt>
                <c:pt idx="11" formatCode="_(* #,##0.00_);_(* \(#,##0.00\);_(* &quot;-&quot;??_);_(@_)">
                  <c:v>0.6</c:v>
                </c:pt>
                <c:pt idx="12" formatCode="_(* #,##0.00_);_(* \(#,##0.00\);_(* &quot;-&quot;??_);_(@_)">
                  <c:v>0.1</c:v>
                </c:pt>
                <c:pt idx="13" formatCode="_(* #,##0.00_);_(* \(#,##0.00\);_(* &quot;-&quot;??_);_(@_)">
                  <c:v>0.8</c:v>
                </c:pt>
                <c:pt idx="14" formatCode="_(* #,##0.00_);_(* \(#,##0.00\);_(* &quot;-&quot;??_);_(@_)">
                  <c:v>0.1</c:v>
                </c:pt>
                <c:pt idx="15" formatCode="_(* #,##0.00_);_(* \(#,##0.00\);_(* &quot;-&quot;??_);_(@_)">
                  <c:v>0.3</c:v>
                </c:pt>
                <c:pt idx="16" formatCode="_(* #,##0.00_);_(* \(#,##0.00\);_(* &quot;-&quot;??_);_(@_)">
                  <c:v>0.5</c:v>
                </c:pt>
                <c:pt idx="17" formatCode="_(* #,##0.00_);_(* \(#,##0.00\);_(* &quot;-&quot;??_);_(@_)">
                  <c:v>0.7</c:v>
                </c:pt>
                <c:pt idx="18" formatCode="_(* #,##0.00_);_(* \(#,##0.00\);_(* &quot;-&quot;??_);_(@_)">
                  <c:v>0.5</c:v>
                </c:pt>
                <c:pt idx="19" formatCode="_(* #,##0.00_);_(* \(#,##0.00\);_(* &quot;-&quot;??_);_(@_)">
                  <c:v>0.4</c:v>
                </c:pt>
              </c:numCache>
            </c:numRef>
          </c:xVal>
          <c:yVal>
            <c:numRef>
              <c:f>Perso!$Y$2:$Y$21</c:f>
              <c:numCache>
                <c:formatCode>General</c:formatCode>
                <c:ptCount val="20"/>
                <c:pt idx="0">
                  <c:v>808.85</c:v>
                </c:pt>
                <c:pt idx="1">
                  <c:v>1244.5</c:v>
                </c:pt>
                <c:pt idx="2">
                  <c:v>1127.92</c:v>
                </c:pt>
                <c:pt idx="3">
                  <c:v>1250.0999999999999</c:v>
                </c:pt>
                <c:pt idx="4">
                  <c:v>1411.91</c:v>
                </c:pt>
                <c:pt idx="5">
                  <c:v>1266.79</c:v>
                </c:pt>
                <c:pt idx="6">
                  <c:v>641.14</c:v>
                </c:pt>
                <c:pt idx="7">
                  <c:v>1012.32</c:v>
                </c:pt>
                <c:pt idx="8">
                  <c:v>952.27</c:v>
                </c:pt>
                <c:pt idx="9">
                  <c:v>1276.5</c:v>
                </c:pt>
                <c:pt idx="10">
                  <c:v>1183.1199999999999</c:v>
                </c:pt>
                <c:pt idx="11">
                  <c:v>771.81</c:v>
                </c:pt>
                <c:pt idx="12">
                  <c:v>939.92</c:v>
                </c:pt>
                <c:pt idx="13">
                  <c:v>1333.71</c:v>
                </c:pt>
                <c:pt idx="14">
                  <c:v>1129.94</c:v>
                </c:pt>
                <c:pt idx="15">
                  <c:v>440.17</c:v>
                </c:pt>
                <c:pt idx="16">
                  <c:v>724.29</c:v>
                </c:pt>
                <c:pt idx="17">
                  <c:v>555.07000000000005</c:v>
                </c:pt>
                <c:pt idx="18">
                  <c:v>1627.89</c:v>
                </c:pt>
                <c:pt idx="19">
                  <c:v>1264.3399999999999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F9-4D5C-BC28-2764C7EFA1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2230016"/>
        <c:axId val="1062225856"/>
      </c:scatterChart>
      <c:valAx>
        <c:axId val="1062230016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2225856"/>
        <c:crosses val="autoZero"/>
        <c:crossBetween val="midCat"/>
      </c:valAx>
      <c:valAx>
        <c:axId val="10622258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2230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Intuitif Logique / VMN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Perso!$Y$1</c:f>
              <c:strCache>
                <c:ptCount val="1"/>
                <c:pt idx="0">
                  <c:v>VMN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7442432195975506"/>
                  <c:y val="0.2223089822105570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Perso!$H$2:$H$21</c:f>
              <c:numCache>
                <c:formatCode>0.00</c:formatCode>
                <c:ptCount val="20"/>
                <c:pt idx="0">
                  <c:v>0.52272727272727271</c:v>
                </c:pt>
                <c:pt idx="1">
                  <c:v>5.2272727272727269E-2</c:v>
                </c:pt>
                <c:pt idx="2" formatCode="_(* #,##0.00_);_(* \(#,##0.00\);_(* &quot;-&quot;??_);_(@_)">
                  <c:v>0.8</c:v>
                </c:pt>
                <c:pt idx="3" formatCode="_(* #,##0.00_);_(* \(#,##0.00\);_(* &quot;-&quot;??_);_(@_)">
                  <c:v>0.6</c:v>
                </c:pt>
                <c:pt idx="4" formatCode="_(* #,##0.00_);_(* \(#,##0.00\);_(* &quot;-&quot;??_);_(@_)">
                  <c:v>1</c:v>
                </c:pt>
                <c:pt idx="5" formatCode="_(* #,##0.00_);_(* \(#,##0.00\);_(* &quot;-&quot;??_);_(@_)">
                  <c:v>0.4</c:v>
                </c:pt>
                <c:pt idx="6" formatCode="_(* #,##0.00_);_(* \(#,##0.00\);_(* &quot;-&quot;??_);_(@_)">
                  <c:v>0.8</c:v>
                </c:pt>
                <c:pt idx="7" formatCode="_(* #,##0.00_);_(* \(#,##0.00\);_(* &quot;-&quot;??_);_(@_)">
                  <c:v>0.8</c:v>
                </c:pt>
                <c:pt idx="8" formatCode="_(* #,##0.00_);_(* \(#,##0.00\);_(* &quot;-&quot;??_);_(@_)">
                  <c:v>0.7</c:v>
                </c:pt>
                <c:pt idx="9" formatCode="_(* #,##0.00_);_(* \(#,##0.00\);_(* &quot;-&quot;??_);_(@_)">
                  <c:v>0.4</c:v>
                </c:pt>
                <c:pt idx="10" formatCode="_(* #,##0.00_);_(* \(#,##0.00\);_(* &quot;-&quot;??_);_(@_)">
                  <c:v>0.7</c:v>
                </c:pt>
                <c:pt idx="11" formatCode="_(* #,##0.00_);_(* \(#,##0.00\);_(* &quot;-&quot;??_);_(@_)">
                  <c:v>0.4</c:v>
                </c:pt>
                <c:pt idx="12" formatCode="_(* #,##0.00_);_(* \(#,##0.00\);_(* &quot;-&quot;??_);_(@_)">
                  <c:v>0.8</c:v>
                </c:pt>
                <c:pt idx="13" formatCode="_(* #,##0.00_);_(* \(#,##0.00\);_(* &quot;-&quot;??_);_(@_)">
                  <c:v>0.8</c:v>
                </c:pt>
                <c:pt idx="14" formatCode="_(* #,##0.00_);_(* \(#,##0.00\);_(* &quot;-&quot;??_);_(@_)">
                  <c:v>0.5</c:v>
                </c:pt>
                <c:pt idx="15" formatCode="_(* #,##0.00_);_(* \(#,##0.00\);_(* &quot;-&quot;??_);_(@_)">
                  <c:v>1</c:v>
                </c:pt>
                <c:pt idx="16" formatCode="_(* #,##0.00_);_(* \(#,##0.00\);_(* &quot;-&quot;??_);_(@_)">
                  <c:v>0.8</c:v>
                </c:pt>
                <c:pt idx="17" formatCode="_(* #,##0.00_);_(* \(#,##0.00\);_(* &quot;-&quot;??_);_(@_)">
                  <c:v>0.8</c:v>
                </c:pt>
                <c:pt idx="18" formatCode="_(* #,##0.00_);_(* \(#,##0.00\);_(* &quot;-&quot;??_);_(@_)">
                  <c:v>0.5</c:v>
                </c:pt>
                <c:pt idx="19" formatCode="_(* #,##0.00_);_(* \(#,##0.00\);_(* &quot;-&quot;??_);_(@_)">
                  <c:v>0.9</c:v>
                </c:pt>
              </c:numCache>
            </c:numRef>
          </c:xVal>
          <c:yVal>
            <c:numRef>
              <c:f>Perso!$Y$2:$Y$21</c:f>
              <c:numCache>
                <c:formatCode>General</c:formatCode>
                <c:ptCount val="20"/>
                <c:pt idx="0">
                  <c:v>808.85</c:v>
                </c:pt>
                <c:pt idx="1">
                  <c:v>1244.5</c:v>
                </c:pt>
                <c:pt idx="2">
                  <c:v>1127.92</c:v>
                </c:pt>
                <c:pt idx="3">
                  <c:v>1250.0999999999999</c:v>
                </c:pt>
                <c:pt idx="4">
                  <c:v>1411.91</c:v>
                </c:pt>
                <c:pt idx="5">
                  <c:v>1266.79</c:v>
                </c:pt>
                <c:pt idx="6">
                  <c:v>641.14</c:v>
                </c:pt>
                <c:pt idx="7">
                  <c:v>1012.32</c:v>
                </c:pt>
                <c:pt idx="8">
                  <c:v>952.27</c:v>
                </c:pt>
                <c:pt idx="9">
                  <c:v>1276.5</c:v>
                </c:pt>
                <c:pt idx="10">
                  <c:v>1183.1199999999999</c:v>
                </c:pt>
                <c:pt idx="11">
                  <c:v>771.81</c:v>
                </c:pt>
                <c:pt idx="12">
                  <c:v>939.92</c:v>
                </c:pt>
                <c:pt idx="13">
                  <c:v>1333.71</c:v>
                </c:pt>
                <c:pt idx="14">
                  <c:v>1129.94</c:v>
                </c:pt>
                <c:pt idx="15">
                  <c:v>440.17</c:v>
                </c:pt>
                <c:pt idx="16">
                  <c:v>724.29</c:v>
                </c:pt>
                <c:pt idx="17">
                  <c:v>555.07000000000005</c:v>
                </c:pt>
                <c:pt idx="18">
                  <c:v>1627.89</c:v>
                </c:pt>
                <c:pt idx="19">
                  <c:v>1264.3399999999999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39-4D5F-BCB7-27E5C96018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6522016"/>
        <c:axId val="1026527008"/>
      </c:scatterChart>
      <c:valAx>
        <c:axId val="1026522016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527008"/>
        <c:crosses val="autoZero"/>
        <c:crossBetween val="midCat"/>
      </c:valAx>
      <c:valAx>
        <c:axId val="10265270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522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Méthodique Désordonné / VMN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Perso!$Y$1</c:f>
              <c:strCache>
                <c:ptCount val="1"/>
                <c:pt idx="0">
                  <c:v>VMN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Perso!$I$2:$I$21</c:f>
              <c:numCache>
                <c:formatCode>0.00</c:formatCode>
                <c:ptCount val="20"/>
                <c:pt idx="0">
                  <c:v>0.78409090909090906</c:v>
                </c:pt>
                <c:pt idx="1">
                  <c:v>5.2272727272727269E-2</c:v>
                </c:pt>
                <c:pt idx="2" formatCode="_(* #,##0.00_);_(* \(#,##0.00\);_(* &quot;-&quot;??_);_(@_)">
                  <c:v>0.1</c:v>
                </c:pt>
                <c:pt idx="3" formatCode="_(* #,##0.00_);_(* \(#,##0.00\);_(* &quot;-&quot;??_);_(@_)">
                  <c:v>0.7</c:v>
                </c:pt>
                <c:pt idx="4" formatCode="_(* #,##0.00_);_(* \(#,##0.00\);_(* &quot;-&quot;??_);_(@_)">
                  <c:v>0.4</c:v>
                </c:pt>
                <c:pt idx="5" formatCode="_(* #,##0.00_);_(* \(#,##0.00\);_(* &quot;-&quot;??_);_(@_)">
                  <c:v>0.3</c:v>
                </c:pt>
                <c:pt idx="6" formatCode="_(* #,##0.00_);_(* \(#,##0.00\);_(* &quot;-&quot;??_);_(@_)">
                  <c:v>0.1</c:v>
                </c:pt>
                <c:pt idx="7" formatCode="_(* #,##0.00_);_(* \(#,##0.00\);_(* &quot;-&quot;??_);_(@_)">
                  <c:v>0.4</c:v>
                </c:pt>
                <c:pt idx="8" formatCode="_(* #,##0.00_);_(* \(#,##0.00\);_(* &quot;-&quot;??_);_(@_)">
                  <c:v>0.9</c:v>
                </c:pt>
                <c:pt idx="9" formatCode="_(* #,##0.00_);_(* \(#,##0.00\);_(* &quot;-&quot;??_);_(@_)">
                  <c:v>0.6</c:v>
                </c:pt>
                <c:pt idx="10" formatCode="_(* #,##0.00_);_(* \(#,##0.00\);_(* &quot;-&quot;??_);_(@_)">
                  <c:v>0.3</c:v>
                </c:pt>
                <c:pt idx="11" formatCode="_(* #,##0.00_);_(* \(#,##0.00\);_(* &quot;-&quot;??_);_(@_)">
                  <c:v>0.1</c:v>
                </c:pt>
                <c:pt idx="12" formatCode="_(* #,##0.00_);_(* \(#,##0.00\);_(* &quot;-&quot;??_);_(@_)">
                  <c:v>0.5</c:v>
                </c:pt>
                <c:pt idx="13" formatCode="_(* #,##0.00_);_(* \(#,##0.00\);_(* &quot;-&quot;??_);_(@_)">
                  <c:v>0.6</c:v>
                </c:pt>
                <c:pt idx="14" formatCode="_(* #,##0.00_);_(* \(#,##0.00\);_(* &quot;-&quot;??_);_(@_)">
                  <c:v>0.1</c:v>
                </c:pt>
                <c:pt idx="15" formatCode="_(* #,##0.00_);_(* \(#,##0.00\);_(* &quot;-&quot;??_);_(@_)">
                  <c:v>0.2</c:v>
                </c:pt>
                <c:pt idx="16" formatCode="_(* #,##0.00_);_(* \(#,##0.00\);_(* &quot;-&quot;??_);_(@_)">
                  <c:v>0.4</c:v>
                </c:pt>
                <c:pt idx="17" formatCode="_(* #,##0.00_);_(* \(#,##0.00\);_(* &quot;-&quot;??_);_(@_)">
                  <c:v>0.7</c:v>
                </c:pt>
                <c:pt idx="18" formatCode="_(* #,##0.00_);_(* \(#,##0.00\);_(* &quot;-&quot;??_);_(@_)">
                  <c:v>0.4</c:v>
                </c:pt>
                <c:pt idx="19" formatCode="_(* #,##0.00_);_(* \(#,##0.00\);_(* &quot;-&quot;??_);_(@_)">
                  <c:v>0.2</c:v>
                </c:pt>
              </c:numCache>
            </c:numRef>
          </c:xVal>
          <c:yVal>
            <c:numRef>
              <c:f>Perso!$Y$2:$Y$21</c:f>
              <c:numCache>
                <c:formatCode>General</c:formatCode>
                <c:ptCount val="20"/>
                <c:pt idx="0">
                  <c:v>808.85</c:v>
                </c:pt>
                <c:pt idx="1">
                  <c:v>1244.5</c:v>
                </c:pt>
                <c:pt idx="2">
                  <c:v>1127.92</c:v>
                </c:pt>
                <c:pt idx="3">
                  <c:v>1250.0999999999999</c:v>
                </c:pt>
                <c:pt idx="4">
                  <c:v>1411.91</c:v>
                </c:pt>
                <c:pt idx="5">
                  <c:v>1266.79</c:v>
                </c:pt>
                <c:pt idx="6">
                  <c:v>641.14</c:v>
                </c:pt>
                <c:pt idx="7">
                  <c:v>1012.32</c:v>
                </c:pt>
                <c:pt idx="8">
                  <c:v>952.27</c:v>
                </c:pt>
                <c:pt idx="9">
                  <c:v>1276.5</c:v>
                </c:pt>
                <c:pt idx="10">
                  <c:v>1183.1199999999999</c:v>
                </c:pt>
                <c:pt idx="11">
                  <c:v>771.81</c:v>
                </c:pt>
                <c:pt idx="12">
                  <c:v>939.92</c:v>
                </c:pt>
                <c:pt idx="13">
                  <c:v>1333.71</c:v>
                </c:pt>
                <c:pt idx="14">
                  <c:v>1129.94</c:v>
                </c:pt>
                <c:pt idx="15">
                  <c:v>440.17</c:v>
                </c:pt>
                <c:pt idx="16">
                  <c:v>724.29</c:v>
                </c:pt>
                <c:pt idx="17">
                  <c:v>555.07000000000005</c:v>
                </c:pt>
                <c:pt idx="18">
                  <c:v>1627.89</c:v>
                </c:pt>
                <c:pt idx="19">
                  <c:v>1264.3399999999999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D3-491D-8FE1-73E016C074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4968704"/>
        <c:axId val="1004969120"/>
      </c:scatterChart>
      <c:valAx>
        <c:axId val="1004968704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4969120"/>
        <c:crosses val="autoZero"/>
        <c:crossBetween val="midCat"/>
      </c:valAx>
      <c:valAx>
        <c:axId val="10049691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4968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Rêveur Pragmatique / VMN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Perso!$Y$1</c:f>
              <c:strCache>
                <c:ptCount val="1"/>
                <c:pt idx="0">
                  <c:v>VMN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Perso!$J$2:$J$21</c:f>
              <c:numCache>
                <c:formatCode>0.00</c:formatCode>
                <c:ptCount val="20"/>
                <c:pt idx="0">
                  <c:v>0.25</c:v>
                </c:pt>
                <c:pt idx="1">
                  <c:v>5.3409090909090913E-2</c:v>
                </c:pt>
                <c:pt idx="2" formatCode="_(* #,##0.00_);_(* \(#,##0.00\);_(* &quot;-&quot;??_);_(@_)">
                  <c:v>0.8</c:v>
                </c:pt>
                <c:pt idx="3" formatCode="_(* #,##0.00_);_(* \(#,##0.00\);_(* &quot;-&quot;??_);_(@_)">
                  <c:v>0.4</c:v>
                </c:pt>
                <c:pt idx="4" formatCode="_(* #,##0.00_);_(* \(#,##0.00\);_(* &quot;-&quot;??_);_(@_)">
                  <c:v>0.5</c:v>
                </c:pt>
                <c:pt idx="5" formatCode="_(* #,##0.00_);_(* \(#,##0.00\);_(* &quot;-&quot;??_);_(@_)">
                  <c:v>0.3</c:v>
                </c:pt>
                <c:pt idx="6" formatCode="_(* #,##0.00_);_(* \(#,##0.00\);_(* &quot;-&quot;??_);_(@_)">
                  <c:v>0.3</c:v>
                </c:pt>
                <c:pt idx="7" formatCode="_(* #,##0.00_);_(* \(#,##0.00\);_(* &quot;-&quot;??_);_(@_)">
                  <c:v>0.7</c:v>
                </c:pt>
                <c:pt idx="8" formatCode="_(* #,##0.00_);_(* \(#,##0.00\);_(* &quot;-&quot;??_);_(@_)">
                  <c:v>0.7</c:v>
                </c:pt>
                <c:pt idx="9" formatCode="_(* #,##0.00_);_(* \(#,##0.00\);_(* &quot;-&quot;??_);_(@_)">
                  <c:v>0.3</c:v>
                </c:pt>
                <c:pt idx="10" formatCode="_(* #,##0.00_);_(* \(#,##0.00\);_(* &quot;-&quot;??_);_(@_)">
                  <c:v>0.8</c:v>
                </c:pt>
                <c:pt idx="11" formatCode="_(* #,##0.00_);_(* \(#,##0.00\);_(* &quot;-&quot;??_);_(@_)">
                  <c:v>0.7</c:v>
                </c:pt>
                <c:pt idx="12" formatCode="_(* #,##0.00_);_(* \(#,##0.00\);_(* &quot;-&quot;??_);_(@_)">
                  <c:v>0.5</c:v>
                </c:pt>
                <c:pt idx="13" formatCode="_(* #,##0.00_);_(* \(#,##0.00\);_(* &quot;-&quot;??_);_(@_)">
                  <c:v>0.7</c:v>
                </c:pt>
                <c:pt idx="14" formatCode="_(* #,##0.00_);_(* \(#,##0.00\);_(* &quot;-&quot;??_);_(@_)">
                  <c:v>0.8</c:v>
                </c:pt>
                <c:pt idx="15" formatCode="_(* #,##0.00_);_(* \(#,##0.00\);_(* &quot;-&quot;??_);_(@_)">
                  <c:v>0.7</c:v>
                </c:pt>
                <c:pt idx="16" formatCode="_(* #,##0.00_);_(* \(#,##0.00\);_(* &quot;-&quot;??_);_(@_)">
                  <c:v>0.5</c:v>
                </c:pt>
                <c:pt idx="17" formatCode="_(* #,##0.00_);_(* \(#,##0.00\);_(* &quot;-&quot;??_);_(@_)">
                  <c:v>0.2</c:v>
                </c:pt>
                <c:pt idx="18" formatCode="_(* #,##0.00_);_(* \(#,##0.00\);_(* &quot;-&quot;??_);_(@_)">
                  <c:v>0.8</c:v>
                </c:pt>
                <c:pt idx="19" formatCode="_(* #,##0.00_);_(* \(#,##0.00\);_(* &quot;-&quot;??_);_(@_)">
                  <c:v>0.4</c:v>
                </c:pt>
              </c:numCache>
            </c:numRef>
          </c:xVal>
          <c:yVal>
            <c:numRef>
              <c:f>Perso!$Y$2:$Y$21</c:f>
              <c:numCache>
                <c:formatCode>General</c:formatCode>
                <c:ptCount val="20"/>
                <c:pt idx="0">
                  <c:v>808.85</c:v>
                </c:pt>
                <c:pt idx="1">
                  <c:v>1244.5</c:v>
                </c:pt>
                <c:pt idx="2">
                  <c:v>1127.92</c:v>
                </c:pt>
                <c:pt idx="3">
                  <c:v>1250.0999999999999</c:v>
                </c:pt>
                <c:pt idx="4">
                  <c:v>1411.91</c:v>
                </c:pt>
                <c:pt idx="5">
                  <c:v>1266.79</c:v>
                </c:pt>
                <c:pt idx="6">
                  <c:v>641.14</c:v>
                </c:pt>
                <c:pt idx="7">
                  <c:v>1012.32</c:v>
                </c:pt>
                <c:pt idx="8">
                  <c:v>952.27</c:v>
                </c:pt>
                <c:pt idx="9">
                  <c:v>1276.5</c:v>
                </c:pt>
                <c:pt idx="10">
                  <c:v>1183.1199999999999</c:v>
                </c:pt>
                <c:pt idx="11">
                  <c:v>771.81</c:v>
                </c:pt>
                <c:pt idx="12">
                  <c:v>939.92</c:v>
                </c:pt>
                <c:pt idx="13">
                  <c:v>1333.71</c:v>
                </c:pt>
                <c:pt idx="14">
                  <c:v>1129.94</c:v>
                </c:pt>
                <c:pt idx="15">
                  <c:v>440.17</c:v>
                </c:pt>
                <c:pt idx="16">
                  <c:v>724.29</c:v>
                </c:pt>
                <c:pt idx="17">
                  <c:v>555.07000000000005</c:v>
                </c:pt>
                <c:pt idx="18">
                  <c:v>1627.89</c:v>
                </c:pt>
                <c:pt idx="19">
                  <c:v>1264.3399999999999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C2-455A-BF45-44716004C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3925040"/>
        <c:axId val="1073921712"/>
      </c:scatterChart>
      <c:valAx>
        <c:axId val="1073925040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3921712"/>
        <c:crosses val="autoZero"/>
        <c:crossBetween val="midCat"/>
      </c:valAx>
      <c:valAx>
        <c:axId val="10739217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3925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souple intransigeant / VMN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Perso!$Y$1</c:f>
              <c:strCache>
                <c:ptCount val="1"/>
                <c:pt idx="0">
                  <c:v>VMN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Perso!$K$2:$K$21</c:f>
              <c:numCache>
                <c:formatCode>0.00</c:formatCode>
                <c:ptCount val="20"/>
                <c:pt idx="0">
                  <c:v>0.23863636363636365</c:v>
                </c:pt>
                <c:pt idx="1">
                  <c:v>8.2954545454545447E-2</c:v>
                </c:pt>
                <c:pt idx="2" formatCode="_(* #,##0.00_);_(* \(#,##0.00\);_(* &quot;-&quot;??_);_(@_)">
                  <c:v>0.3</c:v>
                </c:pt>
                <c:pt idx="3" formatCode="_(* #,##0.00_);_(* \(#,##0.00\);_(* &quot;-&quot;??_);_(@_)">
                  <c:v>0.6</c:v>
                </c:pt>
                <c:pt idx="4" formatCode="_(* #,##0.00_);_(* \(#,##0.00\);_(* &quot;-&quot;??_);_(@_)">
                  <c:v>0.6</c:v>
                </c:pt>
                <c:pt idx="5" formatCode="_(* #,##0.00_);_(* \(#,##0.00\);_(* &quot;-&quot;??_);_(@_)">
                  <c:v>0.3</c:v>
                </c:pt>
                <c:pt idx="6" formatCode="_(* #,##0.00_);_(* \(#,##0.00\);_(* &quot;-&quot;??_);_(@_)">
                  <c:v>0.6</c:v>
                </c:pt>
                <c:pt idx="7" formatCode="_(* #,##0.00_);_(* \(#,##0.00\);_(* &quot;-&quot;??_);_(@_)">
                  <c:v>0.6</c:v>
                </c:pt>
                <c:pt idx="8" formatCode="_(* #,##0.00_);_(* \(#,##0.00\);_(* &quot;-&quot;??_);_(@_)">
                  <c:v>0.3</c:v>
                </c:pt>
                <c:pt idx="9" formatCode="_(* #,##0.00_);_(* \(#,##0.00\);_(* &quot;-&quot;??_);_(@_)">
                  <c:v>0.3</c:v>
                </c:pt>
                <c:pt idx="10" formatCode="_(* #,##0.00_);_(* \(#,##0.00\);_(* &quot;-&quot;??_);_(@_)">
                  <c:v>0.3</c:v>
                </c:pt>
                <c:pt idx="11" formatCode="_(* #,##0.00_);_(* \(#,##0.00\);_(* &quot;-&quot;??_);_(@_)">
                  <c:v>0.4</c:v>
                </c:pt>
                <c:pt idx="12" formatCode="_(* #,##0.00_);_(* \(#,##0.00\);_(* &quot;-&quot;??_);_(@_)">
                  <c:v>0.4</c:v>
                </c:pt>
                <c:pt idx="13" formatCode="_(* #,##0.00_);_(* \(#,##0.00\);_(* &quot;-&quot;??_);_(@_)">
                  <c:v>0.5</c:v>
                </c:pt>
                <c:pt idx="14" formatCode="_(* #,##0.00_);_(* \(#,##0.00\);_(* &quot;-&quot;??_);_(@_)">
                  <c:v>0.5</c:v>
                </c:pt>
                <c:pt idx="15" formatCode="_(* #,##0.00_);_(* \(#,##0.00\);_(* &quot;-&quot;??_);_(@_)">
                  <c:v>0.4</c:v>
                </c:pt>
                <c:pt idx="16" formatCode="_(* #,##0.00_);_(* \(#,##0.00\);_(* &quot;-&quot;??_);_(@_)">
                  <c:v>0.3</c:v>
                </c:pt>
                <c:pt idx="17" formatCode="_(* #,##0.00_);_(* \(#,##0.00\);_(* &quot;-&quot;??_);_(@_)">
                  <c:v>0.3</c:v>
                </c:pt>
                <c:pt idx="18" formatCode="_(* #,##0.00_);_(* \(#,##0.00\);_(* &quot;-&quot;??_);_(@_)">
                  <c:v>0.4</c:v>
                </c:pt>
                <c:pt idx="19" formatCode="_(* #,##0.00_);_(* \(#,##0.00\);_(* &quot;-&quot;??_);_(@_)">
                  <c:v>0.7</c:v>
                </c:pt>
              </c:numCache>
            </c:numRef>
          </c:xVal>
          <c:yVal>
            <c:numRef>
              <c:f>Perso!$Y$2:$Y$21</c:f>
              <c:numCache>
                <c:formatCode>General</c:formatCode>
                <c:ptCount val="20"/>
                <c:pt idx="0">
                  <c:v>808.85</c:v>
                </c:pt>
                <c:pt idx="1">
                  <c:v>1244.5</c:v>
                </c:pt>
                <c:pt idx="2">
                  <c:v>1127.92</c:v>
                </c:pt>
                <c:pt idx="3">
                  <c:v>1250.0999999999999</c:v>
                </c:pt>
                <c:pt idx="4">
                  <c:v>1411.91</c:v>
                </c:pt>
                <c:pt idx="5">
                  <c:v>1266.79</c:v>
                </c:pt>
                <c:pt idx="6">
                  <c:v>641.14</c:v>
                </c:pt>
                <c:pt idx="7">
                  <c:v>1012.32</c:v>
                </c:pt>
                <c:pt idx="8">
                  <c:v>952.27</c:v>
                </c:pt>
                <c:pt idx="9">
                  <c:v>1276.5</c:v>
                </c:pt>
                <c:pt idx="10">
                  <c:v>1183.1199999999999</c:v>
                </c:pt>
                <c:pt idx="11">
                  <c:v>771.81</c:v>
                </c:pt>
                <c:pt idx="12">
                  <c:v>939.92</c:v>
                </c:pt>
                <c:pt idx="13">
                  <c:v>1333.71</c:v>
                </c:pt>
                <c:pt idx="14">
                  <c:v>1129.94</c:v>
                </c:pt>
                <c:pt idx="15">
                  <c:v>440.17</c:v>
                </c:pt>
                <c:pt idx="16">
                  <c:v>724.29</c:v>
                </c:pt>
                <c:pt idx="17">
                  <c:v>555.07000000000005</c:v>
                </c:pt>
                <c:pt idx="18">
                  <c:v>1627.89</c:v>
                </c:pt>
                <c:pt idx="19">
                  <c:v>1264.3399999999999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96-4345-81A9-69716BD851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4195920"/>
        <c:axId val="1064199248"/>
      </c:scatterChart>
      <c:valAx>
        <c:axId val="1064195920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4199248"/>
        <c:crosses val="autoZero"/>
        <c:crossBetween val="midCat"/>
      </c:valAx>
      <c:valAx>
        <c:axId val="10641992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4195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Dynamique Lymphatique / VMN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Perso!$Y$1</c:f>
              <c:strCache>
                <c:ptCount val="1"/>
                <c:pt idx="0">
                  <c:v>VMN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Perso!$L$2:$L$21</c:f>
              <c:numCache>
                <c:formatCode>0.00</c:formatCode>
                <c:ptCount val="20"/>
                <c:pt idx="0">
                  <c:v>0.375</c:v>
                </c:pt>
                <c:pt idx="1">
                  <c:v>7.6136363636363641E-2</c:v>
                </c:pt>
                <c:pt idx="2" formatCode="_(* #,##0.00_);_(* \(#,##0.00\);_(* &quot;-&quot;??_);_(@_)">
                  <c:v>0.4</c:v>
                </c:pt>
                <c:pt idx="3" formatCode="_(* #,##0.00_);_(* \(#,##0.00\);_(* &quot;-&quot;??_);_(@_)">
                  <c:v>0.4</c:v>
                </c:pt>
                <c:pt idx="4" formatCode="_(* #,##0.00_);_(* \(#,##0.00\);_(* &quot;-&quot;??_);_(@_)">
                  <c:v>0.2</c:v>
                </c:pt>
                <c:pt idx="5" formatCode="_(* #,##0.00_);_(* \(#,##0.00\);_(* &quot;-&quot;??_);_(@_)">
                  <c:v>0.1</c:v>
                </c:pt>
                <c:pt idx="6" formatCode="_(* #,##0.00_);_(* \(#,##0.00\);_(* &quot;-&quot;??_);_(@_)">
                  <c:v>0.1</c:v>
                </c:pt>
                <c:pt idx="7" formatCode="_(* #,##0.00_);_(* \(#,##0.00\);_(* &quot;-&quot;??_);_(@_)">
                  <c:v>0.5</c:v>
                </c:pt>
                <c:pt idx="8" formatCode="_(* #,##0.00_);_(* \(#,##0.00\);_(* &quot;-&quot;??_);_(@_)">
                  <c:v>0.3</c:v>
                </c:pt>
                <c:pt idx="9" formatCode="_(* #,##0.00_);_(* \(#,##0.00\);_(* &quot;-&quot;??_);_(@_)">
                  <c:v>0.4</c:v>
                </c:pt>
                <c:pt idx="10" formatCode="_(* #,##0.00_);_(* \(#,##0.00\);_(* &quot;-&quot;??_);_(@_)">
                  <c:v>0.2</c:v>
                </c:pt>
                <c:pt idx="11" formatCode="_(* #,##0.00_);_(* \(#,##0.00\);_(* &quot;-&quot;??_);_(@_)">
                  <c:v>0.3</c:v>
                </c:pt>
                <c:pt idx="12" formatCode="_(* #,##0.00_);_(* \(#,##0.00\);_(* &quot;-&quot;??_);_(@_)">
                  <c:v>0.3</c:v>
                </c:pt>
                <c:pt idx="13" formatCode="_(* #,##0.00_);_(* \(#,##0.00\);_(* &quot;-&quot;??_);_(@_)">
                  <c:v>0.5</c:v>
                </c:pt>
                <c:pt idx="14" formatCode="_(* #,##0.00_);_(* \(#,##0.00\);_(* &quot;-&quot;??_);_(@_)">
                  <c:v>0.1</c:v>
                </c:pt>
                <c:pt idx="15" formatCode="_(* #,##0.00_);_(* \(#,##0.00\);_(* &quot;-&quot;??_);_(@_)">
                  <c:v>0.2</c:v>
                </c:pt>
                <c:pt idx="16" formatCode="_(* #,##0.00_);_(* \(#,##0.00\);_(* &quot;-&quot;??_);_(@_)">
                  <c:v>0.3</c:v>
                </c:pt>
                <c:pt idx="17" formatCode="_(* #,##0.00_);_(* \(#,##0.00\);_(* &quot;-&quot;??_);_(@_)">
                  <c:v>0.3</c:v>
                </c:pt>
                <c:pt idx="18" formatCode="_(* #,##0.00_);_(* \(#,##0.00\);_(* &quot;-&quot;??_);_(@_)">
                  <c:v>0.4</c:v>
                </c:pt>
                <c:pt idx="19" formatCode="_(* #,##0.00_);_(* \(#,##0.00\);_(* &quot;-&quot;??_);_(@_)">
                  <c:v>0.1</c:v>
                </c:pt>
              </c:numCache>
            </c:numRef>
          </c:xVal>
          <c:yVal>
            <c:numRef>
              <c:f>Perso!$Y$2:$Y$21</c:f>
              <c:numCache>
                <c:formatCode>General</c:formatCode>
                <c:ptCount val="20"/>
                <c:pt idx="0">
                  <c:v>808.85</c:v>
                </c:pt>
                <c:pt idx="1">
                  <c:v>1244.5</c:v>
                </c:pt>
                <c:pt idx="2">
                  <c:v>1127.92</c:v>
                </c:pt>
                <c:pt idx="3">
                  <c:v>1250.0999999999999</c:v>
                </c:pt>
                <c:pt idx="4">
                  <c:v>1411.91</c:v>
                </c:pt>
                <c:pt idx="5">
                  <c:v>1266.79</c:v>
                </c:pt>
                <c:pt idx="6">
                  <c:v>641.14</c:v>
                </c:pt>
                <c:pt idx="7">
                  <c:v>1012.32</c:v>
                </c:pt>
                <c:pt idx="8">
                  <c:v>952.27</c:v>
                </c:pt>
                <c:pt idx="9">
                  <c:v>1276.5</c:v>
                </c:pt>
                <c:pt idx="10">
                  <c:v>1183.1199999999999</c:v>
                </c:pt>
                <c:pt idx="11">
                  <c:v>771.81</c:v>
                </c:pt>
                <c:pt idx="12">
                  <c:v>939.92</c:v>
                </c:pt>
                <c:pt idx="13">
                  <c:v>1333.71</c:v>
                </c:pt>
                <c:pt idx="14">
                  <c:v>1129.94</c:v>
                </c:pt>
                <c:pt idx="15">
                  <c:v>440.17</c:v>
                </c:pt>
                <c:pt idx="16">
                  <c:v>724.29</c:v>
                </c:pt>
                <c:pt idx="17">
                  <c:v>555.07000000000005</c:v>
                </c:pt>
                <c:pt idx="18">
                  <c:v>1627.89</c:v>
                </c:pt>
                <c:pt idx="19">
                  <c:v>1264.3399999999999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4E-4BA8-B958-47616E7069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1327408"/>
        <c:axId val="1141333232"/>
      </c:scatterChart>
      <c:valAx>
        <c:axId val="1141327408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1333232"/>
        <c:crosses val="autoZero"/>
        <c:crossBetween val="midCat"/>
      </c:valAx>
      <c:valAx>
        <c:axId val="11413332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132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Organisé Brouillon / VMN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Perso!$Y$1</c:f>
              <c:strCache>
                <c:ptCount val="1"/>
                <c:pt idx="0">
                  <c:v>VMN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Perso!$M$2:$M$21</c:f>
              <c:numCache>
                <c:formatCode>0.00</c:formatCode>
                <c:ptCount val="20"/>
                <c:pt idx="0">
                  <c:v>0.71590909090909094</c:v>
                </c:pt>
                <c:pt idx="1">
                  <c:v>7.7272727272727271E-2</c:v>
                </c:pt>
                <c:pt idx="2" formatCode="_(* #,##0.00_);_(* \(#,##0.00\);_(* &quot;-&quot;??_);_(@_)">
                  <c:v>0.2</c:v>
                </c:pt>
                <c:pt idx="3" formatCode="_(* #,##0.00_);_(* \(#,##0.00\);_(* &quot;-&quot;??_);_(@_)">
                  <c:v>0.7</c:v>
                </c:pt>
                <c:pt idx="4" formatCode="_(* #,##0.00_);_(* \(#,##0.00\);_(* &quot;-&quot;??_);_(@_)">
                  <c:v>0.5</c:v>
                </c:pt>
                <c:pt idx="5" formatCode="_(* #,##0.00_);_(* \(#,##0.00\);_(* &quot;-&quot;??_);_(@_)">
                  <c:v>0.1</c:v>
                </c:pt>
                <c:pt idx="6" formatCode="_(* #,##0.00_);_(* \(#,##0.00\);_(* &quot;-&quot;??_);_(@_)">
                  <c:v>0.2</c:v>
                </c:pt>
                <c:pt idx="7" formatCode="_(* #,##0.00_);_(* \(#,##0.00\);_(* &quot;-&quot;??_);_(@_)">
                  <c:v>0.4</c:v>
                </c:pt>
                <c:pt idx="8" formatCode="_(* #,##0.00_);_(* \(#,##0.00\);_(* &quot;-&quot;??_);_(@_)">
                  <c:v>0.3</c:v>
                </c:pt>
                <c:pt idx="9" formatCode="_(* #,##0.00_);_(* \(#,##0.00\);_(* &quot;-&quot;??_);_(@_)">
                  <c:v>0.4</c:v>
                </c:pt>
                <c:pt idx="10" formatCode="_(* #,##0.00_);_(* \(#,##0.00\);_(* &quot;-&quot;??_);_(@_)">
                  <c:v>0.3</c:v>
                </c:pt>
                <c:pt idx="11" formatCode="_(* #,##0.00_);_(* \(#,##0.00\);_(* &quot;-&quot;??_);_(@_)">
                  <c:v>0.1</c:v>
                </c:pt>
                <c:pt idx="12" formatCode="_(* #,##0.00_);_(* \(#,##0.00\);_(* &quot;-&quot;??_);_(@_)">
                  <c:v>0.3</c:v>
                </c:pt>
                <c:pt idx="13" formatCode="_(* #,##0.00_);_(* \(#,##0.00\);_(* &quot;-&quot;??_);_(@_)">
                  <c:v>0.8</c:v>
                </c:pt>
                <c:pt idx="14" formatCode="_(* #,##0.00_);_(* \(#,##0.00\);_(* &quot;-&quot;??_);_(@_)">
                  <c:v>0.1</c:v>
                </c:pt>
                <c:pt idx="15" formatCode="_(* #,##0.00_);_(* \(#,##0.00\);_(* &quot;-&quot;??_);_(@_)">
                  <c:v>0.1</c:v>
                </c:pt>
                <c:pt idx="16" formatCode="_(* #,##0.00_);_(* \(#,##0.00\);_(* &quot;-&quot;??_);_(@_)">
                  <c:v>0.4</c:v>
                </c:pt>
                <c:pt idx="17" formatCode="_(* #,##0.00_);_(* \(#,##0.00\);_(* &quot;-&quot;??_);_(@_)">
                  <c:v>0.7</c:v>
                </c:pt>
                <c:pt idx="18" formatCode="_(* #,##0.00_);_(* \(#,##0.00\);_(* &quot;-&quot;??_);_(@_)">
                  <c:v>0.4</c:v>
                </c:pt>
                <c:pt idx="19" formatCode="_(* #,##0.00_);_(* \(#,##0.00\);_(* &quot;-&quot;??_);_(@_)">
                  <c:v>0.1</c:v>
                </c:pt>
              </c:numCache>
            </c:numRef>
          </c:xVal>
          <c:yVal>
            <c:numRef>
              <c:f>Perso!$Y$2:$Y$21</c:f>
              <c:numCache>
                <c:formatCode>General</c:formatCode>
                <c:ptCount val="20"/>
                <c:pt idx="0">
                  <c:v>808.85</c:v>
                </c:pt>
                <c:pt idx="1">
                  <c:v>1244.5</c:v>
                </c:pt>
                <c:pt idx="2">
                  <c:v>1127.92</c:v>
                </c:pt>
                <c:pt idx="3">
                  <c:v>1250.0999999999999</c:v>
                </c:pt>
                <c:pt idx="4">
                  <c:v>1411.91</c:v>
                </c:pt>
                <c:pt idx="5">
                  <c:v>1266.79</c:v>
                </c:pt>
                <c:pt idx="6">
                  <c:v>641.14</c:v>
                </c:pt>
                <c:pt idx="7">
                  <c:v>1012.32</c:v>
                </c:pt>
                <c:pt idx="8">
                  <c:v>952.27</c:v>
                </c:pt>
                <c:pt idx="9">
                  <c:v>1276.5</c:v>
                </c:pt>
                <c:pt idx="10">
                  <c:v>1183.1199999999999</c:v>
                </c:pt>
                <c:pt idx="11">
                  <c:v>771.81</c:v>
                </c:pt>
                <c:pt idx="12">
                  <c:v>939.92</c:v>
                </c:pt>
                <c:pt idx="13">
                  <c:v>1333.71</c:v>
                </c:pt>
                <c:pt idx="14">
                  <c:v>1129.94</c:v>
                </c:pt>
                <c:pt idx="15">
                  <c:v>440.17</c:v>
                </c:pt>
                <c:pt idx="16">
                  <c:v>724.29</c:v>
                </c:pt>
                <c:pt idx="17">
                  <c:v>555.07000000000005</c:v>
                </c:pt>
                <c:pt idx="18">
                  <c:v>1627.89</c:v>
                </c:pt>
                <c:pt idx="19">
                  <c:v>1264.3399999999999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C8-4CEF-A930-7EF54D3915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4202160"/>
        <c:axId val="1064215056"/>
      </c:scatterChart>
      <c:valAx>
        <c:axId val="1064202160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4215056"/>
        <c:crosses val="autoZero"/>
        <c:crossBetween val="midCat"/>
      </c:valAx>
      <c:valAx>
        <c:axId val="10642150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4202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Habile Maladroit / VMN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Perso!$Y$1</c:f>
              <c:strCache>
                <c:ptCount val="1"/>
                <c:pt idx="0">
                  <c:v>VMN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172528433945757"/>
                  <c:y val="0.2853196996208807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Perso!$N$2:$N$21</c:f>
              <c:numCache>
                <c:formatCode>0.00</c:formatCode>
                <c:ptCount val="20"/>
                <c:pt idx="0">
                  <c:v>0.43181818181818182</c:v>
                </c:pt>
                <c:pt idx="1">
                  <c:v>2.8409090909090908E-2</c:v>
                </c:pt>
                <c:pt idx="2" formatCode="_(* #,##0.00_);_(* \(#,##0.00\);_(* &quot;-&quot;??_);_(@_)">
                  <c:v>0.3</c:v>
                </c:pt>
                <c:pt idx="3" formatCode="_(* #,##0.00_);_(* \(#,##0.00\);_(* &quot;-&quot;??_);_(@_)">
                  <c:v>0.7</c:v>
                </c:pt>
                <c:pt idx="4" formatCode="_(* #,##0.00_);_(* \(#,##0.00\);_(* &quot;-&quot;??_);_(@_)">
                  <c:v>0.2</c:v>
                </c:pt>
                <c:pt idx="5" formatCode="_(* #,##0.00_);_(* \(#,##0.00\);_(* &quot;-&quot;??_);_(@_)">
                  <c:v>0.4</c:v>
                </c:pt>
                <c:pt idx="6" formatCode="_(* #,##0.00_);_(* \(#,##0.00\);_(* &quot;-&quot;??_);_(@_)">
                  <c:v>0.2</c:v>
                </c:pt>
                <c:pt idx="7" formatCode="_(* #,##0.00_);_(* \(#,##0.00\);_(* &quot;-&quot;??_);_(@_)">
                  <c:v>0.6</c:v>
                </c:pt>
                <c:pt idx="8" formatCode="_(* #,##0.00_);_(* \(#,##0.00\);_(* &quot;-&quot;??_);_(@_)">
                  <c:v>0.3</c:v>
                </c:pt>
                <c:pt idx="9" formatCode="_(* #,##0.00_);_(* \(#,##0.00\);_(* &quot;-&quot;??_);_(@_)">
                  <c:v>0.7</c:v>
                </c:pt>
                <c:pt idx="10" formatCode="_(* #,##0.00_);_(* \(#,##0.00\);_(* &quot;-&quot;??_);_(@_)">
                  <c:v>0.6</c:v>
                </c:pt>
                <c:pt idx="11" formatCode="_(* #,##0.00_);_(* \(#,##0.00\);_(* &quot;-&quot;??_);_(@_)">
                  <c:v>0.5</c:v>
                </c:pt>
                <c:pt idx="12" formatCode="_(* #,##0.00_);_(* \(#,##0.00\);_(* &quot;-&quot;??_);_(@_)">
                  <c:v>0.3</c:v>
                </c:pt>
                <c:pt idx="13" formatCode="_(* #,##0.00_);_(* \(#,##0.00\);_(* &quot;-&quot;??_);_(@_)">
                  <c:v>0.6</c:v>
                </c:pt>
                <c:pt idx="14" formatCode="_(* #,##0.00_);_(* \(#,##0.00\);_(* &quot;-&quot;??_);_(@_)">
                  <c:v>0.1</c:v>
                </c:pt>
                <c:pt idx="15" formatCode="_(* #,##0.00_);_(* \(#,##0.00\);_(* &quot;-&quot;??_);_(@_)">
                  <c:v>0.2</c:v>
                </c:pt>
                <c:pt idx="16" formatCode="_(* #,##0.00_);_(* \(#,##0.00\);_(* &quot;-&quot;??_);_(@_)">
                  <c:v>0.4</c:v>
                </c:pt>
                <c:pt idx="17" formatCode="_(* #,##0.00_);_(* \(#,##0.00\);_(* &quot;-&quot;??_);_(@_)">
                  <c:v>0.5</c:v>
                </c:pt>
                <c:pt idx="18" formatCode="_(* #,##0.00_);_(* \(#,##0.00\);_(* &quot;-&quot;??_);_(@_)">
                  <c:v>0.6</c:v>
                </c:pt>
                <c:pt idx="19" formatCode="_(* #,##0.00_);_(* \(#,##0.00\);_(* &quot;-&quot;??_);_(@_)">
                  <c:v>0.5</c:v>
                </c:pt>
              </c:numCache>
            </c:numRef>
          </c:xVal>
          <c:yVal>
            <c:numRef>
              <c:f>Perso!$Y$2:$Y$21</c:f>
              <c:numCache>
                <c:formatCode>General</c:formatCode>
                <c:ptCount val="20"/>
                <c:pt idx="0">
                  <c:v>808.85</c:v>
                </c:pt>
                <c:pt idx="1">
                  <c:v>1244.5</c:v>
                </c:pt>
                <c:pt idx="2">
                  <c:v>1127.92</c:v>
                </c:pt>
                <c:pt idx="3">
                  <c:v>1250.0999999999999</c:v>
                </c:pt>
                <c:pt idx="4">
                  <c:v>1411.91</c:v>
                </c:pt>
                <c:pt idx="5">
                  <c:v>1266.79</c:v>
                </c:pt>
                <c:pt idx="6">
                  <c:v>641.14</c:v>
                </c:pt>
                <c:pt idx="7">
                  <c:v>1012.32</c:v>
                </c:pt>
                <c:pt idx="8">
                  <c:v>952.27</c:v>
                </c:pt>
                <c:pt idx="9">
                  <c:v>1276.5</c:v>
                </c:pt>
                <c:pt idx="10">
                  <c:v>1183.1199999999999</c:v>
                </c:pt>
                <c:pt idx="11">
                  <c:v>771.81</c:v>
                </c:pt>
                <c:pt idx="12">
                  <c:v>939.92</c:v>
                </c:pt>
                <c:pt idx="13">
                  <c:v>1333.71</c:v>
                </c:pt>
                <c:pt idx="14">
                  <c:v>1129.94</c:v>
                </c:pt>
                <c:pt idx="15">
                  <c:v>440.17</c:v>
                </c:pt>
                <c:pt idx="16">
                  <c:v>724.29</c:v>
                </c:pt>
                <c:pt idx="17">
                  <c:v>555.07000000000005</c:v>
                </c:pt>
                <c:pt idx="18">
                  <c:v>1627.89</c:v>
                </c:pt>
                <c:pt idx="19">
                  <c:v>1264.3399999999999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25-4EFB-815C-C849CC6F8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7713600"/>
        <c:axId val="1177714016"/>
      </c:scatterChart>
      <c:valAx>
        <c:axId val="1177713600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714016"/>
        <c:crosses val="autoZero"/>
        <c:crossBetween val="midCat"/>
      </c:valAx>
      <c:valAx>
        <c:axId val="11777140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713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Prident</a:t>
            </a:r>
            <a:r>
              <a:rPr lang="fr-FR" baseline="0"/>
              <a:t> Maladroit / </a:t>
            </a:r>
            <a:r>
              <a:rPr lang="fr-FR"/>
              <a:t>VMN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Perso!$Y$1</c:f>
              <c:strCache>
                <c:ptCount val="1"/>
                <c:pt idx="0">
                  <c:v>VMN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Perso!$O$2:$O$21</c:f>
              <c:numCache>
                <c:formatCode>0.00</c:formatCode>
                <c:ptCount val="20"/>
                <c:pt idx="0">
                  <c:v>0.39772727272727271</c:v>
                </c:pt>
                <c:pt idx="1">
                  <c:v>3.2954545454545452E-2</c:v>
                </c:pt>
                <c:pt idx="2" formatCode="_(* #,##0.00_);_(* \(#,##0.00\);_(* &quot;-&quot;??_);_(@_)">
                  <c:v>0.2</c:v>
                </c:pt>
                <c:pt idx="3" formatCode="_(* #,##0.00_);_(* \(#,##0.00\);_(* &quot;-&quot;??_);_(@_)">
                  <c:v>0.5</c:v>
                </c:pt>
                <c:pt idx="4" formatCode="_(* #,##0.00_);_(* \(#,##0.00\);_(* &quot;-&quot;??_);_(@_)">
                  <c:v>0.5</c:v>
                </c:pt>
                <c:pt idx="5" formatCode="_(* #,##0.00_);_(* \(#,##0.00\);_(* &quot;-&quot;??_);_(@_)">
                  <c:v>0.4</c:v>
                </c:pt>
                <c:pt idx="6" formatCode="_(* #,##0.00_);_(* \(#,##0.00\);_(* &quot;-&quot;??_);_(@_)">
                  <c:v>0.4</c:v>
                </c:pt>
                <c:pt idx="7" formatCode="_(* #,##0.00_);_(* \(#,##0.00\);_(* &quot;-&quot;??_);_(@_)">
                  <c:v>0.4</c:v>
                </c:pt>
                <c:pt idx="8" formatCode="_(* #,##0.00_);_(* \(#,##0.00\);_(* &quot;-&quot;??_);_(@_)">
                  <c:v>0.3</c:v>
                </c:pt>
                <c:pt idx="9" formatCode="_(* #,##0.00_);_(* \(#,##0.00\);_(* &quot;-&quot;??_);_(@_)">
                  <c:v>0.2</c:v>
                </c:pt>
                <c:pt idx="10" formatCode="_(* #,##0.00_);_(* \(#,##0.00\);_(* &quot;-&quot;??_);_(@_)">
                  <c:v>0.8</c:v>
                </c:pt>
                <c:pt idx="11" formatCode="_(* #,##0.00_);_(* \(#,##0.00\);_(* &quot;-&quot;??_);_(@_)">
                  <c:v>0.4</c:v>
                </c:pt>
                <c:pt idx="12" formatCode="_(* #,##0.00_);_(* \(#,##0.00\);_(* &quot;-&quot;??_);_(@_)">
                  <c:v>0.5</c:v>
                </c:pt>
                <c:pt idx="13" formatCode="_(* #,##0.00_);_(* \(#,##0.00\);_(* &quot;-&quot;??_);_(@_)">
                  <c:v>0.2</c:v>
                </c:pt>
                <c:pt idx="14" formatCode="_(* #,##0.00_);_(* \(#,##0.00\);_(* &quot;-&quot;??_);_(@_)">
                  <c:v>0.1</c:v>
                </c:pt>
                <c:pt idx="15" formatCode="_(* #,##0.00_);_(* \(#,##0.00\);_(* &quot;-&quot;??_);_(@_)">
                  <c:v>0.6</c:v>
                </c:pt>
                <c:pt idx="16" formatCode="_(* #,##0.00_);_(* \(#,##0.00\);_(* &quot;-&quot;??_);_(@_)">
                  <c:v>0.3</c:v>
                </c:pt>
                <c:pt idx="17" formatCode="_(* #,##0.00_);_(* \(#,##0.00\);_(* &quot;-&quot;??_);_(@_)">
                  <c:v>0.4</c:v>
                </c:pt>
                <c:pt idx="18" formatCode="_(* #,##0.00_);_(* \(#,##0.00\);_(* &quot;-&quot;??_);_(@_)">
                  <c:v>0.5</c:v>
                </c:pt>
                <c:pt idx="19" formatCode="_(* #,##0.00_);_(* \(#,##0.00\);_(* &quot;-&quot;??_);_(@_)">
                  <c:v>0.8</c:v>
                </c:pt>
              </c:numCache>
            </c:numRef>
          </c:xVal>
          <c:yVal>
            <c:numRef>
              <c:f>Perso!$Y$2:$Y$21</c:f>
              <c:numCache>
                <c:formatCode>General</c:formatCode>
                <c:ptCount val="20"/>
                <c:pt idx="0">
                  <c:v>808.85</c:v>
                </c:pt>
                <c:pt idx="1">
                  <c:v>1244.5</c:v>
                </c:pt>
                <c:pt idx="2">
                  <c:v>1127.92</c:v>
                </c:pt>
                <c:pt idx="3">
                  <c:v>1250.0999999999999</c:v>
                </c:pt>
                <c:pt idx="4">
                  <c:v>1411.91</c:v>
                </c:pt>
                <c:pt idx="5">
                  <c:v>1266.79</c:v>
                </c:pt>
                <c:pt idx="6">
                  <c:v>641.14</c:v>
                </c:pt>
                <c:pt idx="7">
                  <c:v>1012.32</c:v>
                </c:pt>
                <c:pt idx="8">
                  <c:v>952.27</c:v>
                </c:pt>
                <c:pt idx="9">
                  <c:v>1276.5</c:v>
                </c:pt>
                <c:pt idx="10">
                  <c:v>1183.1199999999999</c:v>
                </c:pt>
                <c:pt idx="11">
                  <c:v>771.81</c:v>
                </c:pt>
                <c:pt idx="12">
                  <c:v>939.92</c:v>
                </c:pt>
                <c:pt idx="13">
                  <c:v>1333.71</c:v>
                </c:pt>
                <c:pt idx="14">
                  <c:v>1129.94</c:v>
                </c:pt>
                <c:pt idx="15">
                  <c:v>440.17</c:v>
                </c:pt>
                <c:pt idx="16">
                  <c:v>724.29</c:v>
                </c:pt>
                <c:pt idx="17">
                  <c:v>555.07000000000005</c:v>
                </c:pt>
                <c:pt idx="18">
                  <c:v>1627.89</c:v>
                </c:pt>
                <c:pt idx="19">
                  <c:v>1264.3399999999999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5E-4A2A-878C-C5558297EC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4224208"/>
        <c:axId val="1064224624"/>
      </c:scatterChart>
      <c:valAx>
        <c:axId val="1064224208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4224624"/>
        <c:crosses val="autoZero"/>
        <c:crossBetween val="midCat"/>
      </c:valAx>
      <c:valAx>
        <c:axId val="1064224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4224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Lent Vif / VMN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Perso!$Y$1</c:f>
              <c:strCache>
                <c:ptCount val="1"/>
                <c:pt idx="0">
                  <c:v>VMN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Perso!$P$2:$P$21</c:f>
              <c:numCache>
                <c:formatCode>0.00</c:formatCode>
                <c:ptCount val="20"/>
                <c:pt idx="0">
                  <c:v>0.48863636363636365</c:v>
                </c:pt>
                <c:pt idx="1">
                  <c:v>4.2045454545454546E-2</c:v>
                </c:pt>
                <c:pt idx="2" formatCode="_(* #,##0.00_);_(* \(#,##0.00\);_(* &quot;-&quot;??_);_(@_)">
                  <c:v>0.7</c:v>
                </c:pt>
                <c:pt idx="3" formatCode="_(* #,##0.00_);_(* \(#,##0.00\);_(* &quot;-&quot;??_);_(@_)">
                  <c:v>0.4</c:v>
                </c:pt>
                <c:pt idx="4" formatCode="_(* #,##0.00_);_(* \(#,##0.00\);_(* &quot;-&quot;??_);_(@_)">
                  <c:v>0.9</c:v>
                </c:pt>
                <c:pt idx="5" formatCode="_(* #,##0.00_);_(* \(#,##0.00\);_(* &quot;-&quot;??_);_(@_)">
                  <c:v>0.8</c:v>
                </c:pt>
                <c:pt idx="6" formatCode="_(* #,##0.00_);_(* \(#,##0.00\);_(* &quot;-&quot;??_);_(@_)">
                  <c:v>0.8</c:v>
                </c:pt>
                <c:pt idx="7" formatCode="_(* #,##0.00_);_(* \(#,##0.00\);_(* &quot;-&quot;??_);_(@_)">
                  <c:v>0.8</c:v>
                </c:pt>
                <c:pt idx="8" formatCode="_(* #,##0.00_);_(* \(#,##0.00\);_(* &quot;-&quot;??_);_(@_)">
                  <c:v>0.8</c:v>
                </c:pt>
                <c:pt idx="9" formatCode="_(* #,##0.00_);_(* \(#,##0.00\);_(* &quot;-&quot;??_);_(@_)">
                  <c:v>0.6</c:v>
                </c:pt>
                <c:pt idx="10" formatCode="_(* #,##0.00_);_(* \(#,##0.00\);_(* &quot;-&quot;??_);_(@_)">
                  <c:v>0.9</c:v>
                </c:pt>
                <c:pt idx="11" formatCode="_(* #,##0.00_);_(* \(#,##0.00\);_(* &quot;-&quot;??_);_(@_)">
                  <c:v>0.6</c:v>
                </c:pt>
                <c:pt idx="12" formatCode="_(* #,##0.00_);_(* \(#,##0.00\);_(* &quot;-&quot;??_);_(@_)">
                  <c:v>0.6</c:v>
                </c:pt>
                <c:pt idx="13" formatCode="_(* #,##0.00_);_(* \(#,##0.00\);_(* &quot;-&quot;??_);_(@_)">
                  <c:v>0.6</c:v>
                </c:pt>
                <c:pt idx="14" formatCode="_(* #,##0.00_);_(* \(#,##0.00\);_(* &quot;-&quot;??_);_(@_)">
                  <c:v>0.7</c:v>
                </c:pt>
                <c:pt idx="15" formatCode="_(* #,##0.00_);_(* \(#,##0.00\);_(* &quot;-&quot;??_);_(@_)">
                  <c:v>0.8</c:v>
                </c:pt>
                <c:pt idx="16" formatCode="_(* #,##0.00_);_(* \(#,##0.00\);_(* &quot;-&quot;??_);_(@_)">
                  <c:v>0.9</c:v>
                </c:pt>
                <c:pt idx="17" formatCode="_(* #,##0.00_);_(* \(#,##0.00\);_(* &quot;-&quot;??_);_(@_)">
                  <c:v>0.7</c:v>
                </c:pt>
                <c:pt idx="18" formatCode="_(* #,##0.00_);_(* \(#,##0.00\);_(* &quot;-&quot;??_);_(@_)">
                  <c:v>0.5</c:v>
                </c:pt>
                <c:pt idx="19" formatCode="_(* #,##0.00_);_(* \(#,##0.00\);_(* &quot;-&quot;??_);_(@_)">
                  <c:v>0.9</c:v>
                </c:pt>
              </c:numCache>
            </c:numRef>
          </c:xVal>
          <c:yVal>
            <c:numRef>
              <c:f>Perso!$Y$2:$Y$21</c:f>
              <c:numCache>
                <c:formatCode>General</c:formatCode>
                <c:ptCount val="20"/>
                <c:pt idx="0">
                  <c:v>808.85</c:v>
                </c:pt>
                <c:pt idx="1">
                  <c:v>1244.5</c:v>
                </c:pt>
                <c:pt idx="2">
                  <c:v>1127.92</c:v>
                </c:pt>
                <c:pt idx="3">
                  <c:v>1250.0999999999999</c:v>
                </c:pt>
                <c:pt idx="4">
                  <c:v>1411.91</c:v>
                </c:pt>
                <c:pt idx="5">
                  <c:v>1266.79</c:v>
                </c:pt>
                <c:pt idx="6">
                  <c:v>641.14</c:v>
                </c:pt>
                <c:pt idx="7">
                  <c:v>1012.32</c:v>
                </c:pt>
                <c:pt idx="8">
                  <c:v>952.27</c:v>
                </c:pt>
                <c:pt idx="9">
                  <c:v>1276.5</c:v>
                </c:pt>
                <c:pt idx="10">
                  <c:v>1183.1199999999999</c:v>
                </c:pt>
                <c:pt idx="11">
                  <c:v>771.81</c:v>
                </c:pt>
                <c:pt idx="12">
                  <c:v>939.92</c:v>
                </c:pt>
                <c:pt idx="13">
                  <c:v>1333.71</c:v>
                </c:pt>
                <c:pt idx="14">
                  <c:v>1129.94</c:v>
                </c:pt>
                <c:pt idx="15">
                  <c:v>440.17</c:v>
                </c:pt>
                <c:pt idx="16">
                  <c:v>724.29</c:v>
                </c:pt>
                <c:pt idx="17">
                  <c:v>555.07000000000005</c:v>
                </c:pt>
                <c:pt idx="18">
                  <c:v>1627.89</c:v>
                </c:pt>
                <c:pt idx="19">
                  <c:v>1264.3399999999999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80-43F8-B8D6-612F24216F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5200688"/>
        <c:axId val="1005201104"/>
      </c:scatterChart>
      <c:valAx>
        <c:axId val="1005200688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5201104"/>
        <c:crosses val="autoZero"/>
        <c:crossBetween val="midCat"/>
      </c:valAx>
      <c:valAx>
        <c:axId val="10052011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5200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Total impulsivité / Vmax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3275153105861764E-2"/>
                  <c:y val="-0.2376377952755905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'BIS-10'!$E$2:$E$21</c:f>
              <c:numCache>
                <c:formatCode>General</c:formatCode>
                <c:ptCount val="20"/>
                <c:pt idx="0">
                  <c:v>59</c:v>
                </c:pt>
                <c:pt idx="1">
                  <c:v>77</c:v>
                </c:pt>
                <c:pt idx="2">
                  <c:v>56</c:v>
                </c:pt>
                <c:pt idx="3">
                  <c:v>58</c:v>
                </c:pt>
                <c:pt idx="4">
                  <c:v>63</c:v>
                </c:pt>
                <c:pt idx="5">
                  <c:v>71</c:v>
                </c:pt>
                <c:pt idx="6">
                  <c:v>51</c:v>
                </c:pt>
                <c:pt idx="7">
                  <c:v>73</c:v>
                </c:pt>
                <c:pt idx="8">
                  <c:v>79</c:v>
                </c:pt>
                <c:pt idx="9">
                  <c:v>58</c:v>
                </c:pt>
                <c:pt idx="10">
                  <c:v>71</c:v>
                </c:pt>
                <c:pt idx="11">
                  <c:v>47</c:v>
                </c:pt>
                <c:pt idx="12">
                  <c:v>42</c:v>
                </c:pt>
                <c:pt idx="13">
                  <c:v>54</c:v>
                </c:pt>
                <c:pt idx="14">
                  <c:v>40</c:v>
                </c:pt>
                <c:pt idx="15">
                  <c:v>55</c:v>
                </c:pt>
                <c:pt idx="16">
                  <c:v>36</c:v>
                </c:pt>
                <c:pt idx="17">
                  <c:v>67</c:v>
                </c:pt>
                <c:pt idx="18">
                  <c:v>51</c:v>
                </c:pt>
                <c:pt idx="19">
                  <c:v>52</c:v>
                </c:pt>
              </c:numCache>
            </c:numRef>
          </c:xVal>
          <c:yVal>
            <c:numRef>
              <c:f>'BIS-10'!$F$2:$F$21</c:f>
              <c:numCache>
                <c:formatCode>General</c:formatCode>
                <c:ptCount val="20"/>
                <c:pt idx="0">
                  <c:v>808.85</c:v>
                </c:pt>
                <c:pt idx="1">
                  <c:v>1244.5</c:v>
                </c:pt>
                <c:pt idx="2">
                  <c:v>1127.92</c:v>
                </c:pt>
                <c:pt idx="3">
                  <c:v>1250.0999999999999</c:v>
                </c:pt>
                <c:pt idx="4">
                  <c:v>1411.91</c:v>
                </c:pt>
                <c:pt idx="5">
                  <c:v>1266.79</c:v>
                </c:pt>
                <c:pt idx="6">
                  <c:v>641.14</c:v>
                </c:pt>
                <c:pt idx="7">
                  <c:v>1012.32</c:v>
                </c:pt>
                <c:pt idx="8">
                  <c:v>952.27</c:v>
                </c:pt>
                <c:pt idx="9">
                  <c:v>1276.5</c:v>
                </c:pt>
                <c:pt idx="10">
                  <c:v>1183.1199999999999</c:v>
                </c:pt>
                <c:pt idx="11">
                  <c:v>771.81</c:v>
                </c:pt>
                <c:pt idx="12">
                  <c:v>939.92</c:v>
                </c:pt>
                <c:pt idx="13">
                  <c:v>1333.71</c:v>
                </c:pt>
                <c:pt idx="14">
                  <c:v>1129.94</c:v>
                </c:pt>
                <c:pt idx="15">
                  <c:v>440.17</c:v>
                </c:pt>
                <c:pt idx="16">
                  <c:v>724.29</c:v>
                </c:pt>
                <c:pt idx="17">
                  <c:v>555.07000000000005</c:v>
                </c:pt>
                <c:pt idx="18">
                  <c:v>1627.89</c:v>
                </c:pt>
                <c:pt idx="19">
                  <c:v>1264.3399999999999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67-499B-811D-34E8688C7C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8184288"/>
        <c:axId val="868185120"/>
      </c:scatterChart>
      <c:valAx>
        <c:axId val="868184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8185120"/>
        <c:crosses val="autoZero"/>
        <c:crossBetween val="midCat"/>
      </c:valAx>
      <c:valAx>
        <c:axId val="8681851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8184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Soigné</a:t>
            </a:r>
            <a:r>
              <a:rPr lang="fr-FR" baseline="0"/>
              <a:t> Négligé / </a:t>
            </a:r>
            <a:r>
              <a:rPr lang="fr-FR"/>
              <a:t>VMN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Perso!$Y$1</c:f>
              <c:strCache>
                <c:ptCount val="1"/>
                <c:pt idx="0">
                  <c:v>VMN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Perso!$Q$2:$Q$21</c:f>
              <c:numCache>
                <c:formatCode>0.00</c:formatCode>
                <c:ptCount val="20"/>
                <c:pt idx="0">
                  <c:v>0.20454545454545456</c:v>
                </c:pt>
                <c:pt idx="1">
                  <c:v>3.4090909090909088E-2</c:v>
                </c:pt>
                <c:pt idx="2" formatCode="_(* #,##0.00_);_(* \(#,##0.00\);_(* &quot;-&quot;??_);_(@_)">
                  <c:v>0.3</c:v>
                </c:pt>
                <c:pt idx="3" formatCode="_(* #,##0.00_);_(* \(#,##0.00\);_(* &quot;-&quot;??_);_(@_)">
                  <c:v>0.4</c:v>
                </c:pt>
                <c:pt idx="4" formatCode="_(* #,##0.00_);_(* \(#,##0.00\);_(* &quot;-&quot;??_);_(@_)">
                  <c:v>0.4</c:v>
                </c:pt>
                <c:pt idx="5" formatCode="_(* #,##0.00_);_(* \(#,##0.00\);_(* &quot;-&quot;??_);_(@_)">
                  <c:v>0.4</c:v>
                </c:pt>
                <c:pt idx="6" formatCode="_(* #,##0.00_);_(* \(#,##0.00\);_(* &quot;-&quot;??_);_(@_)">
                  <c:v>0.6</c:v>
                </c:pt>
                <c:pt idx="7" formatCode="_(* #,##0.00_);_(* \(#,##0.00\);_(* &quot;-&quot;??_);_(@_)">
                  <c:v>0.5</c:v>
                </c:pt>
                <c:pt idx="8" formatCode="_(* #,##0.00_);_(* \(#,##0.00\);_(* &quot;-&quot;??_);_(@_)">
                  <c:v>0.4</c:v>
                </c:pt>
                <c:pt idx="9" formatCode="_(* #,##0.00_);_(* \(#,##0.00\);_(* &quot;-&quot;??_);_(@_)">
                  <c:v>0.4</c:v>
                </c:pt>
                <c:pt idx="10" formatCode="_(* #,##0.00_);_(* \(#,##0.00\);_(* &quot;-&quot;??_);_(@_)">
                  <c:v>0.2</c:v>
                </c:pt>
                <c:pt idx="11" formatCode="_(* #,##0.00_);_(* \(#,##0.00\);_(* &quot;-&quot;??_);_(@_)">
                  <c:v>0.3</c:v>
                </c:pt>
                <c:pt idx="12" formatCode="_(* #,##0.00_);_(* \(#,##0.00\);_(* &quot;-&quot;??_);_(@_)">
                  <c:v>0.3</c:v>
                </c:pt>
                <c:pt idx="13" formatCode="_(* #,##0.00_);_(* \(#,##0.00\);_(* &quot;-&quot;??_);_(@_)">
                  <c:v>0.4</c:v>
                </c:pt>
                <c:pt idx="14" formatCode="_(* #,##0.00_);_(* \(#,##0.00\);_(* &quot;-&quot;??_);_(@_)">
                  <c:v>0.1</c:v>
                </c:pt>
                <c:pt idx="15" formatCode="_(* #,##0.00_);_(* \(#,##0.00\);_(* &quot;-&quot;??_);_(@_)">
                  <c:v>0.3</c:v>
                </c:pt>
                <c:pt idx="16" formatCode="_(* #,##0.00_);_(* \(#,##0.00\);_(* &quot;-&quot;??_);_(@_)">
                  <c:v>0.2</c:v>
                </c:pt>
                <c:pt idx="17" formatCode="_(* #,##0.00_);_(* \(#,##0.00\);_(* &quot;-&quot;??_);_(@_)">
                  <c:v>0.2</c:v>
                </c:pt>
                <c:pt idx="18" formatCode="_(* #,##0.00_);_(* \(#,##0.00\);_(* &quot;-&quot;??_);_(@_)">
                  <c:v>0.3</c:v>
                </c:pt>
                <c:pt idx="19" formatCode="_(* #,##0.00_);_(* \(#,##0.00\);_(* &quot;-&quot;??_);_(@_)">
                  <c:v>0.1</c:v>
                </c:pt>
              </c:numCache>
            </c:numRef>
          </c:xVal>
          <c:yVal>
            <c:numRef>
              <c:f>Perso!$Y$2:$Y$21</c:f>
              <c:numCache>
                <c:formatCode>General</c:formatCode>
                <c:ptCount val="20"/>
                <c:pt idx="0">
                  <c:v>808.85</c:v>
                </c:pt>
                <c:pt idx="1">
                  <c:v>1244.5</c:v>
                </c:pt>
                <c:pt idx="2">
                  <c:v>1127.92</c:v>
                </c:pt>
                <c:pt idx="3">
                  <c:v>1250.0999999999999</c:v>
                </c:pt>
                <c:pt idx="4">
                  <c:v>1411.91</c:v>
                </c:pt>
                <c:pt idx="5">
                  <c:v>1266.79</c:v>
                </c:pt>
                <c:pt idx="6">
                  <c:v>641.14</c:v>
                </c:pt>
                <c:pt idx="7">
                  <c:v>1012.32</c:v>
                </c:pt>
                <c:pt idx="8">
                  <c:v>952.27</c:v>
                </c:pt>
                <c:pt idx="9">
                  <c:v>1276.5</c:v>
                </c:pt>
                <c:pt idx="10">
                  <c:v>1183.1199999999999</c:v>
                </c:pt>
                <c:pt idx="11">
                  <c:v>771.81</c:v>
                </c:pt>
                <c:pt idx="12">
                  <c:v>939.92</c:v>
                </c:pt>
                <c:pt idx="13">
                  <c:v>1333.71</c:v>
                </c:pt>
                <c:pt idx="14">
                  <c:v>1129.94</c:v>
                </c:pt>
                <c:pt idx="15">
                  <c:v>440.17</c:v>
                </c:pt>
                <c:pt idx="16">
                  <c:v>724.29</c:v>
                </c:pt>
                <c:pt idx="17">
                  <c:v>555.07000000000005</c:v>
                </c:pt>
                <c:pt idx="18">
                  <c:v>1627.89</c:v>
                </c:pt>
                <c:pt idx="19">
                  <c:v>1264.3399999999999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65-441F-916D-0A74E8C53E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2490096"/>
        <c:axId val="1172488432"/>
      </c:scatterChart>
      <c:valAx>
        <c:axId val="1172490096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488432"/>
        <c:crosses val="autoZero"/>
        <c:crossBetween val="midCat"/>
      </c:valAx>
      <c:valAx>
        <c:axId val="11724884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490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 retard Ponctuel  /VMN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Perso!$Y$1</c:f>
              <c:strCache>
                <c:ptCount val="1"/>
                <c:pt idx="0">
                  <c:v>VMN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522020997375328"/>
                  <c:y val="0.2805427967337416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Perso!$R$2:$R$21</c:f>
              <c:numCache>
                <c:formatCode>0.00</c:formatCode>
                <c:ptCount val="20"/>
                <c:pt idx="0">
                  <c:v>0.40909090909090912</c:v>
                </c:pt>
                <c:pt idx="1">
                  <c:v>9.6590909090909088E-2</c:v>
                </c:pt>
                <c:pt idx="2" formatCode="_(* #,##0.00_);_(* \(#,##0.00\);_(* &quot;-&quot;??_);_(@_)">
                  <c:v>1</c:v>
                </c:pt>
                <c:pt idx="3" formatCode="_(* #,##0.00_);_(* \(#,##0.00\);_(* &quot;-&quot;??_);_(@_)">
                  <c:v>0.7</c:v>
                </c:pt>
                <c:pt idx="4" formatCode="_(* #,##0.00_);_(* \(#,##0.00\);_(* &quot;-&quot;??_);_(@_)">
                  <c:v>0.6</c:v>
                </c:pt>
                <c:pt idx="5" formatCode="_(* #,##0.00_);_(* \(#,##0.00\);_(* &quot;-&quot;??_);_(@_)">
                  <c:v>0.9</c:v>
                </c:pt>
                <c:pt idx="6" formatCode="_(* #,##0.00_);_(* \(#,##0.00\);_(* &quot;-&quot;??_);_(@_)">
                  <c:v>1</c:v>
                </c:pt>
                <c:pt idx="7" formatCode="_(* #,##0.00_);_(* \(#,##0.00\);_(* &quot;-&quot;??_);_(@_)">
                  <c:v>1</c:v>
                </c:pt>
                <c:pt idx="8" formatCode="_(* #,##0.00_);_(* \(#,##0.00\);_(* &quot;-&quot;??_);_(@_)">
                  <c:v>1</c:v>
                </c:pt>
                <c:pt idx="9" formatCode="_(* #,##0.00_);_(* \(#,##0.00\);_(* &quot;-&quot;??_);_(@_)">
                  <c:v>0.5</c:v>
                </c:pt>
                <c:pt idx="10" formatCode="_(* #,##0.00_);_(* \(#,##0.00\);_(* &quot;-&quot;??_);_(@_)">
                  <c:v>0.9</c:v>
                </c:pt>
                <c:pt idx="11" formatCode="_(* #,##0.00_);_(* \(#,##0.00\);_(* &quot;-&quot;??_);_(@_)">
                  <c:v>1</c:v>
                </c:pt>
                <c:pt idx="12" formatCode="_(* #,##0.00_);_(* \(#,##0.00\);_(* &quot;-&quot;??_);_(@_)">
                  <c:v>0.8</c:v>
                </c:pt>
                <c:pt idx="13" formatCode="_(* #,##0.00_);_(* \(#,##0.00\);_(* &quot;-&quot;??_);_(@_)">
                  <c:v>0.9</c:v>
                </c:pt>
                <c:pt idx="14" formatCode="_(* #,##0.00_);_(* \(#,##0.00\);_(* &quot;-&quot;??_);_(@_)">
                  <c:v>1</c:v>
                </c:pt>
                <c:pt idx="15" formatCode="_(* #,##0.00_);_(* \(#,##0.00\);_(* &quot;-&quot;??_);_(@_)">
                  <c:v>0.9</c:v>
                </c:pt>
                <c:pt idx="16" formatCode="_(* #,##0.00_);_(* \(#,##0.00\);_(* &quot;-&quot;??_);_(@_)">
                  <c:v>0.9</c:v>
                </c:pt>
                <c:pt idx="17" formatCode="_(* #,##0.00_);_(* \(#,##0.00\);_(* &quot;-&quot;??_);_(@_)">
                  <c:v>1</c:v>
                </c:pt>
                <c:pt idx="18" formatCode="_(* #,##0.00_);_(* \(#,##0.00\);_(* &quot;-&quot;??_);_(@_)">
                  <c:v>0.9</c:v>
                </c:pt>
                <c:pt idx="19" formatCode="_(* #,##0.00_);_(* \(#,##0.00\);_(* &quot;-&quot;??_);_(@_)">
                  <c:v>1</c:v>
                </c:pt>
              </c:numCache>
            </c:numRef>
          </c:xVal>
          <c:yVal>
            <c:numRef>
              <c:f>Perso!$Y$2:$Y$21</c:f>
              <c:numCache>
                <c:formatCode>General</c:formatCode>
                <c:ptCount val="20"/>
                <c:pt idx="0">
                  <c:v>808.85</c:v>
                </c:pt>
                <c:pt idx="1">
                  <c:v>1244.5</c:v>
                </c:pt>
                <c:pt idx="2">
                  <c:v>1127.92</c:v>
                </c:pt>
                <c:pt idx="3">
                  <c:v>1250.0999999999999</c:v>
                </c:pt>
                <c:pt idx="4">
                  <c:v>1411.91</c:v>
                </c:pt>
                <c:pt idx="5">
                  <c:v>1266.79</c:v>
                </c:pt>
                <c:pt idx="6">
                  <c:v>641.14</c:v>
                </c:pt>
                <c:pt idx="7">
                  <c:v>1012.32</c:v>
                </c:pt>
                <c:pt idx="8">
                  <c:v>952.27</c:v>
                </c:pt>
                <c:pt idx="9">
                  <c:v>1276.5</c:v>
                </c:pt>
                <c:pt idx="10">
                  <c:v>1183.1199999999999</c:v>
                </c:pt>
                <c:pt idx="11">
                  <c:v>771.81</c:v>
                </c:pt>
                <c:pt idx="12">
                  <c:v>939.92</c:v>
                </c:pt>
                <c:pt idx="13">
                  <c:v>1333.71</c:v>
                </c:pt>
                <c:pt idx="14">
                  <c:v>1129.94</c:v>
                </c:pt>
                <c:pt idx="15">
                  <c:v>440.17</c:v>
                </c:pt>
                <c:pt idx="16">
                  <c:v>724.29</c:v>
                </c:pt>
                <c:pt idx="17">
                  <c:v>555.07000000000005</c:v>
                </c:pt>
                <c:pt idx="18">
                  <c:v>1627.89</c:v>
                </c:pt>
                <c:pt idx="19">
                  <c:v>1264.3399999999999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1E-48FC-8346-DC70F0F43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5818848"/>
        <c:axId val="935838816"/>
      </c:scatterChart>
      <c:valAx>
        <c:axId val="935818848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838816"/>
        <c:crosses val="autoZero"/>
        <c:crossBetween val="midCat"/>
      </c:valAx>
      <c:valAx>
        <c:axId val="9358388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818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Equilibré Instable / VMN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Perso!$Y$1</c:f>
              <c:strCache>
                <c:ptCount val="1"/>
                <c:pt idx="0">
                  <c:v>VMN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Perso!$S$2:$S$21</c:f>
              <c:numCache>
                <c:formatCode>0.00</c:formatCode>
                <c:ptCount val="20"/>
                <c:pt idx="0">
                  <c:v>9.0909090909090912E-2</c:v>
                </c:pt>
                <c:pt idx="1">
                  <c:v>0.05</c:v>
                </c:pt>
                <c:pt idx="2" formatCode="_(* #,##0.00_);_(* \(#,##0.00\);_(* &quot;-&quot;??_);_(@_)">
                  <c:v>0.2</c:v>
                </c:pt>
                <c:pt idx="3" formatCode="_(* #,##0.00_);_(* \(#,##0.00\);_(* &quot;-&quot;??_);_(@_)">
                  <c:v>0.6</c:v>
                </c:pt>
                <c:pt idx="4" formatCode="_(* #,##0.00_);_(* \(#,##0.00\);_(* &quot;-&quot;??_);_(@_)">
                  <c:v>0.3</c:v>
                </c:pt>
                <c:pt idx="5" formatCode="_(* #,##0.00_);_(* \(#,##0.00\);_(* &quot;-&quot;??_);_(@_)">
                  <c:v>0.4</c:v>
                </c:pt>
                <c:pt idx="6" formatCode="_(* #,##0.00_);_(* \(#,##0.00\);_(* &quot;-&quot;??_);_(@_)">
                  <c:v>0.3</c:v>
                </c:pt>
                <c:pt idx="7" formatCode="_(* #,##0.00_);_(* \(#,##0.00\);_(* &quot;-&quot;??_);_(@_)">
                  <c:v>0.9</c:v>
                </c:pt>
                <c:pt idx="8" formatCode="_(* #,##0.00_);_(* \(#,##0.00\);_(* &quot;-&quot;??_);_(@_)">
                  <c:v>0.6</c:v>
                </c:pt>
                <c:pt idx="9" formatCode="_(* #,##0.00_);_(* \(#,##0.00\);_(* &quot;-&quot;??_);_(@_)">
                  <c:v>0.3</c:v>
                </c:pt>
                <c:pt idx="10" formatCode="_(* #,##0.00_);_(* \(#,##0.00\);_(* &quot;-&quot;??_);_(@_)">
                  <c:v>0.8</c:v>
                </c:pt>
                <c:pt idx="11" formatCode="_(* #,##0.00_);_(* \(#,##0.00\);_(* &quot;-&quot;??_);_(@_)">
                  <c:v>0.1</c:v>
                </c:pt>
                <c:pt idx="12" formatCode="_(* #,##0.00_);_(* \(#,##0.00\);_(* &quot;-&quot;??_);_(@_)">
                  <c:v>0.1</c:v>
                </c:pt>
                <c:pt idx="13" formatCode="_(* #,##0.00_);_(* \(#,##0.00\);_(* &quot;-&quot;??_);_(@_)">
                  <c:v>0.4</c:v>
                </c:pt>
                <c:pt idx="14" formatCode="_(* #,##0.00_);_(* \(#,##0.00\);_(* &quot;-&quot;??_);_(@_)">
                  <c:v>0.1</c:v>
                </c:pt>
                <c:pt idx="15" formatCode="_(* #,##0.00_);_(* \(#,##0.00\);_(* &quot;-&quot;??_);_(@_)">
                  <c:v>0.1</c:v>
                </c:pt>
                <c:pt idx="16" formatCode="_(* #,##0.00_);_(* \(#,##0.00\);_(* &quot;-&quot;??_);_(@_)">
                  <c:v>0.2</c:v>
                </c:pt>
                <c:pt idx="17" formatCode="_(* #,##0.00_);_(* \(#,##0.00\);_(* &quot;-&quot;??_);_(@_)">
                  <c:v>0.5</c:v>
                </c:pt>
                <c:pt idx="18" formatCode="_(* #,##0.00_);_(* \(#,##0.00\);_(* &quot;-&quot;??_);_(@_)">
                  <c:v>0.4</c:v>
                </c:pt>
                <c:pt idx="19" formatCode="_(* #,##0.00_);_(* \(#,##0.00\);_(* &quot;-&quot;??_);_(@_)">
                  <c:v>0.1</c:v>
                </c:pt>
              </c:numCache>
            </c:numRef>
          </c:xVal>
          <c:yVal>
            <c:numRef>
              <c:f>Perso!$Y$2:$Y$21</c:f>
              <c:numCache>
                <c:formatCode>General</c:formatCode>
                <c:ptCount val="20"/>
                <c:pt idx="0">
                  <c:v>808.85</c:v>
                </c:pt>
                <c:pt idx="1">
                  <c:v>1244.5</c:v>
                </c:pt>
                <c:pt idx="2">
                  <c:v>1127.92</c:v>
                </c:pt>
                <c:pt idx="3">
                  <c:v>1250.0999999999999</c:v>
                </c:pt>
                <c:pt idx="4">
                  <c:v>1411.91</c:v>
                </c:pt>
                <c:pt idx="5">
                  <c:v>1266.79</c:v>
                </c:pt>
                <c:pt idx="6">
                  <c:v>641.14</c:v>
                </c:pt>
                <c:pt idx="7">
                  <c:v>1012.32</c:v>
                </c:pt>
                <c:pt idx="8">
                  <c:v>952.27</c:v>
                </c:pt>
                <c:pt idx="9">
                  <c:v>1276.5</c:v>
                </c:pt>
                <c:pt idx="10">
                  <c:v>1183.1199999999999</c:v>
                </c:pt>
                <c:pt idx="11">
                  <c:v>771.81</c:v>
                </c:pt>
                <c:pt idx="12">
                  <c:v>939.92</c:v>
                </c:pt>
                <c:pt idx="13">
                  <c:v>1333.71</c:v>
                </c:pt>
                <c:pt idx="14">
                  <c:v>1129.94</c:v>
                </c:pt>
                <c:pt idx="15">
                  <c:v>440.17</c:v>
                </c:pt>
                <c:pt idx="16">
                  <c:v>724.29</c:v>
                </c:pt>
                <c:pt idx="17">
                  <c:v>555.07000000000005</c:v>
                </c:pt>
                <c:pt idx="18">
                  <c:v>1627.89</c:v>
                </c:pt>
                <c:pt idx="19">
                  <c:v>1264.3399999999999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69-427A-8F9F-4F4A0D985B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8997968"/>
        <c:axId val="1269003376"/>
      </c:scatterChart>
      <c:valAx>
        <c:axId val="1268997968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9003376"/>
        <c:crosses val="autoZero"/>
        <c:crossBetween val="midCat"/>
      </c:valAx>
      <c:valAx>
        <c:axId val="12690033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8997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Minutieux</a:t>
            </a:r>
            <a:r>
              <a:rPr lang="fr-FR" baseline="0"/>
              <a:t> Grossier / </a:t>
            </a:r>
            <a:r>
              <a:rPr lang="fr-FR"/>
              <a:t>VMN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Perso!$Y$1</c:f>
              <c:strCache>
                <c:ptCount val="1"/>
                <c:pt idx="0">
                  <c:v>VMN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5030621172353459E-3"/>
                  <c:y val="0.2346977981918926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Perso!$T$2:$T$21</c:f>
              <c:numCache>
                <c:formatCode>0.00</c:formatCode>
                <c:ptCount val="20"/>
                <c:pt idx="0">
                  <c:v>9.0909090909090912E-2</c:v>
                </c:pt>
                <c:pt idx="1">
                  <c:v>5.113636363636364E-2</c:v>
                </c:pt>
                <c:pt idx="2" formatCode="_(* #,##0.00_);_(* \(#,##0.00\);_(* &quot;-&quot;??_);_(@_)">
                  <c:v>0.3</c:v>
                </c:pt>
                <c:pt idx="3" formatCode="_(* #,##0.00_);_(* \(#,##0.00\);_(* &quot;-&quot;??_);_(@_)">
                  <c:v>0.4</c:v>
                </c:pt>
                <c:pt idx="4" formatCode="_(* #,##0.00_);_(* \(#,##0.00\);_(* &quot;-&quot;??_);_(@_)">
                  <c:v>0.2</c:v>
                </c:pt>
                <c:pt idx="5" formatCode="_(* #,##0.00_);_(* \(#,##0.00\);_(* &quot;-&quot;??_);_(@_)">
                  <c:v>0.3</c:v>
                </c:pt>
                <c:pt idx="6" formatCode="_(* #,##0.00_);_(* \(#,##0.00\);_(* &quot;-&quot;??_);_(@_)">
                  <c:v>0.3</c:v>
                </c:pt>
                <c:pt idx="7" formatCode="_(* #,##0.00_);_(* \(#,##0.00\);_(* &quot;-&quot;??_);_(@_)">
                  <c:v>0.7</c:v>
                </c:pt>
                <c:pt idx="8" formatCode="_(* #,##0.00_);_(* \(#,##0.00\);_(* &quot;-&quot;??_);_(@_)">
                  <c:v>0.4</c:v>
                </c:pt>
                <c:pt idx="9" formatCode="_(* #,##0.00_);_(* \(#,##0.00\);_(* &quot;-&quot;??_);_(@_)">
                  <c:v>0.5</c:v>
                </c:pt>
                <c:pt idx="10" formatCode="_(* #,##0.00_);_(* \(#,##0.00\);_(* &quot;-&quot;??_);_(@_)">
                  <c:v>0.5</c:v>
                </c:pt>
                <c:pt idx="11" formatCode="_(* #,##0.00_);_(* \(#,##0.00\);_(* &quot;-&quot;??_);_(@_)">
                  <c:v>0.2</c:v>
                </c:pt>
                <c:pt idx="12" formatCode="_(* #,##0.00_);_(* \(#,##0.00\);_(* &quot;-&quot;??_);_(@_)">
                  <c:v>0.1</c:v>
                </c:pt>
                <c:pt idx="13" formatCode="_(* #,##0.00_);_(* \(#,##0.00\);_(* &quot;-&quot;??_);_(@_)">
                  <c:v>0.2</c:v>
                </c:pt>
                <c:pt idx="14" formatCode="_(* #,##0.00_);_(* \(#,##0.00\);_(* &quot;-&quot;??_);_(@_)">
                  <c:v>0.1</c:v>
                </c:pt>
                <c:pt idx="15" formatCode="_(* #,##0.00_);_(* \(#,##0.00\);_(* &quot;-&quot;??_);_(@_)">
                  <c:v>0.2</c:v>
                </c:pt>
                <c:pt idx="16" formatCode="_(* #,##0.00_);_(* \(#,##0.00\);_(* &quot;-&quot;??_);_(@_)">
                  <c:v>0.2</c:v>
                </c:pt>
                <c:pt idx="17" formatCode="_(* #,##0.00_);_(* \(#,##0.00\);_(* &quot;-&quot;??_);_(@_)">
                  <c:v>0.2</c:v>
                </c:pt>
                <c:pt idx="18" formatCode="_(* #,##0.00_);_(* \(#,##0.00\);_(* &quot;-&quot;??_);_(@_)">
                  <c:v>0.3</c:v>
                </c:pt>
                <c:pt idx="19" formatCode="_(* #,##0.00_);_(* \(#,##0.00\);_(* &quot;-&quot;??_);_(@_)">
                  <c:v>0.3</c:v>
                </c:pt>
              </c:numCache>
            </c:numRef>
          </c:xVal>
          <c:yVal>
            <c:numRef>
              <c:f>Perso!$Y$2:$Y$21</c:f>
              <c:numCache>
                <c:formatCode>General</c:formatCode>
                <c:ptCount val="20"/>
                <c:pt idx="0">
                  <c:v>808.85</c:v>
                </c:pt>
                <c:pt idx="1">
                  <c:v>1244.5</c:v>
                </c:pt>
                <c:pt idx="2">
                  <c:v>1127.92</c:v>
                </c:pt>
                <c:pt idx="3">
                  <c:v>1250.0999999999999</c:v>
                </c:pt>
                <c:pt idx="4">
                  <c:v>1411.91</c:v>
                </c:pt>
                <c:pt idx="5">
                  <c:v>1266.79</c:v>
                </c:pt>
                <c:pt idx="6">
                  <c:v>641.14</c:v>
                </c:pt>
                <c:pt idx="7">
                  <c:v>1012.32</c:v>
                </c:pt>
                <c:pt idx="8">
                  <c:v>952.27</c:v>
                </c:pt>
                <c:pt idx="9">
                  <c:v>1276.5</c:v>
                </c:pt>
                <c:pt idx="10">
                  <c:v>1183.1199999999999</c:v>
                </c:pt>
                <c:pt idx="11">
                  <c:v>771.81</c:v>
                </c:pt>
                <c:pt idx="12">
                  <c:v>939.92</c:v>
                </c:pt>
                <c:pt idx="13">
                  <c:v>1333.71</c:v>
                </c:pt>
                <c:pt idx="14">
                  <c:v>1129.94</c:v>
                </c:pt>
                <c:pt idx="15">
                  <c:v>440.17</c:v>
                </c:pt>
                <c:pt idx="16">
                  <c:v>724.29</c:v>
                </c:pt>
                <c:pt idx="17">
                  <c:v>555.07000000000005</c:v>
                </c:pt>
                <c:pt idx="18">
                  <c:v>1627.89</c:v>
                </c:pt>
                <c:pt idx="19">
                  <c:v>1264.3399999999999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47-4B33-84A9-F75CD43146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7690720"/>
        <c:axId val="1177709440"/>
      </c:scatterChart>
      <c:valAx>
        <c:axId val="1177690720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709440"/>
        <c:crosses val="autoZero"/>
        <c:crossBetween val="midCat"/>
      </c:valAx>
      <c:valAx>
        <c:axId val="11777094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690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Extraverti Introverti / VMN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Perso!$Y$1</c:f>
              <c:strCache>
                <c:ptCount val="1"/>
                <c:pt idx="0">
                  <c:v>VMN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8910454943132111"/>
                  <c:y val="-0.1762558326042578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Perso!$U$2:$U$21</c:f>
              <c:numCache>
                <c:formatCode>0.00</c:formatCode>
                <c:ptCount val="20"/>
                <c:pt idx="0">
                  <c:v>0.30681818181818182</c:v>
                </c:pt>
                <c:pt idx="1">
                  <c:v>9.4318181818181829E-2</c:v>
                </c:pt>
                <c:pt idx="2" formatCode="_(* #,##0.00_);_(* \(#,##0.00\);_(* &quot;-&quot;??_);_(@_)">
                  <c:v>0.6</c:v>
                </c:pt>
                <c:pt idx="3" formatCode="_(* #,##0.00_);_(* \(#,##0.00\);_(* &quot;-&quot;??_);_(@_)">
                  <c:v>0.5</c:v>
                </c:pt>
                <c:pt idx="4" formatCode="_(* #,##0.00_);_(* \(#,##0.00\);_(* &quot;-&quot;??_);_(@_)">
                  <c:v>0.5</c:v>
                </c:pt>
                <c:pt idx="5" formatCode="_(* #,##0.00_);_(* \(#,##0.00\);_(* &quot;-&quot;??_);_(@_)">
                  <c:v>0.5</c:v>
                </c:pt>
                <c:pt idx="6" formatCode="_(* #,##0.00_);_(* \(#,##0.00\);_(* &quot;-&quot;??_);_(@_)">
                  <c:v>0.2</c:v>
                </c:pt>
                <c:pt idx="7" formatCode="_(* #,##0.00_);_(* \(#,##0.00\);_(* &quot;-&quot;??_);_(@_)">
                  <c:v>0.8</c:v>
                </c:pt>
                <c:pt idx="8" formatCode="_(* #,##0.00_);_(* \(#,##0.00\);_(* &quot;-&quot;??_);_(@_)">
                  <c:v>0.2</c:v>
                </c:pt>
                <c:pt idx="9" formatCode="_(* #,##0.00_);_(* \(#,##0.00\);_(* &quot;-&quot;??_);_(@_)">
                  <c:v>0.2</c:v>
                </c:pt>
                <c:pt idx="10" formatCode="_(* #,##0.00_);_(* \(#,##0.00\);_(* &quot;-&quot;??_);_(@_)">
                  <c:v>0.4</c:v>
                </c:pt>
                <c:pt idx="11" formatCode="_(* #,##0.00_);_(* \(#,##0.00\);_(* &quot;-&quot;??_);_(@_)">
                  <c:v>0.2</c:v>
                </c:pt>
                <c:pt idx="12" formatCode="_(* #,##0.00_);_(* \(#,##0.00\);_(* &quot;-&quot;??_);_(@_)">
                  <c:v>0.7</c:v>
                </c:pt>
                <c:pt idx="13" formatCode="_(* #,##0.00_);_(* \(#,##0.00\);_(* &quot;-&quot;??_);_(@_)">
                  <c:v>0.8</c:v>
                </c:pt>
                <c:pt idx="14" formatCode="_(* #,##0.00_);_(* \(#,##0.00\);_(* &quot;-&quot;??_);_(@_)">
                  <c:v>0.1</c:v>
                </c:pt>
                <c:pt idx="15" formatCode="_(* #,##0.00_);_(* \(#,##0.00\);_(* &quot;-&quot;??_);_(@_)">
                  <c:v>0.4</c:v>
                </c:pt>
                <c:pt idx="16" formatCode="_(* #,##0.00_);_(* \(#,##0.00\);_(* &quot;-&quot;??_);_(@_)">
                  <c:v>0.6</c:v>
                </c:pt>
                <c:pt idx="17" formatCode="_(* #,##0.00_);_(* \(#,##0.00\);_(* &quot;-&quot;??_);_(@_)">
                  <c:v>0.5</c:v>
                </c:pt>
                <c:pt idx="18" formatCode="_(* #,##0.00_);_(* \(#,##0.00\);_(* &quot;-&quot;??_);_(@_)">
                  <c:v>0.8</c:v>
                </c:pt>
                <c:pt idx="19" formatCode="_(* #,##0.00_);_(* \(#,##0.00\);_(* &quot;-&quot;??_);_(@_)">
                  <c:v>0.9</c:v>
                </c:pt>
              </c:numCache>
            </c:numRef>
          </c:xVal>
          <c:yVal>
            <c:numRef>
              <c:f>Perso!$Y$2:$Y$21</c:f>
              <c:numCache>
                <c:formatCode>General</c:formatCode>
                <c:ptCount val="20"/>
                <c:pt idx="0">
                  <c:v>808.85</c:v>
                </c:pt>
                <c:pt idx="1">
                  <c:v>1244.5</c:v>
                </c:pt>
                <c:pt idx="2">
                  <c:v>1127.92</c:v>
                </c:pt>
                <c:pt idx="3">
                  <c:v>1250.0999999999999</c:v>
                </c:pt>
                <c:pt idx="4">
                  <c:v>1411.91</c:v>
                </c:pt>
                <c:pt idx="5">
                  <c:v>1266.79</c:v>
                </c:pt>
                <c:pt idx="6">
                  <c:v>641.14</c:v>
                </c:pt>
                <c:pt idx="7">
                  <c:v>1012.32</c:v>
                </c:pt>
                <c:pt idx="8">
                  <c:v>952.27</c:v>
                </c:pt>
                <c:pt idx="9">
                  <c:v>1276.5</c:v>
                </c:pt>
                <c:pt idx="10">
                  <c:v>1183.1199999999999</c:v>
                </c:pt>
                <c:pt idx="11">
                  <c:v>771.81</c:v>
                </c:pt>
                <c:pt idx="12">
                  <c:v>939.92</c:v>
                </c:pt>
                <c:pt idx="13">
                  <c:v>1333.71</c:v>
                </c:pt>
                <c:pt idx="14">
                  <c:v>1129.94</c:v>
                </c:pt>
                <c:pt idx="15">
                  <c:v>440.17</c:v>
                </c:pt>
                <c:pt idx="16">
                  <c:v>724.29</c:v>
                </c:pt>
                <c:pt idx="17">
                  <c:v>555.07000000000005</c:v>
                </c:pt>
                <c:pt idx="18">
                  <c:v>1627.89</c:v>
                </c:pt>
                <c:pt idx="19">
                  <c:v>1264.3399999999999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5A-47A3-836F-AAD94AFA1D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6060624"/>
        <c:axId val="1076065200"/>
      </c:scatterChart>
      <c:valAx>
        <c:axId val="1076060624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065200"/>
        <c:crosses val="autoZero"/>
        <c:crossBetween val="midCat"/>
      </c:valAx>
      <c:valAx>
        <c:axId val="10760652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060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Agréable Peu agréable / VMN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Perso!$Y$1</c:f>
              <c:strCache>
                <c:ptCount val="1"/>
                <c:pt idx="0">
                  <c:v>VMN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Perso!$V$2:$V$21</c:f>
              <c:numCache>
                <c:formatCode>0.00</c:formatCode>
                <c:ptCount val="20"/>
                <c:pt idx="0">
                  <c:v>0.28409090909090912</c:v>
                </c:pt>
                <c:pt idx="1">
                  <c:v>6.136363636363637E-2</c:v>
                </c:pt>
                <c:pt idx="2" formatCode="_(* #,##0.00_);_(* \(#,##0.00\);_(* &quot;-&quot;??_);_(@_)">
                  <c:v>0.3</c:v>
                </c:pt>
                <c:pt idx="3" formatCode="_(* #,##0.00_);_(* \(#,##0.00\);_(* &quot;-&quot;??_);_(@_)">
                  <c:v>0.3</c:v>
                </c:pt>
                <c:pt idx="4" formatCode="_(* #,##0.00_);_(* \(#,##0.00\);_(* &quot;-&quot;??_);_(@_)">
                  <c:v>0.3</c:v>
                </c:pt>
                <c:pt idx="5" formatCode="_(* #,##0.00_);_(* \(#,##0.00\);_(* &quot;-&quot;??_);_(@_)">
                  <c:v>0.2</c:v>
                </c:pt>
                <c:pt idx="6" formatCode="_(* #,##0.00_);_(* \(#,##0.00\);_(* &quot;-&quot;??_);_(@_)">
                  <c:v>0.2</c:v>
                </c:pt>
                <c:pt idx="7" formatCode="_(* #,##0.00_);_(* \(#,##0.00\);_(* &quot;-&quot;??_);_(@_)">
                  <c:v>0.4</c:v>
                </c:pt>
                <c:pt idx="8" formatCode="_(* #,##0.00_);_(* \(#,##0.00\);_(* &quot;-&quot;??_);_(@_)">
                  <c:v>0.3</c:v>
                </c:pt>
                <c:pt idx="9" formatCode="_(* #,##0.00_);_(* \(#,##0.00\);_(* &quot;-&quot;??_);_(@_)">
                  <c:v>0.3</c:v>
                </c:pt>
                <c:pt idx="10" formatCode="_(* #,##0.00_);_(* \(#,##0.00\);_(* &quot;-&quot;??_);_(@_)">
                  <c:v>0.3</c:v>
                </c:pt>
                <c:pt idx="11" formatCode="_(* #,##0.00_);_(* \(#,##0.00\);_(* &quot;-&quot;??_);_(@_)">
                  <c:v>0.2</c:v>
                </c:pt>
                <c:pt idx="12" formatCode="_(* #,##0.00_);_(* \(#,##0.00\);_(* &quot;-&quot;??_);_(@_)">
                  <c:v>0.1</c:v>
                </c:pt>
                <c:pt idx="13" formatCode="_(* #,##0.00_);_(* \(#,##0.00\);_(* &quot;-&quot;??_);_(@_)">
                  <c:v>0.6</c:v>
                </c:pt>
                <c:pt idx="14" formatCode="_(* #,##0.00_);_(* \(#,##0.00\);_(* &quot;-&quot;??_);_(@_)">
                  <c:v>0.1</c:v>
                </c:pt>
                <c:pt idx="15" formatCode="_(* #,##0.00_);_(* \(#,##0.00\);_(* &quot;-&quot;??_);_(@_)">
                  <c:v>0.3</c:v>
                </c:pt>
                <c:pt idx="16" formatCode="_(* #,##0.00_);_(* \(#,##0.00\);_(* &quot;-&quot;??_);_(@_)">
                  <c:v>0.6</c:v>
                </c:pt>
                <c:pt idx="17" formatCode="_(* #,##0.00_);_(* \(#,##0.00\);_(* &quot;-&quot;??_);_(@_)">
                  <c:v>0.3</c:v>
                </c:pt>
                <c:pt idx="18" formatCode="_(* #,##0.00_);_(* \(#,##0.00\);_(* &quot;-&quot;??_);_(@_)">
                  <c:v>0.3</c:v>
                </c:pt>
                <c:pt idx="19" formatCode="_(* #,##0.00_);_(* \(#,##0.00\);_(* &quot;-&quot;??_);_(@_)">
                  <c:v>0.2</c:v>
                </c:pt>
              </c:numCache>
            </c:numRef>
          </c:xVal>
          <c:yVal>
            <c:numRef>
              <c:f>Perso!$Y$2:$Y$21</c:f>
              <c:numCache>
                <c:formatCode>General</c:formatCode>
                <c:ptCount val="20"/>
                <c:pt idx="0">
                  <c:v>808.85</c:v>
                </c:pt>
                <c:pt idx="1">
                  <c:v>1244.5</c:v>
                </c:pt>
                <c:pt idx="2">
                  <c:v>1127.92</c:v>
                </c:pt>
                <c:pt idx="3">
                  <c:v>1250.0999999999999</c:v>
                </c:pt>
                <c:pt idx="4">
                  <c:v>1411.91</c:v>
                </c:pt>
                <c:pt idx="5">
                  <c:v>1266.79</c:v>
                </c:pt>
                <c:pt idx="6">
                  <c:v>641.14</c:v>
                </c:pt>
                <c:pt idx="7">
                  <c:v>1012.32</c:v>
                </c:pt>
                <c:pt idx="8">
                  <c:v>952.27</c:v>
                </c:pt>
                <c:pt idx="9">
                  <c:v>1276.5</c:v>
                </c:pt>
                <c:pt idx="10">
                  <c:v>1183.1199999999999</c:v>
                </c:pt>
                <c:pt idx="11">
                  <c:v>771.81</c:v>
                </c:pt>
                <c:pt idx="12">
                  <c:v>939.92</c:v>
                </c:pt>
                <c:pt idx="13">
                  <c:v>1333.71</c:v>
                </c:pt>
                <c:pt idx="14">
                  <c:v>1129.94</c:v>
                </c:pt>
                <c:pt idx="15">
                  <c:v>440.17</c:v>
                </c:pt>
                <c:pt idx="16">
                  <c:v>724.29</c:v>
                </c:pt>
                <c:pt idx="17">
                  <c:v>555.07000000000005</c:v>
                </c:pt>
                <c:pt idx="18">
                  <c:v>1627.89</c:v>
                </c:pt>
                <c:pt idx="19">
                  <c:v>1264.3399999999999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0B-42E2-BC1D-F2C1841C01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7533440"/>
        <c:axId val="1107543424"/>
      </c:scatterChart>
      <c:valAx>
        <c:axId val="1107533440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7543424"/>
        <c:crosses val="autoZero"/>
        <c:crossBetween val="midCat"/>
      </c:valAx>
      <c:valAx>
        <c:axId val="11075434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7533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Stable Instable émotionnellement / VMN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Perso!$Y$1</c:f>
              <c:strCache>
                <c:ptCount val="1"/>
                <c:pt idx="0">
                  <c:v>VMN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Perso!$W$2:$W$21</c:f>
              <c:numCache>
                <c:formatCode>0.00</c:formatCode>
                <c:ptCount val="20"/>
                <c:pt idx="0">
                  <c:v>0.64772727272727271</c:v>
                </c:pt>
                <c:pt idx="1">
                  <c:v>8.8636363636363638E-2</c:v>
                </c:pt>
                <c:pt idx="2" formatCode="_(* #,##0.00_);_(* \(#,##0.00\);_(* &quot;-&quot;??_);_(@_)">
                  <c:v>0.2</c:v>
                </c:pt>
                <c:pt idx="3" formatCode="_(* #,##0.00_);_(* \(#,##0.00\);_(* &quot;-&quot;??_);_(@_)">
                  <c:v>0.7</c:v>
                </c:pt>
                <c:pt idx="4" formatCode="_(* #,##0.00_);_(* \(#,##0.00\);_(* &quot;-&quot;??_);_(@_)">
                  <c:v>0.2</c:v>
                </c:pt>
                <c:pt idx="5" formatCode="_(* #,##0.00_);_(* \(#,##0.00\);_(* &quot;-&quot;??_);_(@_)">
                  <c:v>0.8</c:v>
                </c:pt>
                <c:pt idx="6" formatCode="_(* #,##0.00_);_(* \(#,##0.00\);_(* &quot;-&quot;??_);_(@_)">
                  <c:v>0.4</c:v>
                </c:pt>
                <c:pt idx="7" formatCode="_(* #,##0.00_);_(* \(#,##0.00\);_(* &quot;-&quot;??_);_(@_)">
                  <c:v>1</c:v>
                </c:pt>
                <c:pt idx="8" formatCode="_(* #,##0.00_);_(* \(#,##0.00\);_(* &quot;-&quot;??_);_(@_)">
                  <c:v>0.8</c:v>
                </c:pt>
                <c:pt idx="9" formatCode="_(* #,##0.00_);_(* \(#,##0.00\);_(* &quot;-&quot;??_);_(@_)">
                  <c:v>0.5</c:v>
                </c:pt>
                <c:pt idx="10" formatCode="_(* #,##0.00_);_(* \(#,##0.00\);_(* &quot;-&quot;??_);_(@_)">
                  <c:v>0.8</c:v>
                </c:pt>
                <c:pt idx="11" formatCode="_(* #,##0.00_);_(* \(#,##0.00\);_(* &quot;-&quot;??_);_(@_)">
                  <c:v>0.5</c:v>
                </c:pt>
                <c:pt idx="12" formatCode="_(* #,##0.00_);_(* \(#,##0.00\);_(* &quot;-&quot;??_);_(@_)">
                  <c:v>0.4</c:v>
                </c:pt>
                <c:pt idx="13" formatCode="_(* #,##0.00_);_(* \(#,##0.00\);_(* &quot;-&quot;??_);_(@_)">
                  <c:v>0.8</c:v>
                </c:pt>
                <c:pt idx="14" formatCode="_(* #,##0.00_);_(* \(#,##0.00\);_(* &quot;-&quot;??_);_(@_)">
                  <c:v>0.1</c:v>
                </c:pt>
                <c:pt idx="15" formatCode="_(* #,##0.00_);_(* \(#,##0.00\);_(* &quot;-&quot;??_);_(@_)">
                  <c:v>0.2</c:v>
                </c:pt>
                <c:pt idx="16" formatCode="_(* #,##0.00_);_(* \(#,##0.00\);_(* &quot;-&quot;??_);_(@_)">
                  <c:v>0.3</c:v>
                </c:pt>
                <c:pt idx="17" formatCode="_(* #,##0.00_);_(* \(#,##0.00\);_(* &quot;-&quot;??_);_(@_)">
                  <c:v>0.4</c:v>
                </c:pt>
                <c:pt idx="18" formatCode="_(* #,##0.00_);_(* \(#,##0.00\);_(* &quot;-&quot;??_);_(@_)">
                  <c:v>0.2</c:v>
                </c:pt>
                <c:pt idx="19" formatCode="_(* #,##0.00_);_(* \(#,##0.00\);_(* &quot;-&quot;??_);_(@_)">
                  <c:v>0.1</c:v>
                </c:pt>
              </c:numCache>
            </c:numRef>
          </c:xVal>
          <c:yVal>
            <c:numRef>
              <c:f>Perso!$Y$2:$Y$21</c:f>
              <c:numCache>
                <c:formatCode>General</c:formatCode>
                <c:ptCount val="20"/>
                <c:pt idx="0">
                  <c:v>808.85</c:v>
                </c:pt>
                <c:pt idx="1">
                  <c:v>1244.5</c:v>
                </c:pt>
                <c:pt idx="2">
                  <c:v>1127.92</c:v>
                </c:pt>
                <c:pt idx="3">
                  <c:v>1250.0999999999999</c:v>
                </c:pt>
                <c:pt idx="4">
                  <c:v>1411.91</c:v>
                </c:pt>
                <c:pt idx="5">
                  <c:v>1266.79</c:v>
                </c:pt>
                <c:pt idx="6">
                  <c:v>641.14</c:v>
                </c:pt>
                <c:pt idx="7">
                  <c:v>1012.32</c:v>
                </c:pt>
                <c:pt idx="8">
                  <c:v>952.27</c:v>
                </c:pt>
                <c:pt idx="9">
                  <c:v>1276.5</c:v>
                </c:pt>
                <c:pt idx="10">
                  <c:v>1183.1199999999999</c:v>
                </c:pt>
                <c:pt idx="11">
                  <c:v>771.81</c:v>
                </c:pt>
                <c:pt idx="12">
                  <c:v>939.92</c:v>
                </c:pt>
                <c:pt idx="13">
                  <c:v>1333.71</c:v>
                </c:pt>
                <c:pt idx="14">
                  <c:v>1129.94</c:v>
                </c:pt>
                <c:pt idx="15">
                  <c:v>440.17</c:v>
                </c:pt>
                <c:pt idx="16">
                  <c:v>724.29</c:v>
                </c:pt>
                <c:pt idx="17">
                  <c:v>555.07000000000005</c:v>
                </c:pt>
                <c:pt idx="18">
                  <c:v>1627.89</c:v>
                </c:pt>
                <c:pt idx="19">
                  <c:v>1264.3399999999999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EA-4FE3-B9CF-7272491D85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5837152"/>
        <c:axId val="935840064"/>
      </c:scatterChart>
      <c:valAx>
        <c:axId val="935837152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840064"/>
        <c:crosses val="autoZero"/>
        <c:crossBetween val="midCat"/>
      </c:valAx>
      <c:valAx>
        <c:axId val="9358400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837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Ouverture Fermeture à</a:t>
            </a:r>
            <a:r>
              <a:rPr lang="en-US" baseline="0"/>
              <a:t> l'éxpérience / </a:t>
            </a:r>
            <a:r>
              <a:rPr lang="en-US"/>
              <a:t>VMN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Perso!$Y$1</c:f>
              <c:strCache>
                <c:ptCount val="1"/>
                <c:pt idx="0">
                  <c:v>VMN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6914523184601923"/>
                  <c:y val="0.3812204724409448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Perso!$X$2:$X$21</c:f>
              <c:numCache>
                <c:formatCode>0.00</c:formatCode>
                <c:ptCount val="20"/>
                <c:pt idx="0">
                  <c:v>5.6818181818181816E-2</c:v>
                </c:pt>
                <c:pt idx="1">
                  <c:v>1.4772727272727272E-2</c:v>
                </c:pt>
                <c:pt idx="2" formatCode="_(* #,##0.00_);_(* \(#,##0.00\);_(* &quot;-&quot;??_);_(@_)">
                  <c:v>0.1</c:v>
                </c:pt>
                <c:pt idx="3" formatCode="_(* #,##0.00_);_(* \(#,##0.00\);_(* &quot;-&quot;??_);_(@_)">
                  <c:v>0.5</c:v>
                </c:pt>
                <c:pt idx="4" formatCode="_(* #,##0.00_);_(* \(#,##0.00\);_(* &quot;-&quot;??_);_(@_)">
                  <c:v>0.3</c:v>
                </c:pt>
                <c:pt idx="5" formatCode="_(* #,##0.00_);_(* \(#,##0.00\);_(* &quot;-&quot;??_);_(@_)">
                  <c:v>0.4</c:v>
                </c:pt>
                <c:pt idx="6" formatCode="_(* #,##0.00_);_(* \(#,##0.00\);_(* &quot;-&quot;??_);_(@_)">
                  <c:v>0.2</c:v>
                </c:pt>
                <c:pt idx="7" formatCode="_(* #,##0.00_);_(* \(#,##0.00\);_(* &quot;-&quot;??_);_(@_)">
                  <c:v>0.3</c:v>
                </c:pt>
                <c:pt idx="8" formatCode="_(* #,##0.00_);_(* \(#,##0.00\);_(* &quot;-&quot;??_);_(@_)">
                  <c:v>0.1</c:v>
                </c:pt>
                <c:pt idx="9" formatCode="_(* #,##0.00_);_(* \(#,##0.00\);_(* &quot;-&quot;??_);_(@_)">
                  <c:v>0.3</c:v>
                </c:pt>
                <c:pt idx="10" formatCode="_(* #,##0.00_);_(* \(#,##0.00\);_(* &quot;-&quot;??_);_(@_)">
                  <c:v>0.2</c:v>
                </c:pt>
                <c:pt idx="11" formatCode="_(* #,##0.00_);_(* \(#,##0.00\);_(* &quot;-&quot;??_);_(@_)">
                  <c:v>0.1</c:v>
                </c:pt>
                <c:pt idx="12" formatCode="_(* #,##0.00_);_(* \(#,##0.00\);_(* &quot;-&quot;??_);_(@_)">
                  <c:v>0.1</c:v>
                </c:pt>
                <c:pt idx="13" formatCode="_(* #,##0.00_);_(* \(#,##0.00\);_(* &quot;-&quot;??_);_(@_)">
                  <c:v>0.4</c:v>
                </c:pt>
                <c:pt idx="14" formatCode="_(* #,##0.00_);_(* \(#,##0.00\);_(* &quot;-&quot;??_);_(@_)">
                  <c:v>0.1</c:v>
                </c:pt>
                <c:pt idx="15" formatCode="_(* #,##0.00_);_(* \(#,##0.00\);_(* &quot;-&quot;??_);_(@_)">
                  <c:v>0.1</c:v>
                </c:pt>
                <c:pt idx="16" formatCode="_(* #,##0.00_);_(* \(#,##0.00\);_(* &quot;-&quot;??_);_(@_)">
                  <c:v>0.4</c:v>
                </c:pt>
                <c:pt idx="17" formatCode="_(* #,##0.00_);_(* \(#,##0.00\);_(* &quot;-&quot;??_);_(@_)">
                  <c:v>0.2</c:v>
                </c:pt>
                <c:pt idx="18" formatCode="_(* #,##0.00_);_(* \(#,##0.00\);_(* &quot;-&quot;??_);_(@_)">
                  <c:v>0.2</c:v>
                </c:pt>
                <c:pt idx="19" formatCode="_(* #,##0.00_);_(* \(#,##0.00\);_(* &quot;-&quot;??_);_(@_)">
                  <c:v>0.3</c:v>
                </c:pt>
              </c:numCache>
            </c:numRef>
          </c:xVal>
          <c:yVal>
            <c:numRef>
              <c:f>Perso!$Y$2:$Y$21</c:f>
              <c:numCache>
                <c:formatCode>General</c:formatCode>
                <c:ptCount val="20"/>
                <c:pt idx="0">
                  <c:v>808.85</c:v>
                </c:pt>
                <c:pt idx="1">
                  <c:v>1244.5</c:v>
                </c:pt>
                <c:pt idx="2">
                  <c:v>1127.92</c:v>
                </c:pt>
                <c:pt idx="3">
                  <c:v>1250.0999999999999</c:v>
                </c:pt>
                <c:pt idx="4">
                  <c:v>1411.91</c:v>
                </c:pt>
                <c:pt idx="5">
                  <c:v>1266.79</c:v>
                </c:pt>
                <c:pt idx="6">
                  <c:v>641.14</c:v>
                </c:pt>
                <c:pt idx="7">
                  <c:v>1012.32</c:v>
                </c:pt>
                <c:pt idx="8">
                  <c:v>952.27</c:v>
                </c:pt>
                <c:pt idx="9">
                  <c:v>1276.5</c:v>
                </c:pt>
                <c:pt idx="10">
                  <c:v>1183.1199999999999</c:v>
                </c:pt>
                <c:pt idx="11">
                  <c:v>771.81</c:v>
                </c:pt>
                <c:pt idx="12">
                  <c:v>939.92</c:v>
                </c:pt>
                <c:pt idx="13">
                  <c:v>1333.71</c:v>
                </c:pt>
                <c:pt idx="14">
                  <c:v>1129.94</c:v>
                </c:pt>
                <c:pt idx="15">
                  <c:v>440.17</c:v>
                </c:pt>
                <c:pt idx="16">
                  <c:v>724.29</c:v>
                </c:pt>
                <c:pt idx="17">
                  <c:v>555.07000000000005</c:v>
                </c:pt>
                <c:pt idx="18">
                  <c:v>1627.89</c:v>
                </c:pt>
                <c:pt idx="19">
                  <c:v>1264.3399999999999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6F-4D5D-9E20-A5246AF8E2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2048944"/>
        <c:axId val="1172069744"/>
      </c:scatterChart>
      <c:valAx>
        <c:axId val="1172048944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069744"/>
        <c:crosses val="autoZero"/>
        <c:crossBetween val="midCat"/>
      </c:valAx>
      <c:valAx>
        <c:axId val="11720697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048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Impulsivité cognitive/ Vmax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1406277340332459"/>
                  <c:y val="-0.16628207932341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'BIS-10'!$C$2:$C$21</c:f>
              <c:numCache>
                <c:formatCode>General</c:formatCode>
                <c:ptCount val="20"/>
                <c:pt idx="0">
                  <c:v>22</c:v>
                </c:pt>
                <c:pt idx="1">
                  <c:v>27</c:v>
                </c:pt>
                <c:pt idx="2">
                  <c:v>18</c:v>
                </c:pt>
                <c:pt idx="3">
                  <c:v>23</c:v>
                </c:pt>
                <c:pt idx="4">
                  <c:v>21</c:v>
                </c:pt>
                <c:pt idx="5">
                  <c:v>25</c:v>
                </c:pt>
                <c:pt idx="6">
                  <c:v>16</c:v>
                </c:pt>
                <c:pt idx="7">
                  <c:v>26</c:v>
                </c:pt>
                <c:pt idx="8">
                  <c:v>34</c:v>
                </c:pt>
                <c:pt idx="9">
                  <c:v>25</c:v>
                </c:pt>
                <c:pt idx="10">
                  <c:v>24</c:v>
                </c:pt>
                <c:pt idx="11">
                  <c:v>16</c:v>
                </c:pt>
                <c:pt idx="12">
                  <c:v>11</c:v>
                </c:pt>
                <c:pt idx="13">
                  <c:v>22</c:v>
                </c:pt>
                <c:pt idx="14">
                  <c:v>15</c:v>
                </c:pt>
                <c:pt idx="15">
                  <c:v>18</c:v>
                </c:pt>
                <c:pt idx="16">
                  <c:v>13</c:v>
                </c:pt>
                <c:pt idx="17">
                  <c:v>26</c:v>
                </c:pt>
                <c:pt idx="18">
                  <c:v>17</c:v>
                </c:pt>
                <c:pt idx="19">
                  <c:v>20</c:v>
                </c:pt>
              </c:numCache>
            </c:numRef>
          </c:xVal>
          <c:yVal>
            <c:numRef>
              <c:f>'BIS-10'!$F$2:$F$21</c:f>
              <c:numCache>
                <c:formatCode>General</c:formatCode>
                <c:ptCount val="20"/>
                <c:pt idx="0">
                  <c:v>808.85</c:v>
                </c:pt>
                <c:pt idx="1">
                  <c:v>1244.5</c:v>
                </c:pt>
                <c:pt idx="2">
                  <c:v>1127.92</c:v>
                </c:pt>
                <c:pt idx="3">
                  <c:v>1250.0999999999999</c:v>
                </c:pt>
                <c:pt idx="4">
                  <c:v>1411.91</c:v>
                </c:pt>
                <c:pt idx="5">
                  <c:v>1266.79</c:v>
                </c:pt>
                <c:pt idx="6">
                  <c:v>641.14</c:v>
                </c:pt>
                <c:pt idx="7">
                  <c:v>1012.32</c:v>
                </c:pt>
                <c:pt idx="8">
                  <c:v>952.27</c:v>
                </c:pt>
                <c:pt idx="9">
                  <c:v>1276.5</c:v>
                </c:pt>
                <c:pt idx="10">
                  <c:v>1183.1199999999999</c:v>
                </c:pt>
                <c:pt idx="11">
                  <c:v>771.81</c:v>
                </c:pt>
                <c:pt idx="12">
                  <c:v>939.92</c:v>
                </c:pt>
                <c:pt idx="13">
                  <c:v>1333.71</c:v>
                </c:pt>
                <c:pt idx="14">
                  <c:v>1129.94</c:v>
                </c:pt>
                <c:pt idx="15">
                  <c:v>440.17</c:v>
                </c:pt>
                <c:pt idx="16">
                  <c:v>724.29</c:v>
                </c:pt>
                <c:pt idx="17">
                  <c:v>555.07000000000005</c:v>
                </c:pt>
                <c:pt idx="18">
                  <c:v>1627.89</c:v>
                </c:pt>
                <c:pt idx="19">
                  <c:v>1264.3399999999999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E5-48EE-A3BE-C93B121DF4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8696496"/>
        <c:axId val="528694832"/>
      </c:scatterChart>
      <c:valAx>
        <c:axId val="528696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694832"/>
        <c:crosses val="autoZero"/>
        <c:crossBetween val="midCat"/>
      </c:valAx>
      <c:valAx>
        <c:axId val="5286948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696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Non-plannification/ Vmax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1437292382550078"/>
                  <c:y val="0.1765261742708786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'BIS-10'!$D$2:$D$21</c:f>
              <c:numCache>
                <c:formatCode>General</c:formatCode>
                <c:ptCount val="20"/>
                <c:pt idx="0">
                  <c:v>22</c:v>
                </c:pt>
                <c:pt idx="1">
                  <c:v>23</c:v>
                </c:pt>
                <c:pt idx="2">
                  <c:v>26</c:v>
                </c:pt>
                <c:pt idx="3">
                  <c:v>14</c:v>
                </c:pt>
                <c:pt idx="4">
                  <c:v>24</c:v>
                </c:pt>
                <c:pt idx="5">
                  <c:v>22</c:v>
                </c:pt>
                <c:pt idx="6">
                  <c:v>14</c:v>
                </c:pt>
                <c:pt idx="7">
                  <c:v>20</c:v>
                </c:pt>
                <c:pt idx="8">
                  <c:v>24</c:v>
                </c:pt>
                <c:pt idx="9">
                  <c:v>6</c:v>
                </c:pt>
                <c:pt idx="10">
                  <c:v>19</c:v>
                </c:pt>
                <c:pt idx="11">
                  <c:v>17</c:v>
                </c:pt>
                <c:pt idx="12">
                  <c:v>15</c:v>
                </c:pt>
                <c:pt idx="13">
                  <c:v>15</c:v>
                </c:pt>
                <c:pt idx="14">
                  <c:v>13</c:v>
                </c:pt>
                <c:pt idx="15">
                  <c:v>23</c:v>
                </c:pt>
                <c:pt idx="16">
                  <c:v>10</c:v>
                </c:pt>
                <c:pt idx="17">
                  <c:v>24</c:v>
                </c:pt>
                <c:pt idx="18">
                  <c:v>19</c:v>
                </c:pt>
                <c:pt idx="19">
                  <c:v>14</c:v>
                </c:pt>
              </c:numCache>
            </c:numRef>
          </c:xVal>
          <c:yVal>
            <c:numRef>
              <c:f>'BIS-10'!$F$2:$F$21</c:f>
              <c:numCache>
                <c:formatCode>General</c:formatCode>
                <c:ptCount val="20"/>
                <c:pt idx="0">
                  <c:v>808.85</c:v>
                </c:pt>
                <c:pt idx="1">
                  <c:v>1244.5</c:v>
                </c:pt>
                <c:pt idx="2">
                  <c:v>1127.92</c:v>
                </c:pt>
                <c:pt idx="3">
                  <c:v>1250.0999999999999</c:v>
                </c:pt>
                <c:pt idx="4">
                  <c:v>1411.91</c:v>
                </c:pt>
                <c:pt idx="5">
                  <c:v>1266.79</c:v>
                </c:pt>
                <c:pt idx="6">
                  <c:v>641.14</c:v>
                </c:pt>
                <c:pt idx="7">
                  <c:v>1012.32</c:v>
                </c:pt>
                <c:pt idx="8">
                  <c:v>952.27</c:v>
                </c:pt>
                <c:pt idx="9">
                  <c:v>1276.5</c:v>
                </c:pt>
                <c:pt idx="10">
                  <c:v>1183.1199999999999</c:v>
                </c:pt>
                <c:pt idx="11">
                  <c:v>771.81</c:v>
                </c:pt>
                <c:pt idx="12">
                  <c:v>939.92</c:v>
                </c:pt>
                <c:pt idx="13">
                  <c:v>1333.71</c:v>
                </c:pt>
                <c:pt idx="14">
                  <c:v>1129.94</c:v>
                </c:pt>
                <c:pt idx="15">
                  <c:v>440.17</c:v>
                </c:pt>
                <c:pt idx="16">
                  <c:v>724.29</c:v>
                </c:pt>
                <c:pt idx="17">
                  <c:v>555.07000000000005</c:v>
                </c:pt>
                <c:pt idx="18">
                  <c:v>1627.89</c:v>
                </c:pt>
                <c:pt idx="19">
                  <c:v>1264.3399999999999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C7-4FD6-BDE9-9CD3274A26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3251440"/>
        <c:axId val="873249360"/>
      </c:scatterChart>
      <c:valAx>
        <c:axId val="873251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249360"/>
        <c:crosses val="autoZero"/>
        <c:crossBetween val="midCat"/>
      </c:valAx>
      <c:valAx>
        <c:axId val="8732493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251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Tendance à l'ennui / Vmax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7499212598425194"/>
                  <c:y val="-6.324620880723243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BPS!$B$2:$B$21</c:f>
              <c:numCache>
                <c:formatCode>General</c:formatCode>
                <c:ptCount val="20"/>
                <c:pt idx="0">
                  <c:v>121</c:v>
                </c:pt>
                <c:pt idx="1">
                  <c:v>107</c:v>
                </c:pt>
                <c:pt idx="2">
                  <c:v>120</c:v>
                </c:pt>
                <c:pt idx="3">
                  <c:v>123</c:v>
                </c:pt>
                <c:pt idx="4">
                  <c:v>126</c:v>
                </c:pt>
                <c:pt idx="5">
                  <c:v>139</c:v>
                </c:pt>
                <c:pt idx="6">
                  <c:v>91</c:v>
                </c:pt>
                <c:pt idx="7">
                  <c:v>129</c:v>
                </c:pt>
                <c:pt idx="8">
                  <c:v>112</c:v>
                </c:pt>
                <c:pt idx="9">
                  <c:v>113</c:v>
                </c:pt>
                <c:pt idx="10">
                  <c:v>113</c:v>
                </c:pt>
                <c:pt idx="11">
                  <c:v>77</c:v>
                </c:pt>
                <c:pt idx="12">
                  <c:v>93</c:v>
                </c:pt>
                <c:pt idx="13">
                  <c:v>137</c:v>
                </c:pt>
                <c:pt idx="14">
                  <c:v>92</c:v>
                </c:pt>
                <c:pt idx="15">
                  <c:v>119</c:v>
                </c:pt>
                <c:pt idx="16">
                  <c:v>116</c:v>
                </c:pt>
                <c:pt idx="17">
                  <c:v>104</c:v>
                </c:pt>
                <c:pt idx="18">
                  <c:v>96</c:v>
                </c:pt>
                <c:pt idx="19">
                  <c:v>112</c:v>
                </c:pt>
              </c:numCache>
            </c:numRef>
          </c:xVal>
          <c:yVal>
            <c:numRef>
              <c:f>BPS!$C$2:$C$21</c:f>
              <c:numCache>
                <c:formatCode>General</c:formatCode>
                <c:ptCount val="20"/>
                <c:pt idx="0">
                  <c:v>808.85</c:v>
                </c:pt>
                <c:pt idx="1">
                  <c:v>1244.5</c:v>
                </c:pt>
                <c:pt idx="2">
                  <c:v>1127.92</c:v>
                </c:pt>
                <c:pt idx="3">
                  <c:v>1250.0999999999999</c:v>
                </c:pt>
                <c:pt idx="4">
                  <c:v>1411.91</c:v>
                </c:pt>
                <c:pt idx="5">
                  <c:v>1266.79</c:v>
                </c:pt>
                <c:pt idx="6">
                  <c:v>641.14</c:v>
                </c:pt>
                <c:pt idx="7">
                  <c:v>1012.32</c:v>
                </c:pt>
                <c:pt idx="8">
                  <c:v>952.27</c:v>
                </c:pt>
                <c:pt idx="9">
                  <c:v>1276.5</c:v>
                </c:pt>
                <c:pt idx="10">
                  <c:v>1183.1199999999999</c:v>
                </c:pt>
                <c:pt idx="11">
                  <c:v>771.81</c:v>
                </c:pt>
                <c:pt idx="12">
                  <c:v>939.92</c:v>
                </c:pt>
                <c:pt idx="13">
                  <c:v>1333.71</c:v>
                </c:pt>
                <c:pt idx="14">
                  <c:v>1129.94</c:v>
                </c:pt>
                <c:pt idx="15">
                  <c:v>440.17</c:v>
                </c:pt>
                <c:pt idx="16">
                  <c:v>724.29</c:v>
                </c:pt>
                <c:pt idx="17">
                  <c:v>555.07000000000005</c:v>
                </c:pt>
                <c:pt idx="18">
                  <c:v>1627.89</c:v>
                </c:pt>
                <c:pt idx="19">
                  <c:v>1264.3399999999999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EC-47DF-9A18-F335440E92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6466704"/>
        <c:axId val="1026464208"/>
      </c:scatterChart>
      <c:valAx>
        <c:axId val="1026466704"/>
        <c:scaling>
          <c:orientation val="minMax"/>
          <c:min val="5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464208"/>
        <c:crosses val="autoZero"/>
        <c:crossBetween val="midCat"/>
      </c:valAx>
      <c:valAx>
        <c:axId val="10264642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466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Patient impatient / VMN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Perso!$Y$1</c:f>
              <c:strCache>
                <c:ptCount val="1"/>
                <c:pt idx="0">
                  <c:v>VMN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9103674540682415E-2"/>
                  <c:y val="-0.175764800233304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Perso!$C$2:$C$21</c:f>
              <c:numCache>
                <c:formatCode>0.00</c:formatCode>
                <c:ptCount val="20"/>
                <c:pt idx="0">
                  <c:v>0.43181818181818182</c:v>
                </c:pt>
                <c:pt idx="1">
                  <c:v>2.2727272727272731E-3</c:v>
                </c:pt>
                <c:pt idx="2" formatCode="_(* #,##0.00_);_(* \(#,##0.00\);_(* &quot;-&quot;??_);_(@_)">
                  <c:v>0.3</c:v>
                </c:pt>
                <c:pt idx="3" formatCode="_(* #,##0.00_);_(* \(#,##0.00\);_(* &quot;-&quot;??_);_(@_)">
                  <c:v>0.9</c:v>
                </c:pt>
                <c:pt idx="4" formatCode="_(* #,##0.00_);_(* \(#,##0.00\);_(* &quot;-&quot;??_);_(@_)">
                  <c:v>0.3</c:v>
                </c:pt>
                <c:pt idx="5" formatCode="_(* #,##0.00_);_(* \(#,##0.00\);_(* &quot;-&quot;??_);_(@_)">
                  <c:v>0.6</c:v>
                </c:pt>
                <c:pt idx="6" formatCode="_(* #,##0.00_);_(* \(#,##0.00\);_(* &quot;-&quot;??_);_(@_)">
                  <c:v>0.3</c:v>
                </c:pt>
                <c:pt idx="7" formatCode="_(* #,##0.00_);_(* \(#,##0.00\);_(* &quot;-&quot;??_);_(@_)">
                  <c:v>0.7</c:v>
                </c:pt>
                <c:pt idx="8" formatCode="_(* #,##0.00_);_(* \(#,##0.00\);_(* &quot;-&quot;??_);_(@_)">
                  <c:v>0.7</c:v>
                </c:pt>
                <c:pt idx="9" formatCode="_(* #,##0.00_);_(* \(#,##0.00\);_(* &quot;-&quot;??_);_(@_)">
                  <c:v>0.3</c:v>
                </c:pt>
                <c:pt idx="10" formatCode="_(* #,##0.00_);_(* \(#,##0.00\);_(* &quot;-&quot;??_);_(@_)">
                  <c:v>0.6</c:v>
                </c:pt>
                <c:pt idx="11" formatCode="_(* #,##0.00_);_(* \(#,##0.00\);_(* &quot;-&quot;??_);_(@_)">
                  <c:v>0.5</c:v>
                </c:pt>
                <c:pt idx="12" formatCode="_(* #,##0.00_);_(* \(#,##0.00\);_(* &quot;-&quot;??_);_(@_)">
                  <c:v>0.3</c:v>
                </c:pt>
                <c:pt idx="13" formatCode="_(* #,##0.00_);_(* \(#,##0.00\);_(* &quot;-&quot;??_);_(@_)">
                  <c:v>0.4</c:v>
                </c:pt>
                <c:pt idx="14" formatCode="_(* #,##0.00_);_(* \(#,##0.00\);_(* &quot;-&quot;??_);_(@_)">
                  <c:v>0.1</c:v>
                </c:pt>
                <c:pt idx="15" formatCode="_(* #,##0.00_);_(* \(#,##0.00\);_(* &quot;-&quot;??_);_(@_)">
                  <c:v>0.2</c:v>
                </c:pt>
                <c:pt idx="16" formatCode="_(* #,##0.00_);_(* \(#,##0.00\);_(* &quot;-&quot;??_);_(@_)">
                  <c:v>0.5</c:v>
                </c:pt>
                <c:pt idx="17" formatCode="_(* #,##0.00_);_(* \(#,##0.00\);_(* &quot;-&quot;??_);_(@_)">
                  <c:v>0.9</c:v>
                </c:pt>
                <c:pt idx="18" formatCode="_(* #,##0.00_);_(* \(#,##0.00\);_(* &quot;-&quot;??_);_(@_)">
                  <c:v>0.2</c:v>
                </c:pt>
                <c:pt idx="19" formatCode="_(* #,##0.00_);_(* \(#,##0.00\);_(* &quot;-&quot;??_);_(@_)">
                  <c:v>0.9</c:v>
                </c:pt>
              </c:numCache>
            </c:numRef>
          </c:xVal>
          <c:yVal>
            <c:numRef>
              <c:f>Perso!$Y$2:$Y$21</c:f>
              <c:numCache>
                <c:formatCode>General</c:formatCode>
                <c:ptCount val="20"/>
                <c:pt idx="0">
                  <c:v>808.85</c:v>
                </c:pt>
                <c:pt idx="1">
                  <c:v>1244.5</c:v>
                </c:pt>
                <c:pt idx="2">
                  <c:v>1127.92</c:v>
                </c:pt>
                <c:pt idx="3">
                  <c:v>1250.0999999999999</c:v>
                </c:pt>
                <c:pt idx="4">
                  <c:v>1411.91</c:v>
                </c:pt>
                <c:pt idx="5">
                  <c:v>1266.79</c:v>
                </c:pt>
                <c:pt idx="6">
                  <c:v>641.14</c:v>
                </c:pt>
                <c:pt idx="7">
                  <c:v>1012.32</c:v>
                </c:pt>
                <c:pt idx="8">
                  <c:v>952.27</c:v>
                </c:pt>
                <c:pt idx="9">
                  <c:v>1276.5</c:v>
                </c:pt>
                <c:pt idx="10">
                  <c:v>1183.1199999999999</c:v>
                </c:pt>
                <c:pt idx="11">
                  <c:v>771.81</c:v>
                </c:pt>
                <c:pt idx="12">
                  <c:v>939.92</c:v>
                </c:pt>
                <c:pt idx="13">
                  <c:v>1333.71</c:v>
                </c:pt>
                <c:pt idx="14">
                  <c:v>1129.94</c:v>
                </c:pt>
                <c:pt idx="15">
                  <c:v>440.17</c:v>
                </c:pt>
                <c:pt idx="16">
                  <c:v>724.29</c:v>
                </c:pt>
                <c:pt idx="17">
                  <c:v>555.07000000000005</c:v>
                </c:pt>
                <c:pt idx="18">
                  <c:v>1627.89</c:v>
                </c:pt>
                <c:pt idx="19">
                  <c:v>1264.3399999999999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7E-4FD0-8CEA-1217BE1C89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5131408"/>
        <c:axId val="1005130992"/>
      </c:scatterChart>
      <c:valAx>
        <c:axId val="1005131408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5130992"/>
        <c:crosses val="autoZero"/>
        <c:crossBetween val="midCat"/>
      </c:valAx>
      <c:valAx>
        <c:axId val="10051309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5131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Réfléchit impulsif / VMN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Perso!$Y$1</c:f>
              <c:strCache>
                <c:ptCount val="1"/>
                <c:pt idx="0">
                  <c:v>VMN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4844488188976382E-2"/>
                  <c:y val="0.299988699329250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Perso!$B$2:$B$21</c:f>
              <c:numCache>
                <c:formatCode>0.00</c:formatCode>
                <c:ptCount val="20"/>
                <c:pt idx="0">
                  <c:v>0.44318181818181818</c:v>
                </c:pt>
                <c:pt idx="1">
                  <c:v>1.8181818181818184E-2</c:v>
                </c:pt>
                <c:pt idx="2" formatCode="_(* #,##0.00_);_(* \(#,##0.00\);_(* &quot;-&quot;??_);_(@_)">
                  <c:v>0.2</c:v>
                </c:pt>
                <c:pt idx="3" formatCode="_(* #,##0.00_);_(* \(#,##0.00\);_(* &quot;-&quot;??_);_(@_)">
                  <c:v>0.7</c:v>
                </c:pt>
                <c:pt idx="4" formatCode="_(* #,##0.00_);_(* \(#,##0.00\);_(* &quot;-&quot;??_);_(@_)">
                  <c:v>0.2</c:v>
                </c:pt>
                <c:pt idx="5" formatCode="_(* #,##0.00_);_(* \(#,##0.00\);_(* &quot;-&quot;??_);_(@_)">
                  <c:v>0.6</c:v>
                </c:pt>
                <c:pt idx="6" formatCode="_(* #,##0.00_);_(* \(#,##0.00\);_(* &quot;-&quot;??_);_(@_)">
                  <c:v>0.3</c:v>
                </c:pt>
                <c:pt idx="7" formatCode="_(* #,##0.00_);_(* \(#,##0.00\);_(* &quot;-&quot;??_);_(@_)">
                  <c:v>0.8</c:v>
                </c:pt>
                <c:pt idx="8" formatCode="_(* #,##0.00_);_(* \(#,##0.00\);_(* &quot;-&quot;??_);_(@_)">
                  <c:v>0.5</c:v>
                </c:pt>
                <c:pt idx="9" formatCode="_(* #,##0.00_);_(* \(#,##0.00\);_(* &quot;-&quot;??_);_(@_)">
                  <c:v>0.4</c:v>
                </c:pt>
                <c:pt idx="10" formatCode="_(* #,##0.00_);_(* \(#,##0.00\);_(* &quot;-&quot;??_);_(@_)">
                  <c:v>0.8</c:v>
                </c:pt>
                <c:pt idx="11" formatCode="_(* #,##0.00_);_(* \(#,##0.00\);_(* &quot;-&quot;??_);_(@_)">
                  <c:v>0.3</c:v>
                </c:pt>
                <c:pt idx="12" formatCode="_(* #,##0.00_);_(* \(#,##0.00\);_(* &quot;-&quot;??_);_(@_)">
                  <c:v>0.1</c:v>
                </c:pt>
                <c:pt idx="13" formatCode="_(* #,##0.00_);_(* \(#,##0.00\);_(* &quot;-&quot;??_);_(@_)">
                  <c:v>0.6</c:v>
                </c:pt>
                <c:pt idx="14" formatCode="_(* #,##0.00_);_(* \(#,##0.00\);_(* &quot;-&quot;??_);_(@_)">
                  <c:v>0.1</c:v>
                </c:pt>
                <c:pt idx="15" formatCode="_(* #,##0.00_);_(* \(#,##0.00\);_(* &quot;-&quot;??_);_(@_)">
                  <c:v>0.2</c:v>
                </c:pt>
                <c:pt idx="16" formatCode="_(* #,##0.00_);_(* \(#,##0.00\);_(* &quot;-&quot;??_);_(@_)">
                  <c:v>0.3</c:v>
                </c:pt>
                <c:pt idx="17" formatCode="_(* #,##0.00_);_(* \(#,##0.00\);_(* &quot;-&quot;??_);_(@_)">
                  <c:v>0.4</c:v>
                </c:pt>
                <c:pt idx="18" formatCode="_(* #,##0.00_);_(* \(#,##0.00\);_(* &quot;-&quot;??_);_(@_)">
                  <c:v>0.2</c:v>
                </c:pt>
                <c:pt idx="19" formatCode="_(* #,##0.00_);_(* \(#,##0.00\);_(* &quot;-&quot;??_);_(@_)">
                  <c:v>0.8</c:v>
                </c:pt>
              </c:numCache>
            </c:numRef>
          </c:xVal>
          <c:yVal>
            <c:numRef>
              <c:f>Perso!$Y$2:$Y$21</c:f>
              <c:numCache>
                <c:formatCode>General</c:formatCode>
                <c:ptCount val="20"/>
                <c:pt idx="0">
                  <c:v>808.85</c:v>
                </c:pt>
                <c:pt idx="1">
                  <c:v>1244.5</c:v>
                </c:pt>
                <c:pt idx="2">
                  <c:v>1127.92</c:v>
                </c:pt>
                <c:pt idx="3">
                  <c:v>1250.0999999999999</c:v>
                </c:pt>
                <c:pt idx="4">
                  <c:v>1411.91</c:v>
                </c:pt>
                <c:pt idx="5">
                  <c:v>1266.79</c:v>
                </c:pt>
                <c:pt idx="6">
                  <c:v>641.14</c:v>
                </c:pt>
                <c:pt idx="7">
                  <c:v>1012.32</c:v>
                </c:pt>
                <c:pt idx="8">
                  <c:v>952.27</c:v>
                </c:pt>
                <c:pt idx="9">
                  <c:v>1276.5</c:v>
                </c:pt>
                <c:pt idx="10">
                  <c:v>1183.1199999999999</c:v>
                </c:pt>
                <c:pt idx="11">
                  <c:v>771.81</c:v>
                </c:pt>
                <c:pt idx="12">
                  <c:v>939.92</c:v>
                </c:pt>
                <c:pt idx="13">
                  <c:v>1333.71</c:v>
                </c:pt>
                <c:pt idx="14">
                  <c:v>1129.94</c:v>
                </c:pt>
                <c:pt idx="15">
                  <c:v>440.17</c:v>
                </c:pt>
                <c:pt idx="16">
                  <c:v>724.29</c:v>
                </c:pt>
                <c:pt idx="17">
                  <c:v>555.07000000000005</c:v>
                </c:pt>
                <c:pt idx="18">
                  <c:v>1627.89</c:v>
                </c:pt>
                <c:pt idx="19">
                  <c:v>1264.3399999999999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FB-4B04-BC86-8B68076DFE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0201088"/>
        <c:axId val="1037082720"/>
      </c:scatterChart>
      <c:valAx>
        <c:axId val="870201088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7082720"/>
        <c:crosses val="autoZero"/>
        <c:crossBetween val="midCat"/>
      </c:valAx>
      <c:valAx>
        <c:axId val="10370827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201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Mesuré Passionné/ VMN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Perso!$Y$1</c:f>
              <c:strCache>
                <c:ptCount val="1"/>
                <c:pt idx="0">
                  <c:v>VMN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7002012248468942"/>
                  <c:y val="-0.2461924030329542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Perso!$D$2:$D$21</c:f>
              <c:numCache>
                <c:formatCode>0.00</c:formatCode>
                <c:ptCount val="20"/>
                <c:pt idx="0">
                  <c:v>0.89772727272727271</c:v>
                </c:pt>
                <c:pt idx="1">
                  <c:v>3.2954545454545452E-2</c:v>
                </c:pt>
                <c:pt idx="2" formatCode="_(* #,##0.00_);_(* \(#,##0.00\);_(* &quot;-&quot;??_);_(@_)">
                  <c:v>0.4</c:v>
                </c:pt>
                <c:pt idx="3" formatCode="_(* #,##0.00_);_(* \(#,##0.00\);_(* &quot;-&quot;??_);_(@_)">
                  <c:v>0.7</c:v>
                </c:pt>
                <c:pt idx="4" formatCode="_(* #,##0.00_);_(* \(#,##0.00\);_(* &quot;-&quot;??_);_(@_)">
                  <c:v>0.8</c:v>
                </c:pt>
                <c:pt idx="5" formatCode="_(* #,##0.00_);_(* \(#,##0.00\);_(* &quot;-&quot;??_);_(@_)">
                  <c:v>0.9</c:v>
                </c:pt>
                <c:pt idx="6" formatCode="_(* #,##0.00_);_(* \(#,##0.00\);_(* &quot;-&quot;??_);_(@_)">
                  <c:v>0.9</c:v>
                </c:pt>
                <c:pt idx="7" formatCode="_(* #,##0.00_);_(* \(#,##0.00\);_(* &quot;-&quot;??_);_(@_)">
                  <c:v>0.9</c:v>
                </c:pt>
                <c:pt idx="8" formatCode="_(* #,##0.00_);_(* \(#,##0.00\);_(* &quot;-&quot;??_);_(@_)">
                  <c:v>0.8</c:v>
                </c:pt>
                <c:pt idx="9" formatCode="_(* #,##0.00_);_(* \(#,##0.00\);_(* &quot;-&quot;??_);_(@_)">
                  <c:v>0.8</c:v>
                </c:pt>
                <c:pt idx="10" formatCode="_(* #,##0.00_);_(* \(#,##0.00\);_(* &quot;-&quot;??_);_(@_)">
                  <c:v>0.8</c:v>
                </c:pt>
                <c:pt idx="11" formatCode="_(* #,##0.00_);_(* \(#,##0.00\);_(* &quot;-&quot;??_);_(@_)">
                  <c:v>0.8</c:v>
                </c:pt>
                <c:pt idx="12" formatCode="_(* #,##0.00_);_(* \(#,##0.00\);_(* &quot;-&quot;??_);_(@_)">
                  <c:v>0.6</c:v>
                </c:pt>
                <c:pt idx="13" formatCode="_(* #,##0.00_);_(* \(#,##0.00\);_(* &quot;-&quot;??_);_(@_)">
                  <c:v>0.9</c:v>
                </c:pt>
                <c:pt idx="14" formatCode="_(* #,##0.00_);_(* \(#,##0.00\);_(* &quot;-&quot;??_);_(@_)">
                  <c:v>1</c:v>
                </c:pt>
                <c:pt idx="15" formatCode="_(* #,##0.00_);_(* \(#,##0.00\);_(* &quot;-&quot;??_);_(@_)">
                  <c:v>0.5</c:v>
                </c:pt>
                <c:pt idx="16" formatCode="_(* #,##0.00_);_(* \(#,##0.00\);_(* &quot;-&quot;??_);_(@_)">
                  <c:v>0.4</c:v>
                </c:pt>
                <c:pt idx="17" formatCode="_(* #,##0.00_);_(* \(#,##0.00\);_(* &quot;-&quot;??_);_(@_)">
                  <c:v>0.8</c:v>
                </c:pt>
                <c:pt idx="18" formatCode="_(* #,##0.00_);_(* \(#,##0.00\);_(* &quot;-&quot;??_);_(@_)">
                  <c:v>0.2</c:v>
                </c:pt>
                <c:pt idx="19" formatCode="_(* #,##0.00_);_(* \(#,##0.00\);_(* &quot;-&quot;??_);_(@_)">
                  <c:v>0.6</c:v>
                </c:pt>
              </c:numCache>
            </c:numRef>
          </c:xVal>
          <c:yVal>
            <c:numRef>
              <c:f>Perso!$Y$2:$Y$21</c:f>
              <c:numCache>
                <c:formatCode>General</c:formatCode>
                <c:ptCount val="20"/>
                <c:pt idx="0">
                  <c:v>808.85</c:v>
                </c:pt>
                <c:pt idx="1">
                  <c:v>1244.5</c:v>
                </c:pt>
                <c:pt idx="2">
                  <c:v>1127.92</c:v>
                </c:pt>
                <c:pt idx="3">
                  <c:v>1250.0999999999999</c:v>
                </c:pt>
                <c:pt idx="4">
                  <c:v>1411.91</c:v>
                </c:pt>
                <c:pt idx="5">
                  <c:v>1266.79</c:v>
                </c:pt>
                <c:pt idx="6">
                  <c:v>641.14</c:v>
                </c:pt>
                <c:pt idx="7">
                  <c:v>1012.32</c:v>
                </c:pt>
                <c:pt idx="8">
                  <c:v>952.27</c:v>
                </c:pt>
                <c:pt idx="9">
                  <c:v>1276.5</c:v>
                </c:pt>
                <c:pt idx="10">
                  <c:v>1183.1199999999999</c:v>
                </c:pt>
                <c:pt idx="11">
                  <c:v>771.81</c:v>
                </c:pt>
                <c:pt idx="12">
                  <c:v>939.92</c:v>
                </c:pt>
                <c:pt idx="13">
                  <c:v>1333.71</c:v>
                </c:pt>
                <c:pt idx="14">
                  <c:v>1129.94</c:v>
                </c:pt>
                <c:pt idx="15">
                  <c:v>440.17</c:v>
                </c:pt>
                <c:pt idx="16">
                  <c:v>724.29</c:v>
                </c:pt>
                <c:pt idx="17">
                  <c:v>555.07000000000005</c:v>
                </c:pt>
                <c:pt idx="18">
                  <c:v>1627.89</c:v>
                </c:pt>
                <c:pt idx="19">
                  <c:v>1264.3399999999999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35-425B-B15D-7A44174892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4209232"/>
        <c:axId val="1064219632"/>
      </c:scatterChart>
      <c:valAx>
        <c:axId val="1064209232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4219632"/>
        <c:crosses val="autoZero"/>
        <c:crossBetween val="midCat"/>
      </c:valAx>
      <c:valAx>
        <c:axId val="10642196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4209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Anxieux détendu/ VMN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Perso!$Y$1</c:f>
              <c:strCache>
                <c:ptCount val="1"/>
                <c:pt idx="0">
                  <c:v>VMN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1410454943132109"/>
                  <c:y val="0.3477693934091572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Perso!$G$2:$G$21</c:f>
              <c:numCache>
                <c:formatCode>0.00</c:formatCode>
                <c:ptCount val="20"/>
                <c:pt idx="0">
                  <c:v>0.22727272727272727</c:v>
                </c:pt>
                <c:pt idx="1">
                  <c:v>3.6363636363636369E-2</c:v>
                </c:pt>
                <c:pt idx="2" formatCode="_(* #,##0.00_);_(* \(#,##0.00\);_(* &quot;-&quot;??_);_(@_)">
                  <c:v>0.7</c:v>
                </c:pt>
                <c:pt idx="3" formatCode="_(* #,##0.00_);_(* \(#,##0.00\);_(* &quot;-&quot;??_);_(@_)">
                  <c:v>0.2</c:v>
                </c:pt>
                <c:pt idx="4" formatCode="_(* #,##0.00_);_(* \(#,##0.00\);_(* &quot;-&quot;??_);_(@_)">
                  <c:v>0.9</c:v>
                </c:pt>
                <c:pt idx="5" formatCode="_(* #,##0.00_);_(* \(#,##0.00\);_(* &quot;-&quot;??_);_(@_)">
                  <c:v>0.3</c:v>
                </c:pt>
                <c:pt idx="6" formatCode="_(* #,##0.00_);_(* \(#,##0.00\);_(* &quot;-&quot;??_);_(@_)">
                  <c:v>0.5</c:v>
                </c:pt>
                <c:pt idx="7" formatCode="_(* #,##0.00_);_(* \(#,##0.00\);_(* &quot;-&quot;??_);_(@_)">
                  <c:v>0.2</c:v>
                </c:pt>
                <c:pt idx="8" formatCode="_(* #,##0.00_);_(* \(#,##0.00\);_(* &quot;-&quot;??_);_(@_)">
                  <c:v>0.4</c:v>
                </c:pt>
                <c:pt idx="9" formatCode="_(* #,##0.00_);_(* \(#,##0.00\);_(* &quot;-&quot;??_);_(@_)">
                  <c:v>0.2</c:v>
                </c:pt>
                <c:pt idx="10" formatCode="_(* #,##0.00_);_(* \(#,##0.00\);_(* &quot;-&quot;??_);_(@_)">
                  <c:v>0.2</c:v>
                </c:pt>
                <c:pt idx="11" formatCode="_(* #,##0.00_);_(* \(#,##0.00\);_(* &quot;-&quot;??_);_(@_)">
                  <c:v>0.4</c:v>
                </c:pt>
                <c:pt idx="12" formatCode="_(* #,##0.00_);_(* \(#,##0.00\);_(* &quot;-&quot;??_);_(@_)">
                  <c:v>0.6</c:v>
                </c:pt>
                <c:pt idx="13" formatCode="_(* #,##0.00_);_(* \(#,##0.00\);_(* &quot;-&quot;??_);_(@_)">
                  <c:v>0.4</c:v>
                </c:pt>
                <c:pt idx="14" formatCode="_(* #,##0.00_);_(* \(#,##0.00\);_(* &quot;-&quot;??_);_(@_)">
                  <c:v>0.5</c:v>
                </c:pt>
                <c:pt idx="15" formatCode="_(* #,##0.00_);_(* \(#,##0.00\);_(* &quot;-&quot;??_);_(@_)">
                  <c:v>0.8</c:v>
                </c:pt>
                <c:pt idx="16" formatCode="_(* #,##0.00_);_(* \(#,##0.00\);_(* &quot;-&quot;??_);_(@_)">
                  <c:v>0.2</c:v>
                </c:pt>
                <c:pt idx="17" formatCode="_(* #,##0.00_);_(* \(#,##0.00\);_(* &quot;-&quot;??_);_(@_)">
                  <c:v>0.2</c:v>
                </c:pt>
                <c:pt idx="18" formatCode="_(* #,##0.00_);_(* \(#,##0.00\);_(* &quot;-&quot;??_);_(@_)">
                  <c:v>0.8</c:v>
                </c:pt>
                <c:pt idx="19" formatCode="_(* #,##0.00_);_(* \(#,##0.00\);_(* &quot;-&quot;??_);_(@_)">
                  <c:v>0.6</c:v>
                </c:pt>
              </c:numCache>
            </c:numRef>
          </c:xVal>
          <c:yVal>
            <c:numRef>
              <c:f>Perso!$Y$2:$Y$21</c:f>
              <c:numCache>
                <c:formatCode>General</c:formatCode>
                <c:ptCount val="20"/>
                <c:pt idx="0">
                  <c:v>808.85</c:v>
                </c:pt>
                <c:pt idx="1">
                  <c:v>1244.5</c:v>
                </c:pt>
                <c:pt idx="2">
                  <c:v>1127.92</c:v>
                </c:pt>
                <c:pt idx="3">
                  <c:v>1250.0999999999999</c:v>
                </c:pt>
                <c:pt idx="4">
                  <c:v>1411.91</c:v>
                </c:pt>
                <c:pt idx="5">
                  <c:v>1266.79</c:v>
                </c:pt>
                <c:pt idx="6">
                  <c:v>641.14</c:v>
                </c:pt>
                <c:pt idx="7">
                  <c:v>1012.32</c:v>
                </c:pt>
                <c:pt idx="8">
                  <c:v>952.27</c:v>
                </c:pt>
                <c:pt idx="9">
                  <c:v>1276.5</c:v>
                </c:pt>
                <c:pt idx="10">
                  <c:v>1183.1199999999999</c:v>
                </c:pt>
                <c:pt idx="11">
                  <c:v>771.81</c:v>
                </c:pt>
                <c:pt idx="12">
                  <c:v>939.92</c:v>
                </c:pt>
                <c:pt idx="13">
                  <c:v>1333.71</c:v>
                </c:pt>
                <c:pt idx="14">
                  <c:v>1129.94</c:v>
                </c:pt>
                <c:pt idx="15">
                  <c:v>440.17</c:v>
                </c:pt>
                <c:pt idx="16">
                  <c:v>724.29</c:v>
                </c:pt>
                <c:pt idx="17">
                  <c:v>555.07000000000005</c:v>
                </c:pt>
                <c:pt idx="18">
                  <c:v>1627.89</c:v>
                </c:pt>
                <c:pt idx="19">
                  <c:v>1264.3399999999999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71-4AF3-BC62-572A634741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8866320"/>
        <c:axId val="928867152"/>
      </c:scatterChart>
      <c:valAx>
        <c:axId val="928866320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8867152"/>
        <c:crosses val="autoZero"/>
        <c:crossBetween val="midCat"/>
      </c:valAx>
      <c:valAx>
        <c:axId val="9288671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8866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3.xml"/><Relationship Id="rId13" Type="http://schemas.openxmlformats.org/officeDocument/2006/relationships/chart" Target="../charts/chart18.xml"/><Relationship Id="rId18" Type="http://schemas.openxmlformats.org/officeDocument/2006/relationships/chart" Target="../charts/chart23.xml"/><Relationship Id="rId3" Type="http://schemas.openxmlformats.org/officeDocument/2006/relationships/chart" Target="../charts/chart8.xml"/><Relationship Id="rId21" Type="http://schemas.openxmlformats.org/officeDocument/2006/relationships/chart" Target="../charts/chart26.xml"/><Relationship Id="rId7" Type="http://schemas.openxmlformats.org/officeDocument/2006/relationships/chart" Target="../charts/chart12.xml"/><Relationship Id="rId12" Type="http://schemas.openxmlformats.org/officeDocument/2006/relationships/chart" Target="../charts/chart17.xml"/><Relationship Id="rId17" Type="http://schemas.openxmlformats.org/officeDocument/2006/relationships/chart" Target="../charts/chart22.xml"/><Relationship Id="rId2" Type="http://schemas.openxmlformats.org/officeDocument/2006/relationships/chart" Target="../charts/chart7.xml"/><Relationship Id="rId16" Type="http://schemas.openxmlformats.org/officeDocument/2006/relationships/chart" Target="../charts/chart21.xml"/><Relationship Id="rId20" Type="http://schemas.openxmlformats.org/officeDocument/2006/relationships/chart" Target="../charts/chart25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11" Type="http://schemas.openxmlformats.org/officeDocument/2006/relationships/chart" Target="../charts/chart16.xml"/><Relationship Id="rId5" Type="http://schemas.openxmlformats.org/officeDocument/2006/relationships/chart" Target="../charts/chart10.xml"/><Relationship Id="rId15" Type="http://schemas.openxmlformats.org/officeDocument/2006/relationships/chart" Target="../charts/chart20.xml"/><Relationship Id="rId10" Type="http://schemas.openxmlformats.org/officeDocument/2006/relationships/chart" Target="../charts/chart15.xml"/><Relationship Id="rId19" Type="http://schemas.openxmlformats.org/officeDocument/2006/relationships/chart" Target="../charts/chart24.xml"/><Relationship Id="rId4" Type="http://schemas.openxmlformats.org/officeDocument/2006/relationships/chart" Target="../charts/chart9.xml"/><Relationship Id="rId9" Type="http://schemas.openxmlformats.org/officeDocument/2006/relationships/chart" Target="../charts/chart14.xml"/><Relationship Id="rId14" Type="http://schemas.openxmlformats.org/officeDocument/2006/relationships/chart" Target="../charts/chart19.xml"/><Relationship Id="rId22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729797</xdr:colOff>
      <xdr:row>0</xdr:row>
      <xdr:rowOff>151493</xdr:rowOff>
    </xdr:from>
    <xdr:to>
      <xdr:col>12</xdr:col>
      <xdr:colOff>36286</xdr:colOff>
      <xdr:row>10</xdr:row>
      <xdr:rowOff>154214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8FE98A65-23C8-4545-AA04-3438B13501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10432</xdr:colOff>
      <xdr:row>11</xdr:row>
      <xdr:rowOff>137886</xdr:rowOff>
    </xdr:from>
    <xdr:to>
      <xdr:col>12</xdr:col>
      <xdr:colOff>45357</xdr:colOff>
      <xdr:row>23</xdr:row>
      <xdr:rowOff>27214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8A0697C7-D5D0-4099-9B17-AF19791D03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190500</xdr:colOff>
      <xdr:row>11</xdr:row>
      <xdr:rowOff>127000</xdr:rowOff>
    </xdr:from>
    <xdr:to>
      <xdr:col>17</xdr:col>
      <xdr:colOff>40822</xdr:colOff>
      <xdr:row>23</xdr:row>
      <xdr:rowOff>78922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19175C26-2E40-4F05-B82D-9FC3DD50D7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122465</xdr:colOff>
      <xdr:row>0</xdr:row>
      <xdr:rowOff>163286</xdr:rowOff>
    </xdr:from>
    <xdr:to>
      <xdr:col>16</xdr:col>
      <xdr:colOff>589644</xdr:colOff>
      <xdr:row>10</xdr:row>
      <xdr:rowOff>108858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6CAEFB80-4FA9-49A1-9B9E-F2C5B00525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240393</xdr:colOff>
      <xdr:row>2</xdr:row>
      <xdr:rowOff>175078</xdr:rowOff>
    </xdr:from>
    <xdr:to>
      <xdr:col>10</xdr:col>
      <xdr:colOff>240393</xdr:colOff>
      <xdr:row>18</xdr:row>
      <xdr:rowOff>15421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9F849039-DCE4-4646-86B0-075168577E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801688</xdr:colOff>
      <xdr:row>22</xdr:row>
      <xdr:rowOff>65088</xdr:rowOff>
    </xdr:from>
    <xdr:to>
      <xdr:col>8</xdr:col>
      <xdr:colOff>1246188</xdr:colOff>
      <xdr:row>36</xdr:row>
      <xdr:rowOff>141288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CFED6AAE-1307-4539-A3AC-D32D757948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22</xdr:row>
      <xdr:rowOff>33338</xdr:rowOff>
    </xdr:from>
    <xdr:to>
      <xdr:col>4</xdr:col>
      <xdr:colOff>508000</xdr:colOff>
      <xdr:row>36</xdr:row>
      <xdr:rowOff>109538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F3B794C2-F498-429A-9F91-1128619AA5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1468438</xdr:colOff>
      <xdr:row>22</xdr:row>
      <xdr:rowOff>96838</xdr:rowOff>
    </xdr:from>
    <xdr:to>
      <xdr:col>12</xdr:col>
      <xdr:colOff>357188</xdr:colOff>
      <xdr:row>36</xdr:row>
      <xdr:rowOff>173038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2E7778D5-F0D5-41B9-BA9D-C611C72075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769938</xdr:colOff>
      <xdr:row>22</xdr:row>
      <xdr:rowOff>96838</xdr:rowOff>
    </xdr:from>
    <xdr:to>
      <xdr:col>21</xdr:col>
      <xdr:colOff>627063</xdr:colOff>
      <xdr:row>36</xdr:row>
      <xdr:rowOff>173038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FE173276-93B1-4ADD-A5DF-7DF290933B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674688</xdr:colOff>
      <xdr:row>23</xdr:row>
      <xdr:rowOff>1588</xdr:rowOff>
    </xdr:from>
    <xdr:to>
      <xdr:col>17</xdr:col>
      <xdr:colOff>325438</xdr:colOff>
      <xdr:row>37</xdr:row>
      <xdr:rowOff>77788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F0D81E54-51D9-45A2-BFD7-E3B49589FD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992188</xdr:colOff>
      <xdr:row>23</xdr:row>
      <xdr:rowOff>1588</xdr:rowOff>
    </xdr:from>
    <xdr:to>
      <xdr:col>26</xdr:col>
      <xdr:colOff>436563</xdr:colOff>
      <xdr:row>37</xdr:row>
      <xdr:rowOff>77788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7FB2D2D2-E5C3-44F7-92ED-777FED11F1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103188</xdr:colOff>
      <xdr:row>38</xdr:row>
      <xdr:rowOff>33338</xdr:rowOff>
    </xdr:from>
    <xdr:to>
      <xdr:col>4</xdr:col>
      <xdr:colOff>611188</xdr:colOff>
      <xdr:row>52</xdr:row>
      <xdr:rowOff>109538</xdr:rowOff>
    </xdr:to>
    <xdr:graphicFrame macro="">
      <xdr:nvGraphicFramePr>
        <xdr:cNvPr id="12" name="Graphique 11">
          <a:extLst>
            <a:ext uri="{FF2B5EF4-FFF2-40B4-BE49-F238E27FC236}">
              <a16:creationId xmlns:a16="http://schemas.microsoft.com/office/drawing/2014/main" id="{AEAEE816-3E5D-42E9-BC41-A275A03632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55563</xdr:colOff>
      <xdr:row>38</xdr:row>
      <xdr:rowOff>160338</xdr:rowOff>
    </xdr:from>
    <xdr:to>
      <xdr:col>8</xdr:col>
      <xdr:colOff>1452563</xdr:colOff>
      <xdr:row>53</xdr:row>
      <xdr:rowOff>46038</xdr:rowOff>
    </xdr:to>
    <xdr:graphicFrame macro="">
      <xdr:nvGraphicFramePr>
        <xdr:cNvPr id="13" name="Graphique 12">
          <a:extLst>
            <a:ext uri="{FF2B5EF4-FFF2-40B4-BE49-F238E27FC236}">
              <a16:creationId xmlns:a16="http://schemas.microsoft.com/office/drawing/2014/main" id="{241BE0B1-CECE-4870-91B7-BB02E19801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103188</xdr:colOff>
      <xdr:row>39</xdr:row>
      <xdr:rowOff>17463</xdr:rowOff>
    </xdr:from>
    <xdr:to>
      <xdr:col>12</xdr:col>
      <xdr:colOff>563563</xdr:colOff>
      <xdr:row>53</xdr:row>
      <xdr:rowOff>93663</xdr:rowOff>
    </xdr:to>
    <xdr:graphicFrame macro="">
      <xdr:nvGraphicFramePr>
        <xdr:cNvPr id="14" name="Graphique 13">
          <a:extLst>
            <a:ext uri="{FF2B5EF4-FFF2-40B4-BE49-F238E27FC236}">
              <a16:creationId xmlns:a16="http://schemas.microsoft.com/office/drawing/2014/main" id="{BC49830A-05D0-4D9B-8B4D-546E705B05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849313</xdr:colOff>
      <xdr:row>39</xdr:row>
      <xdr:rowOff>96838</xdr:rowOff>
    </xdr:from>
    <xdr:to>
      <xdr:col>17</xdr:col>
      <xdr:colOff>500063</xdr:colOff>
      <xdr:row>53</xdr:row>
      <xdr:rowOff>173038</xdr:rowOff>
    </xdr:to>
    <xdr:graphicFrame macro="">
      <xdr:nvGraphicFramePr>
        <xdr:cNvPr id="15" name="Graphique 14">
          <a:extLst>
            <a:ext uri="{FF2B5EF4-FFF2-40B4-BE49-F238E27FC236}">
              <a16:creationId xmlns:a16="http://schemas.microsoft.com/office/drawing/2014/main" id="{8E23BBD2-5177-4771-807D-845DAEFA2A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17</xdr:col>
      <xdr:colOff>833438</xdr:colOff>
      <xdr:row>39</xdr:row>
      <xdr:rowOff>65088</xdr:rowOff>
    </xdr:from>
    <xdr:to>
      <xdr:col>21</xdr:col>
      <xdr:colOff>690563</xdr:colOff>
      <xdr:row>53</xdr:row>
      <xdr:rowOff>141288</xdr:rowOff>
    </xdr:to>
    <xdr:graphicFrame macro="">
      <xdr:nvGraphicFramePr>
        <xdr:cNvPr id="16" name="Graphique 15">
          <a:extLst>
            <a:ext uri="{FF2B5EF4-FFF2-40B4-BE49-F238E27FC236}">
              <a16:creationId xmlns:a16="http://schemas.microsoft.com/office/drawing/2014/main" id="{E454D3DC-FD0F-4AE7-AF08-6FE7B77757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21</xdr:col>
      <xdr:colOff>1135063</xdr:colOff>
      <xdr:row>39</xdr:row>
      <xdr:rowOff>49213</xdr:rowOff>
    </xdr:from>
    <xdr:to>
      <xdr:col>26</xdr:col>
      <xdr:colOff>579438</xdr:colOff>
      <xdr:row>53</xdr:row>
      <xdr:rowOff>125413</xdr:rowOff>
    </xdr:to>
    <xdr:graphicFrame macro="">
      <xdr:nvGraphicFramePr>
        <xdr:cNvPr id="17" name="Graphique 16">
          <a:extLst>
            <a:ext uri="{FF2B5EF4-FFF2-40B4-BE49-F238E27FC236}">
              <a16:creationId xmlns:a16="http://schemas.microsoft.com/office/drawing/2014/main" id="{C2E96C88-C832-4401-BAF2-CF94F02EAA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246063</xdr:colOff>
      <xdr:row>53</xdr:row>
      <xdr:rowOff>80963</xdr:rowOff>
    </xdr:from>
    <xdr:to>
      <xdr:col>4</xdr:col>
      <xdr:colOff>754063</xdr:colOff>
      <xdr:row>67</xdr:row>
      <xdr:rowOff>157163</xdr:rowOff>
    </xdr:to>
    <xdr:graphicFrame macro="">
      <xdr:nvGraphicFramePr>
        <xdr:cNvPr id="18" name="Graphique 17">
          <a:extLst>
            <a:ext uri="{FF2B5EF4-FFF2-40B4-BE49-F238E27FC236}">
              <a16:creationId xmlns:a16="http://schemas.microsoft.com/office/drawing/2014/main" id="{35320D71-1A35-4627-9FBD-A4834C9D7B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</xdr:col>
      <xdr:colOff>881063</xdr:colOff>
      <xdr:row>54</xdr:row>
      <xdr:rowOff>65088</xdr:rowOff>
    </xdr:from>
    <xdr:to>
      <xdr:col>8</xdr:col>
      <xdr:colOff>1325563</xdr:colOff>
      <xdr:row>68</xdr:row>
      <xdr:rowOff>141288</xdr:rowOff>
    </xdr:to>
    <xdr:graphicFrame macro="">
      <xdr:nvGraphicFramePr>
        <xdr:cNvPr id="19" name="Graphique 18">
          <a:extLst>
            <a:ext uri="{FF2B5EF4-FFF2-40B4-BE49-F238E27FC236}">
              <a16:creationId xmlns:a16="http://schemas.microsoft.com/office/drawing/2014/main" id="{3836A7BB-8283-4061-9983-8B509AA694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8</xdr:col>
      <xdr:colOff>1357313</xdr:colOff>
      <xdr:row>54</xdr:row>
      <xdr:rowOff>1588</xdr:rowOff>
    </xdr:from>
    <xdr:to>
      <xdr:col>12</xdr:col>
      <xdr:colOff>246063</xdr:colOff>
      <xdr:row>68</xdr:row>
      <xdr:rowOff>77788</xdr:rowOff>
    </xdr:to>
    <xdr:graphicFrame macro="">
      <xdr:nvGraphicFramePr>
        <xdr:cNvPr id="20" name="Graphique 19">
          <a:extLst>
            <a:ext uri="{FF2B5EF4-FFF2-40B4-BE49-F238E27FC236}">
              <a16:creationId xmlns:a16="http://schemas.microsoft.com/office/drawing/2014/main" id="{7077AF85-EB6E-4F6A-8F27-0DE1F98C90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12</xdr:col>
      <xdr:colOff>611188</xdr:colOff>
      <xdr:row>54</xdr:row>
      <xdr:rowOff>96838</xdr:rowOff>
    </xdr:from>
    <xdr:to>
      <xdr:col>17</xdr:col>
      <xdr:colOff>261938</xdr:colOff>
      <xdr:row>68</xdr:row>
      <xdr:rowOff>173038</xdr:rowOff>
    </xdr:to>
    <xdr:graphicFrame macro="">
      <xdr:nvGraphicFramePr>
        <xdr:cNvPr id="21" name="Graphique 20">
          <a:extLst>
            <a:ext uri="{FF2B5EF4-FFF2-40B4-BE49-F238E27FC236}">
              <a16:creationId xmlns:a16="http://schemas.microsoft.com/office/drawing/2014/main" id="{F8398D65-3B63-4CA0-A304-48844E398D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17</xdr:col>
      <xdr:colOff>754063</xdr:colOff>
      <xdr:row>54</xdr:row>
      <xdr:rowOff>65088</xdr:rowOff>
    </xdr:from>
    <xdr:to>
      <xdr:col>21</xdr:col>
      <xdr:colOff>611188</xdr:colOff>
      <xdr:row>68</xdr:row>
      <xdr:rowOff>141288</xdr:rowOff>
    </xdr:to>
    <xdr:graphicFrame macro="">
      <xdr:nvGraphicFramePr>
        <xdr:cNvPr id="22" name="Graphique 21">
          <a:extLst>
            <a:ext uri="{FF2B5EF4-FFF2-40B4-BE49-F238E27FC236}">
              <a16:creationId xmlns:a16="http://schemas.microsoft.com/office/drawing/2014/main" id="{4B6A305A-B301-47BA-A41D-6FA6A19D79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21</xdr:col>
      <xdr:colOff>1008063</xdr:colOff>
      <xdr:row>54</xdr:row>
      <xdr:rowOff>144463</xdr:rowOff>
    </xdr:from>
    <xdr:to>
      <xdr:col>26</xdr:col>
      <xdr:colOff>452438</xdr:colOff>
      <xdr:row>69</xdr:row>
      <xdr:rowOff>30163</xdr:rowOff>
    </xdr:to>
    <xdr:graphicFrame macro="">
      <xdr:nvGraphicFramePr>
        <xdr:cNvPr id="23" name="Graphique 22">
          <a:extLst>
            <a:ext uri="{FF2B5EF4-FFF2-40B4-BE49-F238E27FC236}">
              <a16:creationId xmlns:a16="http://schemas.microsoft.com/office/drawing/2014/main" id="{75A72EAE-51D1-40DC-B0D3-7AA3EA146C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8</xdr:col>
      <xdr:colOff>1309688</xdr:colOff>
      <xdr:row>70</xdr:row>
      <xdr:rowOff>176213</xdr:rowOff>
    </xdr:from>
    <xdr:to>
      <xdr:col>12</xdr:col>
      <xdr:colOff>198438</xdr:colOff>
      <xdr:row>85</xdr:row>
      <xdr:rowOff>61913</xdr:rowOff>
    </xdr:to>
    <xdr:graphicFrame macro="">
      <xdr:nvGraphicFramePr>
        <xdr:cNvPr id="24" name="Graphique 23">
          <a:extLst>
            <a:ext uri="{FF2B5EF4-FFF2-40B4-BE49-F238E27FC236}">
              <a16:creationId xmlns:a16="http://schemas.microsoft.com/office/drawing/2014/main" id="{697BB1B5-092E-4E1A-A19F-0838661B3D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12</xdr:col>
      <xdr:colOff>563563</xdr:colOff>
      <xdr:row>71</xdr:row>
      <xdr:rowOff>128588</xdr:rowOff>
    </xdr:from>
    <xdr:to>
      <xdr:col>17</xdr:col>
      <xdr:colOff>214313</xdr:colOff>
      <xdr:row>86</xdr:row>
      <xdr:rowOff>14288</xdr:rowOff>
    </xdr:to>
    <xdr:graphicFrame macro="">
      <xdr:nvGraphicFramePr>
        <xdr:cNvPr id="25" name="Graphique 24">
          <a:extLst>
            <a:ext uri="{FF2B5EF4-FFF2-40B4-BE49-F238E27FC236}">
              <a16:creationId xmlns:a16="http://schemas.microsoft.com/office/drawing/2014/main" id="{40B820C2-CA57-4A32-B47C-4AC7B32040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17</xdr:col>
      <xdr:colOff>515938</xdr:colOff>
      <xdr:row>71</xdr:row>
      <xdr:rowOff>65088</xdr:rowOff>
    </xdr:from>
    <xdr:to>
      <xdr:col>21</xdr:col>
      <xdr:colOff>373063</xdr:colOff>
      <xdr:row>85</xdr:row>
      <xdr:rowOff>141288</xdr:rowOff>
    </xdr:to>
    <xdr:graphicFrame macro="">
      <xdr:nvGraphicFramePr>
        <xdr:cNvPr id="26" name="Graphique 25">
          <a:extLst>
            <a:ext uri="{FF2B5EF4-FFF2-40B4-BE49-F238E27FC236}">
              <a16:creationId xmlns:a16="http://schemas.microsoft.com/office/drawing/2014/main" id="{E355B1B6-3F21-47B1-9A35-4C3B9961B8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21</xdr:col>
      <xdr:colOff>928688</xdr:colOff>
      <xdr:row>71</xdr:row>
      <xdr:rowOff>17463</xdr:rowOff>
    </xdr:from>
    <xdr:to>
      <xdr:col>26</xdr:col>
      <xdr:colOff>373063</xdr:colOff>
      <xdr:row>85</xdr:row>
      <xdr:rowOff>93663</xdr:rowOff>
    </xdr:to>
    <xdr:graphicFrame macro="">
      <xdr:nvGraphicFramePr>
        <xdr:cNvPr id="27" name="Graphique 26">
          <a:extLst>
            <a:ext uri="{FF2B5EF4-FFF2-40B4-BE49-F238E27FC236}">
              <a16:creationId xmlns:a16="http://schemas.microsoft.com/office/drawing/2014/main" id="{F6003F30-0FCD-4336-9179-2AFA969010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2EDC3-90BA-420E-8C93-D3C748D2357F}">
  <dimension ref="A1:R21"/>
  <sheetViews>
    <sheetView zoomScale="70" zoomScaleNormal="70" workbookViewId="0">
      <selection activeCell="F1" sqref="F1:F21"/>
    </sheetView>
  </sheetViews>
  <sheetFormatPr baseColWidth="10" defaultRowHeight="14.5" x14ac:dyDescent="0.35"/>
  <sheetData>
    <row r="1" spans="1:18" x14ac:dyDescent="0.35">
      <c r="B1" t="s">
        <v>0</v>
      </c>
      <c r="C1" t="s">
        <v>1</v>
      </c>
      <c r="D1" t="s">
        <v>2</v>
      </c>
      <c r="E1" t="s">
        <v>51</v>
      </c>
      <c r="F1" t="s">
        <v>52</v>
      </c>
      <c r="G1" t="s">
        <v>53</v>
      </c>
    </row>
    <row r="2" spans="1:18" x14ac:dyDescent="0.35">
      <c r="A2" t="s">
        <v>3</v>
      </c>
      <c r="B2">
        <v>15</v>
      </c>
      <c r="C2">
        <f>3+4+4+4+0+1+1+0+1+4+0</f>
        <v>22</v>
      </c>
      <c r="D2">
        <f>3+0+3+1+3+4+0+1+3+0+3+1</f>
        <v>22</v>
      </c>
      <c r="E2">
        <f>SUM(B2:D2)</f>
        <v>59</v>
      </c>
      <c r="F2">
        <v>808.85</v>
      </c>
      <c r="O2" t="s">
        <v>29</v>
      </c>
      <c r="P2" t="s">
        <v>30</v>
      </c>
      <c r="Q2" t="s">
        <v>31</v>
      </c>
      <c r="R2" t="s">
        <v>32</v>
      </c>
    </row>
    <row r="3" spans="1:18" x14ac:dyDescent="0.35">
      <c r="A3" t="s">
        <v>28</v>
      </c>
      <c r="B3">
        <f>2+3+3+2+2+2+3+1+4+3+2</f>
        <v>27</v>
      </c>
      <c r="C3">
        <f>2+3+2+2+4+2+3+2+2+3+2</f>
        <v>27</v>
      </c>
      <c r="D3">
        <f>3+2+1+4+3+1+1+1+1+1+2+3</f>
        <v>23</v>
      </c>
      <c r="E3">
        <f>SUM(B3:D3)</f>
        <v>77</v>
      </c>
      <c r="F3">
        <v>1244.5</v>
      </c>
      <c r="O3">
        <v>0.46</v>
      </c>
      <c r="P3" s="4">
        <v>0.80632183908045885</v>
      </c>
      <c r="Q3" s="4">
        <v>0.48470000000000002</v>
      </c>
      <c r="R3">
        <v>808</v>
      </c>
    </row>
    <row r="4" spans="1:18" x14ac:dyDescent="0.35">
      <c r="A4" t="s">
        <v>33</v>
      </c>
      <c r="B4">
        <v>12</v>
      </c>
      <c r="C4">
        <v>18</v>
      </c>
      <c r="D4">
        <v>26</v>
      </c>
      <c r="E4">
        <v>56</v>
      </c>
      <c r="F4">
        <v>1127.92</v>
      </c>
      <c r="O4" s="4">
        <v>0.36249999999999999</v>
      </c>
      <c r="P4" s="4">
        <v>0.65344827586206855</v>
      </c>
      <c r="Q4" s="4">
        <v>0.36430000000000001</v>
      </c>
      <c r="R4" s="4">
        <v>1244</v>
      </c>
    </row>
    <row r="5" spans="1:18" x14ac:dyDescent="0.35">
      <c r="A5" s="5" t="s">
        <v>34</v>
      </c>
      <c r="B5">
        <v>21</v>
      </c>
      <c r="C5">
        <v>23</v>
      </c>
      <c r="D5">
        <v>14</v>
      </c>
      <c r="E5">
        <v>58</v>
      </c>
      <c r="F5">
        <v>1250.0999999999999</v>
      </c>
    </row>
    <row r="6" spans="1:18" x14ac:dyDescent="0.35">
      <c r="A6" s="6" t="s">
        <v>35</v>
      </c>
      <c r="B6">
        <v>18</v>
      </c>
      <c r="C6">
        <v>21</v>
      </c>
      <c r="D6">
        <v>24</v>
      </c>
      <c r="E6">
        <v>63</v>
      </c>
      <c r="F6">
        <v>1411.91</v>
      </c>
    </row>
    <row r="7" spans="1:18" x14ac:dyDescent="0.35">
      <c r="A7" s="5" t="s">
        <v>36</v>
      </c>
      <c r="B7">
        <v>24</v>
      </c>
      <c r="C7">
        <v>25</v>
      </c>
      <c r="D7">
        <v>22</v>
      </c>
      <c r="E7">
        <v>71</v>
      </c>
      <c r="F7">
        <v>1266.79</v>
      </c>
    </row>
    <row r="8" spans="1:18" x14ac:dyDescent="0.35">
      <c r="A8" s="6" t="s">
        <v>37</v>
      </c>
      <c r="B8">
        <v>21</v>
      </c>
      <c r="C8">
        <v>16</v>
      </c>
      <c r="D8">
        <v>14</v>
      </c>
      <c r="E8">
        <v>51</v>
      </c>
      <c r="F8">
        <v>641.14</v>
      </c>
    </row>
    <row r="9" spans="1:18" x14ac:dyDescent="0.35">
      <c r="A9" s="5" t="s">
        <v>38</v>
      </c>
      <c r="B9">
        <v>27</v>
      </c>
      <c r="C9">
        <v>26</v>
      </c>
      <c r="D9">
        <v>20</v>
      </c>
      <c r="E9">
        <v>73</v>
      </c>
      <c r="F9">
        <v>1012.32</v>
      </c>
    </row>
    <row r="10" spans="1:18" x14ac:dyDescent="0.35">
      <c r="A10" s="6" t="s">
        <v>39</v>
      </c>
      <c r="B10">
        <v>21</v>
      </c>
      <c r="C10">
        <v>34</v>
      </c>
      <c r="D10">
        <v>24</v>
      </c>
      <c r="E10">
        <v>79</v>
      </c>
      <c r="F10">
        <v>952.27</v>
      </c>
    </row>
    <row r="11" spans="1:18" x14ac:dyDescent="0.35">
      <c r="A11" s="5" t="s">
        <v>40</v>
      </c>
      <c r="B11">
        <v>27</v>
      </c>
      <c r="C11">
        <v>25</v>
      </c>
      <c r="D11">
        <v>6</v>
      </c>
      <c r="E11">
        <v>58</v>
      </c>
      <c r="F11">
        <v>1276.5</v>
      </c>
    </row>
    <row r="12" spans="1:18" x14ac:dyDescent="0.35">
      <c r="A12" s="6" t="s">
        <v>41</v>
      </c>
      <c r="B12">
        <v>28</v>
      </c>
      <c r="C12">
        <v>24</v>
      </c>
      <c r="D12">
        <v>19</v>
      </c>
      <c r="E12">
        <v>71</v>
      </c>
      <c r="F12">
        <v>1183.1199999999999</v>
      </c>
    </row>
    <row r="13" spans="1:18" x14ac:dyDescent="0.35">
      <c r="A13" s="5" t="s">
        <v>42</v>
      </c>
      <c r="B13">
        <v>14</v>
      </c>
      <c r="C13">
        <v>16</v>
      </c>
      <c r="D13">
        <v>17</v>
      </c>
      <c r="E13">
        <v>47</v>
      </c>
      <c r="F13">
        <v>771.81</v>
      </c>
    </row>
    <row r="14" spans="1:18" x14ac:dyDescent="0.35">
      <c r="A14" s="6" t="s">
        <v>43</v>
      </c>
      <c r="B14">
        <v>16</v>
      </c>
      <c r="C14">
        <v>11</v>
      </c>
      <c r="D14">
        <v>15</v>
      </c>
      <c r="E14">
        <v>42</v>
      </c>
      <c r="F14">
        <v>939.92</v>
      </c>
    </row>
    <row r="15" spans="1:18" x14ac:dyDescent="0.35">
      <c r="A15" s="5" t="s">
        <v>44</v>
      </c>
      <c r="B15">
        <v>17</v>
      </c>
      <c r="C15">
        <v>22</v>
      </c>
      <c r="D15">
        <v>15</v>
      </c>
      <c r="E15">
        <v>54</v>
      </c>
      <c r="F15">
        <v>1333.71</v>
      </c>
    </row>
    <row r="16" spans="1:18" x14ac:dyDescent="0.35">
      <c r="A16" s="6" t="s">
        <v>45</v>
      </c>
      <c r="B16">
        <v>12</v>
      </c>
      <c r="C16">
        <v>15</v>
      </c>
      <c r="D16">
        <v>13</v>
      </c>
      <c r="E16">
        <v>40</v>
      </c>
      <c r="F16">
        <v>1129.94</v>
      </c>
    </row>
    <row r="17" spans="1:6" x14ac:dyDescent="0.35">
      <c r="A17" s="5" t="s">
        <v>46</v>
      </c>
      <c r="B17">
        <v>14</v>
      </c>
      <c r="C17">
        <v>18</v>
      </c>
      <c r="D17">
        <v>23</v>
      </c>
      <c r="E17">
        <v>55</v>
      </c>
      <c r="F17">
        <v>440.17</v>
      </c>
    </row>
    <row r="18" spans="1:6" x14ac:dyDescent="0.35">
      <c r="A18" s="6" t="s">
        <v>47</v>
      </c>
      <c r="B18">
        <v>13</v>
      </c>
      <c r="C18">
        <v>13</v>
      </c>
      <c r="D18">
        <v>10</v>
      </c>
      <c r="E18">
        <v>36</v>
      </c>
      <c r="F18">
        <v>724.29</v>
      </c>
    </row>
    <row r="19" spans="1:6" x14ac:dyDescent="0.35">
      <c r="A19" s="5" t="s">
        <v>48</v>
      </c>
      <c r="B19">
        <v>17</v>
      </c>
      <c r="C19">
        <v>26</v>
      </c>
      <c r="D19">
        <v>24</v>
      </c>
      <c r="E19">
        <v>67</v>
      </c>
      <c r="F19">
        <v>555.07000000000005</v>
      </c>
    </row>
    <row r="20" spans="1:6" x14ac:dyDescent="0.35">
      <c r="A20" s="6" t="s">
        <v>49</v>
      </c>
      <c r="B20">
        <v>15</v>
      </c>
      <c r="C20">
        <v>17</v>
      </c>
      <c r="D20">
        <v>19</v>
      </c>
      <c r="E20">
        <v>51</v>
      </c>
      <c r="F20">
        <v>1627.89</v>
      </c>
    </row>
    <row r="21" spans="1:6" x14ac:dyDescent="0.35">
      <c r="A21" s="5" t="s">
        <v>50</v>
      </c>
      <c r="B21">
        <v>18</v>
      </c>
      <c r="C21">
        <v>20</v>
      </c>
      <c r="D21">
        <v>14</v>
      </c>
      <c r="E21">
        <v>52</v>
      </c>
      <c r="F21">
        <v>1264.3399999999999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B14E0-C2FE-425B-8DB8-7A61320A6D39}">
  <dimension ref="A1:C21"/>
  <sheetViews>
    <sheetView tabSelected="1" zoomScale="70" zoomScaleNormal="70" workbookViewId="0">
      <selection activeCell="M14" sqref="M14"/>
    </sheetView>
  </sheetViews>
  <sheetFormatPr baseColWidth="10" defaultRowHeight="14.5" x14ac:dyDescent="0.35"/>
  <sheetData>
    <row r="1" spans="1:3" x14ac:dyDescent="0.35">
      <c r="B1" t="s">
        <v>4</v>
      </c>
      <c r="C1" t="s">
        <v>52</v>
      </c>
    </row>
    <row r="2" spans="1:3" x14ac:dyDescent="0.35">
      <c r="A2" t="s">
        <v>3</v>
      </c>
      <c r="B2">
        <f>3+7+4+2+5+4+7+5+7+4+4+4+4+1+3+1+2+3+7+4+2+7+7+4+5+7+4+4</f>
        <v>121</v>
      </c>
      <c r="C2">
        <v>808.85</v>
      </c>
    </row>
    <row r="3" spans="1:3" x14ac:dyDescent="0.35">
      <c r="A3" t="s">
        <v>28</v>
      </c>
      <c r="B3">
        <f>3+6+2+2+4+2+6+4+5+4+3+3+5+3+7+2+4+5+2+6+5+2+4+4+2+5+6+1</f>
        <v>107</v>
      </c>
      <c r="C3">
        <v>1244.5</v>
      </c>
    </row>
    <row r="4" spans="1:3" x14ac:dyDescent="0.35">
      <c r="A4" t="s">
        <v>33</v>
      </c>
      <c r="B4">
        <v>120</v>
      </c>
      <c r="C4">
        <v>1127.92</v>
      </c>
    </row>
    <row r="5" spans="1:3" x14ac:dyDescent="0.35">
      <c r="A5" s="5" t="s">
        <v>34</v>
      </c>
      <c r="B5">
        <v>123</v>
      </c>
      <c r="C5">
        <v>1250.0999999999999</v>
      </c>
    </row>
    <row r="6" spans="1:3" x14ac:dyDescent="0.35">
      <c r="A6" s="6" t="s">
        <v>35</v>
      </c>
      <c r="B6">
        <v>126</v>
      </c>
      <c r="C6">
        <v>1411.91</v>
      </c>
    </row>
    <row r="7" spans="1:3" x14ac:dyDescent="0.35">
      <c r="A7" s="5" t="s">
        <v>36</v>
      </c>
      <c r="B7">
        <v>139</v>
      </c>
      <c r="C7">
        <v>1266.79</v>
      </c>
    </row>
    <row r="8" spans="1:3" x14ac:dyDescent="0.35">
      <c r="A8" s="6" t="s">
        <v>37</v>
      </c>
      <c r="B8">
        <v>91</v>
      </c>
      <c r="C8">
        <v>641.14</v>
      </c>
    </row>
    <row r="9" spans="1:3" x14ac:dyDescent="0.35">
      <c r="A9" s="5" t="s">
        <v>38</v>
      </c>
      <c r="B9">
        <v>129</v>
      </c>
      <c r="C9">
        <v>1012.32</v>
      </c>
    </row>
    <row r="10" spans="1:3" x14ac:dyDescent="0.35">
      <c r="A10" s="6" t="s">
        <v>39</v>
      </c>
      <c r="B10">
        <v>112</v>
      </c>
      <c r="C10">
        <v>952.27</v>
      </c>
    </row>
    <row r="11" spans="1:3" x14ac:dyDescent="0.35">
      <c r="A11" s="5" t="s">
        <v>40</v>
      </c>
      <c r="B11">
        <v>113</v>
      </c>
      <c r="C11">
        <v>1276.5</v>
      </c>
    </row>
    <row r="12" spans="1:3" x14ac:dyDescent="0.35">
      <c r="A12" s="6" t="s">
        <v>41</v>
      </c>
      <c r="B12">
        <v>113</v>
      </c>
      <c r="C12">
        <v>1183.1199999999999</v>
      </c>
    </row>
    <row r="13" spans="1:3" x14ac:dyDescent="0.35">
      <c r="A13" s="5" t="s">
        <v>42</v>
      </c>
      <c r="B13">
        <v>77</v>
      </c>
      <c r="C13">
        <v>771.81</v>
      </c>
    </row>
    <row r="14" spans="1:3" x14ac:dyDescent="0.35">
      <c r="A14" s="6" t="s">
        <v>43</v>
      </c>
      <c r="B14">
        <v>93</v>
      </c>
      <c r="C14">
        <v>939.92</v>
      </c>
    </row>
    <row r="15" spans="1:3" x14ac:dyDescent="0.35">
      <c r="A15" s="5" t="s">
        <v>44</v>
      </c>
      <c r="B15">
        <v>137</v>
      </c>
      <c r="C15">
        <v>1333.71</v>
      </c>
    </row>
    <row r="16" spans="1:3" x14ac:dyDescent="0.35">
      <c r="A16" s="6" t="s">
        <v>45</v>
      </c>
      <c r="B16">
        <v>92</v>
      </c>
      <c r="C16">
        <v>1129.94</v>
      </c>
    </row>
    <row r="17" spans="1:3" x14ac:dyDescent="0.35">
      <c r="A17" s="5" t="s">
        <v>46</v>
      </c>
      <c r="B17">
        <v>119</v>
      </c>
      <c r="C17">
        <v>440.17</v>
      </c>
    </row>
    <row r="18" spans="1:3" x14ac:dyDescent="0.35">
      <c r="A18" s="6" t="s">
        <v>47</v>
      </c>
      <c r="B18">
        <v>116</v>
      </c>
      <c r="C18">
        <v>724.29</v>
      </c>
    </row>
    <row r="19" spans="1:3" x14ac:dyDescent="0.35">
      <c r="A19" s="5" t="s">
        <v>48</v>
      </c>
      <c r="B19">
        <v>104</v>
      </c>
      <c r="C19">
        <v>555.07000000000005</v>
      </c>
    </row>
    <row r="20" spans="1:3" x14ac:dyDescent="0.35">
      <c r="A20" s="6" t="s">
        <v>49</v>
      </c>
      <c r="B20">
        <v>96</v>
      </c>
      <c r="C20">
        <v>1627.89</v>
      </c>
    </row>
    <row r="21" spans="1:3" x14ac:dyDescent="0.35">
      <c r="A21" s="5" t="s">
        <v>50</v>
      </c>
      <c r="B21">
        <v>112</v>
      </c>
      <c r="C21">
        <v>1264.3399999999999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1DF2E-ACA9-4AA3-9BBE-1EDA009B45C2}">
  <dimension ref="A1:Y44"/>
  <sheetViews>
    <sheetView topLeftCell="J1" zoomScale="40" zoomScaleNormal="40" workbookViewId="0">
      <selection activeCell="AD17" sqref="AD17"/>
    </sheetView>
  </sheetViews>
  <sheetFormatPr baseColWidth="10" defaultRowHeight="14.5" x14ac:dyDescent="0.35"/>
  <cols>
    <col min="2" max="2" width="15" bestFit="1" customWidth="1"/>
    <col min="3" max="3" width="15.6328125" bestFit="1" customWidth="1"/>
    <col min="4" max="4" width="16.54296875" bestFit="1" customWidth="1"/>
    <col min="5" max="5" width="13.7265625" bestFit="1" customWidth="1"/>
    <col min="6" max="6" width="16.36328125" bestFit="1" customWidth="1"/>
    <col min="7" max="7" width="15.54296875" bestFit="1" customWidth="1"/>
    <col min="8" max="8" width="13.7265625" bestFit="1" customWidth="1"/>
    <col min="9" max="9" width="22.453125" bestFit="1" customWidth="1"/>
    <col min="10" max="10" width="18.1796875" bestFit="1" customWidth="1"/>
    <col min="11" max="11" width="18.453125" bestFit="1" customWidth="1"/>
    <col min="12" max="12" width="22.26953125" bestFit="1" customWidth="1"/>
    <col min="13" max="13" width="16.7265625" bestFit="1" customWidth="1"/>
    <col min="14" max="14" width="15.1796875" bestFit="1" customWidth="1"/>
    <col min="15" max="15" width="15.08984375" bestFit="1" customWidth="1"/>
    <col min="16" max="16" width="10.26953125" bestFit="1" customWidth="1"/>
    <col min="17" max="17" width="13.1796875" bestFit="1" customWidth="1"/>
    <col min="18" max="18" width="16.7265625" bestFit="1" customWidth="1"/>
    <col min="19" max="19" width="15.7265625" bestFit="1" customWidth="1"/>
    <col min="20" max="20" width="17.1796875" bestFit="1" customWidth="1"/>
    <col min="21" max="21" width="17.6328125" bestFit="1" customWidth="1"/>
    <col min="22" max="22" width="19.90625" bestFit="1" customWidth="1"/>
    <col min="23" max="23" width="18.6328125" customWidth="1"/>
    <col min="24" max="24" width="13" customWidth="1"/>
  </cols>
  <sheetData>
    <row r="1" spans="1:25" ht="58" x14ac:dyDescent="0.35">
      <c r="A1" s="2"/>
      <c r="B1" s="2" t="s">
        <v>5</v>
      </c>
      <c r="C1" s="2" t="s">
        <v>6</v>
      </c>
      <c r="D1" s="2" t="s">
        <v>7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12</v>
      </c>
      <c r="J1" s="2" t="s">
        <v>13</v>
      </c>
      <c r="K1" s="2" t="s">
        <v>14</v>
      </c>
      <c r="L1" s="2" t="s">
        <v>15</v>
      </c>
      <c r="M1" s="2" t="s">
        <v>16</v>
      </c>
      <c r="N1" s="2" t="s">
        <v>17</v>
      </c>
      <c r="O1" s="2" t="s">
        <v>18</v>
      </c>
      <c r="P1" s="2" t="s">
        <v>19</v>
      </c>
      <c r="Q1" s="2" t="s">
        <v>20</v>
      </c>
      <c r="R1" s="2" t="s">
        <v>21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t="s">
        <v>52</v>
      </c>
    </row>
    <row r="2" spans="1:25" x14ac:dyDescent="0.35">
      <c r="A2" s="1" t="s">
        <v>3</v>
      </c>
      <c r="B2" s="3">
        <f>39/88</f>
        <v>0.44318181818181818</v>
      </c>
      <c r="C2" s="3">
        <f>38/88</f>
        <v>0.43181818181818182</v>
      </c>
      <c r="D2" s="3">
        <f>79/88</f>
        <v>0.89772727272727271</v>
      </c>
      <c r="E2" s="3">
        <f>65/88</f>
        <v>0.73863636363636365</v>
      </c>
      <c r="F2" s="3">
        <f>75/88</f>
        <v>0.85227272727272729</v>
      </c>
      <c r="G2" s="3">
        <f>20/88</f>
        <v>0.22727272727272727</v>
      </c>
      <c r="H2" s="3">
        <f>46/88</f>
        <v>0.52272727272727271</v>
      </c>
      <c r="I2" s="3">
        <f>69/88</f>
        <v>0.78409090909090906</v>
      </c>
      <c r="J2" s="3">
        <f>22/88</f>
        <v>0.25</v>
      </c>
      <c r="K2" s="3">
        <f>21/88</f>
        <v>0.23863636363636365</v>
      </c>
      <c r="L2" s="3">
        <f>33/88</f>
        <v>0.375</v>
      </c>
      <c r="M2" s="3">
        <f>63/88</f>
        <v>0.71590909090909094</v>
      </c>
      <c r="N2" s="3">
        <f>38/88</f>
        <v>0.43181818181818182</v>
      </c>
      <c r="O2" s="3">
        <f>35/88</f>
        <v>0.39772727272727271</v>
      </c>
      <c r="P2" s="3">
        <f>43/88</f>
        <v>0.48863636363636365</v>
      </c>
      <c r="Q2" s="3">
        <f>18/88</f>
        <v>0.20454545454545456</v>
      </c>
      <c r="R2" s="3">
        <f>36/88</f>
        <v>0.40909090909090912</v>
      </c>
      <c r="S2" s="3">
        <f>8/88</f>
        <v>9.0909090909090912E-2</v>
      </c>
      <c r="T2" s="3">
        <f>8/88</f>
        <v>9.0909090909090912E-2</v>
      </c>
      <c r="U2" s="3">
        <f>27/88</f>
        <v>0.30681818181818182</v>
      </c>
      <c r="V2" s="3">
        <f>25/88</f>
        <v>0.28409090909090912</v>
      </c>
      <c r="W2" s="3">
        <f>57/88</f>
        <v>0.64772727272727271</v>
      </c>
      <c r="X2" s="3">
        <f>5/88</f>
        <v>5.6818181818181816E-2</v>
      </c>
      <c r="Y2">
        <v>808.85</v>
      </c>
    </row>
    <row r="3" spans="1:25" x14ac:dyDescent="0.35">
      <c r="A3" s="1" t="s">
        <v>28</v>
      </c>
      <c r="B3" s="3">
        <f>1.6/88</f>
        <v>1.8181818181818184E-2</v>
      </c>
      <c r="C3" s="3">
        <f>0.2/88</f>
        <v>2.2727272727272731E-3</v>
      </c>
      <c r="D3" s="3">
        <f>2.9/88</f>
        <v>3.2954545454545452E-2</v>
      </c>
      <c r="E3" s="3">
        <f>7.6/88</f>
        <v>8.6363636363636365E-2</v>
      </c>
      <c r="F3" s="3">
        <f>7.6/88</f>
        <v>8.6363636363636365E-2</v>
      </c>
      <c r="G3" s="3">
        <f>3.2/88</f>
        <v>3.6363636363636369E-2</v>
      </c>
      <c r="H3" s="3">
        <f>4.6/88</f>
        <v>5.2272727272727269E-2</v>
      </c>
      <c r="I3" s="3">
        <f>4.6/88</f>
        <v>5.2272727272727269E-2</v>
      </c>
      <c r="J3" s="3">
        <f>4.7/88</f>
        <v>5.3409090909090913E-2</v>
      </c>
      <c r="K3" s="3">
        <f>7.3/88</f>
        <v>8.2954545454545447E-2</v>
      </c>
      <c r="L3" s="3">
        <f>6.7/88</f>
        <v>7.6136363636363641E-2</v>
      </c>
      <c r="M3" s="3">
        <f>6.8/88</f>
        <v>7.7272727272727271E-2</v>
      </c>
      <c r="N3" s="3">
        <f>2.5/88</f>
        <v>2.8409090909090908E-2</v>
      </c>
      <c r="O3" s="3">
        <f>2.9/88</f>
        <v>3.2954545454545452E-2</v>
      </c>
      <c r="P3" s="3">
        <f>3.7/88</f>
        <v>4.2045454545454546E-2</v>
      </c>
      <c r="Q3" s="3">
        <f>3/88</f>
        <v>3.4090909090909088E-2</v>
      </c>
      <c r="R3" s="3">
        <f>8.5/88</f>
        <v>9.6590909090909088E-2</v>
      </c>
      <c r="S3" s="3">
        <f>4.4/88</f>
        <v>0.05</v>
      </c>
      <c r="T3" s="3">
        <f>4.5/88</f>
        <v>5.113636363636364E-2</v>
      </c>
      <c r="U3" s="3">
        <f>8.3/88</f>
        <v>9.4318181818181829E-2</v>
      </c>
      <c r="V3" s="3">
        <f>5.4/88</f>
        <v>6.136363636363637E-2</v>
      </c>
      <c r="W3" s="3">
        <f>7.8/88</f>
        <v>8.8636363636363638E-2</v>
      </c>
      <c r="X3" s="3">
        <f>1.3/88</f>
        <v>1.4772727272727272E-2</v>
      </c>
      <c r="Y3">
        <v>1244.5</v>
      </c>
    </row>
    <row r="4" spans="1:25" x14ac:dyDescent="0.35">
      <c r="A4" t="s">
        <v>33</v>
      </c>
      <c r="B4" s="7">
        <v>0.2</v>
      </c>
      <c r="C4" s="7">
        <v>0.3</v>
      </c>
      <c r="D4" s="7">
        <v>0.4</v>
      </c>
      <c r="E4" s="7">
        <v>0.9</v>
      </c>
      <c r="F4" s="7">
        <v>0.3</v>
      </c>
      <c r="G4" s="7">
        <v>0.7</v>
      </c>
      <c r="H4" s="7">
        <v>0.8</v>
      </c>
      <c r="I4" s="7">
        <v>0.1</v>
      </c>
      <c r="J4" s="7">
        <v>0.8</v>
      </c>
      <c r="K4" s="7">
        <v>0.3</v>
      </c>
      <c r="L4" s="7">
        <v>0.4</v>
      </c>
      <c r="M4" s="7">
        <v>0.2</v>
      </c>
      <c r="N4" s="7">
        <v>0.3</v>
      </c>
      <c r="O4" s="7">
        <v>0.2</v>
      </c>
      <c r="P4" s="7">
        <v>0.7</v>
      </c>
      <c r="Q4" s="7">
        <v>0.3</v>
      </c>
      <c r="R4" s="7">
        <v>1</v>
      </c>
      <c r="S4" s="7">
        <v>0.2</v>
      </c>
      <c r="T4" s="7">
        <v>0.3</v>
      </c>
      <c r="U4" s="7">
        <v>0.6</v>
      </c>
      <c r="V4" s="7">
        <v>0.3</v>
      </c>
      <c r="W4" s="7">
        <v>0.2</v>
      </c>
      <c r="X4" s="7">
        <v>0.1</v>
      </c>
      <c r="Y4">
        <v>1127.92</v>
      </c>
    </row>
    <row r="5" spans="1:25" x14ac:dyDescent="0.35">
      <c r="A5" s="5" t="s">
        <v>34</v>
      </c>
      <c r="B5" s="8">
        <v>0.7</v>
      </c>
      <c r="C5" s="8">
        <v>0.9</v>
      </c>
      <c r="D5" s="8">
        <v>0.7</v>
      </c>
      <c r="E5" s="8">
        <v>0.3</v>
      </c>
      <c r="F5" s="8">
        <v>0.9</v>
      </c>
      <c r="G5" s="8">
        <v>0.2</v>
      </c>
      <c r="H5" s="8">
        <v>0.6</v>
      </c>
      <c r="I5" s="8">
        <v>0.7</v>
      </c>
      <c r="J5" s="8">
        <v>0.4</v>
      </c>
      <c r="K5" s="8">
        <v>0.6</v>
      </c>
      <c r="L5" s="8">
        <v>0.4</v>
      </c>
      <c r="M5" s="8">
        <v>0.7</v>
      </c>
      <c r="N5" s="8">
        <v>0.7</v>
      </c>
      <c r="O5" s="8">
        <v>0.5</v>
      </c>
      <c r="P5" s="8">
        <v>0.4</v>
      </c>
      <c r="Q5" s="8">
        <v>0.4</v>
      </c>
      <c r="R5" s="8">
        <v>0.7</v>
      </c>
      <c r="S5" s="8">
        <v>0.6</v>
      </c>
      <c r="T5" s="8">
        <v>0.4</v>
      </c>
      <c r="U5" s="8">
        <v>0.5</v>
      </c>
      <c r="V5" s="8">
        <v>0.3</v>
      </c>
      <c r="W5" s="8">
        <v>0.7</v>
      </c>
      <c r="X5" s="8">
        <v>0.5</v>
      </c>
      <c r="Y5">
        <v>1250.0999999999999</v>
      </c>
    </row>
    <row r="6" spans="1:25" x14ac:dyDescent="0.35">
      <c r="A6" s="6" t="s">
        <v>35</v>
      </c>
      <c r="B6" s="7">
        <v>0.2</v>
      </c>
      <c r="C6" s="7">
        <v>0.3</v>
      </c>
      <c r="D6" s="7">
        <v>0.8</v>
      </c>
      <c r="E6" s="7">
        <v>0.4</v>
      </c>
      <c r="F6" s="7">
        <v>0.5</v>
      </c>
      <c r="G6" s="7">
        <v>0.9</v>
      </c>
      <c r="H6" s="7">
        <v>1</v>
      </c>
      <c r="I6" s="7">
        <v>0.4</v>
      </c>
      <c r="J6" s="7">
        <v>0.5</v>
      </c>
      <c r="K6" s="7">
        <v>0.6</v>
      </c>
      <c r="L6" s="7">
        <v>0.2</v>
      </c>
      <c r="M6" s="7">
        <v>0.5</v>
      </c>
      <c r="N6" s="7">
        <v>0.2</v>
      </c>
      <c r="O6" s="7">
        <v>0.5</v>
      </c>
      <c r="P6" s="7">
        <v>0.9</v>
      </c>
      <c r="Q6" s="7">
        <v>0.4</v>
      </c>
      <c r="R6" s="7">
        <v>0.6</v>
      </c>
      <c r="S6" s="7">
        <v>0.3</v>
      </c>
      <c r="T6" s="7">
        <v>0.2</v>
      </c>
      <c r="U6" s="7">
        <v>0.5</v>
      </c>
      <c r="V6" s="7">
        <v>0.3</v>
      </c>
      <c r="W6" s="7">
        <v>0.2</v>
      </c>
      <c r="X6" s="7">
        <v>0.3</v>
      </c>
      <c r="Y6">
        <v>1411.91</v>
      </c>
    </row>
    <row r="7" spans="1:25" x14ac:dyDescent="0.35">
      <c r="A7" s="5" t="s">
        <v>36</v>
      </c>
      <c r="B7" s="8">
        <v>0.6</v>
      </c>
      <c r="C7" s="8">
        <v>0.6</v>
      </c>
      <c r="D7" s="8">
        <v>0.9</v>
      </c>
      <c r="E7" s="8">
        <v>0.9</v>
      </c>
      <c r="F7" s="8">
        <v>0.6</v>
      </c>
      <c r="G7" s="8">
        <v>0.3</v>
      </c>
      <c r="H7" s="8">
        <v>0.4</v>
      </c>
      <c r="I7" s="8">
        <v>0.3</v>
      </c>
      <c r="J7" s="8">
        <v>0.3</v>
      </c>
      <c r="K7" s="8">
        <v>0.3</v>
      </c>
      <c r="L7" s="8">
        <v>0.1</v>
      </c>
      <c r="M7" s="8">
        <v>0.1</v>
      </c>
      <c r="N7" s="8">
        <v>0.4</v>
      </c>
      <c r="O7" s="8">
        <v>0.4</v>
      </c>
      <c r="P7" s="8">
        <v>0.8</v>
      </c>
      <c r="Q7" s="8">
        <v>0.4</v>
      </c>
      <c r="R7" s="8">
        <v>0.9</v>
      </c>
      <c r="S7" s="8">
        <v>0.4</v>
      </c>
      <c r="T7" s="8">
        <v>0.3</v>
      </c>
      <c r="U7" s="8">
        <v>0.5</v>
      </c>
      <c r="V7" s="8">
        <v>0.2</v>
      </c>
      <c r="W7" s="8">
        <v>0.8</v>
      </c>
      <c r="X7" s="8">
        <v>0.4</v>
      </c>
      <c r="Y7">
        <v>1266.79</v>
      </c>
    </row>
    <row r="8" spans="1:25" x14ac:dyDescent="0.35">
      <c r="A8" s="6" t="s">
        <v>37</v>
      </c>
      <c r="B8" s="7">
        <v>0.3</v>
      </c>
      <c r="C8" s="7">
        <v>0.3</v>
      </c>
      <c r="D8" s="7">
        <v>0.9</v>
      </c>
      <c r="E8" s="7">
        <v>0.5</v>
      </c>
      <c r="F8" s="7">
        <v>0.3</v>
      </c>
      <c r="G8" s="7">
        <v>0.5</v>
      </c>
      <c r="H8" s="7">
        <v>0.8</v>
      </c>
      <c r="I8" s="7">
        <v>0.1</v>
      </c>
      <c r="J8" s="7">
        <v>0.3</v>
      </c>
      <c r="K8" s="7">
        <v>0.6</v>
      </c>
      <c r="L8" s="7">
        <v>0.1</v>
      </c>
      <c r="M8" s="7">
        <v>0.2</v>
      </c>
      <c r="N8" s="7">
        <v>0.2</v>
      </c>
      <c r="O8" s="7">
        <v>0.4</v>
      </c>
      <c r="P8" s="7">
        <v>0.8</v>
      </c>
      <c r="Q8" s="7">
        <v>0.6</v>
      </c>
      <c r="R8" s="7">
        <v>1</v>
      </c>
      <c r="S8" s="7">
        <v>0.3</v>
      </c>
      <c r="T8" s="7">
        <v>0.3</v>
      </c>
      <c r="U8" s="7">
        <v>0.2</v>
      </c>
      <c r="V8" s="7">
        <v>0.2</v>
      </c>
      <c r="W8" s="7">
        <v>0.4</v>
      </c>
      <c r="X8" s="7">
        <v>0.2</v>
      </c>
      <c r="Y8">
        <v>641.14</v>
      </c>
    </row>
    <row r="9" spans="1:25" x14ac:dyDescent="0.35">
      <c r="A9" s="5" t="s">
        <v>38</v>
      </c>
      <c r="B9" s="8">
        <v>0.8</v>
      </c>
      <c r="C9" s="8">
        <v>0.7</v>
      </c>
      <c r="D9" s="8">
        <v>0.9</v>
      </c>
      <c r="E9" s="8">
        <v>0.3</v>
      </c>
      <c r="F9" s="8">
        <v>0.9</v>
      </c>
      <c r="G9" s="8">
        <v>0.2</v>
      </c>
      <c r="H9" s="8">
        <v>0.8</v>
      </c>
      <c r="I9" s="8">
        <v>0.4</v>
      </c>
      <c r="J9" s="8">
        <v>0.7</v>
      </c>
      <c r="K9" s="8">
        <v>0.6</v>
      </c>
      <c r="L9" s="8">
        <v>0.5</v>
      </c>
      <c r="M9" s="8">
        <v>0.4</v>
      </c>
      <c r="N9" s="8">
        <v>0.6</v>
      </c>
      <c r="O9" s="8">
        <v>0.4</v>
      </c>
      <c r="P9" s="8">
        <v>0.8</v>
      </c>
      <c r="Q9" s="8">
        <v>0.5</v>
      </c>
      <c r="R9" s="8">
        <v>1</v>
      </c>
      <c r="S9" s="8">
        <v>0.9</v>
      </c>
      <c r="T9" s="8">
        <v>0.7</v>
      </c>
      <c r="U9" s="8">
        <v>0.8</v>
      </c>
      <c r="V9" s="8">
        <v>0.4</v>
      </c>
      <c r="W9" s="8">
        <v>1</v>
      </c>
      <c r="X9" s="8">
        <v>0.3</v>
      </c>
      <c r="Y9">
        <v>1012.32</v>
      </c>
    </row>
    <row r="10" spans="1:25" x14ac:dyDescent="0.35">
      <c r="A10" s="6" t="s">
        <v>39</v>
      </c>
      <c r="B10" s="7">
        <v>0.5</v>
      </c>
      <c r="C10" s="7">
        <v>0.7</v>
      </c>
      <c r="D10" s="7">
        <v>0.8</v>
      </c>
      <c r="E10" s="7">
        <v>0.4</v>
      </c>
      <c r="F10" s="7">
        <v>0.4</v>
      </c>
      <c r="G10" s="7">
        <v>0.4</v>
      </c>
      <c r="H10" s="7">
        <v>0.7</v>
      </c>
      <c r="I10" s="7">
        <v>0.9</v>
      </c>
      <c r="J10" s="7">
        <v>0.7</v>
      </c>
      <c r="K10" s="7">
        <v>0.3</v>
      </c>
      <c r="L10" s="7">
        <v>0.3</v>
      </c>
      <c r="M10" s="7">
        <v>0.3</v>
      </c>
      <c r="N10" s="7">
        <v>0.3</v>
      </c>
      <c r="O10" s="7">
        <v>0.3</v>
      </c>
      <c r="P10" s="7">
        <v>0.8</v>
      </c>
      <c r="Q10" s="7">
        <v>0.4</v>
      </c>
      <c r="R10" s="7">
        <v>1</v>
      </c>
      <c r="S10" s="7">
        <v>0.6</v>
      </c>
      <c r="T10" s="7">
        <v>0.4</v>
      </c>
      <c r="U10" s="7">
        <v>0.2</v>
      </c>
      <c r="V10" s="7">
        <v>0.3</v>
      </c>
      <c r="W10" s="7">
        <v>0.8</v>
      </c>
      <c r="X10" s="7">
        <v>0.1</v>
      </c>
      <c r="Y10">
        <v>952.27</v>
      </c>
    </row>
    <row r="11" spans="1:25" x14ac:dyDescent="0.35">
      <c r="A11" s="5" t="s">
        <v>40</v>
      </c>
      <c r="B11" s="8">
        <v>0.4</v>
      </c>
      <c r="C11" s="8">
        <v>0.3</v>
      </c>
      <c r="D11" s="8">
        <v>0.8</v>
      </c>
      <c r="E11" s="8">
        <v>0.5</v>
      </c>
      <c r="F11" s="8">
        <v>0.7</v>
      </c>
      <c r="G11" s="8">
        <v>0.2</v>
      </c>
      <c r="H11" s="8">
        <v>0.4</v>
      </c>
      <c r="I11" s="8">
        <v>0.6</v>
      </c>
      <c r="J11" s="8">
        <v>0.3</v>
      </c>
      <c r="K11" s="8">
        <v>0.3</v>
      </c>
      <c r="L11" s="8">
        <v>0.4</v>
      </c>
      <c r="M11" s="8">
        <v>0.4</v>
      </c>
      <c r="N11" s="8">
        <v>0.7</v>
      </c>
      <c r="O11" s="8">
        <v>0.2</v>
      </c>
      <c r="P11" s="8">
        <v>0.6</v>
      </c>
      <c r="Q11" s="8">
        <v>0.4</v>
      </c>
      <c r="R11" s="8">
        <v>0.5</v>
      </c>
      <c r="S11" s="8">
        <v>0.3</v>
      </c>
      <c r="T11" s="8">
        <v>0.5</v>
      </c>
      <c r="U11" s="8">
        <v>0.2</v>
      </c>
      <c r="V11" s="8">
        <v>0.3</v>
      </c>
      <c r="W11" s="8">
        <v>0.5</v>
      </c>
      <c r="X11" s="8">
        <v>0.3</v>
      </c>
      <c r="Y11">
        <v>1276.5</v>
      </c>
    </row>
    <row r="12" spans="1:25" x14ac:dyDescent="0.35">
      <c r="A12" s="6" t="s">
        <v>41</v>
      </c>
      <c r="B12" s="7">
        <v>0.8</v>
      </c>
      <c r="C12" s="7">
        <v>0.6</v>
      </c>
      <c r="D12" s="7">
        <v>0.8</v>
      </c>
      <c r="E12" s="7">
        <v>0.8</v>
      </c>
      <c r="F12" s="7">
        <v>0.6</v>
      </c>
      <c r="G12" s="7">
        <v>0.2</v>
      </c>
      <c r="H12" s="7">
        <v>0.7</v>
      </c>
      <c r="I12" s="7">
        <v>0.3</v>
      </c>
      <c r="J12" s="7">
        <v>0.8</v>
      </c>
      <c r="K12" s="7">
        <v>0.3</v>
      </c>
      <c r="L12" s="7">
        <v>0.2</v>
      </c>
      <c r="M12" s="7">
        <v>0.3</v>
      </c>
      <c r="N12" s="7">
        <v>0.6</v>
      </c>
      <c r="O12" s="7">
        <v>0.8</v>
      </c>
      <c r="P12" s="7">
        <v>0.9</v>
      </c>
      <c r="Q12" s="7">
        <v>0.2</v>
      </c>
      <c r="R12" s="7">
        <v>0.9</v>
      </c>
      <c r="S12" s="7">
        <v>0.8</v>
      </c>
      <c r="T12" s="7">
        <v>0.5</v>
      </c>
      <c r="U12" s="7">
        <v>0.4</v>
      </c>
      <c r="V12" s="7">
        <v>0.3</v>
      </c>
      <c r="W12" s="7">
        <v>0.8</v>
      </c>
      <c r="X12" s="7">
        <v>0.2</v>
      </c>
      <c r="Y12">
        <v>1183.1199999999999</v>
      </c>
    </row>
    <row r="13" spans="1:25" x14ac:dyDescent="0.35">
      <c r="A13" s="5" t="s">
        <v>42</v>
      </c>
      <c r="B13" s="8">
        <v>0.3</v>
      </c>
      <c r="C13" s="8">
        <v>0.5</v>
      </c>
      <c r="D13" s="8">
        <v>0.8</v>
      </c>
      <c r="E13" s="8">
        <v>0.5</v>
      </c>
      <c r="F13" s="8">
        <v>0.6</v>
      </c>
      <c r="G13" s="8">
        <v>0.4</v>
      </c>
      <c r="H13" s="8">
        <v>0.4</v>
      </c>
      <c r="I13" s="8">
        <v>0.1</v>
      </c>
      <c r="J13" s="8">
        <v>0.7</v>
      </c>
      <c r="K13" s="8">
        <v>0.4</v>
      </c>
      <c r="L13" s="8">
        <v>0.3</v>
      </c>
      <c r="M13" s="8">
        <v>0.1</v>
      </c>
      <c r="N13" s="8">
        <v>0.5</v>
      </c>
      <c r="O13" s="8">
        <v>0.4</v>
      </c>
      <c r="P13" s="8">
        <v>0.6</v>
      </c>
      <c r="Q13" s="8">
        <v>0.3</v>
      </c>
      <c r="R13" s="8">
        <v>1</v>
      </c>
      <c r="S13" s="8">
        <v>0.1</v>
      </c>
      <c r="T13" s="8">
        <v>0.2</v>
      </c>
      <c r="U13" s="8">
        <v>0.2</v>
      </c>
      <c r="V13" s="8">
        <v>0.2</v>
      </c>
      <c r="W13" s="8">
        <v>0.5</v>
      </c>
      <c r="X13" s="8">
        <v>0.1</v>
      </c>
      <c r="Y13">
        <v>771.81</v>
      </c>
    </row>
    <row r="14" spans="1:25" x14ac:dyDescent="0.35">
      <c r="A14" s="6" t="s">
        <v>43</v>
      </c>
      <c r="B14" s="7">
        <v>0.1</v>
      </c>
      <c r="C14" s="7">
        <v>0.3</v>
      </c>
      <c r="D14" s="7">
        <v>0.6</v>
      </c>
      <c r="E14" s="7">
        <v>0.8</v>
      </c>
      <c r="F14" s="7">
        <v>0.1</v>
      </c>
      <c r="G14" s="7">
        <v>0.6</v>
      </c>
      <c r="H14" s="7">
        <v>0.8</v>
      </c>
      <c r="I14" s="7">
        <v>0.5</v>
      </c>
      <c r="J14" s="7">
        <v>0.5</v>
      </c>
      <c r="K14" s="7">
        <v>0.4</v>
      </c>
      <c r="L14" s="7">
        <v>0.3</v>
      </c>
      <c r="M14" s="7">
        <v>0.3</v>
      </c>
      <c r="N14" s="7">
        <v>0.3</v>
      </c>
      <c r="O14" s="7">
        <v>0.5</v>
      </c>
      <c r="P14" s="7">
        <v>0.6</v>
      </c>
      <c r="Q14" s="7">
        <v>0.3</v>
      </c>
      <c r="R14" s="7">
        <v>0.8</v>
      </c>
      <c r="S14" s="7">
        <v>0.1</v>
      </c>
      <c r="T14" s="7">
        <v>0.1</v>
      </c>
      <c r="U14" s="7">
        <v>0.7</v>
      </c>
      <c r="V14" s="7">
        <v>0.1</v>
      </c>
      <c r="W14" s="7">
        <v>0.4</v>
      </c>
      <c r="X14" s="7">
        <v>0.1</v>
      </c>
      <c r="Y14">
        <v>939.92</v>
      </c>
    </row>
    <row r="15" spans="1:25" x14ac:dyDescent="0.35">
      <c r="A15" s="5" t="s">
        <v>44</v>
      </c>
      <c r="B15" s="8">
        <v>0.6</v>
      </c>
      <c r="C15" s="8">
        <v>0.4</v>
      </c>
      <c r="D15" s="8">
        <v>0.9</v>
      </c>
      <c r="E15" s="8">
        <v>0.7</v>
      </c>
      <c r="F15" s="8">
        <v>0.8</v>
      </c>
      <c r="G15" s="8">
        <v>0.4</v>
      </c>
      <c r="H15" s="8">
        <v>0.8</v>
      </c>
      <c r="I15" s="8">
        <v>0.6</v>
      </c>
      <c r="J15" s="8">
        <v>0.7</v>
      </c>
      <c r="K15" s="8">
        <v>0.5</v>
      </c>
      <c r="L15" s="8">
        <v>0.5</v>
      </c>
      <c r="M15" s="8">
        <v>0.8</v>
      </c>
      <c r="N15" s="8">
        <v>0.6</v>
      </c>
      <c r="O15" s="8">
        <v>0.2</v>
      </c>
      <c r="P15" s="8">
        <v>0.6</v>
      </c>
      <c r="Q15" s="8">
        <v>0.4</v>
      </c>
      <c r="R15" s="8">
        <v>0.9</v>
      </c>
      <c r="S15" s="8">
        <v>0.4</v>
      </c>
      <c r="T15" s="8">
        <v>0.2</v>
      </c>
      <c r="U15" s="8">
        <v>0.8</v>
      </c>
      <c r="V15" s="8">
        <v>0.6</v>
      </c>
      <c r="W15" s="8">
        <v>0.8</v>
      </c>
      <c r="X15" s="8">
        <v>0.4</v>
      </c>
      <c r="Y15">
        <v>1333.71</v>
      </c>
    </row>
    <row r="16" spans="1:25" x14ac:dyDescent="0.35">
      <c r="A16" s="6" t="s">
        <v>45</v>
      </c>
      <c r="B16" s="7">
        <v>0.1</v>
      </c>
      <c r="C16" s="7">
        <v>0.1</v>
      </c>
      <c r="D16" s="7">
        <v>1</v>
      </c>
      <c r="E16" s="7">
        <v>1</v>
      </c>
      <c r="F16" s="7">
        <v>0.1</v>
      </c>
      <c r="G16" s="7">
        <v>0.5</v>
      </c>
      <c r="H16" s="7">
        <v>0.5</v>
      </c>
      <c r="I16" s="7">
        <v>0.1</v>
      </c>
      <c r="J16" s="7">
        <v>0.8</v>
      </c>
      <c r="K16" s="7">
        <v>0.5</v>
      </c>
      <c r="L16" s="7">
        <v>0.1</v>
      </c>
      <c r="M16" s="7">
        <v>0.1</v>
      </c>
      <c r="N16" s="7">
        <v>0.1</v>
      </c>
      <c r="O16" s="7">
        <v>0.1</v>
      </c>
      <c r="P16" s="7">
        <v>0.7</v>
      </c>
      <c r="Q16" s="7">
        <v>0.1</v>
      </c>
      <c r="R16" s="7">
        <v>1</v>
      </c>
      <c r="S16" s="7">
        <v>0.1</v>
      </c>
      <c r="T16" s="7">
        <v>0.1</v>
      </c>
      <c r="U16" s="7">
        <v>0.1</v>
      </c>
      <c r="V16" s="7">
        <v>0.1</v>
      </c>
      <c r="W16" s="7">
        <v>0.1</v>
      </c>
      <c r="X16" s="7">
        <v>0.1</v>
      </c>
      <c r="Y16">
        <v>1129.94</v>
      </c>
    </row>
    <row r="17" spans="1:25" x14ac:dyDescent="0.35">
      <c r="A17" s="5" t="s">
        <v>46</v>
      </c>
      <c r="B17" s="8">
        <v>0.2</v>
      </c>
      <c r="C17" s="8">
        <v>0.2</v>
      </c>
      <c r="D17" s="8">
        <v>0.5</v>
      </c>
      <c r="E17" s="8">
        <v>0.7</v>
      </c>
      <c r="F17" s="8">
        <v>0.3</v>
      </c>
      <c r="G17" s="8">
        <v>0.8</v>
      </c>
      <c r="H17" s="8">
        <v>1</v>
      </c>
      <c r="I17" s="8">
        <v>0.2</v>
      </c>
      <c r="J17" s="8">
        <v>0.7</v>
      </c>
      <c r="K17" s="8">
        <v>0.4</v>
      </c>
      <c r="L17" s="8">
        <v>0.2</v>
      </c>
      <c r="M17" s="8">
        <v>0.1</v>
      </c>
      <c r="N17" s="8">
        <v>0.2</v>
      </c>
      <c r="O17" s="8">
        <v>0.6</v>
      </c>
      <c r="P17" s="8">
        <v>0.8</v>
      </c>
      <c r="Q17" s="8">
        <v>0.3</v>
      </c>
      <c r="R17" s="8">
        <v>0.9</v>
      </c>
      <c r="S17" s="8">
        <v>0.1</v>
      </c>
      <c r="T17" s="8">
        <v>0.2</v>
      </c>
      <c r="U17" s="8">
        <v>0.4</v>
      </c>
      <c r="V17" s="8">
        <v>0.3</v>
      </c>
      <c r="W17" s="8">
        <v>0.2</v>
      </c>
      <c r="X17" s="8">
        <v>0.1</v>
      </c>
      <c r="Y17">
        <v>440.17</v>
      </c>
    </row>
    <row r="18" spans="1:25" x14ac:dyDescent="0.35">
      <c r="A18" s="6" t="s">
        <v>47</v>
      </c>
      <c r="B18" s="7">
        <v>0.3</v>
      </c>
      <c r="C18" s="7">
        <v>0.5</v>
      </c>
      <c r="D18" s="7">
        <v>0.4</v>
      </c>
      <c r="E18" s="7">
        <v>0.6</v>
      </c>
      <c r="F18" s="7">
        <v>0.5</v>
      </c>
      <c r="G18" s="7">
        <v>0.2</v>
      </c>
      <c r="H18" s="7">
        <v>0.8</v>
      </c>
      <c r="I18" s="7">
        <v>0.4</v>
      </c>
      <c r="J18" s="7">
        <v>0.5</v>
      </c>
      <c r="K18" s="7">
        <v>0.3</v>
      </c>
      <c r="L18" s="7">
        <v>0.3</v>
      </c>
      <c r="M18" s="7">
        <v>0.4</v>
      </c>
      <c r="N18" s="7">
        <v>0.4</v>
      </c>
      <c r="O18" s="7">
        <v>0.3</v>
      </c>
      <c r="P18" s="7">
        <v>0.9</v>
      </c>
      <c r="Q18" s="7">
        <v>0.2</v>
      </c>
      <c r="R18" s="7">
        <v>0.9</v>
      </c>
      <c r="S18" s="7">
        <v>0.2</v>
      </c>
      <c r="T18" s="7">
        <v>0.2</v>
      </c>
      <c r="U18" s="7">
        <v>0.6</v>
      </c>
      <c r="V18" s="7">
        <v>0.6</v>
      </c>
      <c r="W18" s="7">
        <v>0.3</v>
      </c>
      <c r="X18" s="7">
        <v>0.4</v>
      </c>
      <c r="Y18">
        <v>724.29</v>
      </c>
    </row>
    <row r="19" spans="1:25" x14ac:dyDescent="0.35">
      <c r="A19" s="5" t="s">
        <v>48</v>
      </c>
      <c r="B19" s="8">
        <v>0.4</v>
      </c>
      <c r="C19" s="8">
        <v>0.9</v>
      </c>
      <c r="D19" s="8">
        <v>0.8</v>
      </c>
      <c r="E19" s="8">
        <v>0.7</v>
      </c>
      <c r="F19" s="8">
        <v>0.7</v>
      </c>
      <c r="G19" s="8">
        <v>0.2</v>
      </c>
      <c r="H19" s="8">
        <v>0.8</v>
      </c>
      <c r="I19" s="8">
        <v>0.7</v>
      </c>
      <c r="J19" s="8">
        <v>0.2</v>
      </c>
      <c r="K19" s="8">
        <v>0.3</v>
      </c>
      <c r="L19" s="8">
        <v>0.3</v>
      </c>
      <c r="M19" s="8">
        <v>0.7</v>
      </c>
      <c r="N19" s="8">
        <v>0.5</v>
      </c>
      <c r="O19" s="8">
        <v>0.4</v>
      </c>
      <c r="P19" s="8">
        <v>0.7</v>
      </c>
      <c r="Q19" s="8">
        <v>0.2</v>
      </c>
      <c r="R19" s="8">
        <v>1</v>
      </c>
      <c r="S19" s="8">
        <v>0.5</v>
      </c>
      <c r="T19" s="8">
        <v>0.2</v>
      </c>
      <c r="U19" s="8">
        <v>0.5</v>
      </c>
      <c r="V19" s="8">
        <v>0.3</v>
      </c>
      <c r="W19" s="8">
        <v>0.4</v>
      </c>
      <c r="X19" s="8">
        <v>0.2</v>
      </c>
      <c r="Y19">
        <v>555.07000000000005</v>
      </c>
    </row>
    <row r="20" spans="1:25" x14ac:dyDescent="0.35">
      <c r="A20" s="6" t="s">
        <v>49</v>
      </c>
      <c r="B20" s="7">
        <v>0.2</v>
      </c>
      <c r="C20" s="7">
        <v>0.2</v>
      </c>
      <c r="D20" s="7">
        <v>0.2</v>
      </c>
      <c r="E20" s="7">
        <v>0.8</v>
      </c>
      <c r="F20" s="7">
        <v>0.5</v>
      </c>
      <c r="G20" s="7">
        <v>0.8</v>
      </c>
      <c r="H20" s="7">
        <v>0.5</v>
      </c>
      <c r="I20" s="7">
        <v>0.4</v>
      </c>
      <c r="J20" s="7">
        <v>0.8</v>
      </c>
      <c r="K20" s="7">
        <v>0.4</v>
      </c>
      <c r="L20" s="7">
        <v>0.4</v>
      </c>
      <c r="M20" s="7">
        <v>0.4</v>
      </c>
      <c r="N20" s="7">
        <v>0.6</v>
      </c>
      <c r="O20" s="7">
        <v>0.5</v>
      </c>
      <c r="P20" s="7">
        <v>0.5</v>
      </c>
      <c r="Q20" s="7">
        <v>0.3</v>
      </c>
      <c r="R20" s="7">
        <v>0.9</v>
      </c>
      <c r="S20" s="7">
        <v>0.4</v>
      </c>
      <c r="T20" s="7">
        <v>0.3</v>
      </c>
      <c r="U20" s="7">
        <v>0.8</v>
      </c>
      <c r="V20" s="7">
        <v>0.3</v>
      </c>
      <c r="W20" s="7">
        <v>0.2</v>
      </c>
      <c r="X20" s="7">
        <v>0.2</v>
      </c>
      <c r="Y20">
        <v>1627.89</v>
      </c>
    </row>
    <row r="21" spans="1:25" x14ac:dyDescent="0.35">
      <c r="A21" s="5" t="s">
        <v>50</v>
      </c>
      <c r="B21" s="8">
        <v>0.8</v>
      </c>
      <c r="C21" s="8">
        <v>0.9</v>
      </c>
      <c r="D21" s="8">
        <v>0.6</v>
      </c>
      <c r="E21" s="8">
        <v>0.1</v>
      </c>
      <c r="F21" s="8">
        <v>0.4</v>
      </c>
      <c r="G21" s="8">
        <v>0.6</v>
      </c>
      <c r="H21" s="8">
        <v>0.9</v>
      </c>
      <c r="I21" s="8">
        <v>0.2</v>
      </c>
      <c r="J21" s="8">
        <v>0.4</v>
      </c>
      <c r="K21" s="8">
        <v>0.7</v>
      </c>
      <c r="L21" s="8">
        <v>0.1</v>
      </c>
      <c r="M21" s="8">
        <v>0.1</v>
      </c>
      <c r="N21" s="8">
        <v>0.5</v>
      </c>
      <c r="O21" s="8">
        <v>0.8</v>
      </c>
      <c r="P21" s="8">
        <v>0.9</v>
      </c>
      <c r="Q21" s="8">
        <v>0.1</v>
      </c>
      <c r="R21" s="8">
        <v>1</v>
      </c>
      <c r="S21" s="8">
        <v>0.1</v>
      </c>
      <c r="T21" s="8">
        <v>0.3</v>
      </c>
      <c r="U21" s="8">
        <v>0.9</v>
      </c>
      <c r="V21" s="8">
        <v>0.2</v>
      </c>
      <c r="W21" s="8">
        <v>0.1</v>
      </c>
      <c r="X21" s="8">
        <v>0.3</v>
      </c>
      <c r="Y21">
        <v>1264.3399999999999</v>
      </c>
    </row>
    <row r="23" spans="1:25" x14ac:dyDescent="0.35"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</row>
    <row r="24" spans="1:25" x14ac:dyDescent="0.35"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</row>
    <row r="25" spans="1:25" x14ac:dyDescent="0.35"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</row>
    <row r="26" spans="1:25" x14ac:dyDescent="0.35"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</row>
    <row r="27" spans="1:25" x14ac:dyDescent="0.35"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</row>
    <row r="28" spans="1:25" x14ac:dyDescent="0.35"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</row>
    <row r="29" spans="1:25" x14ac:dyDescent="0.35"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</row>
    <row r="30" spans="1:25" x14ac:dyDescent="0.35"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</row>
    <row r="31" spans="1:25" x14ac:dyDescent="0.35"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</row>
    <row r="32" spans="1:25" x14ac:dyDescent="0.35"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</row>
    <row r="33" spans="2:24" x14ac:dyDescent="0.35"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</row>
    <row r="34" spans="2:24" x14ac:dyDescent="0.35"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</row>
    <row r="35" spans="2:24" x14ac:dyDescent="0.35"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</row>
    <row r="36" spans="2:24" x14ac:dyDescent="0.35"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</row>
    <row r="37" spans="2:24" x14ac:dyDescent="0.35"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</row>
    <row r="38" spans="2:24" x14ac:dyDescent="0.35"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</row>
    <row r="39" spans="2:24" x14ac:dyDescent="0.35"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</row>
    <row r="40" spans="2:24" x14ac:dyDescent="0.35"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</row>
    <row r="41" spans="2:24" x14ac:dyDescent="0.35"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</row>
    <row r="42" spans="2:24" x14ac:dyDescent="0.35"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</row>
    <row r="43" spans="2:24" x14ac:dyDescent="0.35"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</row>
    <row r="44" spans="2:24" x14ac:dyDescent="0.35"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BIS-10</vt:lpstr>
      <vt:lpstr>BPS</vt:lpstr>
      <vt:lpstr>Perso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ManipEcranTactile</dc:creator>
  <cp:lastModifiedBy>ManipEcranTactile</cp:lastModifiedBy>
  <dcterms:created xsi:type="dcterms:W3CDTF">2022-02-21T12:59:48Z</dcterms:created>
  <dcterms:modified xsi:type="dcterms:W3CDTF">2022-03-03T16:12:03Z</dcterms:modified>
</cp:coreProperties>
</file>